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I:\_Пустовит\на сайт\"/>
    </mc:Choice>
  </mc:AlternateContent>
  <bookViews>
    <workbookView xWindow="0" yWindow="60" windowWidth="22905" windowHeight="10290" tabRatio="849" firstSheet="5" activeTab="9"/>
  </bookViews>
  <sheets>
    <sheet name="Титульный" sheetId="25" r:id="rId1"/>
    <sheet name="Контроль исполнения финплана" sheetId="9" r:id="rId2"/>
    <sheet name="Контроль соответствия источник" sheetId="8" r:id="rId3"/>
    <sheet name="Контроль соответствия мероприят" sheetId="7" r:id="rId4"/>
    <sheet name="Подтверждающие документы " sheetId="19" r:id="rId5"/>
    <sheet name="Контроль сроков" sheetId="20" r:id="rId6"/>
    <sheet name="Закупочная деятельность" sheetId="1" r:id="rId7"/>
    <sheet name="Показатели надежности и ЭФ" sheetId="22" r:id="rId8"/>
    <sheet name="Плановые показатели" sheetId="23" r:id="rId9"/>
    <sheet name="Контроль использ платы за ТП" sheetId="2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_______________________r">#N/A</definedName>
    <definedName name="____________________________r_2">"'расчет тарифов июль'!____________________________r"</definedName>
    <definedName name="__________________________r">#N/A</definedName>
    <definedName name="__________________________r_2">"'расчет тарифов июль'!__________________________r"</definedName>
    <definedName name="_________________________r">#N/A</definedName>
    <definedName name="_________________________r_2">"'расчет тарифов июль'!_________________________r"</definedName>
    <definedName name="________________________r">#N/A</definedName>
    <definedName name="________________________r_2">"'расчет тарифов июль'!________________________r"</definedName>
    <definedName name="_______________________r">#N/A</definedName>
    <definedName name="_______________________r_2">"'расчет тарифов июль'!_______________________r"</definedName>
    <definedName name="_______________________SP1">#N/A</definedName>
    <definedName name="_______________________SP10">#N/A</definedName>
    <definedName name="_______________________SP11">#N/A</definedName>
    <definedName name="_______________________SP12">#N/A</definedName>
    <definedName name="_______________________SP13">#N/A</definedName>
    <definedName name="_______________________SP14">#N/A</definedName>
    <definedName name="_______________________SP15">#N/A</definedName>
    <definedName name="_______________________SP16">#N/A</definedName>
    <definedName name="_______________________SP17">#N/A</definedName>
    <definedName name="_______________________SP18">#N/A</definedName>
    <definedName name="_______________________SP19">#N/A</definedName>
    <definedName name="_______________________SP2">#N/A</definedName>
    <definedName name="_______________________SP20">#N/A</definedName>
    <definedName name="_______________________SP3">#N/A</definedName>
    <definedName name="_______________________SP4">#N/A</definedName>
    <definedName name="_______________________SP5">#N/A</definedName>
    <definedName name="_______________________SP7">#N/A</definedName>
    <definedName name="_______________________SP8">#N/A</definedName>
    <definedName name="_______________________SP9">#N/A</definedName>
    <definedName name="______________________r">#N/A</definedName>
    <definedName name="______________________r_2">"'расчет тарифов июль'!______________________r"</definedName>
    <definedName name="______________________SP1">#N/A</definedName>
    <definedName name="______________________SP10">#N/A</definedName>
    <definedName name="______________________SP11">#N/A</definedName>
    <definedName name="______________________SP12">#N/A</definedName>
    <definedName name="______________________SP13">#N/A</definedName>
    <definedName name="______________________SP14">#N/A</definedName>
    <definedName name="______________________SP15">#N/A</definedName>
    <definedName name="______________________SP16">#N/A</definedName>
    <definedName name="______________________SP17">#N/A</definedName>
    <definedName name="______________________SP18">#N/A</definedName>
    <definedName name="______________________SP19">#N/A</definedName>
    <definedName name="______________________SP2">#N/A</definedName>
    <definedName name="______________________SP20">#N/A</definedName>
    <definedName name="______________________SP3">#N/A</definedName>
    <definedName name="______________________SP4">#N/A</definedName>
    <definedName name="______________________SP5">#N/A</definedName>
    <definedName name="______________________SP7">#N/A</definedName>
    <definedName name="______________________SP8">#N/A</definedName>
    <definedName name="______________________SP9">#N/A</definedName>
    <definedName name="_____________________r">#N/A</definedName>
    <definedName name="_____________________r_2">"'расчет тарифов июль'!_____________________r"</definedName>
    <definedName name="_____________________SP1">#N/A</definedName>
    <definedName name="_____________________SP10">#N/A</definedName>
    <definedName name="_____________________SP11">#N/A</definedName>
    <definedName name="_____________________SP12">#N/A</definedName>
    <definedName name="_____________________SP13">#N/A</definedName>
    <definedName name="_____________________SP14">#N/A</definedName>
    <definedName name="_____________________SP15">#N/A</definedName>
    <definedName name="_____________________SP16">#N/A</definedName>
    <definedName name="_____________________SP17">#N/A</definedName>
    <definedName name="_____________________SP18">#N/A</definedName>
    <definedName name="_____________________SP19">#N/A</definedName>
    <definedName name="_____________________SP2">#N/A</definedName>
    <definedName name="_____________________SP20">#N/A</definedName>
    <definedName name="_____________________SP3">#N/A</definedName>
    <definedName name="_____________________SP4">#N/A</definedName>
    <definedName name="_____________________SP5">#N/A</definedName>
    <definedName name="_____________________SP7">#N/A</definedName>
    <definedName name="_____________________SP8">#N/A</definedName>
    <definedName name="_____________________SP9">#N/A</definedName>
    <definedName name="____________________SP1">#N/A</definedName>
    <definedName name="____________________SP10">#N/A</definedName>
    <definedName name="____________________SP11">#N/A</definedName>
    <definedName name="____________________SP12">#N/A</definedName>
    <definedName name="____________________SP13">#N/A</definedName>
    <definedName name="____________________SP14">#N/A</definedName>
    <definedName name="____________________SP15">#N/A</definedName>
    <definedName name="____________________SP16">#N/A</definedName>
    <definedName name="____________________SP17">#N/A</definedName>
    <definedName name="____________________SP18">#N/A</definedName>
    <definedName name="____________________SP19">#N/A</definedName>
    <definedName name="____________________SP2">#N/A</definedName>
    <definedName name="____________________SP20">#N/A</definedName>
    <definedName name="____________________SP3">#N/A</definedName>
    <definedName name="____________________SP4">#N/A</definedName>
    <definedName name="____________________SP5">#N/A</definedName>
    <definedName name="____________________SP7">#N/A</definedName>
    <definedName name="____________________SP8">#N/A</definedName>
    <definedName name="____________________SP9">#N/A</definedName>
    <definedName name="___________________r">#N/A</definedName>
    <definedName name="___________________r_2">"'расчет тарифов июль'!___________________r"</definedName>
    <definedName name="___________________SP1">#N/A</definedName>
    <definedName name="___________________SP10">#N/A</definedName>
    <definedName name="___________________SP11">#N/A</definedName>
    <definedName name="___________________SP12">#N/A</definedName>
    <definedName name="___________________SP13">#N/A</definedName>
    <definedName name="___________________SP14">#N/A</definedName>
    <definedName name="___________________SP15">#N/A</definedName>
    <definedName name="___________________SP16">#N/A</definedName>
    <definedName name="___________________SP17">#N/A</definedName>
    <definedName name="___________________SP18">#N/A</definedName>
    <definedName name="___________________SP19">#N/A</definedName>
    <definedName name="___________________SP2">#N/A</definedName>
    <definedName name="___________________SP20">#N/A</definedName>
    <definedName name="___________________SP3">#N/A</definedName>
    <definedName name="___________________SP4">#N/A</definedName>
    <definedName name="___________________SP5">#N/A</definedName>
    <definedName name="___________________SP7">#N/A</definedName>
    <definedName name="___________________SP8">#N/A</definedName>
    <definedName name="___________________SP9">#N/A</definedName>
    <definedName name="__________________r">#N/A</definedName>
    <definedName name="__________________r_2">"'расчет тарифов июль'!__________________r"</definedName>
    <definedName name="_________________r">#N/A</definedName>
    <definedName name="_________________r_2">"'расчет тарифов июль'!_________________r"</definedName>
    <definedName name="_________________SP1">#N/A</definedName>
    <definedName name="_________________SP10">#N/A</definedName>
    <definedName name="_________________SP11">#N/A</definedName>
    <definedName name="_________________SP12">#N/A</definedName>
    <definedName name="_________________SP13">#N/A</definedName>
    <definedName name="_________________SP14">#N/A</definedName>
    <definedName name="_________________SP15">#N/A</definedName>
    <definedName name="_________________SP16">#N/A</definedName>
    <definedName name="_________________SP17">#N/A</definedName>
    <definedName name="_________________SP18">#N/A</definedName>
    <definedName name="_________________SP19">#N/A</definedName>
    <definedName name="_________________SP2">#N/A</definedName>
    <definedName name="_________________SP20">#N/A</definedName>
    <definedName name="_________________SP3">#N/A</definedName>
    <definedName name="_________________SP4">#N/A</definedName>
    <definedName name="_________________SP5">#N/A</definedName>
    <definedName name="_________________SP7">#N/A</definedName>
    <definedName name="_________________SP8">#N/A</definedName>
    <definedName name="_________________SP9">#N/A</definedName>
    <definedName name="________________r">#N/A</definedName>
    <definedName name="________________r_2">"'расчет тарифов июль'!________________r"</definedName>
    <definedName name="________________SP1">#N/A</definedName>
    <definedName name="________________SP10">#N/A</definedName>
    <definedName name="________________SP11">#N/A</definedName>
    <definedName name="________________SP12">#N/A</definedName>
    <definedName name="________________SP13">#N/A</definedName>
    <definedName name="________________SP14">#N/A</definedName>
    <definedName name="________________SP15">#N/A</definedName>
    <definedName name="________________SP16">#N/A</definedName>
    <definedName name="________________SP17">#N/A</definedName>
    <definedName name="________________SP18">#N/A</definedName>
    <definedName name="________________SP19">#N/A</definedName>
    <definedName name="________________SP2">#N/A</definedName>
    <definedName name="________________SP20">#N/A</definedName>
    <definedName name="________________SP3">#N/A</definedName>
    <definedName name="________________SP4">#N/A</definedName>
    <definedName name="________________SP5">#N/A</definedName>
    <definedName name="________________SP7">#N/A</definedName>
    <definedName name="________________SP8">#N/A</definedName>
    <definedName name="________________SP9">#N/A</definedName>
    <definedName name="_______________r">#N/A</definedName>
    <definedName name="_______________r_2">"'расчет тарифов июль'!_______________r"</definedName>
    <definedName name="_______________SP1">#N/A</definedName>
    <definedName name="_______________SP10">#N/A</definedName>
    <definedName name="_______________SP11">#N/A</definedName>
    <definedName name="_______________SP12">#N/A</definedName>
    <definedName name="_______________SP13">#N/A</definedName>
    <definedName name="_______________SP14">#N/A</definedName>
    <definedName name="_______________SP15">#N/A</definedName>
    <definedName name="_______________SP16">#N/A</definedName>
    <definedName name="_______________SP17">#N/A</definedName>
    <definedName name="_______________SP18">#N/A</definedName>
    <definedName name="_______________SP19">#N/A</definedName>
    <definedName name="_______________SP2">#N/A</definedName>
    <definedName name="_______________SP20">#N/A</definedName>
    <definedName name="_______________SP3">#N/A</definedName>
    <definedName name="_______________SP4">#N/A</definedName>
    <definedName name="_______________SP5">#N/A</definedName>
    <definedName name="_______________SP7">#N/A</definedName>
    <definedName name="_______________SP8">#N/A</definedName>
    <definedName name="_______________SP9">#N/A</definedName>
    <definedName name="______________r">"[0]!______________r"</definedName>
    <definedName name="______________r_2">"'расчет тарифов июль'!______________r"</definedName>
    <definedName name="______________SP1">#N/A</definedName>
    <definedName name="______________SP10">#N/A</definedName>
    <definedName name="______________SP11">#N/A</definedName>
    <definedName name="______________SP12">#N/A</definedName>
    <definedName name="______________SP13">#N/A</definedName>
    <definedName name="______________SP14">#N/A</definedName>
    <definedName name="______________SP15">#N/A</definedName>
    <definedName name="______________SP16">#N/A</definedName>
    <definedName name="______________SP17">#N/A</definedName>
    <definedName name="______________SP18">#N/A</definedName>
    <definedName name="______________SP19">#N/A</definedName>
    <definedName name="______________SP2">#N/A</definedName>
    <definedName name="______________SP20">#N/A</definedName>
    <definedName name="______________SP3">#N/A</definedName>
    <definedName name="______________SP4">#N/A</definedName>
    <definedName name="______________SP5">#N/A</definedName>
    <definedName name="______________SP7">#N/A</definedName>
    <definedName name="______________SP8">#N/A</definedName>
    <definedName name="______________SP9">#N/A</definedName>
    <definedName name="_____________r">#N/A</definedName>
    <definedName name="_____________r_2">"'расчет тарифов июль'!_____________r"</definedName>
    <definedName name="_____________SP1">#N/A</definedName>
    <definedName name="_____________SP10">#N/A</definedName>
    <definedName name="_____________SP11">#N/A</definedName>
    <definedName name="_____________SP12">#N/A</definedName>
    <definedName name="_____________SP13">#N/A</definedName>
    <definedName name="_____________SP14">#N/A</definedName>
    <definedName name="_____________SP15">#N/A</definedName>
    <definedName name="_____________SP16">#N/A</definedName>
    <definedName name="_____________SP17">#N/A</definedName>
    <definedName name="_____________SP18">#N/A</definedName>
    <definedName name="_____________SP19">#N/A</definedName>
    <definedName name="_____________SP2">#N/A</definedName>
    <definedName name="_____________SP20">#N/A</definedName>
    <definedName name="_____________SP3">#N/A</definedName>
    <definedName name="_____________SP4">#N/A</definedName>
    <definedName name="_____________SP5">#N/A</definedName>
    <definedName name="_____________SP7">#N/A</definedName>
    <definedName name="_____________SP8">#N/A</definedName>
    <definedName name="_____________SP9">#N/A</definedName>
    <definedName name="____________r">"[0]!____________r"</definedName>
    <definedName name="____________r_2">"'расчет тарифов июль'!____________r"</definedName>
    <definedName name="___________r">#N/A</definedName>
    <definedName name="___________r_2">"'расчет тарифов июль'!___________r"</definedName>
    <definedName name="___________SP1">#N/A</definedName>
    <definedName name="___________SP10">#N/A</definedName>
    <definedName name="___________SP11">#N/A</definedName>
    <definedName name="___________SP12">#N/A</definedName>
    <definedName name="___________SP13">#N/A</definedName>
    <definedName name="___________SP14">#N/A</definedName>
    <definedName name="___________SP15">#N/A</definedName>
    <definedName name="___________SP16">#N/A</definedName>
    <definedName name="___________SP17">#N/A</definedName>
    <definedName name="___________SP18">#N/A</definedName>
    <definedName name="___________SP19">#N/A</definedName>
    <definedName name="___________SP2">#N/A</definedName>
    <definedName name="___________SP20">#N/A</definedName>
    <definedName name="___________SP3">#N/A</definedName>
    <definedName name="___________SP4">#N/A</definedName>
    <definedName name="___________SP5">#N/A</definedName>
    <definedName name="___________SP7">#N/A</definedName>
    <definedName name="___________SP8">#N/A</definedName>
    <definedName name="___________SP9">#N/A</definedName>
    <definedName name="__________r">"[0]!__________r"</definedName>
    <definedName name="__________r_2">"'расчет тарифов июль'!__________r"</definedName>
    <definedName name="__________SP1">#N/A</definedName>
    <definedName name="__________SP10">#N/A</definedName>
    <definedName name="__________SP11">#N/A</definedName>
    <definedName name="__________SP12">#N/A</definedName>
    <definedName name="__________SP13">#N/A</definedName>
    <definedName name="__________SP14">#N/A</definedName>
    <definedName name="__________SP15">#N/A</definedName>
    <definedName name="__________SP16">#N/A</definedName>
    <definedName name="__________SP17">#N/A</definedName>
    <definedName name="__________SP18">#N/A</definedName>
    <definedName name="__________SP19">#N/A</definedName>
    <definedName name="__________SP2">#N/A</definedName>
    <definedName name="__________SP20">#N/A</definedName>
    <definedName name="__________SP3">#N/A</definedName>
    <definedName name="__________SP4">#N/A</definedName>
    <definedName name="__________SP5">#N/A</definedName>
    <definedName name="__________SP7">#N/A</definedName>
    <definedName name="__________SP8">#N/A</definedName>
    <definedName name="__________SP9">#N/A</definedName>
    <definedName name="_________r">#N/A</definedName>
    <definedName name="_________r_2">"'расчет тарифов июль'!_________r"</definedName>
    <definedName name="_________SP1">#N/A</definedName>
    <definedName name="_________SP10">#N/A</definedName>
    <definedName name="_________SP11">#N/A</definedName>
    <definedName name="_________SP12">#N/A</definedName>
    <definedName name="_________SP13">#N/A</definedName>
    <definedName name="_________SP14">#N/A</definedName>
    <definedName name="_________SP15">#N/A</definedName>
    <definedName name="_________SP16">#N/A</definedName>
    <definedName name="_________SP17">#N/A</definedName>
    <definedName name="_________SP18">#N/A</definedName>
    <definedName name="_________SP19">#N/A</definedName>
    <definedName name="_________SP2">#N/A</definedName>
    <definedName name="_________SP20">#N/A</definedName>
    <definedName name="_________SP3">#N/A</definedName>
    <definedName name="_________SP4">#N/A</definedName>
    <definedName name="_________SP5">#N/A</definedName>
    <definedName name="_________SP7">#N/A</definedName>
    <definedName name="_________SP8">#N/A</definedName>
    <definedName name="_________SP9">#N/A</definedName>
    <definedName name="________r">"[0]!________r"</definedName>
    <definedName name="________r_2">"'расчет тарифов июль'!________r"</definedName>
    <definedName name="________SP1">#N/A</definedName>
    <definedName name="________SP10">#N/A</definedName>
    <definedName name="________SP11">#N/A</definedName>
    <definedName name="________SP12">#N/A</definedName>
    <definedName name="________SP13">#N/A</definedName>
    <definedName name="________SP14">#N/A</definedName>
    <definedName name="________SP15">#N/A</definedName>
    <definedName name="________SP16">#N/A</definedName>
    <definedName name="________SP17">#N/A</definedName>
    <definedName name="________SP18">#N/A</definedName>
    <definedName name="________SP19">#N/A</definedName>
    <definedName name="________SP2">#N/A</definedName>
    <definedName name="________SP20">#N/A</definedName>
    <definedName name="________SP3">#N/A</definedName>
    <definedName name="________SP4">#N/A</definedName>
    <definedName name="________SP5">#N/A</definedName>
    <definedName name="________SP7">#N/A</definedName>
    <definedName name="________SP8">#N/A</definedName>
    <definedName name="________SP9">#N/A</definedName>
    <definedName name="_______r">#N/A</definedName>
    <definedName name="_______r_2">"'расчет тарифов июль'!_______r"</definedName>
    <definedName name="_______SP1">#N/A</definedName>
    <definedName name="_______SP10">#N/A</definedName>
    <definedName name="_______SP11">#N/A</definedName>
    <definedName name="_______SP12">#N/A</definedName>
    <definedName name="_______SP13">#N/A</definedName>
    <definedName name="_______SP14">#N/A</definedName>
    <definedName name="_______SP15">#N/A</definedName>
    <definedName name="_______SP16">#N/A</definedName>
    <definedName name="_______SP17">#N/A</definedName>
    <definedName name="_______SP18">#N/A</definedName>
    <definedName name="_______SP19">#N/A</definedName>
    <definedName name="_______SP2">#N/A</definedName>
    <definedName name="_______SP20">#N/A</definedName>
    <definedName name="_______SP3">#N/A</definedName>
    <definedName name="_______SP4">#N/A</definedName>
    <definedName name="_______SP5">#N/A</definedName>
    <definedName name="_______SP7">#N/A</definedName>
    <definedName name="_______SP8">#N/A</definedName>
    <definedName name="_______SP9">#N/A</definedName>
    <definedName name="______r">"[0]!______r"</definedName>
    <definedName name="______r_2">"'расчет тарифов июль'!______r"</definedName>
    <definedName name="______SP1">#N/A</definedName>
    <definedName name="______SP10">#N/A</definedName>
    <definedName name="______SP11">#N/A</definedName>
    <definedName name="______SP12">#N/A</definedName>
    <definedName name="______SP13">#N/A</definedName>
    <definedName name="______SP14">#N/A</definedName>
    <definedName name="______SP15">#N/A</definedName>
    <definedName name="______SP16">#N/A</definedName>
    <definedName name="______SP17">#N/A</definedName>
    <definedName name="______SP18">#N/A</definedName>
    <definedName name="______SP19">#N/A</definedName>
    <definedName name="______SP2">#N/A</definedName>
    <definedName name="______SP20">#N/A</definedName>
    <definedName name="______SP3">#N/A</definedName>
    <definedName name="______SP4">#N/A</definedName>
    <definedName name="______SP5">#N/A</definedName>
    <definedName name="______SP7">#N/A</definedName>
    <definedName name="______SP8">#N/A</definedName>
    <definedName name="______SP9">#N/A</definedName>
    <definedName name="_____r">#N/A</definedName>
    <definedName name="_____r_2">"'расчет тарифов июль'!_____r"</definedName>
    <definedName name="_____SP1">#N/A</definedName>
    <definedName name="_____SP10">#N/A</definedName>
    <definedName name="_____SP11">#N/A</definedName>
    <definedName name="_____SP12">#N/A</definedName>
    <definedName name="_____SP13">#N/A</definedName>
    <definedName name="_____SP14">#N/A</definedName>
    <definedName name="_____SP15">#N/A</definedName>
    <definedName name="_____SP16">#N/A</definedName>
    <definedName name="_____SP17">#N/A</definedName>
    <definedName name="_____SP18">#N/A</definedName>
    <definedName name="_____SP19">#N/A</definedName>
    <definedName name="_____SP2">#N/A</definedName>
    <definedName name="_____SP20">#N/A</definedName>
    <definedName name="_____SP3">#N/A</definedName>
    <definedName name="_____SP4">#N/A</definedName>
    <definedName name="_____SP5">#N/A</definedName>
    <definedName name="_____SP7">#N/A</definedName>
    <definedName name="_____SP8">#N/A</definedName>
    <definedName name="_____SP9">#N/A</definedName>
    <definedName name="____r">#N/A</definedName>
    <definedName name="____r_2">"'расчет тарифов июль'!____r"</definedName>
    <definedName name="____SP1">#N/A</definedName>
    <definedName name="____SP10">#N/A</definedName>
    <definedName name="____SP11">#N/A</definedName>
    <definedName name="____SP12">#N/A</definedName>
    <definedName name="____SP13">#N/A</definedName>
    <definedName name="____SP14">#N/A</definedName>
    <definedName name="____SP15">#N/A</definedName>
    <definedName name="____SP16">#N/A</definedName>
    <definedName name="____SP17">#N/A</definedName>
    <definedName name="____SP18">#N/A</definedName>
    <definedName name="____SP19">#N/A</definedName>
    <definedName name="____SP2">#N/A</definedName>
    <definedName name="____SP20">#N/A</definedName>
    <definedName name="____SP3">#N/A</definedName>
    <definedName name="____SP4">#N/A</definedName>
    <definedName name="____SP5">#N/A</definedName>
    <definedName name="____SP7">#N/A</definedName>
    <definedName name="____SP8">#N/A</definedName>
    <definedName name="____SP9">#N/A</definedName>
    <definedName name="___r">#N/A</definedName>
    <definedName name="___r_2">"'расчет тарифов июль'!___r"</definedName>
    <definedName name="___SP1">#N/A</definedName>
    <definedName name="___SP10">#N/A</definedName>
    <definedName name="___SP11">#N/A</definedName>
    <definedName name="___SP12">#N/A</definedName>
    <definedName name="___SP13">#N/A</definedName>
    <definedName name="___SP14">#N/A</definedName>
    <definedName name="___SP15">#N/A</definedName>
    <definedName name="___SP16">#N/A</definedName>
    <definedName name="___SP17">#N/A</definedName>
    <definedName name="___SP18">#N/A</definedName>
    <definedName name="___SP19">#N/A</definedName>
    <definedName name="___SP2">#N/A</definedName>
    <definedName name="___SP20">#N/A</definedName>
    <definedName name="___SP3">#N/A</definedName>
    <definedName name="___SP4">#N/A</definedName>
    <definedName name="___SP5">#N/A</definedName>
    <definedName name="___SP7">#N/A</definedName>
    <definedName name="___SP8">#N/A</definedName>
    <definedName name="___SP9">#N/A</definedName>
    <definedName name="__KOHE">#N/A</definedName>
    <definedName name="__KOHE_1">#N/A</definedName>
    <definedName name="__KOHE_3">#N/A</definedName>
    <definedName name="__KOHE_3_1">#N/A</definedName>
    <definedName name="__KOHE_6">"'file://Netserver01/Public/Everyone/Для Ревзиной/Сниц2/d/Документы/Банк/VTR1.XLS'#$МС2.$#ССЫЛ!#ССЫЛ!"</definedName>
    <definedName name="__r">#N/A</definedName>
    <definedName name="__r_2">"'расчет тарифов июль'!__r"</definedName>
    <definedName name="__SP1">#N/A</definedName>
    <definedName name="__SP10">#N/A</definedName>
    <definedName name="__SP11">#N/A</definedName>
    <definedName name="__SP12">#N/A</definedName>
    <definedName name="__SP13">#N/A</definedName>
    <definedName name="__SP14">#N/A</definedName>
    <definedName name="__SP15">#N/A</definedName>
    <definedName name="__SP16">#N/A</definedName>
    <definedName name="__SP17">#N/A</definedName>
    <definedName name="__SP18">#N/A</definedName>
    <definedName name="__SP19">#N/A</definedName>
    <definedName name="__SP2">#N/A</definedName>
    <definedName name="__SP20">#N/A</definedName>
    <definedName name="__SP3">#N/A</definedName>
    <definedName name="__SP4">#N/A</definedName>
    <definedName name="__SP5">#N/A</definedName>
    <definedName name="__SP7">#N/A</definedName>
    <definedName name="__SP8">#N/A</definedName>
    <definedName name="__SP9">#N/A</definedName>
    <definedName name="__xlnm.Print_Area_1" localSheetId="4">#REF!</definedName>
    <definedName name="__xlnm.Print_Area_1">#REF!</definedName>
    <definedName name="__xlnm.Print_Titles_1" localSheetId="4">#REF!</definedName>
    <definedName name="__xlnm.Print_Titles_1">#REF!</definedName>
    <definedName name="_1_a_1_1">#N/A</definedName>
    <definedName name="_101й_8_1">#N/A</definedName>
    <definedName name="_109йй_8_1">#N/A</definedName>
    <definedName name="_10www_8_1">#N/A</definedName>
    <definedName name="_117ййй_8_1">#N/A</definedName>
    <definedName name="_11аааа_8_1">#N/A</definedName>
    <definedName name="_125йййййййййййййййййййййййййййййййййййййййййййййййййййййй_8_1">#N/A</definedName>
    <definedName name="_12б_8_1">#N/A</definedName>
    <definedName name="_133ииииииииииииииииииииииииииииииииииииииииииииииииииииииииииииии_8_1">#N/A</definedName>
    <definedName name="_13в23ё_8_1">#N/A</definedName>
    <definedName name="_141ио_8_1">#N/A</definedName>
    <definedName name="_149ке_8_1">#N/A</definedName>
    <definedName name="_14вв_8_1">#N/A</definedName>
    <definedName name="_157ммммммммммммммммммммммммммммммммммммммммммммм_8_1">#N/A</definedName>
    <definedName name="_15й_8_1">#N/A</definedName>
    <definedName name="_165мым_8_1">#N/A</definedName>
    <definedName name="_16CompOt_8_1">#N/A</definedName>
    <definedName name="_16йй_8_1">#N/A</definedName>
    <definedName name="_173нннннннннннннннннннннннннннннннннннннннннннннннннннннннннннннннн_8_1">#N/A</definedName>
    <definedName name="_17ййй_8_1">#N/A</definedName>
    <definedName name="_181нов_8_1">#N/A</definedName>
    <definedName name="_189общехоз._8_1">#N/A</definedName>
    <definedName name="_18йййййййййййййййййййййййййййййййййййййййййййййййййййййй_8_1">#N/A</definedName>
    <definedName name="_197п_8_1">#N/A</definedName>
    <definedName name="_19ииииииииииииииииииииииииииииииииииииииииииииииииииииииииииииии_8_1">#N/A</definedName>
    <definedName name="_1asd_8_1">#N/A</definedName>
    <definedName name="_2_m_1_1">#N/A</definedName>
    <definedName name="_205р_8_1">#N/A</definedName>
    <definedName name="_20ио_8_1">#N/A</definedName>
    <definedName name="_213с_8_1">#N/A</definedName>
    <definedName name="_21ке_8_1">#N/A</definedName>
    <definedName name="_221сс_8_1">#N/A</definedName>
    <definedName name="_229сссс_8_1">#N/A</definedName>
    <definedName name="_22ммммммммммммммммммммммммммммммммммммммммммммм_8_1">#N/A</definedName>
    <definedName name="_237сссссссссссссссссссссссссссссссссссссссссс_8_1">#N/A</definedName>
    <definedName name="_23мым_8_1">#N/A</definedName>
    <definedName name="_245ссы_8_1">#N/A</definedName>
    <definedName name="_24CompRas_8_1">#N/A</definedName>
    <definedName name="_24нннннннннннннннннннннннннннннннннннннннннннннннннннннннннннннннн_8_1">#N/A</definedName>
    <definedName name="_253у_8_1">#N/A</definedName>
    <definedName name="_25нов_8_1">#N/A</definedName>
    <definedName name="_261УП_8_1">#N/A</definedName>
    <definedName name="_269уфэ_8_1">#N/A</definedName>
    <definedName name="_26общехоз._8_1">#N/A</definedName>
    <definedName name="_277фыв_8_1">#N/A</definedName>
    <definedName name="_27п_8_1">#N/A</definedName>
    <definedName name="_285ц_8_1">#N/A</definedName>
    <definedName name="_28р_8_1">#N/A</definedName>
    <definedName name="_293цу_8_1">#N/A</definedName>
    <definedName name="_29с_8_1">#N/A</definedName>
    <definedName name="_2CompOt_8_1">#N/A</definedName>
    <definedName name="_3_n_1_1">#N/A</definedName>
    <definedName name="_301ччxxxxxxxxxxxxxxxxxxxxxxxxxxxxxxxx_8_1">#N/A</definedName>
    <definedName name="_309ъъъъъъъъъъъъъъъъъъъъъъъъъъъъъъъъъъъъъъъъъъъъъъъъъъъъъъъъъъъъъъъъъ_8_1">#N/A</definedName>
    <definedName name="_30сс_8_1">#N/A</definedName>
    <definedName name="_317ъъъъъъъъъъъъъъъъъъъъъъьь_8_1">#N/A</definedName>
    <definedName name="_31сссс_8_1">#N/A</definedName>
    <definedName name="_325ъъъъъъъъъььььььььь_8_1">#N/A</definedName>
    <definedName name="_32ew_8_1">#N/A</definedName>
    <definedName name="_32сссссссссссссссссссссссссссссссссссссссссс_8_1">#N/A</definedName>
    <definedName name="_333ъъъъъъъъъьььььььььььььььььььььъъъъъъъъъъъъъъъъъъъъъъъъъъъъъъъъъъъъъъъъъъъъъъъъъъъъъъъъъъъъъъъъъ_8_1">#N/A</definedName>
    <definedName name="_33ссы_8_1">#N/A</definedName>
    <definedName name="_341ыв_8_1">#N/A</definedName>
    <definedName name="_349ыыыы_8_1">#N/A</definedName>
    <definedName name="_34Excel_BuiltIn_Print_Area_1_1">'[1]1.10факт11г'!$A$1:$U$234</definedName>
    <definedName name="_34у_8_1">#N/A</definedName>
    <definedName name="_357яяяяяяяяяяяяяяяяяяяяяяяяяяяяяяяяяяяяя_8_1">#N/A</definedName>
    <definedName name="_35УП_8_1">#N/A</definedName>
    <definedName name="_36Excel_BuiltIn_Print_Area_1_1_1_1">'[1]план 2012г 1.11.'!$A$1:$W$237</definedName>
    <definedName name="_36уфэ_8_1">#N/A</definedName>
    <definedName name="_37Excel_BuiltIn_Print_Area_1_1_1_1_1">'[2]2013г 1.11.'!$B$1:$X$236</definedName>
    <definedName name="_37фыв_8_1">#N/A</definedName>
    <definedName name="_38ц_8_1">#N/A</definedName>
    <definedName name="_39цу_8_1">#N/A</definedName>
    <definedName name="_3CompRas_8_1">#N/A</definedName>
    <definedName name="_4_o_1_1">#N/A</definedName>
    <definedName name="_40ччxxxxxxxxxxxxxxxxxxxxxxxxxxxxxxxx_8_1">#N/A</definedName>
    <definedName name="_41ъъъъъъъъъъъъъъъъъъъъъъъъъъъъъъъъъъъъъъъъъъъъъъъъъъъъъъъъъъъъъъъъъ_8_1">#N/A</definedName>
    <definedName name="_42ъъъъъъъъъъъъъъъъъъъъъъьь_8_1">#N/A</definedName>
    <definedName name="_43ъъъъъъъъъььььььььь_8_1">#N/A</definedName>
    <definedName name="_44ъъъъъъъъъьььььььььььььььььььььъъъъъъъъъъъъъъъъъъъъъъъъъъъъъъъъъъъъъъъъъъъъъъъъъъъъъъъъъъъъъъъъъ_8_1">#N/A</definedName>
    <definedName name="_45fg_8_1">#N/A</definedName>
    <definedName name="_45ыв_8_1">#N/A</definedName>
    <definedName name="_46ыыыы_8_1">#N/A</definedName>
    <definedName name="_47яяяяяяяяяяяяяяяяяяяяяяяяяяяяяяяяяяяяя_8_1">#N/A</definedName>
    <definedName name="_4ew_8_1">#N/A</definedName>
    <definedName name="_53k_8_1">#N/A</definedName>
    <definedName name="_5Excel_BuiltIn_Print_Area_1_1">'[1]1.10факт11г'!$A$1:$U$234</definedName>
    <definedName name="_61www_8_1">#N/A</definedName>
    <definedName name="_69аааа_8_1">#N/A</definedName>
    <definedName name="_6Excel_BuiltIn_Print_Area_1_1_1_1">'[1]план 2012г 1.11.'!$A$1:$W$237</definedName>
    <definedName name="_77б_8_1">#N/A</definedName>
    <definedName name="_7Excel_BuiltIn_Print_Area_1_1_1_1_1">'[2]2013г 1.11.'!$B$1:$X$236</definedName>
    <definedName name="_85в23ё_8_1">#N/A</definedName>
    <definedName name="_8asd_8_1">#N/A</definedName>
    <definedName name="_8fg_8_1">#N/A</definedName>
    <definedName name="_93вв_8_1">#N/A</definedName>
    <definedName name="_9k_8_1">#N/A</definedName>
    <definedName name="_a">#N/A</definedName>
    <definedName name="_a_1">"$#ССЫЛ!.$#ССЫЛ!$#ССЫЛ!"</definedName>
    <definedName name="_a_1_1">"$#ССЫЛ!.$#ССЫЛ!$#ССЫЛ!"</definedName>
    <definedName name="_a_1_2">"$#ССЫЛ!.$#ССЫЛ!$#ССЫЛ!"</definedName>
    <definedName name="_a_3">#N/A</definedName>
    <definedName name="_a_3_1">#N/A</definedName>
    <definedName name="_a_6">"$#ССЫЛ!.$#ССЫЛ!$#ССЫЛ!"</definedName>
    <definedName name="_m">#N/A</definedName>
    <definedName name="_m_1">"$#ССЫЛ!.$#ССЫЛ!$#ССЫЛ!"</definedName>
    <definedName name="_m_1_1">"$#ССЫЛ!.$#ССЫЛ!$#ССЫЛ!"</definedName>
    <definedName name="_m_1_2">"$#ССЫЛ!.$#ССЫЛ!$#ССЫЛ!"</definedName>
    <definedName name="_m_3">#N/A</definedName>
    <definedName name="_m_3_1">#N/A</definedName>
    <definedName name="_m_6">"$#ССЫЛ!.$#ССЫЛ!$#ССЫЛ!"</definedName>
    <definedName name="_n">#N/A</definedName>
    <definedName name="_n_1">"$#ССЫЛ!.$#ССЫЛ!$#ССЫЛ!"</definedName>
    <definedName name="_n_1_1">"$#ССЫЛ!.$#ССЫЛ!$#ССЫЛ!"</definedName>
    <definedName name="_n_1_2">"$#ССЫЛ!.$#ССЫЛ!$#ССЫЛ!"</definedName>
    <definedName name="_n_3">#N/A</definedName>
    <definedName name="_n_3_1">#N/A</definedName>
    <definedName name="_n_6">"$#ССЫЛ!.$#ССЫЛ!$#ССЫЛ!"</definedName>
    <definedName name="_o">#N/A</definedName>
    <definedName name="_o_1">"$#ССЫЛ!.$#ССЫЛ!$#ССЫЛ!"</definedName>
    <definedName name="_o_1_1">"$#ССЫЛ!.$#ССЫЛ!$#ССЫЛ!"</definedName>
    <definedName name="_o_1_2">"$#ССЫЛ!.$#ССЫЛ!$#ССЫЛ!"</definedName>
    <definedName name="_o_3">#N/A</definedName>
    <definedName name="_o_3_1">#N/A</definedName>
    <definedName name="_o_6">"$#ССЫЛ!.$#ССЫЛ!$#ССЫЛ!"</definedName>
    <definedName name="_r">#N/A</definedName>
    <definedName name="_r_2">"'расчет тарифов июль'!_r"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AMOR1">#N/A</definedName>
    <definedName name="AMOR2">#N/A</definedName>
    <definedName name="AMOR3">#N/A</definedName>
    <definedName name="AMOR4">#N/A</definedName>
    <definedName name="AMOR5">#N/A</definedName>
    <definedName name="AMOR6">#N/A</definedName>
    <definedName name="asd">#N/A</definedName>
    <definedName name="asd_13">#N/A</definedName>
    <definedName name="asd_14">#N/A</definedName>
    <definedName name="asd_3">#N/A</definedName>
    <definedName name="asd_3_13">#N/A</definedName>
    <definedName name="asd_3_14">#N/A</definedName>
    <definedName name="asd_3_66">#N/A</definedName>
    <definedName name="asd_3_8">#N/A</definedName>
    <definedName name="asd_3_81">#N/A</definedName>
    <definedName name="asd_3_82">#N/A</definedName>
    <definedName name="asd_3_83">#N/A</definedName>
    <definedName name="asd_4">#N/A</definedName>
    <definedName name="asd_4_13">#N/A</definedName>
    <definedName name="asd_4_14">#N/A</definedName>
    <definedName name="asd_4_66">#N/A</definedName>
    <definedName name="asd_4_8">#N/A</definedName>
    <definedName name="asd_4_81">#N/A</definedName>
    <definedName name="asd_4_82">#N/A</definedName>
    <definedName name="asd_4_83">#N/A</definedName>
    <definedName name="asd_5">#N/A</definedName>
    <definedName name="asd_5_13">#N/A</definedName>
    <definedName name="asd_5_14">#N/A</definedName>
    <definedName name="asd_5_66">#N/A</definedName>
    <definedName name="asd_5_8">#N/A</definedName>
    <definedName name="asd_5_81">#N/A</definedName>
    <definedName name="asd_5_82">#N/A</definedName>
    <definedName name="asd_5_83">#N/A</definedName>
    <definedName name="asd_6">#N/A</definedName>
    <definedName name="asd_6_13">#N/A</definedName>
    <definedName name="asd_6_14">#N/A</definedName>
    <definedName name="asd_6_66">#N/A</definedName>
    <definedName name="asd_6_8">#N/A</definedName>
    <definedName name="asd_6_81">#N/A</definedName>
    <definedName name="asd_6_82">#N/A</definedName>
    <definedName name="asd_6_83">#N/A</definedName>
    <definedName name="asd_66">#N/A</definedName>
    <definedName name="asd_7">#N/A</definedName>
    <definedName name="asd_7_13">#N/A</definedName>
    <definedName name="asd_7_14">#N/A</definedName>
    <definedName name="asd_7_66">#N/A</definedName>
    <definedName name="asd_7_8">#N/A</definedName>
    <definedName name="asd_7_81">#N/A</definedName>
    <definedName name="asd_7_82">#N/A</definedName>
    <definedName name="asd_7_83">#N/A</definedName>
    <definedName name="asd_8">#N/A</definedName>
    <definedName name="asd_8_13">#N/A</definedName>
    <definedName name="asd_8_14">#N/A</definedName>
    <definedName name="asd_8_66">#N/A</definedName>
    <definedName name="asd_8_8">#N/A</definedName>
    <definedName name="asd_8_81">#N/A</definedName>
    <definedName name="asd_8_82">#N/A</definedName>
    <definedName name="asd_8_83">#N/A</definedName>
    <definedName name="asd_81">#N/A</definedName>
    <definedName name="asd_82">#N/A</definedName>
    <definedName name="asd_83">#N/A</definedName>
    <definedName name="asd_9">#N/A</definedName>
    <definedName name="asd_9_13">#N/A</definedName>
    <definedName name="asd_9_14">#N/A</definedName>
    <definedName name="asd_9_66">#N/A</definedName>
    <definedName name="asd_9_8">#N/A</definedName>
    <definedName name="asd_9_81">#N/A</definedName>
    <definedName name="asd_9_82">#N/A</definedName>
    <definedName name="asd_9_83">#N/A</definedName>
    <definedName name="CompOt">#N/A</definedName>
    <definedName name="CompOt_1">#N/A</definedName>
    <definedName name="CompOt_1_2">"'расчет тарифов июль'!compot_1"</definedName>
    <definedName name="CompOt_13">#N/A</definedName>
    <definedName name="CompOt_14">#N/A</definedName>
    <definedName name="CompOt_2">"'расчет тарифов июль'!compot"</definedName>
    <definedName name="CompOt_2_1" localSheetId="8">CompOt_2</definedName>
    <definedName name="CompOt_2_1" localSheetId="4">CompOt_2</definedName>
    <definedName name="CompOt_2_1" localSheetId="7">CompOt_2</definedName>
    <definedName name="CompOt_2_1">CompOt_2</definedName>
    <definedName name="CompOt_2_2">"'расчет тарифов июль'!compot_2"</definedName>
    <definedName name="CompOt_3">#N/A</definedName>
    <definedName name="CompOt_3_13">#N/A</definedName>
    <definedName name="CompOt_3_14">#N/A</definedName>
    <definedName name="CompOt_3_2">"'расчет тарифов июль'!compot_3"</definedName>
    <definedName name="CompOt_3_66">#N/A</definedName>
    <definedName name="CompOt_3_8">#N/A</definedName>
    <definedName name="CompOt_3_81">#N/A</definedName>
    <definedName name="CompOt_3_82">#N/A</definedName>
    <definedName name="CompOt_3_83">#N/A</definedName>
    <definedName name="CompOt_4">#N/A</definedName>
    <definedName name="CompOt_4_13">#N/A</definedName>
    <definedName name="CompOt_4_14">#N/A</definedName>
    <definedName name="CompOt_4_66">#N/A</definedName>
    <definedName name="CompOt_4_8">#N/A</definedName>
    <definedName name="CompOt_4_81">#N/A</definedName>
    <definedName name="CompOt_4_82">#N/A</definedName>
    <definedName name="CompOt_4_83">#N/A</definedName>
    <definedName name="CompOt_5">#N/A</definedName>
    <definedName name="CompOt_5_13">#N/A</definedName>
    <definedName name="CompOt_5_14">#N/A</definedName>
    <definedName name="CompOt_5_66">#N/A</definedName>
    <definedName name="CompOt_5_8">#N/A</definedName>
    <definedName name="CompOt_5_81">#N/A</definedName>
    <definedName name="CompOt_5_82">#N/A</definedName>
    <definedName name="CompOt_5_83">#N/A</definedName>
    <definedName name="CompOt_6">#N/A</definedName>
    <definedName name="CompOt_6_13">#N/A</definedName>
    <definedName name="CompOt_6_14">#N/A</definedName>
    <definedName name="CompOt_6_66">#N/A</definedName>
    <definedName name="CompOt_6_8">#N/A</definedName>
    <definedName name="CompOt_6_81">#N/A</definedName>
    <definedName name="CompOt_6_82">#N/A</definedName>
    <definedName name="CompOt_6_83">#N/A</definedName>
    <definedName name="CompOt_66">#N/A</definedName>
    <definedName name="CompOt_7">#N/A</definedName>
    <definedName name="CompOt_7_13">#N/A</definedName>
    <definedName name="CompOt_7_14">#N/A</definedName>
    <definedName name="CompOt_7_66">#N/A</definedName>
    <definedName name="CompOt_7_8">#N/A</definedName>
    <definedName name="CompOt_7_81">#N/A</definedName>
    <definedName name="CompOt_7_82">#N/A</definedName>
    <definedName name="CompOt_7_83">#N/A</definedName>
    <definedName name="CompOt_8">#N/A</definedName>
    <definedName name="CompOt_8_13">#N/A</definedName>
    <definedName name="CompOt_8_14">#N/A</definedName>
    <definedName name="CompOt_8_66">#N/A</definedName>
    <definedName name="CompOt_8_8">#N/A</definedName>
    <definedName name="CompOt_8_81">#N/A</definedName>
    <definedName name="CompOt_8_82">#N/A</definedName>
    <definedName name="CompOt_8_83">#N/A</definedName>
    <definedName name="CompOt_81">#N/A</definedName>
    <definedName name="CompOt_82">#N/A</definedName>
    <definedName name="CompOt_83">#N/A</definedName>
    <definedName name="CompOt_9">#N/A</definedName>
    <definedName name="CompOt_9_13">#N/A</definedName>
    <definedName name="CompOt_9_14">#N/A</definedName>
    <definedName name="CompOt_9_66">#N/A</definedName>
    <definedName name="CompOt_9_8">#N/A</definedName>
    <definedName name="CompOt_9_81">#N/A</definedName>
    <definedName name="CompOt_9_82">#N/A</definedName>
    <definedName name="CompOt_9_83">#N/A</definedName>
    <definedName name="CompRas">#N/A</definedName>
    <definedName name="CompRas_1">#N/A</definedName>
    <definedName name="CompRas_1_2">"'расчет тарифов июль'!compras_1"</definedName>
    <definedName name="CompRas_13">#N/A</definedName>
    <definedName name="CompRas_14">#N/A</definedName>
    <definedName name="CompRas_2">"'расчет тарифов июль'!compras"</definedName>
    <definedName name="CompRas_2_1" localSheetId="8">CompRas_2</definedName>
    <definedName name="CompRas_2_1" localSheetId="4">CompRas_2</definedName>
    <definedName name="CompRas_2_1" localSheetId="7">CompRas_2</definedName>
    <definedName name="CompRas_2_1">CompRas_2</definedName>
    <definedName name="CompRas_2_2">"'расчет тарифов июль'!compras_2"</definedName>
    <definedName name="CompRas_3">#N/A</definedName>
    <definedName name="CompRas_3_13">#N/A</definedName>
    <definedName name="CompRas_3_14">#N/A</definedName>
    <definedName name="CompRas_3_2">"'расчет тарифов июль'!compras_3"</definedName>
    <definedName name="CompRas_3_66">#N/A</definedName>
    <definedName name="CompRas_3_8">#N/A</definedName>
    <definedName name="CompRas_3_81">#N/A</definedName>
    <definedName name="CompRas_3_82">#N/A</definedName>
    <definedName name="CompRas_3_83">#N/A</definedName>
    <definedName name="CompRas_4">#N/A</definedName>
    <definedName name="CompRas_4_13">#N/A</definedName>
    <definedName name="CompRas_4_14">#N/A</definedName>
    <definedName name="CompRas_4_66">#N/A</definedName>
    <definedName name="CompRas_4_8">#N/A</definedName>
    <definedName name="CompRas_4_81">#N/A</definedName>
    <definedName name="CompRas_4_82">#N/A</definedName>
    <definedName name="CompRas_4_83">#N/A</definedName>
    <definedName name="CompRas_5">#N/A</definedName>
    <definedName name="CompRas_5_13">#N/A</definedName>
    <definedName name="CompRas_5_14">#N/A</definedName>
    <definedName name="CompRas_5_66">#N/A</definedName>
    <definedName name="CompRas_5_8">#N/A</definedName>
    <definedName name="CompRas_5_81">#N/A</definedName>
    <definedName name="CompRas_5_82">#N/A</definedName>
    <definedName name="CompRas_5_83">#N/A</definedName>
    <definedName name="CompRas_6">#N/A</definedName>
    <definedName name="CompRas_6_13">#N/A</definedName>
    <definedName name="CompRas_6_14">#N/A</definedName>
    <definedName name="CompRas_6_66">#N/A</definedName>
    <definedName name="CompRas_6_8">#N/A</definedName>
    <definedName name="CompRas_6_81">#N/A</definedName>
    <definedName name="CompRas_6_82">#N/A</definedName>
    <definedName name="CompRas_6_83">#N/A</definedName>
    <definedName name="CompRas_66">#N/A</definedName>
    <definedName name="CompRas_7">#N/A</definedName>
    <definedName name="CompRas_7_13">#N/A</definedName>
    <definedName name="CompRas_7_14">#N/A</definedName>
    <definedName name="CompRas_7_66">#N/A</definedName>
    <definedName name="CompRas_7_8">#N/A</definedName>
    <definedName name="CompRas_7_81">#N/A</definedName>
    <definedName name="CompRas_7_82">#N/A</definedName>
    <definedName name="CompRas_7_83">#N/A</definedName>
    <definedName name="CompRas_8">#N/A</definedName>
    <definedName name="CompRas_8_13">#N/A</definedName>
    <definedName name="CompRas_8_14">#N/A</definedName>
    <definedName name="CompRas_8_66">#N/A</definedName>
    <definedName name="CompRas_8_8">#N/A</definedName>
    <definedName name="CompRas_8_81">#N/A</definedName>
    <definedName name="CompRas_8_82">#N/A</definedName>
    <definedName name="CompRas_8_83">#N/A</definedName>
    <definedName name="CompRas_81">#N/A</definedName>
    <definedName name="CompRas_82">#N/A</definedName>
    <definedName name="CompRas_83">#N/A</definedName>
    <definedName name="CompRas_9">#N/A</definedName>
    <definedName name="CompRas_9_13">#N/A</definedName>
    <definedName name="CompRas_9_14">#N/A</definedName>
    <definedName name="CompRas_9_66">#N/A</definedName>
    <definedName name="CompRas_9_8">#N/A</definedName>
    <definedName name="CompRas_9_81">#N/A</definedName>
    <definedName name="CompRas_9_82">#N/A</definedName>
    <definedName name="CompRas_9_83">#N/A</definedName>
    <definedName name="del">#N/A</definedName>
    <definedName name="del_1">#N/A</definedName>
    <definedName name="del_3">#N/A</definedName>
    <definedName name="del_3_1">#N/A</definedName>
    <definedName name="del_6">"$#ССЫЛ!.$#ССЫЛ!$#ССЫЛ!"</definedName>
    <definedName name="ew">#N/A</definedName>
    <definedName name="ew_1">#N/A</definedName>
    <definedName name="ew_1_2">"'расчет тарифов июль'!ew_1"</definedName>
    <definedName name="ew_13">#N/A</definedName>
    <definedName name="ew_14">#N/A</definedName>
    <definedName name="ew_2">"'расчет тарифов июль'!ew"</definedName>
    <definedName name="ew_2_1" localSheetId="8">ew_2</definedName>
    <definedName name="ew_2_1" localSheetId="4">ew_2</definedName>
    <definedName name="ew_2_1" localSheetId="7">ew_2</definedName>
    <definedName name="ew_2_1">ew_2</definedName>
    <definedName name="ew_2_2">"'расчет тарифов июль'!ew_2"</definedName>
    <definedName name="ew_3">#N/A</definedName>
    <definedName name="ew_3_13">#N/A</definedName>
    <definedName name="ew_3_14">#N/A</definedName>
    <definedName name="ew_3_2">"'расчет тарифов июль'!ew_3"</definedName>
    <definedName name="ew_3_66">#N/A</definedName>
    <definedName name="ew_3_8">#N/A</definedName>
    <definedName name="ew_3_81">#N/A</definedName>
    <definedName name="ew_3_82">#N/A</definedName>
    <definedName name="ew_3_83">#N/A</definedName>
    <definedName name="ew_4">#N/A</definedName>
    <definedName name="ew_4_13">#N/A</definedName>
    <definedName name="ew_4_14">#N/A</definedName>
    <definedName name="ew_4_66">#N/A</definedName>
    <definedName name="ew_4_8">#N/A</definedName>
    <definedName name="ew_4_81">#N/A</definedName>
    <definedName name="ew_4_82">#N/A</definedName>
    <definedName name="ew_4_83">#N/A</definedName>
    <definedName name="ew_5">#N/A</definedName>
    <definedName name="ew_5_13">#N/A</definedName>
    <definedName name="ew_5_14">#N/A</definedName>
    <definedName name="ew_5_66">#N/A</definedName>
    <definedName name="ew_5_8">#N/A</definedName>
    <definedName name="ew_5_81">#N/A</definedName>
    <definedName name="ew_5_82">#N/A</definedName>
    <definedName name="ew_5_83">#N/A</definedName>
    <definedName name="ew_6">#N/A</definedName>
    <definedName name="ew_6_13">#N/A</definedName>
    <definedName name="ew_6_14">#N/A</definedName>
    <definedName name="ew_6_66">#N/A</definedName>
    <definedName name="ew_6_8">#N/A</definedName>
    <definedName name="ew_6_81">#N/A</definedName>
    <definedName name="ew_6_82">#N/A</definedName>
    <definedName name="ew_6_83">#N/A</definedName>
    <definedName name="ew_66">#N/A</definedName>
    <definedName name="ew_7">#N/A</definedName>
    <definedName name="ew_7_13">#N/A</definedName>
    <definedName name="ew_7_14">#N/A</definedName>
    <definedName name="ew_7_66">#N/A</definedName>
    <definedName name="ew_7_8">#N/A</definedName>
    <definedName name="ew_7_81">#N/A</definedName>
    <definedName name="ew_7_82">#N/A</definedName>
    <definedName name="ew_7_83">#N/A</definedName>
    <definedName name="ew_8">#N/A</definedName>
    <definedName name="ew_8_13">#N/A</definedName>
    <definedName name="ew_8_14">#N/A</definedName>
    <definedName name="ew_8_66">#N/A</definedName>
    <definedName name="ew_8_8">#N/A</definedName>
    <definedName name="ew_8_81">#N/A</definedName>
    <definedName name="ew_8_82">#N/A</definedName>
    <definedName name="ew_8_83">#N/A</definedName>
    <definedName name="ew_81">#N/A</definedName>
    <definedName name="ew_82">#N/A</definedName>
    <definedName name="ew_83">#N/A</definedName>
    <definedName name="ew_9">#N/A</definedName>
    <definedName name="ew_9_13">#N/A</definedName>
    <definedName name="ew_9_14">#N/A</definedName>
    <definedName name="ew_9_66">#N/A</definedName>
    <definedName name="ew_9_8">#N/A</definedName>
    <definedName name="ew_9_81">#N/A</definedName>
    <definedName name="ew_9_82">#N/A</definedName>
    <definedName name="ew_9_83">#N/A</definedName>
    <definedName name="Excel_BuiltIn_Print_Area">'[3]1.16'!$A$5:$R$9611</definedName>
    <definedName name="Excel_BuiltIn_Print_Area_1" localSheetId="4">#REF!</definedName>
    <definedName name="Excel_BuiltIn_Print_Area_1">#REF!</definedName>
    <definedName name="Excel_BuiltIn_Print_Area_1_1">'[1]1.10факт11г'!$A$1:$U$228</definedName>
    <definedName name="Excel_BuiltIn_Print_Area_1_1_1">'[1]1.10факт11г'!$C$2</definedName>
    <definedName name="Excel_BuiltIn_Print_Area_1_1_1_1" localSheetId="4">#REF!</definedName>
    <definedName name="Excel_BuiltIn_Print_Area_1_1_1_1">#REF!</definedName>
    <definedName name="Excel_BuiltIn_Print_Area_1_1_1_8" localSheetId="4">#REF!</definedName>
    <definedName name="Excel_BuiltIn_Print_Area_1_1_1_8">#REF!</definedName>
    <definedName name="Excel_BuiltIn_Print_Area_1_1_8">'[2]2013г 1.11.'!$B$1:$X$222</definedName>
    <definedName name="Excel_BuiltIn_Print_Area_1_14" localSheetId="4">#REF!</definedName>
    <definedName name="Excel_BuiltIn_Print_Area_1_14">#REF!</definedName>
    <definedName name="Excel_BuiltIn_Print_Area_1_8" localSheetId="4">#REF!</definedName>
    <definedName name="Excel_BuiltIn_Print_Area_1_8">#REF!</definedName>
    <definedName name="Excel_BuiltIn_Print_Area_4">#N/A</definedName>
    <definedName name="Excel_BuiltIn_Print_Titles">'[3]1.16'!$A$6:$HA$6</definedName>
    <definedName name="Excel_BuiltIn_Print_Titles_10">"#REF!"</definedName>
    <definedName name="Excel_BuiltIn_Print_Titles_2" localSheetId="4">#REF!</definedName>
    <definedName name="Excel_BuiltIn_Print_Titles_2">#REF!</definedName>
    <definedName name="Excel_BuiltIn_Print_Titles_23">"#REF!"</definedName>
    <definedName name="Excel_BuiltIn_Print_Titles_3">"#REF!"</definedName>
    <definedName name="Excel_BuiltIn_Print_Titles_8">"#REF!"</definedName>
    <definedName name="Excel_BuiltIn_Print_Titles_9">"#REF!"</definedName>
    <definedName name="fg">#N/A</definedName>
    <definedName name="fg_1">#N/A</definedName>
    <definedName name="fg_1_2">"'расчет тарифов июль'!fg_1"</definedName>
    <definedName name="fg_13">#N/A</definedName>
    <definedName name="fg_14">#N/A</definedName>
    <definedName name="fg_2">"'расчет тарифов июль'!fg"</definedName>
    <definedName name="fg_2_1" localSheetId="8">fg_2</definedName>
    <definedName name="fg_2_1" localSheetId="4">fg_2</definedName>
    <definedName name="fg_2_1" localSheetId="7">fg_2</definedName>
    <definedName name="fg_2_1">fg_2</definedName>
    <definedName name="fg_2_2">"'расчет тарифов июль'!fg_2"</definedName>
    <definedName name="fg_3">#N/A</definedName>
    <definedName name="fg_3_13">#N/A</definedName>
    <definedName name="fg_3_14">#N/A</definedName>
    <definedName name="fg_3_2">"'расчет тарифов июль'!fg_3"</definedName>
    <definedName name="fg_3_66">#N/A</definedName>
    <definedName name="fg_3_8">#N/A</definedName>
    <definedName name="fg_3_81">#N/A</definedName>
    <definedName name="fg_3_82">#N/A</definedName>
    <definedName name="fg_3_83">#N/A</definedName>
    <definedName name="fg_4">#N/A</definedName>
    <definedName name="fg_4_13">#N/A</definedName>
    <definedName name="fg_4_14">#N/A</definedName>
    <definedName name="fg_4_66">#N/A</definedName>
    <definedName name="fg_4_8">#N/A</definedName>
    <definedName name="fg_4_81">#N/A</definedName>
    <definedName name="fg_4_82">#N/A</definedName>
    <definedName name="fg_4_83">#N/A</definedName>
    <definedName name="fg_5">#N/A</definedName>
    <definedName name="fg_5_13">#N/A</definedName>
    <definedName name="fg_5_14">#N/A</definedName>
    <definedName name="fg_5_66">#N/A</definedName>
    <definedName name="fg_5_8">#N/A</definedName>
    <definedName name="fg_5_81">#N/A</definedName>
    <definedName name="fg_5_82">#N/A</definedName>
    <definedName name="fg_5_83">#N/A</definedName>
    <definedName name="fg_6">#N/A</definedName>
    <definedName name="fg_6_13">#N/A</definedName>
    <definedName name="fg_6_14">#N/A</definedName>
    <definedName name="fg_6_66">#N/A</definedName>
    <definedName name="fg_6_8">#N/A</definedName>
    <definedName name="fg_6_81">#N/A</definedName>
    <definedName name="fg_6_82">#N/A</definedName>
    <definedName name="fg_6_83">#N/A</definedName>
    <definedName name="fg_66">#N/A</definedName>
    <definedName name="fg_7">#N/A</definedName>
    <definedName name="fg_7_13">#N/A</definedName>
    <definedName name="fg_7_14">#N/A</definedName>
    <definedName name="fg_7_66">#N/A</definedName>
    <definedName name="fg_7_8">#N/A</definedName>
    <definedName name="fg_7_81">#N/A</definedName>
    <definedName name="fg_7_82">#N/A</definedName>
    <definedName name="fg_7_83">#N/A</definedName>
    <definedName name="fg_8">#N/A</definedName>
    <definedName name="fg_8_13">#N/A</definedName>
    <definedName name="fg_8_14">#N/A</definedName>
    <definedName name="fg_8_66">#N/A</definedName>
    <definedName name="fg_8_8">#N/A</definedName>
    <definedName name="fg_8_81">#N/A</definedName>
    <definedName name="fg_8_82">#N/A</definedName>
    <definedName name="fg_8_83">#N/A</definedName>
    <definedName name="fg_81">#N/A</definedName>
    <definedName name="fg_82">#N/A</definedName>
    <definedName name="fg_83">#N/A</definedName>
    <definedName name="fg_9">#N/A</definedName>
    <definedName name="fg_9_13">#N/A</definedName>
    <definedName name="fg_9_14">#N/A</definedName>
    <definedName name="fg_9_66">#N/A</definedName>
    <definedName name="fg_9_8">#N/A</definedName>
    <definedName name="fg_9_81">#N/A</definedName>
    <definedName name="fg_9_82">#N/A</definedName>
    <definedName name="fg_9_83">#N/A</definedName>
    <definedName name="k">#N/A</definedName>
    <definedName name="k_1">#N/A</definedName>
    <definedName name="k_1_2">"'расчет тарифов июль'!k_1"</definedName>
    <definedName name="k_13">#N/A</definedName>
    <definedName name="k_14">#N/A</definedName>
    <definedName name="k_2">"'расчет тарифов июль'!k"</definedName>
    <definedName name="k_2_1" localSheetId="8">k_2</definedName>
    <definedName name="k_2_1" localSheetId="4">k_2</definedName>
    <definedName name="k_2_1" localSheetId="7">k_2</definedName>
    <definedName name="k_2_1">k_2</definedName>
    <definedName name="k_2_2">"'расчет тарифов июль'!k_2"</definedName>
    <definedName name="k_3">#N/A</definedName>
    <definedName name="k_3_13">#N/A</definedName>
    <definedName name="k_3_14">#N/A</definedName>
    <definedName name="k_3_2">"'расчет тарифов июль'!k_3"</definedName>
    <definedName name="k_3_66">#N/A</definedName>
    <definedName name="k_3_8">#N/A</definedName>
    <definedName name="k_3_81">#N/A</definedName>
    <definedName name="k_3_82">#N/A</definedName>
    <definedName name="k_3_83">#N/A</definedName>
    <definedName name="k_4">#N/A</definedName>
    <definedName name="k_4_13">#N/A</definedName>
    <definedName name="k_4_14">#N/A</definedName>
    <definedName name="k_4_66">#N/A</definedName>
    <definedName name="k_4_8">#N/A</definedName>
    <definedName name="k_4_81">#N/A</definedName>
    <definedName name="k_4_82">#N/A</definedName>
    <definedName name="k_4_83">#N/A</definedName>
    <definedName name="k_5">#N/A</definedName>
    <definedName name="k_5_13">#N/A</definedName>
    <definedName name="k_5_14">#N/A</definedName>
    <definedName name="k_5_66">#N/A</definedName>
    <definedName name="k_5_8">#N/A</definedName>
    <definedName name="k_5_81">#N/A</definedName>
    <definedName name="k_5_82">#N/A</definedName>
    <definedName name="k_5_83">#N/A</definedName>
    <definedName name="k_6">#N/A</definedName>
    <definedName name="k_6_13">#N/A</definedName>
    <definedName name="k_6_14">#N/A</definedName>
    <definedName name="k_6_66">#N/A</definedName>
    <definedName name="k_6_8">#N/A</definedName>
    <definedName name="k_6_81">#N/A</definedName>
    <definedName name="k_6_82">#N/A</definedName>
    <definedName name="k_6_83">#N/A</definedName>
    <definedName name="k_66">#N/A</definedName>
    <definedName name="k_7">#N/A</definedName>
    <definedName name="k_7_13">#N/A</definedName>
    <definedName name="k_7_14">#N/A</definedName>
    <definedName name="k_7_66">#N/A</definedName>
    <definedName name="k_7_8">#N/A</definedName>
    <definedName name="k_7_81">#N/A</definedName>
    <definedName name="k_7_82">#N/A</definedName>
    <definedName name="k_7_83">#N/A</definedName>
    <definedName name="k_8">#N/A</definedName>
    <definedName name="k_8_13">#N/A</definedName>
    <definedName name="k_8_14">#N/A</definedName>
    <definedName name="k_8_66">#N/A</definedName>
    <definedName name="k_8_8">#N/A</definedName>
    <definedName name="k_8_81">#N/A</definedName>
    <definedName name="k_8_82">#N/A</definedName>
    <definedName name="k_8_83">#N/A</definedName>
    <definedName name="k_81">#N/A</definedName>
    <definedName name="k_82">#N/A</definedName>
    <definedName name="k_83">#N/A</definedName>
    <definedName name="k_9">#N/A</definedName>
    <definedName name="k_9_13">#N/A</definedName>
    <definedName name="k_9_14">#N/A</definedName>
    <definedName name="k_9_66">#N/A</definedName>
    <definedName name="k_9_8">#N/A</definedName>
    <definedName name="k_9_81">#N/A</definedName>
    <definedName name="k_9_82">#N/A</definedName>
    <definedName name="k_9_83">#N/A</definedName>
    <definedName name="l">#N/A</definedName>
    <definedName name="l_1">#N/A</definedName>
    <definedName name="l_1_2">"'расчет тарифов июль'!l_1"</definedName>
    <definedName name="l_2">"'расчет тарифов июль'!l"</definedName>
    <definedName name="l_2_1" localSheetId="8">l_2</definedName>
    <definedName name="l_2_1" localSheetId="4">l_2</definedName>
    <definedName name="l_2_1" localSheetId="7">l_2</definedName>
    <definedName name="l_2_1">l_2</definedName>
    <definedName name="l_2_2">"'расчет тарифов июль'!l_2"</definedName>
    <definedName name="l_3">#N/A</definedName>
    <definedName name="l_3_2">"'расчет тарифов июль'!l_3"</definedName>
    <definedName name="M7.3">#N/A</definedName>
    <definedName name="M7.3_1">#N/A</definedName>
    <definedName name="M7.3_1_2">"'расчет тарифов июль'!m7.3_1"</definedName>
    <definedName name="M7.3_2">"'расчет тарифов июль'!m7.3"</definedName>
    <definedName name="M7.3_2_1" localSheetId="8">M7.3_2</definedName>
    <definedName name="M7.3_2_1" localSheetId="4">M7.3_2</definedName>
    <definedName name="M7.3_2_1" localSheetId="7">M7.3_2</definedName>
    <definedName name="M7.3_2_1">M7.3_2</definedName>
    <definedName name="M7.3_2_2">"'расчет тарифов июль'!m7.3_2"</definedName>
    <definedName name="M7.3_3">#N/A</definedName>
    <definedName name="M7.3_3_2">"'расчет тарифов июль'!m7.3_3"</definedName>
    <definedName name="ok">#N/A</definedName>
    <definedName name="polta">#N/A</definedName>
    <definedName name="polta_1">#N/A</definedName>
    <definedName name="polta_3">#N/A</definedName>
    <definedName name="polta_3_1">#N/A</definedName>
    <definedName name="polta_6">"'file:///N:/Балансы для РЭК/STOIMOS.xls'#$'2001'.#ССЫЛ!$#ССЫЛ!"</definedName>
    <definedName name="PoNiPa">[4]alpha!$F$8:$F$207</definedName>
    <definedName name="PoNiPb">[4]alpha!$G$7:$P$207</definedName>
    <definedName name="PoNP">[4]alpha!$C$7:$D$595</definedName>
    <definedName name="r_1">#N/A</definedName>
    <definedName name="r_1_2">"'расчет тарифов июль'!r_1"</definedName>
    <definedName name="r_2">#N/A</definedName>
    <definedName name="r_2_2">"'расчет тарифов июль'!r_2"</definedName>
    <definedName name="r_3">#N/A</definedName>
    <definedName name="r_3_2">"'расчет тарифов июль'!r_3"</definedName>
    <definedName name="REG">[5]TEHSHEET!$B$2:$B$85</definedName>
    <definedName name="REGIONS">[6]TEHSHEET!$C$6:$C$93</definedName>
    <definedName name="REGIONS_75">[7]TEHSHEET!$C$6:$C$93</definedName>
    <definedName name="S1_">#N/A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CENARIOS">[6]TEHSHEET!$K$6:$K$8</definedName>
    <definedName name="SCENARIOS_75">[7]TEHSHEET!$K$6:$K$8</definedName>
    <definedName name="SP1_1">#N/A</definedName>
    <definedName name="SP1_3">#N/A</definedName>
    <definedName name="SP1_3_1">#N/A</definedName>
    <definedName name="SP1_6">"'file://S555/My Documents/B-PL/NBPL/_FES.XLS'#$FES.$#ССЫЛ!$#ССЫЛ!:$#ССЫЛ!$#ССЫЛ!"</definedName>
    <definedName name="SP10_1">#N/A</definedName>
    <definedName name="SP10_3">#N/A</definedName>
    <definedName name="SP10_3_1">#N/A</definedName>
    <definedName name="SP10_6">"'file://S555/My Documents/B-PL/NBPL/_FES.XLS'#$FES.$#ССЫЛ!$#ССЫЛ!:$#ССЫЛ!$#ССЫЛ!"</definedName>
    <definedName name="SP11_1">#N/A</definedName>
    <definedName name="SP11_3">#N/A</definedName>
    <definedName name="SP11_3_1">#N/A</definedName>
    <definedName name="SP11_6">"'file://S555/My Documents/B-PL/NBPL/_FES.XLS'#$FES.$#ССЫЛ!$#ССЫЛ!:$#ССЫЛ!$#ССЫЛ!"</definedName>
    <definedName name="SP12_1">#N/A</definedName>
    <definedName name="SP12_3">#N/A</definedName>
    <definedName name="SP12_3_1">#N/A</definedName>
    <definedName name="SP12_6">"'file://S555/My Documents/B-PL/NBPL/_FES.XLS'#$FES.$#ССЫЛ!$#ССЫЛ!:$#ССЫЛ!$#ССЫЛ!"</definedName>
    <definedName name="SP13_1">#N/A</definedName>
    <definedName name="SP13_3">#N/A</definedName>
    <definedName name="SP13_3_1">#N/A</definedName>
    <definedName name="SP13_6">"'file://S555/My Documents/B-PL/NBPL/_FES.XLS'#$FES.$#ССЫЛ!$#ССЫЛ!:$#ССЫЛ!$#ССЫЛ!"</definedName>
    <definedName name="SP14_1">#N/A</definedName>
    <definedName name="SP14_3">#N/A</definedName>
    <definedName name="SP14_3_1">#N/A</definedName>
    <definedName name="SP14_6">"'file://S555/My Documents/B-PL/NBPL/_FES.XLS'#$FES.$#ССЫЛ!$#ССЫЛ!:$#ССЫЛ!$#ССЫЛ!"</definedName>
    <definedName name="SP15_1">#N/A</definedName>
    <definedName name="SP15_3">#N/A</definedName>
    <definedName name="SP15_3_1">#N/A</definedName>
    <definedName name="SP15_6">"'file://S555/My Documents/B-PL/NBPL/_FES.XLS'#$FES.$#ССЫЛ!$#ССЫЛ!:$#ССЫЛ!$#ССЫЛ!"</definedName>
    <definedName name="SP16_1">#N/A</definedName>
    <definedName name="SP16_3">#N/A</definedName>
    <definedName name="SP16_3_1">#N/A</definedName>
    <definedName name="SP16_6">"'file://S555/My Documents/B-PL/NBPL/_FES.XLS'#$FES.$#ССЫЛ!$#ССЫЛ!:$#ССЫЛ!$#ССЫЛ!"</definedName>
    <definedName name="SP17_1">#N/A</definedName>
    <definedName name="SP17_3">#N/A</definedName>
    <definedName name="SP17_3_1">#N/A</definedName>
    <definedName name="SP17_6">"'file://S555/My Documents/B-PL/NBPL/_FES.XLS'#$FES.$#ССЫЛ!$#ССЫЛ!:$#ССЫЛ!$#ССЫЛ!"</definedName>
    <definedName name="SP18_1">#N/A</definedName>
    <definedName name="SP18_3">#N/A</definedName>
    <definedName name="SP18_3_1">#N/A</definedName>
    <definedName name="SP18_6">"'file://S555/My Documents/B-PL/NBPL/_FES.XLS'#$FES.$#ССЫЛ!$#ССЫЛ!:$#ССЫЛ!$#ССЫЛ!"</definedName>
    <definedName name="SP19_1">#N/A</definedName>
    <definedName name="SP19_3">#N/A</definedName>
    <definedName name="SP19_3_1">#N/A</definedName>
    <definedName name="SP19_6">"'file://S555/My Documents/B-PL/NBPL/_FES.XLS'#$FES.$#ССЫЛ!$#ССЫЛ!:$#ССЫЛ!$#ССЫЛ!"</definedName>
    <definedName name="SP2_1">#N/A</definedName>
    <definedName name="SP2_3">#N/A</definedName>
    <definedName name="SP2_3_1">#N/A</definedName>
    <definedName name="SP2_6">"'file://S555/My Documents/B-PL/NBPL/_FES.XLS'#$FES.$#ССЫЛ!$#ССЫЛ!:$#ССЫЛ!$#ССЫЛ!"</definedName>
    <definedName name="SP20_1">#N/A</definedName>
    <definedName name="SP20_3">#N/A</definedName>
    <definedName name="SP20_3_1">#N/A</definedName>
    <definedName name="SP20_6">"'file://S555/My Documents/B-PL/NBPL/_FES.XLS'#$FES.$#ССЫЛ!$#ССЫЛ!:$#ССЫЛ!$#ССЫЛ!"</definedName>
    <definedName name="SP3_1">#N/A</definedName>
    <definedName name="SP3_3">#N/A</definedName>
    <definedName name="SP3_3_1">#N/A</definedName>
    <definedName name="SP3_6">"'file://S555/My Documents/B-PL/NBPL/_FES.XLS'#$FES.$#ССЫЛ!$#ССЫЛ!:$#ССЫЛ!$#ССЫЛ!"</definedName>
    <definedName name="SP4_1">#N/A</definedName>
    <definedName name="SP4_3">#N/A</definedName>
    <definedName name="SP4_3_1">#N/A</definedName>
    <definedName name="SP4_6">"'file://S555/My Documents/B-PL/NBPL/_FES.XLS'#$FES.$#ССЫЛ!$#ССЫЛ!:$#ССЫЛ!$#ССЫЛ!"</definedName>
    <definedName name="SP5_1">#N/A</definedName>
    <definedName name="SP5_3">#N/A</definedName>
    <definedName name="SP5_3_1">#N/A</definedName>
    <definedName name="SP5_6">"'file://S555/My Documents/B-PL/NBPL/_FES.XLS'#$FES.$#ССЫЛ!$#ССЫЛ!:$#ССЫЛ!$#ССЫЛ!"</definedName>
    <definedName name="SP7_1">#N/A</definedName>
    <definedName name="SP7_3">#N/A</definedName>
    <definedName name="SP7_3_1">#N/A</definedName>
    <definedName name="SP7_6">"'file://S555/My Documents/B-PL/NBPL/_FES.XLS'#$FES.$#ССЫЛ!$#ССЫЛ!:$#ССЫЛ!$#ССЫЛ!"</definedName>
    <definedName name="SP8_1">#N/A</definedName>
    <definedName name="SP8_3">#N/A</definedName>
    <definedName name="SP8_3_1">#N/A</definedName>
    <definedName name="SP8_6">"'file://S555/My Documents/B-PL/NBPL/_FES.XLS'#$FES.$#ССЫЛ!$#ССЫЛ!:$#ССЫЛ!$#ССЫЛ!"</definedName>
    <definedName name="SP9_1">#N/A</definedName>
    <definedName name="SP9_3">#N/A</definedName>
    <definedName name="SP9_3_1">#N/A</definedName>
    <definedName name="SP9_6">"'file://S555/My Documents/B-PL/NBPL/_FES.XLS'#$FES.$#ССЫЛ!$#ССЫЛ!:$#ССЫЛ!$#ССЫЛ!"</definedName>
    <definedName name="www">#N/A</definedName>
    <definedName name="www_13">#N/A</definedName>
    <definedName name="www_14">#N/A</definedName>
    <definedName name="www_3">#N/A</definedName>
    <definedName name="www_3_13">#N/A</definedName>
    <definedName name="www_3_14">#N/A</definedName>
    <definedName name="www_3_66">#N/A</definedName>
    <definedName name="www_3_8">#N/A</definedName>
    <definedName name="www_3_81">#N/A</definedName>
    <definedName name="www_3_82">#N/A</definedName>
    <definedName name="www_3_83">#N/A</definedName>
    <definedName name="www_4">#N/A</definedName>
    <definedName name="www_4_13">#N/A</definedName>
    <definedName name="www_4_14">#N/A</definedName>
    <definedName name="www_4_66">#N/A</definedName>
    <definedName name="www_4_8">#N/A</definedName>
    <definedName name="www_4_81">#N/A</definedName>
    <definedName name="www_4_82">#N/A</definedName>
    <definedName name="www_4_83">#N/A</definedName>
    <definedName name="www_5">#N/A</definedName>
    <definedName name="www_5_13">#N/A</definedName>
    <definedName name="www_5_14">#N/A</definedName>
    <definedName name="www_5_66">#N/A</definedName>
    <definedName name="www_5_8">#N/A</definedName>
    <definedName name="www_5_81">#N/A</definedName>
    <definedName name="www_5_82">#N/A</definedName>
    <definedName name="www_5_83">#N/A</definedName>
    <definedName name="www_6">#N/A</definedName>
    <definedName name="www_6_13">#N/A</definedName>
    <definedName name="www_6_14">#N/A</definedName>
    <definedName name="www_6_66">#N/A</definedName>
    <definedName name="www_6_8">#N/A</definedName>
    <definedName name="www_6_81">#N/A</definedName>
    <definedName name="www_6_82">#N/A</definedName>
    <definedName name="www_6_83">#N/A</definedName>
    <definedName name="www_66">#N/A</definedName>
    <definedName name="www_7">#N/A</definedName>
    <definedName name="www_7_13">#N/A</definedName>
    <definedName name="www_7_14">#N/A</definedName>
    <definedName name="www_7_66">#N/A</definedName>
    <definedName name="www_7_8">#N/A</definedName>
    <definedName name="www_7_81">#N/A</definedName>
    <definedName name="www_7_82">#N/A</definedName>
    <definedName name="www_7_83">#N/A</definedName>
    <definedName name="www_8">#N/A</definedName>
    <definedName name="www_8_13">#N/A</definedName>
    <definedName name="www_8_14">#N/A</definedName>
    <definedName name="www_8_66">#N/A</definedName>
    <definedName name="www_8_8">#N/A</definedName>
    <definedName name="www_8_81">#N/A</definedName>
    <definedName name="www_8_82">#N/A</definedName>
    <definedName name="www_8_83">#N/A</definedName>
    <definedName name="www_81">#N/A</definedName>
    <definedName name="www_82">#N/A</definedName>
    <definedName name="www_83">#N/A</definedName>
    <definedName name="www_9">#N/A</definedName>
    <definedName name="www_9_13">#N/A</definedName>
    <definedName name="www_9_14">#N/A</definedName>
    <definedName name="www_9_66">#N/A</definedName>
    <definedName name="www_9_8">#N/A</definedName>
    <definedName name="www_9_81">#N/A</definedName>
    <definedName name="www_9_82">#N/A</definedName>
    <definedName name="www_9_83">#N/A</definedName>
    <definedName name="А">#N/A</definedName>
    <definedName name="А1" localSheetId="4">#REF!</definedName>
    <definedName name="А1">#REF!</definedName>
    <definedName name="А1_1">"#REF!"</definedName>
    <definedName name="А1_14" localSheetId="4">#REF!</definedName>
    <definedName name="А1_14">#REF!</definedName>
    <definedName name="А1_16">"#REF!"</definedName>
    <definedName name="А1_17">"#REF!"</definedName>
    <definedName name="А1_2">"#REF!"</definedName>
    <definedName name="А1_2_1">"#REF!"</definedName>
    <definedName name="А1_23">"#REF!"</definedName>
    <definedName name="А1_3">"#REF!"</definedName>
    <definedName name="А1_4">"#REF!"</definedName>
    <definedName name="А1_5">"#REF!"</definedName>
    <definedName name="А1_8" localSheetId="4">#REF!</definedName>
    <definedName name="А1_8">#REF!</definedName>
    <definedName name="аа">#N/A</definedName>
    <definedName name="аа_13">#N/A</definedName>
    <definedName name="аа_14">#N/A</definedName>
    <definedName name="аа_66">#N/A</definedName>
    <definedName name="аа_8">#N/A</definedName>
    <definedName name="аа_81">#N/A</definedName>
    <definedName name="аа_82">#N/A</definedName>
    <definedName name="аа_83">#N/A</definedName>
    <definedName name="ааа">#N/A</definedName>
    <definedName name="ааа_13">#N/A</definedName>
    <definedName name="ааа_14">#N/A</definedName>
    <definedName name="ааа_66">#N/A</definedName>
    <definedName name="ааа_8">#N/A</definedName>
    <definedName name="ааа_81">#N/A</definedName>
    <definedName name="ааа_82">#N/A</definedName>
    <definedName name="ааа_83">#N/A</definedName>
    <definedName name="аааа">#N/A</definedName>
    <definedName name="аааа_13">#N/A</definedName>
    <definedName name="аааа_14">#N/A</definedName>
    <definedName name="аааа_3">#N/A</definedName>
    <definedName name="аааа_3_13">#N/A</definedName>
    <definedName name="аааа_3_14">#N/A</definedName>
    <definedName name="аааа_3_66">#N/A</definedName>
    <definedName name="аааа_3_8">#N/A</definedName>
    <definedName name="аааа_3_81">#N/A</definedName>
    <definedName name="аааа_3_82">#N/A</definedName>
    <definedName name="аааа_3_83">#N/A</definedName>
    <definedName name="аааа_4">#N/A</definedName>
    <definedName name="аааа_4_13">#N/A</definedName>
    <definedName name="аааа_4_14">#N/A</definedName>
    <definedName name="аааа_4_66">#N/A</definedName>
    <definedName name="аааа_4_8">#N/A</definedName>
    <definedName name="аааа_4_81">#N/A</definedName>
    <definedName name="аааа_4_82">#N/A</definedName>
    <definedName name="аааа_4_83">#N/A</definedName>
    <definedName name="аааа_5">#N/A</definedName>
    <definedName name="аааа_5_13">#N/A</definedName>
    <definedName name="аааа_5_14">#N/A</definedName>
    <definedName name="аааа_5_66">#N/A</definedName>
    <definedName name="аааа_5_8">#N/A</definedName>
    <definedName name="аааа_5_81">#N/A</definedName>
    <definedName name="аааа_5_82">#N/A</definedName>
    <definedName name="аааа_5_83">#N/A</definedName>
    <definedName name="аааа_6">#N/A</definedName>
    <definedName name="аааа_6_13">#N/A</definedName>
    <definedName name="аааа_6_14">#N/A</definedName>
    <definedName name="аааа_6_66">#N/A</definedName>
    <definedName name="аааа_6_8">#N/A</definedName>
    <definedName name="аааа_6_81">#N/A</definedName>
    <definedName name="аааа_6_82">#N/A</definedName>
    <definedName name="аааа_6_83">#N/A</definedName>
    <definedName name="аааа_66">#N/A</definedName>
    <definedName name="аааа_7">#N/A</definedName>
    <definedName name="аааа_7_13">#N/A</definedName>
    <definedName name="аааа_7_14">#N/A</definedName>
    <definedName name="аааа_7_66">#N/A</definedName>
    <definedName name="аааа_7_8">#N/A</definedName>
    <definedName name="аааа_7_81">#N/A</definedName>
    <definedName name="аааа_7_82">#N/A</definedName>
    <definedName name="аааа_7_83">#N/A</definedName>
    <definedName name="аааа_8">#N/A</definedName>
    <definedName name="аааа_8_13">#N/A</definedName>
    <definedName name="аааа_8_14">#N/A</definedName>
    <definedName name="аааа_8_66">#N/A</definedName>
    <definedName name="аааа_8_8">#N/A</definedName>
    <definedName name="аааа_8_81">#N/A</definedName>
    <definedName name="аааа_8_82">#N/A</definedName>
    <definedName name="аааа_8_83">#N/A</definedName>
    <definedName name="аааа_81">#N/A</definedName>
    <definedName name="аааа_82">#N/A</definedName>
    <definedName name="аааа_83">#N/A</definedName>
    <definedName name="аааа_9">#N/A</definedName>
    <definedName name="аааа_9_13">#N/A</definedName>
    <definedName name="аааа_9_14">#N/A</definedName>
    <definedName name="аааа_9_66">#N/A</definedName>
    <definedName name="аааа_9_8">#N/A</definedName>
    <definedName name="аааа_9_81">#N/A</definedName>
    <definedName name="аааа_9_82">#N/A</definedName>
    <definedName name="аааа_9_83">#N/A</definedName>
    <definedName name="амор">#N/A</definedName>
    <definedName name="амор_13">#N/A</definedName>
    <definedName name="амор_14">#N/A</definedName>
    <definedName name="амор_66">#N/A</definedName>
    <definedName name="амор_8">#N/A</definedName>
    <definedName name="амор_81">#N/A</definedName>
    <definedName name="амор_82">#N/A</definedName>
    <definedName name="амор_83">#N/A</definedName>
    <definedName name="Анна">'[8]Ф 6.1. Отчет ИП'!#REF!</definedName>
    <definedName name="ап">#N/A</definedName>
    <definedName name="ап_1">#N/A</definedName>
    <definedName name="ап_1_2">"'расчет тарифов июль'!ап_1"</definedName>
    <definedName name="ап_2">"'расчет тарифов июль'!ап"</definedName>
    <definedName name="ап_2_1" localSheetId="8">ап_2</definedName>
    <definedName name="ап_2_1" localSheetId="4">ап_2</definedName>
    <definedName name="ап_2_1" localSheetId="7">ап_2</definedName>
    <definedName name="ап_2_1">ап_2</definedName>
    <definedName name="ап_2_2">"'расчет тарифов июль'!ап_2"</definedName>
    <definedName name="ап_3">#N/A</definedName>
    <definedName name="ап_3_2">"'расчет тарифов июль'!ап_3"</definedName>
    <definedName name="б">#N/A</definedName>
    <definedName name="б_13">#N/A</definedName>
    <definedName name="б_14">#N/A</definedName>
    <definedName name="б_3">#N/A</definedName>
    <definedName name="б_3_13">#N/A</definedName>
    <definedName name="б_3_14">#N/A</definedName>
    <definedName name="б_3_66">#N/A</definedName>
    <definedName name="б_3_8">#N/A</definedName>
    <definedName name="б_3_81">#N/A</definedName>
    <definedName name="б_3_82">#N/A</definedName>
    <definedName name="б_3_83">#N/A</definedName>
    <definedName name="б_4">#N/A</definedName>
    <definedName name="б_4_13">#N/A</definedName>
    <definedName name="б_4_14">#N/A</definedName>
    <definedName name="б_4_66">#N/A</definedName>
    <definedName name="б_4_8">#N/A</definedName>
    <definedName name="б_4_81">#N/A</definedName>
    <definedName name="б_4_82">#N/A</definedName>
    <definedName name="б_4_83">#N/A</definedName>
    <definedName name="б_5">#N/A</definedName>
    <definedName name="б_5_13">#N/A</definedName>
    <definedName name="б_5_14">#N/A</definedName>
    <definedName name="б_5_66">#N/A</definedName>
    <definedName name="б_5_8">#N/A</definedName>
    <definedName name="б_5_81">#N/A</definedName>
    <definedName name="б_5_82">#N/A</definedName>
    <definedName name="б_5_83">#N/A</definedName>
    <definedName name="б_6">#N/A</definedName>
    <definedName name="б_6_13">#N/A</definedName>
    <definedName name="б_6_14">#N/A</definedName>
    <definedName name="б_6_66">#N/A</definedName>
    <definedName name="б_6_8">#N/A</definedName>
    <definedName name="б_6_81">#N/A</definedName>
    <definedName name="б_6_82">#N/A</definedName>
    <definedName name="б_6_83">#N/A</definedName>
    <definedName name="б_66">#N/A</definedName>
    <definedName name="б_7">#N/A</definedName>
    <definedName name="б_7_13">#N/A</definedName>
    <definedName name="б_7_14">#N/A</definedName>
    <definedName name="б_7_66">#N/A</definedName>
    <definedName name="б_7_8">#N/A</definedName>
    <definedName name="б_7_81">#N/A</definedName>
    <definedName name="б_7_82">#N/A</definedName>
    <definedName name="б_7_83">#N/A</definedName>
    <definedName name="б_8">#N/A</definedName>
    <definedName name="б_8_13">#N/A</definedName>
    <definedName name="б_8_14">#N/A</definedName>
    <definedName name="б_8_66">#N/A</definedName>
    <definedName name="б_8_8">#N/A</definedName>
    <definedName name="б_8_81">#N/A</definedName>
    <definedName name="б_8_82">#N/A</definedName>
    <definedName name="б_8_83">#N/A</definedName>
    <definedName name="б_81">#N/A</definedName>
    <definedName name="б_82">#N/A</definedName>
    <definedName name="б_83">#N/A</definedName>
    <definedName name="б_9">#N/A</definedName>
    <definedName name="б_9_13">#N/A</definedName>
    <definedName name="б_9_14">#N/A</definedName>
    <definedName name="б_9_66">#N/A</definedName>
    <definedName name="б_9_8">#N/A</definedName>
    <definedName name="б_9_81">#N/A</definedName>
    <definedName name="б_9_82">#N/A</definedName>
    <definedName name="б_9_83">#N/A</definedName>
    <definedName name="в23ё">#N/A</definedName>
    <definedName name="в23ё_1">#N/A</definedName>
    <definedName name="в23ё_1_2">"'расчет тарифов июль'!в23ё_1"</definedName>
    <definedName name="в23ё_13">#N/A</definedName>
    <definedName name="в23ё_14">#N/A</definedName>
    <definedName name="в23ё_2">"'расчет тарифов июль'!в23ё"</definedName>
    <definedName name="в23ё_2_1" localSheetId="8">в23ё_2</definedName>
    <definedName name="в23ё_2_1" localSheetId="4">в23ё_2</definedName>
    <definedName name="в23ё_2_1" localSheetId="7">в23ё_2</definedName>
    <definedName name="в23ё_2_1">в23ё_2</definedName>
    <definedName name="в23ё_2_2">"'расчет тарифов июль'!в23ё_2"</definedName>
    <definedName name="в23ё_3">#N/A</definedName>
    <definedName name="в23ё_3_13">#N/A</definedName>
    <definedName name="в23ё_3_14">#N/A</definedName>
    <definedName name="в23ё_3_2">"'расчет тарифов июль'!в23ё_3"</definedName>
    <definedName name="в23ё_3_66">#N/A</definedName>
    <definedName name="в23ё_3_8">#N/A</definedName>
    <definedName name="в23ё_3_81">#N/A</definedName>
    <definedName name="в23ё_3_82">#N/A</definedName>
    <definedName name="в23ё_3_83">#N/A</definedName>
    <definedName name="в23ё_4">#N/A</definedName>
    <definedName name="в23ё_4_13">#N/A</definedName>
    <definedName name="в23ё_4_14">#N/A</definedName>
    <definedName name="в23ё_4_66">#N/A</definedName>
    <definedName name="в23ё_4_8">#N/A</definedName>
    <definedName name="в23ё_4_81">#N/A</definedName>
    <definedName name="в23ё_4_82">#N/A</definedName>
    <definedName name="в23ё_4_83">#N/A</definedName>
    <definedName name="в23ё_5">#N/A</definedName>
    <definedName name="в23ё_5_13">#N/A</definedName>
    <definedName name="в23ё_5_14">#N/A</definedName>
    <definedName name="в23ё_5_66">#N/A</definedName>
    <definedName name="в23ё_5_8">#N/A</definedName>
    <definedName name="в23ё_5_81">#N/A</definedName>
    <definedName name="в23ё_5_82">#N/A</definedName>
    <definedName name="в23ё_5_83">#N/A</definedName>
    <definedName name="в23ё_6">#N/A</definedName>
    <definedName name="в23ё_6_13">#N/A</definedName>
    <definedName name="в23ё_6_14">#N/A</definedName>
    <definedName name="в23ё_6_66">#N/A</definedName>
    <definedName name="в23ё_6_8">#N/A</definedName>
    <definedName name="в23ё_6_81">#N/A</definedName>
    <definedName name="в23ё_6_82">#N/A</definedName>
    <definedName name="в23ё_6_83">#N/A</definedName>
    <definedName name="в23ё_66">#N/A</definedName>
    <definedName name="в23ё_7">#N/A</definedName>
    <definedName name="в23ё_7_13">#N/A</definedName>
    <definedName name="в23ё_7_14">#N/A</definedName>
    <definedName name="в23ё_7_66">#N/A</definedName>
    <definedName name="в23ё_7_8">#N/A</definedName>
    <definedName name="в23ё_7_81">#N/A</definedName>
    <definedName name="в23ё_7_82">#N/A</definedName>
    <definedName name="в23ё_7_83">#N/A</definedName>
    <definedName name="в23ё_8">#N/A</definedName>
    <definedName name="в23ё_8_13">#N/A</definedName>
    <definedName name="в23ё_8_14">#N/A</definedName>
    <definedName name="в23ё_8_66">#N/A</definedName>
    <definedName name="в23ё_8_8">#N/A</definedName>
    <definedName name="в23ё_8_81">#N/A</definedName>
    <definedName name="в23ё_8_82">#N/A</definedName>
    <definedName name="в23ё_8_83">#N/A</definedName>
    <definedName name="в23ё_81">#N/A</definedName>
    <definedName name="в23ё_82">#N/A</definedName>
    <definedName name="в23ё_83">#N/A</definedName>
    <definedName name="в23ё_9">#N/A</definedName>
    <definedName name="в23ё_9_13">#N/A</definedName>
    <definedName name="в23ё_9_14">#N/A</definedName>
    <definedName name="в23ё_9_66">#N/A</definedName>
    <definedName name="в23ё_9_8">#N/A</definedName>
    <definedName name="в23ё_9_81">#N/A</definedName>
    <definedName name="в23ё_9_82">#N/A</definedName>
    <definedName name="в23ё_9_83">#N/A</definedName>
    <definedName name="вв">#N/A</definedName>
    <definedName name="вв_1">#N/A</definedName>
    <definedName name="вв_1_2">"'расчет тарифов июль'!вв_1"</definedName>
    <definedName name="вв_13">#N/A</definedName>
    <definedName name="вв_14">#N/A</definedName>
    <definedName name="вв_2">"'расчет тарифов июль'!вв"</definedName>
    <definedName name="вв_2_1" localSheetId="8">вв_2</definedName>
    <definedName name="вв_2_1" localSheetId="4">вв_2</definedName>
    <definedName name="вв_2_1" localSheetId="7">вв_2</definedName>
    <definedName name="вв_2_1">вв_2</definedName>
    <definedName name="вв_2_2">"'расчет тарифов июль'!вв_2"</definedName>
    <definedName name="вв_3">#N/A</definedName>
    <definedName name="вв_3_13">#N/A</definedName>
    <definedName name="вв_3_14">#N/A</definedName>
    <definedName name="вв_3_2">"'расчет тарифов июль'!вв_3"</definedName>
    <definedName name="вв_3_66">#N/A</definedName>
    <definedName name="вв_3_8">#N/A</definedName>
    <definedName name="вв_3_81">#N/A</definedName>
    <definedName name="вв_3_82">#N/A</definedName>
    <definedName name="вв_3_83">#N/A</definedName>
    <definedName name="вв_4">#N/A</definedName>
    <definedName name="вв_4_13">#N/A</definedName>
    <definedName name="вв_4_14">#N/A</definedName>
    <definedName name="вв_4_66">#N/A</definedName>
    <definedName name="вв_4_8">#N/A</definedName>
    <definedName name="вв_4_81">#N/A</definedName>
    <definedName name="вв_4_82">#N/A</definedName>
    <definedName name="вв_4_83">#N/A</definedName>
    <definedName name="вв_5">#N/A</definedName>
    <definedName name="вв_5_13">#N/A</definedName>
    <definedName name="вв_5_14">#N/A</definedName>
    <definedName name="вв_5_66">#N/A</definedName>
    <definedName name="вв_5_8">#N/A</definedName>
    <definedName name="вв_5_81">#N/A</definedName>
    <definedName name="вв_5_82">#N/A</definedName>
    <definedName name="вв_5_83">#N/A</definedName>
    <definedName name="вв_6">#N/A</definedName>
    <definedName name="вв_6_13">#N/A</definedName>
    <definedName name="вв_6_14">#N/A</definedName>
    <definedName name="вв_6_66">#N/A</definedName>
    <definedName name="вв_6_8">#N/A</definedName>
    <definedName name="вв_6_81">#N/A</definedName>
    <definedName name="вв_6_82">#N/A</definedName>
    <definedName name="вв_6_83">#N/A</definedName>
    <definedName name="вв_66">#N/A</definedName>
    <definedName name="вв_7">#N/A</definedName>
    <definedName name="вв_7_13">#N/A</definedName>
    <definedName name="вв_7_14">#N/A</definedName>
    <definedName name="вв_7_66">#N/A</definedName>
    <definedName name="вв_7_8">#N/A</definedName>
    <definedName name="вв_7_81">#N/A</definedName>
    <definedName name="вв_7_82">#N/A</definedName>
    <definedName name="вв_7_83">#N/A</definedName>
    <definedName name="вв_8">#N/A</definedName>
    <definedName name="вв_8_13">#N/A</definedName>
    <definedName name="вв_8_14">#N/A</definedName>
    <definedName name="вв_8_66">#N/A</definedName>
    <definedName name="вв_8_8">#N/A</definedName>
    <definedName name="вв_8_81">#N/A</definedName>
    <definedName name="вв_8_82">#N/A</definedName>
    <definedName name="вв_8_83">#N/A</definedName>
    <definedName name="вв_81">#N/A</definedName>
    <definedName name="вв_82">#N/A</definedName>
    <definedName name="вв_83">#N/A</definedName>
    <definedName name="вв_9">#N/A</definedName>
    <definedName name="вв_9_13">#N/A</definedName>
    <definedName name="вв_9_14">#N/A</definedName>
    <definedName name="вв_9_66">#N/A</definedName>
    <definedName name="вв_9_8">#N/A</definedName>
    <definedName name="вв_9_81">#N/A</definedName>
    <definedName name="вв_9_82">#N/A</definedName>
    <definedName name="вв_9_83">#N/A</definedName>
    <definedName name="второй">#N/A</definedName>
    <definedName name="год">#N/A</definedName>
    <definedName name="гэс3">#N/A</definedName>
    <definedName name="гэс3_1">#N/A</definedName>
    <definedName name="гэс3_1_2">"'расчет тарифов июль'!гэс3_1"</definedName>
    <definedName name="гэс3_2">"'расчет тарифов июль'!гэс3"</definedName>
    <definedName name="гэс3_2_1" localSheetId="8">гэс3_2</definedName>
    <definedName name="гэс3_2_1" localSheetId="4">гэс3_2</definedName>
    <definedName name="гэс3_2_1" localSheetId="7">гэс3_2</definedName>
    <definedName name="гэс3_2_1">гэс3_2</definedName>
    <definedName name="гэс3_2_2">"'расчет тарифов июль'!гэс3_2"</definedName>
    <definedName name="гэс3_3">#N/A</definedName>
    <definedName name="гэс3_3_2">"'расчет тарифов июль'!гэс3_3"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_xlnm.Print_Titles" localSheetId="6">'Закупочная деятельность'!$3:$4</definedName>
    <definedName name="_xlnm.Print_Titles" localSheetId="9">'Контроль использ платы за ТП'!$3:$5</definedName>
    <definedName name="_xlnm.Print_Titles" localSheetId="2">'Контроль соответствия источник'!$4:$7</definedName>
    <definedName name="_xlnm.Print_Titles" localSheetId="3">'Контроль соответствия мероприят'!$4:$7</definedName>
    <definedName name="_xlnm.Print_Titles" localSheetId="5">'Контроль сроков'!$4:$8</definedName>
    <definedName name="_xlnm.Print_Titles" localSheetId="8">'Плановые показатели'!$4:$6</definedName>
    <definedName name="_xlnm.Print_Titles" localSheetId="4">'Подтверждающие документы '!$4:$6</definedName>
    <definedName name="_xlnm.Print_Titles">'[9]Отчет о вып. плана "ТВК"'!$S$1:$AA$65536,'[9]Отчет о вып. плана "ТВК"'!$A$438:$IV$489</definedName>
    <definedName name="ЗП1">#N/A</definedName>
    <definedName name="ЗП2">#N/A</definedName>
    <definedName name="ЗП3">#N/A</definedName>
    <definedName name="ЗП4">#N/A</definedName>
    <definedName name="й">#N/A</definedName>
    <definedName name="й_1">#N/A</definedName>
    <definedName name="й_1_2">"'расчет тарифов июль'!й_1"</definedName>
    <definedName name="й_13">#N/A</definedName>
    <definedName name="й_14">#N/A</definedName>
    <definedName name="й_2">"'расчет тарифов июль'!й"</definedName>
    <definedName name="й_2_1" localSheetId="8">й_2</definedName>
    <definedName name="й_2_1" localSheetId="4">й_2</definedName>
    <definedName name="й_2_1" localSheetId="7">й_2</definedName>
    <definedName name="й_2_1">й_2</definedName>
    <definedName name="й_2_2">"'расчет тарифов июль'!й_2"</definedName>
    <definedName name="й_3">#N/A</definedName>
    <definedName name="й_3_13">#N/A</definedName>
    <definedName name="й_3_14">#N/A</definedName>
    <definedName name="й_3_2">"'расчет тарифов июль'!й_3"</definedName>
    <definedName name="й_3_66">#N/A</definedName>
    <definedName name="й_3_8">#N/A</definedName>
    <definedName name="й_3_81">#N/A</definedName>
    <definedName name="й_3_82">#N/A</definedName>
    <definedName name="й_3_83">#N/A</definedName>
    <definedName name="й_4">#N/A</definedName>
    <definedName name="й_4_13">#N/A</definedName>
    <definedName name="й_4_14">#N/A</definedName>
    <definedName name="й_4_66">#N/A</definedName>
    <definedName name="й_4_8">#N/A</definedName>
    <definedName name="й_4_81">#N/A</definedName>
    <definedName name="й_4_82">#N/A</definedName>
    <definedName name="й_4_83">#N/A</definedName>
    <definedName name="й_5">#N/A</definedName>
    <definedName name="й_5_13">#N/A</definedName>
    <definedName name="й_5_14">#N/A</definedName>
    <definedName name="й_5_66">#N/A</definedName>
    <definedName name="й_5_8">#N/A</definedName>
    <definedName name="й_5_81">#N/A</definedName>
    <definedName name="й_5_82">#N/A</definedName>
    <definedName name="й_5_83">#N/A</definedName>
    <definedName name="й_6">#N/A</definedName>
    <definedName name="й_6_13">#N/A</definedName>
    <definedName name="й_6_14">#N/A</definedName>
    <definedName name="й_6_66">#N/A</definedName>
    <definedName name="й_6_8">#N/A</definedName>
    <definedName name="й_6_81">#N/A</definedName>
    <definedName name="й_6_82">#N/A</definedName>
    <definedName name="й_6_83">#N/A</definedName>
    <definedName name="й_66">#N/A</definedName>
    <definedName name="й_7">#N/A</definedName>
    <definedName name="й_7_13">#N/A</definedName>
    <definedName name="й_7_14">#N/A</definedName>
    <definedName name="й_7_66">#N/A</definedName>
    <definedName name="й_7_8">#N/A</definedName>
    <definedName name="й_7_81">#N/A</definedName>
    <definedName name="й_7_82">#N/A</definedName>
    <definedName name="й_7_83">#N/A</definedName>
    <definedName name="й_8">#N/A</definedName>
    <definedName name="й_8_13">#N/A</definedName>
    <definedName name="й_8_14">#N/A</definedName>
    <definedName name="й_8_66">#N/A</definedName>
    <definedName name="й_8_8">#N/A</definedName>
    <definedName name="й_8_81">#N/A</definedName>
    <definedName name="й_8_82">#N/A</definedName>
    <definedName name="й_8_83">#N/A</definedName>
    <definedName name="й_81">#N/A</definedName>
    <definedName name="й_82">#N/A</definedName>
    <definedName name="й_83">#N/A</definedName>
    <definedName name="й_9">#N/A</definedName>
    <definedName name="й_9_13">#N/A</definedName>
    <definedName name="й_9_14">#N/A</definedName>
    <definedName name="й_9_66">#N/A</definedName>
    <definedName name="й_9_8">#N/A</definedName>
    <definedName name="й_9_81">#N/A</definedName>
    <definedName name="й_9_82">#N/A</definedName>
    <definedName name="й_9_83">#N/A</definedName>
    <definedName name="йй">#N/A</definedName>
    <definedName name="йй_1">#N/A</definedName>
    <definedName name="йй_1_2">"'расчет тарифов июль'!йй_1"</definedName>
    <definedName name="йй_13">#N/A</definedName>
    <definedName name="йй_14">#N/A</definedName>
    <definedName name="йй_2">"'расчет тарифов июль'!йй"</definedName>
    <definedName name="йй_2_1" localSheetId="8">йй_2</definedName>
    <definedName name="йй_2_1" localSheetId="4">йй_2</definedName>
    <definedName name="йй_2_1" localSheetId="7">йй_2</definedName>
    <definedName name="йй_2_1">йй_2</definedName>
    <definedName name="йй_2_2">"'расчет тарифов июль'!йй_2"</definedName>
    <definedName name="йй_3">#N/A</definedName>
    <definedName name="йй_3_13">#N/A</definedName>
    <definedName name="йй_3_14">#N/A</definedName>
    <definedName name="йй_3_2">"'расчет тарифов июль'!йй_3"</definedName>
    <definedName name="йй_3_66">#N/A</definedName>
    <definedName name="йй_3_8">#N/A</definedName>
    <definedName name="йй_3_81">#N/A</definedName>
    <definedName name="йй_3_82">#N/A</definedName>
    <definedName name="йй_3_83">#N/A</definedName>
    <definedName name="йй_4">#N/A</definedName>
    <definedName name="йй_4_13">#N/A</definedName>
    <definedName name="йй_4_14">#N/A</definedName>
    <definedName name="йй_4_66">#N/A</definedName>
    <definedName name="йй_4_8">#N/A</definedName>
    <definedName name="йй_4_81">#N/A</definedName>
    <definedName name="йй_4_82">#N/A</definedName>
    <definedName name="йй_4_83">#N/A</definedName>
    <definedName name="йй_5">#N/A</definedName>
    <definedName name="йй_5_13">#N/A</definedName>
    <definedName name="йй_5_14">#N/A</definedName>
    <definedName name="йй_5_66">#N/A</definedName>
    <definedName name="йй_5_8">#N/A</definedName>
    <definedName name="йй_5_81">#N/A</definedName>
    <definedName name="йй_5_82">#N/A</definedName>
    <definedName name="йй_5_83">#N/A</definedName>
    <definedName name="йй_6">#N/A</definedName>
    <definedName name="йй_6_13">#N/A</definedName>
    <definedName name="йй_6_14">#N/A</definedName>
    <definedName name="йй_6_66">#N/A</definedName>
    <definedName name="йй_6_8">#N/A</definedName>
    <definedName name="йй_6_81">#N/A</definedName>
    <definedName name="йй_6_82">#N/A</definedName>
    <definedName name="йй_6_83">#N/A</definedName>
    <definedName name="йй_66">#N/A</definedName>
    <definedName name="йй_7">#N/A</definedName>
    <definedName name="йй_7_13">#N/A</definedName>
    <definedName name="йй_7_14">#N/A</definedName>
    <definedName name="йй_7_66">#N/A</definedName>
    <definedName name="йй_7_8">#N/A</definedName>
    <definedName name="йй_7_81">#N/A</definedName>
    <definedName name="йй_7_82">#N/A</definedName>
    <definedName name="йй_7_83">#N/A</definedName>
    <definedName name="йй_8">#N/A</definedName>
    <definedName name="йй_8_13">#N/A</definedName>
    <definedName name="йй_8_14">#N/A</definedName>
    <definedName name="йй_8_66">#N/A</definedName>
    <definedName name="йй_8_8">#N/A</definedName>
    <definedName name="йй_8_81">#N/A</definedName>
    <definedName name="йй_8_82">#N/A</definedName>
    <definedName name="йй_8_83">#N/A</definedName>
    <definedName name="йй_81">#N/A</definedName>
    <definedName name="йй_82">#N/A</definedName>
    <definedName name="йй_83">#N/A</definedName>
    <definedName name="йй_9">#N/A</definedName>
    <definedName name="йй_9_13">#N/A</definedName>
    <definedName name="йй_9_14">#N/A</definedName>
    <definedName name="йй_9_66">#N/A</definedName>
    <definedName name="йй_9_8">#N/A</definedName>
    <definedName name="йй_9_81">#N/A</definedName>
    <definedName name="йй_9_82">#N/A</definedName>
    <definedName name="йй_9_83">#N/A</definedName>
    <definedName name="ййй">#N/A</definedName>
    <definedName name="ййй_13">#N/A</definedName>
    <definedName name="ййй_14">#N/A</definedName>
    <definedName name="ййй_3">#N/A</definedName>
    <definedName name="ййй_3_13">#N/A</definedName>
    <definedName name="ййй_3_14">#N/A</definedName>
    <definedName name="ййй_3_66">#N/A</definedName>
    <definedName name="ййй_3_8">#N/A</definedName>
    <definedName name="ййй_3_81">#N/A</definedName>
    <definedName name="ййй_3_82">#N/A</definedName>
    <definedName name="ййй_3_83">#N/A</definedName>
    <definedName name="ййй_4">#N/A</definedName>
    <definedName name="ййй_4_13">#N/A</definedName>
    <definedName name="ййй_4_14">#N/A</definedName>
    <definedName name="ййй_4_66">#N/A</definedName>
    <definedName name="ййй_4_8">#N/A</definedName>
    <definedName name="ййй_4_81">#N/A</definedName>
    <definedName name="ййй_4_82">#N/A</definedName>
    <definedName name="ййй_4_83">#N/A</definedName>
    <definedName name="ййй_5">#N/A</definedName>
    <definedName name="ййй_5_13">#N/A</definedName>
    <definedName name="ййй_5_14">#N/A</definedName>
    <definedName name="ййй_5_66">#N/A</definedName>
    <definedName name="ййй_5_8">#N/A</definedName>
    <definedName name="ййй_5_81">#N/A</definedName>
    <definedName name="ййй_5_82">#N/A</definedName>
    <definedName name="ййй_5_83">#N/A</definedName>
    <definedName name="ййй_6">#N/A</definedName>
    <definedName name="ййй_6_13">#N/A</definedName>
    <definedName name="ййй_6_14">#N/A</definedName>
    <definedName name="ййй_6_66">#N/A</definedName>
    <definedName name="ййй_6_8">#N/A</definedName>
    <definedName name="ййй_6_81">#N/A</definedName>
    <definedName name="ййй_6_82">#N/A</definedName>
    <definedName name="ййй_6_83">#N/A</definedName>
    <definedName name="ййй_66">#N/A</definedName>
    <definedName name="ййй_7">#N/A</definedName>
    <definedName name="ййй_7_13">#N/A</definedName>
    <definedName name="ййй_7_14">#N/A</definedName>
    <definedName name="ййй_7_66">#N/A</definedName>
    <definedName name="ййй_7_8">#N/A</definedName>
    <definedName name="ййй_7_81">#N/A</definedName>
    <definedName name="ййй_7_82">#N/A</definedName>
    <definedName name="ййй_7_83">#N/A</definedName>
    <definedName name="ййй_8">#N/A</definedName>
    <definedName name="ййй_8_13">#N/A</definedName>
    <definedName name="ййй_8_14">#N/A</definedName>
    <definedName name="ййй_8_66">#N/A</definedName>
    <definedName name="ййй_8_8">#N/A</definedName>
    <definedName name="ййй_8_81">#N/A</definedName>
    <definedName name="ййй_8_82">#N/A</definedName>
    <definedName name="ййй_8_83">#N/A</definedName>
    <definedName name="ййй_81">#N/A</definedName>
    <definedName name="ййй_82">#N/A</definedName>
    <definedName name="ййй_83">#N/A</definedName>
    <definedName name="ййй_9">#N/A</definedName>
    <definedName name="ййй_9_13">#N/A</definedName>
    <definedName name="ййй_9_14">#N/A</definedName>
    <definedName name="ййй_9_66">#N/A</definedName>
    <definedName name="ййй_9_8">#N/A</definedName>
    <definedName name="ййй_9_81">#N/A</definedName>
    <definedName name="ййй_9_82">#N/A</definedName>
    <definedName name="ййй_9_83">#N/A</definedName>
    <definedName name="йййййййййййййййййййййййййййййййййййййййййййййййййййййй">#N/A</definedName>
    <definedName name="йййййййййййййййййййййййййййййййййййййййййййййййййййййй_13">#N/A</definedName>
    <definedName name="йййййййййййййййййййййййййййййййййййййййййййййййййййййй_14">#N/A</definedName>
    <definedName name="йййййййййййййййййййййййййййййййййййййййййййййййййййййй_3">#N/A</definedName>
    <definedName name="йййййййййййййййййййййййййййййййййййййййййййййййййййййй_3_13">#N/A</definedName>
    <definedName name="йййййййййййййййййййййййййййййййййййййййййййййййййййййй_3_14">#N/A</definedName>
    <definedName name="йййййййййййййййййййййййййййййййййййййййййййййййййййййй_3_66">#N/A</definedName>
    <definedName name="йййййййййййййййййййййййййййййййййййййййййййййййййййййй_3_8">#N/A</definedName>
    <definedName name="йййййййййййййййййййййййййййййййййййййййййййййййййййййй_3_81">#N/A</definedName>
    <definedName name="йййййййййййййййййййййййййййййййййййййййййййййййййййййй_3_82">#N/A</definedName>
    <definedName name="йййййййййййййййййййййййййййййййййййййййййййййййййййййй_3_83">#N/A</definedName>
    <definedName name="йййййййййййййййййййййййййййййййййййййййййййййййййййййй_4">#N/A</definedName>
    <definedName name="йййййййййййййййййййййййййййййййййййййййййййййййййййййй_4_13">#N/A</definedName>
    <definedName name="йййййййййййййййййййййййййййййййййййййййййййййййййййййй_4_14">#N/A</definedName>
    <definedName name="йййййййййййййййййййййййййййййййййййййййййййййййййййййй_4_66">#N/A</definedName>
    <definedName name="йййййййййййййййййййййййййййййййййййййййййййййййййййййй_4_8">#N/A</definedName>
    <definedName name="йййййййййййййййййййййййййййййййййййййййййййййййййййййй_4_81">#N/A</definedName>
    <definedName name="йййййййййййййййййййййййййййййййййййййййййййййййййййййй_4_82">#N/A</definedName>
    <definedName name="йййййййййййййййййййййййййййййййййййййййййййййййййййййй_4_83">#N/A</definedName>
    <definedName name="йййййййййййййййййййййййййййййййййййййййййййййййййййййй_5">#N/A</definedName>
    <definedName name="йййййййййййййййййййййййййййййййййййййййййййййййййййййй_5_13">#N/A</definedName>
    <definedName name="йййййййййййййййййййййййййййййййййййййййййййййййййййййй_5_14">#N/A</definedName>
    <definedName name="йййййййййййййййййййййййййййййййййййййййййййййййййййййй_5_66">#N/A</definedName>
    <definedName name="йййййййййййййййййййййййййййййййййййййййййййййййййййййй_5_8">#N/A</definedName>
    <definedName name="йййййййййййййййййййййййййййййййййййййййййййййййййййййй_5_81">#N/A</definedName>
    <definedName name="йййййййййййййййййййййййййййййййййййййййййййййййййййййй_5_82">#N/A</definedName>
    <definedName name="йййййййййййййййййййййййййййййййййййййййййййййййййййййй_5_83">#N/A</definedName>
    <definedName name="йййййййййййййййййййййййййййййййййййййййййййййййййййййй_6">#N/A</definedName>
    <definedName name="йййййййййййййййййййййййййййййййййййййййййййййййййййййй_6_13">#N/A</definedName>
    <definedName name="йййййййййййййййййййййййййййййййййййййййййййййййййййййй_6_14">#N/A</definedName>
    <definedName name="йййййййййййййййййййййййййййййййййййййййййййййййййййййй_6_66">#N/A</definedName>
    <definedName name="йййййййййййййййййййййййййййййййййййййййййййййййййййййй_6_8">#N/A</definedName>
    <definedName name="йййййййййййййййййййййййййййййййййййййййййййййййййййййй_6_81">#N/A</definedName>
    <definedName name="йййййййййййййййййййййййййййййййййййййййййййййййййййййй_6_82">#N/A</definedName>
    <definedName name="йййййййййййййййййййййййййййййййййййййййййййййййййййййй_6_83">#N/A</definedName>
    <definedName name="йййййййййййййййййййййййййййййййййййййййййййййййййййййй_66">#N/A</definedName>
    <definedName name="йййййййййййййййййййййййййййййййййййййййййййййййййййййй_7">#N/A</definedName>
    <definedName name="йййййййййййййййййййййййййййййййййййййййййййййййййййййй_7_13">#N/A</definedName>
    <definedName name="йййййййййййййййййййййййййййййййййййййййййййййййййййййй_7_14">#N/A</definedName>
    <definedName name="йййййййййййййййййййййййййййййййййййййййййййййййййййййй_7_66">#N/A</definedName>
    <definedName name="йййййййййййййййййййййййййййййййййййййййййййййййййййййй_7_8">#N/A</definedName>
    <definedName name="йййййййййййййййййййййййййййййййййййййййййййййййййййййй_7_81">#N/A</definedName>
    <definedName name="йййййййййййййййййййййййййййййййййййййййййййййййййййййй_7_82">#N/A</definedName>
    <definedName name="йййййййййййййййййййййййййййййййййййййййййййййййййййййй_7_83">#N/A</definedName>
    <definedName name="йййййййййййййййййййййййййййййййййййййййййййййййййййййй_8">#N/A</definedName>
    <definedName name="йййййййййййййййййййййййййййййййййййййййййййййййййййййй_8_13">#N/A</definedName>
    <definedName name="йййййййййййййййййййййййййййййййййййййййййййййййййййййй_8_14">#N/A</definedName>
    <definedName name="йййййййййййййййййййййййййййййййййййййййййййййййййййййй_8_66">#N/A</definedName>
    <definedName name="йййййййййййййййййййййййййййййййййййййййййййййййййййййй_8_8">#N/A</definedName>
    <definedName name="йййййййййййййййййййййййййййййййййййййййййййййййййййййй_8_81">#N/A</definedName>
    <definedName name="йййййййййййййййййййййййййййййййййййййййййййййййййййййй_8_82">#N/A</definedName>
    <definedName name="йййййййййййййййййййййййййййййййййййййййййййййййййййййй_8_83">#N/A</definedName>
    <definedName name="йййййййййййййййййййййййййййййййййййййййййййййййййййййй_81">#N/A</definedName>
    <definedName name="йййййййййййййййййййййййййййййййййййййййййййййййййййййй_82">#N/A</definedName>
    <definedName name="йййййййййййййййййййййййййййййййййййййййййййййййййййййй_83">#N/A</definedName>
    <definedName name="йййййййййййййййййййййййййййййййййййййййййййййййййййййй_9">#N/A</definedName>
    <definedName name="йййййййййййййййййййййййййййййййййййййййййййййййййййййй_9_13">#N/A</definedName>
    <definedName name="йййййййййййййййййййййййййййййййййййййййййййййййййййййй_9_14">#N/A</definedName>
    <definedName name="йййййййййййййййййййййййййййййййййййййййййййййййййййййй_9_66">#N/A</definedName>
    <definedName name="йййййййййййййййййййййййййййййййййййййййййййййййййййййй_9_8">#N/A</definedName>
    <definedName name="йййййййййййййййййййййййййййййййййййййййййййййййййййййй_9_81">#N/A</definedName>
    <definedName name="йййййййййййййййййййййййййййййййййййййййййййййййййййййй_9_82">#N/A</definedName>
    <definedName name="йййййййййййййййййййййййййййййййййййййййййййййййййййййй_9_83">#N/A</definedName>
    <definedName name="ииииииииииииииииииииииииииииииииииииииииииииииииииииииииииииии">#N/A</definedName>
    <definedName name="ииииииииииииииииииииииииииииииииииииииииииииииииииииииииииииии_13">#N/A</definedName>
    <definedName name="ииииииииииииииииииииииииииииииииииииииииииииииииииииииииииииии_14">#N/A</definedName>
    <definedName name="ииииииииииииииииииииииииииииииииииииииииииииииииииииииииииииии_3">#N/A</definedName>
    <definedName name="ииииииииииииииииииииииииииииииииииииииииииииииииииииииииииииии_3_13">#N/A</definedName>
    <definedName name="ииииииииииииииииииииииииииииииииииииииииииииииииииииииииииииии_3_14">#N/A</definedName>
    <definedName name="ииииииииииииииииииииииииииииииииииииииииииииииииииииииииииииии_3_66">#N/A</definedName>
    <definedName name="ииииииииииииииииииииииииииииииииииииииииииииииииииииииииииииии_3_8">#N/A</definedName>
    <definedName name="ииииииииииииииииииииииииииииииииииииииииииииииииииииииииииииии_3_81">#N/A</definedName>
    <definedName name="ииииииииииииииииииииииииииииииииииииииииииииииииииииииииииииии_3_82">#N/A</definedName>
    <definedName name="ииииииииииииииииииииииииииииииииииииииииииииииииииииииииииииии_3_83">#N/A</definedName>
    <definedName name="ииииииииииииииииииииииииииииииииииииииииииииииииииииииииииииии_4">#N/A</definedName>
    <definedName name="ииииииииииииииииииииииииииииииииииииииииииииииииииииииииииииии_4_13">#N/A</definedName>
    <definedName name="ииииииииииииииииииииииииииииииииииииииииииииииииииииииииииииии_4_14">#N/A</definedName>
    <definedName name="ииииииииииииииииииииииииииииииииииииииииииииииииииииииииииииии_4_66">#N/A</definedName>
    <definedName name="ииииииииииииииииииииииииииииииииииииииииииииииииииииииииииииии_4_8">#N/A</definedName>
    <definedName name="ииииииииииииииииииииииииииииииииииииииииииииииииииииииииииииии_4_81">#N/A</definedName>
    <definedName name="ииииииииииииииииииииииииииииииииииииииииииииииииииииииииииииии_4_82">#N/A</definedName>
    <definedName name="ииииииииииииииииииииииииииииииииииииииииииииииииииииииииииииии_4_83">#N/A</definedName>
    <definedName name="ииииииииииииииииииииииииииииииииииииииииииииииииииииииииииииии_5">#N/A</definedName>
    <definedName name="ииииииииииииииииииииииииииииииииииииииииииииииииииииииииииииии_5_13">#N/A</definedName>
    <definedName name="ииииииииииииииииииииииииииииииииииииииииииииииииииииииииииииии_5_14">#N/A</definedName>
    <definedName name="ииииииииииииииииииииииииииииииииииииииииииииииииииииииииииииии_5_66">#N/A</definedName>
    <definedName name="ииииииииииииииииииииииииииииииииииииииииииииииииииииииииииииии_5_8">#N/A</definedName>
    <definedName name="ииииииииииииииииииииииииииииииииииииииииииииииииииииииииииииии_5_81">#N/A</definedName>
    <definedName name="ииииииииииииииииииииииииииииииииииииииииииииииииииииииииииииии_5_82">#N/A</definedName>
    <definedName name="ииииииииииииииииииииииииииииииииииииииииииииииииииииииииииииии_5_83">#N/A</definedName>
    <definedName name="ииииииииииииииииииииииииииииииииииииииииииииииииииииииииииииии_6">#N/A</definedName>
    <definedName name="ииииииииииииииииииииииииииииииииииииииииииииииииииииииииииииии_6_13">#N/A</definedName>
    <definedName name="ииииииииииииииииииииииииииииииииииииииииииииииииииииииииииииии_6_14">#N/A</definedName>
    <definedName name="ииииииииииииииииииииииииииииииииииииииииииииииииииииииииииииии_6_66">#N/A</definedName>
    <definedName name="ииииииииииииииииииииииииииииииииииииииииииииииииииииииииииииии_6_8">#N/A</definedName>
    <definedName name="ииииииииииииииииииииииииииииииииииииииииииииииииииииииииииииии_6_81">#N/A</definedName>
    <definedName name="ииииииииииииииииииииииииииииииииииииииииииииииииииииииииииииии_6_82">#N/A</definedName>
    <definedName name="ииииииииииииииииииииииииииииииииииииииииииииииииииииииииииииии_6_83">#N/A</definedName>
    <definedName name="ииииииииииииииииииииииииииииииииииииииииииииииииииииииииииииии_66">#N/A</definedName>
    <definedName name="ииииииииииииииииииииииииииииииииииииииииииииииииииииииииииииии_7">#N/A</definedName>
    <definedName name="ииииииииииииииииииииииииииииииииииииииииииииииииииииииииииииии_7_13">#N/A</definedName>
    <definedName name="ииииииииииииииииииииииииииииииииииииииииииииииииииииииииииииии_7_14">#N/A</definedName>
    <definedName name="ииииииииииииииииииииииииииииииииииииииииииииииииииииииииииииии_7_66">#N/A</definedName>
    <definedName name="ииииииииииииииииииииииииииииииииииииииииииииииииииииииииииииии_7_8">#N/A</definedName>
    <definedName name="ииииииииииииииииииииииииииииииииииииииииииииииииииииииииииииии_7_81">#N/A</definedName>
    <definedName name="ииииииииииииииииииииииииииииииииииииииииииииииииииииииииииииии_7_82">#N/A</definedName>
    <definedName name="ииииииииииииииииииииииииииииииииииииииииииииииииииииииииииииии_7_83">#N/A</definedName>
    <definedName name="ииииииииииииииииииииииииииииииииииииииииииииииииииииииииииииии_8">#N/A</definedName>
    <definedName name="ииииииииииииииииииииииииииииииииииииииииииииииииииииииииииииии_8_13">#N/A</definedName>
    <definedName name="ииииииииииииииииииииииииииииииииииииииииииииииииииииииииииииии_8_14">#N/A</definedName>
    <definedName name="ииииииииииииииииииииииииииииииииииииииииииииииииииииииииииииии_8_66">#N/A</definedName>
    <definedName name="ииииииииииииииииииииииииииииииииииииииииииииииииииииииииииииии_8_8">#N/A</definedName>
    <definedName name="ииииииииииииииииииииииииииииииииииииииииииииииииииииииииииииии_8_81">#N/A</definedName>
    <definedName name="ииииииииииииииииииииииииииииииииииииииииииииииииииииииииииииии_8_82">#N/A</definedName>
    <definedName name="ииииииииииииииииииииииииииииииииииииииииииииииииииииииииииииии_8_83">#N/A</definedName>
    <definedName name="ииииииииииииииииииииииииииииииииииииииииииииииииииииииииииииии_81">#N/A</definedName>
    <definedName name="ииииииииииииииииииииииииииииииииииииииииииииииииииииииииииииии_82">#N/A</definedName>
    <definedName name="ииииииииииииииииииииииииииииииииииииииииииииииииииииииииииииии_83">#N/A</definedName>
    <definedName name="ииииииииииииииииииииииииииииииииииииииииииииииииииииииииииииии_9">#N/A</definedName>
    <definedName name="ииииииииииииииииииииииииииииииииииииииииииииииииииииииииииииии_9_13">#N/A</definedName>
    <definedName name="ииииииииииииииииииииииииииииииииииииииииииииииииииииииииииииии_9_14">#N/A</definedName>
    <definedName name="ииииииииииииииииииииииииииииииииииииииииииииииииииииииииииииии_9_66">#N/A</definedName>
    <definedName name="ииииииииииииииииииииииииииииииииииииииииииииииииииииииииииииии_9_8">#N/A</definedName>
    <definedName name="ииииииииииииииииииииииииииииииииииииииииииииииииииииииииииииии_9_81">#N/A</definedName>
    <definedName name="ииииииииииииииииииииииииииииииииииииииииииииииииииииииииииииии_9_82">#N/A</definedName>
    <definedName name="ииииииииииииииииииииииииииииииииииииииииииииииииииииииииииииии_9_83">#N/A</definedName>
    <definedName name="ио">#N/A</definedName>
    <definedName name="ио_13">#N/A</definedName>
    <definedName name="ио_14">#N/A</definedName>
    <definedName name="ио_3">#N/A</definedName>
    <definedName name="ио_3_13">#N/A</definedName>
    <definedName name="ио_3_14">#N/A</definedName>
    <definedName name="ио_3_66">#N/A</definedName>
    <definedName name="ио_3_8">#N/A</definedName>
    <definedName name="ио_3_81">#N/A</definedName>
    <definedName name="ио_3_82">#N/A</definedName>
    <definedName name="ио_3_83">#N/A</definedName>
    <definedName name="ио_4">#N/A</definedName>
    <definedName name="ио_4_13">#N/A</definedName>
    <definedName name="ио_4_14">#N/A</definedName>
    <definedName name="ио_4_66">#N/A</definedName>
    <definedName name="ио_4_8">#N/A</definedName>
    <definedName name="ио_4_81">#N/A</definedName>
    <definedName name="ио_4_82">#N/A</definedName>
    <definedName name="ио_4_83">#N/A</definedName>
    <definedName name="ио_5">#N/A</definedName>
    <definedName name="ио_5_13">#N/A</definedName>
    <definedName name="ио_5_14">#N/A</definedName>
    <definedName name="ио_5_66">#N/A</definedName>
    <definedName name="ио_5_8">#N/A</definedName>
    <definedName name="ио_5_81">#N/A</definedName>
    <definedName name="ио_5_82">#N/A</definedName>
    <definedName name="ио_5_83">#N/A</definedName>
    <definedName name="ио_6">#N/A</definedName>
    <definedName name="ио_6_13">#N/A</definedName>
    <definedName name="ио_6_14">#N/A</definedName>
    <definedName name="ио_6_66">#N/A</definedName>
    <definedName name="ио_6_8">#N/A</definedName>
    <definedName name="ио_6_81">#N/A</definedName>
    <definedName name="ио_6_82">#N/A</definedName>
    <definedName name="ио_6_83">#N/A</definedName>
    <definedName name="ио_66">#N/A</definedName>
    <definedName name="ио_7">#N/A</definedName>
    <definedName name="ио_7_13">#N/A</definedName>
    <definedName name="ио_7_14">#N/A</definedName>
    <definedName name="ио_7_66">#N/A</definedName>
    <definedName name="ио_7_8">#N/A</definedName>
    <definedName name="ио_7_81">#N/A</definedName>
    <definedName name="ио_7_82">#N/A</definedName>
    <definedName name="ио_7_83">#N/A</definedName>
    <definedName name="ио_8">#N/A</definedName>
    <definedName name="ио_8_13">#N/A</definedName>
    <definedName name="ио_8_14">#N/A</definedName>
    <definedName name="ио_8_66">#N/A</definedName>
    <definedName name="ио_8_8">#N/A</definedName>
    <definedName name="ио_8_81">#N/A</definedName>
    <definedName name="ио_8_82">#N/A</definedName>
    <definedName name="ио_8_83">#N/A</definedName>
    <definedName name="ио_81">#N/A</definedName>
    <definedName name="ио_82">#N/A</definedName>
    <definedName name="ио_83">#N/A</definedName>
    <definedName name="ио_9">#N/A</definedName>
    <definedName name="ио_9_13">#N/A</definedName>
    <definedName name="ио_9_14">#N/A</definedName>
    <definedName name="ио_9_66">#N/A</definedName>
    <definedName name="ио_9_8">#N/A</definedName>
    <definedName name="ио_9_81">#N/A</definedName>
    <definedName name="ио_9_82">#N/A</definedName>
    <definedName name="ио_9_83">#N/A</definedName>
    <definedName name="ирина">#N/A</definedName>
    <definedName name="ирина_1">#N/A</definedName>
    <definedName name="ирина_1_2">"'расчет тарифов июль'!ирина_1"</definedName>
    <definedName name="ирина_2">"'расчет тарифов июль'!ирина"</definedName>
    <definedName name="ирина_2_1" localSheetId="8">ирина_2</definedName>
    <definedName name="ирина_2_1" localSheetId="4">ирина_2</definedName>
    <definedName name="ирина_2_1" localSheetId="7">ирина_2</definedName>
    <definedName name="ирина_2_1">ирина_2</definedName>
    <definedName name="ирина_2_2">"'расчет тарифов июль'!ирина_2"</definedName>
    <definedName name="ирина_3">#N/A</definedName>
    <definedName name="ирина_3_2">"'расчет тарифов июль'!ирина_3"</definedName>
    <definedName name="ке">#N/A</definedName>
    <definedName name="ке_1">#N/A</definedName>
    <definedName name="ке_1_2">"'расчет тарифов июль'!ке_1"</definedName>
    <definedName name="ке_13">#N/A</definedName>
    <definedName name="ке_14">#N/A</definedName>
    <definedName name="ке_2">"'расчет тарифов июль'!ке"</definedName>
    <definedName name="ке_2_1" localSheetId="8">ке_2</definedName>
    <definedName name="ке_2_1" localSheetId="4">ке_2</definedName>
    <definedName name="ке_2_1" localSheetId="7">ке_2</definedName>
    <definedName name="ке_2_1">ке_2</definedName>
    <definedName name="ке_2_2">"'расчет тарифов июль'!ке_2"</definedName>
    <definedName name="ке_3">#N/A</definedName>
    <definedName name="ке_3_13">#N/A</definedName>
    <definedName name="ке_3_14">#N/A</definedName>
    <definedName name="ке_3_2">"'расчет тарифов июль'!ке_3"</definedName>
    <definedName name="ке_3_66">#N/A</definedName>
    <definedName name="ке_3_8">#N/A</definedName>
    <definedName name="ке_3_81">#N/A</definedName>
    <definedName name="ке_3_82">#N/A</definedName>
    <definedName name="ке_3_83">#N/A</definedName>
    <definedName name="ке_4">#N/A</definedName>
    <definedName name="ке_4_13">#N/A</definedName>
    <definedName name="ке_4_14">#N/A</definedName>
    <definedName name="ке_4_66">#N/A</definedName>
    <definedName name="ке_4_8">#N/A</definedName>
    <definedName name="ке_4_81">#N/A</definedName>
    <definedName name="ке_4_82">#N/A</definedName>
    <definedName name="ке_4_83">#N/A</definedName>
    <definedName name="ке_5">#N/A</definedName>
    <definedName name="ке_5_13">#N/A</definedName>
    <definedName name="ке_5_14">#N/A</definedName>
    <definedName name="ке_5_66">#N/A</definedName>
    <definedName name="ке_5_8">#N/A</definedName>
    <definedName name="ке_5_81">#N/A</definedName>
    <definedName name="ке_5_82">#N/A</definedName>
    <definedName name="ке_5_83">#N/A</definedName>
    <definedName name="ке_6">#N/A</definedName>
    <definedName name="ке_6_13">#N/A</definedName>
    <definedName name="ке_6_14">#N/A</definedName>
    <definedName name="ке_6_66">#N/A</definedName>
    <definedName name="ке_6_8">#N/A</definedName>
    <definedName name="ке_6_81">#N/A</definedName>
    <definedName name="ке_6_82">#N/A</definedName>
    <definedName name="ке_6_83">#N/A</definedName>
    <definedName name="ке_66">#N/A</definedName>
    <definedName name="ке_7">#N/A</definedName>
    <definedName name="ке_7_13">#N/A</definedName>
    <definedName name="ке_7_14">#N/A</definedName>
    <definedName name="ке_7_66">#N/A</definedName>
    <definedName name="ке_7_8">#N/A</definedName>
    <definedName name="ке_7_81">#N/A</definedName>
    <definedName name="ке_7_82">#N/A</definedName>
    <definedName name="ке_7_83">#N/A</definedName>
    <definedName name="ке_8">#N/A</definedName>
    <definedName name="ке_8_13">#N/A</definedName>
    <definedName name="ке_8_14">#N/A</definedName>
    <definedName name="ке_8_66">#N/A</definedName>
    <definedName name="ке_8_8">#N/A</definedName>
    <definedName name="ке_8_81">#N/A</definedName>
    <definedName name="ке_8_82">#N/A</definedName>
    <definedName name="ке_8_83">#N/A</definedName>
    <definedName name="ке_81">#N/A</definedName>
    <definedName name="ке_82">#N/A</definedName>
    <definedName name="ке_83">#N/A</definedName>
    <definedName name="ке_9">#N/A</definedName>
    <definedName name="ке_9_13">#N/A</definedName>
    <definedName name="ке_9_14">#N/A</definedName>
    <definedName name="ке_9_66">#N/A</definedName>
    <definedName name="ке_9_8">#N/A</definedName>
    <definedName name="ке_9_81">#N/A</definedName>
    <definedName name="ке_9_82">#N/A</definedName>
    <definedName name="ке_9_83">#N/A</definedName>
    <definedName name="кн">CONCATENATE(VLOOKUP([10]Баланс!$P1,[10]Баланс!$CF$73:$CG$84,2),[10]Баланс!$Q1)</definedName>
    <definedName name="коэф1">"#REF!"</definedName>
    <definedName name="коэф2">"#REF!"</definedName>
    <definedName name="коэф3">"#REF!"</definedName>
    <definedName name="коэф4">"#REF!"</definedName>
    <definedName name="кпгэс">#N/A</definedName>
    <definedName name="кпгэс_1">#N/A</definedName>
    <definedName name="кпгэс_1_2">"'расчет тарифов июль'!кпгэс_1"</definedName>
    <definedName name="кпгэс_2">"'расчет тарифов июль'!кпгэс"</definedName>
    <definedName name="кпгэс_2_1" localSheetId="8">кпгэс_2</definedName>
    <definedName name="кпгэс_2_1" localSheetId="4">кпгэс_2</definedName>
    <definedName name="кпгэс_2_1" localSheetId="7">кпгэс_2</definedName>
    <definedName name="кпгэс_2_1">кпгэс_2</definedName>
    <definedName name="кпгэс_2_2">"'расчет тарифов июль'!кпгэс_2"</definedName>
    <definedName name="кпгэс_3">#N/A</definedName>
    <definedName name="кпгэс_3_2">"'расчет тарифов июль'!кпгэс_3"</definedName>
    <definedName name="лдл">#N/A</definedName>
    <definedName name="лдл_13">#N/A</definedName>
    <definedName name="лдл_14">#N/A</definedName>
    <definedName name="лдл_66">#N/A</definedName>
    <definedName name="лдл_8">#N/A</definedName>
    <definedName name="лдл_81">#N/A</definedName>
    <definedName name="лдл_82">#N/A</definedName>
    <definedName name="лдл_83">#N/A</definedName>
    <definedName name="лллл">#N/A</definedName>
    <definedName name="лллл_1">#N/A</definedName>
    <definedName name="лллл_1_2">"'расчет тарифов июль'!лллл_1"</definedName>
    <definedName name="лллл_2">"'расчет тарифов июль'!лллл"</definedName>
    <definedName name="лллл_2_1" localSheetId="8">лллл_2</definedName>
    <definedName name="лллл_2_1" localSheetId="4">лллл_2</definedName>
    <definedName name="лллл_2_1" localSheetId="7">лллл_2</definedName>
    <definedName name="лллл_2_1">лллл_2</definedName>
    <definedName name="лллл_2_2">"'расчет тарифов июль'!лллл_2"</definedName>
    <definedName name="лллл_3">#N/A</definedName>
    <definedName name="лллл_3_2">"'расчет тарифов июль'!лллл_3"</definedName>
    <definedName name="м140">VLOOKUP([10]Баланс!$P1,[10]Баланс!$CI$45:$CJ$68,2)</definedName>
    <definedName name="м140м">VLOOKUP([10]Баланс!$P1,[10]Баланс!$CL$45:$CM$68,2)</definedName>
    <definedName name="Макрос8">[11]!Макрос8</definedName>
    <definedName name="ммммммммммммммммммммммммммммммммммммммммммммм">#N/A</definedName>
    <definedName name="ммммммммммммммммммммммммммммммммммммммммммммм_13">#N/A</definedName>
    <definedName name="ммммммммммммммммммммммммммммммммммммммммммммм_14">#N/A</definedName>
    <definedName name="ммммммммммммммммммммммммммммммммммммммммммммм_3">#N/A</definedName>
    <definedName name="ммммммммммммммммммммммммммммммммммммммммммммм_3_13">#N/A</definedName>
    <definedName name="ммммммммммммммммммммммммммммммммммммммммммммм_3_14">#N/A</definedName>
    <definedName name="ммммммммммммммммммммммммммммммммммммммммммммм_3_66">#N/A</definedName>
    <definedName name="ммммммммммммммммммммммммммммммммммммммммммммм_3_8">#N/A</definedName>
    <definedName name="ммммммммммммммммммммммммммммммммммммммммммммм_3_81">#N/A</definedName>
    <definedName name="ммммммммммммммммммммммммммммммммммммммммммммм_3_82">#N/A</definedName>
    <definedName name="ммммммммммммммммммммммммммммммммммммммммммммм_3_83">#N/A</definedName>
    <definedName name="ммммммммммммммммммммммммммммммммммммммммммммм_4">#N/A</definedName>
    <definedName name="ммммммммммммммммммммммммммммммммммммммммммммм_4_13">#N/A</definedName>
    <definedName name="ммммммммммммммммммммммммммммммммммммммммммммм_4_14">#N/A</definedName>
    <definedName name="ммммммммммммммммммммммммммммммммммммммммммммм_4_66">#N/A</definedName>
    <definedName name="ммммммммммммммммммммммммммммммммммммммммммммм_4_8">#N/A</definedName>
    <definedName name="ммммммммммммммммммммммммммммммммммммммммммммм_4_81">#N/A</definedName>
    <definedName name="ммммммммммммммммммммммммммммммммммммммммммммм_4_82">#N/A</definedName>
    <definedName name="ммммммммммммммммммммммммммммммммммммммммммммм_4_83">#N/A</definedName>
    <definedName name="ммммммммммммммммммммммммммммммммммммммммммммм_5">#N/A</definedName>
    <definedName name="ммммммммммммммммммммммммммммммммммммммммммммм_5_13">#N/A</definedName>
    <definedName name="ммммммммммммммммммммммммммммммммммммммммммммм_5_14">#N/A</definedName>
    <definedName name="ммммммммммммммммммммммммммммммммммммммммммммм_5_66">#N/A</definedName>
    <definedName name="ммммммммммммммммммммммммммммммммммммммммммммм_5_8">#N/A</definedName>
    <definedName name="ммммммммммммммммммммммммммммммммммммммммммммм_5_81">#N/A</definedName>
    <definedName name="ммммммммммммммммммммммммммммммммммммммммммммм_5_82">#N/A</definedName>
    <definedName name="ммммммммммммммммммммммммммммммммммммммммммммм_5_83">#N/A</definedName>
    <definedName name="ммммммммммммммммммммммммммммммммммммммммммммм_6">#N/A</definedName>
    <definedName name="ммммммммммммммммммммммммммммммммммммммммммммм_6_13">#N/A</definedName>
    <definedName name="ммммммммммммммммммммммммммммммммммммммммммммм_6_14">#N/A</definedName>
    <definedName name="ммммммммммммммммммммммммммммммммммммммммммммм_6_66">#N/A</definedName>
    <definedName name="ммммммммммммммммммммммммммммммммммммммммммммм_6_8">#N/A</definedName>
    <definedName name="ммммммммммммммммммммммммммммммммммммммммммммм_6_81">#N/A</definedName>
    <definedName name="ммммммммммммммммммммммммммммммммммммммммммммм_6_82">#N/A</definedName>
    <definedName name="ммммммммммммммммммммммммммммммммммммммммммммм_6_83">#N/A</definedName>
    <definedName name="ммммммммммммммммммммммммммммммммммммммммммммм_66">#N/A</definedName>
    <definedName name="ммммммммммммммммммммммммммммммммммммммммммммм_7">#N/A</definedName>
    <definedName name="ммммммммммммммммммммммммммммммммммммммммммммм_7_13">#N/A</definedName>
    <definedName name="ммммммммммммммммммммммммммммммммммммммммммммм_7_14">#N/A</definedName>
    <definedName name="ммммммммммммммммммммммммммммммммммммммммммммм_7_66">#N/A</definedName>
    <definedName name="ммммммммммммммммммммммммммммммммммммммммммммм_7_8">#N/A</definedName>
    <definedName name="ммммммммммммммммммммммммммммммммммммммммммммм_7_81">#N/A</definedName>
    <definedName name="ммммммммммммммммммммммммммммммммммммммммммммм_7_82">#N/A</definedName>
    <definedName name="ммммммммммммммммммммммммммммммммммммммммммммм_7_83">#N/A</definedName>
    <definedName name="ммммммммммммммммммммммммммммммммммммммммммммм_8">#N/A</definedName>
    <definedName name="ммммммммммммммммммммммммммммммммммммммммммммм_8_13">#N/A</definedName>
    <definedName name="ммммммммммммммммммммммммммммммммммммммммммммм_8_14">#N/A</definedName>
    <definedName name="ммммммммммммммммммммммммммммммммммммммммммммм_8_66">#N/A</definedName>
    <definedName name="ммммммммммммммммммммммммммммммммммммммммммммм_8_8">#N/A</definedName>
    <definedName name="ммммммммммммммммммммммммммммммммммммммммммммм_8_81">#N/A</definedName>
    <definedName name="ммммммммммммммммммммммммммммммммммммммммммммм_8_82">#N/A</definedName>
    <definedName name="ммммммммммммммммммммммммммммммммммммммммммммм_8_83">#N/A</definedName>
    <definedName name="ммммммммммммммммммммммммммммммммммммммммммммм_81">#N/A</definedName>
    <definedName name="ммммммммммммммммммммммммммммммммммммммммммммм_82">#N/A</definedName>
    <definedName name="ммммммммммммммммммммммммммммммммммммммммммммм_83">#N/A</definedName>
    <definedName name="ммммммммммммммммммммммммммммммммммммммммммммм_9">#N/A</definedName>
    <definedName name="ммммммммммммммммммммммммммммммммммммммммммммм_9_13">#N/A</definedName>
    <definedName name="ммммммммммммммммммммммммммммммммммммммммммммм_9_14">#N/A</definedName>
    <definedName name="ммммммммммммммммммммммммммммммммммммммммммммм_9_66">#N/A</definedName>
    <definedName name="ммммммммммммммммммммммммммммммммммммммммммммм_9_8">#N/A</definedName>
    <definedName name="ммммммммммммммммммммммммммммммммммммммммммммм_9_81">#N/A</definedName>
    <definedName name="ммммммммммммммммммммммммммммммммммммммммммммм_9_82">#N/A</definedName>
    <definedName name="ммммммммммммммммммммммммммммммммммммммммммммм_9_83">#N/A</definedName>
    <definedName name="мс90">VLOOKUP([10]Баланс!$P1,[10]Баланс!$CO$45:$CP$68,2)</definedName>
    <definedName name="мым">#N/A</definedName>
    <definedName name="мым_1">#N/A</definedName>
    <definedName name="мым_1_2">"'расчет тарифов июль'!мым_1"</definedName>
    <definedName name="мым_13">#N/A</definedName>
    <definedName name="мым_14">#N/A</definedName>
    <definedName name="мым_2">"'расчет тарифов июль'!мым"</definedName>
    <definedName name="мым_2_1" localSheetId="8">мым_2</definedName>
    <definedName name="мым_2_1" localSheetId="4">мым_2</definedName>
    <definedName name="мым_2_1" localSheetId="7">мым_2</definedName>
    <definedName name="мым_2_1">мым_2</definedName>
    <definedName name="мым_2_2">"'расчет тарифов июль'!мым_2"</definedName>
    <definedName name="мым_3">#N/A</definedName>
    <definedName name="мым_3_13">#N/A</definedName>
    <definedName name="мым_3_14">#N/A</definedName>
    <definedName name="мым_3_2">"'расчет тарифов июль'!мым_3"</definedName>
    <definedName name="мым_3_66">#N/A</definedName>
    <definedName name="мым_3_8">#N/A</definedName>
    <definedName name="мым_3_81">#N/A</definedName>
    <definedName name="мым_3_82">#N/A</definedName>
    <definedName name="мым_3_83">#N/A</definedName>
    <definedName name="мым_4">#N/A</definedName>
    <definedName name="мым_4_13">#N/A</definedName>
    <definedName name="мым_4_14">#N/A</definedName>
    <definedName name="мым_4_66">#N/A</definedName>
    <definedName name="мым_4_8">#N/A</definedName>
    <definedName name="мым_4_81">#N/A</definedName>
    <definedName name="мым_4_82">#N/A</definedName>
    <definedName name="мым_4_83">#N/A</definedName>
    <definedName name="мым_5">#N/A</definedName>
    <definedName name="мым_5_13">#N/A</definedName>
    <definedName name="мым_5_14">#N/A</definedName>
    <definedName name="мым_5_66">#N/A</definedName>
    <definedName name="мым_5_8">#N/A</definedName>
    <definedName name="мым_5_81">#N/A</definedName>
    <definedName name="мым_5_82">#N/A</definedName>
    <definedName name="мым_5_83">#N/A</definedName>
    <definedName name="мым_6">#N/A</definedName>
    <definedName name="мым_6_13">#N/A</definedName>
    <definedName name="мым_6_14">#N/A</definedName>
    <definedName name="мым_6_66">#N/A</definedName>
    <definedName name="мым_6_8">#N/A</definedName>
    <definedName name="мым_6_81">#N/A</definedName>
    <definedName name="мым_6_82">#N/A</definedName>
    <definedName name="мым_6_83">#N/A</definedName>
    <definedName name="мым_66">#N/A</definedName>
    <definedName name="мым_7">#N/A</definedName>
    <definedName name="мым_7_13">#N/A</definedName>
    <definedName name="мым_7_14">#N/A</definedName>
    <definedName name="мым_7_66">#N/A</definedName>
    <definedName name="мым_7_8">#N/A</definedName>
    <definedName name="мым_7_81">#N/A</definedName>
    <definedName name="мым_7_82">#N/A</definedName>
    <definedName name="мым_7_83">#N/A</definedName>
    <definedName name="мым_8">#N/A</definedName>
    <definedName name="мым_8_13">#N/A</definedName>
    <definedName name="мым_8_14">#N/A</definedName>
    <definedName name="мым_8_66">#N/A</definedName>
    <definedName name="мым_8_8">#N/A</definedName>
    <definedName name="мым_8_81">#N/A</definedName>
    <definedName name="мым_8_82">#N/A</definedName>
    <definedName name="мым_8_83">#N/A</definedName>
    <definedName name="мым_81">#N/A</definedName>
    <definedName name="мым_82">#N/A</definedName>
    <definedName name="мым_83">#N/A</definedName>
    <definedName name="мым_9">#N/A</definedName>
    <definedName name="мым_9_13">#N/A</definedName>
    <definedName name="мым_9_14">#N/A</definedName>
    <definedName name="мым_9_66">#N/A</definedName>
    <definedName name="мым_9_8">#N/A</definedName>
    <definedName name="мым_9_81">#N/A</definedName>
    <definedName name="мым_9_82">#N/A</definedName>
    <definedName name="мым_9_83">#N/A</definedName>
    <definedName name="ннн">#N/A</definedName>
    <definedName name="ннн_1">#N/A</definedName>
    <definedName name="ннн_1_2">"'расчет тарифов июль'!ннн_1"</definedName>
    <definedName name="ннн_2">"'расчет тарифов июль'!ннн"</definedName>
    <definedName name="ннн_2_1" localSheetId="8">ннн_2</definedName>
    <definedName name="ннн_2_1" localSheetId="4">ннн_2</definedName>
    <definedName name="ннн_2_1" localSheetId="7">ннн_2</definedName>
    <definedName name="ннн_2_1">ннн_2</definedName>
    <definedName name="ннн_2_2">"'расчет тарифов июль'!ннн_2"</definedName>
    <definedName name="ннн_3">#N/A</definedName>
    <definedName name="ннн_3_2">"'расчет тарифов июль'!ннн_3"</definedName>
    <definedName name="НННН">#N/A</definedName>
    <definedName name="НННН_1">#N/A</definedName>
    <definedName name="НННН_1_2">"'расчет тарифов июль'!нннн_1"</definedName>
    <definedName name="НННН_2">"'расчет тарифов июль'!нннн"</definedName>
    <definedName name="НННН_2_1" localSheetId="8">НННН_2</definedName>
    <definedName name="НННН_2_1" localSheetId="4">НННН_2</definedName>
    <definedName name="НННН_2_1" localSheetId="7">НННН_2</definedName>
    <definedName name="НННН_2_1">НННН_2</definedName>
    <definedName name="НННН_2_2">"'расчет тарифов июль'!нннн_2"</definedName>
    <definedName name="НННН_3">#N/A</definedName>
    <definedName name="НННН_3_2">"'расчет тарифов июль'!нннн_3"</definedName>
    <definedName name="ннннннннннн">#N/A</definedName>
    <definedName name="ннннннннннн_1">#N/A</definedName>
    <definedName name="ннннннннннн_1_2">"'расчет тарифов июль'!ннннннннннн_1"</definedName>
    <definedName name="ннннннннннн_2">"'расчет тарифов июль'!ннннннннннн"</definedName>
    <definedName name="ннннннннннн_2_1" localSheetId="8">ннннннннннн_2</definedName>
    <definedName name="ннннннннннн_2_1" localSheetId="4">ннннннннннн_2</definedName>
    <definedName name="ннннннннннн_2_1" localSheetId="7">ннннннннннн_2</definedName>
    <definedName name="ннннннннннн_2_1">ннннннннннн_2</definedName>
    <definedName name="ннннннннннн_2_2">"'расчет тарифов июль'!ннннннннннн_2"</definedName>
    <definedName name="ннннннннннн_3">#N/A</definedName>
    <definedName name="ннннннннннн_3_2">"'расчет тарифов июль'!ннннннннннн_3"</definedName>
    <definedName name="нннннннннннннннннннннннннннннннннннннннннннннннннннннннннннннннн">#N/A</definedName>
    <definedName name="нннннннннннннннннннннннннннннннннннннннннннннннннннннннннннннннн_13">#N/A</definedName>
    <definedName name="нннннннннннннннннннннннннннннннннннннннннннннннннннннннннннннннн_14">#N/A</definedName>
    <definedName name="нннннннннннннннннннннннннннннннннннннннннннннннннннннннннннннннн_3">#N/A</definedName>
    <definedName name="нннннннннннннннннннннннннннннннннннннннннннннннннннннннннннннннн_3_13">#N/A</definedName>
    <definedName name="нннннннннннннннннннннннннннннннннннннннннннннннннннннннннннннннн_3_14">#N/A</definedName>
    <definedName name="нннннннннннннннннннннннннннннннннннннннннннннннннннннннннннннннн_3_66">#N/A</definedName>
    <definedName name="нннннннннннннннннннннннннннннннннннннннннннннннннннннннннннннннн_3_8">#N/A</definedName>
    <definedName name="нннннннннннннннннннннннннннннннннннннннннннннннннннннннннннннннн_3_81">#N/A</definedName>
    <definedName name="нннннннннннннннннннннннннннннннннннннннннннннннннннннннннннннннн_3_82">#N/A</definedName>
    <definedName name="нннннннннннннннннннннннннннннннннннннннннннннннннннннннннннннннн_3_83">#N/A</definedName>
    <definedName name="нннннннннннннннннннннннннннннннннннннннннннннннннннннннннннннннн_4">#N/A</definedName>
    <definedName name="нннннннннннннннннннннннннннннннннннннннннннннннннннннннннннннннн_4_13">#N/A</definedName>
    <definedName name="нннннннннннннннннннннннннннннннннннннннннннннннннннннннннннннннн_4_14">#N/A</definedName>
    <definedName name="нннннннннннннннннннннннннннннннннннннннннннннннннннннннннннннннн_4_66">#N/A</definedName>
    <definedName name="нннннннннннннннннннннннннннннннннннннннннннннннннннннннннннннннн_4_8">#N/A</definedName>
    <definedName name="нннннннннннннннннннннннннннннннннннннннннннннннннннннннннннннннн_4_81">#N/A</definedName>
    <definedName name="нннннннннннннннннннннннннннннннннннннннннннннннннннннннннннннннн_4_82">#N/A</definedName>
    <definedName name="нннннннннннннннннннннннннннннннннннннннннннннннннннннннннннннннн_4_83">#N/A</definedName>
    <definedName name="нннннннннннннннннннннннннннннннннннннннннннннннннннннннннннннннн_5">#N/A</definedName>
    <definedName name="нннннннннннннннннннннннннннннннннннннннннннннннннннннннннннннннн_5_13">#N/A</definedName>
    <definedName name="нннннннннннннннннннннннннннннннннннннннннннннннннннннннннннннннн_5_14">#N/A</definedName>
    <definedName name="нннннннннннннннннннннннннннннннннннннннннннннннннннннннннннннннн_5_66">#N/A</definedName>
    <definedName name="нннннннннннннннннннннннннннннннннннннннннннннннннннннннннннннннн_5_8">#N/A</definedName>
    <definedName name="нннннннннннннннннннннннннннннннннннннннннннннннннннннннннннннннн_5_81">#N/A</definedName>
    <definedName name="нннннннннннннннннннннннннннннннннннннннннннннннннннннннннннннннн_5_82">#N/A</definedName>
    <definedName name="нннннннннннннннннннннннннннннннннннннннннннннннннннннннннннннннн_5_83">#N/A</definedName>
    <definedName name="нннннннннннннннннннннннннннннннннннннннннннннннннннннннннннннннн_6">#N/A</definedName>
    <definedName name="нннннннннннннннннннннннннннннннннннннннннннннннннннннннннннннннн_6_13">#N/A</definedName>
    <definedName name="нннннннннннннннннннннннннннннннннннннннннннннннннннннннннннннннн_6_14">#N/A</definedName>
    <definedName name="нннннннннннннннннннннннннннннннннннннннннннннннннннннннннннннннн_6_66">#N/A</definedName>
    <definedName name="нннннннннннннннннннннннннннннннннннннннннннннннннннннннннннннннн_6_8">#N/A</definedName>
    <definedName name="нннннннннннннннннннннннннннннннннннннннннннннннннннннннннннннннн_6_81">#N/A</definedName>
    <definedName name="нннннннннннннннннннннннннннннннннннннннннннннннннннннннннннннннн_6_82">#N/A</definedName>
    <definedName name="нннннннннннннннннннннннннннннннннннннннннннннннннннннннннннннннн_6_83">#N/A</definedName>
    <definedName name="нннннннннннннннннннннннннннннннннннннннннннннннннннннннннннннннн_66">#N/A</definedName>
    <definedName name="нннннннннннннннннннннннннннннннннннннннннннннннннннннннннннннннн_7">#N/A</definedName>
    <definedName name="нннннннннннннннннннннннннннннннннннннннннннннннннннннннннннннннн_7_13">#N/A</definedName>
    <definedName name="нннннннннннннннннннннннннннннннннннннннннннннннннннннннннннннннн_7_14">#N/A</definedName>
    <definedName name="нннннннннннннннннннннннннннннннннннннннннннннннннннннннннннннннн_7_66">#N/A</definedName>
    <definedName name="нннннннннннннннннннннннннннннннннннннннннннннннннннннннннннннннн_7_8">#N/A</definedName>
    <definedName name="нннннннннннннннннннннннннннннннннннннннннннннннннннннннннннннннн_7_81">#N/A</definedName>
    <definedName name="нннннннннннннннннннннннннннннннннннннннннннннннннннннннннннннннн_7_82">#N/A</definedName>
    <definedName name="нннннннннннннннннннннннннннннннннннннннннннннннннннннннннннннннн_7_83">#N/A</definedName>
    <definedName name="нннннннннннннннннннннннннннннннннннннннннннннннннннннннннннннннн_8">#N/A</definedName>
    <definedName name="нннннннннннннннннннннннннннннннннннннннннннннннннннннннннннннннн_8_13">#N/A</definedName>
    <definedName name="нннннннннннннннннннннннннннннннннннннннннннннннннннннннннннннннн_8_14">#N/A</definedName>
    <definedName name="нннннннннннннннннннннннннннннннннннннннннннннннннннннннннннннннн_8_66">#N/A</definedName>
    <definedName name="нннннннннннннннннннннннннннннннннннннннннннннннннннннннннннннннн_8_8">#N/A</definedName>
    <definedName name="нннннннннннннннннннннннннннннннннннннннннннннннннннннннннннннннн_8_81">#N/A</definedName>
    <definedName name="нннннннннннннннннннннннннннннннннннннннннннннннннннннннннннннннн_8_82">#N/A</definedName>
    <definedName name="нннннннннннннннннннннннннннннннннннннннннннннннннннннннннннннннн_8_83">#N/A</definedName>
    <definedName name="нннннннннннннннннннннннннннннннннннннннннннннннннннннннннннннннн_81">#N/A</definedName>
    <definedName name="нннннннннннннннннннннннннннннннннннннннннннннннннннннннннннннннн_82">#N/A</definedName>
    <definedName name="нннннннннннннннннннннннннннннннннннннннннннннннннннннннннннннннн_83">#N/A</definedName>
    <definedName name="нннннннннннннннннннннннннннннннннннннннннннннннннннннннннннннннн_9">#N/A</definedName>
    <definedName name="нннннннннннннннннннннннннннннннннннннннннннннннннннннннннннннннн_9_13">#N/A</definedName>
    <definedName name="нннннннннннннннннннннннннннннннннннннннннннннннннннннннннннннннн_9_14">#N/A</definedName>
    <definedName name="нннннннннннннннннннннннннннннннннннннннннннннннннннннннннннннннн_9_66">#N/A</definedName>
    <definedName name="нннннннннннннннннннннннннннннннннннннннннннннннннннннннннннннннн_9_8">#N/A</definedName>
    <definedName name="нннннннннннннннннннннннннннннннннннннннннннннннннннннннннннннннн_9_81">#N/A</definedName>
    <definedName name="нннннннннннннннннннннннннннннннннннннннннннннннннннннннннннннннн_9_82">#N/A</definedName>
    <definedName name="нннннннннннннннннннннннннннннннннннннннннннннннннннннннннннннннн_9_83">#N/A</definedName>
    <definedName name="нов">#N/A</definedName>
    <definedName name="нов_13">#N/A</definedName>
    <definedName name="нов_14">#N/A</definedName>
    <definedName name="нов_3">#N/A</definedName>
    <definedName name="нов_3_13">#N/A</definedName>
    <definedName name="нов_3_14">#N/A</definedName>
    <definedName name="нов_3_66">#N/A</definedName>
    <definedName name="нов_3_8">#N/A</definedName>
    <definedName name="нов_3_81">#N/A</definedName>
    <definedName name="нов_3_82">#N/A</definedName>
    <definedName name="нов_3_83">#N/A</definedName>
    <definedName name="нов_4">#N/A</definedName>
    <definedName name="нов_4_13">#N/A</definedName>
    <definedName name="нов_4_14">#N/A</definedName>
    <definedName name="нов_4_66">#N/A</definedName>
    <definedName name="нов_4_8">#N/A</definedName>
    <definedName name="нов_4_81">#N/A</definedName>
    <definedName name="нов_4_82">#N/A</definedName>
    <definedName name="нов_4_83">#N/A</definedName>
    <definedName name="нов_5">#N/A</definedName>
    <definedName name="нов_5_13">#N/A</definedName>
    <definedName name="нов_5_14">#N/A</definedName>
    <definedName name="нов_5_66">#N/A</definedName>
    <definedName name="нов_5_8">#N/A</definedName>
    <definedName name="нов_5_81">#N/A</definedName>
    <definedName name="нов_5_82">#N/A</definedName>
    <definedName name="нов_5_83">#N/A</definedName>
    <definedName name="нов_6">#N/A</definedName>
    <definedName name="нов_6_13">#N/A</definedName>
    <definedName name="нов_6_14">#N/A</definedName>
    <definedName name="нов_6_66">#N/A</definedName>
    <definedName name="нов_6_8">#N/A</definedName>
    <definedName name="нов_6_81">#N/A</definedName>
    <definedName name="нов_6_82">#N/A</definedName>
    <definedName name="нов_6_83">#N/A</definedName>
    <definedName name="нов_66">#N/A</definedName>
    <definedName name="нов_7">#N/A</definedName>
    <definedName name="нов_7_13">#N/A</definedName>
    <definedName name="нов_7_14">#N/A</definedName>
    <definedName name="нов_7_66">#N/A</definedName>
    <definedName name="нов_7_8">#N/A</definedName>
    <definedName name="нов_7_81">#N/A</definedName>
    <definedName name="нов_7_82">#N/A</definedName>
    <definedName name="нов_7_83">#N/A</definedName>
    <definedName name="нов_8">#N/A</definedName>
    <definedName name="нов_8_13">#N/A</definedName>
    <definedName name="нов_8_14">#N/A</definedName>
    <definedName name="нов_8_66">#N/A</definedName>
    <definedName name="нов_8_8">#N/A</definedName>
    <definedName name="нов_8_81">#N/A</definedName>
    <definedName name="нов_8_82">#N/A</definedName>
    <definedName name="нов_8_83">#N/A</definedName>
    <definedName name="нов_81">#N/A</definedName>
    <definedName name="нов_82">#N/A</definedName>
    <definedName name="нов_83">#N/A</definedName>
    <definedName name="нов_9">#N/A</definedName>
    <definedName name="нов_9_13">#N/A</definedName>
    <definedName name="нов_9_14">#N/A</definedName>
    <definedName name="нов_9_66">#N/A</definedName>
    <definedName name="нов_9_8">#N/A</definedName>
    <definedName name="нов_9_81">#N/A</definedName>
    <definedName name="нов_9_82">#N/A</definedName>
    <definedName name="нов_9_83">#N/A</definedName>
    <definedName name="новое">#N/A</definedName>
    <definedName name="новое_13">#N/A</definedName>
    <definedName name="новое_14">#N/A</definedName>
    <definedName name="новое_66">#N/A</definedName>
    <definedName name="новое_8">#N/A</definedName>
    <definedName name="новое_81">#N/A</definedName>
    <definedName name="новое_82">#N/A</definedName>
    <definedName name="новое_83">#N/A</definedName>
    <definedName name="О843">#N/A</definedName>
    <definedName name="О843_1">#N/A</definedName>
    <definedName name="О843_3">#N/A</definedName>
    <definedName name="О843_3_1">#N/A</definedName>
    <definedName name="О843_6">"'file:///A:/2002.XLS'#$'2002'.$#ССЫЛ!$#ССЫЛ!"</definedName>
    <definedName name="_xlnm.Print_Area" localSheetId="6">'Закупочная деятельность'!$A$1:$J$47</definedName>
    <definedName name="_xlnm.Print_Area" localSheetId="2">'Контроль соответствия источник'!$A$1:$F$48</definedName>
    <definedName name="_xlnm.Print_Area" localSheetId="3">'Контроль соответствия мероприят'!$A$1:$O$265</definedName>
    <definedName name="_xlnm.Print_Area" localSheetId="5">'Контроль сроков'!$A$1:$G$44</definedName>
    <definedName name="_xlnm.Print_Area" localSheetId="4">'Подтверждающие документы '!$A$1:$S$155</definedName>
    <definedName name="_xlnm.Print_Area" localSheetId="7">'Показатели надежности и ЭФ'!$A$1:$L$11</definedName>
    <definedName name="общехоз.">#N/A</definedName>
    <definedName name="общехоз._13">#N/A</definedName>
    <definedName name="общехоз._14">#N/A</definedName>
    <definedName name="общехоз._3">#N/A</definedName>
    <definedName name="общехоз._3_13">#N/A</definedName>
    <definedName name="общехоз._3_14">#N/A</definedName>
    <definedName name="общехоз._3_66">#N/A</definedName>
    <definedName name="общехоз._3_8">#N/A</definedName>
    <definedName name="общехоз._3_81">#N/A</definedName>
    <definedName name="общехоз._3_82">#N/A</definedName>
    <definedName name="общехоз._3_83">#N/A</definedName>
    <definedName name="общехоз._4">#N/A</definedName>
    <definedName name="общехоз._4_13">#N/A</definedName>
    <definedName name="общехоз._4_14">#N/A</definedName>
    <definedName name="общехоз._4_66">#N/A</definedName>
    <definedName name="общехоз._4_8">#N/A</definedName>
    <definedName name="общехоз._4_81">#N/A</definedName>
    <definedName name="общехоз._4_82">#N/A</definedName>
    <definedName name="общехоз._4_83">#N/A</definedName>
    <definedName name="общехоз._5">#N/A</definedName>
    <definedName name="общехоз._5_13">#N/A</definedName>
    <definedName name="общехоз._5_14">#N/A</definedName>
    <definedName name="общехоз._5_66">#N/A</definedName>
    <definedName name="общехоз._5_8">#N/A</definedName>
    <definedName name="общехоз._5_81">#N/A</definedName>
    <definedName name="общехоз._5_82">#N/A</definedName>
    <definedName name="общехоз._5_83">#N/A</definedName>
    <definedName name="общехоз._6">#N/A</definedName>
    <definedName name="общехоз._6_13">#N/A</definedName>
    <definedName name="общехоз._6_14">#N/A</definedName>
    <definedName name="общехоз._6_66">#N/A</definedName>
    <definedName name="общехоз._6_8">#N/A</definedName>
    <definedName name="общехоз._6_81">#N/A</definedName>
    <definedName name="общехоз._6_82">#N/A</definedName>
    <definedName name="общехоз._6_83">#N/A</definedName>
    <definedName name="общехоз._66">#N/A</definedName>
    <definedName name="общехоз._7">#N/A</definedName>
    <definedName name="общехоз._7_13">#N/A</definedName>
    <definedName name="общехоз._7_14">#N/A</definedName>
    <definedName name="общехоз._7_66">#N/A</definedName>
    <definedName name="общехоз._7_8">#N/A</definedName>
    <definedName name="общехоз._7_81">#N/A</definedName>
    <definedName name="общехоз._7_82">#N/A</definedName>
    <definedName name="общехоз._7_83">#N/A</definedName>
    <definedName name="общехоз._8">#N/A</definedName>
    <definedName name="общехоз._8_13">#N/A</definedName>
    <definedName name="общехоз._8_14">#N/A</definedName>
    <definedName name="общехоз._8_66">#N/A</definedName>
    <definedName name="общехоз._8_8">#N/A</definedName>
    <definedName name="общехоз._8_81">#N/A</definedName>
    <definedName name="общехоз._8_82">#N/A</definedName>
    <definedName name="общехоз._8_83">#N/A</definedName>
    <definedName name="общехоз._81">#N/A</definedName>
    <definedName name="общехоз._82">#N/A</definedName>
    <definedName name="общехоз._83">#N/A</definedName>
    <definedName name="общехоз._9">#N/A</definedName>
    <definedName name="общехоз._9_13">#N/A</definedName>
    <definedName name="общехоз._9_14">#N/A</definedName>
    <definedName name="общехоз._9_66">#N/A</definedName>
    <definedName name="общехоз._9_8">#N/A</definedName>
    <definedName name="общехоз._9_81">#N/A</definedName>
    <definedName name="общехоз._9_82">#N/A</definedName>
    <definedName name="общехоз._9_83">#N/A</definedName>
    <definedName name="олд">#N/A</definedName>
    <definedName name="олд_1">#N/A</definedName>
    <definedName name="олд_3">#N/A</definedName>
    <definedName name="олд_3_1">#N/A</definedName>
    <definedName name="олд_6">"$#ССЫЛ!.$#ССЫЛ!$#ССЫЛ!"</definedName>
    <definedName name="олд1">#N/A</definedName>
    <definedName name="олд1_1">#N/A</definedName>
    <definedName name="олд1_3">#N/A</definedName>
    <definedName name="олд1_3_1">#N/A</definedName>
    <definedName name="олд1_6">"$#ССЫЛ!.$#ССЫЛ!$#ССЫЛ!"</definedName>
    <definedName name="олд2">#N/A</definedName>
    <definedName name="олд2_1">#N/A</definedName>
    <definedName name="олд2_3">#N/A</definedName>
    <definedName name="олд2_3_1">#N/A</definedName>
    <definedName name="олд2_6">"$#ССЫЛ!.$#ССЫЛ!$#ССЫЛ!"</definedName>
    <definedName name="олд3">#N/A</definedName>
    <definedName name="олд3_1">#N/A</definedName>
    <definedName name="олд3_3">#N/A</definedName>
    <definedName name="олд3_3_1">#N/A</definedName>
    <definedName name="олд3_6">"$#ССЫЛ!.$#ССЫЛ!$#ССЫЛ!"</definedName>
    <definedName name="олд4">#N/A</definedName>
    <definedName name="олд4_1">#N/A</definedName>
    <definedName name="олд4_3">#N/A</definedName>
    <definedName name="олд4_3_1">#N/A</definedName>
    <definedName name="олд4_6">"$#ССЫЛ!.$#ССЫЛ!$#ССЫЛ!"</definedName>
    <definedName name="олд5">#N/A</definedName>
    <definedName name="олд5_1">#N/A</definedName>
    <definedName name="олд5_3">#N/A</definedName>
    <definedName name="олд5_3_1">#N/A</definedName>
    <definedName name="олд5_6">"$#ССЫЛ!.$#ССЫЛ!$#ССЫЛ!"</definedName>
    <definedName name="олд6">#N/A</definedName>
    <definedName name="олд6_1">#N/A</definedName>
    <definedName name="олд6_3">#N/A</definedName>
    <definedName name="олд6_3_1">#N/A</definedName>
    <definedName name="олд6_6">"$#ССЫЛ!.$#ССЫЛ!$#ССЫЛ!"</definedName>
    <definedName name="олд7">#N/A</definedName>
    <definedName name="олд7_1">#N/A</definedName>
    <definedName name="олд7_3">#N/A</definedName>
    <definedName name="олд7_3_1">#N/A</definedName>
    <definedName name="олд7_6">"$#ССЫЛ!.$#ССЫЛ!$#ССЫЛ!"</definedName>
    <definedName name="Отоп">#N/A</definedName>
    <definedName name="п">#N/A</definedName>
    <definedName name="п_13">#N/A</definedName>
    <definedName name="п_14">#N/A</definedName>
    <definedName name="п_3">#N/A</definedName>
    <definedName name="п_3_13">#N/A</definedName>
    <definedName name="п_3_14">#N/A</definedName>
    <definedName name="п_3_66">#N/A</definedName>
    <definedName name="п_3_8">#N/A</definedName>
    <definedName name="п_3_81">#N/A</definedName>
    <definedName name="п_3_82">#N/A</definedName>
    <definedName name="п_3_83">#N/A</definedName>
    <definedName name="п_4">#N/A</definedName>
    <definedName name="п_4_13">#N/A</definedName>
    <definedName name="п_4_14">#N/A</definedName>
    <definedName name="п_4_66">#N/A</definedName>
    <definedName name="п_4_8">#N/A</definedName>
    <definedName name="п_4_81">#N/A</definedName>
    <definedName name="п_4_82">#N/A</definedName>
    <definedName name="п_4_83">#N/A</definedName>
    <definedName name="п_5">#N/A</definedName>
    <definedName name="п_5_13">#N/A</definedName>
    <definedName name="п_5_14">#N/A</definedName>
    <definedName name="п_5_66">#N/A</definedName>
    <definedName name="п_5_8">#N/A</definedName>
    <definedName name="п_5_81">#N/A</definedName>
    <definedName name="п_5_82">#N/A</definedName>
    <definedName name="п_5_83">#N/A</definedName>
    <definedName name="п_6">#N/A</definedName>
    <definedName name="п_6_13">#N/A</definedName>
    <definedName name="п_6_14">#N/A</definedName>
    <definedName name="п_6_66">#N/A</definedName>
    <definedName name="п_6_8">#N/A</definedName>
    <definedName name="п_6_81">#N/A</definedName>
    <definedName name="п_6_82">#N/A</definedName>
    <definedName name="п_6_83">#N/A</definedName>
    <definedName name="п_66">#N/A</definedName>
    <definedName name="п_7">#N/A</definedName>
    <definedName name="п_7_13">#N/A</definedName>
    <definedName name="п_7_14">#N/A</definedName>
    <definedName name="п_7_66">#N/A</definedName>
    <definedName name="п_7_8">#N/A</definedName>
    <definedName name="п_7_81">#N/A</definedName>
    <definedName name="п_7_82">#N/A</definedName>
    <definedName name="п_7_83">#N/A</definedName>
    <definedName name="п_8">#N/A</definedName>
    <definedName name="п_8_13">#N/A</definedName>
    <definedName name="п_8_14">#N/A</definedName>
    <definedName name="п_8_66">#N/A</definedName>
    <definedName name="п_8_8">#N/A</definedName>
    <definedName name="п_8_81">#N/A</definedName>
    <definedName name="п_8_82">#N/A</definedName>
    <definedName name="п_8_83">#N/A</definedName>
    <definedName name="п_81">#N/A</definedName>
    <definedName name="п_82">#N/A</definedName>
    <definedName name="п_83">#N/A</definedName>
    <definedName name="п_9">#N/A</definedName>
    <definedName name="п_9_13">#N/A</definedName>
    <definedName name="п_9_14">#N/A</definedName>
    <definedName name="п_9_66">#N/A</definedName>
    <definedName name="п_9_8">#N/A</definedName>
    <definedName name="п_9_81">#N/A</definedName>
    <definedName name="п_9_82">#N/A</definedName>
    <definedName name="п_9_83">#N/A</definedName>
    <definedName name="первый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ст">#N/A</definedName>
    <definedName name="пост1">#N/A</definedName>
    <definedName name="пост2">#N/A</definedName>
    <definedName name="пост3">#N/A</definedName>
    <definedName name="пост4">#N/A</definedName>
    <definedName name="пост5">#N/A</definedName>
    <definedName name="пп">#N/A</definedName>
    <definedName name="пп_13">#N/A</definedName>
    <definedName name="пп_14">#N/A</definedName>
    <definedName name="пп_66">#N/A</definedName>
    <definedName name="пп_8">#N/A</definedName>
    <definedName name="пп_81">#N/A</definedName>
    <definedName name="пп_82">#N/A</definedName>
    <definedName name="пп_83">#N/A</definedName>
    <definedName name="ппп" localSheetId="4">#REF!</definedName>
    <definedName name="ппп">#REF!</definedName>
    <definedName name="ппп_14" localSheetId="4">#REF!</definedName>
    <definedName name="ппп_14">#REF!</definedName>
    <definedName name="ппп_2">"#REF!"</definedName>
    <definedName name="ппп_8" localSheetId="4">#REF!</definedName>
    <definedName name="ппп_8">#REF!</definedName>
    <definedName name="пппп">#N/A</definedName>
    <definedName name="пппп_13">#N/A</definedName>
    <definedName name="пппп_14">#N/A</definedName>
    <definedName name="пппп_66">#N/A</definedName>
    <definedName name="пппп_8">#N/A</definedName>
    <definedName name="пппп_81">#N/A</definedName>
    <definedName name="пппп_82">#N/A</definedName>
    <definedName name="пппп_83">#N/A</definedName>
    <definedName name="ппппп">#N/A</definedName>
    <definedName name="ппппп_1">#N/A</definedName>
    <definedName name="ппппп_1_2">"'расчет тарифов июль'!ппппп_1"</definedName>
    <definedName name="ппппп_2">"'расчет тарифов июль'!ппппп"</definedName>
    <definedName name="ппппп_2_1" localSheetId="8">ппппп_2</definedName>
    <definedName name="ппппп_2_1" localSheetId="4">ппппп_2</definedName>
    <definedName name="ппппп_2_1" localSheetId="7">ппппп_2</definedName>
    <definedName name="ппппп_2_1">ппппп_2</definedName>
    <definedName name="ппппп_2_2">"'расчет тарифов июль'!ппппп_2"</definedName>
    <definedName name="ппппп_3">#N/A</definedName>
    <definedName name="ппппп_3_2">"'расчет тарифов июль'!ппппп_3"</definedName>
    <definedName name="ппппппппппп">#N/A</definedName>
    <definedName name="ппппппппппп_1">#N/A</definedName>
    <definedName name="ппппппппппп_1_2">"'расчет тарифов июль'!ппппппппппп_1"</definedName>
    <definedName name="ппппппппппп_2">"'расчет тарифов июль'!ппппппппппп"</definedName>
    <definedName name="ппппппппппп_2_1" localSheetId="8">ппппппппппп_2</definedName>
    <definedName name="ппппппппппп_2_1" localSheetId="4">ппппппппппп_2</definedName>
    <definedName name="ппппппппппп_2_1" localSheetId="7">ппппппппппп_2</definedName>
    <definedName name="ппппппппппп_2_1">ппппппппппп_2</definedName>
    <definedName name="ппппппппппп_2_2">"'расчет тарифов июль'!ппппппппппп_2"</definedName>
    <definedName name="ппппппппппп_3">#N/A</definedName>
    <definedName name="ппппппппппп_3_2">"'расчет тарифов июль'!ппппппппппп_3"</definedName>
    <definedName name="прил1.2">#N/A</definedName>
    <definedName name="прил1.2_1">#N/A</definedName>
    <definedName name="прил1.2_1_2">"'расчет тарифов июль'!прил1.2_1"</definedName>
    <definedName name="прил1.2_2">"'расчет тарифов июль'!прил1.2"</definedName>
    <definedName name="прил1.2_2_1" localSheetId="8">прил1.2_2</definedName>
    <definedName name="прил1.2_2_1" localSheetId="4">прил1.2_2</definedName>
    <definedName name="прил1.2_2_1" localSheetId="7">прил1.2_2</definedName>
    <definedName name="прил1.2_2_1">прил1.2_2</definedName>
    <definedName name="прил1.2_2_2">"'расчет тарифов июль'!прил1.2_2"</definedName>
    <definedName name="прил1.2_3">#N/A</definedName>
    <definedName name="прил1.2_3_2">"'расчет тарифов июль'!прил1.2_3"</definedName>
    <definedName name="Прилож3">#N/A</definedName>
    <definedName name="Прилож3_1">#N/A</definedName>
    <definedName name="Прилож3_1_2">"'расчет тарифов июль'!прилож3_1"</definedName>
    <definedName name="Прилож3_2">"'расчет тарифов июль'!прилож3"</definedName>
    <definedName name="Прилож3_2_1" localSheetId="8">Прилож3_2</definedName>
    <definedName name="Прилож3_2_1" localSheetId="4">Прилож3_2</definedName>
    <definedName name="Прилож3_2_1" localSheetId="7">Прилож3_2</definedName>
    <definedName name="Прилож3_2_1">Прилож3_2</definedName>
    <definedName name="Прилож3_2_2">"'расчет тарифов июль'!прилож3_2"</definedName>
    <definedName name="Прилож3_3">#N/A</definedName>
    <definedName name="Прилож3_3_2">"'расчет тарифов июль'!прилож3_3"</definedName>
    <definedName name="Приложение8">#N/A</definedName>
    <definedName name="Приложение8_1">#N/A</definedName>
    <definedName name="Приложение8_1_2">"'расчет тарифов июль'!приложение8_1"</definedName>
    <definedName name="Приложение8_2">"'расчет тарифов июль'!приложение8"</definedName>
    <definedName name="Приложение8_2_1" localSheetId="8">Приложение8_2</definedName>
    <definedName name="Приложение8_2_1" localSheetId="4">Приложение8_2</definedName>
    <definedName name="Приложение8_2_1" localSheetId="7">Приложение8_2</definedName>
    <definedName name="Приложение8_2_1">Приложение8_2</definedName>
    <definedName name="Приложение8_2_2">"'расчет тарифов июль'!приложение8_2"</definedName>
    <definedName name="Приложение8_3">#N/A</definedName>
    <definedName name="Приложение8_3_2">"'расчет тарифов июль'!приложение8_3"</definedName>
    <definedName name="проц">'[12]Без программ'!$B$446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р">#N/A</definedName>
    <definedName name="р_1">#N/A</definedName>
    <definedName name="р_1_2">"'расчет тарифов июль'!р_1"</definedName>
    <definedName name="р_13">#N/A</definedName>
    <definedName name="р_14">#N/A</definedName>
    <definedName name="р_2">"'расчет тарифов июль'!р"</definedName>
    <definedName name="р_2_1" localSheetId="8">р_2</definedName>
    <definedName name="р_2_1" localSheetId="4">р_2</definedName>
    <definedName name="р_2_1" localSheetId="7">р_2</definedName>
    <definedName name="р_2_1">р_2</definedName>
    <definedName name="р_2_2">"'расчет тарифов июль'!р_2"</definedName>
    <definedName name="р_3">#N/A</definedName>
    <definedName name="р_3_13">#N/A</definedName>
    <definedName name="р_3_14">#N/A</definedName>
    <definedName name="р_3_2">"'расчет тарифов июль'!р_3"</definedName>
    <definedName name="р_3_66">#N/A</definedName>
    <definedName name="р_3_8">#N/A</definedName>
    <definedName name="р_3_81">#N/A</definedName>
    <definedName name="р_3_82">#N/A</definedName>
    <definedName name="р_3_83">#N/A</definedName>
    <definedName name="р_4">#N/A</definedName>
    <definedName name="р_4_13">#N/A</definedName>
    <definedName name="р_4_14">#N/A</definedName>
    <definedName name="р_4_66">#N/A</definedName>
    <definedName name="р_4_8">#N/A</definedName>
    <definedName name="р_4_81">#N/A</definedName>
    <definedName name="р_4_82">#N/A</definedName>
    <definedName name="р_4_83">#N/A</definedName>
    <definedName name="р_5">#N/A</definedName>
    <definedName name="р_5_13">#N/A</definedName>
    <definedName name="р_5_14">#N/A</definedName>
    <definedName name="р_5_66">#N/A</definedName>
    <definedName name="р_5_8">#N/A</definedName>
    <definedName name="р_5_81">#N/A</definedName>
    <definedName name="р_5_82">#N/A</definedName>
    <definedName name="р_5_83">#N/A</definedName>
    <definedName name="р_6">#N/A</definedName>
    <definedName name="р_6_13">#N/A</definedName>
    <definedName name="р_6_14">#N/A</definedName>
    <definedName name="р_6_66">#N/A</definedName>
    <definedName name="р_6_8">#N/A</definedName>
    <definedName name="р_6_81">#N/A</definedName>
    <definedName name="р_6_82">#N/A</definedName>
    <definedName name="р_6_83">#N/A</definedName>
    <definedName name="р_66">#N/A</definedName>
    <definedName name="р_7">#N/A</definedName>
    <definedName name="р_7_13">#N/A</definedName>
    <definedName name="р_7_14">#N/A</definedName>
    <definedName name="р_7_66">#N/A</definedName>
    <definedName name="р_7_8">#N/A</definedName>
    <definedName name="р_7_81">#N/A</definedName>
    <definedName name="р_7_82">#N/A</definedName>
    <definedName name="р_7_83">#N/A</definedName>
    <definedName name="р_8">#N/A</definedName>
    <definedName name="р_8_13">#N/A</definedName>
    <definedName name="р_8_14">#N/A</definedName>
    <definedName name="р_8_66">#N/A</definedName>
    <definedName name="р_8_8">#N/A</definedName>
    <definedName name="р_8_81">#N/A</definedName>
    <definedName name="р_8_82">#N/A</definedName>
    <definedName name="р_8_83">#N/A</definedName>
    <definedName name="р_81">#N/A</definedName>
    <definedName name="р_82">#N/A</definedName>
    <definedName name="р_83">#N/A</definedName>
    <definedName name="р_9">#N/A</definedName>
    <definedName name="р_9_13">#N/A</definedName>
    <definedName name="р_9_14">#N/A</definedName>
    <definedName name="р_9_66">#N/A</definedName>
    <definedName name="р_9_8">#N/A</definedName>
    <definedName name="р_9_81">#N/A</definedName>
    <definedName name="р_9_82">#N/A</definedName>
    <definedName name="р_9_83">#N/A</definedName>
    <definedName name="ро">#N/A</definedName>
    <definedName name="ро_1">#N/A</definedName>
    <definedName name="ро_1_2">"'расчет тарифов июль'!ро_1"</definedName>
    <definedName name="ро_2">"'расчет тарифов июль'!ро"</definedName>
    <definedName name="ро_2_1" localSheetId="8">ро_2</definedName>
    <definedName name="ро_2_1" localSheetId="4">ро_2</definedName>
    <definedName name="ро_2_1" localSheetId="7">ро_2</definedName>
    <definedName name="ро_2_1">ро_2</definedName>
    <definedName name="ро_2_2">"'расчет тарифов июль'!ро_2"</definedName>
    <definedName name="ро_3">#N/A</definedName>
    <definedName name="ро_3_2">"'расчет тарифов июль'!ро_3"</definedName>
    <definedName name="рсв1">CONCATENATE(VLOOKUP([10]Баланс!$P1,[10]Баланс!$CI$30:$CN$41,1+[10]Баланс!$T1),[10]Баланс!$Q1)</definedName>
    <definedName name="с">#N/A</definedName>
    <definedName name="с_1">#N/A</definedName>
    <definedName name="с_1_2">"'расчет тарифов июль'!с_1"</definedName>
    <definedName name="с_13">#N/A</definedName>
    <definedName name="с_14">#N/A</definedName>
    <definedName name="с_2">"'расчет тарифов июль'!с"</definedName>
    <definedName name="с_2_1" localSheetId="8">с_2</definedName>
    <definedName name="с_2_1" localSheetId="4">с_2</definedName>
    <definedName name="с_2_1" localSheetId="7">с_2</definedName>
    <definedName name="с_2_1">с_2</definedName>
    <definedName name="с_2_2">"'расчет тарифов июль'!с_2"</definedName>
    <definedName name="с_3">#N/A</definedName>
    <definedName name="с_3_13">#N/A</definedName>
    <definedName name="с_3_14">#N/A</definedName>
    <definedName name="с_3_2">"'расчет тарифов июль'!с_3"</definedName>
    <definedName name="с_3_66">#N/A</definedName>
    <definedName name="с_3_8">#N/A</definedName>
    <definedName name="с_3_81">#N/A</definedName>
    <definedName name="с_3_82">#N/A</definedName>
    <definedName name="с_3_83">#N/A</definedName>
    <definedName name="с_4">#N/A</definedName>
    <definedName name="с_4_13">#N/A</definedName>
    <definedName name="с_4_14">#N/A</definedName>
    <definedName name="с_4_66">#N/A</definedName>
    <definedName name="с_4_8">#N/A</definedName>
    <definedName name="с_4_81">#N/A</definedName>
    <definedName name="с_4_82">#N/A</definedName>
    <definedName name="с_4_83">#N/A</definedName>
    <definedName name="с_5">#N/A</definedName>
    <definedName name="с_5_13">#N/A</definedName>
    <definedName name="с_5_14">#N/A</definedName>
    <definedName name="с_5_66">#N/A</definedName>
    <definedName name="с_5_8">#N/A</definedName>
    <definedName name="с_5_81">#N/A</definedName>
    <definedName name="с_5_82">#N/A</definedName>
    <definedName name="с_5_83">#N/A</definedName>
    <definedName name="с_6">#N/A</definedName>
    <definedName name="с_6_13">#N/A</definedName>
    <definedName name="с_6_14">#N/A</definedName>
    <definedName name="с_6_66">#N/A</definedName>
    <definedName name="с_6_8">#N/A</definedName>
    <definedName name="с_6_81">#N/A</definedName>
    <definedName name="с_6_82">#N/A</definedName>
    <definedName name="с_6_83">#N/A</definedName>
    <definedName name="с_66">#N/A</definedName>
    <definedName name="с_7">#N/A</definedName>
    <definedName name="с_7_13">#N/A</definedName>
    <definedName name="с_7_14">#N/A</definedName>
    <definedName name="с_7_66">#N/A</definedName>
    <definedName name="с_7_8">#N/A</definedName>
    <definedName name="с_7_81">#N/A</definedName>
    <definedName name="с_7_82">#N/A</definedName>
    <definedName name="с_7_83">#N/A</definedName>
    <definedName name="с_8">#N/A</definedName>
    <definedName name="с_8_13">#N/A</definedName>
    <definedName name="с_8_14">#N/A</definedName>
    <definedName name="с_8_66">#N/A</definedName>
    <definedName name="с_8_8">#N/A</definedName>
    <definedName name="с_8_81">#N/A</definedName>
    <definedName name="с_8_82">#N/A</definedName>
    <definedName name="с_8_83">#N/A</definedName>
    <definedName name="с_81">#N/A</definedName>
    <definedName name="с_82">#N/A</definedName>
    <definedName name="с_83">#N/A</definedName>
    <definedName name="с_9">#N/A</definedName>
    <definedName name="с_9_13">#N/A</definedName>
    <definedName name="с_9_14">#N/A</definedName>
    <definedName name="с_9_66">#N/A</definedName>
    <definedName name="с_9_8">#N/A</definedName>
    <definedName name="с_9_81">#N/A</definedName>
    <definedName name="с_9_82">#N/A</definedName>
    <definedName name="с_9_83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аратов">#N/A</definedName>
    <definedName name="сс">#N/A</definedName>
    <definedName name="сс_1">#N/A</definedName>
    <definedName name="сс_1_2">"'расчет тарифов июль'!сс_1"</definedName>
    <definedName name="сс_13">#N/A</definedName>
    <definedName name="сс_14">#N/A</definedName>
    <definedName name="сс_2">"'расчет тарифов июль'!сс"</definedName>
    <definedName name="сс_2_1" localSheetId="8">сс_2</definedName>
    <definedName name="сс_2_1" localSheetId="4">сс_2</definedName>
    <definedName name="сс_2_1" localSheetId="7">сс_2</definedName>
    <definedName name="сс_2_1">сс_2</definedName>
    <definedName name="сс_2_2">"'расчет тарифов июль'!сс_2"</definedName>
    <definedName name="сс_3">#N/A</definedName>
    <definedName name="сс_3_13">#N/A</definedName>
    <definedName name="сс_3_14">#N/A</definedName>
    <definedName name="сс_3_2">"'расчет тарифов июль'!сс_3"</definedName>
    <definedName name="сс_3_66">#N/A</definedName>
    <definedName name="сс_3_8">#N/A</definedName>
    <definedName name="сс_3_81">#N/A</definedName>
    <definedName name="сс_3_82">#N/A</definedName>
    <definedName name="сс_3_83">#N/A</definedName>
    <definedName name="сс_4">#N/A</definedName>
    <definedName name="сс_4_13">#N/A</definedName>
    <definedName name="сс_4_14">#N/A</definedName>
    <definedName name="сс_4_66">#N/A</definedName>
    <definedName name="сс_4_8">#N/A</definedName>
    <definedName name="сс_4_81">#N/A</definedName>
    <definedName name="сс_4_82">#N/A</definedName>
    <definedName name="сс_4_83">#N/A</definedName>
    <definedName name="сс_5">#N/A</definedName>
    <definedName name="сс_5_13">#N/A</definedName>
    <definedName name="сс_5_14">#N/A</definedName>
    <definedName name="сс_5_66">#N/A</definedName>
    <definedName name="сс_5_8">#N/A</definedName>
    <definedName name="сс_5_81">#N/A</definedName>
    <definedName name="сс_5_82">#N/A</definedName>
    <definedName name="сс_5_83">#N/A</definedName>
    <definedName name="сс_6">#N/A</definedName>
    <definedName name="сс_6_13">#N/A</definedName>
    <definedName name="сс_6_14">#N/A</definedName>
    <definedName name="сс_6_66">#N/A</definedName>
    <definedName name="сс_6_8">#N/A</definedName>
    <definedName name="сс_6_81">#N/A</definedName>
    <definedName name="сс_6_82">#N/A</definedName>
    <definedName name="сс_6_83">#N/A</definedName>
    <definedName name="сс_66">#N/A</definedName>
    <definedName name="сс_7">#N/A</definedName>
    <definedName name="сс_7_13">#N/A</definedName>
    <definedName name="сс_7_14">#N/A</definedName>
    <definedName name="сс_7_66">#N/A</definedName>
    <definedName name="сс_7_8">#N/A</definedName>
    <definedName name="сс_7_81">#N/A</definedName>
    <definedName name="сс_7_82">#N/A</definedName>
    <definedName name="сс_7_83">#N/A</definedName>
    <definedName name="сс_8">#N/A</definedName>
    <definedName name="сс_8_13">#N/A</definedName>
    <definedName name="сс_8_14">#N/A</definedName>
    <definedName name="сс_8_66">#N/A</definedName>
    <definedName name="сс_8_8">#N/A</definedName>
    <definedName name="сс_8_81">#N/A</definedName>
    <definedName name="сс_8_82">#N/A</definedName>
    <definedName name="сс_8_83">#N/A</definedName>
    <definedName name="сс_81">#N/A</definedName>
    <definedName name="сс_82">#N/A</definedName>
    <definedName name="сс_83">#N/A</definedName>
    <definedName name="сс_9">#N/A</definedName>
    <definedName name="сс_9_13">#N/A</definedName>
    <definedName name="сс_9_14">#N/A</definedName>
    <definedName name="сс_9_66">#N/A</definedName>
    <definedName name="сс_9_8">#N/A</definedName>
    <definedName name="сс_9_81">#N/A</definedName>
    <definedName name="сс_9_82">#N/A</definedName>
    <definedName name="сс_9_83">#N/A</definedName>
    <definedName name="сссс">#N/A</definedName>
    <definedName name="сссс_1">#N/A</definedName>
    <definedName name="сссс_1_2">"'расчет тарифов июль'!сссс_1"</definedName>
    <definedName name="сссс_13">#N/A</definedName>
    <definedName name="сссс_14">#N/A</definedName>
    <definedName name="сссс_2">"'расчет тарифов июль'!сссс"</definedName>
    <definedName name="сссс_2_1" localSheetId="8">сссс_2</definedName>
    <definedName name="сссс_2_1" localSheetId="4">сссс_2</definedName>
    <definedName name="сссс_2_1" localSheetId="7">сссс_2</definedName>
    <definedName name="сссс_2_1">сссс_2</definedName>
    <definedName name="сссс_2_2">"'расчет тарифов июль'!сссс_2"</definedName>
    <definedName name="сссс_3">#N/A</definedName>
    <definedName name="сссс_3_13">#N/A</definedName>
    <definedName name="сссс_3_14">#N/A</definedName>
    <definedName name="сссс_3_2">"'расчет тарифов июль'!сссс_3"</definedName>
    <definedName name="сссс_3_66">#N/A</definedName>
    <definedName name="сссс_3_8">#N/A</definedName>
    <definedName name="сссс_3_81">#N/A</definedName>
    <definedName name="сссс_3_82">#N/A</definedName>
    <definedName name="сссс_3_83">#N/A</definedName>
    <definedName name="сссс_4">#N/A</definedName>
    <definedName name="сссс_4_13">#N/A</definedName>
    <definedName name="сссс_4_14">#N/A</definedName>
    <definedName name="сссс_4_66">#N/A</definedName>
    <definedName name="сссс_4_8">#N/A</definedName>
    <definedName name="сссс_4_81">#N/A</definedName>
    <definedName name="сссс_4_82">#N/A</definedName>
    <definedName name="сссс_4_83">#N/A</definedName>
    <definedName name="сссс_5">#N/A</definedName>
    <definedName name="сссс_5_13">#N/A</definedName>
    <definedName name="сссс_5_14">#N/A</definedName>
    <definedName name="сссс_5_66">#N/A</definedName>
    <definedName name="сссс_5_8">#N/A</definedName>
    <definedName name="сссс_5_81">#N/A</definedName>
    <definedName name="сссс_5_82">#N/A</definedName>
    <definedName name="сссс_5_83">#N/A</definedName>
    <definedName name="сссс_6">#N/A</definedName>
    <definedName name="сссс_6_13">#N/A</definedName>
    <definedName name="сссс_6_14">#N/A</definedName>
    <definedName name="сссс_6_66">#N/A</definedName>
    <definedName name="сссс_6_8">#N/A</definedName>
    <definedName name="сссс_6_81">#N/A</definedName>
    <definedName name="сссс_6_82">#N/A</definedName>
    <definedName name="сссс_6_83">#N/A</definedName>
    <definedName name="сссс_66">#N/A</definedName>
    <definedName name="сссс_7">#N/A</definedName>
    <definedName name="сссс_7_13">#N/A</definedName>
    <definedName name="сссс_7_14">#N/A</definedName>
    <definedName name="сссс_7_66">#N/A</definedName>
    <definedName name="сссс_7_8">#N/A</definedName>
    <definedName name="сссс_7_81">#N/A</definedName>
    <definedName name="сссс_7_82">#N/A</definedName>
    <definedName name="сссс_7_83">#N/A</definedName>
    <definedName name="сссс_8">#N/A</definedName>
    <definedName name="сссс_8_13">#N/A</definedName>
    <definedName name="сссс_8_14">#N/A</definedName>
    <definedName name="сссс_8_66">#N/A</definedName>
    <definedName name="сссс_8_8">#N/A</definedName>
    <definedName name="сссс_8_81">#N/A</definedName>
    <definedName name="сссс_8_82">#N/A</definedName>
    <definedName name="сссс_8_83">#N/A</definedName>
    <definedName name="сссс_81">#N/A</definedName>
    <definedName name="сссс_82">#N/A</definedName>
    <definedName name="сссс_83">#N/A</definedName>
    <definedName name="сссс_9">#N/A</definedName>
    <definedName name="сссс_9_13">#N/A</definedName>
    <definedName name="сссс_9_14">#N/A</definedName>
    <definedName name="сссс_9_66">#N/A</definedName>
    <definedName name="сссс_9_8">#N/A</definedName>
    <definedName name="сссс_9_81">#N/A</definedName>
    <definedName name="сссс_9_82">#N/A</definedName>
    <definedName name="сссс_9_83">#N/A</definedName>
    <definedName name="сссссссссссссссссссссссссссссссссссссссссс">#N/A</definedName>
    <definedName name="сссссссссссссссссссссссссссссссссссссссссс_13">#N/A</definedName>
    <definedName name="сссссссссссссссссссссссссссссссссссссссссс_14">#N/A</definedName>
    <definedName name="сссссссссссссссссссссссссссссссссссссссссс_3">#N/A</definedName>
    <definedName name="сссссссссссссссссссссссссссссссссссссссссс_3_13">#N/A</definedName>
    <definedName name="сссссссссссссссссссссссссссссссссссссссссс_3_14">#N/A</definedName>
    <definedName name="сссссссссссссссссссссссссссссссссссссссссс_3_66">#N/A</definedName>
    <definedName name="сссссссссссссссссссссссссссссссссссссссссс_3_8">#N/A</definedName>
    <definedName name="сссссссссссссссссссссссссссссссссссссссссс_3_81">#N/A</definedName>
    <definedName name="сссссссссссссссссссссссссссссссссссссссссс_3_82">#N/A</definedName>
    <definedName name="сссссссссссссссссссссссссссссссссссссссссс_3_83">#N/A</definedName>
    <definedName name="сссссссссссссссссссссссссссссссссссссссссс_4">#N/A</definedName>
    <definedName name="сссссссссссссссссссссссссссссссссссссссссс_4_13">#N/A</definedName>
    <definedName name="сссссссссссссссссссссссссссссссссссссссссс_4_14">#N/A</definedName>
    <definedName name="сссссссссссссссссссссссссссссссссссссссссс_4_66">#N/A</definedName>
    <definedName name="сссссссссссссссссссссссссссссссссссссссссс_4_8">#N/A</definedName>
    <definedName name="сссссссссссссссссссссссссссссссссссссссссс_4_81">#N/A</definedName>
    <definedName name="сссссссссссссссссссссссссссссссссссссссссс_4_82">#N/A</definedName>
    <definedName name="сссссссссссссссссссссссссссссссссссссссссс_4_83">#N/A</definedName>
    <definedName name="сссссссссссссссссссссссссссссссссссссссссс_5">#N/A</definedName>
    <definedName name="сссссссссссссссссссссссссссссссссссссссссс_5_13">#N/A</definedName>
    <definedName name="сссссссссссссссссссссссссссссссссссссссссс_5_14">#N/A</definedName>
    <definedName name="сссссссссссссссссссссссссссссссссссссссссс_5_66">#N/A</definedName>
    <definedName name="сссссссссссссссссссссссссссссссссссссссссс_5_8">#N/A</definedName>
    <definedName name="сссссссссссссссссссссссссссссссссссссссссс_5_81">#N/A</definedName>
    <definedName name="сссссссссссссссссссссссссссссссссссссссссс_5_82">#N/A</definedName>
    <definedName name="сссссссссссссссссссссссссссссссссссссссссс_5_83">#N/A</definedName>
    <definedName name="сссссссссссссссссссссссссссссссссссссссссс_6">#N/A</definedName>
    <definedName name="сссссссссссссссссссссссссссссссссссссссссс_6_13">#N/A</definedName>
    <definedName name="сссссссссссссссссссссссссссссссссссссссссс_6_14">#N/A</definedName>
    <definedName name="сссссссссссссссссссссссссссссссссссссссссс_6_66">#N/A</definedName>
    <definedName name="сссссссссссссссссссссссссссссссссссссссссс_6_8">#N/A</definedName>
    <definedName name="сссссссссссссссссссссссссссссссссссссссссс_6_81">#N/A</definedName>
    <definedName name="сссссссссссссссссссссссссссссссссссссссссс_6_82">#N/A</definedName>
    <definedName name="сссссссссссссссссссссссссссссссссссссссссс_6_83">#N/A</definedName>
    <definedName name="сссссссссссссссссссссссссссссссссссссссссс_66">#N/A</definedName>
    <definedName name="сссссссссссссссссссссссссссссссссссссссссс_7">#N/A</definedName>
    <definedName name="сссссссссссссссссссссссссссссссссссссссссс_7_13">#N/A</definedName>
    <definedName name="сссссссссссссссссссссссссссссссссссссссссс_7_14">#N/A</definedName>
    <definedName name="сссссссссссссссссссссссссссссссссссссссссс_7_66">#N/A</definedName>
    <definedName name="сссссссссссссссссссссссссссссссссссссссссс_7_8">#N/A</definedName>
    <definedName name="сссссссссссссссссссссссссссссссссссссссссс_7_81">#N/A</definedName>
    <definedName name="сссссссссссссссссссссссссссссссссссссссссс_7_82">#N/A</definedName>
    <definedName name="сссссссссссссссссссссссссссссссссссссссссс_7_83">#N/A</definedName>
    <definedName name="сссссссссссссссссссссссссссссссссссссссссс_8">#N/A</definedName>
    <definedName name="сссссссссссссссссссссссссссссссссссссссссс_8_13">#N/A</definedName>
    <definedName name="сссссссссссссссссссссссссссссссссссссссссс_8_14">#N/A</definedName>
    <definedName name="сссссссссссссссссссссссссссссссссссссссссс_8_66">#N/A</definedName>
    <definedName name="сссссссссссссссссссссссссссссссссссссссссс_8_8">#N/A</definedName>
    <definedName name="сссссссссссссссссссссссссссссссссссссссссс_8_81">#N/A</definedName>
    <definedName name="сссссссссссссссссссссссссссссссссссссссссс_8_82">#N/A</definedName>
    <definedName name="сссссссссссссссссссссссссссссссссссссссссс_8_83">#N/A</definedName>
    <definedName name="сссссссссссссссссссссссссссссссссссссссссс_81">#N/A</definedName>
    <definedName name="сссссссссссссссссссссссссссссссссссссссссс_82">#N/A</definedName>
    <definedName name="сссссссссссссссссссссссссссссссссссссссссс_83">#N/A</definedName>
    <definedName name="сссссссссссссссссссссссссссссссссссссссссс_9">#N/A</definedName>
    <definedName name="сссссссссссссссссссссссссссссссссссссссссс_9_13">#N/A</definedName>
    <definedName name="сссссссссссссссссссссссссссссссссссссссссс_9_14">#N/A</definedName>
    <definedName name="сссссссссссссссссссссссссссссссссссссссссс_9_66">#N/A</definedName>
    <definedName name="сссссссссссссссссссссссссссссссссссссссссс_9_8">#N/A</definedName>
    <definedName name="сссссссссссссссссссссссссссссссссссссссссс_9_81">#N/A</definedName>
    <definedName name="сссссссссссссссссссссссссссссссссссссссссс_9_82">#N/A</definedName>
    <definedName name="сссссссссссссссссссссссссссссссссссссссссс_9_83">#N/A</definedName>
    <definedName name="ссы">#N/A</definedName>
    <definedName name="ссы_1">#N/A</definedName>
    <definedName name="ссы_1_2">"'расчет тарифов июль'!ссы_1"</definedName>
    <definedName name="ссы_13">#N/A</definedName>
    <definedName name="ссы_14">#N/A</definedName>
    <definedName name="ссы_2">"'расчет тарифов июль'!ссы"</definedName>
    <definedName name="ссы_2_1" localSheetId="8">ссы_2</definedName>
    <definedName name="ссы_2_1" localSheetId="4">ссы_2</definedName>
    <definedName name="ссы_2_1" localSheetId="7">ссы_2</definedName>
    <definedName name="ссы_2_1">ссы_2</definedName>
    <definedName name="ссы_2_2">"'расчет тарифов июль'!ссы_2"</definedName>
    <definedName name="ссы_3">#N/A</definedName>
    <definedName name="ссы_3_13">#N/A</definedName>
    <definedName name="ссы_3_14">#N/A</definedName>
    <definedName name="ссы_3_2">"'расчет тарифов июль'!ссы_3"</definedName>
    <definedName name="ссы_3_66">#N/A</definedName>
    <definedName name="ссы_3_8">#N/A</definedName>
    <definedName name="ссы_3_81">#N/A</definedName>
    <definedName name="ссы_3_82">#N/A</definedName>
    <definedName name="ссы_3_83">#N/A</definedName>
    <definedName name="ссы_4">#N/A</definedName>
    <definedName name="ссы_4_13">#N/A</definedName>
    <definedName name="ссы_4_14">#N/A</definedName>
    <definedName name="ссы_4_66">#N/A</definedName>
    <definedName name="ссы_4_8">#N/A</definedName>
    <definedName name="ссы_4_81">#N/A</definedName>
    <definedName name="ссы_4_82">#N/A</definedName>
    <definedName name="ссы_4_83">#N/A</definedName>
    <definedName name="ссы_5">#N/A</definedName>
    <definedName name="ссы_5_13">#N/A</definedName>
    <definedName name="ссы_5_14">#N/A</definedName>
    <definedName name="ссы_5_66">#N/A</definedName>
    <definedName name="ссы_5_8">#N/A</definedName>
    <definedName name="ссы_5_81">#N/A</definedName>
    <definedName name="ссы_5_82">#N/A</definedName>
    <definedName name="ссы_5_83">#N/A</definedName>
    <definedName name="ссы_6">#N/A</definedName>
    <definedName name="ссы_6_13">#N/A</definedName>
    <definedName name="ссы_6_14">#N/A</definedName>
    <definedName name="ссы_6_66">#N/A</definedName>
    <definedName name="ссы_6_8">#N/A</definedName>
    <definedName name="ссы_6_81">#N/A</definedName>
    <definedName name="ссы_6_82">#N/A</definedName>
    <definedName name="ссы_6_83">#N/A</definedName>
    <definedName name="ссы_66">#N/A</definedName>
    <definedName name="ссы_7">#N/A</definedName>
    <definedName name="ссы_7_13">#N/A</definedName>
    <definedName name="ссы_7_14">#N/A</definedName>
    <definedName name="ссы_7_66">#N/A</definedName>
    <definedName name="ссы_7_8">#N/A</definedName>
    <definedName name="ссы_7_81">#N/A</definedName>
    <definedName name="ссы_7_82">#N/A</definedName>
    <definedName name="ссы_7_83">#N/A</definedName>
    <definedName name="ссы_8">#N/A</definedName>
    <definedName name="ссы_8_13">#N/A</definedName>
    <definedName name="ссы_8_14">#N/A</definedName>
    <definedName name="ссы_8_66">#N/A</definedName>
    <definedName name="ссы_8_8">#N/A</definedName>
    <definedName name="ссы_8_81">#N/A</definedName>
    <definedName name="ссы_8_82">#N/A</definedName>
    <definedName name="ссы_8_83">#N/A</definedName>
    <definedName name="ссы_81">#N/A</definedName>
    <definedName name="ссы_82">#N/A</definedName>
    <definedName name="ссы_83">#N/A</definedName>
    <definedName name="ссы_9">#N/A</definedName>
    <definedName name="ссы_9_13">#N/A</definedName>
    <definedName name="ссы_9_14">#N/A</definedName>
    <definedName name="ссы_9_66">#N/A</definedName>
    <definedName name="ссы_9_8">#N/A</definedName>
    <definedName name="ссы_9_81">#N/A</definedName>
    <definedName name="ссы_9_82">#N/A</definedName>
    <definedName name="ссы_9_83">#N/A</definedName>
    <definedName name="сто">#N/A</definedName>
    <definedName name="сто_1">#N/A</definedName>
    <definedName name="сто_3">#N/A</definedName>
    <definedName name="сто_3_1">#N/A</definedName>
    <definedName name="сто_6">"$#ССЫЛ!.$#ССЫЛ!$#ССЫЛ!"</definedName>
    <definedName name="сто_проц_ф">#N/A</definedName>
    <definedName name="сто_процентов">#N/A</definedName>
    <definedName name="тар">#N/A</definedName>
    <definedName name="тар_1">#N/A</definedName>
    <definedName name="тар_1_2">"'расчет тарифов июль'!тар_1"</definedName>
    <definedName name="тар_2">"'расчет тарифов июль'!тар"</definedName>
    <definedName name="тар_2_1" localSheetId="8">тар_2</definedName>
    <definedName name="тар_2_1" localSheetId="4">тар_2</definedName>
    <definedName name="тар_2_1" localSheetId="7">тар_2</definedName>
    <definedName name="тар_2_1">тар_2</definedName>
    <definedName name="тар_2_2">"'расчет тарифов июль'!тар_2"</definedName>
    <definedName name="тар_3">#N/A</definedName>
    <definedName name="тар_3_2">"'расчет тарифов июль'!тар_3"</definedName>
    <definedName name="ТАР2">#N/A</definedName>
    <definedName name="ТАР2_1">#N/A</definedName>
    <definedName name="ТАР2_1_2">"'расчет тарифов июль'!тар2_1"</definedName>
    <definedName name="ТАР2_2">"'расчет тарифов июль'!тар2"</definedName>
    <definedName name="ТАР2_2_1" localSheetId="8">ТАР2_2</definedName>
    <definedName name="ТАР2_2_1" localSheetId="4">ТАР2_2</definedName>
    <definedName name="ТАР2_2_1" localSheetId="7">ТАР2_2</definedName>
    <definedName name="ТАР2_2_1">ТАР2_2</definedName>
    <definedName name="ТАР2_2_2">"'расчет тарифов июль'!тар2_2"</definedName>
    <definedName name="ТАР2_3">#N/A</definedName>
    <definedName name="ТАР2_3_2">"'расчет тарифов июль'!тар2_3"</definedName>
    <definedName name="Тариф3">#N/A</definedName>
    <definedName name="Тариф3_1">#N/A</definedName>
    <definedName name="Тариф3_1_2">"'расчет тарифов июль'!тариф3_1"</definedName>
    <definedName name="Тариф3_2">"'расчет тарифов июль'!тариф3"</definedName>
    <definedName name="Тариф3_2_1" localSheetId="8">Тариф3_2</definedName>
    <definedName name="Тариф3_2_1" localSheetId="4">Тариф3_2</definedName>
    <definedName name="Тариф3_2_1" localSheetId="7">Тариф3_2</definedName>
    <definedName name="Тариф3_2_1">Тариф3_2</definedName>
    <definedName name="Тариф3_2_2">"'расчет тарифов июль'!тариф3_2"</definedName>
    <definedName name="Тариф3_3">#N/A</definedName>
    <definedName name="Тариф3_3_2">"'расчет тарифов июль'!тариф3_3"</definedName>
    <definedName name="тепло_проц_ф">#N/A</definedName>
    <definedName name="тепло_процент">#N/A</definedName>
    <definedName name="третий">#N/A</definedName>
    <definedName name="ТЭЦ">#N/A</definedName>
    <definedName name="ТЭЦ_1">#N/A</definedName>
    <definedName name="ТЭЦ_1_2">"'расчет тарифов июль'!тэц_1"</definedName>
    <definedName name="ТЭЦ_2">"'расчет тарифов июль'!тэц"</definedName>
    <definedName name="ТЭЦ_2_1" localSheetId="8">ТЭЦ_2</definedName>
    <definedName name="ТЭЦ_2_1" localSheetId="4">ТЭЦ_2</definedName>
    <definedName name="ТЭЦ_2_1" localSheetId="7">ТЭЦ_2</definedName>
    <definedName name="ТЭЦ_2_1">ТЭЦ_2</definedName>
    <definedName name="ТЭЦ_2_2">"'расчет тарифов июль'!тэц_2"</definedName>
    <definedName name="ТЭЦ_3">#N/A</definedName>
    <definedName name="ТЭЦ_3_2">"'расчет тарифов июль'!тэц_3"</definedName>
    <definedName name="у">#N/A</definedName>
    <definedName name="у_1">#N/A</definedName>
    <definedName name="у_1_2">"'расчет тарифов июль'!у_1"</definedName>
    <definedName name="у_13">#N/A</definedName>
    <definedName name="у_14">#N/A</definedName>
    <definedName name="у_2">"'расчет тарифов июль'!у"</definedName>
    <definedName name="у_2_1" localSheetId="8">у_2</definedName>
    <definedName name="у_2_1" localSheetId="4">у_2</definedName>
    <definedName name="у_2_1" localSheetId="7">у_2</definedName>
    <definedName name="у_2_1">у_2</definedName>
    <definedName name="у_2_2">"'расчет тарифов июль'!у_2"</definedName>
    <definedName name="у_3">#N/A</definedName>
    <definedName name="у_3_13">#N/A</definedName>
    <definedName name="у_3_14">#N/A</definedName>
    <definedName name="у_3_2">"'расчет тарифов июль'!у_3"</definedName>
    <definedName name="у_3_66">#N/A</definedName>
    <definedName name="у_3_8">#N/A</definedName>
    <definedName name="у_3_81">#N/A</definedName>
    <definedName name="у_3_82">#N/A</definedName>
    <definedName name="у_3_83">#N/A</definedName>
    <definedName name="у_4">#N/A</definedName>
    <definedName name="у_4_13">#N/A</definedName>
    <definedName name="у_4_14">#N/A</definedName>
    <definedName name="у_4_66">#N/A</definedName>
    <definedName name="у_4_8">#N/A</definedName>
    <definedName name="у_4_81">#N/A</definedName>
    <definedName name="у_4_82">#N/A</definedName>
    <definedName name="у_4_83">#N/A</definedName>
    <definedName name="у_5">#N/A</definedName>
    <definedName name="у_5_13">#N/A</definedName>
    <definedName name="у_5_14">#N/A</definedName>
    <definedName name="у_5_66">#N/A</definedName>
    <definedName name="у_5_8">#N/A</definedName>
    <definedName name="у_5_81">#N/A</definedName>
    <definedName name="у_5_82">#N/A</definedName>
    <definedName name="у_5_83">#N/A</definedName>
    <definedName name="у_6">#N/A</definedName>
    <definedName name="у_6_13">#N/A</definedName>
    <definedName name="у_6_14">#N/A</definedName>
    <definedName name="у_6_66">#N/A</definedName>
    <definedName name="у_6_8">#N/A</definedName>
    <definedName name="у_6_81">#N/A</definedName>
    <definedName name="у_6_82">#N/A</definedName>
    <definedName name="у_6_83">#N/A</definedName>
    <definedName name="у_66">#N/A</definedName>
    <definedName name="у_7">#N/A</definedName>
    <definedName name="у_7_13">#N/A</definedName>
    <definedName name="у_7_14">#N/A</definedName>
    <definedName name="у_7_66">#N/A</definedName>
    <definedName name="у_7_8">#N/A</definedName>
    <definedName name="у_7_81">#N/A</definedName>
    <definedName name="у_7_82">#N/A</definedName>
    <definedName name="у_7_83">#N/A</definedName>
    <definedName name="у_8">#N/A</definedName>
    <definedName name="у_8_13">#N/A</definedName>
    <definedName name="у_8_14">#N/A</definedName>
    <definedName name="у_8_66">#N/A</definedName>
    <definedName name="у_8_8">#N/A</definedName>
    <definedName name="у_8_81">#N/A</definedName>
    <definedName name="у_8_82">#N/A</definedName>
    <definedName name="у_8_83">#N/A</definedName>
    <definedName name="у_81">#N/A</definedName>
    <definedName name="у_82">#N/A</definedName>
    <definedName name="у_83">#N/A</definedName>
    <definedName name="у_9">#N/A</definedName>
    <definedName name="у_9_13">#N/A</definedName>
    <definedName name="у_9_14">#N/A</definedName>
    <definedName name="у_9_66">#N/A</definedName>
    <definedName name="у_9_8">#N/A</definedName>
    <definedName name="у_9_81">#N/A</definedName>
    <definedName name="у_9_82">#N/A</definedName>
    <definedName name="у_9_83">#N/A</definedName>
    <definedName name="УА">#N/A</definedName>
    <definedName name="УА_13">#N/A</definedName>
    <definedName name="УА_14">#N/A</definedName>
    <definedName name="УА_66">#N/A</definedName>
    <definedName name="УА_8">#N/A</definedName>
    <definedName name="УА_81">#N/A</definedName>
    <definedName name="УА_82">#N/A</definedName>
    <definedName name="УА_83">#N/A</definedName>
    <definedName name="УП">#N/A</definedName>
    <definedName name="УП_13">#N/A</definedName>
    <definedName name="УП_14">#N/A</definedName>
    <definedName name="УП_3">#N/A</definedName>
    <definedName name="УП_3_13">#N/A</definedName>
    <definedName name="УП_3_14">#N/A</definedName>
    <definedName name="УП_3_66">#N/A</definedName>
    <definedName name="УП_3_8">#N/A</definedName>
    <definedName name="УП_3_81">#N/A</definedName>
    <definedName name="УП_3_82">#N/A</definedName>
    <definedName name="УП_3_83">#N/A</definedName>
    <definedName name="УП_4">#N/A</definedName>
    <definedName name="УП_4_13">#N/A</definedName>
    <definedName name="УП_4_14">#N/A</definedName>
    <definedName name="УП_4_66">#N/A</definedName>
    <definedName name="УП_4_8">#N/A</definedName>
    <definedName name="УП_4_81">#N/A</definedName>
    <definedName name="УП_4_82">#N/A</definedName>
    <definedName name="УП_4_83">#N/A</definedName>
    <definedName name="УП_5">#N/A</definedName>
    <definedName name="УП_5_13">#N/A</definedName>
    <definedName name="УП_5_14">#N/A</definedName>
    <definedName name="УП_5_66">#N/A</definedName>
    <definedName name="УП_5_8">#N/A</definedName>
    <definedName name="УП_5_81">#N/A</definedName>
    <definedName name="УП_5_82">#N/A</definedName>
    <definedName name="УП_5_83">#N/A</definedName>
    <definedName name="УП_6">#N/A</definedName>
    <definedName name="УП_6_13">#N/A</definedName>
    <definedName name="УП_6_14">#N/A</definedName>
    <definedName name="УП_6_66">#N/A</definedName>
    <definedName name="УП_6_8">#N/A</definedName>
    <definedName name="УП_6_81">#N/A</definedName>
    <definedName name="УП_6_82">#N/A</definedName>
    <definedName name="УП_6_83">#N/A</definedName>
    <definedName name="УП_66">#N/A</definedName>
    <definedName name="УП_7">#N/A</definedName>
    <definedName name="УП_7_13">#N/A</definedName>
    <definedName name="УП_7_14">#N/A</definedName>
    <definedName name="УП_7_66">#N/A</definedName>
    <definedName name="УП_7_8">#N/A</definedName>
    <definedName name="УП_7_81">#N/A</definedName>
    <definedName name="УП_7_82">#N/A</definedName>
    <definedName name="УП_7_83">#N/A</definedName>
    <definedName name="УП_8">#N/A</definedName>
    <definedName name="УП_8_13">#N/A</definedName>
    <definedName name="УП_8_14">#N/A</definedName>
    <definedName name="УП_8_66">#N/A</definedName>
    <definedName name="УП_8_8">#N/A</definedName>
    <definedName name="УП_8_81">#N/A</definedName>
    <definedName name="УП_8_82">#N/A</definedName>
    <definedName name="УП_8_83">#N/A</definedName>
    <definedName name="УП_81">#N/A</definedName>
    <definedName name="УП_82">#N/A</definedName>
    <definedName name="УП_83">#N/A</definedName>
    <definedName name="УП_9">#N/A</definedName>
    <definedName name="УП_9_13">#N/A</definedName>
    <definedName name="УП_9_14">#N/A</definedName>
    <definedName name="УП_9_66">#N/A</definedName>
    <definedName name="УП_9_8">#N/A</definedName>
    <definedName name="УП_9_81">#N/A</definedName>
    <definedName name="УП_9_82">#N/A</definedName>
    <definedName name="УП_9_83">#N/A</definedName>
    <definedName name="уфэ">#N/A</definedName>
    <definedName name="уфэ_13">#N/A</definedName>
    <definedName name="уфэ_14">#N/A</definedName>
    <definedName name="уфэ_3">#N/A</definedName>
    <definedName name="уфэ_3_13">#N/A</definedName>
    <definedName name="уфэ_3_14">#N/A</definedName>
    <definedName name="уфэ_3_66">#N/A</definedName>
    <definedName name="уфэ_3_8">#N/A</definedName>
    <definedName name="уфэ_3_81">#N/A</definedName>
    <definedName name="уфэ_3_82">#N/A</definedName>
    <definedName name="уфэ_3_83">#N/A</definedName>
    <definedName name="уфэ_4">#N/A</definedName>
    <definedName name="уфэ_4_13">#N/A</definedName>
    <definedName name="уфэ_4_14">#N/A</definedName>
    <definedName name="уфэ_4_66">#N/A</definedName>
    <definedName name="уфэ_4_8">#N/A</definedName>
    <definedName name="уфэ_4_81">#N/A</definedName>
    <definedName name="уфэ_4_82">#N/A</definedName>
    <definedName name="уфэ_4_83">#N/A</definedName>
    <definedName name="уфэ_5">#N/A</definedName>
    <definedName name="уфэ_5_13">#N/A</definedName>
    <definedName name="уфэ_5_14">#N/A</definedName>
    <definedName name="уфэ_5_66">#N/A</definedName>
    <definedName name="уфэ_5_8">#N/A</definedName>
    <definedName name="уфэ_5_81">#N/A</definedName>
    <definedName name="уфэ_5_82">#N/A</definedName>
    <definedName name="уфэ_5_83">#N/A</definedName>
    <definedName name="уфэ_6">#N/A</definedName>
    <definedName name="уфэ_6_13">#N/A</definedName>
    <definedName name="уфэ_6_14">#N/A</definedName>
    <definedName name="уфэ_6_66">#N/A</definedName>
    <definedName name="уфэ_6_8">#N/A</definedName>
    <definedName name="уфэ_6_81">#N/A</definedName>
    <definedName name="уфэ_6_82">#N/A</definedName>
    <definedName name="уфэ_6_83">#N/A</definedName>
    <definedName name="уфэ_66">#N/A</definedName>
    <definedName name="уфэ_7">#N/A</definedName>
    <definedName name="уфэ_7_13">#N/A</definedName>
    <definedName name="уфэ_7_14">#N/A</definedName>
    <definedName name="уфэ_7_66">#N/A</definedName>
    <definedName name="уфэ_7_8">#N/A</definedName>
    <definedName name="уфэ_7_81">#N/A</definedName>
    <definedName name="уфэ_7_82">#N/A</definedName>
    <definedName name="уфэ_7_83">#N/A</definedName>
    <definedName name="уфэ_8">#N/A</definedName>
    <definedName name="уфэ_8_13">#N/A</definedName>
    <definedName name="уфэ_8_14">#N/A</definedName>
    <definedName name="уфэ_8_66">#N/A</definedName>
    <definedName name="уфэ_8_8">#N/A</definedName>
    <definedName name="уфэ_8_81">#N/A</definedName>
    <definedName name="уфэ_8_82">#N/A</definedName>
    <definedName name="уфэ_8_83">#N/A</definedName>
    <definedName name="уфэ_81">#N/A</definedName>
    <definedName name="уфэ_82">#N/A</definedName>
    <definedName name="уфэ_83">#N/A</definedName>
    <definedName name="уфэ_9">#N/A</definedName>
    <definedName name="уфэ_9_13">#N/A</definedName>
    <definedName name="уфэ_9_14">#N/A</definedName>
    <definedName name="уфэ_9_66">#N/A</definedName>
    <definedName name="уфэ_9_8">#N/A</definedName>
    <definedName name="уфэ_9_81">#N/A</definedName>
    <definedName name="уфэ_9_82">#N/A</definedName>
    <definedName name="уфэ_9_83">#N/A</definedName>
    <definedName name="форма">#N/A</definedName>
    <definedName name="форма_1">#N/A</definedName>
    <definedName name="форма_1_2">"'расчет тарифов июль'!форма_1"</definedName>
    <definedName name="форма_2">"'расчет тарифов июль'!форма"</definedName>
    <definedName name="форма_2_1" localSheetId="8">форма_2</definedName>
    <definedName name="форма_2_1" localSheetId="4">форма_2</definedName>
    <definedName name="форма_2_1" localSheetId="7">форма_2</definedName>
    <definedName name="форма_2_1">форма_2</definedName>
    <definedName name="форма_2_2">"'расчет тарифов июль'!форма_2"</definedName>
    <definedName name="форма_3">#N/A</definedName>
    <definedName name="форма_3_2">"'расчет тарифов июль'!форма_3"</definedName>
    <definedName name="фыв">#N/A</definedName>
    <definedName name="фыв_13">#N/A</definedName>
    <definedName name="фыв_14">#N/A</definedName>
    <definedName name="фыв_3">#N/A</definedName>
    <definedName name="фыв_3_13">#N/A</definedName>
    <definedName name="фыв_3_14">#N/A</definedName>
    <definedName name="фыв_3_66">#N/A</definedName>
    <definedName name="фыв_3_8">#N/A</definedName>
    <definedName name="фыв_3_81">#N/A</definedName>
    <definedName name="фыв_3_82">#N/A</definedName>
    <definedName name="фыв_3_83">#N/A</definedName>
    <definedName name="фыв_4">#N/A</definedName>
    <definedName name="фыв_4_13">#N/A</definedName>
    <definedName name="фыв_4_14">#N/A</definedName>
    <definedName name="фыв_4_66">#N/A</definedName>
    <definedName name="фыв_4_8">#N/A</definedName>
    <definedName name="фыв_4_81">#N/A</definedName>
    <definedName name="фыв_4_82">#N/A</definedName>
    <definedName name="фыв_4_83">#N/A</definedName>
    <definedName name="фыв_5">#N/A</definedName>
    <definedName name="фыв_5_13">#N/A</definedName>
    <definedName name="фыв_5_14">#N/A</definedName>
    <definedName name="фыв_5_66">#N/A</definedName>
    <definedName name="фыв_5_8">#N/A</definedName>
    <definedName name="фыв_5_81">#N/A</definedName>
    <definedName name="фыв_5_82">#N/A</definedName>
    <definedName name="фыв_5_83">#N/A</definedName>
    <definedName name="фыв_6">#N/A</definedName>
    <definedName name="фыв_6_13">#N/A</definedName>
    <definedName name="фыв_6_14">#N/A</definedName>
    <definedName name="фыв_6_66">#N/A</definedName>
    <definedName name="фыв_6_8">#N/A</definedName>
    <definedName name="фыв_6_81">#N/A</definedName>
    <definedName name="фыв_6_82">#N/A</definedName>
    <definedName name="фыв_6_83">#N/A</definedName>
    <definedName name="фыв_66">#N/A</definedName>
    <definedName name="фыв_7">#N/A</definedName>
    <definedName name="фыв_7_13">#N/A</definedName>
    <definedName name="фыв_7_14">#N/A</definedName>
    <definedName name="фыв_7_66">#N/A</definedName>
    <definedName name="фыв_7_8">#N/A</definedName>
    <definedName name="фыв_7_81">#N/A</definedName>
    <definedName name="фыв_7_82">#N/A</definedName>
    <definedName name="фыв_7_83">#N/A</definedName>
    <definedName name="фыв_8">#N/A</definedName>
    <definedName name="фыв_8_13">#N/A</definedName>
    <definedName name="фыв_8_14">#N/A</definedName>
    <definedName name="фыв_8_66">#N/A</definedName>
    <definedName name="фыв_8_8">#N/A</definedName>
    <definedName name="фыв_8_81">#N/A</definedName>
    <definedName name="фыв_8_82">#N/A</definedName>
    <definedName name="фыв_8_83">#N/A</definedName>
    <definedName name="фыв_81">#N/A</definedName>
    <definedName name="фыв_82">#N/A</definedName>
    <definedName name="фыв_83">#N/A</definedName>
    <definedName name="фыв_9">#N/A</definedName>
    <definedName name="фыв_9_13">#N/A</definedName>
    <definedName name="фыв_9_14">#N/A</definedName>
    <definedName name="фыв_9_66">#N/A</definedName>
    <definedName name="фыв_9_8">#N/A</definedName>
    <definedName name="фыв_9_81">#N/A</definedName>
    <definedName name="фыв_9_82">#N/A</definedName>
    <definedName name="фыв_9_83">#N/A</definedName>
    <definedName name="ц">#N/A</definedName>
    <definedName name="ц.">#N/A</definedName>
    <definedName name="ц._1">#N/A</definedName>
    <definedName name="ц._1_2">"'расчет тарифов июль'!ц._1"</definedName>
    <definedName name="ц._2">"'расчет тарифов июль'!ц."</definedName>
    <definedName name="ц._2_1" localSheetId="8">ц._2</definedName>
    <definedName name="ц._2_1" localSheetId="4">ц._2</definedName>
    <definedName name="ц._2_1" localSheetId="7">ц._2</definedName>
    <definedName name="ц._2_1">ц._2</definedName>
    <definedName name="ц._2_2">"'расчет тарифов июль'!ц._2"</definedName>
    <definedName name="ц._3">#N/A</definedName>
    <definedName name="ц._3_2">"'расчет тарифов июль'!ц._3"</definedName>
    <definedName name="ц_1">#N/A</definedName>
    <definedName name="ц_1_2">"'расчет тарифов июль'!ц_1"</definedName>
    <definedName name="ц_13">#N/A</definedName>
    <definedName name="ц_14">#N/A</definedName>
    <definedName name="ц_2">"'расчет тарифов июль'!ц"</definedName>
    <definedName name="ц_2_1" localSheetId="8">ц_2</definedName>
    <definedName name="ц_2_1" localSheetId="4">ц_2</definedName>
    <definedName name="ц_2_1" localSheetId="7">ц_2</definedName>
    <definedName name="ц_2_1">ц_2</definedName>
    <definedName name="ц_2_2">"'расчет тарифов июль'!ц_2"</definedName>
    <definedName name="ц_3">#N/A</definedName>
    <definedName name="ц_3_13">#N/A</definedName>
    <definedName name="ц_3_14">#N/A</definedName>
    <definedName name="ц_3_2">"'расчет тарифов июль'!ц_3"</definedName>
    <definedName name="ц_3_66">#N/A</definedName>
    <definedName name="ц_3_8">#N/A</definedName>
    <definedName name="ц_3_81">#N/A</definedName>
    <definedName name="ц_3_82">#N/A</definedName>
    <definedName name="ц_3_83">#N/A</definedName>
    <definedName name="ц_4">#N/A</definedName>
    <definedName name="ц_4_13">#N/A</definedName>
    <definedName name="ц_4_14">#N/A</definedName>
    <definedName name="ц_4_66">#N/A</definedName>
    <definedName name="ц_4_8">#N/A</definedName>
    <definedName name="ц_4_81">#N/A</definedName>
    <definedName name="ц_4_82">#N/A</definedName>
    <definedName name="ц_4_83">#N/A</definedName>
    <definedName name="ц_5">#N/A</definedName>
    <definedName name="ц_5_13">#N/A</definedName>
    <definedName name="ц_5_14">#N/A</definedName>
    <definedName name="ц_5_66">#N/A</definedName>
    <definedName name="ц_5_8">#N/A</definedName>
    <definedName name="ц_5_81">#N/A</definedName>
    <definedName name="ц_5_82">#N/A</definedName>
    <definedName name="ц_5_83">#N/A</definedName>
    <definedName name="ц_6">#N/A</definedName>
    <definedName name="ц_6_13">#N/A</definedName>
    <definedName name="ц_6_14">#N/A</definedName>
    <definedName name="ц_6_66">#N/A</definedName>
    <definedName name="ц_6_8">#N/A</definedName>
    <definedName name="ц_6_81">#N/A</definedName>
    <definedName name="ц_6_82">#N/A</definedName>
    <definedName name="ц_6_83">#N/A</definedName>
    <definedName name="ц_66">#N/A</definedName>
    <definedName name="ц_7">#N/A</definedName>
    <definedName name="ц_7_13">#N/A</definedName>
    <definedName name="ц_7_14">#N/A</definedName>
    <definedName name="ц_7_66">#N/A</definedName>
    <definedName name="ц_7_8">#N/A</definedName>
    <definedName name="ц_7_81">#N/A</definedName>
    <definedName name="ц_7_82">#N/A</definedName>
    <definedName name="ц_7_83">#N/A</definedName>
    <definedName name="ц_8">#N/A</definedName>
    <definedName name="ц_8_13">#N/A</definedName>
    <definedName name="ц_8_14">#N/A</definedName>
    <definedName name="ц_8_66">#N/A</definedName>
    <definedName name="ц_8_8">#N/A</definedName>
    <definedName name="ц_8_81">#N/A</definedName>
    <definedName name="ц_8_82">#N/A</definedName>
    <definedName name="ц_8_83">#N/A</definedName>
    <definedName name="ц_81">#N/A</definedName>
    <definedName name="ц_82">#N/A</definedName>
    <definedName name="ц_83">#N/A</definedName>
    <definedName name="ц_9">#N/A</definedName>
    <definedName name="ц_9_13">#N/A</definedName>
    <definedName name="ц_9_14">#N/A</definedName>
    <definedName name="ц_9_66">#N/A</definedName>
    <definedName name="ц_9_8">#N/A</definedName>
    <definedName name="ц_9_81">#N/A</definedName>
    <definedName name="ц_9_82">#N/A</definedName>
    <definedName name="ц_9_83">#N/A</definedName>
    <definedName name="цу">#N/A</definedName>
    <definedName name="цу_1">#N/A</definedName>
    <definedName name="цу_1_2">"'расчет тарифов июль'!цу_1"</definedName>
    <definedName name="цу_13">#N/A</definedName>
    <definedName name="цу_14">#N/A</definedName>
    <definedName name="цу_2">"'расчет тарифов июль'!цу"</definedName>
    <definedName name="цу_2_1" localSheetId="8">цу_2</definedName>
    <definedName name="цу_2_1" localSheetId="4">цу_2</definedName>
    <definedName name="цу_2_1" localSheetId="7">цу_2</definedName>
    <definedName name="цу_2_1">цу_2</definedName>
    <definedName name="цу_2_2">"'расчет тарифов июль'!цу_2"</definedName>
    <definedName name="цу_3">#N/A</definedName>
    <definedName name="цу_3_13">#N/A</definedName>
    <definedName name="цу_3_14">#N/A</definedName>
    <definedName name="цу_3_2">"'расчет тарифов июль'!цу_3"</definedName>
    <definedName name="цу_3_66">#N/A</definedName>
    <definedName name="цу_3_8">#N/A</definedName>
    <definedName name="цу_3_81">#N/A</definedName>
    <definedName name="цу_3_82">#N/A</definedName>
    <definedName name="цу_3_83">#N/A</definedName>
    <definedName name="цу_4">#N/A</definedName>
    <definedName name="цу_4_13">#N/A</definedName>
    <definedName name="цу_4_14">#N/A</definedName>
    <definedName name="цу_4_66">#N/A</definedName>
    <definedName name="цу_4_8">#N/A</definedName>
    <definedName name="цу_4_81">#N/A</definedName>
    <definedName name="цу_4_82">#N/A</definedName>
    <definedName name="цу_4_83">#N/A</definedName>
    <definedName name="цу_5">#N/A</definedName>
    <definedName name="цу_5_13">#N/A</definedName>
    <definedName name="цу_5_14">#N/A</definedName>
    <definedName name="цу_5_66">#N/A</definedName>
    <definedName name="цу_5_8">#N/A</definedName>
    <definedName name="цу_5_81">#N/A</definedName>
    <definedName name="цу_5_82">#N/A</definedName>
    <definedName name="цу_5_83">#N/A</definedName>
    <definedName name="цу_6">#N/A</definedName>
    <definedName name="цу_6_13">#N/A</definedName>
    <definedName name="цу_6_14">#N/A</definedName>
    <definedName name="цу_6_66">#N/A</definedName>
    <definedName name="цу_6_8">#N/A</definedName>
    <definedName name="цу_6_81">#N/A</definedName>
    <definedName name="цу_6_82">#N/A</definedName>
    <definedName name="цу_6_83">#N/A</definedName>
    <definedName name="цу_66">#N/A</definedName>
    <definedName name="цу_7">#N/A</definedName>
    <definedName name="цу_7_13">#N/A</definedName>
    <definedName name="цу_7_14">#N/A</definedName>
    <definedName name="цу_7_66">#N/A</definedName>
    <definedName name="цу_7_8">#N/A</definedName>
    <definedName name="цу_7_81">#N/A</definedName>
    <definedName name="цу_7_82">#N/A</definedName>
    <definedName name="цу_7_83">#N/A</definedName>
    <definedName name="цу_8">#N/A</definedName>
    <definedName name="цу_8_13">#N/A</definedName>
    <definedName name="цу_8_14">#N/A</definedName>
    <definedName name="цу_8_66">#N/A</definedName>
    <definedName name="цу_8_8">#N/A</definedName>
    <definedName name="цу_8_81">#N/A</definedName>
    <definedName name="цу_8_82">#N/A</definedName>
    <definedName name="цу_8_83">#N/A</definedName>
    <definedName name="цу_81">#N/A</definedName>
    <definedName name="цу_82">#N/A</definedName>
    <definedName name="цу_83">#N/A</definedName>
    <definedName name="цу_9">#N/A</definedName>
    <definedName name="цу_9_13">#N/A</definedName>
    <definedName name="цу_9_14">#N/A</definedName>
    <definedName name="цу_9_66">#N/A</definedName>
    <definedName name="цу_9_8">#N/A</definedName>
    <definedName name="цу_9_81">#N/A</definedName>
    <definedName name="цу_9_82">#N/A</definedName>
    <definedName name="цу_9_83">#N/A</definedName>
    <definedName name="четвертый">#N/A</definedName>
    <definedName name="ччxxxxxxxxxxxxxxxxxxxxxxxxxxxxxxxx">#N/A</definedName>
    <definedName name="ччxxxxxxxxxxxxxxxxxxxxxxxxxxxxxxxx_13">#N/A</definedName>
    <definedName name="ччxxxxxxxxxxxxxxxxxxxxxxxxxxxxxxxx_14">#N/A</definedName>
    <definedName name="ччxxxxxxxxxxxxxxxxxxxxxxxxxxxxxxxx_3">#N/A</definedName>
    <definedName name="ччxxxxxxxxxxxxxxxxxxxxxxxxxxxxxxxx_3_13">#N/A</definedName>
    <definedName name="ччxxxxxxxxxxxxxxxxxxxxxxxxxxxxxxxx_3_14">#N/A</definedName>
    <definedName name="ччxxxxxxxxxxxxxxxxxxxxxxxxxxxxxxxx_3_66">#N/A</definedName>
    <definedName name="ччxxxxxxxxxxxxxxxxxxxxxxxxxxxxxxxx_3_8">#N/A</definedName>
    <definedName name="ччxxxxxxxxxxxxxxxxxxxxxxxxxxxxxxxx_3_81">#N/A</definedName>
    <definedName name="ччxxxxxxxxxxxxxxxxxxxxxxxxxxxxxxxx_3_82">#N/A</definedName>
    <definedName name="ччxxxxxxxxxxxxxxxxxxxxxxxxxxxxxxxx_3_83">#N/A</definedName>
    <definedName name="ччxxxxxxxxxxxxxxxxxxxxxxxxxxxxxxxx_4">#N/A</definedName>
    <definedName name="ччxxxxxxxxxxxxxxxxxxxxxxxxxxxxxxxx_4_13">#N/A</definedName>
    <definedName name="ччxxxxxxxxxxxxxxxxxxxxxxxxxxxxxxxx_4_14">#N/A</definedName>
    <definedName name="ччxxxxxxxxxxxxxxxxxxxxxxxxxxxxxxxx_4_66">#N/A</definedName>
    <definedName name="ччxxxxxxxxxxxxxxxxxxxxxxxxxxxxxxxx_4_8">#N/A</definedName>
    <definedName name="ччxxxxxxxxxxxxxxxxxxxxxxxxxxxxxxxx_4_81">#N/A</definedName>
    <definedName name="ччxxxxxxxxxxxxxxxxxxxxxxxxxxxxxxxx_4_82">#N/A</definedName>
    <definedName name="ччxxxxxxxxxxxxxxxxxxxxxxxxxxxxxxxx_4_83">#N/A</definedName>
    <definedName name="ччxxxxxxxxxxxxxxxxxxxxxxxxxxxxxxxx_5">#N/A</definedName>
    <definedName name="ччxxxxxxxxxxxxxxxxxxxxxxxxxxxxxxxx_5_13">#N/A</definedName>
    <definedName name="ччxxxxxxxxxxxxxxxxxxxxxxxxxxxxxxxx_5_14">#N/A</definedName>
    <definedName name="ччxxxxxxxxxxxxxxxxxxxxxxxxxxxxxxxx_5_66">#N/A</definedName>
    <definedName name="ччxxxxxxxxxxxxxxxxxxxxxxxxxxxxxxxx_5_8">#N/A</definedName>
    <definedName name="ччxxxxxxxxxxxxxxxxxxxxxxxxxxxxxxxx_5_81">#N/A</definedName>
    <definedName name="ччxxxxxxxxxxxxxxxxxxxxxxxxxxxxxxxx_5_82">#N/A</definedName>
    <definedName name="ччxxxxxxxxxxxxxxxxxxxxxxxxxxxxxxxx_5_83">#N/A</definedName>
    <definedName name="ччxxxxxxxxxxxxxxxxxxxxxxxxxxxxxxxx_6">#N/A</definedName>
    <definedName name="ччxxxxxxxxxxxxxxxxxxxxxxxxxxxxxxxx_6_13">#N/A</definedName>
    <definedName name="ччxxxxxxxxxxxxxxxxxxxxxxxxxxxxxxxx_6_14">#N/A</definedName>
    <definedName name="ччxxxxxxxxxxxxxxxxxxxxxxxxxxxxxxxx_6_66">#N/A</definedName>
    <definedName name="ччxxxxxxxxxxxxxxxxxxxxxxxxxxxxxxxx_6_8">#N/A</definedName>
    <definedName name="ччxxxxxxxxxxxxxxxxxxxxxxxxxxxxxxxx_6_81">#N/A</definedName>
    <definedName name="ччxxxxxxxxxxxxxxxxxxxxxxxxxxxxxxxx_6_82">#N/A</definedName>
    <definedName name="ччxxxxxxxxxxxxxxxxxxxxxxxxxxxxxxxx_6_83">#N/A</definedName>
    <definedName name="ччxxxxxxxxxxxxxxxxxxxxxxxxxxxxxxxx_66">#N/A</definedName>
    <definedName name="ччxxxxxxxxxxxxxxxxxxxxxxxxxxxxxxxx_7">#N/A</definedName>
    <definedName name="ччxxxxxxxxxxxxxxxxxxxxxxxxxxxxxxxx_7_13">#N/A</definedName>
    <definedName name="ччxxxxxxxxxxxxxxxxxxxxxxxxxxxxxxxx_7_14">#N/A</definedName>
    <definedName name="ччxxxxxxxxxxxxxxxxxxxxxxxxxxxxxxxx_7_66">#N/A</definedName>
    <definedName name="ччxxxxxxxxxxxxxxxxxxxxxxxxxxxxxxxx_7_8">#N/A</definedName>
    <definedName name="ччxxxxxxxxxxxxxxxxxxxxxxxxxxxxxxxx_7_81">#N/A</definedName>
    <definedName name="ччxxxxxxxxxxxxxxxxxxxxxxxxxxxxxxxx_7_82">#N/A</definedName>
    <definedName name="ччxxxxxxxxxxxxxxxxxxxxxxxxxxxxxxxx_7_83">#N/A</definedName>
    <definedName name="ччxxxxxxxxxxxxxxxxxxxxxxxxxxxxxxxx_8">#N/A</definedName>
    <definedName name="ччxxxxxxxxxxxxxxxxxxxxxxxxxxxxxxxx_8_13">#N/A</definedName>
    <definedName name="ччxxxxxxxxxxxxxxxxxxxxxxxxxxxxxxxx_8_14">#N/A</definedName>
    <definedName name="ччxxxxxxxxxxxxxxxxxxxxxxxxxxxxxxxx_8_66">#N/A</definedName>
    <definedName name="ччxxxxxxxxxxxxxxxxxxxxxxxxxxxxxxxx_8_8">#N/A</definedName>
    <definedName name="ччxxxxxxxxxxxxxxxxxxxxxxxxxxxxxxxx_8_81">#N/A</definedName>
    <definedName name="ччxxxxxxxxxxxxxxxxxxxxxxxxxxxxxxxx_8_82">#N/A</definedName>
    <definedName name="ччxxxxxxxxxxxxxxxxxxxxxxxxxxxxxxxx_8_83">#N/A</definedName>
    <definedName name="ччxxxxxxxxxxxxxxxxxxxxxxxxxxxxxxxx_81">#N/A</definedName>
    <definedName name="ччxxxxxxxxxxxxxxxxxxxxxxxxxxxxxxxx_82">#N/A</definedName>
    <definedName name="ччxxxxxxxxxxxxxxxxxxxxxxxxxxxxxxxx_83">#N/A</definedName>
    <definedName name="ччxxxxxxxxxxxxxxxxxxxxxxxxxxxxxxxx_9">#N/A</definedName>
    <definedName name="ччxxxxxxxxxxxxxxxxxxxxxxxxxxxxxxxx_9_13">#N/A</definedName>
    <definedName name="ччxxxxxxxxxxxxxxxxxxxxxxxxxxxxxxxx_9_14">#N/A</definedName>
    <definedName name="ччxxxxxxxxxxxxxxxxxxxxxxxxxxxxxxxx_9_66">#N/A</definedName>
    <definedName name="ччxxxxxxxxxxxxxxxxxxxxxxxxxxxxxxxx_9_8">#N/A</definedName>
    <definedName name="ччxxxxxxxxxxxxxxxxxxxxxxxxxxxxxxxx_9_81">#N/A</definedName>
    <definedName name="ччxxxxxxxxxxxxxxxxxxxxxxxxxxxxxxxx_9_82">#N/A</definedName>
    <definedName name="ччxxxxxxxxxxxxxxxxxxxxxxxxxxxxxxxx_9_83">#N/A</definedName>
    <definedName name="щ">#N/A</definedName>
    <definedName name="щ_1">#N/A</definedName>
    <definedName name="щ_1_2">"'расчет тарифов июль'!щ_1"</definedName>
    <definedName name="щ_2">"'расчет тарифов июль'!щ"</definedName>
    <definedName name="щ_2_1" localSheetId="8">щ_2</definedName>
    <definedName name="щ_2_1" localSheetId="4">щ_2</definedName>
    <definedName name="щ_2_1" localSheetId="7">щ_2</definedName>
    <definedName name="щ_2_1">щ_2</definedName>
    <definedName name="щ_2_2">"'расчет тарифов июль'!щ_2"</definedName>
    <definedName name="щ_3">#N/A</definedName>
    <definedName name="щ_3_2">"'расчет тарифов июль'!щ_3"</definedName>
    <definedName name="ъ">#N/A</definedName>
    <definedName name="ъ_1">#N/A</definedName>
    <definedName name="ъ_1_2">"'расчет тарифов июль'!ъ_1"</definedName>
    <definedName name="ъ_2">"'расчет тарифов июль'!ъ"</definedName>
    <definedName name="ъ_2_1" localSheetId="8">ъ_2</definedName>
    <definedName name="ъ_2_1" localSheetId="4">ъ_2</definedName>
    <definedName name="ъ_2_1" localSheetId="7">ъ_2</definedName>
    <definedName name="ъ_2_1">ъ_2</definedName>
    <definedName name="ъ_2_2">"'расчет тарифов июль'!ъ_2"</definedName>
    <definedName name="ъ_3">#N/A</definedName>
    <definedName name="ъ_3_2">"'расчет тарифов июль'!ъ_3"</definedName>
    <definedName name="ъъъъъъъъъъъъъъъъъъъъъъъъъъъъъъъъъъъъъъъъъъъъъъъъъъъъъъъъъъъъъъъъъ">#N/A</definedName>
    <definedName name="ъъъъъъъъъъъъъъъъъъъъъъъъъъъъъъъъъъъъъъъъъъъъъъъъъъъъъъъъъъъъъъъъъ_13">#N/A</definedName>
    <definedName name="ъъъъъъъъъъъъъъъъъъъъъъъъъъъъъъъъъъъъъъъъъъъъъъъъъъъъъъъъъъъъъъъъъ_14">#N/A</definedName>
    <definedName name="ъъъъъъъъъъъъъъъъъъъъъъъъъъъъъъъъъъъъъъъъъъъъъъъъъъъъъъъъъъъъъъъъъ_3">#N/A</definedName>
    <definedName name="ъъъъъъъъъъъъъъъъъъъъъъъъъъъъъъъъъъъъъъъъъъъъъъъъъъъъъъъъъъъъъъъъъ_3_13">#N/A</definedName>
    <definedName name="ъъъъъъъъъъъъъъъъъъъъъъъъъъъъъъъъъъъъъъъъъъъъъъъъъъъъъъъъъъъъъъъъъ_3_14">#N/A</definedName>
    <definedName name="ъъъъъъъъъъъъъъъъъъъъъъъъъъъъъъъъъъъъъъъъъъъъъъъъъъъъъъъъъъъъъъъъъ_3_66">#N/A</definedName>
    <definedName name="ъъъъъъъъъъъъъъъъъъъъъъъъъъъъъъъъъъъъъъъъъъъъъъъъъъъъъъъъъъъъъъъъъ_3_8">#N/A</definedName>
    <definedName name="ъъъъъъъъъъъъъъъъъъъъъъъъъъъъъъъъъъъъъъъъъъъъъъъъъъъъъъъъъъъъъъъъъ_3_81">#N/A</definedName>
    <definedName name="ъъъъъъъъъъъъъъъъъъъъъъъъъъъъъъъъъъъъъъъъъъъъъъъъъъъъъъъъъъъъъъъъъ_3_82">#N/A</definedName>
    <definedName name="ъъъъъъъъъъъъъъъъъъъъъъъъъъъъъъъъъъъъъъъъъъъъъъъъъъъъъъъъъъъъъъъъъ_3_83">#N/A</definedName>
    <definedName name="ъъъъъъъъъъъъъъъъъъъъъъъъъъъъъъъъъъъъъъъъъъъъъъъъъъъъъъъъъъъъъъъъъ_4">#N/A</definedName>
    <definedName name="ъъъъъъъъъъъъъъъъъъъъъъъъъъъъъъъъъъъъъъъъъъъъъъъъъъъъъъъъъъъъъъъъъ_4_13">#N/A</definedName>
    <definedName name="ъъъъъъъъъъъъъъъъъъъъъъъъъъъъъъъъъъъъъъъъъъъъъъъъъъъъъъъъъъъъъъъъъ_4_14">#N/A</definedName>
    <definedName name="ъъъъъъъъъъъъъъъъъъъъъъъъъъъъъъъъъъъъъъъъъъъъъъъъъъъъъъъъъъъъъъъъъ_4_66">#N/A</definedName>
    <definedName name="ъъъъъъъъъъъъъъъъъъъъъъъъъъъъъъъъъъъъъъъъъъъъъъъъъъъъъъъъъъъъъъъъъ_4_8">#N/A</definedName>
    <definedName name="ъъъъъъъъъъъъъъъъъъъъъъъъъъъъъъъъъъъъъъъъъъъъъъъъъъъъъъъъъъъъъъъъъ_4_81">#N/A</definedName>
    <definedName name="ъъъъъъъъъъъъъъъъъъъъъъъъъъъъъъъъъъъъъъъъъъъъъъъъъъъъъъъъъъъъъъъъъ_4_82">#N/A</definedName>
    <definedName name="ъъъъъъъъъъъъъъъъъъъъъъъъъъъъъъъъъъъъъъъъъъъъъъъъъъъъъъъъъъъъъъъъъ_4_83">#N/A</definedName>
    <definedName name="ъъъъъъъъъъъъъъъъъъъъъъъъъъъъъъъъъъъъъъъъъъъъъъъъъъъъъъъъъъъъъъъъъ_5">#N/A</definedName>
    <definedName name="ъъъъъъъъъъъъъъъъъъъъъъъъъъъъъъъъъъъъъъъъъъъъъъъъъъъъъъъъъъъъъъъъъ_5_13">#N/A</definedName>
    <definedName name="ъъъъъъъъъъъъъъъъъъъъъъъъъъъъъъъъъъъъъъъъъъъъъъъъъъъъъъъъъъъъъъъъъ_5_14">#N/A</definedName>
    <definedName name="ъъъъъъъъъъъъъъъъъъъъъъъъъъъъъъъъъъъъъъъъъъъъъъъъъъъъъъъъъъъъъъъъъ_5_66">#N/A</definedName>
    <definedName name="ъъъъъъъъъъъъъъъъъъъъъъъъъъъъъъъъъъъъъъъъъъъъъъъъъъъъъъъъъъъъъъъъъ_5_8">#N/A</definedName>
    <definedName name="ъъъъъъъъъъъъъъъъъъъъъъъъъъъъъъъъъъъъъъъъъъъъъъъъъъъъъъъъъъъъъъъъъ_5_81">#N/A</definedName>
    <definedName name="ъъъъъъъъъъъъъъъъъъъъъъъъъъъъъъъъъъъъъъъъъъъъъъъъъъъъъъъъъъъъъъъъъ_5_82">#N/A</definedName>
    <definedName name="ъъъъъъъъъъъъъъъъъъъъъъъъъъъъъъъъъъъъъъъъъъъъъъъъъъъъъъъъъъъъъъъъъ_5_83">#N/A</definedName>
    <definedName name="ъъъъъъъъъъъъъъъъъъъъъъъъъъъъъъъъъъъъъъъъъъъъъъъъъъъъъъъъъъъъъъъъъ_6">#N/A</definedName>
    <definedName name="ъъъъъъъъъъъъъъъъъъъъъъъъъъъъъъъъъъъъъъъъъъъъъъъъъъъъъъъъъъъъъъъъъ_6_13">#N/A</definedName>
    <definedName name="ъъъъъъъъъъъъъъъъъъъъъъъъъъъъъъъъъъъъъъъъъъъъъъъъъъъъъъъъъъъъъъъъъ_6_14">#N/A</definedName>
    <definedName name="ъъъъъъъъъъъъъъъъъъъъъъъъъъъъъъъъъъъъъъъъъъъъъъъъъъъъъъъъъъъъъъъъъ_6_66">#N/A</definedName>
    <definedName name="ъъъъъъъъъъъъъъъъъъъъъъъъъъъъъъъъъъъъъъъъъъъъъъъъъъъъъъъъъъъъъъъъъ_6_8">#N/A</definedName>
    <definedName name="ъъъъъъъъъъъъъъъъъъъъъъъъъъъъъъъъъъъъъъъъъъъъъъъъъъъъъъъъъъъъъъъъъ_6_81">#N/A</definedName>
    <definedName name="ъъъъъъъъъъъъъъъъъъъъъъъъъъъъъъъъъъъъъъъъъъъъъъъъъъъъъъъъъъъъъъъъъ_6_82">#N/A</definedName>
    <definedName name="ъъъъъъъъъъъъъъъъъъъъъъъъъъъъъъъъъъъъъъъъъъъъъъъъъъъъъъъъъъъъъъъъъ_6_83">#N/A</definedName>
    <definedName name="ъъъъъъъъъъъъъъъъъъъъъъъъъъъъъъъъъъъъъъъъъъъъъъъъъъъъъъъъъъъъъъъъъ_66">#N/A</definedName>
    <definedName name="ъъъъъъъъъъъъъъъъъъъъъъъъъъъъъъъъъъъъъъъъъъъъъъъъъъъъъъъъъъъъъъъъъ_7">#N/A</definedName>
    <definedName name="ъъъъъъъъъъъъъъъъъъъъъъъъъъъъъъъъъъъъъъъъъъъъъъъъъъъъъъъъъъъъъъъъъ_7_13">#N/A</definedName>
    <definedName name="ъъъъъъъъъъъъъъъъъъъъъъъъъъъъъъъъъъъъъъъъъъъъъъъъъъъъъъъъъъъъъъъъъ_7_14">#N/A</definedName>
    <definedName name="ъъъъъъъъъъъъъъъъъъъъъъъъъъъъъъъъъъъъъъъъъъъъъъъъъъъъъъъъъъъъъъъъъ_7_66">#N/A</definedName>
    <definedName name="ъъъъъъъъъъъъъъъъъъъъъъъъъъъъъъъъъъъъъъъъъъъъъъъъъъъъъъъъъъъъъъъъъ_7_8">#N/A</definedName>
    <definedName name="ъъъъъъъъъъъъъъъъъъъъъъъъъъъъъъъъъъъъъъъъъъъъъъъъъъъъъъъъъъъъъъъъъ_7_81">#N/A</definedName>
    <definedName name="ъъъъъъъъъъъъъъъъъъъъъъъъъъъъъъъъъъъъъъъъъъъъъъъъъъъъъъъъъъъъъъъъъ_7_82">#N/A</definedName>
    <definedName name="ъъъъъъъъъъъъъъъъъъъъъъъъъъъъъъъъъъъъъъъъъъъъъъъъъъъъъъъъъъъъъъъъъ_7_83">#N/A</definedName>
    <definedName name="ъъъъъъъъъъъъъъъъъъъъъъъъъъъъъъъъъъъъъъъъъъъъъъъъъъъъъъъъъъъъъъъъъ_8">#N/A</definedName>
    <definedName name="ъъъъъъъъъъъъъъъъъъъъъъъъъъъъъъъъъъъъъъъъъъъъъъъъъъъъъъъъъъъъъъъъъ_8_13">#N/A</definedName>
    <definedName name="ъъъъъъъъъъъъъъъъъъъъъъъъъъъъъъъъъъъъъъъъъъъъъъъъъъъъъъъъъъъъъъъъъ_8_14">#N/A</definedName>
    <definedName name="ъъъъъъъъъъъъъъъъъъъъъъъъъъъъъъъъъъъъъъъъъъъъъъъъъъъъъъъъъъъъъъъъъ_8_66">#N/A</definedName>
    <definedName name="ъъъъъъъъъъъъъъъъъъъъъъъъъъъъъъъъъъъъъъъъъъъъъъъъъъъъъъъъъъъъъъъъъ_8_8">#N/A</definedName>
    <definedName name="ъъъъъъъъъъъъъъъъъъъъъъъъъъъъъъъъъъъъъъъъъъъъъъъъъъъъъъъъъъъъъъъъъ_8_81">#N/A</definedName>
    <definedName name="ъъъъъъъъъъъъъъъъъъъъъъъъъъъъъъъъъъъъъъъъъъъъъъъъъъъъъъъъъъъъъъъъъ_8_82">#N/A</definedName>
    <definedName name="ъъъъъъъъъъъъъъъъъъъъъъъъъъъъъъъъъъъъъъъъъъъъъъъъъъъъъъъъъъъъъъъъъ_8_83">#N/A</definedName>
    <definedName name="ъъъъъъъъъъъъъъъъъъъъъъъъъъъъъъъъъъъъъъъъъъъъъъъъъъъъъъъъъъъъъъъъъ_81">#N/A</definedName>
    <definedName name="ъъъъъъъъъъъъъъъъъъъъъъъъъъъъъъъъъъъъъъъъъъъъъъъъъъъъъъъъъъъъъъъъъ_82">#N/A</definedName>
    <definedName name="ъъъъъъъъъъъъъъъъъъъъъъъъъъъъъъъъъъъъъъъъъъъъъъъъъъъъъъъъъъъъъъъъъ_83">#N/A</definedName>
    <definedName name="ъъъъъъъъъъъъъъъъъъъъъъъъъъъъъъъъъъъъъъъъъъъъъъъъъъъъъъъъъъъъъъъъъ_9">#N/A</definedName>
    <definedName name="ъъъъъъъъъъъъъъъъъъъъъъъъъъъъъъъъъъъъъъъъъъъъъъъъъъъъъъъъъъъъъъъъъ_9_13">#N/A</definedName>
    <definedName name="ъъъъъъъъъъъъъъъъъъъъъъъъъъъъъъъъъъъъъъъъъъъъъъъъъъъъъъъъъъъъъъъъъ_9_14">#N/A</definedName>
    <definedName name="ъъъъъъъъъъъъъъъъъъъъъъъъъъъъъъъъъъъъъъъъъъъъъъъъъъъъъъъъъъъъъъъъъ_9_66">#N/A</definedName>
    <definedName name="ъъъъъъъъъъъъъъъъъъъъъъъъъъъъъъъъъъъъъъъъъъъъъъъъъъъъъъъъъъъъъъъъъ_9_8">#N/A</definedName>
    <definedName name="ъъъъъъъъъъъъъъъъъъъъъъъъъъъъъъъъъъъъъъъъъъъъъъъъъъъъъъъъъъъъъъъъъ_9_81">#N/A</definedName>
    <definedName name="ъъъъъъъъъъъъъъъъъъъъъъъъъъъъъъъъъъъъъъъъъъъъъъъъъъъъъъъъъъъъъъъъъ_9_82">#N/A</definedName>
    <definedName name="ъъъъъъъъъъъъъъъъъъъъъъъъъъъъъъъъъъъъъъъъъъъъъъъъъъъъъъъъъъъъъъъъъ_9_83">#N/A</definedName>
    <definedName name="ъъъъъъъъъъъъъъъъъъъъъъьь">#N/A</definedName>
    <definedName name="ъъъъъъъъъъъъъъъъъъъъъъьь_13">#N/A</definedName>
    <definedName name="ъъъъъъъъъъъъъъъъъъъъъъьь_14">#N/A</definedName>
    <definedName name="ъъъъъъъъъъъъъъъъъъъъъъьь_3">#N/A</definedName>
    <definedName name="ъъъъъъъъъъъъъъъъъъъъъъьь_3_13">#N/A</definedName>
    <definedName name="ъъъъъъъъъъъъъъъъъъъъъъьь_3_14">#N/A</definedName>
    <definedName name="ъъъъъъъъъъъъъъъъъъъъъъьь_3_66">#N/A</definedName>
    <definedName name="ъъъъъъъъъъъъъъъъъъъъъъьь_3_8">#N/A</definedName>
    <definedName name="ъъъъъъъъъъъъъъъъъъъъъъьь_3_81">#N/A</definedName>
    <definedName name="ъъъъъъъъъъъъъъъъъъъъъъьь_3_82">#N/A</definedName>
    <definedName name="ъъъъъъъъъъъъъъъъъъъъъъьь_3_83">#N/A</definedName>
    <definedName name="ъъъъъъъъъъъъъъъъъъъъъъьь_4">#N/A</definedName>
    <definedName name="ъъъъъъъъъъъъъъъъъъъъъъьь_4_13">#N/A</definedName>
    <definedName name="ъъъъъъъъъъъъъъъъъъъъъъьь_4_14">#N/A</definedName>
    <definedName name="ъъъъъъъъъъъъъъъъъъъъъъьь_4_66">#N/A</definedName>
    <definedName name="ъъъъъъъъъъъъъъъъъъъъъъьь_4_8">#N/A</definedName>
    <definedName name="ъъъъъъъъъъъъъъъъъъъъъъьь_4_81">#N/A</definedName>
    <definedName name="ъъъъъъъъъъъъъъъъъъъъъъьь_4_82">#N/A</definedName>
    <definedName name="ъъъъъъъъъъъъъъъъъъъъъъьь_4_83">#N/A</definedName>
    <definedName name="ъъъъъъъъъъъъъъъъъъъъъъьь_5">#N/A</definedName>
    <definedName name="ъъъъъъъъъъъъъъъъъъъъъъьь_5_13">#N/A</definedName>
    <definedName name="ъъъъъъъъъъъъъъъъъъъъъъьь_5_14">#N/A</definedName>
    <definedName name="ъъъъъъъъъъъъъъъъъъъъъъьь_5_66">#N/A</definedName>
    <definedName name="ъъъъъъъъъъъъъъъъъъъъъъьь_5_8">#N/A</definedName>
    <definedName name="ъъъъъъъъъъъъъъъъъъъъъъьь_5_81">#N/A</definedName>
    <definedName name="ъъъъъъъъъъъъъъъъъъъъъъьь_5_82">#N/A</definedName>
    <definedName name="ъъъъъъъъъъъъъъъъъъъъъъьь_5_83">#N/A</definedName>
    <definedName name="ъъъъъъъъъъъъъъъъъъъъъъьь_6">#N/A</definedName>
    <definedName name="ъъъъъъъъъъъъъъъъъъъъъъьь_6_13">#N/A</definedName>
    <definedName name="ъъъъъъъъъъъъъъъъъъъъъъьь_6_14">#N/A</definedName>
    <definedName name="ъъъъъъъъъъъъъъъъъъъъъъьь_6_66">#N/A</definedName>
    <definedName name="ъъъъъъъъъъъъъъъъъъъъъъьь_6_8">#N/A</definedName>
    <definedName name="ъъъъъъъъъъъъъъъъъъъъъъьь_6_81">#N/A</definedName>
    <definedName name="ъъъъъъъъъъъъъъъъъъъъъъьь_6_82">#N/A</definedName>
    <definedName name="ъъъъъъъъъъъъъъъъъъъъъъьь_6_83">#N/A</definedName>
    <definedName name="ъъъъъъъъъъъъъъъъъъъъъъьь_66">#N/A</definedName>
    <definedName name="ъъъъъъъъъъъъъъъъъъъъъъьь_7">#N/A</definedName>
    <definedName name="ъъъъъъъъъъъъъъъъъъъъъъьь_7_13">#N/A</definedName>
    <definedName name="ъъъъъъъъъъъъъъъъъъъъъъьь_7_14">#N/A</definedName>
    <definedName name="ъъъъъъъъъъъъъъъъъъъъъъьь_7_66">#N/A</definedName>
    <definedName name="ъъъъъъъъъъъъъъъъъъъъъъьь_7_8">#N/A</definedName>
    <definedName name="ъъъъъъъъъъъъъъъъъъъъъъьь_7_81">#N/A</definedName>
    <definedName name="ъъъъъъъъъъъъъъъъъъъъъъьь_7_82">#N/A</definedName>
    <definedName name="ъъъъъъъъъъъъъъъъъъъъъъьь_7_83">#N/A</definedName>
    <definedName name="ъъъъъъъъъъъъъъъъъъъъъъьь_8">#N/A</definedName>
    <definedName name="ъъъъъъъъъъъъъъъъъъъъъъьь_8_13">#N/A</definedName>
    <definedName name="ъъъъъъъъъъъъъъъъъъъъъъьь_8_14">#N/A</definedName>
    <definedName name="ъъъъъъъъъъъъъъъъъъъъъъьь_8_66">#N/A</definedName>
    <definedName name="ъъъъъъъъъъъъъъъъъъъъъъьь_8_8">#N/A</definedName>
    <definedName name="ъъъъъъъъъъъъъъъъъъъъъъьь_8_81">#N/A</definedName>
    <definedName name="ъъъъъъъъъъъъъъъъъъъъъъьь_8_82">#N/A</definedName>
    <definedName name="ъъъъъъъъъъъъъъъъъъъъъъьь_8_83">#N/A</definedName>
    <definedName name="ъъъъъъъъъъъъъъъъъъъъъъьь_81">#N/A</definedName>
    <definedName name="ъъъъъъъъъъъъъъъъъъъъъъьь_82">#N/A</definedName>
    <definedName name="ъъъъъъъъъъъъъъъъъъъъъъьь_83">#N/A</definedName>
    <definedName name="ъъъъъъъъъъъъъъъъъъъъъъьь_9">#N/A</definedName>
    <definedName name="ъъъъъъъъъъъъъъъъъъъъъъьь_9_13">#N/A</definedName>
    <definedName name="ъъъъъъъъъъъъъъъъъъъъъъьь_9_14">#N/A</definedName>
    <definedName name="ъъъъъъъъъъъъъъъъъъъъъъьь_9_66">#N/A</definedName>
    <definedName name="ъъъъъъъъъъъъъъъъъъъъъъьь_9_8">#N/A</definedName>
    <definedName name="ъъъъъъъъъъъъъъъъъъъъъъьь_9_81">#N/A</definedName>
    <definedName name="ъъъъъъъъъъъъъъъъъъъъъъьь_9_82">#N/A</definedName>
    <definedName name="ъъъъъъъъъъъъъъъъъъъъъъьь_9_83">#N/A</definedName>
    <definedName name="ъъъъъъъъъььььььььь">#N/A</definedName>
    <definedName name="ъъъъъъъъъььььььььь_13">#N/A</definedName>
    <definedName name="ъъъъъъъъъььььььььь_14">#N/A</definedName>
    <definedName name="ъъъъъъъъъььььььььь_3">#N/A</definedName>
    <definedName name="ъъъъъъъъъььььььььь_3_13">#N/A</definedName>
    <definedName name="ъъъъъъъъъььььььььь_3_14">#N/A</definedName>
    <definedName name="ъъъъъъъъъььььььььь_3_66">#N/A</definedName>
    <definedName name="ъъъъъъъъъььььььььь_3_8">#N/A</definedName>
    <definedName name="ъъъъъъъъъььььььььь_3_81">#N/A</definedName>
    <definedName name="ъъъъъъъъъььььььььь_3_82">#N/A</definedName>
    <definedName name="ъъъъъъъъъььььььььь_3_83">#N/A</definedName>
    <definedName name="ъъъъъъъъъььььььььь_4">#N/A</definedName>
    <definedName name="ъъъъъъъъъььььььььь_4_13">#N/A</definedName>
    <definedName name="ъъъъъъъъъььььььььь_4_14">#N/A</definedName>
    <definedName name="ъъъъъъъъъььььььььь_4_66">#N/A</definedName>
    <definedName name="ъъъъъъъъъььььььььь_4_8">#N/A</definedName>
    <definedName name="ъъъъъъъъъььььььььь_4_81">#N/A</definedName>
    <definedName name="ъъъъъъъъъььььььььь_4_82">#N/A</definedName>
    <definedName name="ъъъъъъъъъььььььььь_4_83">#N/A</definedName>
    <definedName name="ъъъъъъъъъььььььььь_5">#N/A</definedName>
    <definedName name="ъъъъъъъъъььььььььь_5_13">#N/A</definedName>
    <definedName name="ъъъъъъъъъььььььььь_5_14">#N/A</definedName>
    <definedName name="ъъъъъъъъъььььььььь_5_66">#N/A</definedName>
    <definedName name="ъъъъъъъъъььььььььь_5_8">#N/A</definedName>
    <definedName name="ъъъъъъъъъььььььььь_5_81">#N/A</definedName>
    <definedName name="ъъъъъъъъъььььььььь_5_82">#N/A</definedName>
    <definedName name="ъъъъъъъъъььььььььь_5_83">#N/A</definedName>
    <definedName name="ъъъъъъъъъььььььььь_6">#N/A</definedName>
    <definedName name="ъъъъъъъъъььььььььь_6_13">#N/A</definedName>
    <definedName name="ъъъъъъъъъььььььььь_6_14">#N/A</definedName>
    <definedName name="ъъъъъъъъъььььььььь_6_66">#N/A</definedName>
    <definedName name="ъъъъъъъъъььььььььь_6_8">#N/A</definedName>
    <definedName name="ъъъъъъъъъььььььььь_6_81">#N/A</definedName>
    <definedName name="ъъъъъъъъъььььььььь_6_82">#N/A</definedName>
    <definedName name="ъъъъъъъъъььььььььь_6_83">#N/A</definedName>
    <definedName name="ъъъъъъъъъььььььььь_66">#N/A</definedName>
    <definedName name="ъъъъъъъъъььььььььь_7">#N/A</definedName>
    <definedName name="ъъъъъъъъъььььььььь_7_13">#N/A</definedName>
    <definedName name="ъъъъъъъъъььььььььь_7_14">#N/A</definedName>
    <definedName name="ъъъъъъъъъььььььььь_7_66">#N/A</definedName>
    <definedName name="ъъъъъъъъъььььььььь_7_8">#N/A</definedName>
    <definedName name="ъъъъъъъъъььььььььь_7_81">#N/A</definedName>
    <definedName name="ъъъъъъъъъььььььььь_7_82">#N/A</definedName>
    <definedName name="ъъъъъъъъъььььььььь_7_83">#N/A</definedName>
    <definedName name="ъъъъъъъъъььььььььь_8">#N/A</definedName>
    <definedName name="ъъъъъъъъъььььььььь_8_13">#N/A</definedName>
    <definedName name="ъъъъъъъъъььььььььь_8_14">#N/A</definedName>
    <definedName name="ъъъъъъъъъььььььььь_8_66">#N/A</definedName>
    <definedName name="ъъъъъъъъъььььььььь_8_8">#N/A</definedName>
    <definedName name="ъъъъъъъъъььььььььь_8_81">#N/A</definedName>
    <definedName name="ъъъъъъъъъььььььььь_8_82">#N/A</definedName>
    <definedName name="ъъъъъъъъъььььььььь_8_83">#N/A</definedName>
    <definedName name="ъъъъъъъъъььььььььь_81">#N/A</definedName>
    <definedName name="ъъъъъъъъъььььььььь_82">#N/A</definedName>
    <definedName name="ъъъъъъъъъььььььььь_83">#N/A</definedName>
    <definedName name="ъъъъъъъъъььььььььь_9">#N/A</definedName>
    <definedName name="ъъъъъъъъъььььььььь_9_13">#N/A</definedName>
    <definedName name="ъъъъъъъъъььььььььь_9_14">#N/A</definedName>
    <definedName name="ъъъъъъъъъььььььььь_9_66">#N/A</definedName>
    <definedName name="ъъъъъъъъъььььььььь_9_8">#N/A</definedName>
    <definedName name="ъъъъъъъъъььььььььь_9_81">#N/A</definedName>
    <definedName name="ъъъъъъъъъььььььььь_9_82">#N/A</definedName>
    <definedName name="ъъъъъъъъъььььььььь_9_83">#N/A</definedName>
    <definedName name="ъъъъъъъъъьььььььььььььььььььььъъъъъъъъъъъъъъъъъъъъъъъъъъъъъъъъъъъъъъъъъъъъъъъъъъъъъъъъъъъъъъъъъ">#N/A</definedName>
    <definedName name="ъъъъъъъъъьььььььььььььььььььььъъъъъъъъъъъъъъъъъъъъъъъъъъъъъъъъъъъъъъъъъъъъъъъъъъъъъъъъъъъъъъъъъ_13">#N/A</definedName>
    <definedName name="ъъъъъъъъъьььььььььььььььььььььъъъъъъъъъъъъъъъъъъъъъъъъъъъъъъъъъъъъъъъъъъъъъъъъъъъъъъъъъъъъъъъъъ_14">#N/A</definedName>
    <definedName name="ъъъъъъъъъьььььььььььььььььььььъъъъъъъъъъъъъъъъъъъъъъъъъъъъъъъъъъъъъъъъъъъъъъъъъъъъъъъъъъъъъъъъъ_3">#N/A</definedName>
    <definedName name="ъъъъъъъъъьььььььььььььььььььььъъъъъъъъъъъъъъъъъъъъъъъъъъъъъъъъъъъъъъъъъъъъъъъъъъъъъъъъъъъъъъъъъ_3_13">#N/A</definedName>
    <definedName name="ъъъъъъъъъьььььььььььььььььььььъъъъъъъъъъъъъъъъъъъъъъъъъъъъъъъъъъъъъъъъъъъъъъъъъъъъъъъъъъъъъъъъъ_3_14">#N/A</definedName>
    <definedName name="ъъъъъъъъъьььььььььььььььььььььъъъъъъъъъъъъъъъъъъъъъъъъъъъъъъъъъъъъъъъъъъъъъъъъъъъъъъъъъъъъъъъъъ_3_66">#N/A</definedName>
    <definedName name="ъъъъъъъъъьььььььььььььььььььььъъъъъъъъъъъъъъъъъъъъъъъъъъъъъъъъъъъъъъъъъъъъъъъъъъъъъъъъъъъъъъъъъ_3_8">#N/A</definedName>
    <definedName name="ъъъъъъъъъьььььььььььььььььььььъъъъъъъъъъъъъъъъъъъъъъъъъъъъъъъъъъъъъъъъъъъъъъъъъъъъъъъъъъъъъъъъъ_3_81">#N/A</definedName>
    <definedName name="ъъъъъъъъъьььььььььььььььььььььъъъъъъъъъъъъъъъъъъъъъъъъъъъъъъъъъъъъъъъъъъъъъъъъъъъъъъъъъъъъъъъъъ_3_82">#N/A</definedName>
    <definedName name="ъъъъъъъъъьььььььььььььььььььььъъъъъъъъъъъъъъъъъъъъъъъъъъъъъъъъъъъъъъъъъъъъъъъъъъъъъъъъъъъъъъъъъ_3_83">#N/A</definedName>
    <definedName name="ъъъъъъъъъьььььььььььььььььььььъъъъъъъъъъъъъъъъъъъъъъъъъъъъъъъъъъъъъъъъъъъъъъъъъъъъъъъъъъъъъъъъъ_4">#N/A</definedName>
    <definedName name="ъъъъъъъъъьььььььььььььььььььььъъъъъъъъъъъъъъъъъъъъъъъъъъъъъъъъъъъъъъъъъъъъъъъъъъъъъъъъъъъъъъъъъ_4_13">#N/A</definedName>
    <definedName name="ъъъъъъъъъьььььььььььььььььььььъъъъъъъъъъъъъъъъъъъъъъъъъъъъъъъъъъъъъъъъъъъъъъъъъъъъъъъъъъъъъъъъъ_4_14">#N/A</definedName>
    <definedName name="ъъъъъъъъъьььььььььььььььььььььъъъъъъъъъъъъъъъъъъъъъъъъъъъъъъъъъъъъъъъъъъъъъъъъъъъъъъъъъъъъъъъъъ_4_66">#N/A</definedName>
    <definedName name="ъъъъъъъъъьььььььььььььььььььььъъъъъъъъъъъъъъъъъъъъъъъъъъъъъъъъъъъъъъъъъъъъъъъъъъъъъъъъъъъъъъъъъ_4_8">#N/A</definedName>
    <definedName name="ъъъъъъъъъьььььььььььььььььььььъъъъъъъъъъъъъъъъъъъъъъъъъъъъъъъъъъъъъъъъъъъъъъъъъъъъъъъъъъъъъъъъъ_4_81">#N/A</definedName>
    <definedName name="ъъъъъъъъъьььььььььььььььььььььъъъъъъъъъъъъъъъъъъъъъъъъъъъъъъъъъъъъъъъъъъъъъъъъъъъъъъъъъъъъъъъъъ_4_82">#N/A</definedName>
    <definedName name="ъъъъъъъъъьььььььььььььььььььььъъъъъъъъъъъъъъъъъъъъъъъъъъъъъъъъъъъъъъъъъъъъъъъъъъъъъъъъъъъъъъъъъ_4_83">#N/A</definedName>
    <definedName name="ъъъъъъъъъьььььььььььььььььььььъъъъъъъъъъъъъъъъъъъъъъъъъъъъъъъъъъъъъъъъъъъъъъъъъъъъъъъъъъъъъъъъъ_5">#N/A</definedName>
    <definedName name="ъъъъъъъъъьььььььььььььььььььььъъъъъъъъъъъъъъъъъъъъъъъъъъъъъъъъъъъъъъъъъъъъъъъъъъъъъъъъъъъъъъъъъ_5_13">#N/A</definedName>
    <definedName name="ъъъъъъъъъьььььььььььььььььььььъъъъъъъъъъъъъъъъъъъъъъъъъъъъъъъъъъъъъъъъъъъъъъъъъъъъъъъъъъъъъъъъъ_5_14">#N/A</definedName>
    <definedName name="ъъъъъъъъъьььььььььььььььььььььъъъъъъъъъъъъъъъъъъъъъъъъъъъъъъъъъъъъъъъъъъъъъъъъъъъъъъъъъъъъъъъъъ_5_66">#N/A</definedName>
    <definedName name="ъъъъъъъъъьььььььььььььььььььььъъъъъъъъъъъъъъъъъъъъъъъъъъъъъъъъъъъъъъъъъъъъъъъъъъъъъъъъъъъъъъъъъ_5_8">#N/A</definedName>
    <definedName name="ъъъъъъъъъьььььььььььььььььььььъъъъъъъъъъъъъъъъъъъъъъъъъъъъъъъъъъъъъъъъъъъъъъъъъъъъъъъъъъъъъъъъъ_5_81">#N/A</definedName>
    <definedName name="ъъъъъъъъъьььььььььььььььььььььъъъъъъъъъъъъъъъъъъъъъъъъъъъъъъъъъъъъъъъъъъъъъъъъъъъъъъъъъъъъъъъъъ_5_82">#N/A</definedName>
    <definedName name="ъъъъъъъъъьььььььььььььььььььььъъъъъъъъъъъъъъъъъъъъъъъъъъъъъъъъъъъъъъъъъъъъъъъъъъъъъъъъъъъъъъъъъ_5_83">#N/A</definedName>
    <definedName name="ъъъъъъъъъьььььььььььььььььььььъъъъъъъъъъъъъъъъъъъъъъъъъъъъъъъъъъъъъъъъъъъъъъъъъъъъъъъъъъъъъъъъъ_6">#N/A</definedName>
    <definedName name="ъъъъъъъъъьььььььььььььььььььььъъъъъъъъъъъъъъъъъъъъъъъъъъъъъъъъъъъъъъъъъъъъъъъъъъъъъъъъъъъъъъъъъ_6_13">#N/A</definedName>
    <definedName name="ъъъъъъъъъьььььььььььььььььььььъъъъъъъъъъъъъъъъъъъъъъъъъъъъъъъъъъъъъъъъъъъъъъъъъъъъъъъъъъъъъъъъъ_6_14">#N/A</definedName>
    <definedName name="ъъъъъъъъъьььььььььььььььььььььъъъъъъъъъъъъъъъъъъъъъъъъъъъъъъъъъъъъъъъъъъъъъъъъъъъъъъъъъъъъъъъъъ_6_66">#N/A</definedName>
    <definedName name="ъъъъъъъъъьььььььььььььььььььььъъъъъъъъъъъъъъъъъъъъъъъъъъъъъъъъъъъъъъъъъъъъъъъъъъъъъъъъъъъъъъъъъ_6_8">#N/A</definedName>
    <definedName name="ъъъъъъъъъьььььььььььььььььььььъъъъъъъъъъъъъъъъъъъъъъъъъъъъъъъъъъъъъъъъъъъъъъъъъъъъъъъъъъъъъъъъъ_6_81">#N/A</definedName>
    <definedName name="ъъъъъъъъъьььььььььььььььььььььъъъъъъъъъъъъъъъъъъъъъъъъъъъъъъъъъъъъъъъъъъъъъъъъъъъъъъъъъъъъъъъъъ_6_82">#N/A</definedName>
    <definedName name="ъъъъъъъъъьььььььььььььььььььььъъъъъъъъъъъъъъъъъъъъъъъъъъъъъъъъъъъъъъъъъъъъъъъъъъъъъъъъъъъъъъъъъ_6_83">#N/A</definedName>
    <definedName name="ъъъъъъъъъьььььььььььььььььььььъъъъъъъъъъъъъъъъъъъъъъъъъъъъъъъъъъъъъъъъъъъъъъъъъъъъъъъъъъъъъъъъъ_66">#N/A</definedName>
    <definedName name="ъъъъъъъъъьььььььььььььььььььььъъъъъъъъъъъъъъъъъъъъъъъъъъъъъъъъъъъъъъъъъъъъъъъъъъъъъъъъъъъъъъъъъ_7">#N/A</definedName>
    <definedName name="ъъъъъъъъъьььььььььььььььььььььъъъъъъъъъъъъъъъъъъъъъъъъъъъъъъъъъъъъъъъъъъъъъъъъъъъъъъъъъъъъъъъъъ_7_13">#N/A</definedName>
    <definedName name="ъъъъъъъъъьььььььььььььььььььььъъъъъъъъъъъъъъъъъъъъъъъъъъъъъъъъъъъъъъъъъъъъъъъъъъъъъъъъъъъъъъъъъ_7_14">#N/A</definedName>
    <definedName name="ъъъъъъъъъьььььььььььььььььььььъъъъъъъъъъъъъъъъъъъъъъъъъъъъъъъъъъъъъъъъъъъъъъъъъъъъъъъъъъъъъъъъъ_7_66">#N/A</definedName>
    <definedName name="ъъъъъъъъъьььььььььььььььььььььъъъъъъъъъъъъъъъъъъъъъъъъъъъъъъъъъъъъъъъъъъъъъъъъъъъъъъъъъъъъъъъъъ_7_8">#N/A</definedName>
    <definedName name="ъъъъъъъъъьььььььььььььььььььььъъъъъъъъъъъъъъъъъъъъъъъъъъъъъъъъъъъъъъъъъъъъъъъъъъъъъъъъъъъъъъъъъ_7_81">#N/A</definedName>
    <definedName name="ъъъъъъъъъьььььььььььььььььььььъъъъъъъъъъъъъъъъъъъъъъъъъъъъъъъъъъъъъъъъъъъъъъъъъъъъъъъъъъъъъъъъъ_7_82">#N/A</definedName>
    <definedName name="ъъъъъъъъъьььььььььььььььььььььъъъъъъъъъъъъъъъъъъъъъъъъъъъъъъъъъъъъъъъъъъъъъъъъъъъъъъъъъъъъъъъъъ_7_83">#N/A</definedName>
    <definedName name="ъъъъъъъъъьььььььььььььььььььььъъъъъъъъъъъъъъъъъъъъъъъъъъъъъъъъъъъъъъъъъъъъъъъъъъъъъъъъъъъъъъъъъ_8">#N/A</definedName>
    <definedName name="ъъъъъъъъъьььььььььььььььььььььъъъъъъъъъъъъъъъъъъъъъъъъъъъъъъъъъъъъъъъъъъъъъъъъъъъъъъъъъъъъъъъъъ_8_13">#N/A</definedName>
    <definedName name="ъъъъъъъъъьььььььььььььььььььььъъъъъъъъъъъъъъъъъъъъъъъъъъъъъъъъъъъъъъъъъъъъъъъъъъъъъъъъъъъъъъъъъ_8_14">#N/A</definedName>
    <definedName name="ъъъъъъъъъьььььььььььььььььььььъъъъъъъъъъъъъъъъъъъъъъъъъъъъъъъъъъъъъъъъъъъъъъъъъъъъъъъъъъъъъъъъъ_8_66">#N/A</definedName>
    <definedName name="ъъъъъъъъъьььььььььььььььььььььъъъъъъъъъъъъъъъъъъъъъъъъъъъъъъъъъъъъъъъъъъъъъъъъъъъъъъъъъъъъъъъъъ_8_8">#N/A</definedName>
    <definedName name="ъъъъъъъъъьььььььььььььььььььььъъъъъъъъъъъъъъъъъъъъъъъъъъъъъъъъъъъъъъъъъъъъъъъъъъъъъъъъъъъъъъъъъ_8_81">#N/A</definedName>
    <definedName name="ъъъъъъъъъьььььььььььььььььььььъъъъъъъъъъъъъъъъъъъъъъъъъъъъъъъъъъъъъъъъъъъъъъъъъъъъъъъъъъъъъъъъъ_8_82">#N/A</definedName>
    <definedName name="ъъъъъъъъъьььььььььььььььььььььъъъъъъъъъъъъъъъъъъъъъъъъъъъъъъъъъъъъъъъъъъъъъъъъъъъъъъъъъъъъъъъъъ_8_83">#N/A</definedName>
    <definedName name="ъъъъъъъъъьььььььььььььььььььььъъъъъъъъъъъъъъъъъъъъъъъъъъъъъъъъъъъъъъъъъъъъъъъъъъъъъъъъъъъъъъъъъ_81">#N/A</definedName>
    <definedName name="ъъъъъъъъъьььььььььььььььььььььъъъъъъъъъъъъъъъъъъъъъъъъъъъъъъъъъъъъъъъъъъъъъъъъъъъъъъъъъъъъъъъъъ_82">#N/A</definedName>
    <definedName name="ъъъъъъъъъьььььььььььььььььььььъъъъъъъъъъъъъъъъъъъъъъъъъъъъъъъъъъъъъъъъъъъъъъъъъъъъъъъъъъъъъъъъъ_83">#N/A</definedName>
    <definedName name="ъъъъъъъъъьььььььььььььььььььььъъъъъъъъъъъъъъъъъъъъъъъъъъъъъъъъъъъъъъъъъъъъъъъъъъъъъъъъъъъъъъъъъ_9">#N/A</definedName>
    <definedName name="ъъъъъъъъъьььььььььььььььььььььъъъъъъъъъъъъъъъъъъъъъъъъъъъъъъъъъъъъъъъъъъъъъъъъъъъъъъъъъъъъъъъъъ_9_13">#N/A</definedName>
    <definedName name="ъъъъъъъъъьььььььььььььььььььььъъъъъъъъъъъъъъъъъъъъъъъъъъъъъъъъъъъъъъъъъъъъъъъъъъъъъъъъъъъъъъъъъ_9_14">#N/A</definedName>
    <definedName name="ъъъъъъъъъьььььььььььььььььььььъъъъъъъъъъъъъъъъъъъъъъъъъъъъъъъъъъъъъъъъъъъъъъъъъъъъъъъъъъъъъъъъъ_9_66">#N/A</definedName>
    <definedName name="ъъъъъъъъъьььььььььььььььььььььъъъъъъъъъъъъъъъъъъъъъъъъъъъъъъъъъъъъъъъъъъъъъъъъъъъъъъъъъъъъъъъъъ_9_8">#N/A</definedName>
    <definedName name="ъъъъъъъъъьььььььььььььььььььььъъъъъъъъъъъъъъъъъъъъъъъъъъъъъъъъъъъъъъъъъъъъъъъъъъъъъъъъъъъъъъъъъ_9_81">#N/A</definedName>
    <definedName name="ъъъъъъъъъьььььььььььььььььььььъъъъъъъъъъъъъъъъъъъъъъъъъъъъъъъъъъъъъъъъъъъъъъъъъъъъъъъъъъъъъъъъъ_9_82">#N/A</definedName>
    <definedName name="ъъъъъъъъъьььььььььььььььььььььъъъъъъъъъъъъъъъъъъъъъъъъъъъъъъъъъъъъъъъъъъъъъъъъъъъъъъъъъъъъъъъъъ_9_83">#N/A</definedName>
    <definedName name="ыв">#N/A</definedName>
    <definedName name="ыв_1">#N/A</definedName>
    <definedName name="ыв_1_2">"'расчет тарифов июль'!ыв_1"</definedName>
    <definedName name="ыв_13">#N/A</definedName>
    <definedName name="ыв_14">#N/A</definedName>
    <definedName name="ыв_2">"'расчет тарифов июль'!ыв"</definedName>
    <definedName name="ыв_2_1" localSheetId="8">ыв_2</definedName>
    <definedName name="ыв_2_1" localSheetId="4">ыв_2</definedName>
    <definedName name="ыв_2_1" localSheetId="7">ыв_2</definedName>
    <definedName name="ыв_2_1">ыв_2</definedName>
    <definedName name="ыв_2_2">"'расчет тарифов июль'!ыв_2"</definedName>
    <definedName name="ыв_3">#N/A</definedName>
    <definedName name="ыв_3_13">#N/A</definedName>
    <definedName name="ыв_3_14">#N/A</definedName>
    <definedName name="ыв_3_2">"'расчет тарифов июль'!ыв_3"</definedName>
    <definedName name="ыв_3_66">#N/A</definedName>
    <definedName name="ыв_3_8">#N/A</definedName>
    <definedName name="ыв_3_81">#N/A</definedName>
    <definedName name="ыв_3_82">#N/A</definedName>
    <definedName name="ыв_3_83">#N/A</definedName>
    <definedName name="ыв_4">#N/A</definedName>
    <definedName name="ыв_4_13">#N/A</definedName>
    <definedName name="ыв_4_14">#N/A</definedName>
    <definedName name="ыв_4_66">#N/A</definedName>
    <definedName name="ыв_4_8">#N/A</definedName>
    <definedName name="ыв_4_81">#N/A</definedName>
    <definedName name="ыв_4_82">#N/A</definedName>
    <definedName name="ыв_4_83">#N/A</definedName>
    <definedName name="ыв_5">#N/A</definedName>
    <definedName name="ыв_5_13">#N/A</definedName>
    <definedName name="ыв_5_14">#N/A</definedName>
    <definedName name="ыв_5_66">#N/A</definedName>
    <definedName name="ыв_5_8">#N/A</definedName>
    <definedName name="ыв_5_81">#N/A</definedName>
    <definedName name="ыв_5_82">#N/A</definedName>
    <definedName name="ыв_5_83">#N/A</definedName>
    <definedName name="ыв_6">#N/A</definedName>
    <definedName name="ыв_6_13">#N/A</definedName>
    <definedName name="ыв_6_14">#N/A</definedName>
    <definedName name="ыв_6_66">#N/A</definedName>
    <definedName name="ыв_6_8">#N/A</definedName>
    <definedName name="ыв_6_81">#N/A</definedName>
    <definedName name="ыв_6_82">#N/A</definedName>
    <definedName name="ыв_6_83">#N/A</definedName>
    <definedName name="ыв_66">#N/A</definedName>
    <definedName name="ыв_7">#N/A</definedName>
    <definedName name="ыв_7_13">#N/A</definedName>
    <definedName name="ыв_7_14">#N/A</definedName>
    <definedName name="ыв_7_66">#N/A</definedName>
    <definedName name="ыв_7_8">#N/A</definedName>
    <definedName name="ыв_7_81">#N/A</definedName>
    <definedName name="ыв_7_82">#N/A</definedName>
    <definedName name="ыв_7_83">#N/A</definedName>
    <definedName name="ыв_8">#N/A</definedName>
    <definedName name="ыв_8_13">#N/A</definedName>
    <definedName name="ыв_8_14">#N/A</definedName>
    <definedName name="ыв_8_66">#N/A</definedName>
    <definedName name="ыв_8_8">#N/A</definedName>
    <definedName name="ыв_8_81">#N/A</definedName>
    <definedName name="ыв_8_82">#N/A</definedName>
    <definedName name="ыв_8_83">#N/A</definedName>
    <definedName name="ыв_81">#N/A</definedName>
    <definedName name="ыв_82">#N/A</definedName>
    <definedName name="ыв_83">#N/A</definedName>
    <definedName name="ыв_9">#N/A</definedName>
    <definedName name="ыв_9_13">#N/A</definedName>
    <definedName name="ыв_9_14">#N/A</definedName>
    <definedName name="ыв_9_66">#N/A</definedName>
    <definedName name="ыв_9_8">#N/A</definedName>
    <definedName name="ыв_9_81">#N/A</definedName>
    <definedName name="ыв_9_82">#N/A</definedName>
    <definedName name="ыв_9_83">#N/A</definedName>
    <definedName name="ыыыы">#N/A</definedName>
    <definedName name="ыыыы_1">#N/A</definedName>
    <definedName name="ыыыы_1_2">"'расчет тарифов июль'!ыыыы_1"</definedName>
    <definedName name="ыыыы_13">#N/A</definedName>
    <definedName name="ыыыы_14">#N/A</definedName>
    <definedName name="ыыыы_2">"'расчет тарифов июль'!ыыыы"</definedName>
    <definedName name="ыыыы_2_1" localSheetId="8">ыыыы_2</definedName>
    <definedName name="ыыыы_2_1" localSheetId="4">ыыыы_2</definedName>
    <definedName name="ыыыы_2_1" localSheetId="7">ыыыы_2</definedName>
    <definedName name="ыыыы_2_1">ыыыы_2</definedName>
    <definedName name="ыыыы_2_2">"'расчет тарифов июль'!ыыыы_2"</definedName>
    <definedName name="ыыыы_3">#N/A</definedName>
    <definedName name="ыыыы_3_13">#N/A</definedName>
    <definedName name="ыыыы_3_14">#N/A</definedName>
    <definedName name="ыыыы_3_2">"'расчет тарифов июль'!ыыыы_3"</definedName>
    <definedName name="ыыыы_3_66">#N/A</definedName>
    <definedName name="ыыыы_3_8">#N/A</definedName>
    <definedName name="ыыыы_3_81">#N/A</definedName>
    <definedName name="ыыыы_3_82">#N/A</definedName>
    <definedName name="ыыыы_3_83">#N/A</definedName>
    <definedName name="ыыыы_4">#N/A</definedName>
    <definedName name="ыыыы_4_13">#N/A</definedName>
    <definedName name="ыыыы_4_14">#N/A</definedName>
    <definedName name="ыыыы_4_66">#N/A</definedName>
    <definedName name="ыыыы_4_8">#N/A</definedName>
    <definedName name="ыыыы_4_81">#N/A</definedName>
    <definedName name="ыыыы_4_82">#N/A</definedName>
    <definedName name="ыыыы_4_83">#N/A</definedName>
    <definedName name="ыыыы_5">#N/A</definedName>
    <definedName name="ыыыы_5_13">#N/A</definedName>
    <definedName name="ыыыы_5_14">#N/A</definedName>
    <definedName name="ыыыы_5_66">#N/A</definedName>
    <definedName name="ыыыы_5_8">#N/A</definedName>
    <definedName name="ыыыы_5_81">#N/A</definedName>
    <definedName name="ыыыы_5_82">#N/A</definedName>
    <definedName name="ыыыы_5_83">#N/A</definedName>
    <definedName name="ыыыы_6">#N/A</definedName>
    <definedName name="ыыыы_6_13">#N/A</definedName>
    <definedName name="ыыыы_6_14">#N/A</definedName>
    <definedName name="ыыыы_6_66">#N/A</definedName>
    <definedName name="ыыыы_6_8">#N/A</definedName>
    <definedName name="ыыыы_6_81">#N/A</definedName>
    <definedName name="ыыыы_6_82">#N/A</definedName>
    <definedName name="ыыыы_6_83">#N/A</definedName>
    <definedName name="ыыыы_66">#N/A</definedName>
    <definedName name="ыыыы_7">#N/A</definedName>
    <definedName name="ыыыы_7_13">#N/A</definedName>
    <definedName name="ыыыы_7_14">#N/A</definedName>
    <definedName name="ыыыы_7_66">#N/A</definedName>
    <definedName name="ыыыы_7_8">#N/A</definedName>
    <definedName name="ыыыы_7_81">#N/A</definedName>
    <definedName name="ыыыы_7_82">#N/A</definedName>
    <definedName name="ыыыы_7_83">#N/A</definedName>
    <definedName name="ыыыы_8">#N/A</definedName>
    <definedName name="ыыыы_8_13">#N/A</definedName>
    <definedName name="ыыыы_8_14">#N/A</definedName>
    <definedName name="ыыыы_8_66">#N/A</definedName>
    <definedName name="ыыыы_8_8">#N/A</definedName>
    <definedName name="ыыыы_8_81">#N/A</definedName>
    <definedName name="ыыыы_8_82">#N/A</definedName>
    <definedName name="ыыыы_8_83">#N/A</definedName>
    <definedName name="ыыыы_81">#N/A</definedName>
    <definedName name="ыыыы_82">#N/A</definedName>
    <definedName name="ыыыы_83">#N/A</definedName>
    <definedName name="ыыыы_9">#N/A</definedName>
    <definedName name="ыыыы_9_13">#N/A</definedName>
    <definedName name="ыыыы_9_14">#N/A</definedName>
    <definedName name="ыыыы_9_66">#N/A</definedName>
    <definedName name="ыыыы_9_8">#N/A</definedName>
    <definedName name="ыыыы_9_81">#N/A</definedName>
    <definedName name="ыыыы_9_82">#N/A</definedName>
    <definedName name="ыыыы_9_83">#N/A</definedName>
    <definedName name="электро_проц_ф">#N/A</definedName>
    <definedName name="электро_процент">#N/A</definedName>
    <definedName name="яяяяяяяяяяяяяяяяяяяяяяяяяяяяяяяяяяяяя">#N/A</definedName>
    <definedName name="яяяяяяяяяяяяяяяяяяяяяяяяяяяяяяяяяяяяя_13">#N/A</definedName>
    <definedName name="яяяяяяяяяяяяяяяяяяяяяяяяяяяяяяяяяяяяя_14">#N/A</definedName>
    <definedName name="яяяяяяяяяяяяяяяяяяяяяяяяяяяяяяяяяяяяя_3">#N/A</definedName>
    <definedName name="яяяяяяяяяяяяяяяяяяяяяяяяяяяяяяяяяяяяя_3_13">#N/A</definedName>
    <definedName name="яяяяяяяяяяяяяяяяяяяяяяяяяяяяяяяяяяяяя_3_14">#N/A</definedName>
    <definedName name="яяяяяяяяяяяяяяяяяяяяяяяяяяяяяяяяяяяяя_3_66">#N/A</definedName>
    <definedName name="яяяяяяяяяяяяяяяяяяяяяяяяяяяяяяяяяяяяя_3_8">#N/A</definedName>
    <definedName name="яяяяяяяяяяяяяяяяяяяяяяяяяяяяяяяяяяяяя_3_81">#N/A</definedName>
    <definedName name="яяяяяяяяяяяяяяяяяяяяяяяяяяяяяяяяяяяяя_3_82">#N/A</definedName>
    <definedName name="яяяяяяяяяяяяяяяяяяяяяяяяяяяяяяяяяяяяя_3_83">#N/A</definedName>
    <definedName name="яяяяяяяяяяяяяяяяяяяяяяяяяяяяяяяяяяяяя_4">#N/A</definedName>
    <definedName name="яяяяяяяяяяяяяяяяяяяяяяяяяяяяяяяяяяяяя_4_13">#N/A</definedName>
    <definedName name="яяяяяяяяяяяяяяяяяяяяяяяяяяяяяяяяяяяяя_4_14">#N/A</definedName>
    <definedName name="яяяяяяяяяяяяяяяяяяяяяяяяяяяяяяяяяяяяя_4_66">#N/A</definedName>
    <definedName name="яяяяяяяяяяяяяяяяяяяяяяяяяяяяяяяяяяяяя_4_8">#N/A</definedName>
    <definedName name="яяяяяяяяяяяяяяяяяяяяяяяяяяяяяяяяяяяяя_4_81">#N/A</definedName>
    <definedName name="яяяяяяяяяяяяяяяяяяяяяяяяяяяяяяяяяяяяя_4_82">#N/A</definedName>
    <definedName name="яяяяяяяяяяяяяяяяяяяяяяяяяяяяяяяяяяяяя_4_83">#N/A</definedName>
    <definedName name="яяяяяяяяяяяяяяяяяяяяяяяяяяяяяяяяяяяяя_5">#N/A</definedName>
    <definedName name="яяяяяяяяяяяяяяяяяяяяяяяяяяяяяяяяяяяяя_5_13">#N/A</definedName>
    <definedName name="яяяяяяяяяяяяяяяяяяяяяяяяяяяяяяяяяяяяя_5_14">#N/A</definedName>
    <definedName name="яяяяяяяяяяяяяяяяяяяяяяяяяяяяяяяяяяяяя_5_66">#N/A</definedName>
    <definedName name="яяяяяяяяяяяяяяяяяяяяяяяяяяяяяяяяяяяяя_5_8">#N/A</definedName>
    <definedName name="яяяяяяяяяяяяяяяяяяяяяяяяяяяяяяяяяяяяя_5_81">#N/A</definedName>
    <definedName name="яяяяяяяяяяяяяяяяяяяяяяяяяяяяяяяяяяяяя_5_82">#N/A</definedName>
    <definedName name="яяяяяяяяяяяяяяяяяяяяяяяяяяяяяяяяяяяяя_5_83">#N/A</definedName>
    <definedName name="яяяяяяяяяяяяяяяяяяяяяяяяяяяяяяяяяяяяя_6">#N/A</definedName>
    <definedName name="яяяяяяяяяяяяяяяяяяяяяяяяяяяяяяяяяяяяя_6_13">#N/A</definedName>
    <definedName name="яяяяяяяяяяяяяяяяяяяяяяяяяяяяяяяяяяяяя_6_14">#N/A</definedName>
    <definedName name="яяяяяяяяяяяяяяяяяяяяяяяяяяяяяяяяяяяяя_6_66">#N/A</definedName>
    <definedName name="яяяяяяяяяяяяяяяяяяяяяяяяяяяяяяяяяяяяя_6_8">#N/A</definedName>
    <definedName name="яяяяяяяяяяяяяяяяяяяяяяяяяяяяяяяяяяяяя_6_81">#N/A</definedName>
    <definedName name="яяяяяяяяяяяяяяяяяяяяяяяяяяяяяяяяяяяяя_6_82">#N/A</definedName>
    <definedName name="яяяяяяяяяяяяяяяяяяяяяяяяяяяяяяяяяяяяя_6_83">#N/A</definedName>
    <definedName name="яяяяяяяяяяяяяяяяяяяяяяяяяяяяяяяяяяяяя_66">#N/A</definedName>
    <definedName name="яяяяяяяяяяяяяяяяяяяяяяяяяяяяяяяяяяяяя_7">#N/A</definedName>
    <definedName name="яяяяяяяяяяяяяяяяяяяяяяяяяяяяяяяяяяяяя_7_13">#N/A</definedName>
    <definedName name="яяяяяяяяяяяяяяяяяяяяяяяяяяяяяяяяяяяяя_7_14">#N/A</definedName>
    <definedName name="яяяяяяяяяяяяяяяяяяяяяяяяяяяяяяяяяяяяя_7_66">#N/A</definedName>
    <definedName name="яяяяяяяяяяяяяяяяяяяяяяяяяяяяяяяяяяяяя_7_8">#N/A</definedName>
    <definedName name="яяяяяяяяяяяяяяяяяяяяяяяяяяяяяяяяяяяяя_7_81">#N/A</definedName>
    <definedName name="яяяяяяяяяяяяяяяяяяяяяяяяяяяяяяяяяяяяя_7_82">#N/A</definedName>
    <definedName name="яяяяяяяяяяяяяяяяяяяяяяяяяяяяяяяяяяяяя_7_83">#N/A</definedName>
    <definedName name="яяяяяяяяяяяяяяяяяяяяяяяяяяяяяяяяяяяяя_8">#N/A</definedName>
    <definedName name="яяяяяяяяяяяяяяяяяяяяяяяяяяяяяяяяяяяяя_8_13">#N/A</definedName>
    <definedName name="яяяяяяяяяяяяяяяяяяяяяяяяяяяяяяяяяяяяя_8_14">#N/A</definedName>
    <definedName name="яяяяяяяяяяяяяяяяяяяяяяяяяяяяяяяяяяяяя_8_66">#N/A</definedName>
    <definedName name="яяяяяяяяяяяяяяяяяяяяяяяяяяяяяяяяяяяяя_8_8">#N/A</definedName>
    <definedName name="яяяяяяяяяяяяяяяяяяяяяяяяяяяяяяяяяяяяя_8_81">#N/A</definedName>
    <definedName name="яяяяяяяяяяяяяяяяяяяяяяяяяяяяяяяяяяяяя_8_82">#N/A</definedName>
    <definedName name="яяяяяяяяяяяяяяяяяяяяяяяяяяяяяяяяяяяяя_8_83">#N/A</definedName>
    <definedName name="яяяяяяяяяяяяяяяяяяяяяяяяяяяяяяяяяяяяя_81">#N/A</definedName>
    <definedName name="яяяяяяяяяяяяяяяяяяяяяяяяяяяяяяяяяяяяя_82">#N/A</definedName>
    <definedName name="яяяяяяяяяяяяяяяяяяяяяяяяяяяяяяяяяяяяя_83">#N/A</definedName>
    <definedName name="яяяяяяяяяяяяяяяяяяяяяяяяяяяяяяяяяяяяя_9">#N/A</definedName>
    <definedName name="яяяяяяяяяяяяяяяяяяяяяяяяяяяяяяяяяяяяя_9_13">#N/A</definedName>
    <definedName name="яяяяяяяяяяяяяяяяяяяяяяяяяяяяяяяяяяяяя_9_14">#N/A</definedName>
    <definedName name="яяяяяяяяяяяяяяяяяяяяяяяяяяяяяяяяяяяяя_9_66">#N/A</definedName>
    <definedName name="яяяяяяяяяяяяяяяяяяяяяяяяяяяяяяяяяяяяя_9_8">#N/A</definedName>
    <definedName name="яяяяяяяяяяяяяяяяяяяяяяяяяяяяяяяяяяяяя_9_81">#N/A</definedName>
    <definedName name="яяяяяяяяяяяяяяяяяяяяяяяяяяяяяяяяяяяяя_9_82">#N/A</definedName>
    <definedName name="яяяяяяяяяяяяяяяяяяяяяяяяяяяяяяяяяяяяя_9_83">#N/A</definedName>
  </definedNames>
  <calcPr calcId="152511" fullPrecision="0"/>
</workbook>
</file>

<file path=xl/calcChain.xml><?xml version="1.0" encoding="utf-8"?>
<calcChain xmlns="http://schemas.openxmlformats.org/spreadsheetml/2006/main">
  <c r="J14" i="26" l="1"/>
  <c r="N14" i="26"/>
  <c r="M14" i="26"/>
  <c r="N10" i="26"/>
  <c r="N8" i="26"/>
  <c r="F9" i="23"/>
  <c r="F11" i="23" l="1"/>
  <c r="F8" i="23"/>
  <c r="G29" i="20" l="1"/>
  <c r="N153" i="19" l="1"/>
  <c r="M146" i="19" l="1"/>
  <c r="M145" i="19"/>
  <c r="M135" i="19"/>
  <c r="M134" i="19" l="1"/>
  <c r="M133" i="19"/>
  <c r="M127" i="19"/>
  <c r="M126" i="19"/>
  <c r="M124" i="19"/>
  <c r="M123" i="19"/>
  <c r="M122" i="19"/>
  <c r="M121" i="19"/>
  <c r="M120" i="19"/>
  <c r="M108" i="19"/>
  <c r="M109" i="19"/>
  <c r="M105" i="19"/>
  <c r="M103" i="19"/>
  <c r="M104" i="19"/>
  <c r="M102" i="19"/>
  <c r="N138" i="19" l="1"/>
  <c r="D34" i="8" s="1"/>
  <c r="M101" i="19"/>
  <c r="M100" i="19"/>
  <c r="M99" i="19"/>
  <c r="M96" i="19"/>
  <c r="M91" i="19"/>
  <c r="M82" i="19"/>
  <c r="M79" i="19" l="1"/>
  <c r="M67" i="19"/>
  <c r="M66" i="19" l="1"/>
  <c r="M60" i="19"/>
  <c r="M55" i="19"/>
  <c r="M54" i="19"/>
  <c r="M53" i="19"/>
  <c r="N48" i="19" s="1"/>
  <c r="D23" i="8" s="1"/>
  <c r="M46" i="19"/>
  <c r="M27" i="19"/>
  <c r="M26" i="19"/>
  <c r="M25" i="19"/>
  <c r="M19" i="19" l="1"/>
  <c r="M37" i="19"/>
  <c r="M36" i="19"/>
  <c r="M17" i="19" l="1"/>
  <c r="M24" i="19"/>
  <c r="M7" i="19"/>
  <c r="D47" i="8" l="1"/>
  <c r="D10" i="9" s="1"/>
  <c r="N147" i="19"/>
  <c r="D25" i="8" s="1"/>
  <c r="E4" i="8" l="1"/>
  <c r="I14" i="26" l="1"/>
  <c r="E14" i="26"/>
  <c r="J11" i="26"/>
  <c r="N10" i="22" l="1"/>
  <c r="C47" i="8" l="1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3" i="8"/>
  <c r="C11" i="8"/>
  <c r="C48" i="8" l="1"/>
  <c r="F39" i="23" l="1"/>
  <c r="D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O204" i="7" l="1"/>
  <c r="O140" i="7"/>
  <c r="O139" i="7"/>
  <c r="O134" i="7"/>
  <c r="O127" i="7"/>
  <c r="O122" i="7"/>
  <c r="O97" i="7"/>
  <c r="O90" i="7"/>
  <c r="O88" i="7"/>
  <c r="O86" i="7"/>
  <c r="O85" i="7"/>
  <c r="O84" i="7"/>
  <c r="O82" i="7"/>
  <c r="O52" i="7"/>
  <c r="O48" i="7"/>
  <c r="O46" i="7"/>
  <c r="N7" i="19" l="1"/>
  <c r="D18" i="8" s="1"/>
  <c r="D48" i="8" l="1"/>
  <c r="D12" i="9"/>
  <c r="N155" i="19"/>
  <c r="I132" i="7"/>
  <c r="I131" i="7"/>
  <c r="I53" i="7"/>
  <c r="G13" i="20" s="1"/>
  <c r="I122" i="7"/>
  <c r="D9" i="9" l="1"/>
  <c r="D21" i="9"/>
  <c r="I87" i="7"/>
  <c r="I86" i="7"/>
  <c r="G18" i="20" s="1"/>
  <c r="K22" i="1" l="1"/>
  <c r="K5" i="1"/>
  <c r="C21" i="9" l="1"/>
  <c r="C9" i="9" l="1"/>
</calcChain>
</file>

<file path=xl/sharedStrings.xml><?xml version="1.0" encoding="utf-8"?>
<sst xmlns="http://schemas.openxmlformats.org/spreadsheetml/2006/main" count="1432" uniqueCount="752">
  <si>
    <t>Наличие в Плане закупки (да/нет)</t>
  </si>
  <si>
    <t>Основание неразмещения в единой информационной системе сведений о закупке товаров, работ, услуг
(с указанием соответствующего пункта из Положения о закупках)</t>
  </si>
  <si>
    <t>Номер закупки</t>
  </si>
  <si>
    <t xml:space="preserve">Ссылка на размещение информации о закупке в единой информационной системе
</t>
  </si>
  <si>
    <t>Наименование мероприятия инвестиционной программы</t>
  </si>
  <si>
    <t>Способ закупки</t>
  </si>
  <si>
    <t xml:space="preserve">Планируемая дата или период размещения извещения о закупке (месяц, год)
</t>
  </si>
  <si>
    <t>Фактическая дата или период размещения извещения о закупке (месяц, год)</t>
  </si>
  <si>
    <t>№ п/п</t>
  </si>
  <si>
    <t>Реквизиты проектной документации</t>
  </si>
  <si>
    <t>Шифр проекта</t>
  </si>
  <si>
    <t>Дата и № акта сдачи приемки ПИР</t>
  </si>
  <si>
    <t>Наличие проектной документации, да\нет</t>
  </si>
  <si>
    <t>Наличие акта ввода в эксплуатацию объекта, да/нет</t>
  </si>
  <si>
    <t xml:space="preserve">Дата и № акта </t>
  </si>
  <si>
    <t>Реквизиты акта ввода в эксплуатацию</t>
  </si>
  <si>
    <t>Акт Ростехнадзора</t>
  </si>
  <si>
    <t xml:space="preserve">Наличие акта, да\нет </t>
  </si>
  <si>
    <t>Наименование подрядной организации</t>
  </si>
  <si>
    <t>дата и номер КС-3, КС-2, актов выполненных работ</t>
  </si>
  <si>
    <t>Стоимость по акту сдачи приемки ПИР</t>
  </si>
  <si>
    <t>Примечания</t>
  </si>
  <si>
    <t>Наименование объекта</t>
  </si>
  <si>
    <t>Показатели надежности</t>
  </si>
  <si>
    <t>Показатели энергетической эффективности</t>
  </si>
  <si>
    <t>Количество прекращений подачи тепловой энергии, теплоносителя в результате технологических нарушений на тепловых сетях на 1 км тепловых сетей, ед./км</t>
  </si>
  <si>
    <t>план</t>
  </si>
  <si>
    <t>факт</t>
  </si>
  <si>
    <t>2017 год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</si>
  <si>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мощности, ед./Гкал/час</t>
  </si>
  <si>
    <t>Удельный расход топлива на производство единицы тепловой энергии, отпускаемой с коллекторов источников тепловой энергии, кгу.т/Гкал</t>
  </si>
  <si>
    <t xml:space="preserve">Отношение величины технологических потерь тепловой энергии, теплоносителя к материальной характеристике тепловой сети, Гкал/м2 </t>
  </si>
  <si>
    <t>Величина технологических потерь при передаче тепловой энергии, теплоносителя по тепловым сетям, Гкал/год</t>
  </si>
  <si>
    <t>Наименование показателя</t>
  </si>
  <si>
    <t>Ед. изм.</t>
  </si>
  <si>
    <t>Утвержденный период - 2015 год</t>
  </si>
  <si>
    <t>Удельный расход электрической энергии на транспортировку теплоносителя</t>
  </si>
  <si>
    <t>Удельный расход условного топлива на выработку единицы тепловой энергии и (или) теплоносителя</t>
  </si>
  <si>
    <t>т.у.т./Гкал</t>
  </si>
  <si>
    <t>Объем присоединяемой тепловой нагрузки новых потребителей</t>
  </si>
  <si>
    <t>Гкал/ч</t>
  </si>
  <si>
    <t>Износ объектов системы теплоснабжения с выделением процента износа объектов, существующих на начало реализации Инвестиционной программы</t>
  </si>
  <si>
    <t>%</t>
  </si>
  <si>
    <t>Потери тепловой энергии при передаче тепловой энергии по тепловым сетям</t>
  </si>
  <si>
    <t>Гкал в год</t>
  </si>
  <si>
    <t>Потери теплоносителя при передаче тепловой энергии по тепловым сетям</t>
  </si>
  <si>
    <t>тонн в год для воды</t>
  </si>
  <si>
    <t>куб. м для пара</t>
  </si>
  <si>
    <t>в соответствии с законодательством РФ об охране окружающей среды</t>
  </si>
  <si>
    <t>Железа оксид/в пересчете на железо</t>
  </si>
  <si>
    <t>т/год</t>
  </si>
  <si>
    <t>Марганец и его соединения/в пересчете на марганца (IV) оксид</t>
  </si>
  <si>
    <t>Азота диоксид (Азот (IV) оксид)</t>
  </si>
  <si>
    <t>Азота (II) оксид (Азота оксид)</t>
  </si>
  <si>
    <t>Углерод (сажа)</t>
  </si>
  <si>
    <t>Ангидрид сернистый</t>
  </si>
  <si>
    <t>Дигидросульфид (Сероводород)</t>
  </si>
  <si>
    <t>Углерод оксид</t>
  </si>
  <si>
    <t>Ксилол (смесь изомеров)</t>
  </si>
  <si>
    <t>Метилбензол (Толуол)</t>
  </si>
  <si>
    <t>Бензапирен (3,4-Бензпирен)</t>
  </si>
  <si>
    <t>Бутан-1-ол (спирт н-бутиловый)</t>
  </si>
  <si>
    <t>Этанол (Спирт этиловый)</t>
  </si>
  <si>
    <t>2-Этоксэтанол (Этилцеллозоль; Этиловый эфир этиленгликоля)</t>
  </si>
  <si>
    <t>Бутилацетат</t>
  </si>
  <si>
    <t>Пропан-2-он (Ацетон)</t>
  </si>
  <si>
    <t>Бензин нефтяной малосернистый</t>
  </si>
  <si>
    <t>Керосин</t>
  </si>
  <si>
    <t>Уайт-спирит</t>
  </si>
  <si>
    <t>Углеводороды предельные С12-С19</t>
  </si>
  <si>
    <t>Мазутная зола электростанций</t>
  </si>
  <si>
    <t>Пыль неорганическая:70-20%SiO2</t>
  </si>
  <si>
    <t>ИТОГО</t>
  </si>
  <si>
    <t>Плановые значения показателей</t>
  </si>
  <si>
    <t>Фактические значения показателей</t>
  </si>
  <si>
    <t>% от полезного отпуска тепловой энергии</t>
  </si>
  <si>
    <t>Показатели, характеризующие снижение негативного воздействия на окружающую среду, определяемые в соответствии с законодательством Российской Федерации об охране окружающей среды: согласно разрешения выданного Росприроднадзором от 27.07.2012 № 389 в пределах нормативов ПДВ</t>
  </si>
  <si>
    <t>плановая дата выполнения</t>
  </si>
  <si>
    <t>фактическая дата выполнения</t>
  </si>
  <si>
    <t>Основные технические характеристики (мощность, протяженность, диаметр)</t>
  </si>
  <si>
    <t>ввод в эксплуатацию по годам (дата)</t>
  </si>
  <si>
    <t>Контроль за соблюдением сроков выполнения мероприятий инвестиционной программы</t>
  </si>
  <si>
    <t>Наименование планового показателя (мощность, протяженность, диаметр) на период 2016-2018 г.г.</t>
  </si>
  <si>
    <t>Наименование начального узла</t>
  </si>
  <si>
    <t>Наименование конечного узла</t>
  </si>
  <si>
    <t>Длина в двухтрубном исчислении, м</t>
  </si>
  <si>
    <t>Условный диаметр, мм</t>
  </si>
  <si>
    <t>Год перекладки</t>
  </si>
  <si>
    <t>Расшифровка характеристики участов тепловой сети</t>
  </si>
  <si>
    <t>Наименование мероприятия</t>
  </si>
  <si>
    <t xml:space="preserve"> Контроль за соответствием фактически выполненных мероприятий инвестиционной программы мероприятиям, предусмотренным инвестиционной программой при ее утверждении</t>
  </si>
  <si>
    <t xml:space="preserve">Контроль за соответствием источников финансирования фактически выполненных мероприятий инвестиционной программы финансовому плану </t>
  </si>
  <si>
    <t>Расходы на реализацию мероприятий, тыс. руб. (без НДС)</t>
  </si>
  <si>
    <t>Источники финансирования</t>
  </si>
  <si>
    <t>Собственные средства</t>
  </si>
  <si>
    <t>амортизационные отчисления</t>
  </si>
  <si>
    <t>прибыль, направленная на инвестиции</t>
  </si>
  <si>
    <t>средства, полученные за счет платы за подключение</t>
  </si>
  <si>
    <t>прочие собственные средства, в т.ч. средства от эмиссии ценных бумаг</t>
  </si>
  <si>
    <t>Привлеченные средства</t>
  </si>
  <si>
    <t>кредиты</t>
  </si>
  <si>
    <t>справочно: проценты по кредиту</t>
  </si>
  <si>
    <t>займы организаций</t>
  </si>
  <si>
    <t>прочие привлеченные средства</t>
  </si>
  <si>
    <t>Бюджетное финансирование</t>
  </si>
  <si>
    <t>Прочие источники финансирования, в т.ч. лизинг</t>
  </si>
  <si>
    <t>ИТОГО по программе</t>
  </si>
  <si>
    <t xml:space="preserve"> 1.1</t>
  </si>
  <si>
    <t xml:space="preserve"> 1.2</t>
  </si>
  <si>
    <t xml:space="preserve"> 1.3</t>
  </si>
  <si>
    <t xml:space="preserve"> 1.4</t>
  </si>
  <si>
    <t xml:space="preserve"> 2.1</t>
  </si>
  <si>
    <t xml:space="preserve"> 2.2</t>
  </si>
  <si>
    <t xml:space="preserve"> 2.3</t>
  </si>
  <si>
    <t>Расходы на реализацию инвестиционной программы по годам реализации (тыс. руб., без НДС)</t>
  </si>
  <si>
    <t xml:space="preserve">Сведения о наличии обосновывающих и подтверждающих документов </t>
  </si>
  <si>
    <t xml:space="preserve"> Контроль  расходования средств, полученных за счет платы за подключение (технологическое присоединение) к системе теплоснабжения</t>
  </si>
  <si>
    <t xml:space="preserve"> реквизиты заявителя</t>
  </si>
  <si>
    <t>Дата, номер заявки</t>
  </si>
  <si>
    <t>Местонахождение подключаемого объекта</t>
  </si>
  <si>
    <t>Подключаемая тепловая нагрузка, Гкал/ч</t>
  </si>
  <si>
    <t>Дата, номер договора</t>
  </si>
  <si>
    <t>Мероприятия по подключению</t>
  </si>
  <si>
    <t>Относятся к соответствующему мероприятию инвестиционной программы (указать наименование)</t>
  </si>
  <si>
    <t>Перечень мероприятий</t>
  </si>
  <si>
    <t xml:space="preserve">Заявление о подключении (технологическом присоединении) </t>
  </si>
  <si>
    <t xml:space="preserve">Договор о подключении (технологическом присоединении) </t>
  </si>
  <si>
    <t>Размер платы за подключение, тыс. руб. (без НДС)</t>
  </si>
  <si>
    <t>Местоположение точек подключения</t>
  </si>
  <si>
    <t>Исполнение договора о подключении</t>
  </si>
  <si>
    <t>Реквизиты акта о подключении</t>
  </si>
  <si>
    <t>Задолженность заявителя по договору о подключении на отчетную дату, тыс. руб. (без НДС)</t>
  </si>
  <si>
    <t>Размер фактической оплаты заявителем платы за подключение, тыс. руб. (без НДС)</t>
  </si>
  <si>
    <t>Приложение 1</t>
  </si>
  <si>
    <t>Приложение 2</t>
  </si>
  <si>
    <t>Приложение 3</t>
  </si>
  <si>
    <t>Приложение 4</t>
  </si>
  <si>
    <t>Приложение 5</t>
  </si>
  <si>
    <t>Контроль обоснованности произведенных расходов</t>
  </si>
  <si>
    <t>Приложение 6</t>
  </si>
  <si>
    <t>Приложение 7</t>
  </si>
  <si>
    <t>Приложение 8</t>
  </si>
  <si>
    <t>Приложение 9</t>
  </si>
  <si>
    <t>Составляющие расходов</t>
  </si>
  <si>
    <t>Пояснения в случае наличия отклонений от плана</t>
  </si>
  <si>
    <t>Проект 4-2.2.1.4 «Новое строительство тепловых сетей от котельной № 9 (Прикубанский внутригородской округ, п. Березовый, 7/27)»</t>
  </si>
  <si>
    <t>м</t>
  </si>
  <si>
    <t>Проект 4-2.2.1.6 «Новое строительство тепловых сетей от котельной КРЭС-2 по ул. Ростовское Шоссе, 12»</t>
  </si>
  <si>
    <t>Проект 4-2.2.1.9 «Новое строительство тепловых сетей от Краснодарской ТЭЦ - тепловой вывод «ЮВР - Центр города»</t>
  </si>
  <si>
    <t>т/ч</t>
  </si>
  <si>
    <t>ИТОГО по программе:</t>
  </si>
  <si>
    <t>плата за подключение</t>
  </si>
  <si>
    <t>УТ2</t>
  </si>
  <si>
    <t>УТ1</t>
  </si>
  <si>
    <t>к</t>
  </si>
  <si>
    <t>УТ-7</t>
  </si>
  <si>
    <t>ТК-5</t>
  </si>
  <si>
    <t>УТ-13</t>
  </si>
  <si>
    <t>УТ-5</t>
  </si>
  <si>
    <t>ТК 20а</t>
  </si>
  <si>
    <t>ТК-39-1</t>
  </si>
  <si>
    <t>УТ-12</t>
  </si>
  <si>
    <t>ТК-19</t>
  </si>
  <si>
    <t>ЦТП 13</t>
  </si>
  <si>
    <t>ЦТП 1</t>
  </si>
  <si>
    <t>-</t>
  </si>
  <si>
    <t>не начато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</si>
  <si>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</si>
  <si>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</si>
  <si>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</si>
  <si>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</si>
  <si>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</si>
  <si>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</si>
  <si>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</si>
  <si>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</si>
  <si>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</si>
  <si>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</si>
  <si>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</si>
  <si>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</si>
  <si>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</si>
  <si>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</si>
  <si>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</si>
  <si>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</si>
  <si>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</si>
  <si>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</si>
  <si>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</si>
  <si>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</si>
  <si>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</si>
  <si>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</si>
  <si>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Метан</t>
  </si>
  <si>
    <t>7.23</t>
  </si>
  <si>
    <t>7.24</t>
  </si>
  <si>
    <t>Значения показателей предоставляются в отчете за год</t>
  </si>
  <si>
    <t>выполнено частично</t>
  </si>
  <si>
    <t>да</t>
  </si>
  <si>
    <t>АО "Краснодартеплосеть"</t>
  </si>
  <si>
    <t>Контроль за достижением плановых значений показателей инвестиционной программы АО "Краснодартеплосеть", достижение которых предусмотрено в результате реализации соответствующих мероприятий инвестиционной программы</t>
  </si>
  <si>
    <r>
      <t>кВт∙ч/м</t>
    </r>
    <r>
      <rPr>
        <vertAlign val="superscript"/>
        <sz val="11"/>
        <color theme="1"/>
        <rFont val="Times New Roman"/>
        <family val="1"/>
        <charset val="204"/>
      </rPr>
      <t>3</t>
    </r>
  </si>
  <si>
    <t>ООО "Кубаньстройсервис"</t>
  </si>
  <si>
    <t>Внепл. т/с к комплексу зданий военного городка в/ч 3702, г. Краснодар по ул. Черкасской, 36 (14-16/Т ФКУ 2ЦЗЗ ВВ МВД России) 08</t>
  </si>
  <si>
    <t>Да</t>
  </si>
  <si>
    <t xml:space="preserve">Акт № 118 от 19.07.2017 </t>
  </si>
  <si>
    <t xml:space="preserve">Акт № 143 от 11.09.2017 </t>
  </si>
  <si>
    <t>Акт № 00000000195 от 31.07.2017 Списание материалов</t>
  </si>
  <si>
    <t>Акт № 00000000242 от 31.07.2017 Списание материалов</t>
  </si>
  <si>
    <t>Внепл. т/с к многоэтажному жилому дому со встроенными помещениями по ул. Гер. Разведчиков, 48 г.Краснодар (16/08 от 03.02.16 Семья) 08 *</t>
  </si>
  <si>
    <t>Акт № 00000000101 от 31.04.2017 Списание материалов</t>
  </si>
  <si>
    <t>Акт № 00000000114 от 31.04.2017 Списание материалов</t>
  </si>
  <si>
    <t>Акт № 00000000159 от 30.06.2017 Списание материалов</t>
  </si>
  <si>
    <t>Внепл. т/с к спортивному центру по ул. Восточно-Кругликовская, 42 (Бауинвест 12/237 от 01.06.12) 08 *</t>
  </si>
  <si>
    <t>Акт № 00000000002 от 31.01.2017 Списание материалов</t>
  </si>
  <si>
    <t>Внепл. т/с л.1,2,3,4,5,6,7(ДДУ на113 мест),л.9 СОШна700 м., ул. Солнечная, 24 НЕОГАРА (Регион-Строй;Крас.Инв.Сто) 08</t>
  </si>
  <si>
    <t>Внепл. т/с мкр. Молодежный г. Краснодар (техническое перевооружение) 08</t>
  </si>
  <si>
    <t>Внепл. т/с ул.Валерия Гассия, 6  Л.6  (Наш гор.17/09 от 07.04.2017) 08</t>
  </si>
  <si>
    <t>Внепл. т/с ул.Валерия Гассия, 7  Л.1,4,5,8 (Наш гор.12/220 от 12/03/12) 08</t>
  </si>
  <si>
    <t>Внепл. т/с ул.Пис.Знаменского, 31 Л.6,7,7а,9,9а до ТК у неп.оп. на т/тр. 2ДУ400  (ДМ 15/417) 08</t>
  </si>
  <si>
    <t>Внутр.кв. магистральные т/с ул. Снесарева (1,2 этап стр.) Л.13,14,17,20 (ДМ ДС № 1 к 14/339 от 16.05.14) 08</t>
  </si>
  <si>
    <t>Внутр.кв. т/с БВК кв.1.3 в границах Л.13,14,15,16,17 (ОБД-Риэлт13/271 доп. согл. 3 от 26.03.15) 08</t>
  </si>
  <si>
    <t>Внутр.кв. т/с БВК кв.10 к Л.1,2,3,4,5 г. Краснодар (д.с № 4 дог. ДМ 14/368 от 24.11.14) 08</t>
  </si>
  <si>
    <t>Кубаньстройсервис ООО</t>
  </si>
  <si>
    <t xml:space="preserve">Акт № 00000000020  от 31.01.2017 </t>
  </si>
  <si>
    <t xml:space="preserve">Акт № 00000000265  от 31.10.2017 </t>
  </si>
  <si>
    <t>Внутр.пл. и внутр.кв. т/с ул. В.Гассия,6  Л.1-6,9-13, ДДУ Л.16 (НГ д/с 2,3,4 дог.10/186 от 17/12/10) 08</t>
  </si>
  <si>
    <t xml:space="preserve">ООО Кубаньстройсервис </t>
  </si>
  <si>
    <t>Акт №4 от 30.06.2017</t>
  </si>
  <si>
    <t>Акт № 00000000141  от 30.06.2017</t>
  </si>
  <si>
    <t>Акт № 00000000296 от 30.11.2017</t>
  </si>
  <si>
    <t>Внутр.пл. т/ с мкр"Московский" кв 2.3.1. Л.53,54,55 (Деловой мир ДС2  к дог подкл12/234) 08</t>
  </si>
  <si>
    <t>Акт №10 от 30.04.2017</t>
  </si>
  <si>
    <t>Акт № 00000000100  от 30.04.2017</t>
  </si>
  <si>
    <t>Внутр.пл. т/с БВК  кв.1.2 Л. 1,2,3,6,7 г.Краснодар (КМ-Инвест д.с1к.д.14/340от29.04.15) 08</t>
  </si>
  <si>
    <t>Внутр.пл. т/с БВК к Л.1,1А,2,2А,3,3А,4,4А,5,6 кв.2,1 г.Краснодар (ДМ доп/с. к дог.13/269 от 16.02.13.) 08</t>
  </si>
  <si>
    <t>Акт № 0000000016 от 31.01.2017</t>
  </si>
  <si>
    <t>Внутр.пл. т/с БВК кв. 2.2 Л. 1-8 г.Краснодар (Биз.Ин.13/270 д.с № 1 и д.с №2) 08</t>
  </si>
  <si>
    <t>Акт № 0000000211 от 31.08.2017</t>
  </si>
  <si>
    <t>Акт № 0000000273 от 31.10.2017</t>
  </si>
  <si>
    <t>Акт № 0000000307 от 31.12.2017</t>
  </si>
  <si>
    <t>Внутр.пл. т/с БВК кв.1,1 Л.1,2,3, 8,9 г.Краснодар (КСГд/с 1,2,3,4 к дог. 13/273 от 20.12.2013 г.) 08</t>
  </si>
  <si>
    <t>Акт № 0000000161  от 30.06.2017</t>
  </si>
  <si>
    <t>Внутр.пл. т/с БВК кв.1.3 Л.14 г.Краснодар (ОБД-Риэлт13/271 доп. согл. 5) 08</t>
  </si>
  <si>
    <t>Акт № 0000000131  от 31.05.2017</t>
  </si>
  <si>
    <t>Акт № 0000000160  от 31.06.2017</t>
  </si>
  <si>
    <t>Акт № 0000000235  от 30.09.2017</t>
  </si>
  <si>
    <t>Акт № 0000000246  от 31.10.2017</t>
  </si>
  <si>
    <t>Внутр.пл. т/с БВК кв.1.3 Л.21 "Торгово-офисное здание" г.Краснодар(ОБД 16/21 от 20.09.2016 д.с №1) 08 *</t>
  </si>
  <si>
    <t>Внутр.пл. т/с БВК кв.1.3 Л.34,36 г.Краснодар (ОБД-Риэлт16/13  от01.04.16 д/с 1) 08</t>
  </si>
  <si>
    <t>Акт №5 от 28.02.2017</t>
  </si>
  <si>
    <t>Акт №9 от 31.07.2017</t>
  </si>
  <si>
    <t>Акт № 0000000160  от 31.07.2017</t>
  </si>
  <si>
    <t>Акт № 0000000029   от 28.02.2017</t>
  </si>
  <si>
    <t>Внутр.пл. т/с БВК кв.10 Л.1,2,3,4,5 г.Краснодар (д.с № 2+3+5 дог. ДМ 14/368 от 24.11.14) 08</t>
  </si>
  <si>
    <t>Акт №14 от 30.06.2017</t>
  </si>
  <si>
    <t>Внутр.пл. т/с к ж/з ул. Восточно-Крунгликовская, 38/4  (Сан-Хаус 17/05 от 21.03.2017) 08</t>
  </si>
  <si>
    <t>Внутр.пл. т/с к Литерам 2,4,5,6  (Литер 3 транзит) по ул.Солнечная, 24 НЕОГАРА (Регион-Строй доп.согл.2,3 к дог 15/402) 08</t>
  </si>
  <si>
    <t>Акт № 0000000117   от 30. 04. 2017</t>
  </si>
  <si>
    <t>Акт № 0000000155  от 30. 06. 2017</t>
  </si>
  <si>
    <t>Акт № 0000000198  от 30. 07. 2017</t>
  </si>
  <si>
    <t>Акт № 0000000247  от 31. 10. 2017</t>
  </si>
  <si>
    <t>Акт № 0000000299  от 31. 12. 2017</t>
  </si>
  <si>
    <t>Внутр.пл. т/с кв.1.3 Л21,52а,52в  МКР Москов. ул.Солнеч.(д/с1к дог.Мастерст.15/410 от 05.08.15.)08*</t>
  </si>
  <si>
    <t>Акт № 0000000299  от 30.11. 2017</t>
  </si>
  <si>
    <t>Внутр.пл. т/с Литер 3 по ул. Солнечная, 24 НЕОГАРА (КрасИнвСтр доп.согл.1 от 20.01.17 к дог 16/18 от 10.09.16) 08 *</t>
  </si>
  <si>
    <t>Внутр.пл. т/с мкр."Московский" кв. 2.3.1 Л.56,57,58 (Бизнес инвест ДС 1  к дог. 12/239) 08</t>
  </si>
  <si>
    <t>Акт № 0000000099  от 30. 06. 2017</t>
  </si>
  <si>
    <t>Внутр.пл. т/с от котельной №17 к ЖК "Дом Романовых" по ул. Автолюбителей 1/6 г. Краснодар (ИСК РАС 17/08 от 23.03.2017) 08</t>
  </si>
  <si>
    <t>Внутр.пл. т/с Снесарева,1, 2 этап  л 13,14,17,20 (ДМ д.с. № 2 к дог.14/339 от 16.05.14) 08</t>
  </si>
  <si>
    <t>Акт № 0000000168  от 30. 06. 2017</t>
  </si>
  <si>
    <t>Акт № 0000000206  от 31. 07. 2017</t>
  </si>
  <si>
    <t>Акт № 0000000314 от 31. 12. 2017</t>
  </si>
  <si>
    <t>Внутр.пл. т/с ул. Валерия Гассия,7  л.5 (Наш город д.с. 2 к дог. 12/220 от 12.03.2012) 08</t>
  </si>
  <si>
    <t>Акт №1 от 30. 06. 2017</t>
  </si>
  <si>
    <t>Акт №3 от 31. 10. 2017</t>
  </si>
  <si>
    <t>Акт № 0000000271 от 31. 10. 2017</t>
  </si>
  <si>
    <t>Акт № 0000000166 от 30. 06. 2017</t>
  </si>
  <si>
    <t>Внутр.пл. т/с ул. Пис.Знаменского,31 Л.9 (Деловой мир ДС 1 от 24.03.17г. к 15/417) 08</t>
  </si>
  <si>
    <t>Акт № 000000098 от 30. 04. 2017</t>
  </si>
  <si>
    <t>Акт № 000000209  от 31. 05. 2017</t>
  </si>
  <si>
    <t>Акт № 000000119  от 31. 05. 2017</t>
  </si>
  <si>
    <t>Акт № 000000313   от 31. 12. 2017</t>
  </si>
  <si>
    <t>Котельная мкр. БВК (2 очередь строительства) 08</t>
  </si>
  <si>
    <t xml:space="preserve">Да </t>
  </si>
  <si>
    <t>Акт № 740 от 31. 12. 2017 ООО "Кубаньстройконтроль 
314 от 28.08.2017 
Тех. надзор за строительством
Подрядный</t>
  </si>
  <si>
    <t>Реконструкция т/с по ул. Монтажников с заменой узлов учета тепловой энергии по ул. арх. Ишунина, 2/53 и 6 в г. Краснодаре 08*</t>
  </si>
  <si>
    <t xml:space="preserve"> ООО ВОК-Сервис</t>
  </si>
  <si>
    <t>Акт № 645 от 14 08 2017 г</t>
  </si>
  <si>
    <t>Акт № 617 от 27 07 2017 г</t>
  </si>
  <si>
    <t>(1 м=31,517 кг ) всего 0,127 т/0,031517=4,03 м</t>
  </si>
  <si>
    <t>(1м=17,146 кг) всего 0,003 т/0,017146=0,17 м</t>
  </si>
  <si>
    <t>(1м=7,768 кг) всего 0,002т/0,007768=0,26 м</t>
  </si>
  <si>
    <t>(1м=10,259 кг) всего 0,175т/0,010259=17,06 м</t>
  </si>
  <si>
    <t>(1м=72,332 кг) всего 0,765т/0,072332=10,58 м</t>
  </si>
  <si>
    <t>(1м=72,332 кг) всего 0,145т/0,072332=2 м</t>
  </si>
  <si>
    <t>(1м=72,332 кг) всего 0,1т/0,072332=1,4 м</t>
  </si>
  <si>
    <t>Командировочные расходы</t>
  </si>
  <si>
    <t>Тех. надзор за строительством</t>
  </si>
  <si>
    <t>Проект 4-2.2.11 "Новое строительство тепловых сетей для обеспечения перспективной тепловой нагрузки в зоне действия КРЭС-2"</t>
  </si>
  <si>
    <t>ТК-69-1</t>
  </si>
  <si>
    <t>АПП,1451_2016</t>
  </si>
  <si>
    <t>УТ-9</t>
  </si>
  <si>
    <t>ОАПП,32</t>
  </si>
  <si>
    <t>УТ АПП,1697</t>
  </si>
  <si>
    <t>УТ-2</t>
  </si>
  <si>
    <t>ТК-2и</t>
  </si>
  <si>
    <t>ОАПП,20</t>
  </si>
  <si>
    <t>УТ-1</t>
  </si>
  <si>
    <t>ОАПП,19.1</t>
  </si>
  <si>
    <t>АПП,1684_2016</t>
  </si>
  <si>
    <t>УТ-8*</t>
  </si>
  <si>
    <t>АПП,1084_2015</t>
  </si>
  <si>
    <t>Участок нового строительства к ОАПП,19.1 и 19.2</t>
  </si>
  <si>
    <t>Участок нового строительства к ОАПП,20</t>
  </si>
  <si>
    <t>ОАПП,42</t>
  </si>
  <si>
    <t>УТ-1*</t>
  </si>
  <si>
    <t>УТ-3</t>
  </si>
  <si>
    <t>Проект 4-2.2.3 "Новое строительство тепловых сетей для обеспечения перспективной тепловой нагрузки в зоне действия котельной № 4"</t>
  </si>
  <si>
    <t>ТК-1</t>
  </si>
  <si>
    <t>АПП,318_2016</t>
  </si>
  <si>
    <t>ТК-3/12</t>
  </si>
  <si>
    <t>Проект 4-2.2.4 "Новое строительство тепловых сетей для обеспечения перспективной тепловой нагрузки в зоне действия котельной № 5"</t>
  </si>
  <si>
    <t>Проект 4-2.2.5 "Новое строительство тепловых сетей для обеспечения перспективной тепловой нагрузки в зоне действия котельной № 6"</t>
  </si>
  <si>
    <t>Проект 4-2.2.7 "Новое строительство тепловых сетей для обеспечения перспективной тепловой нагрузки в зоне действия котельной № 8"</t>
  </si>
  <si>
    <t>АПП,1591_2016</t>
  </si>
  <si>
    <t>АПП,323_2016</t>
  </si>
  <si>
    <t>Проект 4-2.2.8 "Новое строительство тепловых сетей для обеспечения перспективной тепловой нагрузки в зоне действия котельной № 9"</t>
  </si>
  <si>
    <t>УТ-1**</t>
  </si>
  <si>
    <t>ОАПП,18</t>
  </si>
  <si>
    <t>АПП,369_2016</t>
  </si>
  <si>
    <t>АПП,1560_2016</t>
  </si>
  <si>
    <t>Участок нового строительства к ОАПП,18</t>
  </si>
  <si>
    <t>Проект 4-2.2.2 "Новое строительство тепловых сетей для обеспечения перспективной тепловой нагрузки в зоне действия котельной № 17"</t>
  </si>
  <si>
    <t>ОАПП,16</t>
  </si>
  <si>
    <t>АПП,956_2016</t>
  </si>
  <si>
    <t>АПП,265_2016</t>
  </si>
  <si>
    <t>АПП,266_2016</t>
  </si>
  <si>
    <t>АПП,1467_2016</t>
  </si>
  <si>
    <t>Участок нового строительства к ОАПП,14</t>
  </si>
  <si>
    <t>Участок нового строительства к ОАПП,16</t>
  </si>
  <si>
    <t>Участок нового строительства к ОАПП,17</t>
  </si>
  <si>
    <t>Проект 4-2.2.22 "Новое строительство тепловых сетей для обеспечения перспективной тепловой нагрузки в зоне действия КТЭЦ-ЮВР"</t>
  </si>
  <si>
    <t>ТК-АПП,910</t>
  </si>
  <si>
    <t>АПП,910_2016</t>
  </si>
  <si>
    <t>ТК-АПП,912</t>
  </si>
  <si>
    <t>АПП,912_2015</t>
  </si>
  <si>
    <t>ТК-АПП,933</t>
  </si>
  <si>
    <t>АПП,933_2015</t>
  </si>
  <si>
    <t>ТК-около ЦТП7</t>
  </si>
  <si>
    <t>ТК-АПП,1725</t>
  </si>
  <si>
    <t>ТК-АПП,480</t>
  </si>
  <si>
    <t>АПП,1480_2016</t>
  </si>
  <si>
    <t>ТК-АПП,1218</t>
  </si>
  <si>
    <t>ТК-АПП,1218,172</t>
  </si>
  <si>
    <t>ТК-АПП,1444</t>
  </si>
  <si>
    <t>АПП,1444_2016</t>
  </si>
  <si>
    <t>ТК-АПП,1527</t>
  </si>
  <si>
    <t>АПП,1527_2016</t>
  </si>
  <si>
    <t>ТК-АПП,1168</t>
  </si>
  <si>
    <t>АПП,1168_2016</t>
  </si>
  <si>
    <t>ТК-АПП,233</t>
  </si>
  <si>
    <t>ТК-АПП,1287</t>
  </si>
  <si>
    <t>АПП,1287_2016</t>
  </si>
  <si>
    <t>ТК-АПП,1298</t>
  </si>
  <si>
    <t>ТК-АПП,1297</t>
  </si>
  <si>
    <t>ТК-АПП,1296</t>
  </si>
  <si>
    <t>АПП,1296_2016</t>
  </si>
  <si>
    <t>ТК-АПП,1478</t>
  </si>
  <si>
    <t>АПП,1478_2016</t>
  </si>
  <si>
    <t>Проект 4-2.2.23 "Новое строительство тепловых сетей для обеспечения перспективной тепловой нагрузки в зоне действия КТЭЦ-ЮВР (ЦТП 13)"</t>
  </si>
  <si>
    <t>ТК-164/1</t>
  </si>
  <si>
    <t>АПП,1443_2016</t>
  </si>
  <si>
    <t>Проект 4-2.2.16 "Новое строительство тепловых сетей для обеспечения перспективной тепловой нагрузки в зоне действия КТЭЦ-ВПР"</t>
  </si>
  <si>
    <t>У-АПП,213_2016</t>
  </si>
  <si>
    <t>АПП,213_2016</t>
  </si>
  <si>
    <t>Проект 4-2.2.19 "Новое строительство тепловых сетей для обеспечения перспективной тепловой нагрузки в зоне действия КТЭЦ-КТС от ПМР"</t>
  </si>
  <si>
    <t>т.18/1</t>
  </si>
  <si>
    <t>АПП,242_2016</t>
  </si>
  <si>
    <t>Проект 4-2.2.9 "Новое строительство тепловых сетей для обеспечения перспективной тепловой нагрузки в зоне действия котельной БВК"</t>
  </si>
  <si>
    <t>УТ5</t>
  </si>
  <si>
    <t>ОАПП,84</t>
  </si>
  <si>
    <t>УТ мкр. 45</t>
  </si>
  <si>
    <t>ОАПП,45</t>
  </si>
  <si>
    <t>ОАПП,82</t>
  </si>
  <si>
    <t>ОАПП,85</t>
  </si>
  <si>
    <t>УТ мкр. 72</t>
  </si>
  <si>
    <t>ОАПП,72</t>
  </si>
  <si>
    <t>УТ мкр. 73, 74</t>
  </si>
  <si>
    <t>УТ мкр. 74</t>
  </si>
  <si>
    <t>УТ9</t>
  </si>
  <si>
    <t>АПП,944_2016</t>
  </si>
  <si>
    <t>УТ9*</t>
  </si>
  <si>
    <t>УТ АПП,138</t>
  </si>
  <si>
    <t>АПП,138_2016</t>
  </si>
  <si>
    <t>УТ АПП,136</t>
  </si>
  <si>
    <t>АПП,1689_2016</t>
  </si>
  <si>
    <t>УТ мкр. 34</t>
  </si>
  <si>
    <t>ОАПП,34</t>
  </si>
  <si>
    <t>УТ АПП,167</t>
  </si>
  <si>
    <t>АПП,166_2016</t>
  </si>
  <si>
    <t>АПП,1688_2016</t>
  </si>
  <si>
    <t>УТ АПП,1515</t>
  </si>
  <si>
    <t>АПП,1515_2016</t>
  </si>
  <si>
    <t>УТ АПП,954</t>
  </si>
  <si>
    <t>АПП,954_2015</t>
  </si>
  <si>
    <t>УТ АПП,1446</t>
  </si>
  <si>
    <t>АПП,1446_2016</t>
  </si>
  <si>
    <t>АПП,1465_2016</t>
  </si>
  <si>
    <t>ОАПП,43</t>
  </si>
  <si>
    <t>УТ АПП,147</t>
  </si>
  <si>
    <t>АПП,147_2015</t>
  </si>
  <si>
    <t>АПП,148_2016</t>
  </si>
  <si>
    <t>ТК-22/2</t>
  </si>
  <si>
    <t>УТ мкр. 33</t>
  </si>
  <si>
    <t>УТ мкр. 70</t>
  </si>
  <si>
    <t>ОАПП,70</t>
  </si>
  <si>
    <t>УТ мкр. 77</t>
  </si>
  <si>
    <t>АПП,1631_2016</t>
  </si>
  <si>
    <t>ТК-6</t>
  </si>
  <si>
    <t>АПП,115_2016</t>
  </si>
  <si>
    <t>АПП,1549_2015</t>
  </si>
  <si>
    <t>УТ АПП,1142</t>
  </si>
  <si>
    <t>АПП,1142_2018</t>
  </si>
  <si>
    <t>УТ3</t>
  </si>
  <si>
    <t>АПП,1292_2016</t>
  </si>
  <si>
    <t>УТ4</t>
  </si>
  <si>
    <t>ОАПП,46</t>
  </si>
  <si>
    <t>УТ мкр. 76</t>
  </si>
  <si>
    <t>УТ АПП,911</t>
  </si>
  <si>
    <t>УТ мкр. 44</t>
  </si>
  <si>
    <t>ОАПП,44</t>
  </si>
  <si>
    <t>УТ мкр. 80</t>
  </si>
  <si>
    <t>ОАПП,80</t>
  </si>
  <si>
    <t>УТ АПП,116</t>
  </si>
  <si>
    <t>АПП,116_2016</t>
  </si>
  <si>
    <t>ОАПП,77</t>
  </si>
  <si>
    <t>ТК-20/1</t>
  </si>
  <si>
    <t>АПП,1006_2015</t>
  </si>
  <si>
    <t>УТ АПП,114</t>
  </si>
  <si>
    <t>АПП,114_2016</t>
  </si>
  <si>
    <t>ОАПП,33</t>
  </si>
  <si>
    <t>ОАПП,74</t>
  </si>
  <si>
    <t>УТ-1Б</t>
  </si>
  <si>
    <t>УТ-8</t>
  </si>
  <si>
    <t>ПНС Вологод</t>
  </si>
  <si>
    <t>Проект 4-2.2.10 "Новое строительство тепловых сетей для обеспечения перспективной тепловой нагрузки в зоне действия котельной мкр. Солнечный"</t>
  </si>
  <si>
    <t>УТ кот.</t>
  </si>
  <si>
    <t>УТ мкр. 30</t>
  </si>
  <si>
    <t>УТ 1</t>
  </si>
  <si>
    <t>УТ мкр. 39</t>
  </si>
  <si>
    <t>УТ АПП,413</t>
  </si>
  <si>
    <t>ТК-12*</t>
  </si>
  <si>
    <t>УТ1М*</t>
  </si>
  <si>
    <t>АПП,415_2016</t>
  </si>
  <si>
    <t>ОАПП,39</t>
  </si>
  <si>
    <t>АПП,412_2016</t>
  </si>
  <si>
    <t>ТК-2С</t>
  </si>
  <si>
    <t>ТК-18/3</t>
  </si>
  <si>
    <t>ОАПП,37</t>
  </si>
  <si>
    <t>ТК мкр. 41</t>
  </si>
  <si>
    <t>ОАПП,41</t>
  </si>
  <si>
    <t>УТ-4</t>
  </si>
  <si>
    <t>АПП,960_2015</t>
  </si>
  <si>
    <t>УТ-2 (8)</t>
  </si>
  <si>
    <t>АПП,1003_2015</t>
  </si>
  <si>
    <t>УТ АПП,1081</t>
  </si>
  <si>
    <t>АПП,1081_2015</t>
  </si>
  <si>
    <t>УТ мкр. 29</t>
  </si>
  <si>
    <t>ОАПП,29</t>
  </si>
  <si>
    <t>Участок нового строительства к ОАПП,29</t>
  </si>
  <si>
    <t>Участок нового строительства к ОАПП,30</t>
  </si>
  <si>
    <t>Участок нового строительства к ОАПП,39</t>
  </si>
  <si>
    <t>Участок нового строительства к ОАПП,40</t>
  </si>
  <si>
    <t>Участок нового строительства к ОАПП,41</t>
  </si>
  <si>
    <t>Участок нового строительства к ОАПП,42</t>
  </si>
  <si>
    <t>Проект 4-1.2.1. «Ввод второй очереди котельной № 19 в составе трех котлов Eurotherm-58 суммарной мощностью 150 Гкал/час с собственной системой ВПУ»</t>
  </si>
  <si>
    <t>Проект 4 -1.2.3. «Строительство новой котельной в мкр. «Солнечный» двумя очередями: 1-я очередь ввод шести котлов Eurotherm-11 суммарной мощностью 60 Гкал/час, 2-я очередь ввод двух котлов Eurotherm-11 суммарной мощностью 20 Гкал/час»</t>
  </si>
  <si>
    <t>Проект 4 -1.2.4. «Строительство новой котельной в мкр. «Молодежный» двумя очередями: 1-я очередь ввод трех котлов Eurotherm-23 суммарной мощностью 60 Гкал/час, 2-я очередь ввод двух котлов Eurotherm-23 суммарной мощностью 40 Гкал/час»</t>
  </si>
  <si>
    <t>Проект 4-1.2.5. «Строительство новой котельной в совхозе Прогресс двумя очередями: 1-я очередь ввод двух котлов Eurotherm-23 суммарной мощностью 40 Гкал/час, 2-я очередь ввод одного котла Eurotherm-23 суммарной мощностью 20 Гкал/час»</t>
  </si>
  <si>
    <t>Проект 4-2.3.11 "Реконструкция тепловых сетей с увеличением диаметра трубопроводов для обеспечения перспективных приростов тепловой нагрузки в зоне действия КРЭС-2"</t>
  </si>
  <si>
    <t>т.А</t>
  </si>
  <si>
    <t>УП4</t>
  </si>
  <si>
    <t>УП-5</t>
  </si>
  <si>
    <t>У-2</t>
  </si>
  <si>
    <t>У-3</t>
  </si>
  <si>
    <t>АПП,1455_2016</t>
  </si>
  <si>
    <t>АПП,913_2015</t>
  </si>
  <si>
    <t>ТП-3</t>
  </si>
  <si>
    <t>ТК-2</t>
  </si>
  <si>
    <t>ТК-2/1</t>
  </si>
  <si>
    <t>ТК-2а</t>
  </si>
  <si>
    <t>ТК-5/2</t>
  </si>
  <si>
    <t>ТК-5/4</t>
  </si>
  <si>
    <t>ТК-12/4</t>
  </si>
  <si>
    <t>ТК-12/7</t>
  </si>
  <si>
    <t>ТК-3/3</t>
  </si>
  <si>
    <t>У-5/1</t>
  </si>
  <si>
    <t>Ростовское Шоссе,5/1</t>
  </si>
  <si>
    <t>Проект 4-2.3.3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№ 4"</t>
  </si>
  <si>
    <t>УТ</t>
  </si>
  <si>
    <t>У-0</t>
  </si>
  <si>
    <t>ТК-1/4</t>
  </si>
  <si>
    <t>Проект 4-2.3.4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№ 5"</t>
  </si>
  <si>
    <t>У-1</t>
  </si>
  <si>
    <t>Проект 4-2.3.7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№ 8"</t>
  </si>
  <si>
    <t>Проект 4-2.3.2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№ 17"</t>
  </si>
  <si>
    <t>Проект 4-2.3.9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БВК"</t>
  </si>
  <si>
    <t>УТ-11*</t>
  </si>
  <si>
    <t>УТ-12 (УТ-1)</t>
  </si>
  <si>
    <t>ТК-10</t>
  </si>
  <si>
    <t>ТК-18</t>
  </si>
  <si>
    <t>ТК-22/1</t>
  </si>
  <si>
    <t>ТК-1-1</t>
  </si>
  <si>
    <t>ТК-84/1</t>
  </si>
  <si>
    <t>Проект 4-2.3.10 "Реконструкция тепловых сетей с увеличением диаметра трубопроводов для обеспечения перспективных приростов тепловой нагрузки в зоне действия котельной мкр. Солнечный"</t>
  </si>
  <si>
    <t>УТ2 (4)</t>
  </si>
  <si>
    <t>ТК-1С</t>
  </si>
  <si>
    <t>УТ1 (4)</t>
  </si>
  <si>
    <t>УТ3 (4)</t>
  </si>
  <si>
    <t>Проект 4-2.3.22 "Реконструкция тепловых сетей с увеличением диаметра трубопроводов для обеспечения перспективных приростов тепловой нагрузки в зоне действия КТЭЦ-ЮВР"</t>
  </si>
  <si>
    <t>ТК30а</t>
  </si>
  <si>
    <t>ТК-32</t>
  </si>
  <si>
    <t>ТК-ЦТП8</t>
  </si>
  <si>
    <t>ТК-24</t>
  </si>
  <si>
    <t>ТК-8/2</t>
  </si>
  <si>
    <t>ТК29а</t>
  </si>
  <si>
    <t>ТК1а</t>
  </si>
  <si>
    <t>РД-ЮВР</t>
  </si>
  <si>
    <t>Проект 4-2.3.23 "Реконструкция тепловых сетей с увеличением диаметра трубопроводов для обеспечения перспективных приростов тепловой нагрузки в зоне действия КТЭЦ-ЮВР (ЦТП 13)"</t>
  </si>
  <si>
    <t>задвижка</t>
  </si>
  <si>
    <t>ТК1-ЦТП15</t>
  </si>
  <si>
    <t>ТК5-ЦТП15</t>
  </si>
  <si>
    <t>Проект 4-2.3.16 "Реконструкция тепловых сетей с увеличением диаметра трубопроводов для обеспечения перспективных приростов тепловой нагрузки в зоне действия КТЭЦ-ВПР"</t>
  </si>
  <si>
    <t>Проект 4-2.3.19 "Реконструкция тепловых сетей с увеличением диаметра трубопроводов для обеспечения перспективных приростов тепловой нагрузки в зоне действия КТЭЦ-КТС от ПМР"</t>
  </si>
  <si>
    <t>в.3</t>
  </si>
  <si>
    <t>т.16</t>
  </si>
  <si>
    <t>в.4</t>
  </si>
  <si>
    <t>т.18</t>
  </si>
  <si>
    <t>т.17</t>
  </si>
  <si>
    <t>ТК-33</t>
  </si>
  <si>
    <t>Проект 4-1.1.9 «Реконструкция водоподготовительной установки с увеличением мощности на котельной № 2»</t>
  </si>
  <si>
    <t>Проект 4-1.1.11 «Реконструкция водоподготовительной установки на котельной № 9»</t>
  </si>
  <si>
    <t>ТК-51</t>
  </si>
  <si>
    <t>Садовая,7,1</t>
  </si>
  <si>
    <t>Проект 4-2.4.20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КТЭЦ-ЮВР"</t>
  </si>
  <si>
    <t>ТК28</t>
  </si>
  <si>
    <t>ТК28*</t>
  </si>
  <si>
    <t>УТ5/1</t>
  </si>
  <si>
    <t>УТ5/УТ4-1</t>
  </si>
  <si>
    <t>УТ5/УТ4-2</t>
  </si>
  <si>
    <t>УТ5/УТ4-3</t>
  </si>
  <si>
    <t>УТ5/УТ4-4</t>
  </si>
  <si>
    <t>УТ5/УТ4-5</t>
  </si>
  <si>
    <t>УТ5/УТ4-6</t>
  </si>
  <si>
    <t>ТК-ЦТП10</t>
  </si>
  <si>
    <t>ЦТП 5</t>
  </si>
  <si>
    <t>Проект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КТЭЦ-ВПР (ЦТП 2)"</t>
  </si>
  <si>
    <t>ТП3</t>
  </si>
  <si>
    <t>им. Евдокии Бершанской,7</t>
  </si>
  <si>
    <t>Садовая,7,2</t>
  </si>
  <si>
    <t>Проект 4-2.4.20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КТЭЦ-пос. ТЭЦ"</t>
  </si>
  <si>
    <t>ТК-20/5*</t>
  </si>
  <si>
    <t>им. Евдокии Бершанской,11</t>
  </si>
  <si>
    <t>Проект 4-2.8.11 "Строительство и реконструкция тепловых сетей для повышения эффективности функционирования системы теплоснабжения от котельной КРЭС-2"</t>
  </si>
  <si>
    <t>ЦТП-Зиповская,</t>
  </si>
  <si>
    <t>Проект 4-2.8.22 "Строительство и реконструкция тепловых сетей для повышения эффективности функционирования системы теплоснабжения от Краснодарской ТЭЦ - тепловой вывод «ЮВР - Центр города»"</t>
  </si>
  <si>
    <t>ЦТП-9</t>
  </si>
  <si>
    <t>Ставропольская, 96</t>
  </si>
  <si>
    <t xml:space="preserve">Проекты 4-2.6.2 "Перевод ИТП жилых домов проезд Дальний, 3; ул.Архитектора Ишунина, 4 – 6 на независимую схему теплоснабжения" </t>
  </si>
  <si>
    <t>Проекты 4-2.6.4 "Техническое перевооружение ЦТП-13 с увеличением поверхностей теплообмена для подключения перспективных потребителей"</t>
  </si>
  <si>
    <t>АПП,1374_2016</t>
  </si>
  <si>
    <t>АПП,1452_2015</t>
  </si>
  <si>
    <t>АПП,1453_2015</t>
  </si>
  <si>
    <t>АПП,1454_2015</t>
  </si>
  <si>
    <t>АПП,1696_2016</t>
  </si>
  <si>
    <t>Проект Проект 4-2.4.18 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КТЭЦ-ВПР (ЦТП 2)"</t>
  </si>
  <si>
    <t>Акт № 0000000167  от 30.06.2017</t>
  </si>
  <si>
    <t>Акт № 00000000142  от 30.09.2017</t>
  </si>
  <si>
    <t>Акт № 131 от 30.06.2017</t>
  </si>
  <si>
    <t xml:space="preserve">Акт № 99 от 31.05.2017
</t>
  </si>
  <si>
    <t>Акт № 234 от 31.12.2017</t>
  </si>
  <si>
    <t>Акт № 145 от 31.07.2017</t>
  </si>
  <si>
    <t>Акт № 165 от 31.08.2017</t>
  </si>
  <si>
    <t>Акт № 215 от 30.11.2017</t>
  </si>
  <si>
    <t>Акт № 80 от 30.04.2017</t>
  </si>
  <si>
    <t>Акт № 99 от 31.05.2017</t>
  </si>
  <si>
    <t>Акт № 27 от 28.02.2017</t>
  </si>
  <si>
    <t>Акт № 61 от 31.03.2017</t>
  </si>
  <si>
    <t>Акт № 209 от 31.10. 2017</t>
  </si>
  <si>
    <t>Акт № 234 от 31.12. 2017</t>
  </si>
  <si>
    <t>Акт № 180 от 30.09.2017</t>
  </si>
  <si>
    <t>Акт № 131 от 30.06. 2017</t>
  </si>
  <si>
    <t>Акт № 6 от 31.01.2017</t>
  </si>
  <si>
    <t>Акт № 180 от 31.09.2017</t>
  </si>
  <si>
    <t>Акт № 209 от 31.10.2017</t>
  </si>
  <si>
    <t>Акт № 2046 от 31.12.2017</t>
  </si>
  <si>
    <t>Проект 4-2.4.18 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КТЭЦ-ВПР (ЦТП 2)"</t>
  </si>
  <si>
    <t xml:space="preserve">www. utp.sberbank-ast.ru </t>
  </si>
  <si>
    <t>открытый  аукцион в электронной форме</t>
  </si>
  <si>
    <t>Проект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КТЭЦ-пос. ТЭЦ"</t>
  </si>
  <si>
    <t>www.zakupki.ru</t>
  </si>
  <si>
    <t>ЕП        16.3.14</t>
  </si>
  <si>
    <t>31705250052</t>
  </si>
  <si>
    <t>ООО СтройГрадЮг-1</t>
  </si>
  <si>
    <t>исх.596 от 21.02.2017г</t>
  </si>
  <si>
    <t>17/01 от 17.03.2017г.</t>
  </si>
  <si>
    <t>ООО СУ-6"ЮСИ Кубань"</t>
  </si>
  <si>
    <t>17/18 от 30.06.2017г.</t>
  </si>
  <si>
    <t>на восточной границе земельного участка кадастровый номер 23:43:0143021:2574 (квартал 2.3).</t>
  </si>
  <si>
    <t>ООО "Краснодар сити"</t>
  </si>
  <si>
    <t>вх.010-06/2421/1от 05.06.2017г.</t>
  </si>
  <si>
    <t>17/14 от 07.06.2017г.</t>
  </si>
  <si>
    <t>тепловая камера УТ-3 на теплотрассе 2Ду400 на территории земельного участка Заявителя по ул. Шоссе Нефтяников, 18</t>
  </si>
  <si>
    <t>ООО "Комплекс" ИНН 2312257051</t>
  </si>
  <si>
    <t>вх.010-06/2334/1от 31.05.2017г.</t>
  </si>
  <si>
    <t>17/15 от 21.07.2017г.</t>
  </si>
  <si>
    <t>Точку подключения принять в ИТП (сущ.) многоэтажного жилого дома в осях 7-8</t>
  </si>
  <si>
    <t>Гражданин Русаков М.В.,Лозовой М.Е.</t>
  </si>
  <si>
    <t>Точка подключения – у ближайшей неподвижной опоры на теплотрассе 2Ø273 мм., у западной границы земельного участка (место подключения ООО «Любимый город»)</t>
  </si>
  <si>
    <t>ООО СУ-7"ЮСИ Кубань"</t>
  </si>
  <si>
    <t>17/19 от 30.06.2017г.</t>
  </si>
  <si>
    <t>СИК ООО "Алфреймс-Юг"</t>
  </si>
  <si>
    <t>17/03 от 25.02.2017г.</t>
  </si>
  <si>
    <t>Граница земельного участка рядом с тепловой камерой УТ8 на теплотрассе 2Ду350 у жилого дома литер 11 на пересечении ул.им. Байбакова и ул.им. Артюшкова</t>
  </si>
  <si>
    <t>ООО ИСК Наш город</t>
  </si>
  <si>
    <t>Контроль за достижением плановых значений показателей надежности и энергетической эффективности объектов централизованного теплоснабжения, достижение которых предусмотрено в результате реализации мероприятий инвестиционной программы АО "Краснодартеплосеть"</t>
  </si>
  <si>
    <t>Проект 4-1.1.9 «Реконструкция водоподготовительной установки на котельной № 2»</t>
  </si>
  <si>
    <t>Проект 4-2.2.13 "Новое строительство тепловых сетей для обеспечения перспективной тепловой нагрузки в зоне действия КРЭС-2" (ЦТП ОО "Новер")</t>
  </si>
  <si>
    <t>Проект 4-2.4.18 "Реконструкция тепловых сетей с увеличением диаметра трубопроводов для обеспечения существующих расчетных гидравлических режимов в зоне действия КТЭЦ-ВПР (ЦТП 2)"</t>
  </si>
  <si>
    <t>м2</t>
  </si>
  <si>
    <t>ИНФОРМАЦИЯ</t>
  </si>
  <si>
    <t>(указывается полное наименование органа государственного контроля (надзора))</t>
  </si>
  <si>
    <t>о контроле за выполнением инвестиционной программы в соответствии с приказом Минстроя России от 07.11.2014 № 689/пр</t>
  </si>
  <si>
    <t>Наименование, реквизиты решения об установлении цен (тарифов)</t>
  </si>
  <si>
    <t>Приказ РЭК-ДЦиТ КК от 30.11.2015 № 57/2015-т "Об утверждении тарифов на тепловую энергию, горячую воду"</t>
  </si>
  <si>
    <t>Наименование, дата утверждения инвестиционной программы, сведения о внесении изменений в инвестиционную программу</t>
  </si>
  <si>
    <t>Приказ РЭК-ДЦиТ КК от 30.10.2015 № 16/2015</t>
  </si>
  <si>
    <t>"Об утверждении инвестиционной программы АО "Краснодартеплосеть" по развитию системы теплоснабжения муниципального образования город Краснодар на период 2016-2018 годов"</t>
  </si>
  <si>
    <t>(указывается полное наименование субъекта контроля (надзора)</t>
  </si>
  <si>
    <t>17/13 от   02.05.2017г</t>
  </si>
  <si>
    <t>17/04 
от 04. 09. 2017 г</t>
  </si>
  <si>
    <t>на восточной границе земельного участка Застройщика</t>
  </si>
  <si>
    <t xml:space="preserve">Многоэтажные жилые дома </t>
  </si>
  <si>
    <t>Прикубанский внутригородской округ  в районе улиц Семигорская-Понтийская ,Домбайскаяквартал 3 (Литер 22,24), квартал 4 (Литер 26,28,29,31) расположенной в верхней части  мкр."Губернский</t>
  </si>
  <si>
    <t>Многоэтажная жилая застройка на земельном участке пл.20,97Га,</t>
  </si>
  <si>
    <t>Жилая застройка по ул.5-Дорожная пос. Березовый ,68 Литера 1,2,3</t>
  </si>
  <si>
    <t xml:space="preserve">проектируемая тепловая камера УТ1 на границе земельного участка Заказчика на теплотрассе 2Ø426 </t>
  </si>
  <si>
    <t>Многоэтажная жилая застройка на земельном участке пл.20,97Га</t>
  </si>
  <si>
    <t>В районе улиц Семигорская-Понтийская, Домбайская кв.6в г.Краснодаре" квартал 6 литера 32,34, квартал 6 литера35,36,37,38,39, расположенной в верхней части  мкр."Губернский</t>
  </si>
  <si>
    <t xml:space="preserve">Жилой комплекс по ул.Шоссе Нефтяников,18 в г.Краснодаре. </t>
  </si>
  <si>
    <t>Жилой комплекс литер.1, 2, 3, 7</t>
  </si>
  <si>
    <t>Общеобразовательная школа на 1100 мест</t>
  </si>
  <si>
    <t xml:space="preserve">   мкр. "Молодежный",  п. Березовый  г. Краснодара"</t>
  </si>
  <si>
    <t>Магазин розничной торговли</t>
  </si>
  <si>
    <t xml:space="preserve"> ул.5-я Дорожная, 70 в г.Краснодаре</t>
  </si>
  <si>
    <t xml:space="preserve"> Прикубанский внутригородской округ г. Краснодар"</t>
  </si>
  <si>
    <t>Общеобразовательная школа на 2500 мест со спортивном блоком. 2 этап строительства. Общеобразовательная школа на 1550 мест.</t>
  </si>
  <si>
    <t>16-ти этажный 3-х секционный жилой дом со встроенными офисными помещениями</t>
  </si>
  <si>
    <t xml:space="preserve">п.Пашковский по ул.Краевая 7, г. Краснодар,  4 этап строительства </t>
  </si>
  <si>
    <t xml:space="preserve">Проект 4-2.2.11 "Новое строительство тепловых сетей для обеспечения перспективной тепловой нагрузки в зоне действия КРЭС-2"
(АПП,1173 2017 лит1стр 
АПП,1174 2018 лит2 стр 
АПП,1175 2019 лит3 стр 
АПП,1178 2023 лит7 стр) </t>
  </si>
  <si>
    <t>Региональная энергетическая коммисия - департамент цен и тарифов Краснодарского края</t>
  </si>
  <si>
    <t>за</t>
  </si>
  <si>
    <t>год</t>
  </si>
  <si>
    <t>Контроль исполнения финансового плана по инвестиционной программе АО "Краснодартеплосеть"</t>
  </si>
  <si>
    <t>амортизионные отчисления</t>
  </si>
  <si>
    <t>Наименование мероприятий</t>
  </si>
  <si>
    <t>Всего</t>
  </si>
  <si>
    <t>Всего, без НДС тыс. руб.</t>
  </si>
  <si>
    <t>Стоимость работ по КС-3, КС-2, актам выполненных работ, тыс. руб. без НДС</t>
  </si>
  <si>
    <t>Акт № 4 от 30.11.2017</t>
  </si>
  <si>
    <t>3,839,61</t>
  </si>
  <si>
    <t>Акт № 2 от 30. 04. 2017</t>
  </si>
  <si>
    <t>Акт № 3 от 31. 05. 2017</t>
  </si>
  <si>
    <t>Акт № 4 от 31. 07. 2017</t>
  </si>
  <si>
    <t>Акт № 6 от 31. 12. 2017</t>
  </si>
  <si>
    <t>Акт № 15 от 30. 06. 2017</t>
  </si>
  <si>
    <t>Акт № 16 от 31. 07. 2017</t>
  </si>
  <si>
    <t>Акт № 19 от 31. 12. 2017</t>
  </si>
  <si>
    <t>Акт № 2 от 31.07.2017</t>
  </si>
  <si>
    <t>Акт №4 от 31.09.2017</t>
  </si>
  <si>
    <t>ООО "Кубань-ДорСтрой"</t>
  </si>
  <si>
    <t>№ 0721-03 от 15.09.2017</t>
  </si>
  <si>
    <t>№ 129 от 01.04.15  Автотранспортные услуги</t>
  </si>
  <si>
    <t>Внутр.пл. и внутр.кв. т/с ул. В.Гассия,6  Л.1-6,9-13, ДДУ Л.16 (НГ д/с 2,3,4 10/186 от 17/12/10) 08</t>
  </si>
  <si>
    <t>Внутр.пл. т/с ул. Валерия Гассия,7  л.5 (Наш город д.с. 2 к  12/220 от 12.03.2012) 08</t>
  </si>
  <si>
    <t xml:space="preserve"> № 209-Пд от 22.06.2017 на выполнение СМР</t>
  </si>
  <si>
    <t xml:space="preserve"> № 173-Пд от 29. 03. 2017 на выполнение СМР</t>
  </si>
  <si>
    <t>Внутр.пл. т/с Снесарева,1, 2 этап  л 13,14,17,20 (ДМ д.с. № 2 к 14/339 от 16.05.14) 08</t>
  </si>
  <si>
    <t xml:space="preserve"> № 845-Пд от 24.12.2015 на выполнение СМР</t>
  </si>
  <si>
    <t xml:space="preserve"> №727-Пд от 24.09.2017 
на выполнение СМР </t>
  </si>
  <si>
    <t>Внутр.кв. т/с БВК кв.10 к Л.1,2,3,4,5 г. Краснодар (д.с № 4  ДМ 14/368 от 24.11.14) 08</t>
  </si>
  <si>
    <t>Внутр.пл. т/с БВК к Л.1,1А,2,2А,3,3А,4,4А,5,6 кв.2,1 г.Краснодар (ДМ доп/с. к 13/269 от 16.02.13.) 08</t>
  </si>
  <si>
    <t xml:space="preserve">
 № 125-Пд  от 17.03.2014  на выполнение СМР
</t>
  </si>
  <si>
    <t xml:space="preserve">
 № 31-Пд  от 20.01.2014  на выполнение СМР
</t>
  </si>
  <si>
    <t>Внутр.пл. т/с БВК кв.1,1 Л.1,2,3, 8,9 г.Краснодар (КСГд/с 1,2,3,4 к  13/273 от 20.12.2013 г.) 08</t>
  </si>
  <si>
    <t xml:space="preserve"> № 383-Пд  от 22.06.2017  на выполнение СМР</t>
  </si>
  <si>
    <t xml:space="preserve"> № 38-Пд от 23.01.2015  на выполнение СМР
</t>
  </si>
  <si>
    <t xml:space="preserve"> № 400-Пд от 26.09.2016  на выполнение СМР</t>
  </si>
  <si>
    <t>Внутр.пл. т/с БВК кв.10 Л.1,2,3,4,5 г.Краснодар (д.с № 2+3+5  ДМ 14/368 от 24.11.14) 08</t>
  </si>
  <si>
    <t xml:space="preserve"> № 14-Пд от 29.04.2016  на выполнение СМР</t>
  </si>
  <si>
    <t xml:space="preserve"> № 401-Пд от 27.09.2016  на выполнение СМР</t>
  </si>
  <si>
    <t>Внутр.пл. т/с кв.1.3 Л21,52а,52в  МКР Москов. ул.Солнеч.(д/с1к Мастерст.15/410 от 05.08.15.)08*</t>
  </si>
  <si>
    <t xml:space="preserve"> № 330-Пд от 28. 06. 2016 на выполнение СМР</t>
  </si>
  <si>
    <t>Внутр.пл. т/с мкр."Московский" кв. 2.3.1 Л.56,57,58 (Бизнес инвест ДС 1  к  12/239) 08</t>
  </si>
  <si>
    <t xml:space="preserve"> № 99-Пд от 04.03.2014 на выполнение СМР</t>
  </si>
  <si>
    <t xml:space="preserve"> №53-Пд от 16.03.2017 
на выполнение СМР </t>
  </si>
  <si>
    <t xml:space="preserve"> № 385-Пд от 28.06.2017 
на выполнение СМР</t>
  </si>
  <si>
    <t>Акт №1 от 31.12.2017</t>
  </si>
  <si>
    <t>Акт № 2 от 31.01.2017</t>
  </si>
  <si>
    <t>Реквизыты овора подряда и первичных учетных документов о выполнении работ</t>
  </si>
  <si>
    <t>Наименование проектной организации, дата, номер овора</t>
  </si>
  <si>
    <t>дата и № овора подряда</t>
  </si>
  <si>
    <t>Срок выполнения работ по овору</t>
  </si>
  <si>
    <t xml:space="preserve"> № 959-Пд от 04.09.2013 на выполнение СМР</t>
  </si>
  <si>
    <t xml:space="preserve"> № 747-ПД от 30.09.2014</t>
  </si>
  <si>
    <t>"Градоресурс Фирма ООО
 № 17702 от 20.03.2017</t>
  </si>
  <si>
    <t xml:space="preserve"> № 14-Пд от 29.04.2016 на выполнение СМР
</t>
  </si>
  <si>
    <t>Внутр.пл. т/ с мкр"Московский" кв 2.3.1. Л.53,54,55 (Деловой мир ДС2  к  подкл12/234) 08</t>
  </si>
  <si>
    <t>Внутр.пл. т/с к Литерам 2,4,5,6  (Литер 3 транзит) по ул.Солнечная, 24 НЕОГАРА (Регион-Строй доп.согл.2,3 к  15/402) 08</t>
  </si>
  <si>
    <t>Внутр.пл. т/с Литер 3 по ул. Солнечная, 24 НЕОГАРА (КрасИнвСтр доп.согл.1 от 20.01.17 к  16/18 от 10.09.16) 08 *</t>
  </si>
  <si>
    <t xml:space="preserve">ИП "Харламов Борис Борисович 
 № 4/1 от 08.02.2017  Разработка рабочей документации
</t>
  </si>
  <si>
    <t xml:space="preserve"> ООО ВОК-Сервис  SBR003-1704200058 от 30.05.2017 СМР</t>
  </si>
  <si>
    <t xml:space="preserve"> SBR003-1704200058 от 30.05.2017 СМР
</t>
  </si>
  <si>
    <t>Акт №10 от 31.01.2017</t>
  </si>
  <si>
    <t>Акт № 15 от 31.10.2017</t>
  </si>
  <si>
    <t xml:space="preserve"> № 55-Пд от 30.04.2017 на выполнение СМР</t>
  </si>
  <si>
    <t>Акт № 31 от 31.01.2017</t>
  </si>
  <si>
    <t>Акт № 29 от 31.08.2017</t>
  </si>
  <si>
    <t>Акт № 31 от 31.10.2017</t>
  </si>
  <si>
    <t>Акт № 33 от 31.12.2017</t>
  </si>
  <si>
    <t>Акт № 1 от 30.06.2017</t>
  </si>
  <si>
    <t>Акт № 22 от 31.05.2017</t>
  </si>
  <si>
    <t>Акт № 23 от 30.06.2017</t>
  </si>
  <si>
    <t>Акт № 24 от 30.09.2017</t>
  </si>
  <si>
    <t>Акт № 25 от 31.10.2017</t>
  </si>
  <si>
    <t>Акт № 7 от 30. 04. 2017</t>
  </si>
  <si>
    <t>Акт № 8 от 30. 06. 2017</t>
  </si>
  <si>
    <t>Акт № 9 от 31. 07. 2017</t>
  </si>
  <si>
    <t>Акт № 12 от 31. 10. 2017</t>
  </si>
  <si>
    <t>Акт № 13 от 31. 12. 2017</t>
  </si>
  <si>
    <t>Акт № 4 от 30.11. 2017</t>
  </si>
  <si>
    <t>Акт № 1 от 31.03.2017</t>
  </si>
  <si>
    <t>Акт № 1 от 30.04.2017</t>
  </si>
  <si>
    <t>Акт № 2 от 30.04.2017</t>
  </si>
  <si>
    <t>Акт № 3 от 30.06.2017</t>
  </si>
  <si>
    <t xml:space="preserve">Акт № 1 от 30. 06. 2017 г </t>
  </si>
  <si>
    <t>№ 314 от 28.08.2017 ООО "КСК"</t>
  </si>
  <si>
    <t>№ 1 от 19. 06. 2017 г сварочные работы г. Сафоново, командировочные расходы</t>
  </si>
  <si>
    <t xml:space="preserve">факт </t>
  </si>
  <si>
    <t xml:space="preserve">план </t>
  </si>
  <si>
    <t>В целом по теплоснабжающей организации на территории муниципального образования город Краснодар</t>
  </si>
  <si>
    <t>(в редакции приказов от 23.12.2015 № 22/2015, от 21.09.2016 № 37/2016, от 15.12.2016 № 23/2016, от 20.12.2016 № 24/2016, от 30.11.2017 № 25/2017 )</t>
  </si>
  <si>
    <t>Выполнение мероприятий утвержденной инвестиционной программы</t>
  </si>
  <si>
    <t>Акт № 1 от 31. 08. 2017</t>
  </si>
  <si>
    <t>Акт № 1 от 31. 07.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</si>
</sst>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0.000"/>
    <numFmt numFmtId="167" formatCode="_-* #,##0_р_._-;\-* #,##0_р_._-;_-* &quot;-&quot;??_р_._-;_-@_-"/>
    <numFmt numFmtId="168" formatCode="0.0000"/>
    <numFmt numFmtId="169" formatCode="_(&quot;р.&quot;* #,##0.00_);_(&quot;р.&quot;* \(#,##0.00\);_(&quot;р.&quot;* &quot;-&quot;??_);_(@_)"/>
  </numFmts>
  <fonts count="5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8"/>
      <name val="Arial"/>
      <family val="2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charset val="204"/>
    </font>
    <font>
      <sz val="10"/>
      <color indexed="72"/>
      <name val="Times New Roman"/>
      <family val="1"/>
      <charset val="204"/>
    </font>
    <font>
      <sz val="10"/>
      <color indexed="64"/>
      <name val="Arial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83">
    <xf numFmtId="0" fontId="0" fillId="0" borderId="0"/>
    <xf numFmtId="164" fontId="9" fillId="0" borderId="0" applyFont="0" applyFill="0" applyBorder="0" applyAlignment="0" applyProtection="0"/>
    <xf numFmtId="0" fontId="11" fillId="0" borderId="0"/>
    <xf numFmtId="0" fontId="16" fillId="0" borderId="0"/>
    <xf numFmtId="0" fontId="19" fillId="0" borderId="0" applyNumberFormat="0" applyFill="0" applyBorder="0" applyAlignment="0" applyProtection="0"/>
    <xf numFmtId="0" fontId="22" fillId="0" borderId="0" applyAlignment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3" borderId="0" applyNumberFormat="0" applyBorder="0" applyAlignment="0" applyProtection="0"/>
    <xf numFmtId="0" fontId="29" fillId="7" borderId="0" applyNumberFormat="0" applyBorder="0" applyAlignment="0" applyProtection="0"/>
    <xf numFmtId="0" fontId="30" fillId="24" borderId="17" applyNumberFormat="0" applyAlignment="0" applyProtection="0"/>
    <xf numFmtId="0" fontId="31" fillId="25" borderId="18" applyNumberFormat="0" applyAlignment="0" applyProtection="0"/>
    <xf numFmtId="0" fontId="32" fillId="0" borderId="0"/>
    <xf numFmtId="0" fontId="33" fillId="0" borderId="0" applyNumberFormat="0" applyFill="0" applyBorder="0" applyAlignment="0" applyProtection="0"/>
    <xf numFmtId="0" fontId="34" fillId="8" borderId="0" applyNumberFormat="0" applyBorder="0" applyAlignment="0" applyProtection="0"/>
    <xf numFmtId="0" fontId="35" fillId="0" borderId="19" applyNumberFormat="0" applyFill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7" fillId="0" borderId="0" applyNumberFormat="0" applyFill="0" applyBorder="0" applyAlignment="0" applyProtection="0"/>
    <xf numFmtId="0" fontId="38" fillId="11" borderId="17" applyNumberFormat="0" applyAlignment="0" applyProtection="0"/>
    <xf numFmtId="0" fontId="39" fillId="0" borderId="22" applyNumberFormat="0" applyFill="0" applyAlignment="0" applyProtection="0"/>
    <xf numFmtId="0" fontId="40" fillId="26" borderId="0" applyNumberFormat="0" applyBorder="0" applyAlignment="0" applyProtection="0"/>
    <xf numFmtId="0" fontId="41" fillId="27" borderId="23" applyNumberFormat="0" applyFont="0" applyAlignment="0" applyProtection="0"/>
    <xf numFmtId="0" fontId="42" fillId="24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169" fontId="32" fillId="0" borderId="0" applyFont="0" applyFill="0" applyBorder="0" applyAlignment="0" applyProtection="0"/>
    <xf numFmtId="0" fontId="22" fillId="0" borderId="0" applyAlignment="0"/>
    <xf numFmtId="0" fontId="9" fillId="0" borderId="0"/>
    <xf numFmtId="0" fontId="22" fillId="0" borderId="0"/>
    <xf numFmtId="0" fontId="32" fillId="0" borderId="0"/>
    <xf numFmtId="0" fontId="46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48" fillId="0" borderId="0"/>
    <xf numFmtId="0" fontId="27" fillId="0" borderId="0"/>
    <xf numFmtId="0" fontId="27" fillId="0" borderId="0"/>
    <xf numFmtId="0" fontId="27" fillId="0" borderId="0"/>
    <xf numFmtId="0" fontId="20" fillId="0" borderId="0" applyNumberFormat="0" applyFill="0" applyBorder="0" applyProtection="0">
      <alignment vertical="top" wrapText="1"/>
    </xf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390">
    <xf numFmtId="0" fontId="0" fillId="0" borderId="0" xfId="0"/>
    <xf numFmtId="0" fontId="6" fillId="0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wrapText="1"/>
    </xf>
    <xf numFmtId="0" fontId="1" fillId="0" borderId="0" xfId="0" applyFont="1" applyBorder="1"/>
    <xf numFmtId="0" fontId="13" fillId="0" borderId="0" xfId="0" applyFont="1" applyFill="1"/>
    <xf numFmtId="0" fontId="13" fillId="0" borderId="0" xfId="0" applyFont="1" applyFill="1" applyAlignment="1"/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/>
    <xf numFmtId="0" fontId="13" fillId="0" borderId="0" xfId="0" applyFont="1" applyFill="1" applyAlignment="1">
      <alignment horizontal="center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3" fontId="1" fillId="0" borderId="0" xfId="0" applyNumberFormat="1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8" fontId="3" fillId="0" borderId="6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13" fillId="3" borderId="0" xfId="0" applyFont="1" applyFill="1"/>
    <xf numFmtId="0" fontId="13" fillId="0" borderId="0" xfId="0" applyFont="1" applyFill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/>
    <xf numFmtId="0" fontId="13" fillId="0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wrapText="1"/>
    </xf>
    <xf numFmtId="14" fontId="3" fillId="0" borderId="9" xfId="0" applyNumberFormat="1" applyFont="1" applyBorder="1" applyAlignment="1">
      <alignment horizontal="center" vertical="center"/>
    </xf>
    <xf numFmtId="14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168" fontId="3" fillId="0" borderId="11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/>
    <xf numFmtId="0" fontId="3" fillId="0" borderId="26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top" wrapText="1"/>
    </xf>
    <xf numFmtId="0" fontId="5" fillId="0" borderId="26" xfId="0" applyFont="1" applyFill="1" applyBorder="1" applyAlignment="1">
      <alignment horizontal="center" vertical="center" wrapText="1"/>
    </xf>
    <xf numFmtId="2" fontId="5" fillId="0" borderId="26" xfId="0" applyNumberFormat="1" applyFont="1" applyFill="1" applyBorder="1" applyAlignment="1">
      <alignment horizontal="center" vertical="center" wrapText="1"/>
    </xf>
    <xf numFmtId="3" fontId="5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 wrapText="1"/>
    </xf>
    <xf numFmtId="0" fontId="13" fillId="2" borderId="26" xfId="0" applyFont="1" applyFill="1" applyBorder="1" applyAlignment="1">
      <alignment horizontal="center" vertical="center"/>
    </xf>
    <xf numFmtId="2" fontId="3" fillId="0" borderId="28" xfId="0" applyNumberFormat="1" applyFont="1" applyBorder="1" applyAlignment="1">
      <alignment horizontal="center" vertical="center" wrapText="1"/>
    </xf>
    <xf numFmtId="3" fontId="3" fillId="0" borderId="27" xfId="0" applyNumberFormat="1" applyFont="1" applyBorder="1" applyAlignment="1">
      <alignment horizontal="center" vertical="center" wrapText="1"/>
    </xf>
    <xf numFmtId="4" fontId="13" fillId="2" borderId="26" xfId="0" applyNumberFormat="1" applyFont="1" applyFill="1" applyBorder="1" applyAlignment="1">
      <alignment horizontal="center" vertical="center"/>
    </xf>
    <xf numFmtId="4" fontId="3" fillId="0" borderId="27" xfId="0" applyNumberFormat="1" applyFont="1" applyBorder="1" applyAlignment="1">
      <alignment horizontal="center" vertical="center" wrapText="1"/>
    </xf>
    <xf numFmtId="3" fontId="3" fillId="2" borderId="26" xfId="0" applyNumberFormat="1" applyFont="1" applyFill="1" applyBorder="1" applyAlignment="1">
      <alignment horizontal="center" vertical="center"/>
    </xf>
    <xf numFmtId="3" fontId="13" fillId="2" borderId="26" xfId="0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168" fontId="3" fillId="0" borderId="27" xfId="0" applyNumberFormat="1" applyFont="1" applyBorder="1" applyAlignment="1">
      <alignment horizontal="center" vertical="center" wrapText="1"/>
    </xf>
    <xf numFmtId="168" fontId="3" fillId="0" borderId="26" xfId="0" applyNumberFormat="1" applyFont="1" applyBorder="1" applyAlignment="1">
      <alignment horizontal="center" vertical="center"/>
    </xf>
    <xf numFmtId="168" fontId="3" fillId="0" borderId="28" xfId="0" applyNumberFormat="1" applyFont="1" applyBorder="1" applyAlignment="1">
      <alignment horizontal="center" vertical="center" wrapText="1"/>
    </xf>
    <xf numFmtId="168" fontId="3" fillId="0" borderId="27" xfId="0" applyNumberFormat="1" applyFont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left" vertical="center" wrapText="1"/>
    </xf>
    <xf numFmtId="0" fontId="12" fillId="0" borderId="26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top" wrapText="1"/>
    </xf>
    <xf numFmtId="4" fontId="1" fillId="0" borderId="0" xfId="0" applyNumberFormat="1" applyFont="1" applyBorder="1"/>
    <xf numFmtId="0" fontId="1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/>
    </xf>
    <xf numFmtId="0" fontId="1" fillId="0" borderId="26" xfId="0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vertical="center" wrapText="1"/>
    </xf>
    <xf numFmtId="0" fontId="1" fillId="5" borderId="15" xfId="0" applyFont="1" applyFill="1" applyBorder="1" applyAlignment="1">
      <alignment vertical="top" wrapText="1"/>
    </xf>
    <xf numFmtId="0" fontId="13" fillId="0" borderId="13" xfId="0" applyFont="1" applyFill="1" applyBorder="1"/>
    <xf numFmtId="0" fontId="13" fillId="0" borderId="13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vertical="center" wrapText="1"/>
    </xf>
    <xf numFmtId="0" fontId="13" fillId="0" borderId="12" xfId="0" applyFont="1" applyFill="1" applyBorder="1" applyAlignment="1">
      <alignment vertical="top" wrapText="1"/>
    </xf>
    <xf numFmtId="0" fontId="1" fillId="0" borderId="13" xfId="0" applyFont="1" applyFill="1" applyBorder="1" applyAlignment="1">
      <alignment vertical="top" wrapText="1"/>
    </xf>
    <xf numFmtId="0" fontId="1" fillId="0" borderId="15" xfId="0" applyFont="1" applyFill="1" applyBorder="1" applyAlignment="1">
      <alignment vertical="top" wrapText="1"/>
    </xf>
    <xf numFmtId="0" fontId="15" fillId="5" borderId="15" xfId="0" applyFont="1" applyFill="1" applyBorder="1" applyAlignment="1">
      <alignment vertical="top" wrapText="1"/>
    </xf>
    <xf numFmtId="0" fontId="13" fillId="5" borderId="13" xfId="0" applyFont="1" applyFill="1" applyBorder="1" applyAlignment="1">
      <alignment horizontal="center" vertical="top" wrapText="1"/>
    </xf>
    <xf numFmtId="0" fontId="13" fillId="5" borderId="12" xfId="0" applyFont="1" applyFill="1" applyBorder="1" applyAlignment="1">
      <alignment vertical="top" wrapText="1"/>
    </xf>
    <xf numFmtId="0" fontId="13" fillId="5" borderId="15" xfId="0" applyFont="1" applyFill="1" applyBorder="1" applyAlignment="1">
      <alignment vertical="top" wrapText="1"/>
    </xf>
    <xf numFmtId="0" fontId="2" fillId="0" borderId="13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3" fillId="0" borderId="26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left" vertical="center" wrapText="1"/>
    </xf>
    <xf numFmtId="0" fontId="13" fillId="0" borderId="26" xfId="0" applyFont="1" applyFill="1" applyBorder="1" applyAlignment="1">
      <alignment horizontal="center" vertical="top" wrapText="1"/>
    </xf>
    <xf numFmtId="0" fontId="13" fillId="0" borderId="26" xfId="0" applyFont="1" applyFill="1" applyBorder="1" applyAlignment="1">
      <alignment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left" vertical="center" wrapText="1"/>
    </xf>
    <xf numFmtId="0" fontId="1" fillId="5" borderId="26" xfId="0" applyFont="1" applyFill="1" applyBorder="1" applyAlignment="1">
      <alignment horizontal="center" vertical="top" wrapText="1"/>
    </xf>
    <xf numFmtId="0" fontId="15" fillId="5" borderId="26" xfId="0" applyFont="1" applyFill="1" applyBorder="1" applyAlignment="1">
      <alignment horizontal="center" vertical="top" wrapText="1"/>
    </xf>
    <xf numFmtId="0" fontId="12" fillId="0" borderId="26" xfId="0" applyFont="1" applyFill="1" applyBorder="1" applyAlignment="1">
      <alignment vertical="top" wrapText="1"/>
    </xf>
    <xf numFmtId="0" fontId="13" fillId="0" borderId="26" xfId="0" applyFont="1" applyFill="1" applyBorder="1" applyAlignment="1">
      <alignment wrapText="1"/>
    </xf>
    <xf numFmtId="0" fontId="13" fillId="0" borderId="26" xfId="0" applyFont="1" applyFill="1" applyBorder="1" applyAlignment="1">
      <alignment horizontal="left" wrapText="1"/>
    </xf>
    <xf numFmtId="0" fontId="13" fillId="0" borderId="26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vertical="top" wrapText="1"/>
    </xf>
    <xf numFmtId="0" fontId="25" fillId="0" borderId="26" xfId="0" applyFont="1" applyFill="1" applyBorder="1" applyAlignment="1">
      <alignment horizontal="center" vertical="top" wrapText="1"/>
    </xf>
    <xf numFmtId="0" fontId="7" fillId="0" borderId="26" xfId="0" applyFont="1" applyFill="1" applyBorder="1" applyAlignment="1">
      <alignment vertical="top" wrapText="1"/>
    </xf>
    <xf numFmtId="0" fontId="3" fillId="0" borderId="26" xfId="0" applyFont="1" applyFill="1" applyBorder="1" applyAlignment="1">
      <alignment vertical="top" wrapText="1"/>
    </xf>
    <xf numFmtId="0" fontId="3" fillId="5" borderId="26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vertical="top" wrapText="1"/>
    </xf>
    <xf numFmtId="0" fontId="3" fillId="5" borderId="26" xfId="0" applyFont="1" applyFill="1" applyBorder="1" applyAlignment="1">
      <alignment vertical="top" wrapText="1"/>
    </xf>
    <xf numFmtId="0" fontId="7" fillId="5" borderId="26" xfId="0" applyFont="1" applyFill="1" applyBorder="1" applyAlignment="1">
      <alignment vertical="top" wrapText="1"/>
    </xf>
    <xf numFmtId="0" fontId="3" fillId="5" borderId="26" xfId="0" applyFont="1" applyFill="1" applyBorder="1" applyAlignment="1">
      <alignment horizontal="center" vertical="top" wrapText="1"/>
    </xf>
    <xf numFmtId="0" fontId="15" fillId="5" borderId="26" xfId="0" applyFont="1" applyFill="1" applyBorder="1" applyAlignment="1">
      <alignment vertical="top" wrapText="1"/>
    </xf>
    <xf numFmtId="0" fontId="13" fillId="5" borderId="26" xfId="0" applyFont="1" applyFill="1" applyBorder="1" applyAlignment="1">
      <alignment vertical="top" wrapText="1"/>
    </xf>
    <xf numFmtId="14" fontId="13" fillId="0" borderId="26" xfId="0" applyNumberFormat="1" applyFont="1" applyFill="1" applyBorder="1" applyAlignment="1">
      <alignment horizontal="left" wrapText="1"/>
    </xf>
    <xf numFmtId="0" fontId="13" fillId="5" borderId="26" xfId="0" applyFont="1" applyFill="1" applyBorder="1" applyAlignment="1">
      <alignment horizontal="left" wrapText="1"/>
    </xf>
    <xf numFmtId="2" fontId="13" fillId="5" borderId="26" xfId="0" applyNumberFormat="1" applyFont="1" applyFill="1" applyBorder="1" applyAlignment="1">
      <alignment horizontal="left" wrapText="1"/>
    </xf>
    <xf numFmtId="0" fontId="13" fillId="5" borderId="26" xfId="0" applyFont="1" applyFill="1" applyBorder="1" applyAlignment="1">
      <alignment horizontal="left" vertical="top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vertical="top" wrapText="1"/>
    </xf>
    <xf numFmtId="0" fontId="7" fillId="0" borderId="26" xfId="0" applyFont="1" applyBorder="1" applyAlignment="1">
      <alignment vertical="top" wrapText="1"/>
    </xf>
    <xf numFmtId="0" fontId="12" fillId="5" borderId="26" xfId="0" applyFont="1" applyFill="1" applyBorder="1" applyAlignment="1">
      <alignment horizontal="center" vertical="center" wrapText="1"/>
    </xf>
    <xf numFmtId="14" fontId="3" fillId="5" borderId="26" xfId="0" applyNumberFormat="1" applyFont="1" applyFill="1" applyBorder="1" applyAlignment="1">
      <alignment horizontal="center" vertical="top" wrapText="1"/>
    </xf>
    <xf numFmtId="0" fontId="7" fillId="0" borderId="26" xfId="0" applyFont="1" applyFill="1" applyBorder="1" applyAlignment="1">
      <alignment horizontal="center" vertical="top" wrapText="1"/>
    </xf>
    <xf numFmtId="0" fontId="2" fillId="3" borderId="26" xfId="0" applyFont="1" applyFill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13" fillId="0" borderId="15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top" wrapText="1"/>
    </xf>
    <xf numFmtId="0" fontId="1" fillId="2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top" wrapText="1"/>
    </xf>
    <xf numFmtId="0" fontId="15" fillId="0" borderId="26" xfId="0" applyFont="1" applyFill="1" applyBorder="1" applyAlignment="1">
      <alignment vertical="center" wrapText="1"/>
    </xf>
    <xf numFmtId="0" fontId="17" fillId="0" borderId="26" xfId="0" applyFont="1" applyFill="1" applyBorder="1" applyAlignment="1">
      <alignment vertical="center" wrapText="1"/>
    </xf>
    <xf numFmtId="167" fontId="2" fillId="0" borderId="26" xfId="1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49" fontId="1" fillId="0" borderId="26" xfId="0" applyNumberFormat="1" applyFont="1" applyBorder="1" applyAlignment="1">
      <alignment horizontal="center" vertical="center" wrapText="1"/>
    </xf>
    <xf numFmtId="0" fontId="1" fillId="0" borderId="0" xfId="0" applyFont="1"/>
    <xf numFmtId="0" fontId="50" fillId="0" borderId="7" xfId="0" applyFont="1" applyFill="1" applyBorder="1" applyAlignment="1">
      <alignment horizontal="center" vertical="center" wrapText="1"/>
    </xf>
    <xf numFmtId="166" fontId="50" fillId="0" borderId="7" xfId="0" applyNumberFormat="1" applyFont="1" applyFill="1" applyBorder="1" applyAlignment="1">
      <alignment horizontal="center" vertical="center" wrapText="1"/>
    </xf>
    <xf numFmtId="2" fontId="50" fillId="0" borderId="7" xfId="0" applyNumberFormat="1" applyFont="1" applyFill="1" applyBorder="1" applyAlignment="1">
      <alignment horizontal="center" vertical="center" wrapText="1"/>
    </xf>
    <xf numFmtId="3" fontId="50" fillId="0" borderId="7" xfId="6" applyNumberFormat="1" applyFont="1" applyFill="1" applyBorder="1" applyAlignment="1">
      <alignment horizontal="center" vertical="center" wrapText="1"/>
    </xf>
    <xf numFmtId="3" fontId="50" fillId="0" borderId="7" xfId="0" applyNumberFormat="1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166" fontId="49" fillId="0" borderId="7" xfId="0" applyNumberFormat="1" applyFont="1" applyFill="1" applyBorder="1" applyAlignment="1">
      <alignment horizontal="center" vertical="center" wrapText="1"/>
    </xf>
    <xf numFmtId="2" fontId="49" fillId="0" borderId="7" xfId="0" applyNumberFormat="1" applyFont="1" applyFill="1" applyBorder="1" applyAlignment="1">
      <alignment horizontal="center" vertical="center" wrapText="1"/>
    </xf>
    <xf numFmtId="3" fontId="49" fillId="0" borderId="7" xfId="0" applyNumberFormat="1" applyFont="1" applyFill="1" applyBorder="1" applyAlignment="1">
      <alignment horizontal="center" vertical="center" wrapText="1"/>
    </xf>
    <xf numFmtId="1" fontId="49" fillId="0" borderId="7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Border="1"/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3" fontId="1" fillId="0" borderId="7" xfId="0" applyNumberFormat="1" applyFont="1" applyBorder="1" applyAlignment="1">
      <alignment horizontal="center" vertical="center"/>
    </xf>
    <xf numFmtId="3" fontId="15" fillId="4" borderId="7" xfId="0" applyNumberFormat="1" applyFont="1" applyFill="1" applyBorder="1" applyAlignment="1">
      <alignment horizontal="center" vertical="center" wrapText="1"/>
    </xf>
    <xf numFmtId="3" fontId="15" fillId="4" borderId="7" xfId="0" applyNumberFormat="1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3" fontId="15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4" fontId="15" fillId="0" borderId="7" xfId="0" applyNumberFormat="1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0" fontId="51" fillId="0" borderId="26" xfId="0" applyFont="1" applyFill="1" applyBorder="1" applyAlignment="1">
      <alignment horizontal="center" vertical="center" wrapText="1"/>
    </xf>
    <xf numFmtId="0" fontId="51" fillId="0" borderId="26" xfId="0" applyFont="1" applyFill="1" applyBorder="1" applyAlignment="1">
      <alignment horizontal="left" vertical="center" wrapText="1"/>
    </xf>
    <xf numFmtId="1" fontId="5" fillId="0" borderId="26" xfId="0" applyNumberFormat="1" applyFont="1" applyFill="1" applyBorder="1" applyAlignment="1">
      <alignment horizontal="center" vertical="center" wrapText="1"/>
    </xf>
    <xf numFmtId="1" fontId="5" fillId="4" borderId="26" xfId="0" applyNumberFormat="1" applyFont="1" applyFill="1" applyBorder="1" applyAlignment="1">
      <alignment horizontal="center" vertical="center" wrapText="1"/>
    </xf>
    <xf numFmtId="0" fontId="51" fillId="0" borderId="27" xfId="0" applyFont="1" applyFill="1" applyBorder="1" applyAlignment="1">
      <alignment horizontal="center" vertical="center" wrapText="1"/>
    </xf>
    <xf numFmtId="0" fontId="51" fillId="0" borderId="26" xfId="0" applyFont="1" applyFill="1" applyBorder="1" applyAlignment="1">
      <alignment vertical="center" wrapText="1"/>
    </xf>
    <xf numFmtId="3" fontId="8" fillId="0" borderId="26" xfId="0" applyNumberFormat="1" applyFont="1" applyFill="1" applyBorder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52" fillId="0" borderId="27" xfId="0" applyFont="1" applyFill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14" fontId="15" fillId="0" borderId="26" xfId="2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top" wrapText="1"/>
    </xf>
    <xf numFmtId="0" fontId="17" fillId="0" borderId="26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7" fillId="0" borderId="26" xfId="2" applyNumberFormat="1" applyFont="1" applyFill="1" applyBorder="1" applyAlignment="1">
      <alignment horizontal="left" vertical="center" wrapText="1"/>
    </xf>
    <xf numFmtId="2" fontId="2" fillId="0" borderId="26" xfId="0" applyNumberFormat="1" applyFont="1" applyFill="1" applyBorder="1" applyAlignment="1">
      <alignment horizontal="center" vertical="center" wrapText="1"/>
    </xf>
    <xf numFmtId="0" fontId="15" fillId="0" borderId="26" xfId="2" applyNumberFormat="1" applyFont="1" applyFill="1" applyBorder="1" applyAlignment="1">
      <alignment horizontal="left" vertical="center" wrapText="1"/>
    </xf>
    <xf numFmtId="2" fontId="1" fillId="0" borderId="26" xfId="0" applyNumberFormat="1" applyFont="1" applyFill="1" applyBorder="1" applyAlignment="1">
      <alignment horizontal="center" vertical="center" wrapText="1"/>
    </xf>
    <xf numFmtId="0" fontId="15" fillId="0" borderId="26" xfId="2" applyNumberFormat="1" applyFont="1" applyFill="1" applyBorder="1" applyAlignment="1">
      <alignment vertical="center" wrapText="1"/>
    </xf>
    <xf numFmtId="0" fontId="15" fillId="0" borderId="26" xfId="2" applyNumberFormat="1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vertical="center" wrapText="1"/>
    </xf>
    <xf numFmtId="43" fontId="1" fillId="0" borderId="0" xfId="0" applyNumberFormat="1" applyFont="1" applyAlignment="1">
      <alignment horizontal="center" vertical="center" wrapText="1"/>
    </xf>
    <xf numFmtId="43" fontId="15" fillId="0" borderId="0" xfId="0" applyNumberFormat="1" applyFont="1" applyAlignment="1">
      <alignment horizontal="center" vertical="center" wrapText="1"/>
    </xf>
    <xf numFmtId="167" fontId="2" fillId="0" borderId="7" xfId="1" applyNumberFormat="1" applyFont="1" applyFill="1" applyBorder="1" applyAlignment="1">
      <alignment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7" fillId="0" borderId="7" xfId="2" applyNumberFormat="1" applyFont="1" applyFill="1" applyBorder="1" applyAlignment="1">
      <alignment horizontal="left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0" fontId="15" fillId="0" borderId="7" xfId="2" applyNumberFormat="1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vertical="top" wrapText="1"/>
    </xf>
    <xf numFmtId="0" fontId="13" fillId="0" borderId="26" xfId="0" applyFont="1" applyFill="1" applyBorder="1" applyAlignment="1">
      <alignment horizontal="center" vertical="top" wrapText="1"/>
    </xf>
    <xf numFmtId="0" fontId="13" fillId="0" borderId="2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1" fillId="0" borderId="13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top" wrapText="1"/>
    </xf>
    <xf numFmtId="0" fontId="1" fillId="0" borderId="26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right" wrapText="1"/>
    </xf>
    <xf numFmtId="2" fontId="1" fillId="0" borderId="0" xfId="0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 wrapText="1"/>
    </xf>
    <xf numFmtId="2" fontId="1" fillId="0" borderId="7" xfId="0" applyNumberFormat="1" applyFont="1" applyFill="1" applyBorder="1" applyAlignment="1">
      <alignment horizontal="center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2" fontId="15" fillId="0" borderId="26" xfId="0" applyNumberFormat="1" applyFont="1" applyFill="1" applyBorder="1" applyAlignment="1">
      <alignment horizontal="center" vertical="center" wrapText="1"/>
    </xf>
    <xf numFmtId="165" fontId="1" fillId="0" borderId="26" xfId="0" applyNumberFormat="1" applyFont="1" applyFill="1" applyBorder="1" applyAlignment="1">
      <alignment horizontal="center" vertical="center" wrapText="1"/>
    </xf>
    <xf numFmtId="43" fontId="15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3" fontId="1" fillId="0" borderId="0" xfId="0" applyNumberFormat="1" applyFont="1" applyFill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5" fillId="3" borderId="26" xfId="0" applyFont="1" applyFill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center" vertical="center"/>
    </xf>
    <xf numFmtId="167" fontId="3" fillId="0" borderId="7" xfId="1" applyNumberFormat="1" applyFont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right"/>
    </xf>
    <xf numFmtId="0" fontId="3" fillId="0" borderId="0" xfId="0" applyFont="1" applyAlignment="1">
      <alignment horizontal="left" vertical="center" wrapText="1"/>
    </xf>
    <xf numFmtId="0" fontId="49" fillId="0" borderId="7" xfId="0" applyFont="1" applyFill="1" applyBorder="1" applyAlignment="1">
      <alignment horizontal="left" vertical="center" wrapText="1"/>
    </xf>
    <xf numFmtId="0" fontId="50" fillId="0" borderId="7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 wrapText="1"/>
    </xf>
    <xf numFmtId="167" fontId="49" fillId="0" borderId="7" xfId="1" applyNumberFormat="1" applyFont="1" applyFill="1" applyBorder="1" applyAlignment="1">
      <alignment vertical="center" wrapText="1"/>
    </xf>
    <xf numFmtId="167" fontId="49" fillId="0" borderId="7" xfId="1" applyNumberFormat="1" applyFont="1" applyFill="1" applyBorder="1" applyAlignment="1">
      <alignment horizontal="center" vertical="center" wrapText="1"/>
    </xf>
    <xf numFmtId="0" fontId="53" fillId="0" borderId="2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3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12" fillId="5" borderId="26" xfId="0" applyFont="1" applyFill="1" applyBorder="1" applyAlignment="1">
      <alignment horizontal="center" vertical="top" wrapText="1"/>
    </xf>
    <xf numFmtId="0" fontId="12" fillId="5" borderId="26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top" wrapText="1"/>
    </xf>
    <xf numFmtId="0" fontId="1" fillId="5" borderId="14" xfId="0" applyFont="1" applyFill="1" applyBorder="1" applyAlignment="1">
      <alignment horizontal="center" vertical="top" wrapText="1"/>
    </xf>
    <xf numFmtId="0" fontId="13" fillId="0" borderId="26" xfId="0" applyFont="1" applyFill="1" applyBorder="1" applyAlignment="1">
      <alignment horizontal="left" vertical="center" wrapText="1"/>
    </xf>
    <xf numFmtId="0" fontId="13" fillId="5" borderId="26" xfId="0" applyFont="1" applyFill="1" applyBorder="1" applyAlignment="1">
      <alignment horizontal="left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" fillId="5" borderId="29" xfId="0" applyFont="1" applyFill="1" applyBorder="1" applyAlignment="1">
      <alignment horizontal="left" vertical="top" wrapText="1"/>
    </xf>
    <xf numFmtId="0" fontId="1" fillId="5" borderId="30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14" fontId="15" fillId="5" borderId="26" xfId="0" applyNumberFormat="1" applyFont="1" applyFill="1" applyBorder="1" applyAlignment="1">
      <alignment horizontal="center" vertical="top" wrapText="1"/>
    </xf>
    <xf numFmtId="0" fontId="3" fillId="5" borderId="26" xfId="0" applyFont="1" applyFill="1" applyBorder="1" applyAlignment="1">
      <alignment horizontal="left" vertical="top" wrapText="1"/>
    </xf>
    <xf numFmtId="14" fontId="3" fillId="5" borderId="26" xfId="0" applyNumberFormat="1" applyFont="1" applyFill="1" applyBorder="1" applyAlignment="1">
      <alignment horizontal="left" vertical="top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top"/>
    </xf>
    <xf numFmtId="0" fontId="13" fillId="0" borderId="26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top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vertical="center" wrapText="1"/>
    </xf>
    <xf numFmtId="0" fontId="13" fillId="4" borderId="26" xfId="0" applyFont="1" applyFill="1" applyBorder="1" applyAlignment="1">
      <alignment horizontal="left" vertical="center" wrapText="1"/>
    </xf>
    <xf numFmtId="0" fontId="15" fillId="0" borderId="26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top" wrapText="1"/>
    </xf>
    <xf numFmtId="0" fontId="15" fillId="3" borderId="26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center" vertical="top" wrapText="1"/>
    </xf>
    <xf numFmtId="0" fontId="2" fillId="0" borderId="26" xfId="0" applyFont="1" applyFill="1" applyBorder="1" applyAlignment="1">
      <alignment horizontal="center" vertical="center" wrapText="1"/>
    </xf>
    <xf numFmtId="0" fontId="15" fillId="0" borderId="10" xfId="2" applyNumberFormat="1" applyFont="1" applyFill="1" applyBorder="1" applyAlignment="1">
      <alignment horizontal="center" vertical="center" wrapText="1"/>
    </xf>
    <xf numFmtId="0" fontId="15" fillId="0" borderId="4" xfId="2" applyNumberFormat="1" applyFont="1" applyFill="1" applyBorder="1" applyAlignment="1">
      <alignment horizontal="center" vertical="center" wrapText="1"/>
    </xf>
    <xf numFmtId="0" fontId="15" fillId="0" borderId="16" xfId="2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" fillId="0" borderId="16" xfId="0" applyNumberFormat="1" applyFont="1" applyFill="1" applyBorder="1" applyAlignment="1">
      <alignment horizontal="center" vertical="center" wrapText="1"/>
    </xf>
    <xf numFmtId="0" fontId="15" fillId="0" borderId="26" xfId="2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0" fillId="0" borderId="0" xfId="0" applyFont="1" applyAlignment="1">
      <alignment horizontal="center" vertical="top" wrapText="1"/>
    </xf>
    <xf numFmtId="0" fontId="15" fillId="2" borderId="26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7" xfId="2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14" fontId="15" fillId="0" borderId="26" xfId="2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top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 wrapText="1"/>
    </xf>
    <xf numFmtId="0" fontId="25" fillId="0" borderId="0" xfId="0" applyFont="1" applyAlignment="1">
      <alignment horizont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</cellXfs>
  <cellStyles count="83">
    <cellStyle name="20% - Accent1" xfId="19"/>
    <cellStyle name="20% - Accent2" xfId="20"/>
    <cellStyle name="20% - Accent3" xfId="21"/>
    <cellStyle name="20% - Accent4" xfId="22"/>
    <cellStyle name="20% - Accent5" xfId="23"/>
    <cellStyle name="20% - Accent6" xfId="24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60% - Accent1" xfId="31"/>
    <cellStyle name="60% - Accent2" xfId="32"/>
    <cellStyle name="60% - Accent3" xfId="33"/>
    <cellStyle name="60% - Accent4" xfId="34"/>
    <cellStyle name="60% - Accent5" xfId="35"/>
    <cellStyle name="60% - Accent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cel Built-in Normal" xfId="46"/>
    <cellStyle name="Explanatory Text" xfId="47"/>
    <cellStyle name="Good" xfId="48"/>
    <cellStyle name="Heading 1" xfId="49"/>
    <cellStyle name="Heading 2" xfId="50"/>
    <cellStyle name="Heading 3" xfId="51"/>
    <cellStyle name="Heading 4" xfId="52"/>
    <cellStyle name="Input" xfId="53"/>
    <cellStyle name="Linked Cell" xfId="54"/>
    <cellStyle name="Neutral" xfId="55"/>
    <cellStyle name="Note" xfId="56"/>
    <cellStyle name="Output" xfId="57"/>
    <cellStyle name="Title" xfId="58"/>
    <cellStyle name="Total" xfId="59"/>
    <cellStyle name="Warning Text" xfId="60"/>
    <cellStyle name="Гиперссылка" xfId="4" builtinId="8"/>
    <cellStyle name="Гиперссылка 2" xfId="17"/>
    <cellStyle name="Денежный 2" xfId="61"/>
    <cellStyle name="Обычный" xfId="0" builtinId="0"/>
    <cellStyle name="Обычный 10" xfId="62"/>
    <cellStyle name="Обычный 10 2" xfId="5"/>
    <cellStyle name="Обычный 10 3" xfId="63"/>
    <cellStyle name="Обычный 125 2" xfId="64"/>
    <cellStyle name="Обычный 2" xfId="6"/>
    <cellStyle name="Обычный 2 2" xfId="66"/>
    <cellStyle name="Обычный 2 3" xfId="67"/>
    <cellStyle name="Обычный 2 4" xfId="65"/>
    <cellStyle name="Обычный 3" xfId="7"/>
    <cellStyle name="Обычный 3 2" xfId="69"/>
    <cellStyle name="Обычный 3 2 3" xfId="70"/>
    <cellStyle name="Обычный 3 3" xfId="71"/>
    <cellStyle name="Обычный 3 4" xfId="68"/>
    <cellStyle name="Обычный 4" xfId="8"/>
    <cellStyle name="Обычный 4 2" xfId="72"/>
    <cellStyle name="Обычный 40" xfId="9"/>
    <cellStyle name="Обычный 40 2" xfId="10"/>
    <cellStyle name="Обычный 5" xfId="73"/>
    <cellStyle name="Обычный 5 2" xfId="74"/>
    <cellStyle name="Обычный 5 2 2" xfId="75"/>
    <cellStyle name="Обычный 6" xfId="3"/>
    <cellStyle name="Обычный 7" xfId="76"/>
    <cellStyle name="Обычный 8" xfId="77"/>
    <cellStyle name="Обычный 8 2" xfId="78"/>
    <cellStyle name="Обычный 9" xfId="11"/>
    <cellStyle name="Обычный 9 2" xfId="12"/>
    <cellStyle name="Обычный 9 3" xfId="13"/>
    <cellStyle name="Обычный 9 4" xfId="14"/>
    <cellStyle name="Обычный 9 4 2" xfId="15"/>
    <cellStyle name="Обычный 9 5" xfId="16"/>
    <cellStyle name="Обычный_Подтверждающие документы" xfId="2"/>
    <cellStyle name="Процентный 2" xfId="79"/>
    <cellStyle name="Финансовый" xfId="1" builtinId="3"/>
    <cellStyle name="Финансовый 2" xfId="18"/>
    <cellStyle name="Финансовый 2 2" xfId="81"/>
    <cellStyle name="Финансовый 3" xfId="80"/>
    <cellStyle name="Финансовый 3 2" xfId="8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halaiko\Local%20Settings\Application%20Data\Opera\Opera\temporary_downloads\&#1058;&#1040;&#1041;&#1051;&#1048;&#1062;&#1040;%20&#1053;&#1040;&#1043;&#1056;&#1059;&#1047;&#1050;&#1048;\&#1056;&#1072;&#1089;&#1095;&#1077;&#1090;%20&#1085;&#1072;&#1075;&#1088;&#1091;&#1079;&#1086;&#1082;%2030.06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40;&#1044;&#1048;&#1052;/BUSINESS%20CLASS/&#1040;&#1058;&#1069;&#1050;%202015/&#1048;&#1053;&#1042;&#1045;&#1057;&#1058;&#1048;&#1062;&#1048;&#1054;&#1053;&#1053;&#1040;&#1071;%20&#1055;&#1056;&#1054;&#1043;&#1056;&#1040;&#1052;&#1052;&#1040;%20&#1040;&#1058;&#1069;&#1050;/4/&#1048;&#1055;%20&#1056;&#1054;&#1057;&#1058;&#1054;&#1042;%20&#1058;&#1045;&#1055;&#1051;&#1054;%2012.10.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2;&#1086;&#1090;&#1086;&#1074;&#1080;&#1083;&#1086;&#1074;&#1072;123\c\&#1052;&#1086;&#1080;%20&#1076;&#1086;&#1082;&#1091;&#1084;&#1077;&#1085;&#1090;&#1099;\woker\&#1059;&#1088;&#1077;&#1085;&#1094;&#1077;&#1074;&#1072;%20&#1048;&#1088;&#1080;&#1085;&#1072;\&#1058;&#1072;&#1088;&#1080;&#1092;\&#1058;&#1040;&#1056;&#1048;&#106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8;&#1047;&#1053;&#1045;&#1057;-&#1055;&#1051;&#1040;&#1053;%202004/&#1041;&#1080;&#1079;&#1085;&#1077;&#1089;-&#1087;&#1083;&#1072;&#1085;/&#1041;&#1080;&#1079;&#1085;&#1077;&#1089;-&#1087;&#1083;&#1072;&#1085;%202004_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64;&#1091;&#1083;&#1103;&#1082;/&#1052;&#1077;&#1083;&#1100;&#1085;&#1080;&#1082;&#1086;&#1074;&#1072;/&#1054;&#1090;&#1095;&#1077;&#1090;%20&#1087;&#1086;%20689&#1087;&#1088;%20&#1079;&#1072;%202017%20&#1040;&#1054;%20&#1040;&#1058;&#1069;&#105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71;&#1040;&#1074;&#1090;&#1086;&#1085;&#1086;&#1084;&#1085;&#1072;&#1103;%20&#1090;&#1077;&#1087;&#1083;&#1086;&#1101;&#1085;&#1077;&#1088;&#1075;&#1077;&#1090;&#1080;&#1095;&#1077;&#1089;&#1082;&#1072;&#1103;%20&#1082;&#1086;&#1084;&#1087;&#1072;&#1085;&#1080;&#1103;&#187;%20(&#1040;&#1058;&#1069;&#1050;)/1/&#1058;&#1040;&#1041;&#1051;&#1048;&#1062;&#1067;/&#1055;%204%20&#1058;&#1072;&#1088;&#1080;&#1092;&#1085;&#1099;&#1077;%20&#1087;&#1086;&#1089;&#1083;&#1077;&#1076;&#1089;&#1090;&#1074;&#1080;&#1103;%2015.11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71;&#1040;&#1074;&#1090;&#1086;&#1085;&#1086;&#1084;&#1085;&#1072;&#1103;%20&#1090;&#1077;&#1087;&#1083;&#1086;&#1101;&#1085;&#1077;&#1088;&#1075;&#1077;&#1090;&#1080;&#1095;&#1077;&#1089;&#1082;&#1072;&#1103;%20&#1082;&#1086;&#1084;&#1087;&#1072;&#1085;&#1080;&#1103;&#187;%20(&#1040;&#1058;&#1069;&#1050;)/&#1055;&#1048;&#1057;&#1068;&#1052;&#1054;%20&#1040;&#1058;&#1069;&#1050;%2022.10.2012/&#1042;&#1086;&#1087;&#1088;&#1086;&#1089;%201%20&#1056;&#1072;&#1089;&#1095;&#1077;&#1090;%20&#1085;&#1072;&#1075;&#1088;&#1091;&#1079;&#1082;&#1080;,&#1087;&#1086;&#1090;&#1077;&#1088;&#1080;,&#1057;&#1053;&#1050;/&#1056;&#1072;&#1089;&#1095;&#1077;&#1090;%20&#1090;&#1077;&#1087;&#1083;&#1086;&#1074;&#1099;&#1093;%20&#1085;&#1072;&#1075;&#1088;&#1091;&#1079;&#1086;&#108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v-gs-vk.narod.ru/index.files/DOWNLOADS/potreblenie_voda_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56;&#1072;&#1073;&#1086;&#1095;&#1080;&#1081;%20&#1089;&#1090;&#1086;&#1083;/TSET.NET.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6;&#1069;&#1050;%20&#1058;&#1040;&#1056;&#1048;&#1060;&#1067;%20&#1085;&#1072;%202011%20&#1050;&#1042;&#1069;&#1055;/&#1054;&#1054;&#1054;%20&#1058;&#1040;&#1056;&#1048;&#1060;/&#1054;&#1054;&#1054;%20&#1050;&#1042;&#1069;&#1055;%20&#1087;&#1077;&#1088;&#1077;&#1076;&#1072;&#1095;&#1072;%20&#1101;&#1101;/&#1057;&#1084;&#1077;&#1090;&#1072;%202010%20&#1054;&#1054;&#1054;%20&#1082;&#1074;&#1101;&#1087;/tset.net.2010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71;&#1040;&#1074;&#1090;&#1086;&#1085;&#1086;&#1084;&#1085;&#1072;&#1103;%20&#1090;&#1077;&#1087;&#1083;&#1086;&#1101;&#1085;&#1077;&#1088;&#1075;&#1077;&#1090;&#1080;&#1095;&#1077;&#1089;&#1082;&#1072;&#1103;%20&#1082;&#1086;&#1084;&#1087;&#1072;&#1085;&#1080;&#1103;&#187;%20(&#1040;&#1058;&#1069;&#1050;)/&#1040;&#1058;&#1069;&#1050;%20&#1048;&#1053;&#1042;&#1045;&#1057;&#1058;&#1048;&#1062;&#1048;&#1054;&#1053;&#1053;&#1040;&#1071;%20&#1055;&#1056;&#1054;&#1043;&#1056;&#1040;&#1052;&#1052;&#1040;/&#1055;&#1088;&#1080;&#1083;&#1086;&#1078;&#1077;&#1085;&#1080;&#1103;/&#1055;&#1088;&#1080;&#1083;&#1086;&#1078;&#1077;&#1085;&#1080;&#1077;%204%20-%20&#1058;&#1072;&#1088;&#1080;&#1092;&#1085;&#1099;&#1077;%20&#1087;&#1086;&#1089;&#1083;&#1077;&#1076;&#1089;&#1090;&#1074;&#1080;&#1103;/&#1056;&#1072;&#1073;&#1086;&#1090;&#1072;/&#1056;&#1069;&#1050;%20&#1058;&#1040;&#1056;&#1048;&#1060;&#1067;%20&#1085;&#1072;%202011%20&#1050;&#1042;&#1069;&#1055;/&#1054;&#1054;&#1054;%20&#1058;&#1040;&#1056;&#1048;&#1060;/&#1054;&#1054;&#1054;%20&#1050;&#1042;&#1069;&#1055;%20&#1087;&#1077;&#1088;&#1077;&#1076;&#1072;&#1095;&#1072;%20&#1101;&#1101;/&#1057;&#1084;&#1077;&#1090;&#1072;%202010%20&#1054;&#1054;&#1054;%20&#1082;&#1074;&#1101;&#1087;/tset.net.2010%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40;&#1044;&#1048;&#1052;/BUSINESS%20CLASS/&#1040;&#1058;&#1069;&#1050;%202015/&#1048;&#1053;&#1042;&#1045;&#1057;&#1058;&#1048;&#1062;&#1048;&#1054;&#1053;&#1053;&#1040;&#1071;%20&#1055;&#1056;&#1054;&#1043;&#1056;&#1040;&#1052;&#1052;&#1040;%20&#1040;&#1058;&#1069;&#1050;/4/&#1094;&#1077;&#1083;&#1077;&#1074;&#1099;&#1077;%20&#1087;&#1086;&#1082;&#1072;&#1079;&#1072;&#1090;&#1077;&#1083;&#1080;/&#1048;&#1055;%20&#1058;&#1057;%20%20&#1040;&#1058;&#1069;&#1050;%20&#1055;&#1088;&#1080;&#1082;&#1072;&#1079;%20&#1052;&#1080;&#1085;&#1089;&#1090;&#1088;&#1086;&#1081;%2013.08.14%20&#8470;459-&#1087;&#1088;%2026.08.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2;&#1086;&#1090;&#1086;&#1074;&#1080;&#1083;&#1086;&#1074;&#1072;123\c\&#1052;&#1086;&#1080;%20&#1076;&#1086;&#1082;&#1091;&#1084;&#1077;&#1085;&#1090;&#1099;\woker\&#1059;&#1088;&#1077;&#1085;&#1094;&#1077;&#1074;&#1072;%20&#1048;&#1088;&#1080;&#1085;&#1072;\&#1058;&#1072;&#1088;&#1080;&#1092;\&#1054;&#1057;&#1053;&#1054;&#1042;&#1040;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Мероприятия"/>
      <sheetName val="ТАРИФ"/>
      <sheetName val="2 ПФ"/>
      <sheetName val="СМЕТА"/>
      <sheetName val="1.17"/>
      <sheetName val="1.16"/>
      <sheetName val="Расчет СВОД 1.11 на 2013"/>
      <sheetName val="2013г 1.11."/>
      <sheetName val="Деньги 1"/>
      <sheetName val="Прирост нагрузки"/>
      <sheetName val="РАСЧЕТ ДЕНЬГИ"/>
      <sheetName val="план 2012г 1.11."/>
      <sheetName val="Потребление"/>
      <sheetName val="Лист2"/>
      <sheetName val="Деньги"/>
      <sheetName val="Новые подключения"/>
      <sheetName val="1.16. Отопление"/>
      <sheetName val="1.17. ГВС"/>
      <sheetName val="ТАРИФ РЭК"/>
      <sheetName val="1.10факт11г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R1" t="str">
            <v>Таблица 1.11</v>
          </cell>
        </row>
        <row r="2">
          <cell r="E2" t="str">
            <v>Показатели  работы котельных ОАО "Краснодартеплоэнерго" на  2012 год</v>
          </cell>
        </row>
        <row r="3">
          <cell r="A3" t="str">
            <v>№ произв. Участка</v>
          </cell>
          <cell r="B3" t="str">
            <v xml:space="preserve">Адрес котельной </v>
          </cell>
          <cell r="C3" t="str">
            <v>Устан.</v>
          </cell>
          <cell r="D3" t="str">
            <v>Подкл. мощность мах. Гкал/час</v>
          </cell>
          <cell r="H3" t="str">
            <v xml:space="preserve">Выработ. </v>
          </cell>
          <cell r="I3" t="str">
            <v>Собств.</v>
          </cell>
          <cell r="J3" t="str">
            <v xml:space="preserve">Отпуск </v>
          </cell>
          <cell r="K3" t="str">
            <v xml:space="preserve">Потери </v>
          </cell>
          <cell r="L3" t="str">
            <v>Полезный</v>
          </cell>
          <cell r="N3" t="str">
            <v>Фактич.</v>
          </cell>
          <cell r="O3" t="str">
            <v>Расход топлива по</v>
          </cell>
          <cell r="Q3" t="str">
            <v>Удельный</v>
          </cell>
          <cell r="R3" t="str">
            <v xml:space="preserve">Расход </v>
          </cell>
          <cell r="S3" t="str">
            <v>Канализ.</v>
          </cell>
          <cell r="T3" t="str">
            <v>Расход</v>
          </cell>
        </row>
        <row r="4">
          <cell r="C4" t="str">
            <v>мощн.</v>
          </cell>
          <cell r="D4" t="str">
            <v>Всего</v>
          </cell>
          <cell r="E4" t="str">
            <v>по отоп-</v>
          </cell>
          <cell r="F4" t="str">
            <v>по ГВС</v>
          </cell>
          <cell r="G4" t="str">
            <v>Паро-</v>
          </cell>
          <cell r="H4" t="str">
            <v>тепловой</v>
          </cell>
          <cell r="I4" t="str">
            <v>нужды</v>
          </cell>
          <cell r="J4" t="str">
            <v>тепловой</v>
          </cell>
          <cell r="K4" t="str">
            <v>в тепло-</v>
          </cell>
          <cell r="L4" t="str">
            <v>отпуск</v>
          </cell>
          <cell r="M4" t="str">
            <v>Площа-</v>
          </cell>
          <cell r="N4" t="str">
            <v>удельн.</v>
          </cell>
          <cell r="O4" t="str">
            <v>котельной в год</v>
          </cell>
          <cell r="Q4" t="str">
            <v>расход</v>
          </cell>
          <cell r="R4" t="str">
            <v>воды по</v>
          </cell>
          <cell r="S4" t="str">
            <v xml:space="preserve">стоков </v>
          </cell>
          <cell r="T4" t="str">
            <v xml:space="preserve">э/энерг. по </v>
          </cell>
        </row>
        <row r="5">
          <cell r="C5" t="str">
            <v>Гкал/ч</v>
          </cell>
          <cell r="E5" t="str">
            <v>лению</v>
          </cell>
          <cell r="G5" t="str">
            <v>вая</v>
          </cell>
          <cell r="H5" t="str">
            <v>энергии</v>
          </cell>
          <cell r="I5" t="str">
            <v>котельн.</v>
          </cell>
          <cell r="J5" t="str">
            <v>энергии</v>
          </cell>
          <cell r="K5" t="str">
            <v xml:space="preserve">вых </v>
          </cell>
          <cell r="L5" t="str">
            <v>тепла,</v>
          </cell>
          <cell r="M5" t="str">
            <v>дки</v>
          </cell>
          <cell r="N5" t="str">
            <v>расход</v>
          </cell>
          <cell r="O5" t="str">
            <v xml:space="preserve">натуральн. </v>
          </cell>
          <cell r="P5" t="str">
            <v>условное .</v>
          </cell>
          <cell r="Q5" t="str">
            <v>топлива по</v>
          </cell>
          <cell r="R5" t="str">
            <v xml:space="preserve"> котельн.</v>
          </cell>
          <cell r="S5" t="str">
            <v>от</v>
          </cell>
          <cell r="T5" t="str">
            <v>котельной</v>
          </cell>
        </row>
        <row r="6">
          <cell r="E6" t="str">
            <v>и вент</v>
          </cell>
          <cell r="G6" t="str">
            <v>наг-</v>
          </cell>
          <cell r="H6" t="str">
            <v>за год,</v>
          </cell>
          <cell r="I6" t="str">
            <v>Гкал/год</v>
          </cell>
          <cell r="J6" t="str">
            <v>в сеть,</v>
          </cell>
          <cell r="K6" t="str">
            <v>сетях,</v>
          </cell>
          <cell r="L6" t="str">
            <v>Гкал/год</v>
          </cell>
          <cell r="N6" t="str">
            <v xml:space="preserve"> топлива</v>
          </cell>
          <cell r="O6" t="str">
            <v xml:space="preserve">топливо, </v>
          </cell>
          <cell r="P6" t="str">
            <v>топливо</v>
          </cell>
          <cell r="Q6" t="str">
            <v>реж.карте</v>
          </cell>
          <cell r="R6" t="str">
            <v>мз/год</v>
          </cell>
          <cell r="S6" t="str">
            <v>котельн.</v>
          </cell>
          <cell r="T6" t="str">
            <v>планир.</v>
          </cell>
        </row>
        <row r="7">
          <cell r="G7" t="str">
            <v>рузка</v>
          </cell>
          <cell r="H7" t="str">
            <v>Гкал/год</v>
          </cell>
          <cell r="J7" t="str">
            <v>Гкал/год</v>
          </cell>
          <cell r="K7" t="str">
            <v>Гкал/год</v>
          </cell>
          <cell r="N7" t="str">
            <v>кг.у.т/Гкал</v>
          </cell>
          <cell r="O7" t="str">
            <v>тыс. м3/тонн</v>
          </cell>
          <cell r="P7" t="str">
            <v>т.у.т.</v>
          </cell>
          <cell r="Q7" t="str">
            <v>кг.у.т/.Гкал</v>
          </cell>
          <cell r="S7" t="str">
            <v>мз/год</v>
          </cell>
          <cell r="T7" t="str">
            <v>кВт/год</v>
          </cell>
        </row>
        <row r="8">
          <cell r="A8">
            <v>1</v>
          </cell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</row>
        <row r="9">
          <cell r="A9" t="str">
            <v>№2</v>
          </cell>
        </row>
        <row r="10">
          <cell r="A10">
            <v>1</v>
          </cell>
          <cell r="B10" t="str">
            <v>Трудовая Слава,32                         ТВГ-8м -4шт</v>
          </cell>
          <cell r="C10">
            <v>33.200000000000003</v>
          </cell>
          <cell r="D10">
            <v>16.811</v>
          </cell>
          <cell r="E10">
            <v>14.323</v>
          </cell>
          <cell r="F10">
            <v>2.488</v>
          </cell>
          <cell r="G10">
            <v>0</v>
          </cell>
          <cell r="H10">
            <v>44002.667000000001</v>
          </cell>
          <cell r="I10">
            <v>941.21</v>
          </cell>
          <cell r="J10">
            <v>43061.457000000002</v>
          </cell>
          <cell r="K10">
            <v>3964.69</v>
          </cell>
          <cell r="L10">
            <v>39096.767</v>
          </cell>
          <cell r="M10">
            <v>4</v>
          </cell>
          <cell r="O10">
            <v>6179.868232468355</v>
          </cell>
          <cell r="P10">
            <v>6974.4227195000003</v>
          </cell>
          <cell r="Q10">
            <v>158.5</v>
          </cell>
          <cell r="R10">
            <v>14097</v>
          </cell>
          <cell r="S10">
            <v>2432</v>
          </cell>
          <cell r="T10">
            <v>1110204</v>
          </cell>
          <cell r="U10">
            <v>158.5</v>
          </cell>
          <cell r="V10">
            <v>4</v>
          </cell>
          <cell r="W10">
            <v>6179868.2324683554</v>
          </cell>
        </row>
        <row r="11">
          <cell r="A11">
            <v>2</v>
          </cell>
          <cell r="B11" t="str">
            <v>Невкипелого,25/1                             ТВГ-8м -3шт</v>
          </cell>
          <cell r="C11">
            <v>24.9</v>
          </cell>
          <cell r="D11">
            <v>15.465</v>
          </cell>
          <cell r="E11">
            <v>12.843</v>
          </cell>
          <cell r="F11">
            <v>2.6219999999999999</v>
          </cell>
          <cell r="G11">
            <v>0</v>
          </cell>
          <cell r="H11">
            <v>43219.106</v>
          </cell>
          <cell r="I11">
            <v>358.12</v>
          </cell>
          <cell r="J11">
            <v>42860.985999999997</v>
          </cell>
          <cell r="K11">
            <v>3182.0549999999998</v>
          </cell>
          <cell r="L11">
            <v>39678.930999999997</v>
          </cell>
          <cell r="M11">
            <v>4</v>
          </cell>
          <cell r="O11">
            <v>6088.9702503797471</v>
          </cell>
          <cell r="P11">
            <v>6871.8378540000003</v>
          </cell>
          <cell r="Q11">
            <v>159</v>
          </cell>
          <cell r="R11">
            <v>15207</v>
          </cell>
          <cell r="S11">
            <v>1889</v>
          </cell>
          <cell r="T11">
            <v>707066</v>
          </cell>
          <cell r="U11">
            <v>159.30000000000001</v>
          </cell>
          <cell r="V11">
            <v>4</v>
          </cell>
          <cell r="W11">
            <v>6088970.2503797468</v>
          </cell>
        </row>
        <row r="12">
          <cell r="A12">
            <v>3</v>
          </cell>
          <cell r="B12" t="str">
            <v>Крупской 2/2 п.Пашковский КС-1 -2шт</v>
          </cell>
          <cell r="C12">
            <v>1.28</v>
          </cell>
          <cell r="D12">
            <v>0.92949999999999999</v>
          </cell>
          <cell r="E12">
            <v>0.92949999999999999</v>
          </cell>
          <cell r="F12">
            <v>0</v>
          </cell>
          <cell r="G12">
            <v>0</v>
          </cell>
          <cell r="H12">
            <v>1627.761</v>
          </cell>
          <cell r="I12">
            <v>28.02</v>
          </cell>
          <cell r="J12">
            <v>1599.741</v>
          </cell>
          <cell r="K12">
            <v>212.62899999999999</v>
          </cell>
          <cell r="L12">
            <v>1387.1120000000001</v>
          </cell>
          <cell r="M12">
            <v>5</v>
          </cell>
          <cell r="O12">
            <v>242.74243469620257</v>
          </cell>
          <cell r="P12">
            <v>273.95217630000002</v>
          </cell>
          <cell r="Q12">
            <v>168.3</v>
          </cell>
          <cell r="R12">
            <v>934</v>
          </cell>
          <cell r="S12">
            <v>124</v>
          </cell>
          <cell r="T12">
            <v>33107</v>
          </cell>
          <cell r="U12">
            <v>168.6</v>
          </cell>
          <cell r="V12">
            <v>5</v>
          </cell>
          <cell r="W12">
            <v>242742.43469620257</v>
          </cell>
        </row>
        <row r="13">
          <cell r="A13">
            <v>4</v>
          </cell>
          <cell r="B13" t="str">
            <v>пос.Знаменский Гагарина9/1         ДКВР-2,5/13 -2шт</v>
          </cell>
          <cell r="C13">
            <v>3.2</v>
          </cell>
          <cell r="D13">
            <v>2.6051690000000001</v>
          </cell>
          <cell r="E13">
            <v>2.605</v>
          </cell>
          <cell r="F13">
            <v>1.6899999999999999E-4</v>
          </cell>
          <cell r="G13">
            <v>0</v>
          </cell>
          <cell r="H13">
            <v>4627.0969999999998</v>
          </cell>
          <cell r="I13">
            <v>71.840999999999994</v>
          </cell>
          <cell r="J13">
            <v>4555.2559999999994</v>
          </cell>
          <cell r="K13">
            <v>1093.2370000000001</v>
          </cell>
          <cell r="L13">
            <v>3462.0189999999998</v>
          </cell>
          <cell r="M13">
            <v>5</v>
          </cell>
          <cell r="O13">
            <v>666.24339715189876</v>
          </cell>
          <cell r="P13">
            <v>751.90326249999998</v>
          </cell>
          <cell r="Q13">
            <v>162.5</v>
          </cell>
          <cell r="R13">
            <v>4760</v>
          </cell>
          <cell r="S13">
            <v>220</v>
          </cell>
          <cell r="T13">
            <v>241138</v>
          </cell>
          <cell r="U13">
            <v>162.5</v>
          </cell>
          <cell r="V13">
            <v>5</v>
          </cell>
          <cell r="W13">
            <v>666243.39715189871</v>
          </cell>
        </row>
        <row r="14">
          <cell r="A14">
            <v>5</v>
          </cell>
          <cell r="B14" t="str">
            <v>пос.Зональный Сад.2/Нов.49              КСВ-1,86 -4шт</v>
          </cell>
          <cell r="C14">
            <v>6.43</v>
          </cell>
          <cell r="D14">
            <v>5.1159999999999997</v>
          </cell>
          <cell r="E14">
            <v>4.4009999999999998</v>
          </cell>
          <cell r="F14">
            <v>0.71499999999999997</v>
          </cell>
          <cell r="G14">
            <v>0</v>
          </cell>
          <cell r="H14">
            <v>14299.339</v>
          </cell>
          <cell r="I14">
            <v>293.39999999999998</v>
          </cell>
          <cell r="J14">
            <v>14005.939</v>
          </cell>
          <cell r="K14">
            <v>1854.5530000000001</v>
          </cell>
          <cell r="L14">
            <v>12151.386</v>
          </cell>
          <cell r="M14">
            <v>4</v>
          </cell>
          <cell r="O14">
            <v>2033.5832109493672</v>
          </cell>
          <cell r="P14">
            <v>2295.0439095000002</v>
          </cell>
          <cell r="Q14">
            <v>160.5</v>
          </cell>
          <cell r="R14">
            <v>5086</v>
          </cell>
          <cell r="S14">
            <v>999</v>
          </cell>
          <cell r="T14">
            <v>525512</v>
          </cell>
          <cell r="U14">
            <v>159.30000000000001</v>
          </cell>
          <cell r="V14">
            <v>4</v>
          </cell>
          <cell r="W14">
            <v>2033583.2109493671</v>
          </cell>
        </row>
        <row r="15">
          <cell r="A15">
            <v>6</v>
          </cell>
          <cell r="B15" t="str">
            <v>Бершанской, 170  стр.1           КС-1 -2шт</v>
          </cell>
          <cell r="C15">
            <v>0.8</v>
          </cell>
          <cell r="D15">
            <v>0.26400000000000001</v>
          </cell>
          <cell r="E15">
            <v>0.192</v>
          </cell>
          <cell r="F15">
            <v>7.2000000000000008E-2</v>
          </cell>
          <cell r="G15">
            <v>0</v>
          </cell>
          <cell r="H15">
            <v>729.89700000000005</v>
          </cell>
          <cell r="I15">
            <v>105.95</v>
          </cell>
          <cell r="J15">
            <v>623.947</v>
          </cell>
          <cell r="K15">
            <v>95.215999999999994</v>
          </cell>
          <cell r="L15">
            <v>528.73099999999999</v>
          </cell>
          <cell r="M15">
            <v>5</v>
          </cell>
          <cell r="O15">
            <v>108.97639386075952</v>
          </cell>
          <cell r="P15">
            <v>122.98764450000002</v>
          </cell>
          <cell r="Q15">
            <v>168.5</v>
          </cell>
          <cell r="R15">
            <v>525</v>
          </cell>
          <cell r="S15">
            <v>390</v>
          </cell>
          <cell r="T15">
            <v>37294</v>
          </cell>
          <cell r="U15">
            <v>168.5</v>
          </cell>
          <cell r="V15">
            <v>5</v>
          </cell>
          <cell r="W15">
            <v>108976.39386075952</v>
          </cell>
        </row>
        <row r="16">
          <cell r="A16">
            <v>7</v>
          </cell>
          <cell r="B16" t="str">
            <v>Сормовская, 167/1                 Майти-Терм1200-1шт,Майти-Терм-1010-1шт</v>
          </cell>
          <cell r="C16">
            <v>0.53</v>
          </cell>
          <cell r="D16">
            <v>0.24399999999999999</v>
          </cell>
          <cell r="E16">
            <v>0.21299999999999999</v>
          </cell>
          <cell r="F16">
            <v>3.1E-2</v>
          </cell>
          <cell r="G16">
            <v>0</v>
          </cell>
          <cell r="H16">
            <v>563.678</v>
          </cell>
          <cell r="I16">
            <v>39.46</v>
          </cell>
          <cell r="J16">
            <v>524.21799999999996</v>
          </cell>
          <cell r="K16">
            <v>0</v>
          </cell>
          <cell r="L16">
            <v>524.21799999999996</v>
          </cell>
          <cell r="M16">
            <v>6</v>
          </cell>
          <cell r="O16">
            <v>80.86281992405064</v>
          </cell>
          <cell r="P16">
            <v>91.259468200000001</v>
          </cell>
          <cell r="Q16">
            <v>161.9</v>
          </cell>
          <cell r="R16">
            <v>148</v>
          </cell>
          <cell r="S16">
            <v>32</v>
          </cell>
          <cell r="T16">
            <v>16726</v>
          </cell>
          <cell r="U16">
            <v>161.4</v>
          </cell>
          <cell r="V16">
            <v>6</v>
          </cell>
          <cell r="W16">
            <v>80862.819924050636</v>
          </cell>
        </row>
        <row r="17">
          <cell r="A17">
            <v>8</v>
          </cell>
          <cell r="B17" t="str">
            <v>Сормовская,107 стр.1              КС-1 -2шт</v>
          </cell>
          <cell r="C17">
            <v>0.4</v>
          </cell>
          <cell r="D17">
            <v>0.34900000000000003</v>
          </cell>
          <cell r="E17">
            <v>0.34900000000000003</v>
          </cell>
          <cell r="F17">
            <v>0</v>
          </cell>
          <cell r="G17">
            <v>0</v>
          </cell>
          <cell r="H17">
            <v>488.21500000000003</v>
          </cell>
          <cell r="I17">
            <v>9.11</v>
          </cell>
          <cell r="J17">
            <v>479.10500000000002</v>
          </cell>
          <cell r="K17">
            <v>23.263999999999999</v>
          </cell>
          <cell r="L17">
            <v>455.84100000000001</v>
          </cell>
          <cell r="M17">
            <v>6</v>
          </cell>
          <cell r="O17">
            <v>75.401407784810132</v>
          </cell>
          <cell r="P17">
            <v>85.095874500000008</v>
          </cell>
          <cell r="Q17">
            <v>174.3</v>
          </cell>
          <cell r="R17">
            <v>268</v>
          </cell>
          <cell r="S17">
            <v>33</v>
          </cell>
          <cell r="T17">
            <v>8284</v>
          </cell>
          <cell r="U17">
            <v>174.3</v>
          </cell>
          <cell r="V17">
            <v>6</v>
          </cell>
          <cell r="W17">
            <v>75401.40778481013</v>
          </cell>
        </row>
        <row r="18">
          <cell r="A18">
            <v>9</v>
          </cell>
          <cell r="B18" t="str">
            <v>Бершанской 404/3             ДКВР-2,5/12 -3шт</v>
          </cell>
          <cell r="C18">
            <v>4.8</v>
          </cell>
          <cell r="D18">
            <v>7.181</v>
          </cell>
          <cell r="E18">
            <v>6.25</v>
          </cell>
          <cell r="F18">
            <v>0.93100000000000005</v>
          </cell>
          <cell r="G18">
            <v>0</v>
          </cell>
          <cell r="H18">
            <v>19219.213</v>
          </cell>
          <cell r="I18">
            <v>726.39</v>
          </cell>
          <cell r="J18">
            <v>18492.823</v>
          </cell>
          <cell r="K18">
            <v>1759.3240000000001</v>
          </cell>
          <cell r="L18">
            <v>16733.499</v>
          </cell>
          <cell r="M18">
            <v>4</v>
          </cell>
          <cell r="O18">
            <v>2775.8382320253163</v>
          </cell>
          <cell r="P18">
            <v>3132.7317189999999</v>
          </cell>
          <cell r="Q18">
            <v>163</v>
          </cell>
          <cell r="R18">
            <v>13822</v>
          </cell>
          <cell r="S18">
            <v>4816</v>
          </cell>
          <cell r="T18">
            <v>626906</v>
          </cell>
          <cell r="U18">
            <v>163.80000000000001</v>
          </cell>
          <cell r="V18">
            <v>4</v>
          </cell>
          <cell r="W18">
            <v>2775838.2320253165</v>
          </cell>
        </row>
        <row r="19">
          <cell r="A19">
            <v>10</v>
          </cell>
          <cell r="B19" t="str">
            <v>Гоголя, 60/2      КС-1 -6шт</v>
          </cell>
          <cell r="C19">
            <v>3.6</v>
          </cell>
          <cell r="D19">
            <v>2.133</v>
          </cell>
          <cell r="E19">
            <v>1.9239999999999999</v>
          </cell>
          <cell r="F19">
            <v>0.20899999999999999</v>
          </cell>
          <cell r="G19">
            <v>0</v>
          </cell>
          <cell r="H19">
            <v>4619.4489999999996</v>
          </cell>
          <cell r="I19">
            <v>139.4</v>
          </cell>
          <cell r="J19">
            <v>4480.049</v>
          </cell>
          <cell r="K19">
            <v>978.18700000000001</v>
          </cell>
          <cell r="L19">
            <v>3501.8620000000001</v>
          </cell>
          <cell r="M19">
            <v>5</v>
          </cell>
          <cell r="O19">
            <v>694.61309710126568</v>
          </cell>
          <cell r="P19">
            <v>783.92049529999986</v>
          </cell>
          <cell r="Q19">
            <v>169.7</v>
          </cell>
          <cell r="R19">
            <v>2404</v>
          </cell>
          <cell r="S19">
            <v>32</v>
          </cell>
          <cell r="T19">
            <v>96232</v>
          </cell>
          <cell r="U19">
            <v>170.2</v>
          </cell>
          <cell r="V19">
            <v>5</v>
          </cell>
          <cell r="W19">
            <v>694613.09710126568</v>
          </cell>
        </row>
        <row r="20">
          <cell r="A20">
            <v>11</v>
          </cell>
          <cell r="B20" t="str">
            <v>пос. Пригородный      Вулкан-0,6 -3шт</v>
          </cell>
          <cell r="C20">
            <v>1.8</v>
          </cell>
          <cell r="D20">
            <v>1.3779999999999999</v>
          </cell>
          <cell r="E20">
            <v>1.226</v>
          </cell>
          <cell r="F20">
            <v>0.152</v>
          </cell>
          <cell r="G20">
            <v>0</v>
          </cell>
          <cell r="H20">
            <v>3584.1499999999996</v>
          </cell>
          <cell r="I20">
            <v>89.12</v>
          </cell>
          <cell r="J20">
            <v>3495.0299999999997</v>
          </cell>
          <cell r="K20">
            <v>466.16899999999998</v>
          </cell>
          <cell r="L20">
            <v>3028.8609999999999</v>
          </cell>
          <cell r="M20">
            <v>5</v>
          </cell>
          <cell r="O20">
            <v>493.206261392405</v>
          </cell>
          <cell r="P20">
            <v>556.61849499999994</v>
          </cell>
          <cell r="Q20">
            <v>155.30000000000001</v>
          </cell>
          <cell r="R20">
            <v>1686</v>
          </cell>
          <cell r="S20">
            <v>503</v>
          </cell>
          <cell r="T20">
            <v>84541</v>
          </cell>
          <cell r="U20">
            <v>155.30000000000001</v>
          </cell>
          <cell r="V20">
            <v>5</v>
          </cell>
          <cell r="W20">
            <v>493206.26139240502</v>
          </cell>
        </row>
        <row r="21">
          <cell r="A21">
            <v>12</v>
          </cell>
          <cell r="B21" t="str">
            <v>пос.Индустриальный    ДКВР-6,5/12 -3шт</v>
          </cell>
          <cell r="C21">
            <v>12.54</v>
          </cell>
          <cell r="D21">
            <v>2.468</v>
          </cell>
          <cell r="E21">
            <v>2.1</v>
          </cell>
          <cell r="F21">
            <v>0.36799999999999999</v>
          </cell>
          <cell r="G21">
            <v>0</v>
          </cell>
          <cell r="H21">
            <v>7533.5469999999996</v>
          </cell>
          <cell r="I21">
            <v>338.44</v>
          </cell>
          <cell r="J21">
            <v>7195.107</v>
          </cell>
          <cell r="K21">
            <v>1066.461</v>
          </cell>
          <cell r="L21">
            <v>6128.6459999999997</v>
          </cell>
          <cell r="M21">
            <v>4</v>
          </cell>
          <cell r="O21">
            <v>1077.3925823544303</v>
          </cell>
          <cell r="P21">
            <v>1215.9144858</v>
          </cell>
          <cell r="Q21">
            <v>161.4</v>
          </cell>
          <cell r="R21">
            <v>10885</v>
          </cell>
          <cell r="S21">
            <v>3360</v>
          </cell>
          <cell r="T21">
            <v>241081</v>
          </cell>
          <cell r="U21">
            <v>161.19999999999999</v>
          </cell>
          <cell r="V21">
            <v>4</v>
          </cell>
          <cell r="W21">
            <v>1077392.5823544303</v>
          </cell>
        </row>
        <row r="22">
          <cell r="A22">
            <v>13</v>
          </cell>
          <cell r="B22" t="str">
            <v>Заводская,36                        ДКВР-2,5/13 -2шт</v>
          </cell>
          <cell r="C22">
            <v>2.8</v>
          </cell>
          <cell r="D22">
            <v>1.198</v>
          </cell>
          <cell r="E22">
            <v>1.198</v>
          </cell>
          <cell r="F22">
            <v>0</v>
          </cell>
          <cell r="G22">
            <v>0</v>
          </cell>
          <cell r="H22">
            <v>2022.1660000000002</v>
          </cell>
          <cell r="I22">
            <v>43.545999999999999</v>
          </cell>
          <cell r="J22">
            <v>1978.6200000000001</v>
          </cell>
          <cell r="K22">
            <v>152.30500000000001</v>
          </cell>
          <cell r="L22">
            <v>1826.3150000000001</v>
          </cell>
          <cell r="M22">
            <v>5</v>
          </cell>
          <cell r="O22">
            <v>283.2824192658228</v>
          </cell>
          <cell r="P22">
            <v>319.70444459999999</v>
          </cell>
          <cell r="Q22">
            <v>158.1</v>
          </cell>
          <cell r="R22">
            <v>1353</v>
          </cell>
          <cell r="S22">
            <v>338</v>
          </cell>
          <cell r="T22">
            <v>167002</v>
          </cell>
          <cell r="V22">
            <v>5</v>
          </cell>
          <cell r="W22">
            <v>283282.4192658228</v>
          </cell>
        </row>
        <row r="23">
          <cell r="A23" t="str">
            <v>№3</v>
          </cell>
          <cell r="V23">
            <v>7</v>
          </cell>
          <cell r="W23">
            <v>0</v>
          </cell>
        </row>
        <row r="24">
          <cell r="A24">
            <v>14</v>
          </cell>
          <cell r="B24" t="str">
            <v>Айвазовского,97                        Е-1/9 -3 шт</v>
          </cell>
          <cell r="C24">
            <v>2.1</v>
          </cell>
          <cell r="D24">
            <v>0.58799999999999997</v>
          </cell>
          <cell r="E24">
            <v>0</v>
          </cell>
          <cell r="F24">
            <v>0</v>
          </cell>
          <cell r="G24">
            <v>0.58799999999999997</v>
          </cell>
          <cell r="H24">
            <v>1742.6909999999998</v>
          </cell>
          <cell r="I24">
            <v>344.31</v>
          </cell>
          <cell r="J24">
            <v>1398.3809999999999</v>
          </cell>
          <cell r="K24">
            <v>124.157</v>
          </cell>
          <cell r="L24">
            <v>1274.2239999999999</v>
          </cell>
          <cell r="M24">
            <v>5</v>
          </cell>
          <cell r="O24">
            <v>265.44051649367088</v>
          </cell>
          <cell r="P24">
            <v>299.56858289999997</v>
          </cell>
          <cell r="Q24">
            <v>171.9</v>
          </cell>
          <cell r="R24">
            <v>4969</v>
          </cell>
          <cell r="S24">
            <v>852</v>
          </cell>
          <cell r="T24">
            <v>13051</v>
          </cell>
          <cell r="U24">
            <v>171.9</v>
          </cell>
          <cell r="V24">
            <v>5</v>
          </cell>
          <cell r="W24">
            <v>265440.51649367088</v>
          </cell>
        </row>
        <row r="25">
          <cell r="A25">
            <v>15</v>
          </cell>
          <cell r="B25" t="str">
            <v>Воронежская,40/3                       КС-1 -2шт</v>
          </cell>
          <cell r="C25">
            <v>1.1100000000000001</v>
          </cell>
          <cell r="D25">
            <v>1.2983</v>
          </cell>
          <cell r="E25">
            <v>1.228</v>
          </cell>
          <cell r="F25">
            <v>7.0300000000000001E-2</v>
          </cell>
          <cell r="G25">
            <v>0</v>
          </cell>
          <cell r="H25">
            <v>2841.7550000000001</v>
          </cell>
          <cell r="I25">
            <v>139.44</v>
          </cell>
          <cell r="J25">
            <v>2702.3150000000001</v>
          </cell>
          <cell r="K25">
            <v>333.36599999999999</v>
          </cell>
          <cell r="L25">
            <v>2368.9490000000001</v>
          </cell>
          <cell r="M25">
            <v>5</v>
          </cell>
          <cell r="O25">
            <v>441.15548506329111</v>
          </cell>
          <cell r="P25">
            <v>497.87547599999999</v>
          </cell>
          <cell r="Q25">
            <v>175.2</v>
          </cell>
          <cell r="R25">
            <v>1514</v>
          </cell>
          <cell r="S25">
            <v>509</v>
          </cell>
          <cell r="T25">
            <v>87376</v>
          </cell>
          <cell r="U25">
            <v>175.2</v>
          </cell>
          <cell r="V25">
            <v>5</v>
          </cell>
          <cell r="W25">
            <v>441155.4850632911</v>
          </cell>
        </row>
        <row r="26">
          <cell r="A26">
            <v>16</v>
          </cell>
          <cell r="B26" t="str">
            <v>Пр.5 Артельный 23/1 Энергия-3 -4шт ;                   КС-1 -4шт</v>
          </cell>
          <cell r="C26">
            <v>5.34</v>
          </cell>
          <cell r="D26">
            <v>5.17258</v>
          </cell>
          <cell r="E26">
            <v>4.9630000000000001</v>
          </cell>
          <cell r="F26">
            <v>0.20958000000000002</v>
          </cell>
          <cell r="G26">
            <v>0</v>
          </cell>
          <cell r="H26">
            <v>9965.7959999999985</v>
          </cell>
          <cell r="I26">
            <v>280.05</v>
          </cell>
          <cell r="J26">
            <v>9685.7459999999992</v>
          </cell>
          <cell r="K26">
            <v>715.38300000000004</v>
          </cell>
          <cell r="L26">
            <v>8970.3629999999994</v>
          </cell>
          <cell r="M26">
            <v>4</v>
          </cell>
          <cell r="O26">
            <v>1539.1478100759491</v>
          </cell>
          <cell r="P26">
            <v>1737.0382427999998</v>
          </cell>
          <cell r="Q26">
            <v>174.3</v>
          </cell>
          <cell r="R26">
            <v>4302</v>
          </cell>
          <cell r="S26">
            <v>721</v>
          </cell>
          <cell r="T26">
            <v>111488</v>
          </cell>
          <cell r="U26">
            <v>174.3</v>
          </cell>
          <cell r="V26">
            <v>4</v>
          </cell>
          <cell r="W26">
            <v>1539147.8100759492</v>
          </cell>
        </row>
        <row r="27">
          <cell r="A27">
            <v>17</v>
          </cell>
          <cell r="B27" t="str">
            <v>Деповская 39                            КС-1 -2шт</v>
          </cell>
          <cell r="C27">
            <v>1</v>
          </cell>
          <cell r="D27">
            <v>0.4481</v>
          </cell>
          <cell r="E27">
            <v>0.4375</v>
          </cell>
          <cell r="F27">
            <v>1.06E-2</v>
          </cell>
          <cell r="G27">
            <v>0</v>
          </cell>
          <cell r="H27">
            <v>702.33600000000001</v>
          </cell>
          <cell r="I27">
            <v>17.940000000000001</v>
          </cell>
          <cell r="J27">
            <v>684.39599999999996</v>
          </cell>
          <cell r="K27">
            <v>36.520000000000003</v>
          </cell>
          <cell r="L27">
            <v>647.87599999999998</v>
          </cell>
          <cell r="M27">
            <v>5</v>
          </cell>
          <cell r="O27">
            <v>107.66188556962025</v>
          </cell>
          <cell r="P27">
            <v>121.50412799999999</v>
          </cell>
          <cell r="Q27">
            <v>173</v>
          </cell>
          <cell r="R27">
            <v>335</v>
          </cell>
          <cell r="S27">
            <v>57</v>
          </cell>
          <cell r="T27">
            <v>9335</v>
          </cell>
          <cell r="U27">
            <v>173</v>
          </cell>
          <cell r="V27">
            <v>5</v>
          </cell>
          <cell r="W27">
            <v>107661.88556962025</v>
          </cell>
        </row>
        <row r="28">
          <cell r="A28">
            <v>18</v>
          </cell>
          <cell r="B28" t="str">
            <v>Павлов122/1                  Смоленск1-2шт</v>
          </cell>
          <cell r="C28">
            <v>1.72</v>
          </cell>
          <cell r="D28">
            <v>0.67500000000000004</v>
          </cell>
          <cell r="E28">
            <v>0.67500000000000004</v>
          </cell>
          <cell r="F28">
            <v>0</v>
          </cell>
          <cell r="G28">
            <v>0</v>
          </cell>
          <cell r="H28">
            <v>939.93299999999999</v>
          </cell>
          <cell r="I28">
            <v>21.17</v>
          </cell>
          <cell r="J28">
            <v>918.76300000000003</v>
          </cell>
          <cell r="K28">
            <v>51.984000000000002</v>
          </cell>
          <cell r="L28">
            <v>866.779</v>
          </cell>
          <cell r="M28">
            <v>5</v>
          </cell>
          <cell r="O28">
            <v>140.91856268354431</v>
          </cell>
          <cell r="P28">
            <v>159.0366636</v>
          </cell>
          <cell r="Q28">
            <v>169.2</v>
          </cell>
          <cell r="R28">
            <v>458</v>
          </cell>
          <cell r="S28">
            <v>69</v>
          </cell>
          <cell r="T28">
            <v>83017</v>
          </cell>
          <cell r="U28">
            <v>169.2</v>
          </cell>
          <cell r="V28">
            <v>5</v>
          </cell>
          <cell r="W28">
            <v>140918.5626835443</v>
          </cell>
        </row>
        <row r="29">
          <cell r="A29">
            <v>19</v>
          </cell>
          <cell r="B29" t="str">
            <v>Пионерская,38 стр.1               КС-1 -3 шт</v>
          </cell>
          <cell r="C29">
            <v>1.665</v>
          </cell>
          <cell r="D29">
            <v>0.82188400000000006</v>
          </cell>
          <cell r="E29">
            <v>0.80800000000000005</v>
          </cell>
          <cell r="F29">
            <v>1.3883999999999999E-2</v>
          </cell>
          <cell r="G29">
            <v>0</v>
          </cell>
          <cell r="H29">
            <v>1325.3489999999999</v>
          </cell>
          <cell r="I29">
            <v>146.85</v>
          </cell>
          <cell r="J29">
            <v>1178.499</v>
          </cell>
          <cell r="K29">
            <v>52.198</v>
          </cell>
          <cell r="L29">
            <v>1126.3009999999999</v>
          </cell>
          <cell r="M29">
            <v>5</v>
          </cell>
          <cell r="O29">
            <v>206.92220969620251</v>
          </cell>
          <cell r="P29">
            <v>233.52649379999997</v>
          </cell>
          <cell r="Q29">
            <v>176.2</v>
          </cell>
          <cell r="R29">
            <v>651</v>
          </cell>
          <cell r="S29">
            <v>164</v>
          </cell>
          <cell r="T29">
            <v>26466</v>
          </cell>
          <cell r="U29">
            <v>176.2</v>
          </cell>
          <cell r="V29">
            <v>5</v>
          </cell>
          <cell r="W29">
            <v>206922.20969620251</v>
          </cell>
        </row>
        <row r="30">
          <cell r="A30">
            <v>20</v>
          </cell>
          <cell r="B30" t="str">
            <v>Свободная,53                           КС-1 -3 шт ; Энергия-3-3шт</v>
          </cell>
          <cell r="C30">
            <v>3.93</v>
          </cell>
          <cell r="D30">
            <v>1.696</v>
          </cell>
          <cell r="E30">
            <v>1.5489999999999999</v>
          </cell>
          <cell r="F30">
            <v>0.14699999999999999</v>
          </cell>
          <cell r="G30">
            <v>0</v>
          </cell>
          <cell r="H30">
            <v>3859.7430000000004</v>
          </cell>
          <cell r="I30">
            <v>159.13</v>
          </cell>
          <cell r="J30">
            <v>3700.6130000000003</v>
          </cell>
          <cell r="K30">
            <v>342.42500000000001</v>
          </cell>
          <cell r="L30">
            <v>3358.1880000000001</v>
          </cell>
          <cell r="M30">
            <v>5</v>
          </cell>
          <cell r="O30">
            <v>585.16635330379756</v>
          </cell>
          <cell r="P30">
            <v>660.4020273000001</v>
          </cell>
          <cell r="Q30">
            <v>171.1</v>
          </cell>
          <cell r="R30">
            <v>2013</v>
          </cell>
          <cell r="S30">
            <v>628</v>
          </cell>
          <cell r="T30">
            <v>88906</v>
          </cell>
          <cell r="U30">
            <v>170.4</v>
          </cell>
          <cell r="V30">
            <v>5</v>
          </cell>
          <cell r="W30">
            <v>585166.35330379754</v>
          </cell>
        </row>
        <row r="31">
          <cell r="A31">
            <v>21</v>
          </cell>
          <cell r="B31" t="str">
            <v>Свободная,76/1   КС-1 -5 шт</v>
          </cell>
          <cell r="C31">
            <v>2</v>
          </cell>
          <cell r="D31">
            <v>1.375</v>
          </cell>
          <cell r="E31">
            <v>1.143</v>
          </cell>
          <cell r="F31">
            <v>0.23200000000000001</v>
          </cell>
          <cell r="G31">
            <v>0</v>
          </cell>
          <cell r="H31">
            <v>4312.8549999999996</v>
          </cell>
          <cell r="I31">
            <v>260.62</v>
          </cell>
          <cell r="J31">
            <v>4052.2349999999997</v>
          </cell>
          <cell r="K31">
            <v>440.99700000000001</v>
          </cell>
          <cell r="L31">
            <v>3611.2379999999998</v>
          </cell>
          <cell r="M31">
            <v>5</v>
          </cell>
          <cell r="O31">
            <v>650.42220848101249</v>
          </cell>
          <cell r="P31">
            <v>734.04792099999986</v>
          </cell>
          <cell r="Q31">
            <v>170.2</v>
          </cell>
          <cell r="R31">
            <v>1522</v>
          </cell>
          <cell r="S31">
            <v>438</v>
          </cell>
          <cell r="T31">
            <v>119590</v>
          </cell>
          <cell r="U31">
            <v>169.202</v>
          </cell>
          <cell r="V31">
            <v>5</v>
          </cell>
          <cell r="W31">
            <v>650422.20848101249</v>
          </cell>
        </row>
        <row r="32">
          <cell r="A32">
            <v>22</v>
          </cell>
          <cell r="B32" t="str">
            <v>Ставропольская,96/3 Универсал-6 -6шт</v>
          </cell>
          <cell r="C32">
            <v>2.56</v>
          </cell>
          <cell r="D32">
            <v>1.4665999999999999</v>
          </cell>
          <cell r="E32">
            <v>1.45</v>
          </cell>
          <cell r="F32">
            <v>1.66E-2</v>
          </cell>
          <cell r="G32">
            <v>0</v>
          </cell>
          <cell r="H32">
            <v>1681.8430000000001</v>
          </cell>
          <cell r="I32">
            <v>143.19</v>
          </cell>
          <cell r="J32">
            <v>1538.653</v>
          </cell>
          <cell r="K32">
            <v>7.9190000000000005</v>
          </cell>
          <cell r="L32">
            <v>1530.7339999999999</v>
          </cell>
          <cell r="M32">
            <v>5</v>
          </cell>
          <cell r="O32">
            <v>261.83527920253169</v>
          </cell>
          <cell r="P32">
            <v>295.49981510000003</v>
          </cell>
          <cell r="Q32">
            <v>175.7</v>
          </cell>
          <cell r="R32">
            <v>1010</v>
          </cell>
          <cell r="S32">
            <v>345</v>
          </cell>
          <cell r="T32">
            <v>80355</v>
          </cell>
          <cell r="U32">
            <v>175.69499999999999</v>
          </cell>
          <cell r="V32">
            <v>5</v>
          </cell>
          <cell r="W32">
            <v>261835.2792025317</v>
          </cell>
        </row>
        <row r="33">
          <cell r="A33">
            <v>23</v>
          </cell>
          <cell r="B33" t="str">
            <v>Ставропольская,202 Энергия-3-4шт</v>
          </cell>
          <cell r="C33">
            <v>2.94</v>
          </cell>
          <cell r="D33">
            <v>1.3619999999999999</v>
          </cell>
          <cell r="E33">
            <v>1.2849999999999999</v>
          </cell>
          <cell r="F33">
            <v>7.6999999999999999E-2</v>
          </cell>
          <cell r="G33">
            <v>0</v>
          </cell>
          <cell r="H33">
            <v>2070.2199999999998</v>
          </cell>
          <cell r="I33">
            <v>188.88</v>
          </cell>
          <cell r="J33">
            <v>1881.34</v>
          </cell>
          <cell r="K33">
            <v>119.461</v>
          </cell>
          <cell r="L33">
            <v>1761.8789999999999</v>
          </cell>
          <cell r="M33">
            <v>5</v>
          </cell>
          <cell r="O33">
            <v>308.3579587341772</v>
          </cell>
          <cell r="P33">
            <v>348.00398199999995</v>
          </cell>
          <cell r="Q33">
            <v>168.1</v>
          </cell>
          <cell r="R33">
            <v>1399</v>
          </cell>
          <cell r="S33">
            <v>550</v>
          </cell>
          <cell r="T33">
            <v>119193</v>
          </cell>
          <cell r="U33">
            <v>168.1</v>
          </cell>
          <cell r="V33">
            <v>5</v>
          </cell>
          <cell r="W33">
            <v>308357.95873417723</v>
          </cell>
        </row>
        <row r="34">
          <cell r="A34">
            <v>24</v>
          </cell>
          <cell r="B34" t="str">
            <v>Ставропольская,214                           КС-1 -3 шт</v>
          </cell>
          <cell r="C34">
            <v>0.6</v>
          </cell>
          <cell r="D34">
            <v>0.497643</v>
          </cell>
          <cell r="E34">
            <v>0.497643</v>
          </cell>
          <cell r="F34">
            <v>0</v>
          </cell>
          <cell r="G34">
            <v>0</v>
          </cell>
          <cell r="H34">
            <v>774.34299999999996</v>
          </cell>
          <cell r="I34">
            <v>18.78</v>
          </cell>
          <cell r="J34">
            <v>755.56299999999999</v>
          </cell>
          <cell r="K34">
            <v>34.826000000000001</v>
          </cell>
          <cell r="L34">
            <v>720.73699999999997</v>
          </cell>
          <cell r="M34">
            <v>5</v>
          </cell>
          <cell r="O34">
            <v>119.59188535443039</v>
          </cell>
          <cell r="P34">
            <v>134.9679849</v>
          </cell>
          <cell r="Q34">
            <v>174.3</v>
          </cell>
          <cell r="R34">
            <v>438</v>
          </cell>
          <cell r="S34">
            <v>116</v>
          </cell>
          <cell r="T34">
            <v>12675</v>
          </cell>
          <cell r="U34">
            <v>174.3</v>
          </cell>
          <cell r="V34">
            <v>5</v>
          </cell>
          <cell r="W34">
            <v>119591.88535443039</v>
          </cell>
        </row>
        <row r="35">
          <cell r="A35">
            <v>25</v>
          </cell>
          <cell r="B35" t="str">
            <v>1-й пр. Стасова,4                       КС-1 -2 шт</v>
          </cell>
          <cell r="C35">
            <v>1</v>
          </cell>
          <cell r="D35">
            <v>0.90900000000000003</v>
          </cell>
          <cell r="E35">
            <v>0.81400000000000006</v>
          </cell>
          <cell r="F35">
            <v>9.5000000000000001E-2</v>
          </cell>
          <cell r="G35">
            <v>0</v>
          </cell>
          <cell r="H35">
            <v>1535.335</v>
          </cell>
          <cell r="I35">
            <v>129.69999999999999</v>
          </cell>
          <cell r="J35">
            <v>1405.635</v>
          </cell>
          <cell r="K35">
            <v>118.00700000000001</v>
          </cell>
          <cell r="L35">
            <v>1287.6279999999999</v>
          </cell>
          <cell r="M35">
            <v>5</v>
          </cell>
          <cell r="O35">
            <v>230.99989632911397</v>
          </cell>
          <cell r="P35">
            <v>260.69988300000006</v>
          </cell>
          <cell r="Q35">
            <v>169.8</v>
          </cell>
          <cell r="R35">
            <v>1169</v>
          </cell>
          <cell r="S35">
            <v>476</v>
          </cell>
          <cell r="T35">
            <v>71359</v>
          </cell>
          <cell r="U35">
            <v>169.8</v>
          </cell>
          <cell r="V35">
            <v>5</v>
          </cell>
          <cell r="W35">
            <v>230999.89632911395</v>
          </cell>
        </row>
        <row r="36">
          <cell r="A36">
            <v>26</v>
          </cell>
          <cell r="B36" t="str">
            <v>Майкопская ,7/2                 КС-1 -2 шт</v>
          </cell>
          <cell r="C36">
            <v>0.23</v>
          </cell>
          <cell r="D36">
            <v>6.3551999999999997E-2</v>
          </cell>
          <cell r="E36">
            <v>6.3551999999999997E-2</v>
          </cell>
          <cell r="F36">
            <v>0</v>
          </cell>
          <cell r="G36">
            <v>0</v>
          </cell>
          <cell r="H36">
            <v>108.208</v>
          </cell>
          <cell r="I36">
            <v>11.18</v>
          </cell>
          <cell r="J36">
            <v>97.027999999999992</v>
          </cell>
          <cell r="K36">
            <v>4.5199999999999996</v>
          </cell>
          <cell r="L36">
            <v>92.507999999999996</v>
          </cell>
          <cell r="M36">
            <v>6</v>
          </cell>
          <cell r="O36">
            <v>16.836712791898734</v>
          </cell>
          <cell r="P36">
            <v>19.001433007999999</v>
          </cell>
          <cell r="Q36">
            <v>175.601</v>
          </cell>
          <cell r="R36">
            <v>67</v>
          </cell>
          <cell r="S36">
            <v>25</v>
          </cell>
          <cell r="T36">
            <v>5611</v>
          </cell>
          <cell r="U36">
            <v>175.601</v>
          </cell>
          <cell r="V36">
            <v>6</v>
          </cell>
          <cell r="W36">
            <v>16836.712791898735</v>
          </cell>
        </row>
        <row r="37">
          <cell r="A37">
            <v>27</v>
          </cell>
          <cell r="B37" t="str">
            <v>Захарова, 1   Е-1/9-1п  -2 шт</v>
          </cell>
          <cell r="C37">
            <v>1.4</v>
          </cell>
          <cell r="D37">
            <v>3.9180000000000006E-2</v>
          </cell>
          <cell r="E37">
            <v>3.9180000000000006E-2</v>
          </cell>
          <cell r="F37">
            <v>0</v>
          </cell>
          <cell r="G37">
            <v>0</v>
          </cell>
          <cell r="H37">
            <v>81.271000000000001</v>
          </cell>
          <cell r="I37">
            <v>24.32</v>
          </cell>
          <cell r="J37">
            <v>56.951000000000001</v>
          </cell>
          <cell r="K37">
            <v>0</v>
          </cell>
          <cell r="L37">
            <v>56.951000000000001</v>
          </cell>
          <cell r="M37">
            <v>6</v>
          </cell>
          <cell r="O37">
            <v>12.018849278481012</v>
          </cell>
          <cell r="P37">
            <v>13.564129899999999</v>
          </cell>
          <cell r="Q37">
            <v>166.9</v>
          </cell>
          <cell r="R37">
            <v>287</v>
          </cell>
          <cell r="S37">
            <v>228</v>
          </cell>
          <cell r="T37">
            <v>26680</v>
          </cell>
          <cell r="U37">
            <v>166.9</v>
          </cell>
          <cell r="V37">
            <v>6</v>
          </cell>
          <cell r="W37">
            <v>12018.849278481011</v>
          </cell>
        </row>
        <row r="38">
          <cell r="A38">
            <v>28</v>
          </cell>
          <cell r="B38" t="str">
            <v>Захарова,35/2                      Энергия-3 -6шт</v>
          </cell>
          <cell r="C38">
            <v>4.42</v>
          </cell>
          <cell r="D38">
            <v>2.4340000000000002</v>
          </cell>
          <cell r="E38">
            <v>2.286</v>
          </cell>
          <cell r="F38">
            <v>0.14799999999999999</v>
          </cell>
          <cell r="G38">
            <v>0</v>
          </cell>
          <cell r="H38">
            <v>5105.4340000000002</v>
          </cell>
          <cell r="I38">
            <v>181.59</v>
          </cell>
          <cell r="J38">
            <v>4923.8440000000001</v>
          </cell>
          <cell r="K38">
            <v>460.767</v>
          </cell>
          <cell r="L38">
            <v>4463.0770000000002</v>
          </cell>
          <cell r="M38">
            <v>5</v>
          </cell>
          <cell r="O38">
            <v>797.99872192405064</v>
          </cell>
          <cell r="P38">
            <v>900.59855760000005</v>
          </cell>
          <cell r="Q38">
            <v>176.4</v>
          </cell>
          <cell r="R38">
            <v>2458</v>
          </cell>
          <cell r="S38">
            <v>651</v>
          </cell>
          <cell r="T38">
            <v>102440</v>
          </cell>
          <cell r="U38">
            <v>176.4</v>
          </cell>
          <cell r="V38">
            <v>5</v>
          </cell>
          <cell r="W38">
            <v>797998.72192405059</v>
          </cell>
        </row>
        <row r="39">
          <cell r="A39">
            <v>29</v>
          </cell>
          <cell r="B39" t="str">
            <v>Песчаная 9/3              Универсал-6-2шт;                       КС-1 -2шт</v>
          </cell>
          <cell r="C39">
            <v>1.8</v>
          </cell>
          <cell r="D39">
            <v>1.68</v>
          </cell>
          <cell r="E39">
            <v>1.68</v>
          </cell>
          <cell r="F39">
            <v>0</v>
          </cell>
          <cell r="G39">
            <v>0</v>
          </cell>
          <cell r="H39">
            <v>2631.806</v>
          </cell>
          <cell r="I39">
            <v>50.48</v>
          </cell>
          <cell r="J39">
            <v>2581.326</v>
          </cell>
          <cell r="K39">
            <v>180.31899999999999</v>
          </cell>
          <cell r="L39">
            <v>2401.0070000000001</v>
          </cell>
          <cell r="M39">
            <v>5</v>
          </cell>
          <cell r="O39">
            <v>392.93862999999999</v>
          </cell>
          <cell r="P39">
            <v>443.45931100000001</v>
          </cell>
          <cell r="Q39">
            <v>168.5</v>
          </cell>
          <cell r="R39">
            <v>1248</v>
          </cell>
          <cell r="S39">
            <v>114</v>
          </cell>
          <cell r="T39">
            <v>47690</v>
          </cell>
          <cell r="U39">
            <v>168.5</v>
          </cell>
          <cell r="V39">
            <v>5</v>
          </cell>
          <cell r="W39">
            <v>392938.63</v>
          </cell>
        </row>
        <row r="40">
          <cell r="A40">
            <v>30</v>
          </cell>
          <cell r="B40" t="str">
            <v>Красина,2      КС-1 -2шт</v>
          </cell>
          <cell r="C40">
            <v>1</v>
          </cell>
          <cell r="D40">
            <v>0.42833000000000004</v>
          </cell>
          <cell r="E40">
            <v>0.41568000000000005</v>
          </cell>
          <cell r="F40">
            <v>1.2650000000000002E-2</v>
          </cell>
          <cell r="G40">
            <v>0</v>
          </cell>
          <cell r="H40">
            <v>861.17600000000004</v>
          </cell>
          <cell r="I40">
            <v>65.87</v>
          </cell>
          <cell r="J40">
            <v>795.30600000000004</v>
          </cell>
          <cell r="K40">
            <v>152.87700000000001</v>
          </cell>
          <cell r="L40">
            <v>642.42899999999997</v>
          </cell>
          <cell r="M40">
            <v>5</v>
          </cell>
          <cell r="O40">
            <v>132.31587706329117</v>
          </cell>
          <cell r="P40">
            <v>149.32791840000002</v>
          </cell>
          <cell r="Q40">
            <v>173.4</v>
          </cell>
          <cell r="R40">
            <v>423</v>
          </cell>
          <cell r="S40">
            <v>56</v>
          </cell>
          <cell r="T40">
            <v>28323</v>
          </cell>
          <cell r="U40">
            <v>173.4</v>
          </cell>
          <cell r="V40">
            <v>5</v>
          </cell>
          <cell r="W40">
            <v>132315.87706329118</v>
          </cell>
        </row>
        <row r="41">
          <cell r="A41">
            <v>31</v>
          </cell>
          <cell r="B41" t="str">
            <v>Пушкина,51  КС-1-1шт Универсал-6 -3шт</v>
          </cell>
          <cell r="C41">
            <v>2.3199999999999998</v>
          </cell>
          <cell r="D41">
            <v>2.2149000000000001</v>
          </cell>
          <cell r="E41">
            <v>2.202</v>
          </cell>
          <cell r="F41">
            <v>1.29E-2</v>
          </cell>
          <cell r="G41">
            <v>0</v>
          </cell>
          <cell r="H41">
            <v>3689.6910000000003</v>
          </cell>
          <cell r="I41">
            <v>104.61</v>
          </cell>
          <cell r="J41">
            <v>3585.0810000000001</v>
          </cell>
          <cell r="K41">
            <v>178.86</v>
          </cell>
          <cell r="L41">
            <v>3406.221</v>
          </cell>
          <cell r="M41">
            <v>5</v>
          </cell>
          <cell r="O41">
            <v>584.55914627848097</v>
          </cell>
          <cell r="P41">
            <v>659.7167508</v>
          </cell>
          <cell r="Q41">
            <v>178.8</v>
          </cell>
          <cell r="R41">
            <v>2042</v>
          </cell>
          <cell r="S41">
            <v>542</v>
          </cell>
          <cell r="T41">
            <v>76308</v>
          </cell>
          <cell r="U41">
            <v>178.8</v>
          </cell>
          <cell r="V41">
            <v>5</v>
          </cell>
          <cell r="W41">
            <v>584559.146278481</v>
          </cell>
        </row>
        <row r="42">
          <cell r="A42">
            <v>32</v>
          </cell>
          <cell r="B42" t="str">
            <v>Речная, 1   Универсал-6-2шт; КСВ-0,58-5шт</v>
          </cell>
          <cell r="C42">
            <v>3.4</v>
          </cell>
          <cell r="D42">
            <v>2.2389950000000001</v>
          </cell>
          <cell r="E42">
            <v>2.1776819999999999</v>
          </cell>
          <cell r="F42">
            <v>6.1312999999999999E-2</v>
          </cell>
          <cell r="G42">
            <v>0</v>
          </cell>
          <cell r="H42">
            <v>3946.34</v>
          </cell>
          <cell r="I42">
            <v>61.78</v>
          </cell>
          <cell r="J42">
            <v>3884.56</v>
          </cell>
          <cell r="K42">
            <v>152.06200000000001</v>
          </cell>
          <cell r="L42">
            <v>3732.498</v>
          </cell>
          <cell r="M42">
            <v>5</v>
          </cell>
          <cell r="O42">
            <v>625.56982050632917</v>
          </cell>
          <cell r="P42">
            <v>706.000226</v>
          </cell>
          <cell r="Q42">
            <v>178.9</v>
          </cell>
          <cell r="R42">
            <v>1816</v>
          </cell>
          <cell r="S42">
            <v>397</v>
          </cell>
          <cell r="T42">
            <v>136986</v>
          </cell>
          <cell r="U42">
            <v>178.9</v>
          </cell>
          <cell r="V42">
            <v>5</v>
          </cell>
          <cell r="W42">
            <v>625569.82050632918</v>
          </cell>
        </row>
        <row r="43">
          <cell r="A43">
            <v>33</v>
          </cell>
          <cell r="B43" t="str">
            <v>Речная,11/2     КС-1 -3 шт</v>
          </cell>
          <cell r="C43">
            <v>1.8</v>
          </cell>
          <cell r="D43">
            <v>1.7804899999999999</v>
          </cell>
          <cell r="E43">
            <v>1.7804899999999999</v>
          </cell>
          <cell r="F43">
            <v>0</v>
          </cell>
          <cell r="G43">
            <v>0</v>
          </cell>
          <cell r="H43">
            <v>2816.8130000000001</v>
          </cell>
          <cell r="I43">
            <v>75.510000000000005</v>
          </cell>
          <cell r="J43">
            <v>2741.3029999999999</v>
          </cell>
          <cell r="K43">
            <v>131.77500000000001</v>
          </cell>
          <cell r="L43">
            <v>2609.5279999999998</v>
          </cell>
          <cell r="M43">
            <v>5</v>
          </cell>
          <cell r="O43">
            <v>423.05678791139246</v>
          </cell>
          <cell r="P43">
            <v>477.44980350000003</v>
          </cell>
          <cell r="Q43">
            <v>169.5</v>
          </cell>
          <cell r="R43">
            <v>1277</v>
          </cell>
          <cell r="S43">
            <v>115</v>
          </cell>
          <cell r="T43">
            <v>49423</v>
          </cell>
          <cell r="U43">
            <v>169.5</v>
          </cell>
          <cell r="V43">
            <v>5</v>
          </cell>
          <cell r="W43">
            <v>423056.78791139246</v>
          </cell>
        </row>
        <row r="44">
          <cell r="A44">
            <v>34</v>
          </cell>
          <cell r="B44" t="str">
            <v>Химзаводская,48/2                  КС-1-1шт;Универсал-5м-1шт</v>
          </cell>
          <cell r="C44">
            <v>0.32</v>
          </cell>
          <cell r="D44">
            <v>0.35399999999999998</v>
          </cell>
          <cell r="E44">
            <v>0.35399999999999998</v>
          </cell>
          <cell r="F44">
            <v>0</v>
          </cell>
          <cell r="G44">
            <v>0</v>
          </cell>
          <cell r="H44">
            <v>617.97799999999995</v>
          </cell>
          <cell r="I44">
            <v>27.14</v>
          </cell>
          <cell r="J44">
            <v>590.83799999999997</v>
          </cell>
          <cell r="K44">
            <v>55.37</v>
          </cell>
          <cell r="L44">
            <v>535.46799999999996</v>
          </cell>
          <cell r="M44">
            <v>5</v>
          </cell>
          <cell r="O44">
            <v>111.37684511392405</v>
          </cell>
          <cell r="P44">
            <v>125.6967252</v>
          </cell>
          <cell r="Q44">
            <v>203.4</v>
          </cell>
          <cell r="R44">
            <v>355</v>
          </cell>
          <cell r="S44">
            <v>56</v>
          </cell>
          <cell r="T44">
            <v>8028</v>
          </cell>
          <cell r="U44">
            <v>199.8</v>
          </cell>
          <cell r="V44">
            <v>5</v>
          </cell>
          <cell r="W44">
            <v>111376.84511392405</v>
          </cell>
        </row>
        <row r="45">
          <cell r="A45">
            <v>35</v>
          </cell>
          <cell r="B45" t="str">
            <v>Южная,11/1     КС-1 -5 шт</v>
          </cell>
          <cell r="C45">
            <v>2.5</v>
          </cell>
          <cell r="D45">
            <v>1.6798999999999999</v>
          </cell>
          <cell r="E45">
            <v>1.51</v>
          </cell>
          <cell r="F45">
            <v>0.1699</v>
          </cell>
          <cell r="G45">
            <v>0</v>
          </cell>
          <cell r="H45">
            <v>4050.1010000000001</v>
          </cell>
          <cell r="I45">
            <v>167.86</v>
          </cell>
          <cell r="J45">
            <v>3882.241</v>
          </cell>
          <cell r="K45">
            <v>260.714</v>
          </cell>
          <cell r="L45">
            <v>3621.527</v>
          </cell>
          <cell r="M45">
            <v>5</v>
          </cell>
          <cell r="O45">
            <v>730.29985753164567</v>
          </cell>
          <cell r="P45">
            <v>824.19555350000007</v>
          </cell>
          <cell r="Q45">
            <v>203.5</v>
          </cell>
          <cell r="R45">
            <v>1692</v>
          </cell>
          <cell r="S45">
            <v>564</v>
          </cell>
          <cell r="T45">
            <v>78765</v>
          </cell>
          <cell r="U45">
            <v>203.5</v>
          </cell>
          <cell r="V45">
            <v>5</v>
          </cell>
          <cell r="W45">
            <v>730299.85753164568</v>
          </cell>
        </row>
        <row r="46">
          <cell r="A46">
            <v>36</v>
          </cell>
          <cell r="B46" t="str">
            <v>Детская кр. б-ца -хирургия  (в резерве).   КС-1 -3 шт</v>
          </cell>
          <cell r="C46">
            <v>1.5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V46">
            <v>7</v>
          </cell>
          <cell r="W46">
            <v>0</v>
          </cell>
        </row>
        <row r="47">
          <cell r="A47">
            <v>37</v>
          </cell>
          <cell r="B47" t="str">
            <v>Бородина, 22/1                          КС-1-3 шт;Универсал-5-2шт</v>
          </cell>
          <cell r="C47">
            <v>1.9650000000000001</v>
          </cell>
          <cell r="D47">
            <v>2.0586660000000001</v>
          </cell>
          <cell r="E47">
            <v>2.0586660000000001</v>
          </cell>
          <cell r="F47">
            <v>0</v>
          </cell>
          <cell r="G47">
            <v>0</v>
          </cell>
          <cell r="H47">
            <v>3307.9560000000001</v>
          </cell>
          <cell r="I47">
            <v>44.07</v>
          </cell>
          <cell r="J47">
            <v>3263.886</v>
          </cell>
          <cell r="K47">
            <v>255.80099999999999</v>
          </cell>
          <cell r="L47">
            <v>3008.085</v>
          </cell>
          <cell r="M47">
            <v>5</v>
          </cell>
          <cell r="O47">
            <v>495.64905281012653</v>
          </cell>
          <cell r="P47">
            <v>559.37535959999991</v>
          </cell>
          <cell r="Q47">
            <v>169.1</v>
          </cell>
          <cell r="R47">
            <v>16</v>
          </cell>
          <cell r="S47">
            <v>16</v>
          </cell>
          <cell r="T47">
            <v>52272</v>
          </cell>
          <cell r="U47">
            <v>169.1</v>
          </cell>
          <cell r="V47">
            <v>5</v>
          </cell>
          <cell r="W47">
            <v>495649.05281012651</v>
          </cell>
        </row>
        <row r="48">
          <cell r="A48">
            <v>38</v>
          </cell>
          <cell r="B48" t="str">
            <v>Новгородская,15/1                    КС-1 -8 шт;ТГ-3/95-1шт</v>
          </cell>
          <cell r="C48">
            <v>5.93</v>
          </cell>
          <cell r="D48">
            <v>6.9499999999999993</v>
          </cell>
          <cell r="E48">
            <v>6.0759999999999996</v>
          </cell>
          <cell r="F48">
            <v>0.874</v>
          </cell>
          <cell r="G48">
            <v>0</v>
          </cell>
          <cell r="H48">
            <v>17078.644</v>
          </cell>
          <cell r="I48">
            <v>507.46</v>
          </cell>
          <cell r="J48">
            <v>16571.184000000001</v>
          </cell>
          <cell r="K48">
            <v>1511.616</v>
          </cell>
          <cell r="L48">
            <v>15059.567999999999</v>
          </cell>
          <cell r="M48">
            <v>4</v>
          </cell>
          <cell r="O48">
            <v>2548.3931072405067</v>
          </cell>
          <cell r="P48">
            <v>2876.0436496000002</v>
          </cell>
          <cell r="Q48">
            <v>168.4</v>
          </cell>
          <cell r="R48">
            <v>8711</v>
          </cell>
          <cell r="S48">
            <v>1230</v>
          </cell>
          <cell r="T48">
            <v>500985</v>
          </cell>
          <cell r="U48">
            <v>168.5</v>
          </cell>
          <cell r="V48">
            <v>4</v>
          </cell>
          <cell r="W48">
            <v>2548393.1072405064</v>
          </cell>
        </row>
        <row r="49">
          <cell r="A49">
            <v>39</v>
          </cell>
          <cell r="B49" t="str">
            <v>Новороссийская, 202/2        КС-1-3шт</v>
          </cell>
          <cell r="C49">
            <v>1.8</v>
          </cell>
          <cell r="D49">
            <v>1.8799090000000001</v>
          </cell>
          <cell r="E49">
            <v>1.8799090000000001</v>
          </cell>
          <cell r="F49">
            <v>0</v>
          </cell>
          <cell r="G49">
            <v>0</v>
          </cell>
          <cell r="H49">
            <v>3057.1289999999999</v>
          </cell>
          <cell r="I49">
            <v>44.69</v>
          </cell>
          <cell r="J49">
            <v>3012.4389999999999</v>
          </cell>
          <cell r="K49">
            <v>275.96899999999999</v>
          </cell>
          <cell r="L49">
            <v>2736.47</v>
          </cell>
          <cell r="M49">
            <v>5</v>
          </cell>
          <cell r="O49">
            <v>461.31689631645565</v>
          </cell>
          <cell r="P49">
            <v>520.62906869999995</v>
          </cell>
          <cell r="Q49">
            <v>170.3</v>
          </cell>
          <cell r="R49">
            <v>16</v>
          </cell>
          <cell r="S49">
            <v>16</v>
          </cell>
          <cell r="T49">
            <v>51113</v>
          </cell>
          <cell r="U49">
            <v>169.1</v>
          </cell>
          <cell r="V49">
            <v>5</v>
          </cell>
          <cell r="W49">
            <v>461316.89631645568</v>
          </cell>
        </row>
        <row r="50">
          <cell r="A50">
            <v>40</v>
          </cell>
          <cell r="B50" t="str">
            <v>Таманская, 174       ТВГ-4р- 2шт;  Будерос-Логано-2шт</v>
          </cell>
          <cell r="C50">
            <v>13.86</v>
          </cell>
          <cell r="D50">
            <v>9.8780000000000001</v>
          </cell>
          <cell r="E50">
            <v>9.4789999999999992</v>
          </cell>
          <cell r="F50">
            <v>0.39900000000000002</v>
          </cell>
          <cell r="G50">
            <v>0</v>
          </cell>
          <cell r="H50">
            <v>19072.425999999996</v>
          </cell>
          <cell r="I50">
            <v>326.26</v>
          </cell>
          <cell r="J50">
            <v>18746.165999999997</v>
          </cell>
          <cell r="K50">
            <v>1034.509</v>
          </cell>
          <cell r="L50">
            <v>17711.656999999999</v>
          </cell>
          <cell r="M50">
            <v>4</v>
          </cell>
          <cell r="O50">
            <v>2727.5983411139237</v>
          </cell>
          <cell r="P50">
            <v>3078.2895563999996</v>
          </cell>
          <cell r="Q50">
            <v>161.4</v>
          </cell>
          <cell r="R50">
            <v>9193</v>
          </cell>
          <cell r="S50">
            <v>1465</v>
          </cell>
          <cell r="T50">
            <v>595573</v>
          </cell>
          <cell r="U50">
            <v>161.4</v>
          </cell>
          <cell r="V50">
            <v>4</v>
          </cell>
          <cell r="W50">
            <v>2727598.3411139236</v>
          </cell>
        </row>
        <row r="51">
          <cell r="A51">
            <v>41</v>
          </cell>
          <cell r="B51" t="str">
            <v>Уральская,96                      КС-1 -2 шт;Универсал6-2шт</v>
          </cell>
          <cell r="C51">
            <v>1.51</v>
          </cell>
          <cell r="D51">
            <v>0.70800000000000007</v>
          </cell>
          <cell r="E51">
            <v>0.65</v>
          </cell>
          <cell r="F51">
            <v>5.8000000000000003E-2</v>
          </cell>
          <cell r="G51">
            <v>0</v>
          </cell>
          <cell r="H51">
            <v>1546.136</v>
          </cell>
          <cell r="I51">
            <v>123.37</v>
          </cell>
          <cell r="J51">
            <v>1422.7660000000001</v>
          </cell>
          <cell r="K51">
            <v>68.861000000000004</v>
          </cell>
          <cell r="L51">
            <v>1353.905</v>
          </cell>
          <cell r="M51">
            <v>5</v>
          </cell>
          <cell r="O51">
            <v>237.28294764556961</v>
          </cell>
          <cell r="P51">
            <v>267.79075519999998</v>
          </cell>
          <cell r="Q51">
            <v>173.2</v>
          </cell>
          <cell r="R51">
            <v>845</v>
          </cell>
          <cell r="S51">
            <v>405</v>
          </cell>
          <cell r="T51">
            <v>50070</v>
          </cell>
          <cell r="U51">
            <v>172.3</v>
          </cell>
          <cell r="V51">
            <v>5</v>
          </cell>
          <cell r="W51">
            <v>237282.9476455696</v>
          </cell>
        </row>
        <row r="52">
          <cell r="A52">
            <v>42</v>
          </cell>
          <cell r="B52" t="str">
            <v>Ставропольская,127/1                КС-1-8шт</v>
          </cell>
          <cell r="C52">
            <v>4</v>
          </cell>
          <cell r="D52">
            <v>3.9009999999999998</v>
          </cell>
          <cell r="E52">
            <v>3.6509999999999998</v>
          </cell>
          <cell r="F52">
            <v>0.25</v>
          </cell>
          <cell r="G52">
            <v>0</v>
          </cell>
          <cell r="H52">
            <v>8008.6240000000007</v>
          </cell>
          <cell r="I52">
            <v>212.81</v>
          </cell>
          <cell r="J52">
            <v>7795.8140000000003</v>
          </cell>
          <cell r="K52">
            <v>643.98699999999997</v>
          </cell>
          <cell r="L52">
            <v>7151.8270000000002</v>
          </cell>
          <cell r="M52">
            <v>4</v>
          </cell>
          <cell r="O52">
            <v>1231.1992212658229</v>
          </cell>
          <cell r="P52">
            <v>1389.4962640000001</v>
          </cell>
          <cell r="Q52">
            <v>173.5</v>
          </cell>
          <cell r="R52">
            <v>3077</v>
          </cell>
          <cell r="S52">
            <v>464</v>
          </cell>
          <cell r="T52">
            <v>219393</v>
          </cell>
          <cell r="U52">
            <v>173.5</v>
          </cell>
          <cell r="V52">
            <v>4</v>
          </cell>
          <cell r="W52">
            <v>1231199.2212658229</v>
          </cell>
        </row>
        <row r="53">
          <cell r="A53">
            <v>43</v>
          </cell>
          <cell r="B53" t="str">
            <v xml:space="preserve">Алтайская, 2/3   ТВГ-8м-2шт </v>
          </cell>
          <cell r="C53">
            <v>16.600000000000001</v>
          </cell>
          <cell r="D53">
            <v>12.759</v>
          </cell>
          <cell r="E53">
            <v>11.852</v>
          </cell>
          <cell r="F53">
            <v>0.90700000000000003</v>
          </cell>
          <cell r="G53">
            <v>0</v>
          </cell>
          <cell r="H53">
            <v>25014.621999999999</v>
          </cell>
          <cell r="I53">
            <v>415.13</v>
          </cell>
          <cell r="J53">
            <v>24599.491999999998</v>
          </cell>
          <cell r="K53">
            <v>2266.5160000000001</v>
          </cell>
          <cell r="L53">
            <v>22332.975999999999</v>
          </cell>
          <cell r="M53">
            <v>4</v>
          </cell>
          <cell r="O53">
            <v>3597.3559562278483</v>
          </cell>
          <cell r="P53">
            <v>4059.8731506000004</v>
          </cell>
          <cell r="Q53">
            <v>162.30000000000001</v>
          </cell>
          <cell r="R53">
            <v>11168</v>
          </cell>
          <cell r="S53">
            <v>1747</v>
          </cell>
          <cell r="T53">
            <v>463185</v>
          </cell>
          <cell r="U53">
            <v>162.30000000000001</v>
          </cell>
          <cell r="V53">
            <v>4</v>
          </cell>
          <cell r="W53">
            <v>3597355.9562278483</v>
          </cell>
        </row>
        <row r="54">
          <cell r="A54">
            <v>44</v>
          </cell>
          <cell r="B54" t="str">
            <v>Ленина,4 стр1  Минск-1-3шт</v>
          </cell>
          <cell r="C54">
            <v>1.92</v>
          </cell>
          <cell r="D54">
            <v>1.2629999999999999</v>
          </cell>
          <cell r="E54">
            <v>1.214</v>
          </cell>
          <cell r="F54">
            <v>4.9000000000000002E-2</v>
          </cell>
          <cell r="G54">
            <v>0</v>
          </cell>
          <cell r="H54">
            <v>1139.808</v>
          </cell>
          <cell r="I54">
            <v>50.82</v>
          </cell>
          <cell r="J54">
            <v>1088.9880000000001</v>
          </cell>
          <cell r="K54">
            <v>57.103999999999999</v>
          </cell>
          <cell r="L54">
            <v>1031.884</v>
          </cell>
          <cell r="M54">
            <v>5</v>
          </cell>
          <cell r="O54">
            <v>174.82346248101265</v>
          </cell>
          <cell r="P54">
            <v>197.3007648</v>
          </cell>
          <cell r="Q54">
            <v>173.1</v>
          </cell>
          <cell r="R54">
            <v>653</v>
          </cell>
          <cell r="S54">
            <v>125</v>
          </cell>
          <cell r="T54">
            <v>72659</v>
          </cell>
          <cell r="U54">
            <v>173.1</v>
          </cell>
          <cell r="V54">
            <v>5</v>
          </cell>
          <cell r="W54">
            <v>174823.46248101266</v>
          </cell>
        </row>
        <row r="55">
          <cell r="A55" t="str">
            <v>№4</v>
          </cell>
          <cell r="V55">
            <v>7</v>
          </cell>
          <cell r="W55">
            <v>0</v>
          </cell>
        </row>
        <row r="56">
          <cell r="A56">
            <v>45</v>
          </cell>
          <cell r="B56" t="str">
            <v>Красная,174                              КС-1-5шт;  Энергия-3-3шт; Универсал-6-1шт</v>
          </cell>
          <cell r="C56">
            <v>4.75</v>
          </cell>
          <cell r="D56">
            <v>4.6510000000000007</v>
          </cell>
          <cell r="E56">
            <v>4.3120000000000003</v>
          </cell>
          <cell r="F56">
            <v>0.33900000000000002</v>
          </cell>
          <cell r="G56">
            <v>0</v>
          </cell>
          <cell r="H56">
            <v>9172.137999999999</v>
          </cell>
          <cell r="I56">
            <v>414.98</v>
          </cell>
          <cell r="J56">
            <v>8757.1579999999994</v>
          </cell>
          <cell r="K56">
            <v>413.61599999999999</v>
          </cell>
          <cell r="L56">
            <v>8343.5419999999995</v>
          </cell>
          <cell r="M56">
            <v>4</v>
          </cell>
          <cell r="O56">
            <v>1384.0640138987342</v>
          </cell>
          <cell r="P56">
            <v>1562.0151014</v>
          </cell>
          <cell r="Q56">
            <v>170.3</v>
          </cell>
          <cell r="R56">
            <v>4487</v>
          </cell>
          <cell r="S56">
            <v>1335</v>
          </cell>
          <cell r="T56">
            <v>149148</v>
          </cell>
          <cell r="U56">
            <v>170.3</v>
          </cell>
          <cell r="V56">
            <v>4</v>
          </cell>
          <cell r="W56">
            <v>1384064.0138987342</v>
          </cell>
        </row>
        <row r="57">
          <cell r="A57">
            <v>46</v>
          </cell>
          <cell r="B57" t="str">
            <v>Красная,198/3                            КС-2 шт;Энергия-3 -2шт</v>
          </cell>
          <cell r="C57">
            <v>2.94</v>
          </cell>
          <cell r="D57">
            <v>2.7680000000000002</v>
          </cell>
          <cell r="E57">
            <v>2.669</v>
          </cell>
          <cell r="F57">
            <v>9.9000000000000005E-2</v>
          </cell>
          <cell r="G57">
            <v>0</v>
          </cell>
          <cell r="H57">
            <v>5110.9519999999993</v>
          </cell>
          <cell r="I57">
            <v>518.44000000000005</v>
          </cell>
          <cell r="J57">
            <v>4592.5119999999997</v>
          </cell>
          <cell r="K57">
            <v>249.73500000000001</v>
          </cell>
          <cell r="L57">
            <v>4342.777</v>
          </cell>
          <cell r="M57">
            <v>5</v>
          </cell>
          <cell r="O57">
            <v>784.82226217721507</v>
          </cell>
          <cell r="P57">
            <v>885.72798159999991</v>
          </cell>
          <cell r="Q57">
            <v>173.3</v>
          </cell>
          <cell r="R57">
            <v>2352</v>
          </cell>
          <cell r="S57">
            <v>588</v>
          </cell>
          <cell r="T57">
            <v>72744</v>
          </cell>
          <cell r="U57">
            <v>173.3</v>
          </cell>
          <cell r="V57">
            <v>5</v>
          </cell>
          <cell r="W57">
            <v>784822.26217721507</v>
          </cell>
        </row>
        <row r="58">
          <cell r="A58">
            <v>47</v>
          </cell>
          <cell r="B58" t="str">
            <v>Одесская,40/1    КС-1-6 шт</v>
          </cell>
          <cell r="C58">
            <v>4.42</v>
          </cell>
          <cell r="D58">
            <v>3.972</v>
          </cell>
          <cell r="E58">
            <v>3.827</v>
          </cell>
          <cell r="F58">
            <v>0.14499999999999999</v>
          </cell>
          <cell r="G58">
            <v>0</v>
          </cell>
          <cell r="H58">
            <v>7288.991</v>
          </cell>
          <cell r="I58">
            <v>556.99</v>
          </cell>
          <cell r="J58">
            <v>6732.0010000000002</v>
          </cell>
          <cell r="K58">
            <v>441.57799999999997</v>
          </cell>
          <cell r="L58">
            <v>6290.4229999999998</v>
          </cell>
          <cell r="M58">
            <v>4</v>
          </cell>
          <cell r="O58">
            <v>1120.5670341139241</v>
          </cell>
          <cell r="P58">
            <v>1264.6399385</v>
          </cell>
          <cell r="Q58">
            <v>173.5</v>
          </cell>
          <cell r="R58">
            <v>3526</v>
          </cell>
          <cell r="S58">
            <v>806</v>
          </cell>
          <cell r="T58">
            <v>128966</v>
          </cell>
          <cell r="U58">
            <v>173.5</v>
          </cell>
          <cell r="V58">
            <v>4</v>
          </cell>
          <cell r="W58">
            <v>1120567.0341139243</v>
          </cell>
        </row>
        <row r="59">
          <cell r="A59">
            <v>48</v>
          </cell>
          <cell r="B59" t="str">
            <v>Коммунаров 266/2      КС-1-3шт;  Универсал-5-1шт</v>
          </cell>
          <cell r="C59">
            <v>1.6850000000000001</v>
          </cell>
          <cell r="D59">
            <v>0.76400000000000001</v>
          </cell>
          <cell r="E59">
            <v>0.75800000000000001</v>
          </cell>
          <cell r="F59">
            <v>6.0000000000000001E-3</v>
          </cell>
          <cell r="G59">
            <v>0</v>
          </cell>
          <cell r="H59">
            <v>1395.6840000000002</v>
          </cell>
          <cell r="I59">
            <v>163.71</v>
          </cell>
          <cell r="J59">
            <v>1231.9740000000002</v>
          </cell>
          <cell r="K59">
            <v>93.16</v>
          </cell>
          <cell r="L59">
            <v>1138.8140000000001</v>
          </cell>
          <cell r="M59">
            <v>5</v>
          </cell>
          <cell r="O59">
            <v>214.44066318987348</v>
          </cell>
          <cell r="P59">
            <v>242.01160560000005</v>
          </cell>
          <cell r="Q59">
            <v>173.4</v>
          </cell>
          <cell r="R59">
            <v>869</v>
          </cell>
          <cell r="S59">
            <v>335</v>
          </cell>
          <cell r="T59">
            <v>40751</v>
          </cell>
          <cell r="U59">
            <v>173.4</v>
          </cell>
          <cell r="V59">
            <v>5</v>
          </cell>
          <cell r="W59">
            <v>214440.66318987348</v>
          </cell>
        </row>
        <row r="60">
          <cell r="A60">
            <v>49</v>
          </cell>
          <cell r="B60" t="str">
            <v>Седина,204 стр1                     КС-1-2шт;Универсал-3-2шт;     КВГ-0,8-1шт</v>
          </cell>
          <cell r="C60">
            <v>2.1949999999999998</v>
          </cell>
          <cell r="D60">
            <v>1.1900000000000002</v>
          </cell>
          <cell r="E60">
            <v>0.95200000000000007</v>
          </cell>
          <cell r="F60">
            <v>0.23800000000000002</v>
          </cell>
          <cell r="G60">
            <v>0</v>
          </cell>
          <cell r="H60">
            <v>2740.8199999999997</v>
          </cell>
          <cell r="I60">
            <v>249.2</v>
          </cell>
          <cell r="J60">
            <v>2491.62</v>
          </cell>
          <cell r="K60">
            <v>386.51799999999997</v>
          </cell>
          <cell r="L60">
            <v>2105.1019999999999</v>
          </cell>
          <cell r="M60">
            <v>5</v>
          </cell>
          <cell r="O60">
            <v>421.11485012658227</v>
          </cell>
          <cell r="P60">
            <v>475.25818799999996</v>
          </cell>
          <cell r="Q60">
            <v>173.4</v>
          </cell>
          <cell r="R60">
            <v>1363</v>
          </cell>
          <cell r="S60">
            <v>534</v>
          </cell>
          <cell r="T60">
            <v>116698</v>
          </cell>
          <cell r="U60">
            <v>173.4</v>
          </cell>
          <cell r="V60">
            <v>5</v>
          </cell>
          <cell r="W60">
            <v>421114.85012658226</v>
          </cell>
        </row>
        <row r="61">
          <cell r="A61">
            <v>50</v>
          </cell>
          <cell r="B61" t="str">
            <v>Бакинская,5 стр2   КС-1-4шт</v>
          </cell>
          <cell r="C61">
            <v>1.9</v>
          </cell>
          <cell r="D61">
            <v>2.5777999999999999</v>
          </cell>
          <cell r="E61">
            <v>2.569</v>
          </cell>
          <cell r="F61">
            <v>8.8000000000000005E-3</v>
          </cell>
          <cell r="G61">
            <v>0</v>
          </cell>
          <cell r="H61">
            <v>3788.6649999999995</v>
          </cell>
          <cell r="I61">
            <v>162.72</v>
          </cell>
          <cell r="J61">
            <v>3625.9449999999997</v>
          </cell>
          <cell r="K61">
            <v>55.503999999999998</v>
          </cell>
          <cell r="L61">
            <v>3570.4409999999998</v>
          </cell>
          <cell r="M61">
            <v>5</v>
          </cell>
          <cell r="O61">
            <v>575.06179765822787</v>
          </cell>
          <cell r="P61">
            <v>648.99831449999999</v>
          </cell>
          <cell r="Q61">
            <v>171.3</v>
          </cell>
          <cell r="R61">
            <v>77</v>
          </cell>
          <cell r="S61">
            <v>33</v>
          </cell>
          <cell r="T61">
            <v>150331</v>
          </cell>
          <cell r="U61">
            <v>171.3</v>
          </cell>
          <cell r="V61">
            <v>5</v>
          </cell>
          <cell r="W61">
            <v>575061.79765822785</v>
          </cell>
        </row>
        <row r="62">
          <cell r="A62">
            <v>51</v>
          </cell>
          <cell r="B62" t="str">
            <v>Бабушкина,283 стр1            КС-1-2шт;Универсал-6-2шт</v>
          </cell>
          <cell r="C62">
            <v>1.85</v>
          </cell>
          <cell r="D62">
            <v>1.4223400000000002</v>
          </cell>
          <cell r="E62">
            <v>1.3048600000000001</v>
          </cell>
          <cell r="F62">
            <v>0.11748000000000001</v>
          </cell>
          <cell r="G62">
            <v>0</v>
          </cell>
          <cell r="H62">
            <v>3136.038</v>
          </cell>
          <cell r="I62">
            <v>128.77000000000001</v>
          </cell>
          <cell r="J62">
            <v>3007.268</v>
          </cell>
          <cell r="K62">
            <v>94.674999999999997</v>
          </cell>
          <cell r="L62">
            <v>2912.5929999999998</v>
          </cell>
          <cell r="M62">
            <v>5</v>
          </cell>
          <cell r="O62">
            <v>487.11800377215189</v>
          </cell>
          <cell r="P62">
            <v>549.74746140000002</v>
          </cell>
          <cell r="Q62">
            <v>175.3</v>
          </cell>
          <cell r="R62">
            <v>1331</v>
          </cell>
          <cell r="S62">
            <v>489</v>
          </cell>
          <cell r="T62">
            <v>94567</v>
          </cell>
          <cell r="U62">
            <v>175.3</v>
          </cell>
          <cell r="V62">
            <v>5</v>
          </cell>
          <cell r="W62">
            <v>487118.00377215189</v>
          </cell>
        </row>
        <row r="63">
          <cell r="A63">
            <v>52</v>
          </cell>
          <cell r="B63" t="str">
            <v>Проезд1Ведом.9    КС-1-5шт</v>
          </cell>
          <cell r="C63">
            <v>1.89</v>
          </cell>
          <cell r="D63">
            <v>1.1579999999999999</v>
          </cell>
          <cell r="E63">
            <v>1.006</v>
          </cell>
          <cell r="F63">
            <v>0.152</v>
          </cell>
          <cell r="G63">
            <v>0</v>
          </cell>
          <cell r="H63">
            <v>2890.9940000000001</v>
          </cell>
          <cell r="I63">
            <v>133.19</v>
          </cell>
          <cell r="J63">
            <v>2757.8040000000001</v>
          </cell>
          <cell r="K63">
            <v>79.933999999999997</v>
          </cell>
          <cell r="L63">
            <v>2677.87</v>
          </cell>
          <cell r="M63">
            <v>5</v>
          </cell>
          <cell r="O63">
            <v>445.21307600000006</v>
          </cell>
          <cell r="P63">
            <v>502.45475720000007</v>
          </cell>
          <cell r="Q63">
            <v>173.8</v>
          </cell>
          <cell r="R63">
            <v>1085</v>
          </cell>
          <cell r="S63">
            <v>405</v>
          </cell>
          <cell r="T63">
            <v>127691</v>
          </cell>
          <cell r="U63">
            <v>173.8</v>
          </cell>
          <cell r="V63">
            <v>5</v>
          </cell>
          <cell r="W63">
            <v>445213.07600000006</v>
          </cell>
        </row>
        <row r="64">
          <cell r="A64">
            <v>53</v>
          </cell>
          <cell r="B64" t="str">
            <v>Гаражная,45  КВГ-6,5/13-2шт</v>
          </cell>
          <cell r="C64">
            <v>13</v>
          </cell>
          <cell r="D64">
            <v>12.220699999999999</v>
          </cell>
          <cell r="E64">
            <v>10.385999999999999</v>
          </cell>
          <cell r="F64">
            <v>1.8347</v>
          </cell>
          <cell r="G64">
            <v>0</v>
          </cell>
          <cell r="H64">
            <v>29055.935000000001</v>
          </cell>
          <cell r="I64">
            <v>769.9</v>
          </cell>
          <cell r="J64">
            <v>28286.035</v>
          </cell>
          <cell r="K64">
            <v>3096.2910000000002</v>
          </cell>
          <cell r="L64">
            <v>25189.743999999999</v>
          </cell>
          <cell r="M64">
            <v>4</v>
          </cell>
          <cell r="O64">
            <v>4116.7478538607602</v>
          </cell>
          <cell r="P64">
            <v>4646.0440065000003</v>
          </cell>
          <cell r="Q64">
            <v>159.9</v>
          </cell>
          <cell r="R64">
            <v>13118</v>
          </cell>
          <cell r="S64">
            <v>2074</v>
          </cell>
          <cell r="T64">
            <v>1182920</v>
          </cell>
          <cell r="U64">
            <v>159.9</v>
          </cell>
          <cell r="V64">
            <v>4</v>
          </cell>
          <cell r="W64">
            <v>4116747.8538607601</v>
          </cell>
        </row>
        <row r="65">
          <cell r="A65">
            <v>54</v>
          </cell>
          <cell r="B65" t="str">
            <v>Дзержинского,1/ 4                КС-1-1шт ;  Энергия-3м-3шт</v>
          </cell>
          <cell r="C65">
            <v>3.13</v>
          </cell>
          <cell r="D65">
            <v>2.4700000000000002</v>
          </cell>
          <cell r="E65">
            <v>2.1930000000000001</v>
          </cell>
          <cell r="F65">
            <v>0.27700000000000002</v>
          </cell>
          <cell r="G65">
            <v>0</v>
          </cell>
          <cell r="H65">
            <v>5925.1310000000003</v>
          </cell>
          <cell r="I65">
            <v>129.6</v>
          </cell>
          <cell r="J65">
            <v>5795.5309999999999</v>
          </cell>
          <cell r="K65">
            <v>364.20699999999999</v>
          </cell>
          <cell r="L65">
            <v>5431.3239999999996</v>
          </cell>
          <cell r="M65">
            <v>5</v>
          </cell>
          <cell r="O65">
            <v>898.29486059493672</v>
          </cell>
          <cell r="P65">
            <v>1013.7899141</v>
          </cell>
          <cell r="Q65">
            <v>171.1</v>
          </cell>
          <cell r="R65">
            <v>2179</v>
          </cell>
          <cell r="S65">
            <v>568</v>
          </cell>
          <cell r="T65">
            <v>64354</v>
          </cell>
          <cell r="U65">
            <v>171.1</v>
          </cell>
          <cell r="V65">
            <v>5</v>
          </cell>
          <cell r="W65">
            <v>898294.86059493676</v>
          </cell>
        </row>
        <row r="66">
          <cell r="A66">
            <v>55</v>
          </cell>
          <cell r="B66" t="str">
            <v>Рашпилевская 142/2             КС-1-4шт</v>
          </cell>
          <cell r="C66">
            <v>1.88</v>
          </cell>
          <cell r="D66">
            <v>2.3653200000000001</v>
          </cell>
          <cell r="E66">
            <v>2.2185160000000002</v>
          </cell>
          <cell r="F66">
            <v>0.14680399999999999</v>
          </cell>
          <cell r="G66">
            <v>0</v>
          </cell>
          <cell r="H66">
            <v>4655.46</v>
          </cell>
          <cell r="I66">
            <v>118.81</v>
          </cell>
          <cell r="J66">
            <v>4536.6499999999996</v>
          </cell>
          <cell r="K66">
            <v>106.124</v>
          </cell>
          <cell r="L66">
            <v>4430.5259999999998</v>
          </cell>
          <cell r="M66">
            <v>5</v>
          </cell>
          <cell r="O66">
            <v>711.57822151898733</v>
          </cell>
          <cell r="P66">
            <v>803.06684999999993</v>
          </cell>
          <cell r="Q66">
            <v>172.5</v>
          </cell>
          <cell r="R66">
            <v>2088</v>
          </cell>
          <cell r="S66">
            <v>587</v>
          </cell>
          <cell r="T66">
            <v>119719</v>
          </cell>
          <cell r="U66">
            <v>172.5</v>
          </cell>
          <cell r="V66">
            <v>5</v>
          </cell>
          <cell r="W66">
            <v>711578.22151898732</v>
          </cell>
        </row>
        <row r="67">
          <cell r="A67">
            <v>56</v>
          </cell>
          <cell r="B67" t="str">
            <v>Красная, 137/ 1 КС-1-5шт; Энергия-3м-1шт</v>
          </cell>
          <cell r="C67">
            <v>3.47</v>
          </cell>
          <cell r="D67">
            <v>2.869275</v>
          </cell>
          <cell r="E67">
            <v>2.7414800000000001</v>
          </cell>
          <cell r="F67">
            <v>0.12779499999999999</v>
          </cell>
          <cell r="G67">
            <v>0</v>
          </cell>
          <cell r="H67">
            <v>5685.3010000000004</v>
          </cell>
          <cell r="I67">
            <v>226.12</v>
          </cell>
          <cell r="J67">
            <v>5459.1810000000005</v>
          </cell>
          <cell r="K67">
            <v>350.536</v>
          </cell>
          <cell r="L67">
            <v>5108.6450000000004</v>
          </cell>
          <cell r="M67">
            <v>5</v>
          </cell>
          <cell r="O67">
            <v>885.61157096202533</v>
          </cell>
          <cell r="P67">
            <v>999.47591580000005</v>
          </cell>
          <cell r="Q67">
            <v>175.8</v>
          </cell>
          <cell r="R67">
            <v>3266</v>
          </cell>
          <cell r="S67">
            <v>1120</v>
          </cell>
          <cell r="T67">
            <v>141175</v>
          </cell>
          <cell r="U67">
            <v>175.8</v>
          </cell>
          <cell r="V67">
            <v>5</v>
          </cell>
          <cell r="W67">
            <v>885611.57096202532</v>
          </cell>
        </row>
        <row r="68">
          <cell r="A68">
            <v>57</v>
          </cell>
          <cell r="B68" t="str">
            <v>Рашпилевская 154                КС-1-2шт ; Энергия-3м-6шт</v>
          </cell>
          <cell r="C68">
            <v>5.72</v>
          </cell>
          <cell r="D68">
            <v>3.5570000000000004</v>
          </cell>
          <cell r="E68">
            <v>3.2120000000000002</v>
          </cell>
          <cell r="F68">
            <v>0.34499999999999997</v>
          </cell>
          <cell r="G68">
            <v>0</v>
          </cell>
          <cell r="H68">
            <v>6416.0429999999997</v>
          </cell>
          <cell r="I68">
            <v>306.99</v>
          </cell>
          <cell r="J68">
            <v>6109.0529999999999</v>
          </cell>
          <cell r="K68">
            <v>353.74099999999999</v>
          </cell>
          <cell r="L68">
            <v>5755.3119999999999</v>
          </cell>
          <cell r="M68">
            <v>5</v>
          </cell>
          <cell r="O68">
            <v>983.52254088607606</v>
          </cell>
          <cell r="P68">
            <v>1109.9754390000001</v>
          </cell>
          <cell r="Q68">
            <v>173</v>
          </cell>
          <cell r="R68">
            <v>3101</v>
          </cell>
          <cell r="S68">
            <v>834</v>
          </cell>
          <cell r="T68">
            <v>110555</v>
          </cell>
          <cell r="U68">
            <v>173</v>
          </cell>
          <cell r="V68">
            <v>5</v>
          </cell>
          <cell r="W68">
            <v>983522.54088607605</v>
          </cell>
        </row>
        <row r="69">
          <cell r="A69">
            <v>58</v>
          </cell>
          <cell r="B69" t="str">
            <v>Красная,165                        КС-1 -5шт;Ланкширский-1шт</v>
          </cell>
          <cell r="C69">
            <v>3.33</v>
          </cell>
          <cell r="D69">
            <v>2.605</v>
          </cell>
          <cell r="E69">
            <v>2.512</v>
          </cell>
          <cell r="F69">
            <v>9.2999999999999999E-2</v>
          </cell>
          <cell r="G69">
            <v>0</v>
          </cell>
          <cell r="H69">
            <v>4928.0860000000002</v>
          </cell>
          <cell r="I69">
            <v>288.89</v>
          </cell>
          <cell r="J69">
            <v>4639.1959999999999</v>
          </cell>
          <cell r="K69">
            <v>198.08799999999999</v>
          </cell>
          <cell r="L69">
            <v>4441.1080000000002</v>
          </cell>
          <cell r="M69">
            <v>5</v>
          </cell>
          <cell r="O69">
            <v>759.79857569620265</v>
          </cell>
          <cell r="P69">
            <v>857.48696400000006</v>
          </cell>
          <cell r="Q69">
            <v>174</v>
          </cell>
          <cell r="R69">
            <v>2202</v>
          </cell>
          <cell r="S69">
            <v>465</v>
          </cell>
          <cell r="T69">
            <v>69798</v>
          </cell>
          <cell r="U69">
            <v>174</v>
          </cell>
          <cell r="V69">
            <v>5</v>
          </cell>
          <cell r="W69">
            <v>759798.57569620269</v>
          </cell>
        </row>
        <row r="70">
          <cell r="A70">
            <v>59</v>
          </cell>
          <cell r="B70" t="str">
            <v>Северная,265      КС-1-2шт ; Энергия 6-2шт ; Минск 1-2шт</v>
          </cell>
          <cell r="C70">
            <v>3.26</v>
          </cell>
          <cell r="D70">
            <v>2.5701369999999999</v>
          </cell>
          <cell r="E70">
            <v>2.5311110000000001</v>
          </cell>
          <cell r="F70">
            <v>3.9025999999999998E-2</v>
          </cell>
          <cell r="G70">
            <v>0</v>
          </cell>
          <cell r="H70">
            <v>4564.7879999999996</v>
          </cell>
          <cell r="I70">
            <v>312.7</v>
          </cell>
          <cell r="J70">
            <v>4252.0879999999997</v>
          </cell>
          <cell r="K70">
            <v>232.46899999999999</v>
          </cell>
          <cell r="L70">
            <v>4019.6190000000001</v>
          </cell>
          <cell r="M70">
            <v>5</v>
          </cell>
          <cell r="O70">
            <v>735.33534288607598</v>
          </cell>
          <cell r="P70">
            <v>829.8784584</v>
          </cell>
          <cell r="Q70">
            <v>181.8</v>
          </cell>
          <cell r="R70">
            <v>2251</v>
          </cell>
          <cell r="S70">
            <v>506</v>
          </cell>
          <cell r="T70">
            <v>138532</v>
          </cell>
          <cell r="U70">
            <v>181.8</v>
          </cell>
          <cell r="V70">
            <v>5</v>
          </cell>
          <cell r="W70">
            <v>735335.34288607596</v>
          </cell>
        </row>
        <row r="71">
          <cell r="A71">
            <v>60</v>
          </cell>
          <cell r="B71" t="str">
            <v>Северная,269    Универсал 5м-2 шт; Универсал 6-1шт</v>
          </cell>
          <cell r="C71">
            <v>0.8</v>
          </cell>
          <cell r="D71">
            <v>0.748556</v>
          </cell>
          <cell r="E71">
            <v>0.67715599999999998</v>
          </cell>
          <cell r="F71">
            <v>7.1400000000000005E-2</v>
          </cell>
          <cell r="G71">
            <v>0</v>
          </cell>
          <cell r="H71">
            <v>1116.3699999999999</v>
          </cell>
          <cell r="I71">
            <v>60.33</v>
          </cell>
          <cell r="J71">
            <v>1056.04</v>
          </cell>
          <cell r="K71">
            <v>0</v>
          </cell>
          <cell r="L71">
            <v>1056.04</v>
          </cell>
          <cell r="M71">
            <v>5</v>
          </cell>
          <cell r="O71">
            <v>171.42638569620254</v>
          </cell>
          <cell r="P71">
            <v>193.46692100000001</v>
          </cell>
          <cell r="Q71">
            <v>173.3</v>
          </cell>
          <cell r="R71">
            <v>483</v>
          </cell>
          <cell r="S71">
            <v>36</v>
          </cell>
          <cell r="T71">
            <v>31280</v>
          </cell>
          <cell r="U71">
            <v>173.3</v>
          </cell>
          <cell r="V71">
            <v>5</v>
          </cell>
          <cell r="W71">
            <v>171426.38569620255</v>
          </cell>
        </row>
        <row r="72">
          <cell r="A72">
            <v>61</v>
          </cell>
          <cell r="B72" t="str">
            <v>Ведом.9    КС-1-2шт ;</v>
          </cell>
          <cell r="C72">
            <v>0.82</v>
          </cell>
          <cell r="D72">
            <v>1.7521930000000001</v>
          </cell>
          <cell r="E72">
            <v>1.7521930000000001</v>
          </cell>
          <cell r="F72">
            <v>0</v>
          </cell>
          <cell r="G72">
            <v>0</v>
          </cell>
          <cell r="H72">
            <v>2646.741</v>
          </cell>
          <cell r="I72">
            <v>60.21</v>
          </cell>
          <cell r="J72">
            <v>2586.5309999999999</v>
          </cell>
          <cell r="K72">
            <v>47.369</v>
          </cell>
          <cell r="L72">
            <v>2539.1619999999998</v>
          </cell>
          <cell r="M72">
            <v>5</v>
          </cell>
          <cell r="O72">
            <v>403.14220826582277</v>
          </cell>
          <cell r="P72">
            <v>454.97477789999999</v>
          </cell>
          <cell r="Q72">
            <v>171.9</v>
          </cell>
          <cell r="R72">
            <v>1137</v>
          </cell>
          <cell r="S72">
            <v>49</v>
          </cell>
          <cell r="T72">
            <v>92472</v>
          </cell>
          <cell r="U72">
            <v>171.9</v>
          </cell>
          <cell r="V72">
            <v>5</v>
          </cell>
          <cell r="W72">
            <v>403142.20826582279</v>
          </cell>
        </row>
        <row r="73">
          <cell r="A73">
            <v>62</v>
          </cell>
          <cell r="B73" t="str">
            <v xml:space="preserve">Гражданская,4 /3   КС-1-4шт </v>
          </cell>
          <cell r="C73">
            <v>2.4</v>
          </cell>
          <cell r="D73">
            <v>1.0129859999999999</v>
          </cell>
          <cell r="E73">
            <v>0.89200000000000002</v>
          </cell>
          <cell r="F73">
            <v>0.120986</v>
          </cell>
          <cell r="G73">
            <v>0</v>
          </cell>
          <cell r="H73">
            <v>2714.0459999999998</v>
          </cell>
          <cell r="I73">
            <v>64.72</v>
          </cell>
          <cell r="J73">
            <v>2649.326</v>
          </cell>
          <cell r="K73">
            <v>329.702</v>
          </cell>
          <cell r="L73">
            <v>2319.6239999999998</v>
          </cell>
          <cell r="M73">
            <v>5</v>
          </cell>
          <cell r="O73">
            <v>387.90244792405059</v>
          </cell>
          <cell r="P73">
            <v>437.77561979999996</v>
          </cell>
          <cell r="Q73">
            <v>161.30000000000001</v>
          </cell>
          <cell r="R73">
            <v>1483</v>
          </cell>
          <cell r="S73">
            <v>613</v>
          </cell>
          <cell r="T73">
            <v>79052</v>
          </cell>
          <cell r="U73">
            <v>161.30000000000001</v>
          </cell>
          <cell r="V73">
            <v>5</v>
          </cell>
          <cell r="W73">
            <v>387902.44792405062</v>
          </cell>
        </row>
        <row r="74">
          <cell r="A74">
            <v>63</v>
          </cell>
          <cell r="B74" t="str">
            <v>40 лет Поб 14стТВГ-4р-2шт</v>
          </cell>
          <cell r="C74">
            <v>9.1999999999999993</v>
          </cell>
          <cell r="D74">
            <v>3.0847409999999997</v>
          </cell>
          <cell r="E74">
            <v>2.5295389999999998</v>
          </cell>
          <cell r="F74">
            <v>0.55520199999999997</v>
          </cell>
          <cell r="G74">
            <v>0</v>
          </cell>
          <cell r="H74">
            <v>8222.8140000000003</v>
          </cell>
          <cell r="I74">
            <v>335.57</v>
          </cell>
          <cell r="J74">
            <v>7887.2440000000006</v>
          </cell>
          <cell r="K74">
            <v>1159.126</v>
          </cell>
          <cell r="L74">
            <v>6728.1180000000004</v>
          </cell>
          <cell r="M74">
            <v>4</v>
          </cell>
          <cell r="O74">
            <v>1171.5948656202531</v>
          </cell>
          <cell r="P74">
            <v>1322.2284912</v>
          </cell>
          <cell r="Q74">
            <v>160.80000000000001</v>
          </cell>
          <cell r="R74">
            <v>3969</v>
          </cell>
          <cell r="S74">
            <v>1477</v>
          </cell>
          <cell r="T74">
            <v>404919</v>
          </cell>
          <cell r="U74">
            <v>160.80000000000001</v>
          </cell>
          <cell r="V74">
            <v>4</v>
          </cell>
          <cell r="W74">
            <v>1171594.8656202531</v>
          </cell>
        </row>
        <row r="75">
          <cell r="A75">
            <v>64</v>
          </cell>
          <cell r="B75" t="str">
            <v>Колхозная,20/1      КС-1-5 шт</v>
          </cell>
          <cell r="C75">
            <v>2.5</v>
          </cell>
          <cell r="D75">
            <v>1.5635050000000001</v>
          </cell>
          <cell r="E75">
            <v>1.4816500000000001</v>
          </cell>
          <cell r="F75">
            <v>8.1854999999999997E-2</v>
          </cell>
          <cell r="G75">
            <v>0</v>
          </cell>
          <cell r="H75">
            <v>3084.895</v>
          </cell>
          <cell r="I75">
            <v>93.68</v>
          </cell>
          <cell r="J75">
            <v>2991.2150000000001</v>
          </cell>
          <cell r="K75">
            <v>151.78399999999999</v>
          </cell>
          <cell r="L75">
            <v>2839.431</v>
          </cell>
          <cell r="M75">
            <v>5</v>
          </cell>
          <cell r="O75">
            <v>466.87347620253166</v>
          </cell>
          <cell r="P75">
            <v>526.90006600000004</v>
          </cell>
          <cell r="Q75">
            <v>170.8</v>
          </cell>
          <cell r="R75">
            <v>1527</v>
          </cell>
          <cell r="S75">
            <v>504</v>
          </cell>
          <cell r="T75">
            <v>71139</v>
          </cell>
          <cell r="U75">
            <v>170.8</v>
          </cell>
          <cell r="V75">
            <v>5</v>
          </cell>
          <cell r="W75">
            <v>466873.47620253166</v>
          </cell>
        </row>
        <row r="76">
          <cell r="A76">
            <v>65</v>
          </cell>
          <cell r="B76" t="str">
            <v>40 лет Победы, 10 / 1  Универсал 5-2шт ; КС-1-1шт</v>
          </cell>
          <cell r="C76">
            <v>0.98</v>
          </cell>
          <cell r="D76">
            <v>0.65559999999999996</v>
          </cell>
          <cell r="E76">
            <v>0.63400000000000001</v>
          </cell>
          <cell r="F76">
            <v>2.1600000000000001E-2</v>
          </cell>
          <cell r="G76">
            <v>0</v>
          </cell>
          <cell r="H76">
            <v>1103.296</v>
          </cell>
          <cell r="I76">
            <v>97.65</v>
          </cell>
          <cell r="J76">
            <v>1005.646</v>
          </cell>
          <cell r="K76">
            <v>30.548000000000002</v>
          </cell>
          <cell r="L76">
            <v>975.09799999999996</v>
          </cell>
          <cell r="M76">
            <v>5</v>
          </cell>
          <cell r="O76">
            <v>169.32102156962029</v>
          </cell>
          <cell r="P76">
            <v>191.09086720000002</v>
          </cell>
          <cell r="Q76">
            <v>173.2</v>
          </cell>
          <cell r="R76">
            <v>398</v>
          </cell>
          <cell r="S76">
            <v>16</v>
          </cell>
          <cell r="T76">
            <v>49619</v>
          </cell>
          <cell r="U76">
            <v>173.2</v>
          </cell>
          <cell r="V76">
            <v>5</v>
          </cell>
          <cell r="W76">
            <v>169321.02156962029</v>
          </cell>
        </row>
        <row r="77">
          <cell r="A77">
            <v>66</v>
          </cell>
          <cell r="B77" t="str">
            <v>Рылеева, 362                              ДКВР-10/13-2шт</v>
          </cell>
          <cell r="C77">
            <v>25.2</v>
          </cell>
          <cell r="D77">
            <v>14.27111</v>
          </cell>
          <cell r="E77">
            <v>11.842461</v>
          </cell>
          <cell r="F77">
            <v>2.4286490000000001</v>
          </cell>
          <cell r="G77">
            <v>0</v>
          </cell>
          <cell r="H77">
            <v>32991.512999999999</v>
          </cell>
          <cell r="I77">
            <v>823.38</v>
          </cell>
          <cell r="J77">
            <v>32168.133000000002</v>
          </cell>
          <cell r="K77">
            <v>1580.1310000000001</v>
          </cell>
          <cell r="L77">
            <v>30588.002</v>
          </cell>
          <cell r="M77">
            <v>4</v>
          </cell>
          <cell r="O77">
            <v>4665.5845979240503</v>
          </cell>
          <cell r="P77">
            <v>5265.4454747999998</v>
          </cell>
          <cell r="Q77">
            <v>159.6</v>
          </cell>
          <cell r="R77">
            <v>143382</v>
          </cell>
          <cell r="S77">
            <v>49602</v>
          </cell>
          <cell r="T77">
            <v>1136193</v>
          </cell>
          <cell r="U77">
            <v>159.6</v>
          </cell>
          <cell r="V77">
            <v>4</v>
          </cell>
          <cell r="W77">
            <v>4665584.5979240499</v>
          </cell>
        </row>
        <row r="78">
          <cell r="A78">
            <v>67</v>
          </cell>
          <cell r="B78" t="str">
            <v>Гаражная, 77      КС-1-3 шт</v>
          </cell>
          <cell r="C78">
            <v>1.56</v>
          </cell>
          <cell r="D78">
            <v>0.70356099999999999</v>
          </cell>
          <cell r="E78">
            <v>0.65</v>
          </cell>
          <cell r="F78">
            <v>5.3560999999999998E-2</v>
          </cell>
          <cell r="G78">
            <v>0</v>
          </cell>
          <cell r="H78">
            <v>1701.2719999999999</v>
          </cell>
          <cell r="I78">
            <v>150.30000000000001</v>
          </cell>
          <cell r="J78">
            <v>1550.972</v>
          </cell>
          <cell r="K78">
            <v>123.97499999999999</v>
          </cell>
          <cell r="L78">
            <v>1426.9970000000001</v>
          </cell>
          <cell r="M78">
            <v>5</v>
          </cell>
          <cell r="O78">
            <v>267.12123908860758</v>
          </cell>
          <cell r="P78">
            <v>301.46539839999997</v>
          </cell>
          <cell r="Q78">
            <v>177.2</v>
          </cell>
          <cell r="R78">
            <v>847</v>
          </cell>
          <cell r="S78">
            <v>382</v>
          </cell>
          <cell r="T78">
            <v>91217</v>
          </cell>
          <cell r="U78">
            <v>177.2</v>
          </cell>
          <cell r="V78">
            <v>5</v>
          </cell>
          <cell r="W78">
            <v>267121.2390886076</v>
          </cell>
        </row>
        <row r="79">
          <cell r="A79">
            <v>68</v>
          </cell>
          <cell r="B79" t="str">
            <v>Коммунаров,235             КВА-051 Гс-2шт</v>
          </cell>
          <cell r="C79">
            <v>0.85699999999999998</v>
          </cell>
          <cell r="D79">
            <v>0.63607000000000002</v>
          </cell>
          <cell r="E79">
            <v>0.58038400000000001</v>
          </cell>
          <cell r="F79">
            <v>5.5685999999999999E-2</v>
          </cell>
          <cell r="H79">
            <v>1318.096</v>
          </cell>
          <cell r="I79">
            <v>66.5</v>
          </cell>
          <cell r="J79">
            <v>1251.596</v>
          </cell>
          <cell r="K79">
            <v>5.3739999999999997</v>
          </cell>
          <cell r="L79">
            <v>1246.222</v>
          </cell>
          <cell r="M79">
            <v>5</v>
          </cell>
          <cell r="O79">
            <v>182.66474693670887</v>
          </cell>
          <cell r="P79">
            <v>206.15021440000001</v>
          </cell>
          <cell r="Q79">
            <v>156.4</v>
          </cell>
          <cell r="R79">
            <v>621</v>
          </cell>
          <cell r="S79">
            <v>248</v>
          </cell>
          <cell r="T79">
            <v>39540</v>
          </cell>
          <cell r="V79">
            <v>5</v>
          </cell>
          <cell r="W79">
            <v>182664.74693670886</v>
          </cell>
        </row>
        <row r="80">
          <cell r="A80" t="str">
            <v>№5</v>
          </cell>
          <cell r="V80">
            <v>7</v>
          </cell>
          <cell r="W80">
            <v>0</v>
          </cell>
        </row>
        <row r="81">
          <cell r="A81">
            <v>69</v>
          </cell>
          <cell r="B81" t="str">
            <v>пос.Белозерный 5/5                 ДКВР-10/13-3 шт</v>
          </cell>
          <cell r="C81">
            <v>21</v>
          </cell>
          <cell r="D81">
            <v>8.7219269999999991</v>
          </cell>
          <cell r="E81">
            <v>7.6616999999999997</v>
          </cell>
          <cell r="F81">
            <v>1.060227</v>
          </cell>
          <cell r="G81">
            <v>0</v>
          </cell>
          <cell r="H81">
            <v>23372.67</v>
          </cell>
          <cell r="I81">
            <v>765.9</v>
          </cell>
          <cell r="J81">
            <v>22606.769999999997</v>
          </cell>
          <cell r="K81">
            <v>2715.99</v>
          </cell>
          <cell r="L81">
            <v>19890.78</v>
          </cell>
          <cell r="M81">
            <v>4</v>
          </cell>
          <cell r="O81">
            <v>3323.9487018987338</v>
          </cell>
          <cell r="P81">
            <v>3751.3135349999998</v>
          </cell>
          <cell r="Q81">
            <v>160.5</v>
          </cell>
          <cell r="R81">
            <v>33870</v>
          </cell>
          <cell r="S81">
            <v>4769</v>
          </cell>
          <cell r="T81">
            <v>579387</v>
          </cell>
          <cell r="U81">
            <v>160.5</v>
          </cell>
          <cell r="V81">
            <v>4</v>
          </cell>
          <cell r="W81">
            <v>3323948.7018987336</v>
          </cell>
        </row>
        <row r="82">
          <cell r="A82">
            <v>70</v>
          </cell>
          <cell r="B82" t="str">
            <v>Советская,62, СШ № 76                   КС-1-2 шт</v>
          </cell>
          <cell r="C82">
            <v>0.8</v>
          </cell>
          <cell r="D82">
            <v>0.37</v>
          </cell>
          <cell r="E82">
            <v>0.36199999999999999</v>
          </cell>
          <cell r="F82">
            <v>8.0000000000000002E-3</v>
          </cell>
          <cell r="G82">
            <v>0</v>
          </cell>
          <cell r="H82">
            <v>633.3649999999999</v>
          </cell>
          <cell r="I82">
            <v>26.06</v>
          </cell>
          <cell r="J82">
            <v>607.30499999999995</v>
          </cell>
          <cell r="K82">
            <v>58.292999999999999</v>
          </cell>
          <cell r="L82">
            <v>549.01199999999994</v>
          </cell>
          <cell r="M82">
            <v>6</v>
          </cell>
          <cell r="O82">
            <v>96.471911962025288</v>
          </cell>
          <cell r="P82">
            <v>108.87544349999997</v>
          </cell>
          <cell r="Q82">
            <v>171.9</v>
          </cell>
          <cell r="R82">
            <v>284</v>
          </cell>
          <cell r="S82">
            <v>33</v>
          </cell>
          <cell r="T82">
            <v>93881</v>
          </cell>
          <cell r="U82">
            <v>171.9</v>
          </cell>
          <cell r="V82">
            <v>6</v>
          </cell>
          <cell r="W82">
            <v>96471.91196202529</v>
          </cell>
        </row>
        <row r="83">
          <cell r="A83">
            <v>71</v>
          </cell>
          <cell r="B83" t="str">
            <v>Калинина,102/3                             ДКВР-2,5 / 13-2 шт</v>
          </cell>
          <cell r="C83">
            <v>3.5</v>
          </cell>
          <cell r="D83">
            <v>2.9567569999999996</v>
          </cell>
          <cell r="E83">
            <v>1.945757</v>
          </cell>
          <cell r="F83">
            <v>3.0000000000000001E-3</v>
          </cell>
          <cell r="G83">
            <v>1.008</v>
          </cell>
          <cell r="H83">
            <v>11067.700999999999</v>
          </cell>
          <cell r="I83">
            <v>334.46</v>
          </cell>
          <cell r="J83">
            <v>10733.241</v>
          </cell>
          <cell r="K83">
            <v>0</v>
          </cell>
          <cell r="L83">
            <v>10733.241</v>
          </cell>
          <cell r="M83">
            <v>4</v>
          </cell>
          <cell r="O83">
            <v>1627.9327293670885</v>
          </cell>
          <cell r="P83">
            <v>1837.2383659999998</v>
          </cell>
          <cell r="Q83">
            <v>166</v>
          </cell>
          <cell r="R83">
            <v>4411</v>
          </cell>
          <cell r="S83">
            <v>3336</v>
          </cell>
          <cell r="T83">
            <v>140366</v>
          </cell>
          <cell r="U83">
            <v>166</v>
          </cell>
          <cell r="V83">
            <v>4</v>
          </cell>
          <cell r="W83">
            <v>1627932.7293670885</v>
          </cell>
        </row>
        <row r="84">
          <cell r="A84">
            <v>72</v>
          </cell>
          <cell r="B84" t="str">
            <v>Красных Партизан, 6/14  ТВГ-4р-2шт;ТВГ-8м-1шт;    Е-1/9-2шт; Е-1,6/9-1шт</v>
          </cell>
          <cell r="C84">
            <v>19.3</v>
          </cell>
          <cell r="D84">
            <v>0.85799999999999998</v>
          </cell>
          <cell r="E84">
            <v>0</v>
          </cell>
          <cell r="F84">
            <v>0</v>
          </cell>
          <cell r="G84">
            <v>0.85799999999999998</v>
          </cell>
          <cell r="H84">
            <v>2474.7049999999999</v>
          </cell>
          <cell r="I84">
            <v>691.67</v>
          </cell>
          <cell r="J84">
            <v>1783.0349999999999</v>
          </cell>
          <cell r="K84">
            <v>281.71600000000001</v>
          </cell>
          <cell r="L84">
            <v>1501.319</v>
          </cell>
          <cell r="M84">
            <v>5</v>
          </cell>
          <cell r="O84">
            <v>368.38646582278483</v>
          </cell>
          <cell r="P84">
            <v>415.75044000000003</v>
          </cell>
          <cell r="Q84">
            <v>168</v>
          </cell>
          <cell r="R84">
            <v>16384</v>
          </cell>
          <cell r="S84">
            <v>3739</v>
          </cell>
          <cell r="T84">
            <v>118166</v>
          </cell>
          <cell r="U84">
            <v>168</v>
          </cell>
          <cell r="V84">
            <v>5</v>
          </cell>
          <cell r="W84">
            <v>368386.46582278481</v>
          </cell>
        </row>
        <row r="85">
          <cell r="A85">
            <v>73</v>
          </cell>
          <cell r="B85" t="str">
            <v>Проезд Мирный, 6      КВГМ-50-3шт;                           ДЕ-16-14гм-2шт</v>
          </cell>
          <cell r="C85">
            <v>168</v>
          </cell>
          <cell r="D85">
            <v>156.72143</v>
          </cell>
          <cell r="E85">
            <v>126.69262999999999</v>
          </cell>
          <cell r="F85">
            <v>30.0288</v>
          </cell>
          <cell r="G85">
            <v>0</v>
          </cell>
          <cell r="H85">
            <v>336716.53600000002</v>
          </cell>
          <cell r="I85">
            <v>6042.37</v>
          </cell>
          <cell r="J85">
            <v>330674.16600000003</v>
          </cell>
          <cell r="K85">
            <v>28170.428</v>
          </cell>
          <cell r="L85">
            <v>302503.73800000001</v>
          </cell>
          <cell r="M85">
            <v>3</v>
          </cell>
          <cell r="O85">
            <v>46573.437833822791</v>
          </cell>
          <cell r="P85">
            <v>52561.451269600002</v>
          </cell>
          <cell r="Q85">
            <v>156.1</v>
          </cell>
          <cell r="R85">
            <v>251437</v>
          </cell>
          <cell r="S85">
            <v>12349</v>
          </cell>
          <cell r="T85">
            <v>7805365</v>
          </cell>
          <cell r="U85">
            <v>156.1</v>
          </cell>
          <cell r="V85">
            <v>3</v>
          </cell>
          <cell r="W85">
            <v>46573437.833822794</v>
          </cell>
        </row>
        <row r="86">
          <cell r="A86">
            <v>74</v>
          </cell>
          <cell r="B86" t="str">
            <v>Школа-инт. (Ленина276) КСВаУ-0,63гнж-3шт</v>
          </cell>
          <cell r="C86">
            <v>1.63</v>
          </cell>
          <cell r="D86">
            <v>0.93900000000000006</v>
          </cell>
          <cell r="E86">
            <v>0.92900000000000005</v>
          </cell>
          <cell r="F86">
            <v>0.01</v>
          </cell>
          <cell r="G86">
            <v>0</v>
          </cell>
          <cell r="H86">
            <v>1689.316</v>
          </cell>
          <cell r="I86">
            <v>56.64</v>
          </cell>
          <cell r="J86">
            <v>1632.6759999999999</v>
          </cell>
          <cell r="K86">
            <v>0</v>
          </cell>
          <cell r="L86">
            <v>1632.6759999999999</v>
          </cell>
          <cell r="M86">
            <v>5</v>
          </cell>
          <cell r="O86">
            <v>236.95329868354438</v>
          </cell>
          <cell r="P86">
            <v>267.41872280000007</v>
          </cell>
          <cell r="Q86">
            <v>158.30000000000001</v>
          </cell>
          <cell r="R86">
            <v>986</v>
          </cell>
          <cell r="S86">
            <v>246</v>
          </cell>
          <cell r="T86">
            <v>58290</v>
          </cell>
          <cell r="U86">
            <v>158.30000000000001</v>
          </cell>
          <cell r="V86">
            <v>5</v>
          </cell>
          <cell r="W86">
            <v>236953.29868354439</v>
          </cell>
        </row>
        <row r="87">
          <cell r="A87">
            <v>75</v>
          </cell>
          <cell r="B87" t="str">
            <v>Курганная, 132/2,ст.Елизавет.                   .МЗК-7-2шт</v>
          </cell>
          <cell r="C87">
            <v>1.2</v>
          </cell>
          <cell r="D87">
            <v>0.52870000000000006</v>
          </cell>
          <cell r="E87">
            <v>0.47600000000000003</v>
          </cell>
          <cell r="F87">
            <v>5.2700000000000004E-2</v>
          </cell>
          <cell r="G87">
            <v>0</v>
          </cell>
          <cell r="H87">
            <v>1462.0329999999999</v>
          </cell>
          <cell r="I87">
            <v>80.3</v>
          </cell>
          <cell r="J87">
            <v>1381.7329999999999</v>
          </cell>
          <cell r="K87">
            <v>260.83999999999997</v>
          </cell>
          <cell r="L87">
            <v>1120.893</v>
          </cell>
          <cell r="M87">
            <v>5</v>
          </cell>
          <cell r="O87">
            <v>208.31194237974685</v>
          </cell>
          <cell r="P87">
            <v>235.09490640000001</v>
          </cell>
          <cell r="Q87">
            <v>160.80000000000001</v>
          </cell>
          <cell r="R87">
            <v>708</v>
          </cell>
          <cell r="S87">
            <v>256</v>
          </cell>
          <cell r="T87">
            <v>78284</v>
          </cell>
          <cell r="U87">
            <v>160.80000000000001</v>
          </cell>
          <cell r="V87">
            <v>5</v>
          </cell>
          <cell r="W87">
            <v>208311.94237974685</v>
          </cell>
        </row>
        <row r="88">
          <cell r="A88">
            <v>76</v>
          </cell>
          <cell r="B88" t="str">
            <v xml:space="preserve"> Елизавет.Яна-Полуяна,61 СТГ-Премьер-0,2-2шт</v>
          </cell>
          <cell r="C88">
            <v>0.6</v>
          </cell>
          <cell r="D88">
            <v>0.19422500000000001</v>
          </cell>
          <cell r="E88">
            <v>0.189</v>
          </cell>
          <cell r="F88">
            <v>5.2249999999999996E-3</v>
          </cell>
          <cell r="G88">
            <v>0</v>
          </cell>
          <cell r="H88">
            <v>551.03100000000006</v>
          </cell>
          <cell r="I88">
            <v>75.599999999999994</v>
          </cell>
          <cell r="J88">
            <v>475.43100000000004</v>
          </cell>
          <cell r="K88">
            <v>125.569</v>
          </cell>
          <cell r="L88">
            <v>349.86200000000002</v>
          </cell>
          <cell r="M88">
            <v>6</v>
          </cell>
          <cell r="O88">
            <v>86.128237822784826</v>
          </cell>
          <cell r="P88">
            <v>97.201868400000023</v>
          </cell>
          <cell r="Q88">
            <v>176.4</v>
          </cell>
          <cell r="R88">
            <v>276</v>
          </cell>
          <cell r="S88">
            <v>90</v>
          </cell>
          <cell r="T88">
            <v>37437</v>
          </cell>
          <cell r="U88">
            <v>176.4</v>
          </cell>
          <cell r="V88">
            <v>6</v>
          </cell>
          <cell r="W88">
            <v>86128.237822784824</v>
          </cell>
        </row>
        <row r="89">
          <cell r="A89">
            <v>77</v>
          </cell>
          <cell r="B89" t="str">
            <v>Славянская 50/1    КС-1-4шт</v>
          </cell>
          <cell r="C89">
            <v>2.2000000000000002</v>
          </cell>
          <cell r="D89">
            <v>2.9774769999999999</v>
          </cell>
          <cell r="E89">
            <v>2.833542</v>
          </cell>
          <cell r="F89">
            <v>0.14393499999999998</v>
          </cell>
          <cell r="G89">
            <v>0</v>
          </cell>
          <cell r="H89">
            <v>5862.5960000000005</v>
          </cell>
          <cell r="I89">
            <v>189.06</v>
          </cell>
          <cell r="J89">
            <v>5673.5360000000001</v>
          </cell>
          <cell r="K89">
            <v>356.28300000000002</v>
          </cell>
          <cell r="L89">
            <v>5317.2529999999997</v>
          </cell>
          <cell r="M89">
            <v>5</v>
          </cell>
          <cell r="O89">
            <v>877.90519848101269</v>
          </cell>
          <cell r="P89">
            <v>990.77872400000001</v>
          </cell>
          <cell r="Q89">
            <v>169</v>
          </cell>
          <cell r="R89">
            <v>2783</v>
          </cell>
          <cell r="S89">
            <v>665</v>
          </cell>
          <cell r="T89">
            <v>109925</v>
          </cell>
          <cell r="U89">
            <v>169</v>
          </cell>
          <cell r="V89">
            <v>5</v>
          </cell>
          <cell r="W89">
            <v>877905.19848101272</v>
          </cell>
        </row>
        <row r="90">
          <cell r="A90">
            <v>78</v>
          </cell>
          <cell r="B90" t="str">
            <v>пос.Колосистый  ТВГ-4р-1шт; КВГ-4-1шт ;Е-1/9-2шт</v>
          </cell>
          <cell r="C90">
            <v>13.9</v>
          </cell>
          <cell r="D90">
            <v>3.9246619999999997</v>
          </cell>
          <cell r="E90">
            <v>3.2906589999999998</v>
          </cell>
          <cell r="F90">
            <v>0.36000299999999996</v>
          </cell>
          <cell r="G90">
            <v>0.27400000000000002</v>
          </cell>
          <cell r="H90">
            <v>11000.866</v>
          </cell>
          <cell r="I90">
            <v>624.92999999999995</v>
          </cell>
          <cell r="J90">
            <v>10375.936</v>
          </cell>
          <cell r="K90">
            <v>1986.518</v>
          </cell>
          <cell r="L90">
            <v>8389.4179999999997</v>
          </cell>
          <cell r="M90">
            <v>4</v>
          </cell>
          <cell r="O90">
            <v>1651.2439117468355</v>
          </cell>
          <cell r="P90">
            <v>1863.5467004</v>
          </cell>
          <cell r="Q90">
            <v>169.4</v>
          </cell>
          <cell r="R90">
            <v>16734</v>
          </cell>
          <cell r="S90">
            <v>3283</v>
          </cell>
          <cell r="T90">
            <v>698772</v>
          </cell>
          <cell r="U90">
            <v>169.4</v>
          </cell>
          <cell r="V90">
            <v>4</v>
          </cell>
          <cell r="W90">
            <v>1651243.9117468356</v>
          </cell>
        </row>
        <row r="91">
          <cell r="A91">
            <v>79</v>
          </cell>
          <cell r="B91" t="str">
            <v>Мичурина,16   КС-1-2 шт</v>
          </cell>
          <cell r="C91">
            <v>0.57600000000000007</v>
          </cell>
          <cell r="D91">
            <v>0.35199999999999998</v>
          </cell>
          <cell r="E91">
            <v>0.35199999999999998</v>
          </cell>
          <cell r="F91">
            <v>0</v>
          </cell>
          <cell r="G91">
            <v>0</v>
          </cell>
          <cell r="H91">
            <v>562.47399999999993</v>
          </cell>
          <cell r="I91">
            <v>16.760000000000002</v>
          </cell>
          <cell r="J91">
            <v>545.71399999999994</v>
          </cell>
          <cell r="K91">
            <v>32.308999999999997</v>
          </cell>
          <cell r="L91">
            <v>513.40499999999997</v>
          </cell>
          <cell r="M91">
            <v>6</v>
          </cell>
          <cell r="O91">
            <v>86.321959189873397</v>
          </cell>
          <cell r="P91">
            <v>97.420496799999981</v>
          </cell>
          <cell r="Q91">
            <v>173.2</v>
          </cell>
          <cell r="R91">
            <v>273</v>
          </cell>
          <cell r="S91">
            <v>33</v>
          </cell>
          <cell r="T91">
            <v>16267</v>
          </cell>
          <cell r="U91">
            <v>173.2</v>
          </cell>
          <cell r="V91">
            <v>6</v>
          </cell>
          <cell r="W91">
            <v>86321.959189873392</v>
          </cell>
        </row>
        <row r="92">
          <cell r="A92">
            <v>80</v>
          </cell>
          <cell r="B92" t="str">
            <v>Ст.Елизавет.п/о 82                    ДКВР-4/13-2шт</v>
          </cell>
          <cell r="C92">
            <v>5.6</v>
          </cell>
          <cell r="D92">
            <v>1.26183</v>
          </cell>
          <cell r="E92">
            <v>1.258</v>
          </cell>
          <cell r="F92">
            <v>3.8300000000000005E-3</v>
          </cell>
          <cell r="G92">
            <v>0</v>
          </cell>
          <cell r="H92">
            <v>2258.0750000000003</v>
          </cell>
          <cell r="I92">
            <v>65.53</v>
          </cell>
          <cell r="J92">
            <v>2192.5450000000001</v>
          </cell>
          <cell r="K92">
            <v>0</v>
          </cell>
          <cell r="L92">
            <v>2192.5450000000001</v>
          </cell>
          <cell r="M92">
            <v>5</v>
          </cell>
          <cell r="O92">
            <v>324.53396898734178</v>
          </cell>
          <cell r="P92">
            <v>366.25976500000002</v>
          </cell>
          <cell r="Q92">
            <v>162.19999999999999</v>
          </cell>
          <cell r="R92">
            <v>3209</v>
          </cell>
          <cell r="S92">
            <v>2067</v>
          </cell>
          <cell r="T92">
            <v>102022</v>
          </cell>
          <cell r="U92">
            <v>162.19999999999999</v>
          </cell>
          <cell r="V92">
            <v>5</v>
          </cell>
          <cell r="W92">
            <v>324533.9689873418</v>
          </cell>
        </row>
        <row r="93">
          <cell r="A93">
            <v>81</v>
          </cell>
          <cell r="B93" t="str">
            <v>Славянская,65/1 стр.1        КС-1-4шт;Универсал 5-3шт</v>
          </cell>
          <cell r="C93">
            <v>2.44</v>
          </cell>
          <cell r="D93">
            <v>1.578174</v>
          </cell>
          <cell r="E93">
            <v>1.4842059999999999</v>
          </cell>
          <cell r="F93">
            <v>9.3967999999999996E-2</v>
          </cell>
          <cell r="G93">
            <v>0</v>
          </cell>
          <cell r="H93">
            <v>2564.424</v>
          </cell>
          <cell r="I93">
            <v>156.4</v>
          </cell>
          <cell r="J93">
            <v>2408.0239999999999</v>
          </cell>
          <cell r="K93">
            <v>62.93</v>
          </cell>
          <cell r="L93">
            <v>2345.0940000000001</v>
          </cell>
          <cell r="M93">
            <v>5</v>
          </cell>
          <cell r="O93">
            <v>393.55793134177208</v>
          </cell>
          <cell r="P93">
            <v>444.15823679999994</v>
          </cell>
          <cell r="Q93">
            <v>173.2</v>
          </cell>
          <cell r="R93">
            <v>1647</v>
          </cell>
          <cell r="S93">
            <v>628</v>
          </cell>
          <cell r="T93">
            <v>95553</v>
          </cell>
          <cell r="U93">
            <v>173.2</v>
          </cell>
          <cell r="V93">
            <v>5</v>
          </cell>
          <cell r="W93">
            <v>393557.93134177208</v>
          </cell>
        </row>
        <row r="94">
          <cell r="A94">
            <v>82</v>
          </cell>
          <cell r="B94" t="str">
            <v>Толбухина 85/3                         КС-1-4шт ; Энергия3-2шт</v>
          </cell>
          <cell r="C94">
            <v>3.87</v>
          </cell>
          <cell r="D94">
            <v>3.7478280000000002</v>
          </cell>
          <cell r="E94">
            <v>3.6945760000000001</v>
          </cell>
          <cell r="F94">
            <v>5.3252000000000001E-2</v>
          </cell>
          <cell r="G94">
            <v>0</v>
          </cell>
          <cell r="H94">
            <v>6379.0810000000001</v>
          </cell>
          <cell r="I94">
            <v>188.75</v>
          </cell>
          <cell r="J94">
            <v>6190.3310000000001</v>
          </cell>
          <cell r="K94">
            <v>453.87200000000001</v>
          </cell>
          <cell r="L94">
            <v>5736.4589999999998</v>
          </cell>
          <cell r="M94">
            <v>5</v>
          </cell>
          <cell r="O94">
            <v>950.16007755696182</v>
          </cell>
          <cell r="P94">
            <v>1072.3235160999998</v>
          </cell>
          <cell r="Q94">
            <v>168.1</v>
          </cell>
          <cell r="R94">
            <v>3244</v>
          </cell>
          <cell r="S94">
            <v>320</v>
          </cell>
          <cell r="T94">
            <v>104937</v>
          </cell>
          <cell r="U94">
            <v>168.1</v>
          </cell>
          <cell r="V94">
            <v>5</v>
          </cell>
          <cell r="W94">
            <v>950160.0775569618</v>
          </cell>
        </row>
        <row r="95">
          <cell r="A95">
            <v>83</v>
          </cell>
          <cell r="B95" t="str">
            <v>Славянская,89     КС-1-5  шт</v>
          </cell>
          <cell r="C95">
            <v>2</v>
          </cell>
          <cell r="D95">
            <v>1.7883969999999998</v>
          </cell>
          <cell r="E95">
            <v>1.5962589999999999</v>
          </cell>
          <cell r="F95">
            <v>0.192138</v>
          </cell>
          <cell r="G95">
            <v>0</v>
          </cell>
          <cell r="H95">
            <v>4166.1150000000007</v>
          </cell>
          <cell r="I95">
            <v>110.64</v>
          </cell>
          <cell r="J95">
            <v>4055.4750000000004</v>
          </cell>
          <cell r="K95">
            <v>163.84700000000001</v>
          </cell>
          <cell r="L95">
            <v>3891.6280000000002</v>
          </cell>
          <cell r="M95">
            <v>5</v>
          </cell>
          <cell r="O95">
            <v>670.00621613924068</v>
          </cell>
          <cell r="P95">
            <v>756.14987250000013</v>
          </cell>
          <cell r="Q95">
            <v>181.5</v>
          </cell>
          <cell r="R95">
            <v>1626</v>
          </cell>
          <cell r="S95">
            <v>492</v>
          </cell>
          <cell r="T95">
            <v>102388</v>
          </cell>
          <cell r="U95">
            <v>181.5</v>
          </cell>
          <cell r="V95">
            <v>5</v>
          </cell>
          <cell r="W95">
            <v>670006.21613924066</v>
          </cell>
        </row>
        <row r="96">
          <cell r="A96">
            <v>84</v>
          </cell>
          <cell r="B96" t="str">
            <v>Темрюкская,60/1                  КС-1-5  шт;Энергия 3-1шт</v>
          </cell>
          <cell r="C96">
            <v>3.74</v>
          </cell>
          <cell r="D96">
            <v>2.2947380000000002</v>
          </cell>
          <cell r="E96">
            <v>2.2851750000000002</v>
          </cell>
          <cell r="F96">
            <v>9.5630000000000003E-3</v>
          </cell>
          <cell r="G96">
            <v>0</v>
          </cell>
          <cell r="H96">
            <v>3832.9009999999998</v>
          </cell>
          <cell r="I96">
            <v>215.64</v>
          </cell>
          <cell r="J96">
            <v>3617.261</v>
          </cell>
          <cell r="K96">
            <v>226.965</v>
          </cell>
          <cell r="L96">
            <v>3390.2959999999998</v>
          </cell>
          <cell r="M96">
            <v>5</v>
          </cell>
          <cell r="O96">
            <v>571.24780220253172</v>
          </cell>
          <cell r="P96">
            <v>644.69394820000002</v>
          </cell>
          <cell r="Q96">
            <v>168.2</v>
          </cell>
          <cell r="R96">
            <v>2313</v>
          </cell>
          <cell r="S96">
            <v>567</v>
          </cell>
          <cell r="T96">
            <v>71098</v>
          </cell>
          <cell r="U96">
            <v>168.2</v>
          </cell>
          <cell r="V96">
            <v>5</v>
          </cell>
          <cell r="W96">
            <v>571247.80220253172</v>
          </cell>
        </row>
        <row r="97">
          <cell r="A97">
            <v>85</v>
          </cell>
          <cell r="B97" t="str">
            <v>Темрюкская,68/3                 КС-1-5  шт;Энергия 3-1шт</v>
          </cell>
          <cell r="C97">
            <v>3.74</v>
          </cell>
          <cell r="D97">
            <v>3.1441489999999996</v>
          </cell>
          <cell r="E97">
            <v>2.9329999999999998</v>
          </cell>
          <cell r="F97">
            <v>0.211149</v>
          </cell>
          <cell r="G97">
            <v>0</v>
          </cell>
          <cell r="H97">
            <v>6754.53</v>
          </cell>
          <cell r="I97">
            <v>275.77999999999997</v>
          </cell>
          <cell r="J97">
            <v>6478.75</v>
          </cell>
          <cell r="K97">
            <v>403.697</v>
          </cell>
          <cell r="L97">
            <v>6075.0529999999999</v>
          </cell>
          <cell r="M97">
            <v>5</v>
          </cell>
          <cell r="O97">
            <v>994.11291531645577</v>
          </cell>
          <cell r="P97">
            <v>1121.9274330000001</v>
          </cell>
          <cell r="Q97">
            <v>166.1</v>
          </cell>
          <cell r="R97">
            <v>2917</v>
          </cell>
          <cell r="S97">
            <v>547</v>
          </cell>
          <cell r="T97">
            <v>155269</v>
          </cell>
          <cell r="U97">
            <v>166.1</v>
          </cell>
          <cell r="V97">
            <v>5</v>
          </cell>
          <cell r="W97">
            <v>994112.91531645576</v>
          </cell>
        </row>
        <row r="98">
          <cell r="A98" t="str">
            <v>№6</v>
          </cell>
          <cell r="D98">
            <v>0.8083937850745746</v>
          </cell>
          <cell r="F98">
            <v>0.19160621492542532</v>
          </cell>
          <cell r="M98">
            <v>3</v>
          </cell>
          <cell r="N98">
            <v>244542.14176102742</v>
          </cell>
          <cell r="O98">
            <v>57961.596238972554</v>
          </cell>
          <cell r="V98">
            <v>3</v>
          </cell>
          <cell r="W98">
            <v>57961596.238972552</v>
          </cell>
        </row>
        <row r="99">
          <cell r="A99">
            <v>86</v>
          </cell>
          <cell r="B99" t="str">
            <v>Промышленная,21кор.6  ТВГ-4р-2шт</v>
          </cell>
          <cell r="C99">
            <v>8.6</v>
          </cell>
          <cell r="D99">
            <v>7.7606160000000006</v>
          </cell>
          <cell r="E99">
            <v>6.1895550000000004</v>
          </cell>
          <cell r="F99">
            <v>1.5710609999999998</v>
          </cell>
          <cell r="G99">
            <v>0</v>
          </cell>
          <cell r="H99">
            <v>16278.359</v>
          </cell>
          <cell r="I99">
            <v>307.82</v>
          </cell>
          <cell r="J99">
            <v>15970.539000000001</v>
          </cell>
          <cell r="K99">
            <v>1009.736</v>
          </cell>
          <cell r="L99">
            <v>14960.803</v>
          </cell>
          <cell r="M99">
            <v>4</v>
          </cell>
          <cell r="O99">
            <v>2375.6101381139238</v>
          </cell>
          <cell r="P99">
            <v>2681.0457272999997</v>
          </cell>
          <cell r="Q99">
            <v>164.7</v>
          </cell>
          <cell r="R99">
            <v>6921</v>
          </cell>
          <cell r="S99">
            <v>1984</v>
          </cell>
          <cell r="T99">
            <v>586466</v>
          </cell>
          <cell r="U99">
            <v>159.6</v>
          </cell>
          <cell r="V99">
            <v>4</v>
          </cell>
          <cell r="W99">
            <v>2375610.1381139238</v>
          </cell>
        </row>
        <row r="100">
          <cell r="A100">
            <v>87</v>
          </cell>
          <cell r="B100" t="str">
            <v>Янковского,108 ТВГ-8м-3шт</v>
          </cell>
          <cell r="C100">
            <v>24.9</v>
          </cell>
          <cell r="D100">
            <v>5.4975079999999998</v>
          </cell>
          <cell r="E100">
            <v>5.0829599999999999</v>
          </cell>
          <cell r="F100">
            <v>0.41454799999999997</v>
          </cell>
          <cell r="G100">
            <v>0</v>
          </cell>
          <cell r="H100">
            <v>12554.118999999999</v>
          </cell>
          <cell r="I100">
            <v>367.43</v>
          </cell>
          <cell r="J100">
            <v>12186.688999999998</v>
          </cell>
          <cell r="K100">
            <v>2311.7539999999999</v>
          </cell>
          <cell r="L100">
            <v>9874.9349999999995</v>
          </cell>
          <cell r="M100">
            <v>4</v>
          </cell>
          <cell r="O100">
            <v>1830.9944192151897</v>
          </cell>
          <cell r="P100">
            <v>2066.4079873999999</v>
          </cell>
          <cell r="Q100">
            <v>164.6</v>
          </cell>
          <cell r="R100">
            <v>16631</v>
          </cell>
          <cell r="S100">
            <v>3537</v>
          </cell>
          <cell r="T100">
            <v>509744</v>
          </cell>
          <cell r="U100">
            <v>162</v>
          </cell>
          <cell r="V100">
            <v>4</v>
          </cell>
          <cell r="W100">
            <v>1830994.4192151898</v>
          </cell>
        </row>
        <row r="101">
          <cell r="A101">
            <v>88</v>
          </cell>
          <cell r="B101" t="str">
            <v>Промышленная38/1                  ДКВР-4/13-2шт</v>
          </cell>
          <cell r="C101">
            <v>5.4</v>
          </cell>
          <cell r="D101">
            <v>4.3738209999999995</v>
          </cell>
          <cell r="E101">
            <v>4.0108899999999998</v>
          </cell>
          <cell r="F101">
            <v>0.362931</v>
          </cell>
          <cell r="G101">
            <v>0</v>
          </cell>
          <cell r="H101">
            <v>7376.4189999999999</v>
          </cell>
          <cell r="I101">
            <v>98.29</v>
          </cell>
          <cell r="J101">
            <v>7278.1289999999999</v>
          </cell>
          <cell r="K101">
            <v>331.16800000000001</v>
          </cell>
          <cell r="L101">
            <v>6946.9610000000002</v>
          </cell>
          <cell r="M101">
            <v>4</v>
          </cell>
          <cell r="O101">
            <v>1059.4834644853165</v>
          </cell>
          <cell r="P101">
            <v>1195.702767062</v>
          </cell>
          <cell r="Q101">
            <v>162.09800000000001</v>
          </cell>
          <cell r="R101">
            <v>3075</v>
          </cell>
          <cell r="S101">
            <v>891</v>
          </cell>
          <cell r="T101">
            <v>180818</v>
          </cell>
          <cell r="U101">
            <v>162.09800000000001</v>
          </cell>
          <cell r="V101">
            <v>4</v>
          </cell>
          <cell r="W101">
            <v>1059483.4644853165</v>
          </cell>
        </row>
        <row r="102">
          <cell r="A102">
            <v>89</v>
          </cell>
          <cell r="B102" t="str">
            <v>Буденного,213     КС-1-2 шт</v>
          </cell>
          <cell r="C102">
            <v>0.44</v>
          </cell>
          <cell r="D102">
            <v>0.43171099999999996</v>
          </cell>
          <cell r="E102">
            <v>0.43171099999999996</v>
          </cell>
          <cell r="F102">
            <v>0</v>
          </cell>
          <cell r="G102">
            <v>0</v>
          </cell>
          <cell r="H102">
            <v>653.00100000000009</v>
          </cell>
          <cell r="I102">
            <v>19.739999999999998</v>
          </cell>
          <cell r="J102">
            <v>633.26100000000008</v>
          </cell>
          <cell r="K102">
            <v>5.72</v>
          </cell>
          <cell r="L102">
            <v>627.54100000000005</v>
          </cell>
          <cell r="M102">
            <v>5</v>
          </cell>
          <cell r="O102">
            <v>100.15712806329115</v>
          </cell>
          <cell r="P102">
            <v>113.03447310000001</v>
          </cell>
          <cell r="Q102">
            <v>173.1</v>
          </cell>
          <cell r="R102">
            <v>285</v>
          </cell>
          <cell r="S102">
            <v>33</v>
          </cell>
          <cell r="T102">
            <v>9507</v>
          </cell>
          <cell r="U102">
            <v>173.2</v>
          </cell>
          <cell r="V102">
            <v>5</v>
          </cell>
          <cell r="W102">
            <v>100157.12806329115</v>
          </cell>
        </row>
        <row r="103">
          <cell r="A103">
            <v>90</v>
          </cell>
          <cell r="B103" t="str">
            <v>Головатого,398                   Универсал 5-2шт</v>
          </cell>
          <cell r="C103">
            <v>0.43</v>
          </cell>
          <cell r="D103">
            <v>8.1549999999999997E-2</v>
          </cell>
          <cell r="E103">
            <v>7.2999999999999995E-2</v>
          </cell>
          <cell r="F103">
            <v>8.5500000000000003E-3</v>
          </cell>
          <cell r="G103">
            <v>0</v>
          </cell>
          <cell r="H103">
            <v>242.44799999999998</v>
          </cell>
          <cell r="I103">
            <v>71.77</v>
          </cell>
          <cell r="J103">
            <v>170.678</v>
          </cell>
          <cell r="K103">
            <v>11.456</v>
          </cell>
          <cell r="L103">
            <v>159.22200000000001</v>
          </cell>
          <cell r="M103">
            <v>6</v>
          </cell>
          <cell r="O103">
            <v>39.205989873417714</v>
          </cell>
          <cell r="P103">
            <v>44.246759999999995</v>
          </cell>
          <cell r="Q103">
            <v>182.5</v>
          </cell>
          <cell r="R103">
            <v>253</v>
          </cell>
          <cell r="S103">
            <v>223</v>
          </cell>
          <cell r="T103">
            <v>6424</v>
          </cell>
          <cell r="U103">
            <v>182.6</v>
          </cell>
          <cell r="V103">
            <v>6</v>
          </cell>
          <cell r="W103">
            <v>39205.989873417711</v>
          </cell>
        </row>
        <row r="104">
          <cell r="A104">
            <v>91</v>
          </cell>
          <cell r="B104" t="str">
            <v>Северная,309    КС-1-3 шт</v>
          </cell>
          <cell r="C104">
            <v>0.99</v>
          </cell>
          <cell r="D104">
            <v>0.77050200000000002</v>
          </cell>
          <cell r="E104">
            <v>0.75700000000000001</v>
          </cell>
          <cell r="F104">
            <v>1.3502E-2</v>
          </cell>
          <cell r="G104">
            <v>0</v>
          </cell>
          <cell r="H104">
            <v>1223.5649999999998</v>
          </cell>
          <cell r="I104">
            <v>59.37</v>
          </cell>
          <cell r="J104">
            <v>1164.1949999999999</v>
          </cell>
          <cell r="K104">
            <v>93.587999999999994</v>
          </cell>
          <cell r="L104">
            <v>1070.607</v>
          </cell>
          <cell r="M104">
            <v>5</v>
          </cell>
          <cell r="O104">
            <v>187.23642132911388</v>
          </cell>
          <cell r="P104">
            <v>211.30967549999994</v>
          </cell>
          <cell r="Q104">
            <v>172.7</v>
          </cell>
          <cell r="R104">
            <v>594</v>
          </cell>
          <cell r="S104">
            <v>55</v>
          </cell>
          <cell r="T104">
            <v>34285</v>
          </cell>
          <cell r="U104">
            <v>172.7</v>
          </cell>
          <cell r="V104">
            <v>5</v>
          </cell>
          <cell r="W104">
            <v>187236.42132911389</v>
          </cell>
        </row>
        <row r="105">
          <cell r="A105">
            <v>92</v>
          </cell>
          <cell r="B105" t="str">
            <v>Северная,432/1   КС-1-2 шт</v>
          </cell>
          <cell r="C105">
            <v>0.48</v>
          </cell>
          <cell r="D105">
            <v>0.37583800000000001</v>
          </cell>
          <cell r="E105">
            <v>0.372</v>
          </cell>
          <cell r="F105">
            <v>3.8379999999999998E-3</v>
          </cell>
          <cell r="G105">
            <v>0</v>
          </cell>
          <cell r="H105">
            <v>668.66700000000003</v>
          </cell>
          <cell r="I105">
            <v>71.63</v>
          </cell>
          <cell r="J105">
            <v>597.03700000000003</v>
          </cell>
          <cell r="K105">
            <v>25.951000000000001</v>
          </cell>
          <cell r="L105">
            <v>571.08600000000001</v>
          </cell>
          <cell r="M105">
            <v>5</v>
          </cell>
          <cell r="O105">
            <v>102.38222825316457</v>
          </cell>
          <cell r="P105">
            <v>115.54565760000001</v>
          </cell>
          <cell r="Q105">
            <v>172.8</v>
          </cell>
          <cell r="R105">
            <v>301</v>
          </cell>
          <cell r="S105">
            <v>55</v>
          </cell>
          <cell r="T105">
            <v>18840</v>
          </cell>
          <cell r="U105">
            <v>175.7</v>
          </cell>
          <cell r="V105">
            <v>5</v>
          </cell>
          <cell r="W105">
            <v>102382.22825316458</v>
          </cell>
        </row>
        <row r="106">
          <cell r="A106">
            <v>93</v>
          </cell>
          <cell r="B106" t="str">
            <v>Костылева, 66 стр1 Универсал 6-2шт</v>
          </cell>
          <cell r="C106">
            <v>0.63</v>
          </cell>
          <cell r="D106">
            <v>9.277500000000001E-2</v>
          </cell>
          <cell r="E106">
            <v>8.4000000000000005E-2</v>
          </cell>
          <cell r="F106">
            <v>8.7749999999999998E-3</v>
          </cell>
          <cell r="G106">
            <v>0</v>
          </cell>
          <cell r="H106">
            <v>238.47399999999999</v>
          </cell>
          <cell r="I106">
            <v>32.67</v>
          </cell>
          <cell r="J106">
            <v>205.804</v>
          </cell>
          <cell r="K106">
            <v>43.360999999999997</v>
          </cell>
          <cell r="L106">
            <v>162.44300000000001</v>
          </cell>
          <cell r="M106">
            <v>6</v>
          </cell>
          <cell r="O106">
            <v>39.281799518987341</v>
          </cell>
          <cell r="P106">
            <v>44.332316599999999</v>
          </cell>
          <cell r="Q106">
            <v>185.9</v>
          </cell>
          <cell r="R106">
            <v>133</v>
          </cell>
          <cell r="S106">
            <v>47</v>
          </cell>
          <cell r="T106">
            <v>16289</v>
          </cell>
          <cell r="U106">
            <v>185.9</v>
          </cell>
          <cell r="V106">
            <v>6</v>
          </cell>
          <cell r="W106">
            <v>39281.79951898734</v>
          </cell>
        </row>
        <row r="107">
          <cell r="A107">
            <v>94</v>
          </cell>
          <cell r="B107" t="str">
            <v>Калинина 339/2                              ДКВР-10/13-3шт</v>
          </cell>
          <cell r="C107">
            <v>21</v>
          </cell>
          <cell r="D107">
            <v>32.617000000000004</v>
          </cell>
          <cell r="E107">
            <v>29.757000000000001</v>
          </cell>
          <cell r="F107">
            <v>2.86</v>
          </cell>
          <cell r="G107">
            <v>0</v>
          </cell>
          <cell r="H107">
            <v>39103.962</v>
          </cell>
          <cell r="I107">
            <v>1328.54</v>
          </cell>
          <cell r="J107">
            <v>37775.421999999999</v>
          </cell>
          <cell r="K107">
            <v>2124.6869999999999</v>
          </cell>
          <cell r="L107">
            <v>35650.735000000001</v>
          </cell>
          <cell r="M107">
            <v>4</v>
          </cell>
          <cell r="O107">
            <v>5488.4143121012667</v>
          </cell>
          <cell r="P107">
            <v>6194.0675808000005</v>
          </cell>
          <cell r="Q107">
            <v>158.4</v>
          </cell>
          <cell r="R107">
            <v>17449</v>
          </cell>
          <cell r="S107">
            <v>3700</v>
          </cell>
          <cell r="T107">
            <v>833157</v>
          </cell>
          <cell r="U107">
            <v>158.69999999999999</v>
          </cell>
          <cell r="V107">
            <v>4</v>
          </cell>
          <cell r="W107">
            <v>5488414.3121012663</v>
          </cell>
        </row>
        <row r="108">
          <cell r="A108">
            <v>95</v>
          </cell>
          <cell r="B108" t="str">
            <v>Кирова,79  Универсал5-2шт</v>
          </cell>
          <cell r="C108">
            <v>0.44</v>
          </cell>
          <cell r="D108">
            <v>0.33400000000000002</v>
          </cell>
          <cell r="E108">
            <v>0.33400000000000002</v>
          </cell>
          <cell r="F108">
            <v>0</v>
          </cell>
          <cell r="G108">
            <v>0</v>
          </cell>
          <cell r="H108">
            <v>484.86099999999999</v>
          </cell>
          <cell r="I108">
            <v>33.909999999999997</v>
          </cell>
          <cell r="J108">
            <v>450.95099999999996</v>
          </cell>
          <cell r="K108">
            <v>2.6109999999999998</v>
          </cell>
          <cell r="L108">
            <v>448.34</v>
          </cell>
          <cell r="M108">
            <v>6</v>
          </cell>
          <cell r="O108">
            <v>74.410819797468363</v>
          </cell>
          <cell r="P108">
            <v>83.977925200000001</v>
          </cell>
          <cell r="Q108">
            <v>173.2</v>
          </cell>
          <cell r="R108">
            <v>326</v>
          </cell>
          <cell r="S108">
            <v>124</v>
          </cell>
          <cell r="T108">
            <v>14365</v>
          </cell>
          <cell r="U108">
            <v>173.2</v>
          </cell>
          <cell r="V108">
            <v>6</v>
          </cell>
          <cell r="W108">
            <v>74410.819797468357</v>
          </cell>
        </row>
        <row r="109">
          <cell r="A109">
            <v>96</v>
          </cell>
          <cell r="B109" t="str">
            <v>Чапаева,58  КС-1-2шт</v>
          </cell>
          <cell r="C109">
            <v>1.03</v>
          </cell>
          <cell r="D109">
            <v>1.2127999999999999</v>
          </cell>
          <cell r="E109">
            <v>1.208</v>
          </cell>
          <cell r="F109">
            <v>4.8000000000000004E-3</v>
          </cell>
          <cell r="G109">
            <v>0</v>
          </cell>
          <cell r="H109">
            <v>1911.3899999999999</v>
          </cell>
          <cell r="I109">
            <v>128.29</v>
          </cell>
          <cell r="J109">
            <v>1783.1</v>
          </cell>
          <cell r="K109">
            <v>14.971</v>
          </cell>
          <cell r="L109">
            <v>1768.1289999999999</v>
          </cell>
          <cell r="M109">
            <v>5</v>
          </cell>
          <cell r="O109">
            <v>290.45530829620253</v>
          </cell>
          <cell r="P109">
            <v>327.79956221999998</v>
          </cell>
          <cell r="Q109">
            <v>171.49799999999999</v>
          </cell>
          <cell r="R109">
            <v>1171</v>
          </cell>
          <cell r="S109">
            <v>406</v>
          </cell>
          <cell r="T109">
            <v>45387</v>
          </cell>
          <cell r="U109">
            <v>171.49799999999999</v>
          </cell>
          <cell r="V109">
            <v>5</v>
          </cell>
          <cell r="W109">
            <v>290455.30829620251</v>
          </cell>
        </row>
        <row r="110">
          <cell r="A110">
            <v>97</v>
          </cell>
          <cell r="B110" t="str">
            <v>Рашпилевская,70/1  КС-1-3шт</v>
          </cell>
          <cell r="C110">
            <v>1.0900000000000001</v>
          </cell>
          <cell r="D110">
            <v>1.5590889999999999</v>
          </cell>
          <cell r="E110">
            <v>1.5590889999999999</v>
          </cell>
          <cell r="F110">
            <v>0</v>
          </cell>
          <cell r="G110">
            <v>0</v>
          </cell>
          <cell r="H110">
            <v>2397.009</v>
          </cell>
          <cell r="I110">
            <v>46.88</v>
          </cell>
          <cell r="J110">
            <v>2350.1289999999999</v>
          </cell>
          <cell r="K110">
            <v>68.629000000000005</v>
          </cell>
          <cell r="L110">
            <v>2281.5</v>
          </cell>
          <cell r="M110">
            <v>5</v>
          </cell>
          <cell r="O110">
            <v>361.49323070886072</v>
          </cell>
          <cell r="P110">
            <v>407.97093179999996</v>
          </cell>
          <cell r="Q110">
            <v>170.2</v>
          </cell>
          <cell r="R110">
            <v>1246</v>
          </cell>
          <cell r="S110">
            <v>216</v>
          </cell>
          <cell r="T110">
            <v>28517</v>
          </cell>
          <cell r="U110">
            <v>170.3</v>
          </cell>
          <cell r="V110">
            <v>5</v>
          </cell>
          <cell r="W110">
            <v>361493.23070886073</v>
          </cell>
        </row>
        <row r="111">
          <cell r="A111">
            <v>98</v>
          </cell>
          <cell r="B111" t="str">
            <v>Чкалова,75                                 Дакон-Прескал Р-300-2шт</v>
          </cell>
          <cell r="C111">
            <v>0.52</v>
          </cell>
          <cell r="D111">
            <v>0.49099999999999999</v>
          </cell>
          <cell r="E111">
            <v>0.49099999999999999</v>
          </cell>
          <cell r="F111">
            <v>0</v>
          </cell>
          <cell r="G111">
            <v>0</v>
          </cell>
          <cell r="H111">
            <v>693.06899999999996</v>
          </cell>
          <cell r="I111">
            <v>29.24</v>
          </cell>
          <cell r="J111">
            <v>663.82899999999995</v>
          </cell>
          <cell r="K111">
            <v>0</v>
          </cell>
          <cell r="L111">
            <v>663.82899999999995</v>
          </cell>
          <cell r="M111">
            <v>6</v>
          </cell>
          <cell r="O111">
            <v>96.108492341772148</v>
          </cell>
          <cell r="P111">
            <v>108.46529849999999</v>
          </cell>
          <cell r="Q111">
            <v>156.5</v>
          </cell>
          <cell r="R111">
            <v>335</v>
          </cell>
          <cell r="S111">
            <v>33</v>
          </cell>
          <cell r="T111">
            <v>12500</v>
          </cell>
          <cell r="U111">
            <v>166.5</v>
          </cell>
          <cell r="V111">
            <v>6</v>
          </cell>
          <cell r="W111">
            <v>96108.492341772144</v>
          </cell>
        </row>
        <row r="112">
          <cell r="A112">
            <v>99</v>
          </cell>
          <cell r="B112" t="str">
            <v>Чкалова,91      МЗК-7-2шт</v>
          </cell>
          <cell r="C112">
            <v>1.4</v>
          </cell>
          <cell r="D112">
            <v>0.83493499999999998</v>
          </cell>
          <cell r="E112">
            <v>0.62790899999999994</v>
          </cell>
          <cell r="F112">
            <v>0.20702599999999999</v>
          </cell>
          <cell r="G112">
            <v>0</v>
          </cell>
          <cell r="H112">
            <v>1735.223</v>
          </cell>
          <cell r="I112">
            <v>115.65</v>
          </cell>
          <cell r="J112">
            <v>1619.5729999999999</v>
          </cell>
          <cell r="K112">
            <v>160.72300000000001</v>
          </cell>
          <cell r="L112">
            <v>1458.85</v>
          </cell>
          <cell r="M112">
            <v>5</v>
          </cell>
          <cell r="O112">
            <v>265.84055656962028</v>
          </cell>
          <cell r="P112">
            <v>300.0200567</v>
          </cell>
          <cell r="Q112">
            <v>172.9</v>
          </cell>
          <cell r="R112">
            <v>1001</v>
          </cell>
          <cell r="S112">
            <v>471</v>
          </cell>
          <cell r="T112">
            <v>73694</v>
          </cell>
          <cell r="U112">
            <v>172.9</v>
          </cell>
          <cell r="V112">
            <v>5</v>
          </cell>
          <cell r="W112">
            <v>265840.55656962027</v>
          </cell>
        </row>
        <row r="113">
          <cell r="A113">
            <v>100</v>
          </cell>
          <cell r="B113" t="str">
            <v>Рашпилевская,64 Универсал5-2шт</v>
          </cell>
          <cell r="C113">
            <v>0.27400000000000002</v>
          </cell>
          <cell r="D113">
            <v>0.215</v>
          </cell>
          <cell r="E113">
            <v>0.215</v>
          </cell>
          <cell r="F113">
            <v>0</v>
          </cell>
          <cell r="G113">
            <v>0</v>
          </cell>
          <cell r="H113">
            <v>362.26100000000002</v>
          </cell>
          <cell r="I113">
            <v>18.04</v>
          </cell>
          <cell r="J113">
            <v>344.221</v>
          </cell>
          <cell r="K113">
            <v>32.856999999999999</v>
          </cell>
          <cell r="L113">
            <v>311.36399999999998</v>
          </cell>
          <cell r="M113">
            <v>6</v>
          </cell>
          <cell r="O113">
            <v>55.562537496075954</v>
          </cell>
          <cell r="P113">
            <v>62.706292317000006</v>
          </cell>
          <cell r="Q113">
            <v>173.09700000000001</v>
          </cell>
          <cell r="R113">
            <v>194</v>
          </cell>
          <cell r="S113">
            <v>33</v>
          </cell>
          <cell r="T113">
            <v>16052</v>
          </cell>
          <cell r="U113">
            <v>173.09700000000001</v>
          </cell>
          <cell r="V113">
            <v>6</v>
          </cell>
          <cell r="W113">
            <v>55562.537496075951</v>
          </cell>
        </row>
        <row r="114">
          <cell r="A114">
            <v>101</v>
          </cell>
          <cell r="B114" t="str">
            <v>Базовская,34                       Дакон-Прескал 120 – 2шт</v>
          </cell>
          <cell r="C114">
            <v>0.247</v>
          </cell>
          <cell r="D114">
            <v>0.17747599999999999</v>
          </cell>
          <cell r="E114">
            <v>0.17747599999999999</v>
          </cell>
          <cell r="F114">
            <v>0</v>
          </cell>
          <cell r="G114">
            <v>0</v>
          </cell>
          <cell r="H114">
            <v>272.91300000000001</v>
          </cell>
          <cell r="I114">
            <v>14.93</v>
          </cell>
          <cell r="J114">
            <v>257.983</v>
          </cell>
          <cell r="K114">
            <v>0</v>
          </cell>
          <cell r="L114">
            <v>257.983</v>
          </cell>
          <cell r="M114">
            <v>6</v>
          </cell>
          <cell r="O114">
            <v>42.270423645569629</v>
          </cell>
          <cell r="P114">
            <v>47.705192400000008</v>
          </cell>
          <cell r="Q114">
            <v>174.8</v>
          </cell>
          <cell r="R114">
            <v>150</v>
          </cell>
          <cell r="S114">
            <v>33</v>
          </cell>
          <cell r="T114">
            <v>16898</v>
          </cell>
          <cell r="U114">
            <v>174.8</v>
          </cell>
          <cell r="V114">
            <v>6</v>
          </cell>
          <cell r="W114">
            <v>42270.42364556963</v>
          </cell>
        </row>
        <row r="115">
          <cell r="A115">
            <v>102</v>
          </cell>
          <cell r="B115" t="str">
            <v>Леваневского 48/2  КС-1-2шт</v>
          </cell>
          <cell r="C115">
            <v>1.258</v>
          </cell>
          <cell r="D115">
            <v>0.45576699999999998</v>
          </cell>
          <cell r="E115">
            <v>0.45576699999999998</v>
          </cell>
          <cell r="F115">
            <v>0</v>
          </cell>
          <cell r="G115">
            <v>0</v>
          </cell>
          <cell r="H115">
            <v>742.51800000000003</v>
          </cell>
          <cell r="I115">
            <v>32.630000000000003</v>
          </cell>
          <cell r="J115">
            <v>709.88800000000003</v>
          </cell>
          <cell r="K115">
            <v>58.552999999999997</v>
          </cell>
          <cell r="L115">
            <v>651.33500000000004</v>
          </cell>
          <cell r="M115">
            <v>5</v>
          </cell>
          <cell r="O115">
            <v>114.34777200000002</v>
          </cell>
          <cell r="P115">
            <v>129.04962840000002</v>
          </cell>
          <cell r="Q115">
            <v>173.8</v>
          </cell>
          <cell r="R115">
            <v>387</v>
          </cell>
          <cell r="S115">
            <v>33</v>
          </cell>
          <cell r="T115">
            <v>29121</v>
          </cell>
          <cell r="U115">
            <v>173.7</v>
          </cell>
          <cell r="V115">
            <v>5</v>
          </cell>
          <cell r="W115">
            <v>114347.77200000003</v>
          </cell>
        </row>
        <row r="116">
          <cell r="A116">
            <v>103</v>
          </cell>
          <cell r="B116" t="str">
            <v>Володарского,40                   Универсал 5-1шт</v>
          </cell>
          <cell r="C116">
            <v>0.16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7</v>
          </cell>
          <cell r="O116">
            <v>0</v>
          </cell>
          <cell r="P116">
            <v>0</v>
          </cell>
          <cell r="Q116">
            <v>173.2</v>
          </cell>
          <cell r="R116">
            <v>0</v>
          </cell>
          <cell r="S116">
            <v>0</v>
          </cell>
          <cell r="T116">
            <v>0</v>
          </cell>
          <cell r="U116">
            <v>173.2</v>
          </cell>
          <cell r="V116">
            <v>7</v>
          </cell>
          <cell r="W116">
            <v>0</v>
          </cell>
        </row>
        <row r="117">
          <cell r="A117">
            <v>104</v>
          </cell>
          <cell r="B117" t="str">
            <v>Казачья,18          КС-1-5шт</v>
          </cell>
          <cell r="C117">
            <v>3.1</v>
          </cell>
          <cell r="D117">
            <v>2.4353060000000002</v>
          </cell>
          <cell r="E117">
            <v>2.2456</v>
          </cell>
          <cell r="F117">
            <v>0.18970599999999999</v>
          </cell>
          <cell r="G117">
            <v>0</v>
          </cell>
          <cell r="H117">
            <v>5089.9400000000005</v>
          </cell>
          <cell r="I117">
            <v>110.58</v>
          </cell>
          <cell r="J117">
            <v>4979.3600000000006</v>
          </cell>
          <cell r="K117">
            <v>369.39800000000002</v>
          </cell>
          <cell r="L117">
            <v>4609.9620000000004</v>
          </cell>
          <cell r="M117">
            <v>5</v>
          </cell>
          <cell r="O117">
            <v>778.43867189873424</v>
          </cell>
          <cell r="P117">
            <v>878.5236440000001</v>
          </cell>
          <cell r="Q117">
            <v>172.6</v>
          </cell>
          <cell r="R117">
            <v>2127</v>
          </cell>
          <cell r="S117">
            <v>638</v>
          </cell>
          <cell r="T117">
            <v>80726</v>
          </cell>
          <cell r="U117">
            <v>173.3</v>
          </cell>
          <cell r="V117">
            <v>5</v>
          </cell>
          <cell r="W117">
            <v>778438.67189873429</v>
          </cell>
        </row>
        <row r="118">
          <cell r="A118">
            <v>105</v>
          </cell>
          <cell r="B118" t="str">
            <v>Коммунаров,92                      Универсал 4-2шт</v>
          </cell>
          <cell r="C118">
            <v>0.253</v>
          </cell>
          <cell r="D118">
            <v>0.109606</v>
          </cell>
          <cell r="E118">
            <v>0.109606</v>
          </cell>
          <cell r="F118">
            <v>0</v>
          </cell>
          <cell r="G118">
            <v>0</v>
          </cell>
          <cell r="H118">
            <v>184.03800000000001</v>
          </cell>
          <cell r="I118">
            <v>21.84</v>
          </cell>
          <cell r="J118">
            <v>162.19800000000001</v>
          </cell>
          <cell r="K118">
            <v>2.2389999999999999</v>
          </cell>
          <cell r="L118">
            <v>159.959</v>
          </cell>
          <cell r="M118">
            <v>6</v>
          </cell>
          <cell r="O118">
            <v>28.619073797468356</v>
          </cell>
          <cell r="P118">
            <v>32.298669000000004</v>
          </cell>
          <cell r="Q118">
            <v>175.5</v>
          </cell>
          <cell r="R118">
            <v>113</v>
          </cell>
          <cell r="S118">
            <v>33</v>
          </cell>
          <cell r="T118">
            <v>3859</v>
          </cell>
          <cell r="U118">
            <v>175.5</v>
          </cell>
          <cell r="V118">
            <v>6</v>
          </cell>
          <cell r="W118">
            <v>28619.073797468358</v>
          </cell>
        </row>
        <row r="119">
          <cell r="A119">
            <v>106</v>
          </cell>
          <cell r="B119" t="str">
            <v>Коммунаров,150                 Универсал 6-2шт</v>
          </cell>
          <cell r="C119">
            <v>0.53</v>
          </cell>
          <cell r="D119">
            <v>0.23600000000000002</v>
          </cell>
          <cell r="E119">
            <v>0.23600000000000002</v>
          </cell>
          <cell r="F119">
            <v>0</v>
          </cell>
          <cell r="G119">
            <v>0</v>
          </cell>
          <cell r="H119">
            <v>408.69600000000003</v>
          </cell>
          <cell r="I119">
            <v>31.64</v>
          </cell>
          <cell r="J119">
            <v>377.05600000000004</v>
          </cell>
          <cell r="K119">
            <v>21.588000000000001</v>
          </cell>
          <cell r="L119">
            <v>355.46800000000002</v>
          </cell>
          <cell r="M119">
            <v>6</v>
          </cell>
          <cell r="O119">
            <v>63.554814683544301</v>
          </cell>
          <cell r="P119">
            <v>71.726147999999995</v>
          </cell>
          <cell r="Q119">
            <v>175.5</v>
          </cell>
          <cell r="R119">
            <v>377</v>
          </cell>
          <cell r="S119">
            <v>216</v>
          </cell>
          <cell r="T119">
            <v>13736</v>
          </cell>
          <cell r="U119">
            <v>175.5</v>
          </cell>
          <cell r="V119">
            <v>6</v>
          </cell>
          <cell r="W119">
            <v>63554.814683544304</v>
          </cell>
        </row>
        <row r="120">
          <cell r="A120">
            <v>107</v>
          </cell>
          <cell r="B120" t="str">
            <v>Кутузова,16/1                           КС-1-1шт; Универсал 6-1шт</v>
          </cell>
          <cell r="C120">
            <v>0.92</v>
          </cell>
          <cell r="D120">
            <v>0.13800000000000001</v>
          </cell>
          <cell r="E120">
            <v>0.13</v>
          </cell>
          <cell r="F120">
            <v>8.0000000000000002E-3</v>
          </cell>
          <cell r="G120">
            <v>0</v>
          </cell>
          <cell r="H120">
            <v>286.33500000000004</v>
          </cell>
          <cell r="I120">
            <v>39.97</v>
          </cell>
          <cell r="J120">
            <v>246.36500000000001</v>
          </cell>
          <cell r="K120">
            <v>8.3420000000000005</v>
          </cell>
          <cell r="L120">
            <v>238.023</v>
          </cell>
          <cell r="M120">
            <v>6</v>
          </cell>
          <cell r="O120">
            <v>44.932848037974686</v>
          </cell>
          <cell r="P120">
            <v>50.709928500000004</v>
          </cell>
          <cell r="Q120">
            <v>177.1</v>
          </cell>
          <cell r="R120">
            <v>560</v>
          </cell>
          <cell r="S120">
            <v>445</v>
          </cell>
          <cell r="T120">
            <v>13762</v>
          </cell>
          <cell r="U120">
            <v>176.8</v>
          </cell>
          <cell r="V120">
            <v>6</v>
          </cell>
          <cell r="W120">
            <v>44932.848037974683</v>
          </cell>
        </row>
        <row r="121">
          <cell r="A121">
            <v>108</v>
          </cell>
          <cell r="B121" t="str">
            <v>Ленина,90              Ланкширский-1шт; Карнаваллийский-1шт</v>
          </cell>
          <cell r="C121">
            <v>0.98</v>
          </cell>
          <cell r="D121">
            <v>1.3416969999999999</v>
          </cell>
          <cell r="E121">
            <v>1.3416969999999999</v>
          </cell>
          <cell r="F121">
            <v>0</v>
          </cell>
          <cell r="G121">
            <v>0</v>
          </cell>
          <cell r="H121">
            <v>2100.2060000000001</v>
          </cell>
          <cell r="I121">
            <v>35.979999999999997</v>
          </cell>
          <cell r="J121">
            <v>2064.2260000000001</v>
          </cell>
          <cell r="K121">
            <v>82.658000000000001</v>
          </cell>
          <cell r="L121">
            <v>1981.568</v>
          </cell>
          <cell r="M121">
            <v>5</v>
          </cell>
          <cell r="O121">
            <v>327.3397022531646</v>
          </cell>
          <cell r="P121">
            <v>369.42623540000005</v>
          </cell>
          <cell r="Q121">
            <v>175.9</v>
          </cell>
          <cell r="R121">
            <v>936</v>
          </cell>
          <cell r="S121">
            <v>33</v>
          </cell>
          <cell r="T121">
            <v>42020</v>
          </cell>
          <cell r="U121">
            <v>175.9</v>
          </cell>
          <cell r="V121">
            <v>5</v>
          </cell>
          <cell r="W121">
            <v>327339.70225316461</v>
          </cell>
        </row>
        <row r="122">
          <cell r="A122">
            <v>109</v>
          </cell>
          <cell r="B122" t="str">
            <v>Мира,65           КС-1-2шт</v>
          </cell>
          <cell r="C122">
            <v>0.86</v>
          </cell>
          <cell r="D122">
            <v>0.81354300000000002</v>
          </cell>
          <cell r="E122">
            <v>0.79300000000000004</v>
          </cell>
          <cell r="F122">
            <v>2.0542999999999999E-2</v>
          </cell>
          <cell r="G122">
            <v>0</v>
          </cell>
          <cell r="H122">
            <v>1453.902</v>
          </cell>
          <cell r="I122">
            <v>47.54</v>
          </cell>
          <cell r="J122">
            <v>1406.3620000000001</v>
          </cell>
          <cell r="K122">
            <v>0</v>
          </cell>
          <cell r="L122">
            <v>1406.3620000000001</v>
          </cell>
          <cell r="M122">
            <v>5</v>
          </cell>
          <cell r="O122">
            <v>225.06034883544305</v>
          </cell>
          <cell r="P122">
            <v>253.9966794</v>
          </cell>
          <cell r="Q122">
            <v>174.7</v>
          </cell>
          <cell r="R122">
            <v>876</v>
          </cell>
          <cell r="S122">
            <v>418</v>
          </cell>
          <cell r="T122">
            <v>18308</v>
          </cell>
          <cell r="U122">
            <v>174.7</v>
          </cell>
          <cell r="V122">
            <v>5</v>
          </cell>
          <cell r="W122">
            <v>225060.34883544306</v>
          </cell>
        </row>
        <row r="123">
          <cell r="A123">
            <v>110</v>
          </cell>
          <cell r="B123" t="str">
            <v>Седина,128   Универсал3-2шт</v>
          </cell>
          <cell r="C123">
            <v>0.33</v>
          </cell>
          <cell r="D123">
            <v>9.6438999999999997E-2</v>
          </cell>
          <cell r="E123">
            <v>8.4000000000000005E-2</v>
          </cell>
          <cell r="F123">
            <v>1.2438999999999999E-2</v>
          </cell>
          <cell r="G123">
            <v>0</v>
          </cell>
          <cell r="H123">
            <v>251.691</v>
          </cell>
          <cell r="I123">
            <v>33.72</v>
          </cell>
          <cell r="J123">
            <v>217.971</v>
          </cell>
          <cell r="K123">
            <v>19.242000000000001</v>
          </cell>
          <cell r="L123">
            <v>198.72900000000001</v>
          </cell>
          <cell r="M123">
            <v>6</v>
          </cell>
          <cell r="O123">
            <v>39.206448683544309</v>
          </cell>
          <cell r="P123">
            <v>44.247277800000006</v>
          </cell>
          <cell r="Q123">
            <v>175.8</v>
          </cell>
          <cell r="R123">
            <v>439</v>
          </cell>
          <cell r="S123">
            <v>382</v>
          </cell>
          <cell r="T123">
            <v>20616</v>
          </cell>
          <cell r="U123">
            <v>173.2</v>
          </cell>
          <cell r="V123">
            <v>6</v>
          </cell>
          <cell r="W123">
            <v>39206.448683544309</v>
          </cell>
        </row>
        <row r="124">
          <cell r="A124">
            <v>111</v>
          </cell>
          <cell r="B124" t="str">
            <v>Карасунская,108   КС-1-2шт</v>
          </cell>
          <cell r="C124">
            <v>0.72</v>
          </cell>
          <cell r="D124">
            <v>0.472385</v>
          </cell>
          <cell r="E124">
            <v>0.472385</v>
          </cell>
          <cell r="F124">
            <v>0</v>
          </cell>
          <cell r="G124">
            <v>0</v>
          </cell>
          <cell r="H124">
            <v>819.38400000000001</v>
          </cell>
          <cell r="I124">
            <v>30.48</v>
          </cell>
          <cell r="J124">
            <v>788.904</v>
          </cell>
          <cell r="K124">
            <v>86.367999999999995</v>
          </cell>
          <cell r="L124">
            <v>702.53599999999994</v>
          </cell>
          <cell r="M124">
            <v>5</v>
          </cell>
          <cell r="O124">
            <v>127.63720891139239</v>
          </cell>
          <cell r="P124">
            <v>144.04770719999999</v>
          </cell>
          <cell r="Q124">
            <v>175.8</v>
          </cell>
          <cell r="R124">
            <v>560</v>
          </cell>
          <cell r="S124">
            <v>214</v>
          </cell>
          <cell r="T124">
            <v>48300</v>
          </cell>
          <cell r="U124">
            <v>175.8</v>
          </cell>
          <cell r="V124">
            <v>5</v>
          </cell>
          <cell r="W124">
            <v>127637.20891139239</v>
          </cell>
        </row>
        <row r="125">
          <cell r="A125">
            <v>112</v>
          </cell>
          <cell r="B125" t="str">
            <v>Суворова,50   КС-1-2шт</v>
          </cell>
          <cell r="C125">
            <v>0.57999999999999996</v>
          </cell>
          <cell r="D125">
            <v>0.33835799999999999</v>
          </cell>
          <cell r="E125">
            <v>0.33835799999999999</v>
          </cell>
          <cell r="F125">
            <v>0</v>
          </cell>
          <cell r="G125">
            <v>0</v>
          </cell>
          <cell r="H125">
            <v>556.57600000000002</v>
          </cell>
          <cell r="I125">
            <v>30.19</v>
          </cell>
          <cell r="J125">
            <v>526.38599999999997</v>
          </cell>
          <cell r="K125">
            <v>14.358000000000001</v>
          </cell>
          <cell r="L125">
            <v>512.02800000000002</v>
          </cell>
          <cell r="M125">
            <v>6</v>
          </cell>
          <cell r="O125">
            <v>86.649724354430376</v>
          </cell>
          <cell r="P125">
            <v>97.7904032</v>
          </cell>
          <cell r="Q125">
            <v>175.7</v>
          </cell>
          <cell r="R125">
            <v>518</v>
          </cell>
          <cell r="S125">
            <v>216</v>
          </cell>
          <cell r="T125">
            <v>17955</v>
          </cell>
          <cell r="U125">
            <v>175.7</v>
          </cell>
          <cell r="V125">
            <v>6</v>
          </cell>
          <cell r="W125">
            <v>86649.724354430378</v>
          </cell>
        </row>
        <row r="126">
          <cell r="A126">
            <v>113</v>
          </cell>
          <cell r="B126" t="str">
            <v>Суворова,151/1,Д.Дамба, 3                КС-1-2шт</v>
          </cell>
          <cell r="C126">
            <v>0.73499999999999999</v>
          </cell>
          <cell r="D126">
            <v>0.62942299999999995</v>
          </cell>
          <cell r="E126">
            <v>0.62942299999999995</v>
          </cell>
          <cell r="F126">
            <v>0</v>
          </cell>
          <cell r="G126">
            <v>0</v>
          </cell>
          <cell r="H126">
            <v>972.16599999999994</v>
          </cell>
          <cell r="I126">
            <v>24.23</v>
          </cell>
          <cell r="J126">
            <v>947.93599999999992</v>
          </cell>
          <cell r="K126">
            <v>47.798999999999999</v>
          </cell>
          <cell r="L126">
            <v>900.13699999999994</v>
          </cell>
          <cell r="M126">
            <v>5</v>
          </cell>
          <cell r="O126">
            <v>151.09182465822784</v>
          </cell>
          <cell r="P126">
            <v>170.51791639999999</v>
          </cell>
          <cell r="Q126">
            <v>175.4</v>
          </cell>
          <cell r="R126">
            <v>457</v>
          </cell>
          <cell r="S126">
            <v>33</v>
          </cell>
          <cell r="T126">
            <v>9935</v>
          </cell>
          <cell r="U126">
            <v>175.4</v>
          </cell>
          <cell r="V126">
            <v>5</v>
          </cell>
          <cell r="W126">
            <v>151091.82465822782</v>
          </cell>
        </row>
        <row r="127">
          <cell r="A127">
            <v>114</v>
          </cell>
          <cell r="B127" t="str">
            <v>Кузнечная,133/2   КС-1-2шт</v>
          </cell>
          <cell r="C127">
            <v>0.48</v>
          </cell>
          <cell r="D127">
            <v>0.10003099999999999</v>
          </cell>
          <cell r="E127">
            <v>9.2999999999999999E-2</v>
          </cell>
          <cell r="F127">
            <v>7.0309999999999999E-3</v>
          </cell>
          <cell r="G127">
            <v>0</v>
          </cell>
          <cell r="H127">
            <v>224.84800000000001</v>
          </cell>
          <cell r="I127">
            <v>33.200000000000003</v>
          </cell>
          <cell r="J127">
            <v>191.64800000000002</v>
          </cell>
          <cell r="K127">
            <v>13.89</v>
          </cell>
          <cell r="L127">
            <v>177.75800000000001</v>
          </cell>
          <cell r="M127">
            <v>6</v>
          </cell>
          <cell r="O127">
            <v>34.885594126582276</v>
          </cell>
          <cell r="P127">
            <v>39.370884799999999</v>
          </cell>
          <cell r="Q127">
            <v>175.1</v>
          </cell>
          <cell r="R127">
            <v>297</v>
          </cell>
          <cell r="S127">
            <v>239</v>
          </cell>
          <cell r="T127">
            <v>20462</v>
          </cell>
          <cell r="U127">
            <v>175.1</v>
          </cell>
          <cell r="V127">
            <v>6</v>
          </cell>
          <cell r="W127">
            <v>34885.594126582277</v>
          </cell>
        </row>
        <row r="128">
          <cell r="A128">
            <v>115</v>
          </cell>
          <cell r="B128" t="str">
            <v>Северная 564 стр1                      КС-1-1шт; Энергия 3-3 шт</v>
          </cell>
          <cell r="C128">
            <v>2.81</v>
          </cell>
          <cell r="D128">
            <v>1.822813</v>
          </cell>
          <cell r="E128">
            <v>1.822813</v>
          </cell>
          <cell r="F128">
            <v>0</v>
          </cell>
          <cell r="G128">
            <v>0</v>
          </cell>
          <cell r="H128">
            <v>3067.1779999999999</v>
          </cell>
          <cell r="I128">
            <v>79.67</v>
          </cell>
          <cell r="J128">
            <v>2987.5079999999998</v>
          </cell>
          <cell r="K128">
            <v>312.66899999999998</v>
          </cell>
          <cell r="L128">
            <v>2674.8389999999999</v>
          </cell>
          <cell r="M128">
            <v>5</v>
          </cell>
          <cell r="O128">
            <v>436.47107691139234</v>
          </cell>
          <cell r="P128">
            <v>492.58878679999992</v>
          </cell>
          <cell r="Q128">
            <v>160.6</v>
          </cell>
          <cell r="R128">
            <v>1914</v>
          </cell>
          <cell r="S128">
            <v>215</v>
          </cell>
          <cell r="T128">
            <v>99217</v>
          </cell>
          <cell r="U128">
            <v>160.6</v>
          </cell>
          <cell r="V128">
            <v>5</v>
          </cell>
          <cell r="W128">
            <v>436471.07691139233</v>
          </cell>
        </row>
        <row r="129">
          <cell r="A129">
            <v>116</v>
          </cell>
          <cell r="B129" t="str">
            <v>Чкалова, 51 Универсал 6-2шт</v>
          </cell>
          <cell r="C129">
            <v>0.22</v>
          </cell>
          <cell r="D129">
            <v>9.5407999999999993E-2</v>
          </cell>
          <cell r="E129">
            <v>9.0412999999999993E-2</v>
          </cell>
          <cell r="F129">
            <v>4.9949999999999994E-3</v>
          </cell>
          <cell r="G129">
            <v>0</v>
          </cell>
          <cell r="H129">
            <v>250.81399999999999</v>
          </cell>
          <cell r="I129">
            <v>90.6</v>
          </cell>
          <cell r="J129">
            <v>160.214</v>
          </cell>
          <cell r="K129">
            <v>6.32</v>
          </cell>
          <cell r="L129">
            <v>153.89400000000001</v>
          </cell>
          <cell r="M129">
            <v>6</v>
          </cell>
          <cell r="O129">
            <v>38.492011848101264</v>
          </cell>
          <cell r="P129">
            <v>43.440984799999995</v>
          </cell>
          <cell r="Q129">
            <v>173.2</v>
          </cell>
          <cell r="R129">
            <v>454</v>
          </cell>
          <cell r="S129">
            <v>392</v>
          </cell>
          <cell r="T129">
            <v>21718</v>
          </cell>
          <cell r="U129">
            <v>173.2</v>
          </cell>
          <cell r="V129">
            <v>6</v>
          </cell>
          <cell r="W129">
            <v>38492.011848101261</v>
          </cell>
        </row>
        <row r="130">
          <cell r="A130">
            <v>117</v>
          </cell>
          <cell r="B130" t="str">
            <v>Леваневского,82               Будерос-ЛоганоS852.2-2 шт</v>
          </cell>
          <cell r="C130">
            <v>11.18</v>
          </cell>
          <cell r="D130">
            <v>7.382854</v>
          </cell>
          <cell r="E130">
            <v>6.9617870000000002</v>
          </cell>
          <cell r="F130">
            <v>0.42106699999999997</v>
          </cell>
          <cell r="H130">
            <v>11987.172999999999</v>
          </cell>
          <cell r="I130">
            <v>349.14</v>
          </cell>
          <cell r="J130">
            <v>11638.032999999999</v>
          </cell>
          <cell r="K130">
            <v>0</v>
          </cell>
          <cell r="L130">
            <v>11638.032999999999</v>
          </cell>
          <cell r="M130">
            <v>4</v>
          </cell>
          <cell r="O130">
            <v>1697.3230022531645</v>
          </cell>
          <cell r="P130">
            <v>1915.5502454</v>
          </cell>
          <cell r="Q130">
            <v>159.80000000000001</v>
          </cell>
          <cell r="R130">
            <v>7080</v>
          </cell>
          <cell r="S130">
            <v>592</v>
          </cell>
          <cell r="T130">
            <v>242444</v>
          </cell>
          <cell r="V130">
            <v>4</v>
          </cell>
          <cell r="W130">
            <v>1697323.0022531645</v>
          </cell>
        </row>
        <row r="131">
          <cell r="A131" t="str">
            <v>№7</v>
          </cell>
          <cell r="V131">
            <v>7</v>
          </cell>
          <cell r="W131">
            <v>0</v>
          </cell>
        </row>
        <row r="132">
          <cell r="A132">
            <v>118</v>
          </cell>
          <cell r="B132" t="str">
            <v>Воровского,180/3                          ТВГ-8м-4шт</v>
          </cell>
          <cell r="C132">
            <v>33.200000000000003</v>
          </cell>
          <cell r="D132">
            <v>21.954545</v>
          </cell>
          <cell r="E132">
            <v>18.369495000000001</v>
          </cell>
          <cell r="F132">
            <v>3.5850499999999998</v>
          </cell>
          <cell r="G132">
            <v>0</v>
          </cell>
          <cell r="H132">
            <v>62572.475999999995</v>
          </cell>
          <cell r="I132">
            <v>1246.49</v>
          </cell>
          <cell r="J132">
            <v>61325.985999999997</v>
          </cell>
          <cell r="K132">
            <v>7222.384</v>
          </cell>
          <cell r="L132">
            <v>54103.601999999999</v>
          </cell>
          <cell r="M132">
            <v>4</v>
          </cell>
          <cell r="O132">
            <v>8876.5789687594915</v>
          </cell>
          <cell r="P132">
            <v>10017.853407599998</v>
          </cell>
          <cell r="Q132">
            <v>160.1</v>
          </cell>
          <cell r="R132">
            <v>39086</v>
          </cell>
          <cell r="S132">
            <v>4611</v>
          </cell>
          <cell r="T132">
            <v>1873094</v>
          </cell>
          <cell r="U132">
            <v>160.1</v>
          </cell>
          <cell r="V132">
            <v>4</v>
          </cell>
          <cell r="W132">
            <v>8876578.968759492</v>
          </cell>
        </row>
        <row r="133">
          <cell r="A133">
            <v>119</v>
          </cell>
          <cell r="B133" t="str">
            <v>Воровского,235                           КС-1-7 шт;Энергия 3-2 шт</v>
          </cell>
          <cell r="C133">
            <v>6.35</v>
          </cell>
          <cell r="D133">
            <v>4.0472060000000001</v>
          </cell>
          <cell r="E133">
            <v>3.80999</v>
          </cell>
          <cell r="F133">
            <v>0.23721599999999998</v>
          </cell>
          <cell r="G133">
            <v>0</v>
          </cell>
          <cell r="H133">
            <v>6822.405999999999</v>
          </cell>
          <cell r="I133">
            <v>274.23</v>
          </cell>
          <cell r="J133">
            <v>6548.1759999999995</v>
          </cell>
          <cell r="K133">
            <v>482.66399999999999</v>
          </cell>
          <cell r="L133">
            <v>6065.5119999999997</v>
          </cell>
          <cell r="M133">
            <v>5</v>
          </cell>
          <cell r="O133">
            <v>976.29493455696183</v>
          </cell>
          <cell r="P133">
            <v>1101.8185689999998</v>
          </cell>
          <cell r="Q133">
            <v>161.5</v>
          </cell>
          <cell r="R133">
            <v>3728</v>
          </cell>
          <cell r="S133">
            <v>715</v>
          </cell>
          <cell r="T133">
            <v>114980</v>
          </cell>
          <cell r="U133">
            <v>161.5</v>
          </cell>
          <cell r="V133">
            <v>5</v>
          </cell>
          <cell r="W133">
            <v>976294.93455696187</v>
          </cell>
        </row>
        <row r="134">
          <cell r="A134">
            <v>120</v>
          </cell>
          <cell r="B134" t="str">
            <v>Гагарина,15  КС-1-3шт</v>
          </cell>
          <cell r="C134">
            <v>1.8</v>
          </cell>
          <cell r="D134">
            <v>1.067488</v>
          </cell>
          <cell r="E134">
            <v>0.99199999999999999</v>
          </cell>
          <cell r="F134">
            <v>7.5488E-2</v>
          </cell>
          <cell r="G134">
            <v>0</v>
          </cell>
          <cell r="H134">
            <v>2633.4520000000002</v>
          </cell>
          <cell r="I134">
            <v>154.46</v>
          </cell>
          <cell r="J134">
            <v>2478.9920000000002</v>
          </cell>
          <cell r="K134">
            <v>0</v>
          </cell>
          <cell r="L134">
            <v>2478.9920000000002</v>
          </cell>
          <cell r="M134">
            <v>5</v>
          </cell>
          <cell r="O134">
            <v>371.25006232911392</v>
          </cell>
          <cell r="P134">
            <v>418.98221319999999</v>
          </cell>
          <cell r="Q134">
            <v>159.1</v>
          </cell>
          <cell r="R134">
            <v>1925</v>
          </cell>
          <cell r="S134">
            <v>871</v>
          </cell>
          <cell r="T134">
            <v>97325</v>
          </cell>
          <cell r="U134">
            <v>159.1</v>
          </cell>
          <cell r="V134">
            <v>5</v>
          </cell>
          <cell r="W134">
            <v>371250.06232911389</v>
          </cell>
        </row>
        <row r="135">
          <cell r="A135">
            <v>121</v>
          </cell>
          <cell r="B135" t="str">
            <v>Гагарина,63/1  КС-1-9 шт</v>
          </cell>
          <cell r="C135">
            <v>5.67</v>
          </cell>
          <cell r="D135">
            <v>7.149</v>
          </cell>
          <cell r="E135">
            <v>7.149</v>
          </cell>
          <cell r="F135">
            <v>0</v>
          </cell>
          <cell r="G135">
            <v>0</v>
          </cell>
          <cell r="H135">
            <v>11208.404000000002</v>
          </cell>
          <cell r="I135">
            <v>186.87</v>
          </cell>
          <cell r="J135">
            <v>11021.534000000001</v>
          </cell>
          <cell r="K135">
            <v>667.995</v>
          </cell>
          <cell r="L135">
            <v>10353.539000000001</v>
          </cell>
          <cell r="M135">
            <v>4</v>
          </cell>
          <cell r="O135">
            <v>1641.6764896708867</v>
          </cell>
          <cell r="P135">
            <v>1852.7491812000005</v>
          </cell>
          <cell r="Q135">
            <v>165.3</v>
          </cell>
          <cell r="R135">
            <v>124</v>
          </cell>
          <cell r="S135">
            <v>124</v>
          </cell>
          <cell r="T135">
            <v>185735</v>
          </cell>
          <cell r="U135">
            <v>165.3</v>
          </cell>
          <cell r="V135">
            <v>4</v>
          </cell>
          <cell r="W135">
            <v>1641676.4896708867</v>
          </cell>
        </row>
        <row r="136">
          <cell r="A136">
            <v>122</v>
          </cell>
          <cell r="B136" t="str">
            <v>Гагарина,83/1 КС-1-6шт; Энергия 3 - 3шт</v>
          </cell>
          <cell r="C136">
            <v>5.81</v>
          </cell>
          <cell r="D136">
            <v>5.0712799999999998</v>
          </cell>
          <cell r="E136">
            <v>5.0712799999999998</v>
          </cell>
          <cell r="F136">
            <v>0</v>
          </cell>
          <cell r="G136">
            <v>0</v>
          </cell>
          <cell r="H136">
            <v>8013.5110000000004</v>
          </cell>
          <cell r="I136">
            <v>197.19</v>
          </cell>
          <cell r="J136">
            <v>7816.3210000000008</v>
          </cell>
          <cell r="K136">
            <v>435.00200000000001</v>
          </cell>
          <cell r="L136">
            <v>7381.3190000000004</v>
          </cell>
          <cell r="M136">
            <v>4</v>
          </cell>
          <cell r="O136">
            <v>1219.1694773291138</v>
          </cell>
          <cell r="P136">
            <v>1375.9198386999999</v>
          </cell>
          <cell r="Q136">
            <v>171.7</v>
          </cell>
          <cell r="R136">
            <v>124</v>
          </cell>
          <cell r="S136">
            <v>124</v>
          </cell>
          <cell r="T136">
            <v>178974</v>
          </cell>
          <cell r="U136">
            <v>171.7</v>
          </cell>
          <cell r="V136">
            <v>4</v>
          </cell>
          <cell r="W136">
            <v>1219169.4773291138</v>
          </cell>
        </row>
        <row r="137">
          <cell r="A137">
            <v>123</v>
          </cell>
          <cell r="B137" t="str">
            <v>Гастелло,69/1                      Универсал 5-7шт</v>
          </cell>
          <cell r="C137">
            <v>3.23</v>
          </cell>
          <cell r="D137">
            <v>1.4966719999999998</v>
          </cell>
          <cell r="E137">
            <v>1.3719999999999999</v>
          </cell>
          <cell r="F137">
            <v>0.12467199999999999</v>
          </cell>
          <cell r="G137">
            <v>0</v>
          </cell>
          <cell r="H137">
            <v>3505.05</v>
          </cell>
          <cell r="I137">
            <v>201.62</v>
          </cell>
          <cell r="J137">
            <v>3303.4300000000003</v>
          </cell>
          <cell r="K137">
            <v>313.37400000000002</v>
          </cell>
          <cell r="L137">
            <v>2990.056</v>
          </cell>
          <cell r="M137">
            <v>5</v>
          </cell>
          <cell r="O137">
            <v>520.83268291139234</v>
          </cell>
          <cell r="P137">
            <v>587.79688499999997</v>
          </cell>
          <cell r="Q137">
            <v>167.7</v>
          </cell>
          <cell r="R137">
            <v>1459</v>
          </cell>
          <cell r="S137">
            <v>406</v>
          </cell>
          <cell r="T137">
            <v>75958</v>
          </cell>
          <cell r="U137">
            <v>167.7</v>
          </cell>
          <cell r="V137">
            <v>5</v>
          </cell>
          <cell r="W137">
            <v>520832.68291139236</v>
          </cell>
        </row>
        <row r="138">
          <cell r="A138">
            <v>124</v>
          </cell>
          <cell r="B138" t="str">
            <v>Ковалева,16/2    ТВГ-8м-4шт</v>
          </cell>
          <cell r="C138">
            <v>33.200000000000003</v>
          </cell>
          <cell r="D138">
            <v>20.503293999999997</v>
          </cell>
          <cell r="E138">
            <v>17.434999999999999</v>
          </cell>
          <cell r="F138">
            <v>3.0682939999999999</v>
          </cell>
          <cell r="G138">
            <v>0</v>
          </cell>
          <cell r="H138">
            <v>53058.94</v>
          </cell>
          <cell r="I138">
            <v>1037.28</v>
          </cell>
          <cell r="J138">
            <v>52021.66</v>
          </cell>
          <cell r="K138">
            <v>3702.73</v>
          </cell>
          <cell r="L138">
            <v>48318.93</v>
          </cell>
          <cell r="M138">
            <v>4</v>
          </cell>
          <cell r="O138">
            <v>7503.4744010126587</v>
          </cell>
          <cell r="P138">
            <v>8468.2068240000008</v>
          </cell>
          <cell r="Q138">
            <v>159.6</v>
          </cell>
          <cell r="R138">
            <v>17996</v>
          </cell>
          <cell r="S138">
            <v>4192</v>
          </cell>
          <cell r="T138">
            <v>1619998</v>
          </cell>
          <cell r="U138">
            <v>159.6</v>
          </cell>
          <cell r="V138">
            <v>4</v>
          </cell>
          <cell r="W138">
            <v>7503474.4010126591</v>
          </cell>
        </row>
        <row r="139">
          <cell r="A139">
            <v>125</v>
          </cell>
          <cell r="B139" t="str">
            <v>Пр.Полевой,15/1                Универсал 6-3шт</v>
          </cell>
          <cell r="C139">
            <v>1.23</v>
          </cell>
          <cell r="D139">
            <v>0.54960399999999998</v>
          </cell>
          <cell r="E139">
            <v>0.54960399999999998</v>
          </cell>
          <cell r="F139">
            <v>0</v>
          </cell>
          <cell r="G139">
            <v>0</v>
          </cell>
          <cell r="H139">
            <v>1019.8169999999999</v>
          </cell>
          <cell r="I139">
            <v>79.17</v>
          </cell>
          <cell r="J139">
            <v>940.64699999999993</v>
          </cell>
          <cell r="K139">
            <v>117.863</v>
          </cell>
          <cell r="L139">
            <v>822.78399999999999</v>
          </cell>
          <cell r="M139">
            <v>5</v>
          </cell>
          <cell r="O139">
            <v>158.58890167329113</v>
          </cell>
          <cell r="P139">
            <v>178.97890331699998</v>
          </cell>
          <cell r="Q139">
            <v>175.501</v>
          </cell>
          <cell r="R139">
            <v>467</v>
          </cell>
          <cell r="S139">
            <v>33</v>
          </cell>
          <cell r="T139">
            <v>10152</v>
          </cell>
          <cell r="U139">
            <v>175.501</v>
          </cell>
          <cell r="V139">
            <v>5</v>
          </cell>
          <cell r="W139">
            <v>158588.90167329114</v>
          </cell>
        </row>
        <row r="140">
          <cell r="A140">
            <v>126</v>
          </cell>
          <cell r="B140" t="str">
            <v>Гагарина,206/1                      Дакон-Прескал Р-600-3 шт</v>
          </cell>
          <cell r="C140">
            <v>1.55</v>
          </cell>
          <cell r="D140">
            <v>0.82900000000000007</v>
          </cell>
          <cell r="E140">
            <v>0.82900000000000007</v>
          </cell>
          <cell r="F140">
            <v>0</v>
          </cell>
          <cell r="G140">
            <v>0</v>
          </cell>
          <cell r="H140">
            <v>1313.4889999999998</v>
          </cell>
          <cell r="I140">
            <v>25.1</v>
          </cell>
          <cell r="J140">
            <v>1288.3889999999999</v>
          </cell>
          <cell r="K140">
            <v>47.26</v>
          </cell>
          <cell r="L140">
            <v>1241.1289999999999</v>
          </cell>
          <cell r="M140">
            <v>5</v>
          </cell>
          <cell r="O140">
            <v>185.4014663164557</v>
          </cell>
          <cell r="P140">
            <v>209.23879769999999</v>
          </cell>
          <cell r="Q140">
            <v>159.30000000000001</v>
          </cell>
          <cell r="R140">
            <v>124</v>
          </cell>
          <cell r="S140">
            <v>124</v>
          </cell>
          <cell r="T140">
            <v>37996</v>
          </cell>
          <cell r="U140">
            <v>159.30000000000001</v>
          </cell>
          <cell r="V140">
            <v>5</v>
          </cell>
          <cell r="W140">
            <v>185401.46631645568</v>
          </cell>
        </row>
        <row r="141">
          <cell r="A141">
            <v>127</v>
          </cell>
          <cell r="B141" t="str">
            <v>Буденного,2  КВГ-2,5-2шт</v>
          </cell>
          <cell r="C141">
            <v>4.3</v>
          </cell>
          <cell r="D141">
            <v>1.0907979999999999</v>
          </cell>
          <cell r="E141">
            <v>0.95307199999999992</v>
          </cell>
          <cell r="F141">
            <v>0.13772599999999999</v>
          </cell>
          <cell r="G141">
            <v>0</v>
          </cell>
          <cell r="H141">
            <v>2434.5099999999998</v>
          </cell>
          <cell r="I141">
            <v>165</v>
          </cell>
          <cell r="J141">
            <v>2269.5099999999998</v>
          </cell>
          <cell r="K141">
            <v>86.731999999999999</v>
          </cell>
          <cell r="L141">
            <v>2182.7779999999998</v>
          </cell>
          <cell r="M141">
            <v>5</v>
          </cell>
          <cell r="O141">
            <v>339.75281962025315</v>
          </cell>
          <cell r="P141">
            <v>383.43532499999998</v>
          </cell>
          <cell r="Q141">
            <v>157.5</v>
          </cell>
          <cell r="R141">
            <v>1096</v>
          </cell>
          <cell r="S141">
            <v>480</v>
          </cell>
          <cell r="T141">
            <v>264956</v>
          </cell>
          <cell r="U141">
            <v>157.5</v>
          </cell>
          <cell r="V141">
            <v>5</v>
          </cell>
          <cell r="W141">
            <v>339752.81962025317</v>
          </cell>
        </row>
        <row r="142">
          <cell r="A142">
            <v>128</v>
          </cell>
          <cell r="B142" t="str">
            <v>Дзержинского,97  КС-1 -2шт</v>
          </cell>
          <cell r="C142">
            <v>0.85</v>
          </cell>
          <cell r="D142">
            <v>0.5847</v>
          </cell>
          <cell r="E142">
            <v>0.51500000000000001</v>
          </cell>
          <cell r="F142">
            <v>6.9699999999999998E-2</v>
          </cell>
          <cell r="G142">
            <v>0</v>
          </cell>
          <cell r="H142">
            <v>902.18900000000008</v>
          </cell>
          <cell r="I142">
            <v>100.85</v>
          </cell>
          <cell r="J142">
            <v>801.33900000000006</v>
          </cell>
          <cell r="K142">
            <v>24.802</v>
          </cell>
          <cell r="L142">
            <v>776.53700000000003</v>
          </cell>
          <cell r="M142">
            <v>5</v>
          </cell>
          <cell r="O142">
            <v>138.45746121518988</v>
          </cell>
          <cell r="P142">
            <v>156.2591348</v>
          </cell>
          <cell r="Q142">
            <v>173.2</v>
          </cell>
          <cell r="R142">
            <v>712</v>
          </cell>
          <cell r="S142">
            <v>420</v>
          </cell>
          <cell r="T142">
            <v>5755</v>
          </cell>
          <cell r="U142">
            <v>173.2</v>
          </cell>
          <cell r="V142">
            <v>5</v>
          </cell>
          <cell r="W142">
            <v>138457.46121518989</v>
          </cell>
        </row>
        <row r="143">
          <cell r="A143">
            <v>129</v>
          </cell>
          <cell r="B143" t="str">
            <v>Кожевенная,22                        ДКВР-6,5/13-2шт</v>
          </cell>
          <cell r="C143">
            <v>8.4</v>
          </cell>
          <cell r="D143">
            <v>1.9926619999999999</v>
          </cell>
          <cell r="E143">
            <v>1.780405</v>
          </cell>
          <cell r="F143">
            <v>0.212257</v>
          </cell>
          <cell r="G143">
            <v>0</v>
          </cell>
          <cell r="H143">
            <v>5536.2939999999999</v>
          </cell>
          <cell r="I143">
            <v>491.01</v>
          </cell>
          <cell r="J143">
            <v>5045.2839999999997</v>
          </cell>
          <cell r="K143">
            <v>981.16</v>
          </cell>
          <cell r="L143">
            <v>4064.1239999999998</v>
          </cell>
          <cell r="M143">
            <v>5</v>
          </cell>
          <cell r="O143">
            <v>801.08071789873429</v>
          </cell>
          <cell r="P143">
            <v>904.07681020000007</v>
          </cell>
          <cell r="Q143">
            <v>163.30000000000001</v>
          </cell>
          <cell r="R143">
            <v>3294</v>
          </cell>
          <cell r="S143">
            <v>1132</v>
          </cell>
          <cell r="T143">
            <v>562709</v>
          </cell>
          <cell r="U143">
            <v>163.30000000000001</v>
          </cell>
          <cell r="V143">
            <v>5</v>
          </cell>
          <cell r="W143">
            <v>801080.71789873426</v>
          </cell>
        </row>
        <row r="144">
          <cell r="A144">
            <v>130</v>
          </cell>
          <cell r="B144" t="str">
            <v>Головатого148/1                    ДКВР-2,5/13-2шт</v>
          </cell>
          <cell r="C144">
            <v>3</v>
          </cell>
          <cell r="D144">
            <v>2.2179219999999997</v>
          </cell>
          <cell r="E144">
            <v>2.1749999999999998</v>
          </cell>
          <cell r="F144">
            <v>4.2921999999999995E-2</v>
          </cell>
          <cell r="G144">
            <v>0</v>
          </cell>
          <cell r="H144">
            <v>3933.9710000000005</v>
          </cell>
          <cell r="I144">
            <v>154.49</v>
          </cell>
          <cell r="J144">
            <v>3779.4810000000002</v>
          </cell>
          <cell r="K144">
            <v>352.726</v>
          </cell>
          <cell r="L144">
            <v>3426.7550000000001</v>
          </cell>
          <cell r="M144">
            <v>5</v>
          </cell>
          <cell r="O144">
            <v>562.60765010126602</v>
          </cell>
          <cell r="P144">
            <v>634.94291940000016</v>
          </cell>
          <cell r="Q144">
            <v>161.4</v>
          </cell>
          <cell r="R144">
            <v>2406</v>
          </cell>
          <cell r="S144">
            <v>593</v>
          </cell>
          <cell r="T144">
            <v>350471</v>
          </cell>
          <cell r="U144">
            <v>161.4</v>
          </cell>
          <cell r="V144">
            <v>5</v>
          </cell>
          <cell r="W144">
            <v>562607.65010126599</v>
          </cell>
        </row>
        <row r="145">
          <cell r="A145">
            <v>131</v>
          </cell>
          <cell r="B145" t="str">
            <v>Минская,118/9      КС-1-2шт</v>
          </cell>
          <cell r="C145">
            <v>0.8</v>
          </cell>
          <cell r="D145">
            <v>0.44786000000000004</v>
          </cell>
          <cell r="E145">
            <v>0.40609000000000001</v>
          </cell>
          <cell r="F145">
            <v>4.1770000000000002E-2</v>
          </cell>
          <cell r="G145">
            <v>0</v>
          </cell>
          <cell r="H145">
            <v>1122.884</v>
          </cell>
          <cell r="I145">
            <v>79.13</v>
          </cell>
          <cell r="J145">
            <v>1043.7539999999999</v>
          </cell>
          <cell r="K145">
            <v>83.694000000000003</v>
          </cell>
          <cell r="L145">
            <v>960.06</v>
          </cell>
          <cell r="M145">
            <v>5</v>
          </cell>
          <cell r="O145">
            <v>165.1634440506329</v>
          </cell>
          <cell r="P145">
            <v>186.39874399999999</v>
          </cell>
          <cell r="Q145">
            <v>166</v>
          </cell>
          <cell r="R145">
            <v>400</v>
          </cell>
          <cell r="S145">
            <v>55</v>
          </cell>
          <cell r="T145">
            <v>28551</v>
          </cell>
          <cell r="U145">
            <v>166</v>
          </cell>
          <cell r="V145">
            <v>5</v>
          </cell>
          <cell r="W145">
            <v>165163.44405063291</v>
          </cell>
        </row>
        <row r="146">
          <cell r="A146">
            <v>132</v>
          </cell>
          <cell r="B146" t="str">
            <v>Тургенева,23       КС-1-2шт</v>
          </cell>
          <cell r="C146">
            <v>0.56000000000000005</v>
          </cell>
          <cell r="D146">
            <v>0.39100000000000001</v>
          </cell>
          <cell r="E146">
            <v>0.36499999999999999</v>
          </cell>
          <cell r="F146">
            <v>2.6000000000000002E-2</v>
          </cell>
          <cell r="G146">
            <v>0</v>
          </cell>
          <cell r="H146">
            <v>866.38300000000004</v>
          </cell>
          <cell r="I146">
            <v>52.08</v>
          </cell>
          <cell r="J146">
            <v>814.303</v>
          </cell>
          <cell r="K146">
            <v>64.48</v>
          </cell>
          <cell r="L146">
            <v>749.82299999999998</v>
          </cell>
          <cell r="M146">
            <v>5</v>
          </cell>
          <cell r="O146">
            <v>128.0492140253165</v>
          </cell>
          <cell r="P146">
            <v>144.51268440000004</v>
          </cell>
          <cell r="Q146">
            <v>166.8</v>
          </cell>
          <cell r="R146">
            <v>795</v>
          </cell>
          <cell r="S146">
            <v>492</v>
          </cell>
          <cell r="T146">
            <v>42125</v>
          </cell>
          <cell r="U146">
            <v>166.8</v>
          </cell>
          <cell r="V146">
            <v>5</v>
          </cell>
          <cell r="W146">
            <v>128049.2140253165</v>
          </cell>
        </row>
        <row r="147">
          <cell r="A147">
            <v>133</v>
          </cell>
          <cell r="B147" t="str">
            <v>Фестивальная,33/1                 ДКВР-6,5/13-4 шт</v>
          </cell>
          <cell r="C147">
            <v>12.6</v>
          </cell>
          <cell r="D147">
            <v>14.225368</v>
          </cell>
          <cell r="E147">
            <v>13.057</v>
          </cell>
          <cell r="F147">
            <v>1.1683680000000001</v>
          </cell>
          <cell r="G147">
            <v>0</v>
          </cell>
          <cell r="H147">
            <v>30273.166000000001</v>
          </cell>
          <cell r="I147">
            <v>757.69</v>
          </cell>
          <cell r="J147">
            <v>29515.476000000002</v>
          </cell>
          <cell r="K147">
            <v>2938.4340000000002</v>
          </cell>
          <cell r="L147">
            <v>26577.042000000001</v>
          </cell>
          <cell r="M147">
            <v>4</v>
          </cell>
          <cell r="O147">
            <v>4345.5405372151899</v>
          </cell>
          <cell r="P147">
            <v>4904.2528920000004</v>
          </cell>
          <cell r="Q147">
            <v>162</v>
          </cell>
          <cell r="R147">
            <v>12553</v>
          </cell>
          <cell r="S147">
            <v>1544</v>
          </cell>
          <cell r="T147">
            <v>926553</v>
          </cell>
          <cell r="U147">
            <v>162</v>
          </cell>
          <cell r="V147">
            <v>4</v>
          </cell>
          <cell r="W147">
            <v>4345540.53721519</v>
          </cell>
        </row>
        <row r="148">
          <cell r="A148">
            <v>134</v>
          </cell>
          <cell r="B148" t="str">
            <v>Рашпилевская, 329/1           ТВГ-8м-2шт ; ТВГ-4р-1шт</v>
          </cell>
          <cell r="C148">
            <v>20.9</v>
          </cell>
          <cell r="D148">
            <v>19.912696999999998</v>
          </cell>
          <cell r="E148">
            <v>17.550910999999999</v>
          </cell>
          <cell r="F148">
            <v>2.3617859999999999</v>
          </cell>
          <cell r="G148">
            <v>0</v>
          </cell>
          <cell r="H148">
            <v>45564.706999999995</v>
          </cell>
          <cell r="I148">
            <v>610.13</v>
          </cell>
          <cell r="J148">
            <v>44954.576999999997</v>
          </cell>
          <cell r="K148">
            <v>2766.424</v>
          </cell>
          <cell r="L148">
            <v>42188.152999999998</v>
          </cell>
          <cell r="M148">
            <v>4</v>
          </cell>
          <cell r="O148">
            <v>6560.7410395569614</v>
          </cell>
          <cell r="P148">
            <v>7404.2648874999995</v>
          </cell>
          <cell r="Q148">
            <v>162.5</v>
          </cell>
          <cell r="R148">
            <v>16598</v>
          </cell>
          <cell r="S148">
            <v>1454</v>
          </cell>
          <cell r="T148">
            <v>889457</v>
          </cell>
          <cell r="U148">
            <v>162.5</v>
          </cell>
          <cell r="V148">
            <v>4</v>
          </cell>
          <cell r="W148">
            <v>6560741.0395569615</v>
          </cell>
        </row>
        <row r="149">
          <cell r="A149">
            <v>135</v>
          </cell>
          <cell r="B149" t="str">
            <v>Рашпилевская,325/1                   Ква-0,5 ээ-2шт</v>
          </cell>
          <cell r="C149">
            <v>0.86</v>
          </cell>
          <cell r="D149">
            <v>0.92292099999999999</v>
          </cell>
          <cell r="E149">
            <v>0.83042899999999997</v>
          </cell>
          <cell r="F149">
            <v>9.2491999999999991E-2</v>
          </cell>
          <cell r="G149">
            <v>0</v>
          </cell>
          <cell r="H149">
            <v>2047.9599999999998</v>
          </cell>
          <cell r="I149">
            <v>30.48</v>
          </cell>
          <cell r="J149">
            <v>2017.4799999999998</v>
          </cell>
          <cell r="K149">
            <v>43.36</v>
          </cell>
          <cell r="L149">
            <v>1974.12</v>
          </cell>
          <cell r="M149">
            <v>5</v>
          </cell>
          <cell r="O149">
            <v>283.08510379746832</v>
          </cell>
          <cell r="P149">
            <v>319.48175999999995</v>
          </cell>
          <cell r="Q149">
            <v>156</v>
          </cell>
          <cell r="R149">
            <v>613</v>
          </cell>
          <cell r="S149">
            <v>116</v>
          </cell>
          <cell r="T149">
            <v>31121</v>
          </cell>
          <cell r="U149">
            <v>156.1</v>
          </cell>
          <cell r="V149">
            <v>5</v>
          </cell>
          <cell r="W149">
            <v>283085.1037974683</v>
          </cell>
        </row>
        <row r="150">
          <cell r="A150">
            <v>136</v>
          </cell>
          <cell r="B150" t="str">
            <v>Северная,231                       ТГМ-120-В2-1,2 - 4шт</v>
          </cell>
          <cell r="C150">
            <v>0.48</v>
          </cell>
          <cell r="D150">
            <v>0.13400000000000001</v>
          </cell>
          <cell r="E150">
            <v>0.13400000000000001</v>
          </cell>
          <cell r="F150">
            <v>0</v>
          </cell>
          <cell r="G150">
            <v>0</v>
          </cell>
          <cell r="H150">
            <v>232.52099999999999</v>
          </cell>
          <cell r="I150">
            <v>7.859</v>
          </cell>
          <cell r="J150">
            <v>224.66199999999998</v>
          </cell>
          <cell r="K150">
            <v>12.159000000000001</v>
          </cell>
          <cell r="L150">
            <v>212.50299999999999</v>
          </cell>
          <cell r="M150">
            <v>6</v>
          </cell>
          <cell r="O150">
            <v>33.809730721518982</v>
          </cell>
          <cell r="P150">
            <v>38.156696099999991</v>
          </cell>
          <cell r="Q150">
            <v>164.1</v>
          </cell>
          <cell r="R150">
            <v>208</v>
          </cell>
          <cell r="S150">
            <v>116</v>
          </cell>
          <cell r="T150">
            <v>3853</v>
          </cell>
          <cell r="U150">
            <v>161.4</v>
          </cell>
          <cell r="V150">
            <v>6</v>
          </cell>
          <cell r="W150">
            <v>33809.730721518979</v>
          </cell>
        </row>
        <row r="151">
          <cell r="A151">
            <v>137</v>
          </cell>
          <cell r="B151" t="str">
            <v>Дзержинского,89  КС-1-2шт</v>
          </cell>
          <cell r="C151">
            <v>0.24</v>
          </cell>
          <cell r="D151">
            <v>9.7280999999999992E-2</v>
          </cell>
          <cell r="E151">
            <v>8.7999999999999995E-2</v>
          </cell>
          <cell r="F151">
            <v>9.2809999999999993E-3</v>
          </cell>
          <cell r="G151">
            <v>0</v>
          </cell>
          <cell r="H151">
            <v>328.39499999999998</v>
          </cell>
          <cell r="I151">
            <v>124.76</v>
          </cell>
          <cell r="J151">
            <v>203.63499999999999</v>
          </cell>
          <cell r="K151">
            <v>9.0459999999999994</v>
          </cell>
          <cell r="L151">
            <v>194.589</v>
          </cell>
          <cell r="M151">
            <v>6</v>
          </cell>
          <cell r="O151">
            <v>50.398240253164552</v>
          </cell>
          <cell r="P151">
            <v>56.878013999999993</v>
          </cell>
          <cell r="Q151">
            <v>173.2</v>
          </cell>
          <cell r="R151">
            <v>370</v>
          </cell>
          <cell r="S151">
            <v>307</v>
          </cell>
          <cell r="T151">
            <v>14420</v>
          </cell>
          <cell r="U151">
            <v>173.2</v>
          </cell>
          <cell r="V151">
            <v>6</v>
          </cell>
          <cell r="W151">
            <v>50398.240253164549</v>
          </cell>
        </row>
        <row r="152">
          <cell r="A152">
            <v>138</v>
          </cell>
          <cell r="B152" t="str">
            <v>2-я Линия Нефтян.,12                     КС-1-9 шт</v>
          </cell>
          <cell r="C152">
            <v>6.08</v>
          </cell>
          <cell r="D152">
            <v>4.1789619999999994</v>
          </cell>
          <cell r="E152">
            <v>3.9564309999999998</v>
          </cell>
          <cell r="F152">
            <v>0.22253099999999998</v>
          </cell>
          <cell r="G152">
            <v>0</v>
          </cell>
          <cell r="H152">
            <v>8678.8410000000003</v>
          </cell>
          <cell r="I152">
            <v>195.61</v>
          </cell>
          <cell r="J152">
            <v>8483.2309999999998</v>
          </cell>
          <cell r="K152">
            <v>919.46</v>
          </cell>
          <cell r="L152">
            <v>7563.7709999999997</v>
          </cell>
          <cell r="M152">
            <v>4</v>
          </cell>
          <cell r="O152">
            <v>1294.2458964683544</v>
          </cell>
          <cell r="P152">
            <v>1460.6489403</v>
          </cell>
          <cell r="Q152">
            <v>168.3</v>
          </cell>
          <cell r="R152">
            <v>4042</v>
          </cell>
          <cell r="S152">
            <v>651</v>
          </cell>
          <cell r="T152">
            <v>285222</v>
          </cell>
          <cell r="U152">
            <v>168.3</v>
          </cell>
          <cell r="V152">
            <v>4</v>
          </cell>
          <cell r="W152">
            <v>1294245.8964683544</v>
          </cell>
        </row>
        <row r="153">
          <cell r="A153">
            <v>139</v>
          </cell>
          <cell r="B153" t="str">
            <v>Свободы,20       КС-1-6 шт</v>
          </cell>
          <cell r="C153">
            <v>3.2</v>
          </cell>
          <cell r="D153">
            <v>2.8645189999999996</v>
          </cell>
          <cell r="E153">
            <v>2.4067059999999998</v>
          </cell>
          <cell r="F153">
            <v>0.45781299999999997</v>
          </cell>
          <cell r="G153">
            <v>0</v>
          </cell>
          <cell r="H153">
            <v>7865.8499999999995</v>
          </cell>
          <cell r="I153">
            <v>344.72</v>
          </cell>
          <cell r="J153">
            <v>7521.1299999999992</v>
          </cell>
          <cell r="K153">
            <v>647.08699999999999</v>
          </cell>
          <cell r="L153">
            <v>6874.0429999999997</v>
          </cell>
          <cell r="M153">
            <v>4</v>
          </cell>
          <cell r="O153">
            <v>1239.9168360759493</v>
          </cell>
          <cell r="P153">
            <v>1399.334715</v>
          </cell>
          <cell r="Q153">
            <v>177.9</v>
          </cell>
          <cell r="R153">
            <v>2472</v>
          </cell>
          <cell r="S153">
            <v>405</v>
          </cell>
          <cell r="T153">
            <v>172201</v>
          </cell>
          <cell r="U153">
            <v>169.9</v>
          </cell>
          <cell r="V153">
            <v>4</v>
          </cell>
          <cell r="W153">
            <v>1239916.8360759492</v>
          </cell>
        </row>
        <row r="154">
          <cell r="A154">
            <v>140</v>
          </cell>
          <cell r="B154" t="str">
            <v>Шоссе Нефтяников,38/3 ДКВР-6,5/13-2 шт ;                  ДЕ-16-14 гм -1 шт</v>
          </cell>
          <cell r="C154">
            <v>26.63</v>
          </cell>
          <cell r="D154">
            <v>25.326241000000003</v>
          </cell>
          <cell r="E154">
            <v>17.344266000000001</v>
          </cell>
          <cell r="F154">
            <v>7.9819750000000003</v>
          </cell>
          <cell r="G154">
            <v>0</v>
          </cell>
          <cell r="H154">
            <v>37456.063999999998</v>
          </cell>
          <cell r="I154">
            <v>565.04</v>
          </cell>
          <cell r="J154">
            <v>36891.023999999998</v>
          </cell>
          <cell r="K154">
            <v>1555.2349999999999</v>
          </cell>
          <cell r="L154">
            <v>35335.788999999997</v>
          </cell>
          <cell r="M154">
            <v>4</v>
          </cell>
          <cell r="O154">
            <v>5559.1436759493663</v>
          </cell>
          <cell r="P154">
            <v>6273.8907199999994</v>
          </cell>
          <cell r="Q154">
            <v>167.5</v>
          </cell>
          <cell r="R154">
            <v>23760</v>
          </cell>
          <cell r="S154">
            <v>3741</v>
          </cell>
          <cell r="T154">
            <v>947970</v>
          </cell>
          <cell r="U154">
            <v>167.5</v>
          </cell>
          <cell r="V154">
            <v>4</v>
          </cell>
          <cell r="W154">
            <v>5559143.6759493668</v>
          </cell>
        </row>
        <row r="155">
          <cell r="A155">
            <v>141</v>
          </cell>
          <cell r="B155" t="str">
            <v>К.Образцова 27                      Майти-Терм  НН-1825-2шт</v>
          </cell>
          <cell r="C155">
            <v>1.49</v>
          </cell>
          <cell r="D155">
            <v>0.45144400000000001</v>
          </cell>
          <cell r="E155">
            <v>0.40900000000000003</v>
          </cell>
          <cell r="F155">
            <v>4.2443999999999996E-2</v>
          </cell>
          <cell r="G155">
            <v>0</v>
          </cell>
          <cell r="H155">
            <v>994.23200000000008</v>
          </cell>
          <cell r="I155">
            <v>15.34</v>
          </cell>
          <cell r="J155">
            <v>978.89200000000005</v>
          </cell>
          <cell r="K155">
            <v>0</v>
          </cell>
          <cell r="L155">
            <v>978.89200000000005</v>
          </cell>
          <cell r="M155">
            <v>5</v>
          </cell>
          <cell r="O155">
            <v>146.24020050632913</v>
          </cell>
          <cell r="P155">
            <v>165.04251200000002</v>
          </cell>
          <cell r="Q155">
            <v>166</v>
          </cell>
          <cell r="R155">
            <v>275</v>
          </cell>
          <cell r="S155">
            <v>53</v>
          </cell>
          <cell r="T155">
            <v>47675</v>
          </cell>
          <cell r="U155">
            <v>166</v>
          </cell>
          <cell r="V155">
            <v>5</v>
          </cell>
          <cell r="W155">
            <v>146240.20050632913</v>
          </cell>
        </row>
        <row r="156">
          <cell r="A156">
            <v>142</v>
          </cell>
          <cell r="B156" t="str">
            <v>Каляева,263                           ТГМ-120-В2-1,2-3шт</v>
          </cell>
          <cell r="C156">
            <v>0.26</v>
          </cell>
          <cell r="D156">
            <v>0.23383799999999999</v>
          </cell>
          <cell r="E156">
            <v>0.23383799999999999</v>
          </cell>
          <cell r="F156">
            <v>0</v>
          </cell>
          <cell r="G156">
            <v>0</v>
          </cell>
          <cell r="H156">
            <v>359.67699999999996</v>
          </cell>
          <cell r="I156">
            <v>5.4909999999999997</v>
          </cell>
          <cell r="J156">
            <v>354.18599999999998</v>
          </cell>
          <cell r="K156">
            <v>0</v>
          </cell>
          <cell r="L156">
            <v>354.18599999999998</v>
          </cell>
          <cell r="M156">
            <v>6</v>
          </cell>
          <cell r="O156">
            <v>53.446181050632902</v>
          </cell>
          <cell r="P156">
            <v>60.317832899999985</v>
          </cell>
          <cell r="Q156">
            <v>167.7</v>
          </cell>
          <cell r="R156">
            <v>166</v>
          </cell>
          <cell r="S156">
            <v>25</v>
          </cell>
          <cell r="T156">
            <v>12692</v>
          </cell>
          <cell r="U156">
            <v>167.3</v>
          </cell>
          <cell r="V156">
            <v>6</v>
          </cell>
          <cell r="W156">
            <v>53446.181050632898</v>
          </cell>
        </row>
        <row r="157">
          <cell r="A157">
            <v>143</v>
          </cell>
          <cell r="B157" t="str">
            <v>Кожевенная,44/1              REX-500-4шт</v>
          </cell>
          <cell r="C157">
            <v>8.6</v>
          </cell>
          <cell r="D157">
            <v>3.551571</v>
          </cell>
          <cell r="E157">
            <v>1.8943209999999999</v>
          </cell>
          <cell r="F157">
            <v>1.6572499999999999</v>
          </cell>
          <cell r="G157">
            <v>0</v>
          </cell>
          <cell r="H157">
            <v>3844.2529999999997</v>
          </cell>
          <cell r="I157">
            <v>99.95</v>
          </cell>
          <cell r="J157">
            <v>3744.3029999999999</v>
          </cell>
          <cell r="K157">
            <v>237.13800000000001</v>
          </cell>
          <cell r="L157">
            <v>3507.165</v>
          </cell>
          <cell r="M157">
            <v>5</v>
          </cell>
          <cell r="O157">
            <v>528.99840965822784</v>
          </cell>
          <cell r="P157">
            <v>597.01249089999999</v>
          </cell>
          <cell r="Q157">
            <v>155.30000000000001</v>
          </cell>
          <cell r="R157">
            <v>1760</v>
          </cell>
          <cell r="S157">
            <v>136</v>
          </cell>
          <cell r="T157">
            <v>142437</v>
          </cell>
          <cell r="U157">
            <v>155.30000000000001</v>
          </cell>
          <cell r="V157">
            <v>5</v>
          </cell>
          <cell r="W157">
            <v>528998.40965822781</v>
          </cell>
        </row>
        <row r="158">
          <cell r="A158" t="str">
            <v>№8</v>
          </cell>
          <cell r="V158">
            <v>7</v>
          </cell>
          <cell r="W158">
            <v>0</v>
          </cell>
        </row>
        <row r="159">
          <cell r="A159">
            <v>144</v>
          </cell>
          <cell r="B159" t="str">
            <v xml:space="preserve">Российская 96/1ТВГ-8м-4 шт </v>
          </cell>
          <cell r="C159">
            <v>33.200000000000003</v>
          </cell>
          <cell r="D159">
            <v>30.418656000000002</v>
          </cell>
          <cell r="E159">
            <v>27.637896000000001</v>
          </cell>
          <cell r="F159">
            <v>2.7807599999999999</v>
          </cell>
          <cell r="G159">
            <v>0</v>
          </cell>
          <cell r="H159">
            <v>59837.770999999993</v>
          </cell>
          <cell r="I159">
            <v>803.77</v>
          </cell>
          <cell r="J159">
            <v>59034.000999999997</v>
          </cell>
          <cell r="K159">
            <v>3605.7330000000002</v>
          </cell>
          <cell r="L159">
            <v>55428.267999999996</v>
          </cell>
          <cell r="M159">
            <v>4</v>
          </cell>
          <cell r="O159">
            <v>8430.308749746835</v>
          </cell>
          <cell r="P159">
            <v>9514.2055889999992</v>
          </cell>
          <cell r="Q159">
            <v>159</v>
          </cell>
          <cell r="R159">
            <v>26947</v>
          </cell>
          <cell r="S159">
            <v>2161</v>
          </cell>
          <cell r="T159">
            <v>792135</v>
          </cell>
          <cell r="U159">
            <v>159</v>
          </cell>
          <cell r="V159">
            <v>4</v>
          </cell>
          <cell r="W159">
            <v>8430308.7497468349</v>
          </cell>
        </row>
        <row r="160">
          <cell r="A160">
            <v>145</v>
          </cell>
          <cell r="B160" t="str">
            <v>Восточно-кругл.55/4                 ДКВР-10/13-3 шт ; Будерос-Логано-1 шт</v>
          </cell>
          <cell r="C160">
            <v>31.84</v>
          </cell>
          <cell r="D160">
            <v>20.430643</v>
          </cell>
          <cell r="E160">
            <v>16.6996</v>
          </cell>
          <cell r="F160">
            <v>3.7310430000000001</v>
          </cell>
          <cell r="G160">
            <v>0</v>
          </cell>
          <cell r="H160">
            <v>46193.960000000006</v>
          </cell>
          <cell r="I160">
            <v>808.33</v>
          </cell>
          <cell r="J160">
            <v>45385.630000000005</v>
          </cell>
          <cell r="K160">
            <v>2883.0160000000001</v>
          </cell>
          <cell r="L160">
            <v>42502.614000000001</v>
          </cell>
          <cell r="M160">
            <v>4</v>
          </cell>
          <cell r="O160">
            <v>6409.8505002531656</v>
          </cell>
          <cell r="P160">
            <v>7233.9741360000007</v>
          </cell>
          <cell r="Q160">
            <v>156.6</v>
          </cell>
          <cell r="R160">
            <v>24790</v>
          </cell>
          <cell r="S160">
            <v>5900</v>
          </cell>
          <cell r="T160">
            <v>1203849</v>
          </cell>
          <cell r="U160">
            <v>156.6</v>
          </cell>
          <cell r="V160">
            <v>4</v>
          </cell>
          <cell r="W160">
            <v>6409850.5002531651</v>
          </cell>
        </row>
        <row r="161">
          <cell r="A161">
            <v>146</v>
          </cell>
          <cell r="B161" t="str">
            <v>Армавирская,29  КС-1-10шт</v>
          </cell>
          <cell r="C161">
            <v>4.0999999999999996</v>
          </cell>
          <cell r="D161">
            <v>4.7791259999999998</v>
          </cell>
          <cell r="E161">
            <v>4.0259999999999998</v>
          </cell>
          <cell r="F161">
            <v>0.75312599999999996</v>
          </cell>
          <cell r="G161">
            <v>0</v>
          </cell>
          <cell r="H161">
            <v>12185.942999999999</v>
          </cell>
          <cell r="I161">
            <v>195.8</v>
          </cell>
          <cell r="J161">
            <v>11990.143</v>
          </cell>
          <cell r="K161">
            <v>409.06599999999997</v>
          </cell>
          <cell r="L161">
            <v>11581.076999999999</v>
          </cell>
          <cell r="M161">
            <v>4</v>
          </cell>
          <cell r="O161">
            <v>1882.0340575063292</v>
          </cell>
          <cell r="P161">
            <v>2124.0098649000001</v>
          </cell>
          <cell r="Q161">
            <v>174.3</v>
          </cell>
          <cell r="R161">
            <v>4319</v>
          </cell>
          <cell r="S161">
            <v>1129</v>
          </cell>
          <cell r="T161">
            <v>255889</v>
          </cell>
          <cell r="U161">
            <v>174.3</v>
          </cell>
          <cell r="V161">
            <v>4</v>
          </cell>
          <cell r="W161">
            <v>1882034.0575063291</v>
          </cell>
        </row>
        <row r="162">
          <cell r="A162">
            <v>147</v>
          </cell>
          <cell r="B162" t="str">
            <v>Зиповская, 6стр9                         КС-1-3шт;Энергия3-2шт;        Е-1/9-2шт</v>
          </cell>
          <cell r="C162">
            <v>4.67</v>
          </cell>
          <cell r="D162">
            <v>2.2119730000000004</v>
          </cell>
          <cell r="E162">
            <v>2.0948730000000002</v>
          </cell>
          <cell r="F162">
            <v>0.11710000000000001</v>
          </cell>
          <cell r="G162">
            <v>0</v>
          </cell>
          <cell r="H162">
            <v>5222.8270000000002</v>
          </cell>
          <cell r="I162">
            <v>125.21</v>
          </cell>
          <cell r="J162">
            <v>5097.6170000000002</v>
          </cell>
          <cell r="K162">
            <v>1083.308</v>
          </cell>
          <cell r="L162">
            <v>4014.3090000000002</v>
          </cell>
          <cell r="M162">
            <v>5</v>
          </cell>
          <cell r="O162">
            <v>755.72323337974694</v>
          </cell>
          <cell r="P162">
            <v>852.88764910000009</v>
          </cell>
          <cell r="Q162">
            <v>163.30000000000001</v>
          </cell>
          <cell r="R162">
            <v>4157</v>
          </cell>
          <cell r="S162">
            <v>1499</v>
          </cell>
          <cell r="T162">
            <v>107533</v>
          </cell>
          <cell r="U162">
            <v>163.30000000000001</v>
          </cell>
          <cell r="V162">
            <v>5</v>
          </cell>
          <cell r="W162">
            <v>755723.2333797469</v>
          </cell>
        </row>
        <row r="163">
          <cell r="A163">
            <v>148</v>
          </cell>
          <cell r="B163" t="str">
            <v>Зиповская,29     КС-1-6шт</v>
          </cell>
          <cell r="C163">
            <v>3.6</v>
          </cell>
          <cell r="D163">
            <v>3.4231919999999998</v>
          </cell>
          <cell r="E163">
            <v>3.2863199999999999</v>
          </cell>
          <cell r="F163">
            <v>0.13687199999999999</v>
          </cell>
          <cell r="G163">
            <v>0</v>
          </cell>
          <cell r="H163">
            <v>6303.4540000000006</v>
          </cell>
          <cell r="I163">
            <v>82.26</v>
          </cell>
          <cell r="J163">
            <v>6221.1940000000004</v>
          </cell>
          <cell r="K163">
            <v>486.62599999999998</v>
          </cell>
          <cell r="L163">
            <v>5734.5680000000002</v>
          </cell>
          <cell r="M163">
            <v>5</v>
          </cell>
          <cell r="O163">
            <v>959.56123802531658</v>
          </cell>
          <cell r="P163">
            <v>1082.9333972000002</v>
          </cell>
          <cell r="Q163">
            <v>171.8</v>
          </cell>
          <cell r="R163">
            <v>3176</v>
          </cell>
          <cell r="S163">
            <v>826</v>
          </cell>
          <cell r="T163">
            <v>187969</v>
          </cell>
          <cell r="U163">
            <v>171.8</v>
          </cell>
          <cell r="V163">
            <v>5</v>
          </cell>
          <cell r="W163">
            <v>959561.23802531662</v>
          </cell>
        </row>
        <row r="164">
          <cell r="A164">
            <v>149</v>
          </cell>
          <cell r="B164" t="str">
            <v>Ипподромная 53/4                 ДКВР-6,5/13-2 шт;                КВГ-7,56-1 шт</v>
          </cell>
          <cell r="C164">
            <v>14.9</v>
          </cell>
          <cell r="D164">
            <v>13.459054</v>
          </cell>
          <cell r="E164">
            <v>11.576513</v>
          </cell>
          <cell r="F164">
            <v>1.8825409999999998</v>
          </cell>
          <cell r="G164">
            <v>0</v>
          </cell>
          <cell r="H164">
            <v>30433.608</v>
          </cell>
          <cell r="I164">
            <v>741.55</v>
          </cell>
          <cell r="J164">
            <v>29692.058000000001</v>
          </cell>
          <cell r="K164">
            <v>2276.105</v>
          </cell>
          <cell r="L164">
            <v>27415.953000000001</v>
          </cell>
          <cell r="M164">
            <v>4</v>
          </cell>
          <cell r="O164">
            <v>4282.2783104810132</v>
          </cell>
          <cell r="P164">
            <v>4832.8569504000006</v>
          </cell>
          <cell r="Q164">
            <v>158.80000000000001</v>
          </cell>
          <cell r="R164">
            <v>14298</v>
          </cell>
          <cell r="S164">
            <v>3593</v>
          </cell>
          <cell r="T164">
            <v>1180247</v>
          </cell>
          <cell r="U164">
            <v>158.80000000000001</v>
          </cell>
          <cell r="V164">
            <v>4</v>
          </cell>
          <cell r="W164">
            <v>4282278.3104810128</v>
          </cell>
        </row>
        <row r="165">
          <cell r="A165">
            <v>150</v>
          </cell>
          <cell r="B165" t="str">
            <v>Московская,42 стр1         ТВГ-4р-2шт ; КВГ-7,56- 2шт</v>
          </cell>
          <cell r="C165">
            <v>21.6</v>
          </cell>
          <cell r="D165">
            <v>14.601518</v>
          </cell>
          <cell r="E165">
            <v>13.476000000000001</v>
          </cell>
          <cell r="F165">
            <v>1.125518</v>
          </cell>
          <cell r="G165">
            <v>0</v>
          </cell>
          <cell r="H165">
            <v>30934.681999999997</v>
          </cell>
          <cell r="I165">
            <v>356.55</v>
          </cell>
          <cell r="J165">
            <v>30578.131999999998</v>
          </cell>
          <cell r="K165">
            <v>2059.7249999999999</v>
          </cell>
          <cell r="L165">
            <v>28518.406999999999</v>
          </cell>
          <cell r="M165">
            <v>4</v>
          </cell>
          <cell r="O165">
            <v>4341.8196710886077</v>
          </cell>
          <cell r="P165">
            <v>4900.0536288000003</v>
          </cell>
          <cell r="Q165">
            <v>158.4</v>
          </cell>
          <cell r="R165">
            <v>16446</v>
          </cell>
          <cell r="S165">
            <v>2556</v>
          </cell>
          <cell r="T165">
            <v>709400</v>
          </cell>
          <cell r="U165">
            <v>158.30000000000001</v>
          </cell>
          <cell r="V165">
            <v>4</v>
          </cell>
          <cell r="W165">
            <v>4341819.671088608</v>
          </cell>
        </row>
        <row r="166">
          <cell r="A166">
            <v>151</v>
          </cell>
          <cell r="B166" t="str">
            <v>Московская,74  ТВГ-8м-3шт</v>
          </cell>
          <cell r="C166">
            <v>24.9</v>
          </cell>
          <cell r="D166">
            <v>9.6840790000000005</v>
          </cell>
          <cell r="E166">
            <v>8.2395750000000003</v>
          </cell>
          <cell r="F166">
            <v>1.444504</v>
          </cell>
          <cell r="G166">
            <v>0</v>
          </cell>
          <cell r="H166">
            <v>21842.323</v>
          </cell>
          <cell r="I166">
            <v>377.61</v>
          </cell>
          <cell r="J166">
            <v>21464.713</v>
          </cell>
          <cell r="K166">
            <v>1175.0999999999999</v>
          </cell>
          <cell r="L166">
            <v>20289.613000000001</v>
          </cell>
          <cell r="M166">
            <v>4</v>
          </cell>
          <cell r="O166">
            <v>3146.9534226075948</v>
          </cell>
          <cell r="P166">
            <v>3551.5617198</v>
          </cell>
          <cell r="Q166">
            <v>162.6</v>
          </cell>
          <cell r="R166">
            <v>9971</v>
          </cell>
          <cell r="S166">
            <v>1806</v>
          </cell>
          <cell r="T166">
            <v>622722</v>
          </cell>
          <cell r="U166">
            <v>162.6</v>
          </cell>
          <cell r="V166">
            <v>4</v>
          </cell>
          <cell r="W166">
            <v>3146953.4226075946</v>
          </cell>
        </row>
        <row r="167">
          <cell r="A167">
            <v>152</v>
          </cell>
          <cell r="B167" t="str">
            <v>Северная,491/2                   Энергия3-3шт</v>
          </cell>
          <cell r="C167">
            <v>2.21</v>
          </cell>
          <cell r="D167">
            <v>1.699606</v>
          </cell>
          <cell r="E167">
            <v>1.699606</v>
          </cell>
          <cell r="F167">
            <v>0</v>
          </cell>
          <cell r="G167">
            <v>0</v>
          </cell>
          <cell r="H167">
            <v>2683.192</v>
          </cell>
          <cell r="I167">
            <v>97.73</v>
          </cell>
          <cell r="J167">
            <v>2585.462</v>
          </cell>
          <cell r="K167">
            <v>107.509</v>
          </cell>
          <cell r="L167">
            <v>2477.953</v>
          </cell>
          <cell r="M167">
            <v>5</v>
          </cell>
          <cell r="O167">
            <v>408.69429539240508</v>
          </cell>
          <cell r="P167">
            <v>461.2407048</v>
          </cell>
          <cell r="Q167">
            <v>171.9</v>
          </cell>
          <cell r="R167">
            <v>1217</v>
          </cell>
          <cell r="S167">
            <v>102</v>
          </cell>
          <cell r="T167">
            <v>32625</v>
          </cell>
          <cell r="U167">
            <v>171.9</v>
          </cell>
          <cell r="V167">
            <v>5</v>
          </cell>
          <cell r="W167">
            <v>408694.29539240507</v>
          </cell>
        </row>
        <row r="168">
          <cell r="A168">
            <v>153</v>
          </cell>
          <cell r="B168" t="str">
            <v>п.Бер.Новосел.13  КС-1-5 шт</v>
          </cell>
          <cell r="C168">
            <v>3</v>
          </cell>
          <cell r="D168">
            <v>2.6260309999999998</v>
          </cell>
          <cell r="E168">
            <v>2.3422809999999998</v>
          </cell>
          <cell r="F168">
            <v>0.28375</v>
          </cell>
          <cell r="G168">
            <v>0</v>
          </cell>
          <cell r="H168">
            <v>6322.6089999999995</v>
          </cell>
          <cell r="I168">
            <v>123.61</v>
          </cell>
          <cell r="J168">
            <v>6198.9989999999998</v>
          </cell>
          <cell r="K168">
            <v>411.09399999999999</v>
          </cell>
          <cell r="L168">
            <v>5787.9049999999997</v>
          </cell>
          <cell r="M168">
            <v>5</v>
          </cell>
          <cell r="O168">
            <v>949.0316142025315</v>
          </cell>
          <cell r="P168">
            <v>1071.0499645999998</v>
          </cell>
          <cell r="Q168">
            <v>169.4</v>
          </cell>
          <cell r="R168">
            <v>2393</v>
          </cell>
          <cell r="S168">
            <v>614</v>
          </cell>
          <cell r="T168">
            <v>273015</v>
          </cell>
          <cell r="U168">
            <v>169.5</v>
          </cell>
          <cell r="V168">
            <v>5</v>
          </cell>
          <cell r="W168">
            <v>949031.61420253152</v>
          </cell>
        </row>
        <row r="169">
          <cell r="A169">
            <v>154</v>
          </cell>
          <cell r="B169" t="str">
            <v xml:space="preserve">п.Березовый 37/10                  ДКВР-6,5/13-3 шт </v>
          </cell>
          <cell r="C169">
            <v>12.54</v>
          </cell>
          <cell r="D169">
            <v>1.999001</v>
          </cell>
          <cell r="E169">
            <v>1.794705</v>
          </cell>
          <cell r="F169">
            <v>0.20429599999999998</v>
          </cell>
          <cell r="G169">
            <v>0</v>
          </cell>
          <cell r="H169">
            <v>5988.9930000000004</v>
          </cell>
          <cell r="I169">
            <v>699.91</v>
          </cell>
          <cell r="J169">
            <v>5289.0830000000005</v>
          </cell>
          <cell r="K169">
            <v>1002.814</v>
          </cell>
          <cell r="L169">
            <v>4286.2690000000002</v>
          </cell>
          <cell r="M169">
            <v>5</v>
          </cell>
          <cell r="O169">
            <v>867.11521435443046</v>
          </cell>
          <cell r="P169">
            <v>978.60145620000014</v>
          </cell>
          <cell r="Q169">
            <v>163.4</v>
          </cell>
          <cell r="R169">
            <v>23683</v>
          </cell>
          <cell r="S169">
            <v>3500</v>
          </cell>
          <cell r="T169">
            <v>485073</v>
          </cell>
          <cell r="U169">
            <v>163.4</v>
          </cell>
          <cell r="V169">
            <v>5</v>
          </cell>
          <cell r="W169">
            <v>867115.21435443044</v>
          </cell>
        </row>
        <row r="170">
          <cell r="A170">
            <v>155</v>
          </cell>
          <cell r="B170" t="str">
            <v>п.ОТД.2 СКЗНИИСИВ        КАСВ-1,86-4шт</v>
          </cell>
          <cell r="C170">
            <v>6.4</v>
          </cell>
          <cell r="D170">
            <v>1.406352</v>
          </cell>
          <cell r="E170">
            <v>1.3109999999999999</v>
          </cell>
          <cell r="F170">
            <v>9.5351999999999992E-2</v>
          </cell>
          <cell r="G170">
            <v>0</v>
          </cell>
          <cell r="H170">
            <v>4378.9269999999997</v>
          </cell>
          <cell r="I170">
            <v>168.33</v>
          </cell>
          <cell r="J170">
            <v>4210.5969999999998</v>
          </cell>
          <cell r="K170">
            <v>1494.402</v>
          </cell>
          <cell r="L170">
            <v>2716.1950000000002</v>
          </cell>
          <cell r="M170">
            <v>5</v>
          </cell>
          <cell r="O170">
            <v>606.45367477215189</v>
          </cell>
          <cell r="P170">
            <v>684.42629009999996</v>
          </cell>
          <cell r="Q170">
            <v>156.30000000000001</v>
          </cell>
          <cell r="R170">
            <v>2370</v>
          </cell>
          <cell r="S170">
            <v>112</v>
          </cell>
          <cell r="T170">
            <v>182684</v>
          </cell>
          <cell r="U170">
            <v>156.30000000000001</v>
          </cell>
          <cell r="V170">
            <v>5</v>
          </cell>
          <cell r="W170">
            <v>606453.67477215186</v>
          </cell>
        </row>
        <row r="171">
          <cell r="A171">
            <v>156</v>
          </cell>
          <cell r="B171" t="str">
            <v>п.ОТД.3 СКЗНИИСИВ       КАСВ-1,86-2 шт</v>
          </cell>
          <cell r="C171">
            <v>3.2</v>
          </cell>
          <cell r="D171">
            <v>0.77967599999999992</v>
          </cell>
          <cell r="E171">
            <v>0.77967599999999992</v>
          </cell>
          <cell r="F171">
            <v>0</v>
          </cell>
          <cell r="G171">
            <v>0</v>
          </cell>
          <cell r="H171">
            <v>1404.66</v>
          </cell>
          <cell r="I171">
            <v>42.72</v>
          </cell>
          <cell r="J171">
            <v>1361.94</v>
          </cell>
          <cell r="K171">
            <v>229.255</v>
          </cell>
          <cell r="L171">
            <v>1132.6849999999999</v>
          </cell>
          <cell r="M171">
            <v>5</v>
          </cell>
          <cell r="O171">
            <v>195.28330101265823</v>
          </cell>
          <cell r="P171">
            <v>220.391154</v>
          </cell>
          <cell r="Q171">
            <v>156.9</v>
          </cell>
          <cell r="R171">
            <v>656</v>
          </cell>
          <cell r="S171">
            <v>25</v>
          </cell>
          <cell r="T171">
            <v>135149</v>
          </cell>
          <cell r="U171">
            <v>156.9</v>
          </cell>
          <cell r="V171">
            <v>5</v>
          </cell>
          <cell r="W171">
            <v>195283.30101265822</v>
          </cell>
        </row>
        <row r="172">
          <cell r="A172">
            <v>157</v>
          </cell>
          <cell r="B172" t="str">
            <v>Российская,10 стр2                  ТГМ-120-В2-1,2- 3шт</v>
          </cell>
          <cell r="C172">
            <v>0.36</v>
          </cell>
          <cell r="D172">
            <v>0.26560099999999998</v>
          </cell>
          <cell r="E172">
            <v>0.26560099999999998</v>
          </cell>
          <cell r="F172">
            <v>0</v>
          </cell>
          <cell r="G172">
            <v>0</v>
          </cell>
          <cell r="H172">
            <v>364.18299999999999</v>
          </cell>
          <cell r="I172">
            <v>12.68</v>
          </cell>
          <cell r="J172">
            <v>351.50299999999999</v>
          </cell>
          <cell r="K172">
            <v>0</v>
          </cell>
          <cell r="L172">
            <v>351.50299999999999</v>
          </cell>
          <cell r="M172">
            <v>6</v>
          </cell>
          <cell r="O172">
            <v>54.47071301265823</v>
          </cell>
          <cell r="P172">
            <v>61.474090400000001</v>
          </cell>
          <cell r="Q172">
            <v>168.8</v>
          </cell>
          <cell r="R172">
            <v>220</v>
          </cell>
          <cell r="S172">
            <v>33</v>
          </cell>
          <cell r="T172">
            <v>7899</v>
          </cell>
          <cell r="U172">
            <v>168.8</v>
          </cell>
          <cell r="V172">
            <v>6</v>
          </cell>
          <cell r="W172">
            <v>54470.713012658227</v>
          </cell>
        </row>
        <row r="173">
          <cell r="A173">
            <v>158</v>
          </cell>
          <cell r="B173" t="str">
            <v>16 Полев.уч.псих.  КС-1-5шт</v>
          </cell>
          <cell r="C173">
            <v>3</v>
          </cell>
          <cell r="D173">
            <v>2.44834</v>
          </cell>
          <cell r="E173">
            <v>2.0076860000000001</v>
          </cell>
          <cell r="F173">
            <v>0.44065399999999999</v>
          </cell>
          <cell r="G173">
            <v>0</v>
          </cell>
          <cell r="H173">
            <v>7070.6010000000006</v>
          </cell>
          <cell r="I173">
            <v>243.42</v>
          </cell>
          <cell r="J173">
            <v>6827.1810000000005</v>
          </cell>
          <cell r="K173">
            <v>1126.028</v>
          </cell>
          <cell r="L173">
            <v>5701.1530000000002</v>
          </cell>
          <cell r="M173">
            <v>4</v>
          </cell>
          <cell r="O173">
            <v>1013.0649711265823</v>
          </cell>
          <cell r="P173">
            <v>1143.3161817</v>
          </cell>
          <cell r="Q173">
            <v>161.69999999999999</v>
          </cell>
          <cell r="R173">
            <v>2337</v>
          </cell>
          <cell r="S173">
            <v>476</v>
          </cell>
          <cell r="T173">
            <v>166496</v>
          </cell>
          <cell r="U173">
            <v>161.69999999999999</v>
          </cell>
          <cell r="V173">
            <v>4</v>
          </cell>
          <cell r="W173">
            <v>1013064.9711265824</v>
          </cell>
        </row>
        <row r="174">
          <cell r="A174">
            <v>159</v>
          </cell>
          <cell r="B174" t="str">
            <v>пос.Плодородный  КС-1-2шт</v>
          </cell>
          <cell r="C174">
            <v>1</v>
          </cell>
          <cell r="D174">
            <v>0.83066899999999988</v>
          </cell>
          <cell r="E174">
            <v>0.72457399999999994</v>
          </cell>
          <cell r="F174">
            <v>0.10609499999999999</v>
          </cell>
          <cell r="G174">
            <v>0</v>
          </cell>
          <cell r="H174">
            <v>2467.4749999999999</v>
          </cell>
          <cell r="I174">
            <v>75.48</v>
          </cell>
          <cell r="J174">
            <v>2391.9949999999999</v>
          </cell>
          <cell r="K174">
            <v>447.53</v>
          </cell>
          <cell r="L174">
            <v>1944.4649999999999</v>
          </cell>
          <cell r="M174">
            <v>5</v>
          </cell>
          <cell r="O174">
            <v>377.36750569620256</v>
          </cell>
          <cell r="P174">
            <v>425.88618500000001</v>
          </cell>
          <cell r="Q174">
            <v>172.6</v>
          </cell>
          <cell r="R174">
            <v>1631</v>
          </cell>
          <cell r="S174">
            <v>429</v>
          </cell>
          <cell r="T174">
            <v>75098</v>
          </cell>
          <cell r="U174">
            <v>172.6</v>
          </cell>
          <cell r="V174">
            <v>5</v>
          </cell>
          <cell r="W174">
            <v>377367.50569620257</v>
          </cell>
        </row>
        <row r="175">
          <cell r="A175">
            <v>160</v>
          </cell>
          <cell r="B175" t="str">
            <v>Уссурийская,2 стр2  Универсал-6м-2шт</v>
          </cell>
          <cell r="C175">
            <v>1.02</v>
          </cell>
          <cell r="D175">
            <v>0.41889000000000004</v>
          </cell>
          <cell r="E175">
            <v>0.41889000000000004</v>
          </cell>
          <cell r="F175">
            <v>0</v>
          </cell>
          <cell r="G175">
            <v>0</v>
          </cell>
          <cell r="H175">
            <v>670.82</v>
          </cell>
          <cell r="I175">
            <v>13.36</v>
          </cell>
          <cell r="J175">
            <v>657.46</v>
          </cell>
          <cell r="K175">
            <v>56.192999999999998</v>
          </cell>
          <cell r="L175">
            <v>601.26700000000005</v>
          </cell>
          <cell r="M175">
            <v>5</v>
          </cell>
          <cell r="O175">
            <v>111.27120607594938</v>
          </cell>
          <cell r="P175">
            <v>125.577504</v>
          </cell>
          <cell r="Q175">
            <v>187.2</v>
          </cell>
          <cell r="R175">
            <v>437</v>
          </cell>
          <cell r="S175">
            <v>124</v>
          </cell>
          <cell r="T175">
            <v>22180</v>
          </cell>
          <cell r="U175">
            <v>187.2</v>
          </cell>
          <cell r="V175">
            <v>5</v>
          </cell>
          <cell r="W175">
            <v>111271.20607594938</v>
          </cell>
        </row>
        <row r="176">
          <cell r="A176">
            <v>161</v>
          </cell>
          <cell r="B176" t="str">
            <v>Тепличная,19    КС-1-6 шт</v>
          </cell>
          <cell r="C176">
            <v>3.6</v>
          </cell>
          <cell r="D176">
            <v>3.1903239999999999</v>
          </cell>
          <cell r="E176">
            <v>2.786591</v>
          </cell>
          <cell r="F176">
            <v>0.40373300000000001</v>
          </cell>
          <cell r="G176">
            <v>0</v>
          </cell>
          <cell r="H176">
            <v>9640.148000000001</v>
          </cell>
          <cell r="I176">
            <v>403.2</v>
          </cell>
          <cell r="J176">
            <v>9236.9480000000003</v>
          </cell>
          <cell r="K176">
            <v>1712.7719999999999</v>
          </cell>
          <cell r="L176">
            <v>7524.1760000000004</v>
          </cell>
          <cell r="M176">
            <v>4</v>
          </cell>
          <cell r="O176">
            <v>1370.9754782278483</v>
          </cell>
          <cell r="P176">
            <v>1547.2437540000001</v>
          </cell>
          <cell r="Q176">
            <v>160.5</v>
          </cell>
          <cell r="R176">
            <v>6016</v>
          </cell>
          <cell r="S176">
            <v>706</v>
          </cell>
          <cell r="T176">
            <v>221628</v>
          </cell>
          <cell r="U176">
            <v>160.5</v>
          </cell>
          <cell r="V176">
            <v>4</v>
          </cell>
          <cell r="W176">
            <v>1370975.4782278482</v>
          </cell>
        </row>
        <row r="177">
          <cell r="A177">
            <v>162</v>
          </cell>
          <cell r="B177" t="str">
            <v>пос. Лазурный                  ДКВР-4/13-2шт</v>
          </cell>
          <cell r="C177">
            <v>5.6</v>
          </cell>
          <cell r="D177">
            <v>2.5347379999999999</v>
          </cell>
          <cell r="E177">
            <v>2.3199999999999998</v>
          </cell>
          <cell r="F177">
            <v>0.21473799999999998</v>
          </cell>
          <cell r="G177">
            <v>0</v>
          </cell>
          <cell r="H177">
            <v>6773.12</v>
          </cell>
          <cell r="I177">
            <v>458.35</v>
          </cell>
          <cell r="J177">
            <v>6314.7699999999995</v>
          </cell>
          <cell r="K177">
            <v>1179.316</v>
          </cell>
          <cell r="L177">
            <v>5135.4539999999997</v>
          </cell>
          <cell r="M177">
            <v>5</v>
          </cell>
          <cell r="O177">
            <v>980.0447432911393</v>
          </cell>
          <cell r="P177">
            <v>1106.0504960000001</v>
          </cell>
          <cell r="Q177">
            <v>163.30000000000001</v>
          </cell>
          <cell r="R177">
            <v>9247</v>
          </cell>
          <cell r="S177">
            <v>1289</v>
          </cell>
          <cell r="T177">
            <v>355567</v>
          </cell>
          <cell r="U177">
            <v>163.5</v>
          </cell>
          <cell r="V177">
            <v>5</v>
          </cell>
          <cell r="W177">
            <v>980044.74329113925</v>
          </cell>
        </row>
        <row r="178">
          <cell r="A178">
            <v>163</v>
          </cell>
          <cell r="B178" t="str">
            <v>Красюка,68   Дакон-ПрескалР-730-2шт;Дакон-ПрескалР-1200-1шт;</v>
          </cell>
          <cell r="C178">
            <v>2.2880000000000003</v>
          </cell>
          <cell r="D178">
            <v>1.329493</v>
          </cell>
          <cell r="E178">
            <v>1.171319</v>
          </cell>
          <cell r="F178">
            <v>0.15817399999999998</v>
          </cell>
          <cell r="H178">
            <v>2510.0989999999997</v>
          </cell>
          <cell r="I178">
            <v>263.14</v>
          </cell>
          <cell r="J178">
            <v>2246.9589999999998</v>
          </cell>
          <cell r="K178">
            <v>284.83699999999999</v>
          </cell>
          <cell r="L178">
            <v>1962.1220000000001</v>
          </cell>
          <cell r="M178">
            <v>5</v>
          </cell>
          <cell r="O178">
            <v>355.41730903797463</v>
          </cell>
          <cell r="P178">
            <v>401.11382019999996</v>
          </cell>
          <cell r="Q178">
            <v>159.80000000000001</v>
          </cell>
          <cell r="R178">
            <v>1035</v>
          </cell>
          <cell r="S178">
            <v>79</v>
          </cell>
          <cell r="T178">
            <v>239236</v>
          </cell>
          <cell r="V178">
            <v>5</v>
          </cell>
          <cell r="W178">
            <v>355417.30903797463</v>
          </cell>
        </row>
        <row r="179">
          <cell r="A179">
            <v>164</v>
          </cell>
          <cell r="B179" t="str">
            <v>Дорожная,1                        Ква-1,6 Г/ЛЖ-2шт</v>
          </cell>
          <cell r="C179">
            <v>2.75</v>
          </cell>
          <cell r="D179">
            <v>0.11700000000000001</v>
          </cell>
          <cell r="E179">
            <v>0.11700000000000001</v>
          </cell>
          <cell r="F179">
            <v>0</v>
          </cell>
          <cell r="G179">
            <v>0</v>
          </cell>
          <cell r="H179">
            <v>155.654</v>
          </cell>
          <cell r="I179">
            <v>4.0999999999999996</v>
          </cell>
          <cell r="J179">
            <v>151.554</v>
          </cell>
          <cell r="K179">
            <v>0</v>
          </cell>
          <cell r="L179">
            <v>151.554</v>
          </cell>
          <cell r="M179">
            <v>6</v>
          </cell>
          <cell r="O179">
            <v>21.570885974683545</v>
          </cell>
          <cell r="P179">
            <v>24.344285599999999</v>
          </cell>
          <cell r="Q179">
            <v>156.4</v>
          </cell>
          <cell r="R179">
            <v>196</v>
          </cell>
          <cell r="S179">
            <v>34</v>
          </cell>
          <cell r="T179">
            <v>202925</v>
          </cell>
          <cell r="V179">
            <v>6</v>
          </cell>
          <cell r="W179">
            <v>21570.885974683544</v>
          </cell>
        </row>
        <row r="181">
          <cell r="A181">
            <v>165</v>
          </cell>
          <cell r="B181" t="str">
            <v>Тлюстенхабль  Е-1/9 -3 шт</v>
          </cell>
          <cell r="C181">
            <v>0.66</v>
          </cell>
          <cell r="D181">
            <v>0.273837</v>
          </cell>
          <cell r="E181">
            <v>0.273837</v>
          </cell>
          <cell r="F181">
            <v>0</v>
          </cell>
          <cell r="G181">
            <v>0</v>
          </cell>
          <cell r="H181">
            <v>438.709</v>
          </cell>
          <cell r="I181">
            <v>13.12</v>
          </cell>
          <cell r="J181">
            <v>425.589</v>
          </cell>
          <cell r="K181">
            <v>0</v>
          </cell>
          <cell r="L181">
            <v>425.589</v>
          </cell>
          <cell r="M181">
            <v>6</v>
          </cell>
          <cell r="O181">
            <v>68.066534341772154</v>
          </cell>
          <cell r="P181">
            <v>76.817945899999998</v>
          </cell>
          <cell r="Q181">
            <v>175.1</v>
          </cell>
          <cell r="R181">
            <v>256</v>
          </cell>
          <cell r="S181">
            <v>40</v>
          </cell>
          <cell r="T181">
            <v>19456</v>
          </cell>
        </row>
        <row r="182">
          <cell r="B182" t="str">
            <v>Всего по  газ.котельным</v>
          </cell>
          <cell r="C182">
            <v>1015.0680000000003</v>
          </cell>
          <cell r="D182">
            <v>723.03220278507445</v>
          </cell>
          <cell r="E182">
            <v>626.88847599999986</v>
          </cell>
          <cell r="F182">
            <v>92.798939214925426</v>
          </cell>
          <cell r="G182">
            <v>2.7280000000000002</v>
          </cell>
          <cell r="H182">
            <v>1534429.5399999998</v>
          </cell>
          <cell r="I182">
            <v>40726.737000000008</v>
          </cell>
          <cell r="J182">
            <v>1493702.8030000003</v>
          </cell>
          <cell r="K182">
            <v>123182.67600000005</v>
          </cell>
          <cell r="L182">
            <v>1370520.1269999999</v>
          </cell>
          <cell r="O182">
            <v>278244.62858750025</v>
          </cell>
          <cell r="P182">
            <v>248605.136507624</v>
          </cell>
          <cell r="Q182">
            <v>162.01795522499131</v>
          </cell>
          <cell r="R182">
            <v>1036054</v>
          </cell>
          <cell r="S182">
            <v>191228</v>
          </cell>
          <cell r="T182">
            <v>41840472</v>
          </cell>
          <cell r="U182">
            <v>26717.091999999993</v>
          </cell>
        </row>
        <row r="183">
          <cell r="B183" t="str">
            <v>в том  числе по группам :</v>
          </cell>
          <cell r="U183">
            <v>196.2</v>
          </cell>
        </row>
        <row r="184">
          <cell r="A184" t="str">
            <v>7 гр</v>
          </cell>
          <cell r="B184" t="str">
            <v>до 0,01млн.м3 вкл.</v>
          </cell>
          <cell r="M184">
            <v>7</v>
          </cell>
          <cell r="O184">
            <v>0</v>
          </cell>
          <cell r="P184">
            <v>0</v>
          </cell>
          <cell r="U184">
            <v>196.2</v>
          </cell>
        </row>
        <row r="185">
          <cell r="A185" t="str">
            <v>6 гр</v>
          </cell>
          <cell r="B185" t="str">
            <v>от  0,01млн.м3 до0,1млн.вкл.</v>
          </cell>
          <cell r="M185">
            <v>6</v>
          </cell>
          <cell r="O185">
            <v>1350.9182279715187</v>
          </cell>
          <cell r="P185">
            <v>1524.6077144249998</v>
          </cell>
          <cell r="U185">
            <v>196.2</v>
          </cell>
        </row>
        <row r="186">
          <cell r="A186" t="str">
            <v>5 гр</v>
          </cell>
          <cell r="B186" t="str">
            <v>от  0,1млн.м3 до 1млн.вкл.</v>
          </cell>
          <cell r="M186">
            <v>5</v>
          </cell>
          <cell r="O186">
            <v>41859.981280615066</v>
          </cell>
          <cell r="P186">
            <v>47241.978873837004</v>
          </cell>
          <cell r="U186">
            <v>196.2</v>
          </cell>
        </row>
        <row r="187">
          <cell r="A187" t="str">
            <v>4  гр</v>
          </cell>
          <cell r="B187" t="str">
            <v>от  1млн.м3 до 10 млн.вкл.</v>
          </cell>
          <cell r="M187">
            <v>4</v>
          </cell>
          <cell r="O187">
            <v>130430.62847177645</v>
          </cell>
          <cell r="P187">
            <v>147200.28070386202</v>
          </cell>
          <cell r="U187" t="e">
            <v>#VALUE!</v>
          </cell>
        </row>
        <row r="188">
          <cell r="A188" t="str">
            <v>3 гр</v>
          </cell>
          <cell r="B188" t="str">
            <v>от 10 млн.м3 до 100млн.вкл.</v>
          </cell>
          <cell r="M188">
            <v>3</v>
          </cell>
          <cell r="O188">
            <v>46573.437833822791</v>
          </cell>
          <cell r="P188">
            <v>52561.451269600002</v>
          </cell>
          <cell r="U188">
            <v>249.5</v>
          </cell>
        </row>
        <row r="190">
          <cell r="B190" t="str">
            <v>Адыгрегионгаз</v>
          </cell>
          <cell r="M190">
            <v>6</v>
          </cell>
          <cell r="O190">
            <v>68.066534341772154</v>
          </cell>
          <cell r="P190">
            <v>76.817945899999998</v>
          </cell>
          <cell r="U190">
            <v>249.4</v>
          </cell>
        </row>
        <row r="191">
          <cell r="B191" t="str">
            <v>ПБТ</v>
          </cell>
        </row>
        <row r="192">
          <cell r="A192" t="str">
            <v>№2</v>
          </cell>
          <cell r="U192">
            <v>249.4</v>
          </cell>
        </row>
        <row r="193">
          <cell r="A193">
            <v>1</v>
          </cell>
          <cell r="B193" t="str">
            <v>Красная   58/1      КС-1 -3шт</v>
          </cell>
          <cell r="C193">
            <v>1.2</v>
          </cell>
          <cell r="D193">
            <v>0.93340000000000001</v>
          </cell>
          <cell r="E193">
            <v>0.93340000000000001</v>
          </cell>
          <cell r="F193">
            <v>0</v>
          </cell>
          <cell r="G193">
            <v>0</v>
          </cell>
          <cell r="H193">
            <v>1500.03</v>
          </cell>
          <cell r="I193">
            <v>43.11</v>
          </cell>
          <cell r="J193">
            <v>1456.92</v>
          </cell>
          <cell r="K193">
            <v>169.37200000000001</v>
          </cell>
          <cell r="L193">
            <v>1287.548</v>
          </cell>
          <cell r="O193">
            <v>204.9483885793872</v>
          </cell>
          <cell r="P193">
            <v>294.30588599999999</v>
          </cell>
          <cell r="Q193">
            <v>196.2</v>
          </cell>
          <cell r="R193">
            <v>794</v>
          </cell>
          <cell r="S193">
            <v>16</v>
          </cell>
          <cell r="T193">
            <v>46773</v>
          </cell>
          <cell r="U193">
            <v>249.4</v>
          </cell>
        </row>
        <row r="194">
          <cell r="A194" t="str">
            <v xml:space="preserve"> №5</v>
          </cell>
          <cell r="U194" t="e">
            <v>#VALUE!</v>
          </cell>
        </row>
        <row r="195">
          <cell r="A195">
            <v>2</v>
          </cell>
          <cell r="B195" t="str">
            <v>2  отд  Солнечный                         Е-09-ПКН-2м – 2шт</v>
          </cell>
          <cell r="C195">
            <v>1</v>
          </cell>
          <cell r="D195">
            <v>0.34400000000000003</v>
          </cell>
          <cell r="E195">
            <v>0.34400000000000003</v>
          </cell>
          <cell r="F195">
            <v>0</v>
          </cell>
          <cell r="G195">
            <v>0</v>
          </cell>
          <cell r="H195">
            <v>670.60300000000007</v>
          </cell>
          <cell r="I195">
            <v>41.71</v>
          </cell>
          <cell r="J195">
            <v>628.89300000000003</v>
          </cell>
          <cell r="K195">
            <v>128.26300000000001</v>
          </cell>
          <cell r="L195">
            <v>500.63</v>
          </cell>
          <cell r="O195">
            <v>91.624170334261848</v>
          </cell>
          <cell r="P195">
            <v>131.57230860000001</v>
          </cell>
          <cell r="Q195">
            <v>196.2</v>
          </cell>
          <cell r="R195">
            <v>441</v>
          </cell>
          <cell r="S195">
            <v>108</v>
          </cell>
          <cell r="T195">
            <v>59669</v>
          </cell>
          <cell r="U195" t="e">
            <v>#VALUE!</v>
          </cell>
        </row>
        <row r="196">
          <cell r="A196" t="str">
            <v>№8</v>
          </cell>
        </row>
        <row r="197">
          <cell r="A197">
            <v>3</v>
          </cell>
          <cell r="B197" t="str">
            <v>Дзержинского231/1 (3отд)   Д-900-2шт</v>
          </cell>
          <cell r="C197">
            <v>1</v>
          </cell>
          <cell r="D197">
            <v>0.34379999999999999</v>
          </cell>
          <cell r="E197">
            <v>0.34379999999999999</v>
          </cell>
          <cell r="F197">
            <v>0</v>
          </cell>
          <cell r="G197">
            <v>0</v>
          </cell>
          <cell r="H197">
            <v>726.58799999999997</v>
          </cell>
          <cell r="I197">
            <v>117.52</v>
          </cell>
          <cell r="J197">
            <v>609.06799999999998</v>
          </cell>
          <cell r="K197">
            <v>109.298</v>
          </cell>
          <cell r="L197">
            <v>499.77</v>
          </cell>
          <cell r="O197">
            <v>99.273374373259031</v>
          </cell>
          <cell r="P197">
            <v>142.55656559999997</v>
          </cell>
          <cell r="Q197">
            <v>196.2</v>
          </cell>
          <cell r="R197">
            <v>370</v>
          </cell>
          <cell r="S197">
            <v>25</v>
          </cell>
          <cell r="T197">
            <v>13504</v>
          </cell>
        </row>
        <row r="198">
          <cell r="A198">
            <v>4</v>
          </cell>
          <cell r="B198" t="str">
            <v>4 отд Краснодарский                   НР-18-2шт</v>
          </cell>
          <cell r="C198">
            <v>1</v>
          </cell>
          <cell r="D198">
            <v>0.16458599999999998</v>
          </cell>
          <cell r="E198">
            <v>0.16458599999999998</v>
          </cell>
          <cell r="F198">
            <v>0</v>
          </cell>
          <cell r="G198">
            <v>0</v>
          </cell>
          <cell r="H198">
            <v>364.56700000000001</v>
          </cell>
          <cell r="I198">
            <v>60.51</v>
          </cell>
          <cell r="J198">
            <v>304.05700000000002</v>
          </cell>
          <cell r="K198">
            <v>60.570999999999998</v>
          </cell>
          <cell r="L198">
            <v>243.48599999999999</v>
          </cell>
          <cell r="O198">
            <v>49.810616573816155</v>
          </cell>
          <cell r="P198">
            <v>71.528045399999996</v>
          </cell>
          <cell r="Q198">
            <v>196.2</v>
          </cell>
          <cell r="R198">
            <v>394</v>
          </cell>
          <cell r="S198">
            <v>241</v>
          </cell>
          <cell r="T198">
            <v>22180</v>
          </cell>
        </row>
        <row r="199">
          <cell r="B199" t="str">
            <v>Всего по  ПБТ</v>
          </cell>
          <cell r="C199">
            <v>4.2</v>
          </cell>
          <cell r="D199">
            <v>1.7857859999999999</v>
          </cell>
          <cell r="E199">
            <v>1.7857859999999999</v>
          </cell>
          <cell r="F199">
            <v>0</v>
          </cell>
          <cell r="G199">
            <v>0</v>
          </cell>
          <cell r="H199">
            <v>3261.7879999999996</v>
          </cell>
          <cell r="I199">
            <v>262.84999999999997</v>
          </cell>
          <cell r="J199">
            <v>2998.9379999999996</v>
          </cell>
          <cell r="K199">
            <v>467.50400000000002</v>
          </cell>
          <cell r="L199">
            <v>2531.4339999999997</v>
          </cell>
          <cell r="O199">
            <v>445.65654986072428</v>
          </cell>
          <cell r="P199">
            <v>639.96280560000002</v>
          </cell>
          <cell r="Q199">
            <v>196.20000000000005</v>
          </cell>
          <cell r="R199">
            <v>1999</v>
          </cell>
          <cell r="S199">
            <v>390</v>
          </cell>
          <cell r="T199">
            <v>142126</v>
          </cell>
        </row>
        <row r="200">
          <cell r="B200" t="str">
            <v xml:space="preserve">Уголь                         </v>
          </cell>
        </row>
        <row r="201">
          <cell r="A201" t="str">
            <v>№2</v>
          </cell>
        </row>
        <row r="202">
          <cell r="A202">
            <v>1</v>
          </cell>
          <cell r="B202" t="str">
            <v>Шевченко  222/1  КС-1 -2шт</v>
          </cell>
          <cell r="C202">
            <v>0.42</v>
          </cell>
          <cell r="D202">
            <v>0.1595</v>
          </cell>
          <cell r="E202">
            <v>0.1595</v>
          </cell>
          <cell r="F202">
            <v>0</v>
          </cell>
          <cell r="G202">
            <v>0</v>
          </cell>
          <cell r="H202">
            <v>297.54500000000002</v>
          </cell>
          <cell r="I202">
            <v>50.56</v>
          </cell>
          <cell r="J202">
            <v>246.98500000000001</v>
          </cell>
          <cell r="K202">
            <v>15.131</v>
          </cell>
          <cell r="L202">
            <v>231.85400000000001</v>
          </cell>
          <cell r="O202">
            <v>104.0990102204409</v>
          </cell>
          <cell r="P202">
            <v>74.207723000000016</v>
          </cell>
          <cell r="Q202">
            <v>249.4</v>
          </cell>
          <cell r="R202">
            <v>131</v>
          </cell>
          <cell r="S202">
            <v>16</v>
          </cell>
          <cell r="T202">
            <v>18602</v>
          </cell>
        </row>
        <row r="203">
          <cell r="A203">
            <v>2</v>
          </cell>
          <cell r="B203" t="str">
            <v>Красная 28     КС-1 -3шт</v>
          </cell>
          <cell r="C203">
            <v>1.2</v>
          </cell>
          <cell r="D203">
            <v>0.25700000000000001</v>
          </cell>
          <cell r="E203">
            <v>0.249</v>
          </cell>
          <cell r="F203">
            <v>8.0000000000000002E-3</v>
          </cell>
          <cell r="G203">
            <v>0</v>
          </cell>
          <cell r="H203">
            <v>578.72400000000005</v>
          </cell>
          <cell r="I203">
            <v>92.95</v>
          </cell>
          <cell r="J203">
            <v>485.774</v>
          </cell>
          <cell r="K203">
            <v>81.585999999999999</v>
          </cell>
          <cell r="L203">
            <v>404.18799999999999</v>
          </cell>
          <cell r="O203">
            <v>202.47221627254513</v>
          </cell>
          <cell r="P203">
            <v>144.33376560000002</v>
          </cell>
          <cell r="Q203">
            <v>249.4</v>
          </cell>
          <cell r="R203">
            <v>424</v>
          </cell>
          <cell r="S203">
            <v>207</v>
          </cell>
          <cell r="T203">
            <v>61615</v>
          </cell>
        </row>
        <row r="204">
          <cell r="A204" t="str">
            <v xml:space="preserve"> №5</v>
          </cell>
        </row>
        <row r="205">
          <cell r="A205">
            <v>3</v>
          </cell>
          <cell r="B205" t="str">
            <v>Центральная 16/3     Универсал-2шт</v>
          </cell>
          <cell r="C205">
            <v>0.36</v>
          </cell>
          <cell r="D205">
            <v>7.9330000000000012E-2</v>
          </cell>
          <cell r="E205">
            <v>7.9330000000000012E-2</v>
          </cell>
          <cell r="F205">
            <v>0</v>
          </cell>
          <cell r="G205">
            <v>0</v>
          </cell>
          <cell r="H205">
            <v>131.328</v>
          </cell>
          <cell r="I205">
            <v>14.19</v>
          </cell>
          <cell r="J205">
            <v>117.13799999999999</v>
          </cell>
          <cell r="K205">
            <v>13.510999999999999</v>
          </cell>
          <cell r="L205">
            <v>103.627</v>
          </cell>
          <cell r="O205">
            <v>45.94637723446894</v>
          </cell>
          <cell r="P205">
            <v>32.753203200000002</v>
          </cell>
          <cell r="Q205">
            <v>249.4</v>
          </cell>
          <cell r="R205">
            <v>102</v>
          </cell>
          <cell r="S205">
            <v>33</v>
          </cell>
          <cell r="T205">
            <v>20523</v>
          </cell>
        </row>
        <row r="206">
          <cell r="A206">
            <v>4</v>
          </cell>
          <cell r="B206" t="str">
            <v>Центральная 63/2  КС-1-2шт</v>
          </cell>
          <cell r="C206">
            <v>1</v>
          </cell>
          <cell r="D206">
            <v>0.17046899999999998</v>
          </cell>
          <cell r="E206">
            <v>0.17046899999999998</v>
          </cell>
          <cell r="F206">
            <v>0</v>
          </cell>
          <cell r="G206">
            <v>0</v>
          </cell>
          <cell r="H206">
            <v>303.54399999999998</v>
          </cell>
          <cell r="I206">
            <v>6.0789999999999997</v>
          </cell>
          <cell r="J206">
            <v>297.46499999999997</v>
          </cell>
          <cell r="K206">
            <v>49.67</v>
          </cell>
          <cell r="L206">
            <v>247.79499999999999</v>
          </cell>
          <cell r="O206">
            <v>106.1978186773547</v>
          </cell>
          <cell r="P206">
            <v>75.703873599999994</v>
          </cell>
          <cell r="Q206">
            <v>249.4</v>
          </cell>
          <cell r="R206">
            <v>191</v>
          </cell>
          <cell r="S206">
            <v>25</v>
          </cell>
          <cell r="T206">
            <v>16267</v>
          </cell>
        </row>
        <row r="207">
          <cell r="B207" t="str">
            <v>Всего по  углю</v>
          </cell>
          <cell r="C207">
            <v>2.98</v>
          </cell>
          <cell r="D207">
            <v>0.66629899999999997</v>
          </cell>
          <cell r="E207">
            <v>0.65829899999999997</v>
          </cell>
          <cell r="F207">
            <v>8.0000000000000002E-3</v>
          </cell>
          <cell r="G207">
            <v>0</v>
          </cell>
          <cell r="H207">
            <v>1311.1410000000001</v>
          </cell>
          <cell r="I207">
            <v>163.779</v>
          </cell>
          <cell r="J207">
            <v>1147.3620000000001</v>
          </cell>
          <cell r="K207">
            <v>159.898</v>
          </cell>
          <cell r="L207">
            <v>987.46399999999994</v>
          </cell>
          <cell r="O207">
            <v>458.71542240480971</v>
          </cell>
          <cell r="P207">
            <v>326.99856540000002</v>
          </cell>
          <cell r="Q207">
            <v>249.4</v>
          </cell>
          <cell r="R207">
            <v>848</v>
          </cell>
          <cell r="S207">
            <v>281</v>
          </cell>
          <cell r="T207">
            <v>117007</v>
          </cell>
        </row>
        <row r="209">
          <cell r="B209" t="str">
            <v xml:space="preserve">Расход   по   ЦТП. </v>
          </cell>
        </row>
        <row r="210">
          <cell r="B210" t="str">
            <v>Район № 1</v>
          </cell>
          <cell r="R210">
            <v>21449</v>
          </cell>
          <cell r="S210">
            <v>6860</v>
          </cell>
          <cell r="T210">
            <v>2396043</v>
          </cell>
        </row>
        <row r="211">
          <cell r="B211" t="str">
            <v xml:space="preserve">Район № 2 </v>
          </cell>
          <cell r="R211">
            <v>4943</v>
          </cell>
          <cell r="S211">
            <v>16</v>
          </cell>
          <cell r="T211">
            <v>384548</v>
          </cell>
        </row>
        <row r="212">
          <cell r="B212" t="str">
            <v>Район № 3</v>
          </cell>
        </row>
        <row r="213">
          <cell r="B213" t="str">
            <v>Район № 4</v>
          </cell>
          <cell r="R213">
            <v>88</v>
          </cell>
          <cell r="S213">
            <v>0</v>
          </cell>
          <cell r="T213">
            <v>312415</v>
          </cell>
        </row>
        <row r="214">
          <cell r="B214" t="str">
            <v>Район № 5</v>
          </cell>
          <cell r="R214">
            <v>1444</v>
          </cell>
          <cell r="S214">
            <v>1444</v>
          </cell>
          <cell r="T214">
            <v>925957</v>
          </cell>
        </row>
        <row r="215">
          <cell r="B215" t="str">
            <v>Район № 6</v>
          </cell>
          <cell r="R215">
            <v>869</v>
          </cell>
          <cell r="S215">
            <v>539</v>
          </cell>
          <cell r="T215">
            <v>348083</v>
          </cell>
        </row>
        <row r="216">
          <cell r="B216" t="str">
            <v>Район № 7</v>
          </cell>
          <cell r="T216">
            <v>114440</v>
          </cell>
        </row>
        <row r="217">
          <cell r="B217" t="str">
            <v>Район № 8</v>
          </cell>
          <cell r="T217">
            <v>197520</v>
          </cell>
        </row>
        <row r="218">
          <cell r="B218" t="str">
            <v>Произв. база предпр.</v>
          </cell>
          <cell r="R218">
            <v>9606</v>
          </cell>
          <cell r="S218">
            <v>9606</v>
          </cell>
          <cell r="T218">
            <v>305000</v>
          </cell>
        </row>
        <row r="219">
          <cell r="B219" t="str">
            <v>ИТОГО:</v>
          </cell>
          <cell r="R219">
            <v>38399</v>
          </cell>
          <cell r="S219">
            <v>18465</v>
          </cell>
          <cell r="T219">
            <v>4984006</v>
          </cell>
        </row>
        <row r="221">
          <cell r="B221" t="str">
            <v>ВСЕГО:</v>
          </cell>
          <cell r="C221">
            <v>1022.2480000000004</v>
          </cell>
          <cell r="D221">
            <v>725.48428778507446</v>
          </cell>
          <cell r="E221">
            <v>629.33256099999994</v>
          </cell>
          <cell r="F221">
            <v>92.806939214925421</v>
          </cell>
          <cell r="G221">
            <v>2.7280000000000002</v>
          </cell>
          <cell r="H221">
            <v>1539002.4689999998</v>
          </cell>
          <cell r="I221">
            <v>41153.366000000009</v>
          </cell>
          <cell r="J221">
            <v>1497849.1030000004</v>
          </cell>
          <cell r="K221">
            <v>123810.07800000005</v>
          </cell>
          <cell r="L221">
            <v>1374039.0249999997</v>
          </cell>
          <cell r="P221">
            <v>249572.09787862399</v>
          </cell>
          <cell r="Q221">
            <v>162.16484567486683</v>
          </cell>
          <cell r="R221">
            <v>1077300</v>
          </cell>
          <cell r="S221">
            <v>210364</v>
          </cell>
          <cell r="T221">
            <v>47083611</v>
          </cell>
          <cell r="U221">
            <v>26717.091999999993</v>
          </cell>
        </row>
        <row r="224">
          <cell r="E224" t="str">
            <v>Управляюший  директор ОАО "Краснодартеплоэнерго"</v>
          </cell>
          <cell r="O224" t="str">
            <v>А.А. Смаглюк</v>
          </cell>
        </row>
        <row r="226">
          <cell r="E226" t="str">
            <v>Уполномоченный по тарифу</v>
          </cell>
        </row>
        <row r="227">
          <cell r="E227" t="str">
            <v>Директор по экономике и финансам</v>
          </cell>
          <cell r="O227" t="str">
            <v>И.А. Пашинин</v>
          </cell>
        </row>
        <row r="230">
          <cell r="E230" t="str">
            <v>Начальник ПТС</v>
          </cell>
          <cell r="O230" t="str">
            <v>С.С. Коровянская</v>
          </cell>
        </row>
        <row r="235">
          <cell r="B235" t="str">
            <v xml:space="preserve">Исп:    инженер   ПТС </v>
          </cell>
          <cell r="F235" t="str">
            <v>Л.В. Неклюдова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R1" t="str">
            <v>Таблица 1.10</v>
          </cell>
        </row>
        <row r="2">
          <cell r="E2" t="str">
            <v>Показатели  работы котельных ОАО "Краснодартеплоэнерго" за  2011  год</v>
          </cell>
        </row>
        <row r="4">
          <cell r="A4" t="str">
            <v>№ произв. Участка</v>
          </cell>
          <cell r="B4" t="str">
            <v>Адрес котельной                       Тип котлов</v>
          </cell>
          <cell r="C4" t="str">
            <v>Устан.</v>
          </cell>
          <cell r="D4" t="str">
            <v>Подкл. мощность мах. Гкал/час</v>
          </cell>
          <cell r="H4" t="str">
            <v xml:space="preserve">Выработ. </v>
          </cell>
          <cell r="I4" t="str">
            <v>Фактич.</v>
          </cell>
          <cell r="J4" t="str">
            <v>Собств.</v>
          </cell>
          <cell r="K4" t="str">
            <v xml:space="preserve">Отпуск </v>
          </cell>
          <cell r="L4" t="str">
            <v xml:space="preserve">Потери </v>
          </cell>
          <cell r="M4" t="str">
            <v>Полезный</v>
          </cell>
          <cell r="N4" t="str">
            <v>Площадки</v>
          </cell>
          <cell r="O4" t="str">
            <v>Расход топлива по</v>
          </cell>
          <cell r="Q4" t="str">
            <v>Удельный</v>
          </cell>
          <cell r="R4" t="str">
            <v xml:space="preserve">Расход </v>
          </cell>
          <cell r="S4" t="str">
            <v>Канализ.</v>
          </cell>
          <cell r="T4" t="str">
            <v>Расход</v>
          </cell>
        </row>
        <row r="5">
          <cell r="C5" t="str">
            <v>мощн.</v>
          </cell>
          <cell r="D5" t="str">
            <v>Всего</v>
          </cell>
          <cell r="E5" t="str">
            <v>по отоп-</v>
          </cell>
          <cell r="F5" t="str">
            <v>по ГВС</v>
          </cell>
          <cell r="G5" t="str">
            <v>Паро-</v>
          </cell>
          <cell r="H5" t="str">
            <v>тепловой</v>
          </cell>
          <cell r="I5" t="str">
            <v>удельн.</v>
          </cell>
          <cell r="J5" t="str">
            <v>нужды</v>
          </cell>
          <cell r="K5" t="str">
            <v>тепловой</v>
          </cell>
          <cell r="L5" t="str">
            <v>в тепло-</v>
          </cell>
          <cell r="M5" t="str">
            <v>отпуск</v>
          </cell>
          <cell r="O5" t="str">
            <v>котельной в год</v>
          </cell>
          <cell r="Q5" t="str">
            <v>расход</v>
          </cell>
          <cell r="R5" t="str">
            <v>воды по</v>
          </cell>
          <cell r="S5" t="str">
            <v xml:space="preserve">стоков </v>
          </cell>
          <cell r="T5" t="str">
            <v>э/энерг.</v>
          </cell>
        </row>
        <row r="6">
          <cell r="C6" t="str">
            <v>Гкал/ч</v>
          </cell>
          <cell r="E6" t="str">
            <v>лению</v>
          </cell>
          <cell r="G6" t="str">
            <v>вая</v>
          </cell>
          <cell r="H6" t="str">
            <v>энергии</v>
          </cell>
          <cell r="I6" t="str">
            <v>расход</v>
          </cell>
          <cell r="J6" t="str">
            <v>котельн.</v>
          </cell>
          <cell r="K6" t="str">
            <v>энергии</v>
          </cell>
          <cell r="L6" t="str">
            <v xml:space="preserve">вых </v>
          </cell>
          <cell r="M6" t="str">
            <v>тепла,</v>
          </cell>
          <cell r="O6" t="str">
            <v xml:space="preserve">натуральн. </v>
          </cell>
          <cell r="P6" t="str">
            <v>условное .</v>
          </cell>
          <cell r="Q6" t="str">
            <v>топлива по</v>
          </cell>
          <cell r="R6" t="str">
            <v xml:space="preserve"> котельн.</v>
          </cell>
          <cell r="S6" t="str">
            <v>от</v>
          </cell>
          <cell r="T6" t="str">
            <v>по</v>
          </cell>
        </row>
        <row r="7">
          <cell r="E7" t="str">
            <v>и вентил</v>
          </cell>
          <cell r="G7" t="str">
            <v>наг-</v>
          </cell>
          <cell r="H7" t="str">
            <v>за год,</v>
          </cell>
          <cell r="I7" t="str">
            <v xml:space="preserve"> топлива</v>
          </cell>
          <cell r="J7" t="str">
            <v>Гкал/год</v>
          </cell>
          <cell r="K7" t="str">
            <v>в сеть,</v>
          </cell>
          <cell r="L7" t="str">
            <v>сетях,</v>
          </cell>
          <cell r="M7" t="str">
            <v>Гкал/год</v>
          </cell>
          <cell r="O7" t="str">
            <v xml:space="preserve">топливо, </v>
          </cell>
          <cell r="P7" t="str">
            <v>топливо</v>
          </cell>
          <cell r="Q7" t="str">
            <v>реж.карте</v>
          </cell>
          <cell r="R7" t="str">
            <v>мз/год</v>
          </cell>
          <cell r="S7" t="str">
            <v>котельн.</v>
          </cell>
          <cell r="T7" t="str">
            <v>котельной</v>
          </cell>
        </row>
        <row r="8">
          <cell r="G8" t="str">
            <v>рузка</v>
          </cell>
          <cell r="H8" t="str">
            <v>Гкал/год</v>
          </cell>
          <cell r="I8" t="str">
            <v>кг.у.т/Гкал</v>
          </cell>
          <cell r="K8" t="str">
            <v>Гкал/год</v>
          </cell>
          <cell r="L8" t="str">
            <v>Гкал/год</v>
          </cell>
          <cell r="O8" t="str">
            <v>тыс. м3</v>
          </cell>
          <cell r="P8" t="str">
            <v>т.у.т.</v>
          </cell>
          <cell r="Q8" t="str">
            <v>кг.у.т/.Гкал</v>
          </cell>
          <cell r="S8" t="str">
            <v>мз/год</v>
          </cell>
          <cell r="T8" t="str">
            <v>кВт/год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7</v>
          </cell>
          <cell r="H9">
            <v>8</v>
          </cell>
          <cell r="I9">
            <v>9</v>
          </cell>
          <cell r="J9">
            <v>10</v>
          </cell>
          <cell r="K9">
            <v>11</v>
          </cell>
          <cell r="L9">
            <v>12</v>
          </cell>
          <cell r="M9">
            <v>13</v>
          </cell>
          <cell r="N9">
            <v>14</v>
          </cell>
          <cell r="O9">
            <v>15</v>
          </cell>
          <cell r="P9">
            <v>16</v>
          </cell>
          <cell r="Q9">
            <v>17</v>
          </cell>
          <cell r="R9">
            <v>18</v>
          </cell>
          <cell r="S9">
            <v>19</v>
          </cell>
          <cell r="T9">
            <v>20</v>
          </cell>
        </row>
        <row r="10">
          <cell r="A10" t="str">
            <v>№2</v>
          </cell>
        </row>
        <row r="11">
          <cell r="A11">
            <v>1</v>
          </cell>
          <cell r="B11" t="str">
            <v>Трудовая Слава,32              ТВГ-8м -4шт</v>
          </cell>
          <cell r="C11">
            <v>33.200000000000003</v>
          </cell>
          <cell r="D11">
            <v>16.802458000000001</v>
          </cell>
          <cell r="E11">
            <v>14.042491</v>
          </cell>
          <cell r="F11">
            <v>2.7599670000000001</v>
          </cell>
          <cell r="H11">
            <v>39835.116000000002</v>
          </cell>
          <cell r="I11">
            <v>159.28970810578284</v>
          </cell>
          <cell r="J11">
            <v>604.87300000000005</v>
          </cell>
          <cell r="K11">
            <v>39230.243000000002</v>
          </cell>
          <cell r="L11">
            <v>3805.58</v>
          </cell>
          <cell r="M11">
            <v>35424.663</v>
          </cell>
          <cell r="N11">
            <v>4</v>
          </cell>
          <cell r="O11">
            <v>5466.848</v>
          </cell>
          <cell r="P11">
            <v>6345.3239999999996</v>
          </cell>
          <cell r="Q11">
            <v>158.5</v>
          </cell>
          <cell r="R11">
            <v>25159</v>
          </cell>
          <cell r="S11">
            <v>4146</v>
          </cell>
          <cell r="T11">
            <v>706619</v>
          </cell>
        </row>
        <row r="12">
          <cell r="A12">
            <v>2</v>
          </cell>
          <cell r="B12" t="str">
            <v>Невкипелого,25/1                      ТВГ-8м -3шт</v>
          </cell>
          <cell r="C12">
            <v>24.9</v>
          </cell>
          <cell r="D12">
            <v>16.336953999999999</v>
          </cell>
          <cell r="E12">
            <v>13.472559</v>
          </cell>
          <cell r="F12">
            <v>2.864395</v>
          </cell>
          <cell r="H12">
            <v>41526.664999999994</v>
          </cell>
          <cell r="I12">
            <v>159.34732538719402</v>
          </cell>
          <cell r="J12">
            <v>616.25099999999998</v>
          </cell>
          <cell r="K12">
            <v>40910.413999999997</v>
          </cell>
          <cell r="L12">
            <v>3143.2910000000002</v>
          </cell>
          <cell r="M12">
            <v>37767.123</v>
          </cell>
          <cell r="N12">
            <v>4</v>
          </cell>
          <cell r="O12">
            <v>5710.0240000000003</v>
          </cell>
          <cell r="P12">
            <v>6617.1629999999996</v>
          </cell>
          <cell r="Q12">
            <v>159.30000000000001</v>
          </cell>
          <cell r="R12">
            <v>26184</v>
          </cell>
          <cell r="S12">
            <v>2363</v>
          </cell>
          <cell r="T12">
            <v>628932</v>
          </cell>
        </row>
        <row r="13">
          <cell r="A13">
            <v>3</v>
          </cell>
          <cell r="B13" t="str">
            <v>Крупской 2/2 п.Пашковский КС-1 -2шт</v>
          </cell>
          <cell r="C13">
            <v>1.28</v>
          </cell>
          <cell r="D13">
            <v>0.93761699999999992</v>
          </cell>
          <cell r="E13">
            <v>0.93761699999999992</v>
          </cell>
          <cell r="F13">
            <v>0</v>
          </cell>
          <cell r="H13">
            <v>1995.9580000000001</v>
          </cell>
          <cell r="I13">
            <v>169.39785306103636</v>
          </cell>
          <cell r="J13">
            <v>34.439</v>
          </cell>
          <cell r="K13">
            <v>1961.519</v>
          </cell>
          <cell r="L13">
            <v>249.98099999999999</v>
          </cell>
          <cell r="M13">
            <v>1711.538</v>
          </cell>
          <cell r="N13">
            <v>5</v>
          </cell>
          <cell r="O13">
            <v>291.53199999999998</v>
          </cell>
          <cell r="P13">
            <v>338.11099999999999</v>
          </cell>
          <cell r="Q13">
            <v>168.62</v>
          </cell>
          <cell r="R13">
            <v>560</v>
          </cell>
          <cell r="S13">
            <v>0</v>
          </cell>
          <cell r="T13">
            <v>51796</v>
          </cell>
        </row>
        <row r="14">
          <cell r="A14">
            <v>4</v>
          </cell>
          <cell r="B14" t="str">
            <v>пос.Знаменский Гагарина9/1 ДКВР-2,5/13 -2шт</v>
          </cell>
          <cell r="C14">
            <v>3.2</v>
          </cell>
          <cell r="D14">
            <v>2.5797840000000001</v>
          </cell>
          <cell r="E14">
            <v>2.5797840000000001</v>
          </cell>
          <cell r="F14">
            <v>0</v>
          </cell>
          <cell r="H14">
            <v>5289.4669999999996</v>
          </cell>
          <cell r="I14">
            <v>162.56250393470648</v>
          </cell>
          <cell r="J14">
            <v>87.728999999999999</v>
          </cell>
          <cell r="K14">
            <v>5201.7379999999994</v>
          </cell>
          <cell r="L14">
            <v>994.70799999999997</v>
          </cell>
          <cell r="M14">
            <v>4207.03</v>
          </cell>
          <cell r="N14">
            <v>5</v>
          </cell>
          <cell r="O14">
            <v>741.58799999999997</v>
          </cell>
          <cell r="P14">
            <v>859.86900000000003</v>
          </cell>
          <cell r="Q14">
            <v>162.5</v>
          </cell>
          <cell r="R14">
            <v>2355.1</v>
          </cell>
          <cell r="S14">
            <v>0</v>
          </cell>
          <cell r="T14">
            <v>277800</v>
          </cell>
        </row>
        <row r="15">
          <cell r="A15">
            <v>5</v>
          </cell>
          <cell r="B15" t="str">
            <v>пос.Зональный Сад.2/Нов.49 КСВ-1,86 -4шт</v>
          </cell>
          <cell r="C15">
            <v>6.43</v>
          </cell>
          <cell r="D15">
            <v>5.2148269999999997</v>
          </cell>
          <cell r="E15">
            <v>4.4014819999999997</v>
          </cell>
          <cell r="F15">
            <v>0.81334499999999998</v>
          </cell>
          <cell r="H15">
            <v>12554.638999999999</v>
          </cell>
          <cell r="I15">
            <v>158.98155255599147</v>
          </cell>
          <cell r="J15">
            <v>255.613</v>
          </cell>
          <cell r="K15">
            <v>12299.026</v>
          </cell>
          <cell r="L15">
            <v>1960.5070000000001</v>
          </cell>
          <cell r="M15">
            <v>10338.519</v>
          </cell>
          <cell r="N15">
            <v>4</v>
          </cell>
          <cell r="O15">
            <v>1721.165</v>
          </cell>
          <cell r="P15">
            <v>1995.9559999999999</v>
          </cell>
          <cell r="Q15">
            <v>159.30000000000001</v>
          </cell>
          <cell r="R15">
            <v>1101</v>
          </cell>
          <cell r="S15">
            <v>597</v>
          </cell>
          <cell r="T15">
            <v>473347</v>
          </cell>
        </row>
        <row r="16">
          <cell r="A16">
            <v>6</v>
          </cell>
          <cell r="B16" t="str">
            <v>Бершанской, 170  стр.1           КС-1 -2шт</v>
          </cell>
          <cell r="C16">
            <v>0.8</v>
          </cell>
          <cell r="D16">
            <v>0.239039</v>
          </cell>
          <cell r="E16">
            <v>0.19353100000000001</v>
          </cell>
          <cell r="F16">
            <v>4.5508E-2</v>
          </cell>
          <cell r="H16">
            <v>901.28600000000006</v>
          </cell>
          <cell r="I16">
            <v>169.64426386296913</v>
          </cell>
          <cell r="J16">
            <v>76.48</v>
          </cell>
          <cell r="K16">
            <v>824.80600000000004</v>
          </cell>
          <cell r="L16">
            <v>106.373</v>
          </cell>
          <cell r="M16">
            <v>718.43299999999999</v>
          </cell>
          <cell r="N16">
            <v>5</v>
          </cell>
          <cell r="O16">
            <v>131.85</v>
          </cell>
          <cell r="P16">
            <v>152.898</v>
          </cell>
          <cell r="Q16">
            <v>169.5</v>
          </cell>
          <cell r="R16">
            <v>217</v>
          </cell>
          <cell r="S16">
            <v>147</v>
          </cell>
          <cell r="T16">
            <v>31645</v>
          </cell>
        </row>
        <row r="17">
          <cell r="A17">
            <v>7</v>
          </cell>
          <cell r="B17" t="str">
            <v>Сормовская, 167/1                 Майти-Терм1200-1шт,Майти-Терм-1010-1шт</v>
          </cell>
          <cell r="C17">
            <v>0.53</v>
          </cell>
          <cell r="D17">
            <v>0.25578800000000002</v>
          </cell>
          <cell r="E17">
            <v>0.21299999999999999</v>
          </cell>
          <cell r="F17">
            <v>4.2788E-2</v>
          </cell>
          <cell r="H17">
            <v>962.42899999999997</v>
          </cell>
          <cell r="I17">
            <v>163.68791879712685</v>
          </cell>
          <cell r="J17">
            <v>182.69399999999999</v>
          </cell>
          <cell r="K17">
            <v>779.73500000000001</v>
          </cell>
          <cell r="L17">
            <v>0</v>
          </cell>
          <cell r="M17">
            <v>779.73500000000001</v>
          </cell>
          <cell r="N17">
            <v>5</v>
          </cell>
          <cell r="O17">
            <v>135.822</v>
          </cell>
          <cell r="P17">
            <v>157.53800000000001</v>
          </cell>
          <cell r="Q17">
            <v>161.4</v>
          </cell>
          <cell r="R17">
            <v>83</v>
          </cell>
          <cell r="S17">
            <v>45</v>
          </cell>
          <cell r="T17">
            <v>21670</v>
          </cell>
        </row>
        <row r="18">
          <cell r="A18">
            <v>8</v>
          </cell>
          <cell r="B18" t="str">
            <v>Сормовская,107 стр.1              КС-1 -2шт</v>
          </cell>
          <cell r="C18">
            <v>0.4</v>
          </cell>
          <cell r="D18">
            <v>0.34895999999999999</v>
          </cell>
          <cell r="E18">
            <v>0.34895999999999999</v>
          </cell>
          <cell r="F18">
            <v>0</v>
          </cell>
          <cell r="H18">
            <v>609.49600000000009</v>
          </cell>
          <cell r="I18">
            <v>173.85347893997661</v>
          </cell>
          <cell r="J18">
            <v>12.599</v>
          </cell>
          <cell r="K18">
            <v>596.89700000000005</v>
          </cell>
          <cell r="L18">
            <v>36.11</v>
          </cell>
          <cell r="M18">
            <v>560.78700000000003</v>
          </cell>
          <cell r="N18">
            <v>6</v>
          </cell>
          <cell r="O18">
            <v>91.41</v>
          </cell>
          <cell r="P18">
            <v>105.96299999999999</v>
          </cell>
          <cell r="Q18">
            <v>174.3</v>
          </cell>
          <cell r="R18">
            <v>8</v>
          </cell>
          <cell r="S18">
            <v>8</v>
          </cell>
          <cell r="T18">
            <v>5395</v>
          </cell>
        </row>
        <row r="19">
          <cell r="A19">
            <v>9</v>
          </cell>
          <cell r="B19" t="str">
            <v>Бершанской 404/3             ДКВР-2,5/12 -3шт</v>
          </cell>
          <cell r="C19">
            <v>4.8</v>
          </cell>
          <cell r="D19">
            <v>7.2447540000000004</v>
          </cell>
          <cell r="E19">
            <v>6.26736</v>
          </cell>
          <cell r="F19">
            <v>0.97739399999999999</v>
          </cell>
          <cell r="H19">
            <v>15916.852000000001</v>
          </cell>
          <cell r="I19">
            <v>162.9826048517634</v>
          </cell>
          <cell r="J19">
            <v>547.83900000000006</v>
          </cell>
          <cell r="K19">
            <v>15369.013000000001</v>
          </cell>
          <cell r="L19">
            <v>1726.4749999999999</v>
          </cell>
          <cell r="M19">
            <v>13642.538</v>
          </cell>
          <cell r="N19">
            <v>4</v>
          </cell>
          <cell r="O19">
            <v>2236.5549999999998</v>
          </cell>
          <cell r="P19">
            <v>2594.17</v>
          </cell>
          <cell r="Q19">
            <v>163.80000000000001</v>
          </cell>
          <cell r="R19">
            <v>6400</v>
          </cell>
          <cell r="S19">
            <v>5089</v>
          </cell>
          <cell r="T19">
            <v>376921</v>
          </cell>
        </row>
        <row r="20">
          <cell r="A20">
            <v>10</v>
          </cell>
          <cell r="B20" t="str">
            <v>Гоголя, 60      КС-1 -6шт</v>
          </cell>
          <cell r="C20">
            <v>3.6</v>
          </cell>
          <cell r="D20">
            <v>2.5561880000000001</v>
          </cell>
          <cell r="E20">
            <v>2.447371</v>
          </cell>
          <cell r="F20">
            <v>0.108817</v>
          </cell>
          <cell r="H20">
            <v>6054.7419999999993</v>
          </cell>
          <cell r="I20">
            <v>172.39016955635768</v>
          </cell>
          <cell r="J20">
            <v>175.71899999999999</v>
          </cell>
          <cell r="K20">
            <v>5879.0229999999992</v>
          </cell>
          <cell r="L20">
            <v>1146.5740000000001</v>
          </cell>
          <cell r="M20">
            <v>4732.4489999999996</v>
          </cell>
          <cell r="N20">
            <v>5</v>
          </cell>
          <cell r="O20">
            <v>900.13800000000003</v>
          </cell>
          <cell r="P20">
            <v>1043.778</v>
          </cell>
          <cell r="Q20">
            <v>170.2</v>
          </cell>
          <cell r="R20">
            <v>0</v>
          </cell>
          <cell r="S20">
            <v>0</v>
          </cell>
          <cell r="T20">
            <v>84080</v>
          </cell>
        </row>
        <row r="21">
          <cell r="A21">
            <v>11</v>
          </cell>
          <cell r="B21" t="str">
            <v>пос. Пригородный      Вулкан-0,6 -3шт</v>
          </cell>
          <cell r="C21">
            <v>1.8</v>
          </cell>
          <cell r="D21">
            <v>1.406587</v>
          </cell>
          <cell r="E21">
            <v>1.226005</v>
          </cell>
          <cell r="F21">
            <v>0.18058199999999999</v>
          </cell>
          <cell r="H21">
            <v>3833.2649999999999</v>
          </cell>
          <cell r="I21">
            <v>157.70107206258893</v>
          </cell>
          <cell r="J21">
            <v>90.177000000000007</v>
          </cell>
          <cell r="K21">
            <v>3743.0879999999997</v>
          </cell>
          <cell r="L21">
            <v>527.35</v>
          </cell>
          <cell r="M21">
            <v>3215.7379999999998</v>
          </cell>
          <cell r="N21">
            <v>5</v>
          </cell>
          <cell r="O21">
            <v>521.26800000000003</v>
          </cell>
          <cell r="P21">
            <v>604.51</v>
          </cell>
          <cell r="Q21">
            <v>155.30000000000001</v>
          </cell>
          <cell r="R21">
            <v>5205</v>
          </cell>
          <cell r="S21">
            <v>600</v>
          </cell>
          <cell r="T21">
            <v>113429</v>
          </cell>
        </row>
        <row r="22">
          <cell r="A22">
            <v>12</v>
          </cell>
          <cell r="B22" t="str">
            <v>пос.Индустриальный    ДКВР-6,5/12 -3шт</v>
          </cell>
          <cell r="C22">
            <v>12.54</v>
          </cell>
          <cell r="D22">
            <v>2.5281039999999999</v>
          </cell>
          <cell r="E22">
            <v>2.1124350000000001</v>
          </cell>
          <cell r="F22">
            <v>0.41566900000000001</v>
          </cell>
          <cell r="H22">
            <v>6959.6260000000002</v>
          </cell>
          <cell r="I22">
            <v>162.5397686599826</v>
          </cell>
          <cell r="J22">
            <v>360.84399999999999</v>
          </cell>
          <cell r="K22">
            <v>6598.7820000000002</v>
          </cell>
          <cell r="L22">
            <v>1122.4469999999999</v>
          </cell>
          <cell r="M22">
            <v>5476.335</v>
          </cell>
          <cell r="N22">
            <v>5</v>
          </cell>
          <cell r="O22">
            <v>975.46400000000006</v>
          </cell>
          <cell r="P22">
            <v>1131.2159999999999</v>
          </cell>
          <cell r="Q22">
            <v>161.19999999999999</v>
          </cell>
          <cell r="R22">
            <v>8554</v>
          </cell>
          <cell r="S22">
            <v>4440</v>
          </cell>
          <cell r="T22">
            <v>176655</v>
          </cell>
        </row>
        <row r="23">
          <cell r="A23">
            <v>13</v>
          </cell>
          <cell r="B23" t="str">
            <v>Заводская,36                        ДКВР-2,5/13 -2шт</v>
          </cell>
          <cell r="C23">
            <v>4.5</v>
          </cell>
          <cell r="D23">
            <v>1.1983349999999999</v>
          </cell>
          <cell r="E23">
            <v>1.1983349999999999</v>
          </cell>
          <cell r="F23">
            <v>0</v>
          </cell>
          <cell r="H23">
            <v>2469.5960000000005</v>
          </cell>
          <cell r="I23">
            <v>163.48584950736878</v>
          </cell>
          <cell r="J23">
            <v>53.079000000000001</v>
          </cell>
          <cell r="K23">
            <v>2416.5170000000003</v>
          </cell>
          <cell r="L23">
            <v>174.63</v>
          </cell>
          <cell r="M23">
            <v>2241.8870000000002</v>
          </cell>
          <cell r="N23">
            <v>5</v>
          </cell>
          <cell r="O23">
            <v>348.28100000000001</v>
          </cell>
          <cell r="P23">
            <v>403.74400000000003</v>
          </cell>
          <cell r="Q23">
            <v>158.1</v>
          </cell>
          <cell r="R23">
            <v>416</v>
          </cell>
          <cell r="S23">
            <v>416</v>
          </cell>
          <cell r="T23">
            <v>64360</v>
          </cell>
        </row>
        <row r="24">
          <cell r="A24" t="str">
            <v>№3</v>
          </cell>
        </row>
        <row r="25">
          <cell r="A25">
            <v>14</v>
          </cell>
          <cell r="B25" t="str">
            <v>Айвазовского,97  Е-1/9 -3 шт</v>
          </cell>
          <cell r="C25">
            <v>2.1</v>
          </cell>
          <cell r="D25">
            <v>0.58809999999999996</v>
          </cell>
          <cell r="E25">
            <v>0</v>
          </cell>
          <cell r="F25">
            <v>0</v>
          </cell>
          <cell r="G25">
            <v>0.58809999999999996</v>
          </cell>
          <cell r="H25">
            <v>950.64400000000001</v>
          </cell>
          <cell r="I25">
            <v>167.96718855849298</v>
          </cell>
          <cell r="J25">
            <v>107.694</v>
          </cell>
          <cell r="K25">
            <v>842.95</v>
          </cell>
          <cell r="L25">
            <v>109.19199999999999</v>
          </cell>
          <cell r="M25">
            <v>733.75800000000004</v>
          </cell>
          <cell r="N25">
            <v>5</v>
          </cell>
          <cell r="O25">
            <v>137.64099999999999</v>
          </cell>
          <cell r="P25">
            <v>159.67699999999999</v>
          </cell>
          <cell r="Q25">
            <v>171.9</v>
          </cell>
          <cell r="R25">
            <v>1569</v>
          </cell>
          <cell r="S25">
            <v>1091</v>
          </cell>
          <cell r="T25">
            <v>8874</v>
          </cell>
        </row>
        <row r="26">
          <cell r="A26">
            <v>15</v>
          </cell>
          <cell r="B26" t="str">
            <v>Воронежская,40/3 КС-1 -2шт</v>
          </cell>
          <cell r="C26">
            <v>1.1100000000000001</v>
          </cell>
          <cell r="D26">
            <v>1.306554</v>
          </cell>
          <cell r="E26">
            <v>1.228442</v>
          </cell>
          <cell r="F26">
            <v>7.8112000000000001E-2</v>
          </cell>
          <cell r="H26">
            <v>3010.6479999999997</v>
          </cell>
          <cell r="I26">
            <v>176.08235834943176</v>
          </cell>
          <cell r="J26">
            <v>178.07300000000001</v>
          </cell>
          <cell r="K26">
            <v>2832.5749999999998</v>
          </cell>
          <cell r="L26">
            <v>370.18</v>
          </cell>
          <cell r="M26">
            <v>2462.395</v>
          </cell>
          <cell r="N26">
            <v>5</v>
          </cell>
          <cell r="O26">
            <v>456.97</v>
          </cell>
          <cell r="P26">
            <v>530.12199999999996</v>
          </cell>
          <cell r="Q26">
            <v>175.2</v>
          </cell>
          <cell r="R26">
            <v>3160</v>
          </cell>
          <cell r="S26">
            <v>614</v>
          </cell>
          <cell r="T26">
            <v>70491</v>
          </cell>
        </row>
        <row r="27">
          <cell r="A27">
            <v>16</v>
          </cell>
          <cell r="B27" t="str">
            <v>Пр.5 Артельный 23/1 Энергия-3 -4шт ; КС-1 -4шт</v>
          </cell>
          <cell r="C27">
            <v>5.34</v>
          </cell>
          <cell r="D27">
            <v>5.1993309999999999</v>
          </cell>
          <cell r="E27">
            <v>4.9690190000000003</v>
          </cell>
          <cell r="F27">
            <v>0.23031199999999999</v>
          </cell>
          <cell r="H27">
            <v>12612.414000000001</v>
          </cell>
          <cell r="I27">
            <v>176.28806031898412</v>
          </cell>
          <cell r="J27">
            <v>340.642</v>
          </cell>
          <cell r="K27">
            <v>12271.772000000001</v>
          </cell>
          <cell r="L27">
            <v>793.86699999999996</v>
          </cell>
          <cell r="M27">
            <v>11477.905000000001</v>
          </cell>
          <cell r="N27">
            <v>4</v>
          </cell>
          <cell r="O27">
            <v>1916.7550000000001</v>
          </cell>
          <cell r="P27">
            <v>2223.4180000000001</v>
          </cell>
          <cell r="Q27">
            <v>174.3</v>
          </cell>
          <cell r="R27">
            <v>8332</v>
          </cell>
          <cell r="S27">
            <v>95</v>
          </cell>
          <cell r="T27">
            <v>192140</v>
          </cell>
        </row>
        <row r="28">
          <cell r="A28">
            <v>17</v>
          </cell>
          <cell r="B28" t="str">
            <v>Деповская 39        КС-1 -2шт</v>
          </cell>
          <cell r="C28">
            <v>1</v>
          </cell>
          <cell r="D28">
            <v>0.44812400000000002</v>
          </cell>
          <cell r="E28">
            <v>0.437504</v>
          </cell>
          <cell r="F28">
            <v>1.0619999999999999E-2</v>
          </cell>
          <cell r="H28">
            <v>922.91899999999998</v>
          </cell>
          <cell r="I28">
            <v>176.21156352832696</v>
          </cell>
          <cell r="J28">
            <v>29.492000000000001</v>
          </cell>
          <cell r="K28">
            <v>893.42700000000002</v>
          </cell>
          <cell r="L28">
            <v>53.764000000000003</v>
          </cell>
          <cell r="M28">
            <v>839.66300000000001</v>
          </cell>
          <cell r="N28">
            <v>5</v>
          </cell>
          <cell r="O28">
            <v>140.21100000000001</v>
          </cell>
          <cell r="P28">
            <v>162.62899999999999</v>
          </cell>
          <cell r="Q28">
            <v>174.5</v>
          </cell>
          <cell r="R28">
            <v>65</v>
          </cell>
          <cell r="S28">
            <v>37</v>
          </cell>
          <cell r="T28">
            <v>5691</v>
          </cell>
        </row>
        <row r="29">
          <cell r="A29">
            <v>18</v>
          </cell>
          <cell r="B29" t="str">
            <v>Павлов122/1 Смоленск1-2шт</v>
          </cell>
          <cell r="C29">
            <v>1.72</v>
          </cell>
          <cell r="D29">
            <v>0.67505399999999993</v>
          </cell>
          <cell r="E29">
            <v>0.67505399999999993</v>
          </cell>
          <cell r="F29">
            <v>0</v>
          </cell>
          <cell r="H29">
            <v>844.43100000000004</v>
          </cell>
          <cell r="I29">
            <v>176.73676120369811</v>
          </cell>
          <cell r="J29">
            <v>23.917000000000002</v>
          </cell>
          <cell r="K29">
            <v>820.51400000000001</v>
          </cell>
          <cell r="L29">
            <v>59.366</v>
          </cell>
          <cell r="M29">
            <v>761.14800000000002</v>
          </cell>
          <cell r="N29">
            <v>5</v>
          </cell>
          <cell r="O29">
            <v>128.755</v>
          </cell>
          <cell r="P29">
            <v>149.24199999999999</v>
          </cell>
          <cell r="Q29">
            <v>173.8</v>
          </cell>
          <cell r="R29">
            <v>106</v>
          </cell>
          <cell r="S29">
            <v>84</v>
          </cell>
          <cell r="T29">
            <v>51732</v>
          </cell>
        </row>
        <row r="30">
          <cell r="A30">
            <v>19</v>
          </cell>
          <cell r="B30" t="str">
            <v>Пионерская,38 стр.1               КС-1 -3 шт</v>
          </cell>
          <cell r="C30">
            <v>1.67</v>
          </cell>
          <cell r="D30">
            <v>0.76683500000000004</v>
          </cell>
          <cell r="E30">
            <v>0.75140899999999999</v>
          </cell>
          <cell r="F30">
            <v>1.5426E-2</v>
          </cell>
          <cell r="H30">
            <v>1322.1569999999999</v>
          </cell>
          <cell r="I30">
            <v>176.21507884464555</v>
          </cell>
          <cell r="J30">
            <v>139.30699999999999</v>
          </cell>
          <cell r="K30">
            <v>1182.8499999999999</v>
          </cell>
          <cell r="L30">
            <v>63.518999999999998</v>
          </cell>
          <cell r="M30">
            <v>1119.3309999999999</v>
          </cell>
          <cell r="N30">
            <v>5</v>
          </cell>
          <cell r="O30">
            <v>200.852</v>
          </cell>
          <cell r="P30">
            <v>232.98400000000001</v>
          </cell>
          <cell r="Q30">
            <v>176.2</v>
          </cell>
          <cell r="R30">
            <v>54</v>
          </cell>
          <cell r="S30">
            <v>27</v>
          </cell>
          <cell r="T30">
            <v>30339</v>
          </cell>
        </row>
        <row r="31">
          <cell r="A31">
            <v>20</v>
          </cell>
          <cell r="B31" t="str">
            <v>Свободная,53                           КС-1 -3 шт ; Энергия-3-3шт</v>
          </cell>
          <cell r="C31">
            <v>3.93</v>
          </cell>
          <cell r="D31">
            <v>1.705319</v>
          </cell>
          <cell r="E31">
            <v>1.544638</v>
          </cell>
          <cell r="F31">
            <v>0.16068099999999999</v>
          </cell>
          <cell r="H31">
            <v>4300.1379999999999</v>
          </cell>
          <cell r="I31">
            <v>171.73169791295069</v>
          </cell>
          <cell r="J31">
            <v>154.81700000000001</v>
          </cell>
          <cell r="K31">
            <v>4145.3209999999999</v>
          </cell>
          <cell r="L31">
            <v>386.67899999999997</v>
          </cell>
          <cell r="M31">
            <v>3758.6419999999998</v>
          </cell>
          <cell r="N31">
            <v>5</v>
          </cell>
          <cell r="O31">
            <v>636.60199999999998</v>
          </cell>
          <cell r="P31">
            <v>738.47</v>
          </cell>
          <cell r="Q31">
            <v>170.4</v>
          </cell>
          <cell r="R31">
            <v>2685</v>
          </cell>
          <cell r="S31">
            <v>319</v>
          </cell>
          <cell r="T31">
            <v>96805</v>
          </cell>
        </row>
        <row r="32">
          <cell r="A32">
            <v>21</v>
          </cell>
          <cell r="B32" t="str">
            <v>Свободная,76/2  КС-1 -5 шт</v>
          </cell>
          <cell r="C32">
            <v>2</v>
          </cell>
          <cell r="D32">
            <v>1.383918</v>
          </cell>
          <cell r="E32">
            <v>1.1462209999999999</v>
          </cell>
          <cell r="F32">
            <v>0.23769699999999999</v>
          </cell>
          <cell r="H32">
            <v>4083.2409999999995</v>
          </cell>
          <cell r="I32">
            <v>171.20297332437642</v>
          </cell>
          <cell r="J32">
            <v>239.238</v>
          </cell>
          <cell r="K32">
            <v>3844.0029999999997</v>
          </cell>
          <cell r="L32">
            <v>457.79599999999999</v>
          </cell>
          <cell r="M32">
            <v>3386.2069999999999</v>
          </cell>
          <cell r="N32">
            <v>5</v>
          </cell>
          <cell r="O32">
            <v>602.57799999999997</v>
          </cell>
          <cell r="P32">
            <v>699.06299999999999</v>
          </cell>
          <cell r="Q32">
            <v>169.2</v>
          </cell>
          <cell r="R32">
            <v>5706</v>
          </cell>
          <cell r="S32">
            <v>473</v>
          </cell>
          <cell r="T32">
            <v>112563</v>
          </cell>
        </row>
        <row r="33">
          <cell r="A33">
            <v>22</v>
          </cell>
          <cell r="B33" t="str">
            <v>Ставропольская,96/3 Универсал-6 -6шт</v>
          </cell>
          <cell r="C33">
            <v>2.56</v>
          </cell>
          <cell r="D33">
            <v>1.4658530000000001</v>
          </cell>
          <cell r="E33">
            <v>1.4492100000000001</v>
          </cell>
          <cell r="F33">
            <v>1.6643000000000002E-2</v>
          </cell>
          <cell r="H33">
            <v>1867.1130000000001</v>
          </cell>
          <cell r="I33">
            <v>179.31426753495904</v>
          </cell>
          <cell r="J33">
            <v>121.661</v>
          </cell>
          <cell r="K33">
            <v>1745.452</v>
          </cell>
          <cell r="L33">
            <v>11.102</v>
          </cell>
          <cell r="M33">
            <v>1734.35</v>
          </cell>
          <cell r="N33">
            <v>5</v>
          </cell>
          <cell r="O33">
            <v>288.69400000000002</v>
          </cell>
          <cell r="P33">
            <v>334.8</v>
          </cell>
          <cell r="Q33">
            <v>175.7</v>
          </cell>
          <cell r="R33">
            <v>481</v>
          </cell>
          <cell r="S33">
            <v>155</v>
          </cell>
          <cell r="T33">
            <v>59963</v>
          </cell>
        </row>
        <row r="34">
          <cell r="A34">
            <v>23</v>
          </cell>
          <cell r="B34" t="str">
            <v>Ставропольская,202 Энергия-3-4шт</v>
          </cell>
          <cell r="C34">
            <v>2.94</v>
          </cell>
          <cell r="D34">
            <v>1.3697089999999998</v>
          </cell>
          <cell r="E34">
            <v>1.2851239999999999</v>
          </cell>
          <cell r="F34">
            <v>8.4584999999999994E-2</v>
          </cell>
          <cell r="H34">
            <v>3038.9639999999999</v>
          </cell>
          <cell r="I34">
            <v>173.26069015625063</v>
          </cell>
          <cell r="J34">
            <v>258.762</v>
          </cell>
          <cell r="K34">
            <v>2780.2019999999998</v>
          </cell>
          <cell r="L34">
            <v>151.511</v>
          </cell>
          <cell r="M34">
            <v>2628.6909999999998</v>
          </cell>
          <cell r="N34">
            <v>5</v>
          </cell>
          <cell r="O34">
            <v>453.84399999999999</v>
          </cell>
          <cell r="P34">
            <v>526.53300000000002</v>
          </cell>
          <cell r="Q34">
            <v>168.1</v>
          </cell>
          <cell r="R34">
            <v>664</v>
          </cell>
          <cell r="S34">
            <v>164</v>
          </cell>
          <cell r="T34">
            <v>88799</v>
          </cell>
        </row>
        <row r="35">
          <cell r="A35">
            <v>24</v>
          </cell>
          <cell r="B35" t="str">
            <v>Ставропольская,214                           КС-1 -3 шт</v>
          </cell>
          <cell r="C35">
            <v>0.6</v>
          </cell>
          <cell r="D35">
            <v>0.497643</v>
          </cell>
          <cell r="E35">
            <v>0.497643</v>
          </cell>
          <cell r="F35">
            <v>0</v>
          </cell>
          <cell r="H35">
            <v>823.80899999999997</v>
          </cell>
          <cell r="I35">
            <v>173.44432993570112</v>
          </cell>
          <cell r="J35">
            <v>21.238</v>
          </cell>
          <cell r="K35">
            <v>802.57100000000003</v>
          </cell>
          <cell r="L35">
            <v>22.902999999999999</v>
          </cell>
          <cell r="M35">
            <v>779.66800000000001</v>
          </cell>
          <cell r="N35">
            <v>5</v>
          </cell>
          <cell r="O35">
            <v>123.214</v>
          </cell>
          <cell r="P35">
            <v>142.88499999999999</v>
          </cell>
          <cell r="Q35">
            <v>174.3</v>
          </cell>
          <cell r="R35">
            <v>135</v>
          </cell>
          <cell r="S35">
            <v>41</v>
          </cell>
          <cell r="T35">
            <v>9186</v>
          </cell>
        </row>
        <row r="36">
          <cell r="A36">
            <v>25</v>
          </cell>
          <cell r="B36" t="str">
            <v>1-й пр. Стасова,4  КС-1 -2 шт</v>
          </cell>
          <cell r="C36">
            <v>1</v>
          </cell>
          <cell r="D36">
            <v>0.50079600000000002</v>
          </cell>
          <cell r="E36">
            <v>0.49215599999999998</v>
          </cell>
          <cell r="F36">
            <v>8.6400000000000001E-3</v>
          </cell>
          <cell r="H36">
            <v>1685.692</v>
          </cell>
          <cell r="I36">
            <v>171.8510854889268</v>
          </cell>
          <cell r="J36">
            <v>92.197000000000003</v>
          </cell>
          <cell r="K36">
            <v>1593.4950000000001</v>
          </cell>
          <cell r="L36">
            <v>157.727</v>
          </cell>
          <cell r="M36">
            <v>1435.768</v>
          </cell>
          <cell r="N36">
            <v>5</v>
          </cell>
          <cell r="O36">
            <v>249.673</v>
          </cell>
          <cell r="P36">
            <v>289.68799999999999</v>
          </cell>
          <cell r="Q36">
            <v>169.8</v>
          </cell>
          <cell r="R36">
            <v>59</v>
          </cell>
          <cell r="S36">
            <v>39</v>
          </cell>
          <cell r="T36">
            <v>33807</v>
          </cell>
        </row>
        <row r="37">
          <cell r="A37">
            <v>26</v>
          </cell>
          <cell r="B37" t="str">
            <v>Майкопская ,7/2  КС-1 -2 шт</v>
          </cell>
          <cell r="C37">
            <v>0.23</v>
          </cell>
          <cell r="D37">
            <v>6.3551999999999997E-2</v>
          </cell>
          <cell r="E37">
            <v>6.3551999999999997E-2</v>
          </cell>
          <cell r="F37">
            <v>0</v>
          </cell>
          <cell r="H37">
            <v>132.73400000000001</v>
          </cell>
          <cell r="I37">
            <v>177.40744647189115</v>
          </cell>
          <cell r="J37">
            <v>14.705</v>
          </cell>
          <cell r="K37">
            <v>118.02900000000001</v>
          </cell>
          <cell r="L37">
            <v>5.6589999999999998</v>
          </cell>
          <cell r="M37">
            <v>112.37</v>
          </cell>
          <cell r="N37">
            <v>6</v>
          </cell>
          <cell r="O37">
            <v>20.303000000000001</v>
          </cell>
          <cell r="P37">
            <v>23.547999999999998</v>
          </cell>
          <cell r="Q37">
            <v>175.6</v>
          </cell>
          <cell r="R37">
            <v>41</v>
          </cell>
          <cell r="S37">
            <v>25</v>
          </cell>
          <cell r="T37">
            <v>5939</v>
          </cell>
        </row>
        <row r="38">
          <cell r="A38">
            <v>27</v>
          </cell>
          <cell r="B38" t="str">
            <v>Захарова, 1   Е-1/9-1п  -2 шт</v>
          </cell>
          <cell r="C38">
            <v>1.4</v>
          </cell>
          <cell r="D38">
            <v>3.918E-2</v>
          </cell>
          <cell r="E38">
            <v>3.918E-2</v>
          </cell>
          <cell r="F38">
            <v>0</v>
          </cell>
          <cell r="H38">
            <v>300.39600000000002</v>
          </cell>
          <cell r="I38">
            <v>176.58357634589009</v>
          </cell>
          <cell r="J38">
            <v>85.569000000000003</v>
          </cell>
          <cell r="K38">
            <v>214.827</v>
          </cell>
          <cell r="L38">
            <v>0</v>
          </cell>
          <cell r="M38">
            <v>214.827</v>
          </cell>
          <cell r="N38">
            <v>6</v>
          </cell>
          <cell r="O38">
            <v>45.746000000000002</v>
          </cell>
          <cell r="P38">
            <v>53.045000000000002</v>
          </cell>
          <cell r="Q38">
            <v>166.9</v>
          </cell>
          <cell r="R38">
            <v>59</v>
          </cell>
          <cell r="S38">
            <v>37</v>
          </cell>
          <cell r="T38">
            <v>15823</v>
          </cell>
        </row>
        <row r="39">
          <cell r="A39">
            <v>28</v>
          </cell>
          <cell r="B39" t="str">
            <v>Захарова,35/2                      Энергия-3 -6шт</v>
          </cell>
          <cell r="C39">
            <v>4.42</v>
          </cell>
          <cell r="D39">
            <v>2.4704670000000002</v>
          </cell>
          <cell r="E39">
            <v>2.3226300000000002</v>
          </cell>
          <cell r="F39">
            <v>0.147837</v>
          </cell>
          <cell r="H39">
            <v>5952.34</v>
          </cell>
          <cell r="I39">
            <v>179.13476044715188</v>
          </cell>
          <cell r="J39">
            <v>220.80199999999999</v>
          </cell>
          <cell r="K39">
            <v>5731.5380000000005</v>
          </cell>
          <cell r="L39">
            <v>510.09</v>
          </cell>
          <cell r="M39">
            <v>5221.4480000000003</v>
          </cell>
          <cell r="N39">
            <v>5</v>
          </cell>
          <cell r="O39">
            <v>918.95799999999997</v>
          </cell>
          <cell r="P39">
            <v>1066.271</v>
          </cell>
          <cell r="Q39">
            <v>176.4</v>
          </cell>
          <cell r="R39">
            <v>6432</v>
          </cell>
          <cell r="S39">
            <v>678</v>
          </cell>
          <cell r="T39">
            <v>102031</v>
          </cell>
        </row>
        <row r="40">
          <cell r="A40">
            <v>29</v>
          </cell>
          <cell r="B40" t="str">
            <v>Песчаная 9/3              Универсал-6-2шт; КС-1 -2шт</v>
          </cell>
          <cell r="C40">
            <v>1.8</v>
          </cell>
          <cell r="D40">
            <v>1.6800919999999999</v>
          </cell>
          <cell r="E40">
            <v>1.6800919999999999</v>
          </cell>
          <cell r="F40">
            <v>0</v>
          </cell>
          <cell r="H40">
            <v>3124.0319999999997</v>
          </cell>
          <cell r="I40">
            <v>172.68613125601789</v>
          </cell>
          <cell r="J40">
            <v>62.142000000000003</v>
          </cell>
          <cell r="K40">
            <v>3061.89</v>
          </cell>
          <cell r="L40">
            <v>231.66</v>
          </cell>
          <cell r="M40">
            <v>2830.23</v>
          </cell>
          <cell r="N40">
            <v>5</v>
          </cell>
          <cell r="O40">
            <v>465.06400000000002</v>
          </cell>
          <cell r="P40">
            <v>539.47699999999998</v>
          </cell>
          <cell r="Q40">
            <v>171.9</v>
          </cell>
          <cell r="R40">
            <v>380</v>
          </cell>
          <cell r="S40">
            <v>121</v>
          </cell>
          <cell r="T40">
            <v>51288</v>
          </cell>
        </row>
        <row r="41">
          <cell r="A41">
            <v>30</v>
          </cell>
          <cell r="B41" t="str">
            <v>Красина,2      КС-1 -2шт</v>
          </cell>
          <cell r="C41">
            <v>1</v>
          </cell>
          <cell r="D41">
            <v>0.42973600000000001</v>
          </cell>
          <cell r="E41">
            <v>0.415686</v>
          </cell>
          <cell r="F41">
            <v>1.405E-2</v>
          </cell>
          <cell r="H41">
            <v>955.34299999999996</v>
          </cell>
          <cell r="I41">
            <v>173.76690884844501</v>
          </cell>
          <cell r="J41">
            <v>46.207999999999998</v>
          </cell>
          <cell r="K41">
            <v>909.13499999999999</v>
          </cell>
          <cell r="L41">
            <v>154.07900000000001</v>
          </cell>
          <cell r="M41">
            <v>755.05600000000004</v>
          </cell>
          <cell r="N41">
            <v>5</v>
          </cell>
          <cell r="O41">
            <v>143.148</v>
          </cell>
          <cell r="P41">
            <v>166.00700000000001</v>
          </cell>
          <cell r="Q41">
            <v>173.4</v>
          </cell>
          <cell r="R41">
            <v>274</v>
          </cell>
          <cell r="S41">
            <v>57</v>
          </cell>
          <cell r="T41">
            <v>7520</v>
          </cell>
        </row>
        <row r="42">
          <cell r="A42">
            <v>31</v>
          </cell>
          <cell r="B42" t="str">
            <v>Пушкина,51  КС-1-1шт Универсал-6 -3шт</v>
          </cell>
          <cell r="C42">
            <v>2.3199999999999998</v>
          </cell>
          <cell r="D42">
            <v>2.2138450000000001</v>
          </cell>
          <cell r="E42">
            <v>2.199497</v>
          </cell>
          <cell r="F42">
            <v>1.4348E-2</v>
          </cell>
          <cell r="H42">
            <v>3469.8089999999997</v>
          </cell>
          <cell r="I42">
            <v>175.78662110796301</v>
          </cell>
          <cell r="J42">
            <v>83.441000000000003</v>
          </cell>
          <cell r="K42">
            <v>3386.3679999999999</v>
          </cell>
          <cell r="L42">
            <v>194.02799999999999</v>
          </cell>
          <cell r="M42">
            <v>3192.34</v>
          </cell>
          <cell r="N42">
            <v>5</v>
          </cell>
          <cell r="O42">
            <v>525.77800000000002</v>
          </cell>
          <cell r="P42">
            <v>609.94600000000003</v>
          </cell>
          <cell r="Q42">
            <v>178.8</v>
          </cell>
          <cell r="R42">
            <v>1876</v>
          </cell>
          <cell r="S42">
            <v>263</v>
          </cell>
          <cell r="T42">
            <v>70827</v>
          </cell>
        </row>
        <row r="43">
          <cell r="A43">
            <v>32</v>
          </cell>
          <cell r="B43" t="str">
            <v>Речная, 1   Универсал-6-2шт КСВ-0,58-5шт</v>
          </cell>
          <cell r="C43">
            <v>3.4</v>
          </cell>
          <cell r="D43">
            <v>2.2359529999999999</v>
          </cell>
          <cell r="E43">
            <v>2.174725</v>
          </cell>
          <cell r="F43">
            <v>6.1227999999999998E-2</v>
          </cell>
          <cell r="H43">
            <v>5291.8529999999992</v>
          </cell>
          <cell r="I43">
            <v>180.42715850194631</v>
          </cell>
          <cell r="J43">
            <v>188.82400000000001</v>
          </cell>
          <cell r="K43">
            <v>5103.0289999999995</v>
          </cell>
          <cell r="L43">
            <v>176.37799999999999</v>
          </cell>
          <cell r="M43">
            <v>4926.6509999999998</v>
          </cell>
          <cell r="N43">
            <v>5</v>
          </cell>
          <cell r="O43">
            <v>822.59</v>
          </cell>
          <cell r="P43">
            <v>954.79399999999998</v>
          </cell>
          <cell r="Q43">
            <v>178.9</v>
          </cell>
          <cell r="R43">
            <v>1818</v>
          </cell>
          <cell r="S43">
            <v>246</v>
          </cell>
          <cell r="T43">
            <v>145240</v>
          </cell>
        </row>
        <row r="44">
          <cell r="A44">
            <v>33</v>
          </cell>
          <cell r="B44" t="str">
            <v>Речная,11/2     КС-1 -3 шт</v>
          </cell>
          <cell r="C44">
            <v>1.8</v>
          </cell>
          <cell r="D44">
            <v>1.7808980000000001</v>
          </cell>
          <cell r="E44">
            <v>1.7808980000000001</v>
          </cell>
          <cell r="F44">
            <v>0</v>
          </cell>
          <cell r="H44">
            <v>3521.9539999999997</v>
          </cell>
          <cell r="I44">
            <v>172.44347881886023</v>
          </cell>
          <cell r="J44">
            <v>92.522000000000006</v>
          </cell>
          <cell r="K44">
            <v>3429.4319999999998</v>
          </cell>
          <cell r="L44">
            <v>185.29</v>
          </cell>
          <cell r="M44">
            <v>3244.1419999999998</v>
          </cell>
          <cell r="N44">
            <v>5</v>
          </cell>
          <cell r="O44">
            <v>523.61800000000005</v>
          </cell>
          <cell r="P44">
            <v>607.33799999999997</v>
          </cell>
          <cell r="Q44">
            <v>171.2</v>
          </cell>
          <cell r="R44">
            <v>996</v>
          </cell>
          <cell r="S44">
            <v>126</v>
          </cell>
          <cell r="T44">
            <v>51777</v>
          </cell>
        </row>
        <row r="45">
          <cell r="A45">
            <v>34</v>
          </cell>
          <cell r="B45" t="str">
            <v>Химзаводская,48/2                  КС-1-1шт;Универсал-5м-1шт</v>
          </cell>
          <cell r="C45">
            <v>0.32</v>
          </cell>
          <cell r="D45">
            <v>0.35428300000000001</v>
          </cell>
          <cell r="E45">
            <v>0.35428300000000001</v>
          </cell>
          <cell r="F45">
            <v>0</v>
          </cell>
          <cell r="H45">
            <v>672.5630000000001</v>
          </cell>
          <cell r="I45">
            <v>203.28058486714252</v>
          </cell>
          <cell r="J45">
            <v>38.734000000000002</v>
          </cell>
          <cell r="K45">
            <v>633.82900000000006</v>
          </cell>
          <cell r="L45">
            <v>66.638000000000005</v>
          </cell>
          <cell r="M45">
            <v>567.19100000000003</v>
          </cell>
          <cell r="N45">
            <v>5</v>
          </cell>
          <cell r="O45">
            <v>117.861</v>
          </cell>
          <cell r="P45">
            <v>136.71899999999999</v>
          </cell>
          <cell r="Q45">
            <v>203.5</v>
          </cell>
          <cell r="R45">
            <v>136</v>
          </cell>
          <cell r="S45">
            <v>51</v>
          </cell>
          <cell r="T45">
            <v>5631</v>
          </cell>
        </row>
        <row r="46">
          <cell r="A46">
            <v>35</v>
          </cell>
          <cell r="B46" t="str">
            <v>Южная,11/1     КС-1 -5 шт</v>
          </cell>
          <cell r="C46">
            <v>2.5</v>
          </cell>
          <cell r="D46">
            <v>1.6994999999999998</v>
          </cell>
          <cell r="E46">
            <v>1.5106739999999999</v>
          </cell>
          <cell r="F46">
            <v>0.18882599999999999</v>
          </cell>
          <cell r="H46">
            <v>4648.4939999999997</v>
          </cell>
          <cell r="I46">
            <v>176.23922930738431</v>
          </cell>
          <cell r="J46">
            <v>205.16900000000001</v>
          </cell>
          <cell r="K46">
            <v>4443.3249999999998</v>
          </cell>
          <cell r="L46">
            <v>291.37900000000002</v>
          </cell>
          <cell r="M46">
            <v>4151.9459999999999</v>
          </cell>
          <cell r="N46">
            <v>5</v>
          </cell>
          <cell r="O46">
            <v>706.27499999999998</v>
          </cell>
          <cell r="P46">
            <v>819.24699999999996</v>
          </cell>
          <cell r="Q46">
            <v>203.5</v>
          </cell>
          <cell r="R46">
            <v>7641</v>
          </cell>
          <cell r="S46">
            <v>526</v>
          </cell>
          <cell r="T46">
            <v>75160</v>
          </cell>
        </row>
        <row r="47">
          <cell r="A47">
            <v>36</v>
          </cell>
          <cell r="B47" t="str">
            <v>Детская кр. б-ца -хирургия  (в резерве).   КС-1 -3 шт</v>
          </cell>
          <cell r="C47">
            <v>1.5</v>
          </cell>
          <cell r="D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1398</v>
          </cell>
        </row>
        <row r="48">
          <cell r="A48">
            <v>37</v>
          </cell>
          <cell r="B48" t="str">
            <v>Бородина, 22/1                          КС-1-3 шт;Универсал-5-2шт</v>
          </cell>
          <cell r="C48">
            <v>1.97</v>
          </cell>
          <cell r="D48">
            <v>2.1434660000000001</v>
          </cell>
          <cell r="E48">
            <v>2.1434660000000001</v>
          </cell>
          <cell r="F48">
            <v>0</v>
          </cell>
          <cell r="H48">
            <v>4246.6580000000004</v>
          </cell>
          <cell r="I48">
            <v>169.26227635943368</v>
          </cell>
          <cell r="J48">
            <v>57.241999999999997</v>
          </cell>
          <cell r="K48">
            <v>4189.4160000000002</v>
          </cell>
          <cell r="L48">
            <v>306.96600000000001</v>
          </cell>
          <cell r="M48">
            <v>3882.45</v>
          </cell>
          <cell r="N48">
            <v>5</v>
          </cell>
          <cell r="O48">
            <v>619.66700000000003</v>
          </cell>
          <cell r="P48">
            <v>718.79899999999998</v>
          </cell>
          <cell r="Q48">
            <v>169.3</v>
          </cell>
          <cell r="R48">
            <v>4</v>
          </cell>
          <cell r="S48">
            <v>4</v>
          </cell>
          <cell r="T48">
            <v>58241</v>
          </cell>
        </row>
        <row r="49">
          <cell r="A49">
            <v>38</v>
          </cell>
          <cell r="B49" t="str">
            <v>Новгородская,15/1                    КС-1 -8 шт;ТГ-3/95-1шт</v>
          </cell>
          <cell r="C49">
            <v>5.93</v>
          </cell>
          <cell r="D49">
            <v>6.9607389999999993</v>
          </cell>
          <cell r="E49">
            <v>5.9921369999999996</v>
          </cell>
          <cell r="F49">
            <v>0.96860199999999996</v>
          </cell>
          <cell r="H49">
            <v>17020.004000000001</v>
          </cell>
          <cell r="I49">
            <v>169.36453128918183</v>
          </cell>
          <cell r="J49">
            <v>581.34900000000005</v>
          </cell>
          <cell r="K49">
            <v>16438.655000000002</v>
          </cell>
          <cell r="L49">
            <v>1400.4280000000001</v>
          </cell>
          <cell r="M49">
            <v>15038.227000000001</v>
          </cell>
          <cell r="N49">
            <v>4</v>
          </cell>
          <cell r="O49">
            <v>2487.7370000000001</v>
          </cell>
          <cell r="P49">
            <v>2882.585</v>
          </cell>
          <cell r="Q49">
            <v>168.5</v>
          </cell>
          <cell r="R49">
            <v>13748</v>
          </cell>
          <cell r="S49">
            <v>1061</v>
          </cell>
          <cell r="T49">
            <v>463231</v>
          </cell>
        </row>
        <row r="50">
          <cell r="A50">
            <v>39</v>
          </cell>
          <cell r="B50" t="str">
            <v>Новороссийская, 202/2        КС-1-3шт</v>
          </cell>
          <cell r="C50">
            <v>1.8</v>
          </cell>
          <cell r="D50">
            <v>1.8606119999999999</v>
          </cell>
          <cell r="E50">
            <v>1.8606119999999999</v>
          </cell>
          <cell r="F50">
            <v>0</v>
          </cell>
          <cell r="H50">
            <v>4092.3059999999996</v>
          </cell>
          <cell r="I50">
            <v>169.99095375565759</v>
          </cell>
          <cell r="J50">
            <v>58.084000000000003</v>
          </cell>
          <cell r="K50">
            <v>4034.2219999999998</v>
          </cell>
          <cell r="L50">
            <v>336.274</v>
          </cell>
          <cell r="M50">
            <v>3697.9479999999999</v>
          </cell>
          <cell r="N50">
            <v>5</v>
          </cell>
          <cell r="O50">
            <v>599.71799999999996</v>
          </cell>
          <cell r="P50">
            <v>695.65499999999997</v>
          </cell>
          <cell r="Q50">
            <v>169.1</v>
          </cell>
          <cell r="R50">
            <v>11</v>
          </cell>
          <cell r="S50">
            <v>11</v>
          </cell>
          <cell r="T50">
            <v>39736</v>
          </cell>
        </row>
        <row r="51">
          <cell r="A51">
            <v>40</v>
          </cell>
          <cell r="B51" t="str">
            <v>Таманская, 174       ТВГ-4р- 2шт;  Будерос-Логано-2шт</v>
          </cell>
          <cell r="C51">
            <v>16.940000000000001</v>
          </cell>
          <cell r="D51">
            <v>9.8888569999999998</v>
          </cell>
          <cell r="E51">
            <v>9.4721379999999993</v>
          </cell>
          <cell r="F51">
            <v>0.41671900000000001</v>
          </cell>
          <cell r="H51">
            <v>18080.286</v>
          </cell>
          <cell r="I51">
            <v>160.0620698146036</v>
          </cell>
          <cell r="J51">
            <v>401.72800000000001</v>
          </cell>
          <cell r="K51">
            <v>17678.558000000001</v>
          </cell>
          <cell r="L51">
            <v>1069.9490000000001</v>
          </cell>
          <cell r="M51">
            <v>16608.609</v>
          </cell>
          <cell r="N51">
            <v>4</v>
          </cell>
          <cell r="O51">
            <v>2495.5839999999998</v>
          </cell>
          <cell r="P51">
            <v>2893.9679999999998</v>
          </cell>
          <cell r="Q51">
            <v>161.4</v>
          </cell>
          <cell r="R51">
            <v>3394</v>
          </cell>
          <cell r="S51">
            <v>608</v>
          </cell>
          <cell r="T51">
            <v>304710</v>
          </cell>
        </row>
        <row r="52">
          <cell r="A52">
            <v>41</v>
          </cell>
          <cell r="B52" t="str">
            <v>Уральская,96                      КС-1 -2 шт;Универсал6-2шт</v>
          </cell>
          <cell r="C52">
            <v>1.51</v>
          </cell>
          <cell r="D52">
            <v>0.71515700000000004</v>
          </cell>
          <cell r="E52">
            <v>0.65036000000000005</v>
          </cell>
          <cell r="F52">
            <v>6.4796999999999993E-2</v>
          </cell>
          <cell r="H52">
            <v>1978.306</v>
          </cell>
          <cell r="I52">
            <v>175.55373132366782</v>
          </cell>
          <cell r="J52">
            <v>122.565</v>
          </cell>
          <cell r="K52">
            <v>1855.741</v>
          </cell>
          <cell r="L52">
            <v>80.960999999999999</v>
          </cell>
          <cell r="M52">
            <v>1774.78</v>
          </cell>
          <cell r="N52">
            <v>5</v>
          </cell>
          <cell r="O52">
            <v>299.363</v>
          </cell>
          <cell r="P52">
            <v>347.29899999999998</v>
          </cell>
          <cell r="Q52">
            <v>172.9</v>
          </cell>
          <cell r="R52">
            <v>1101</v>
          </cell>
          <cell r="S52">
            <v>312</v>
          </cell>
          <cell r="T52">
            <v>71800</v>
          </cell>
        </row>
        <row r="53">
          <cell r="A53">
            <v>42</v>
          </cell>
          <cell r="B53" t="str">
            <v>Ставропольская,127/1                КС-1-8шт</v>
          </cell>
          <cell r="C53">
            <v>4</v>
          </cell>
          <cell r="D53">
            <v>3.9319320000000002</v>
          </cell>
          <cell r="E53">
            <v>3.657286</v>
          </cell>
          <cell r="F53">
            <v>0.274646</v>
          </cell>
          <cell r="H53">
            <v>8499.2839999999997</v>
          </cell>
          <cell r="I53">
            <v>172.89962307413191</v>
          </cell>
          <cell r="J53">
            <v>170.50399999999999</v>
          </cell>
          <cell r="K53">
            <v>8328.7799999999988</v>
          </cell>
          <cell r="L53">
            <v>584.54999999999995</v>
          </cell>
          <cell r="M53">
            <v>7744.23</v>
          </cell>
          <cell r="N53">
            <v>4</v>
          </cell>
          <cell r="O53">
            <v>1266.6859999999999</v>
          </cell>
          <cell r="P53">
            <v>1469.5229999999999</v>
          </cell>
          <cell r="Q53">
            <v>173.6</v>
          </cell>
          <cell r="R53">
            <v>5770</v>
          </cell>
          <cell r="S53">
            <v>393</v>
          </cell>
          <cell r="T53">
            <v>157600</v>
          </cell>
        </row>
        <row r="54">
          <cell r="A54">
            <v>43</v>
          </cell>
          <cell r="B54" t="str">
            <v xml:space="preserve">Алтайская, 2/3   ТВГ-8м-2шт </v>
          </cell>
          <cell r="C54">
            <v>16.600000000000001</v>
          </cell>
          <cell r="D54">
            <v>12.52318</v>
          </cell>
          <cell r="E54">
            <v>11.506384000000001</v>
          </cell>
          <cell r="F54">
            <v>1.016796</v>
          </cell>
          <cell r="H54">
            <v>21768.222999999998</v>
          </cell>
          <cell r="I54">
            <v>161.30512812184992</v>
          </cell>
          <cell r="J54">
            <v>315.161</v>
          </cell>
          <cell r="K54">
            <v>21453.061999999998</v>
          </cell>
          <cell r="L54">
            <v>1920.5129999999999</v>
          </cell>
          <cell r="M54">
            <v>19532.548999999999</v>
          </cell>
          <cell r="N54">
            <v>4</v>
          </cell>
          <cell r="O54">
            <v>3027.6880000000001</v>
          </cell>
          <cell r="P54">
            <v>3511.326</v>
          </cell>
          <cell r="Q54">
            <v>162.30000000000001</v>
          </cell>
          <cell r="R54">
            <v>18113</v>
          </cell>
          <cell r="S54">
            <v>1703</v>
          </cell>
          <cell r="T54">
            <v>484442</v>
          </cell>
        </row>
        <row r="55">
          <cell r="A55">
            <v>44</v>
          </cell>
          <cell r="B55" t="str">
            <v>Ленина,4 стр1  Минск-1-3шт</v>
          </cell>
          <cell r="C55">
            <v>1.92</v>
          </cell>
          <cell r="D55">
            <v>1.6661250000000001</v>
          </cell>
          <cell r="E55">
            <v>1.5496500000000002</v>
          </cell>
          <cell r="F55">
            <v>0.116475</v>
          </cell>
          <cell r="H55">
            <v>1128.3169999999998</v>
          </cell>
          <cell r="I55">
            <v>178.16092463376873</v>
          </cell>
          <cell r="J55">
            <v>35.042000000000002</v>
          </cell>
          <cell r="K55">
            <v>1093.2749999999999</v>
          </cell>
          <cell r="L55">
            <v>55.167999999999999</v>
          </cell>
          <cell r="M55">
            <v>1038.107</v>
          </cell>
          <cell r="N55">
            <v>5</v>
          </cell>
          <cell r="O55">
            <v>173.29</v>
          </cell>
          <cell r="P55">
            <v>201.02199999999999</v>
          </cell>
          <cell r="Q55">
            <v>173.8</v>
          </cell>
          <cell r="R55">
            <v>88</v>
          </cell>
          <cell r="S55">
            <v>42</v>
          </cell>
          <cell r="T55">
            <v>50181</v>
          </cell>
        </row>
        <row r="56">
          <cell r="A56" t="str">
            <v>№4</v>
          </cell>
        </row>
        <row r="57">
          <cell r="A57">
            <v>45</v>
          </cell>
          <cell r="B57" t="str">
            <v>Красная,174  КС-1-5шт;  Энерг.-3-3шт, Универ.-6-1шт</v>
          </cell>
          <cell r="C57">
            <v>4.75</v>
          </cell>
          <cell r="D57">
            <v>4.6603039999999991</v>
          </cell>
          <cell r="E57">
            <v>4.2959939999999994</v>
          </cell>
          <cell r="F57">
            <v>0.36431000000000002</v>
          </cell>
          <cell r="H57">
            <v>8253.6650000000009</v>
          </cell>
          <cell r="I57">
            <v>170.40538960570848</v>
          </cell>
          <cell r="J57">
            <v>287.67200000000003</v>
          </cell>
          <cell r="K57">
            <v>7965.9930000000004</v>
          </cell>
          <cell r="L57">
            <v>422.24299999999999</v>
          </cell>
          <cell r="M57">
            <v>7543.75</v>
          </cell>
          <cell r="N57">
            <v>4</v>
          </cell>
          <cell r="O57">
            <v>1213.3150000000001</v>
          </cell>
          <cell r="P57">
            <v>1406.4690000000001</v>
          </cell>
          <cell r="Q57">
            <v>170.3</v>
          </cell>
          <cell r="R57">
            <v>13359</v>
          </cell>
          <cell r="S57">
            <v>1832</v>
          </cell>
          <cell r="T57">
            <v>142516</v>
          </cell>
        </row>
        <row r="58">
          <cell r="A58">
            <v>46</v>
          </cell>
          <cell r="B58" t="str">
            <v>Красная,198/3                            КС-2 шт;Энергия-3 -2шт</v>
          </cell>
          <cell r="C58">
            <v>2.94</v>
          </cell>
          <cell r="D58">
            <v>2.767811</v>
          </cell>
          <cell r="E58">
            <v>2.663354</v>
          </cell>
          <cell r="F58">
            <v>0.10445699999999999</v>
          </cell>
          <cell r="H58">
            <v>5916.7489999999989</v>
          </cell>
          <cell r="I58">
            <v>174.60297876418289</v>
          </cell>
          <cell r="J58">
            <v>322.80200000000002</v>
          </cell>
          <cell r="K58">
            <v>5593.9469999999992</v>
          </cell>
          <cell r="L58">
            <v>301.86399999999998</v>
          </cell>
          <cell r="M58">
            <v>5292.0829999999996</v>
          </cell>
          <cell r="N58">
            <v>5</v>
          </cell>
          <cell r="O58">
            <v>890.43700000000001</v>
          </cell>
          <cell r="P58">
            <v>1033.0820000000001</v>
          </cell>
          <cell r="Q58">
            <v>173.3</v>
          </cell>
          <cell r="R58">
            <v>1041</v>
          </cell>
          <cell r="S58">
            <v>327</v>
          </cell>
          <cell r="T58">
            <v>76205</v>
          </cell>
        </row>
        <row r="59">
          <cell r="A59">
            <v>47</v>
          </cell>
          <cell r="B59" t="str">
            <v>Одесская,40/1    КС-1-6 шт</v>
          </cell>
          <cell r="C59">
            <v>4.42</v>
          </cell>
          <cell r="D59">
            <v>3.9684489999999997</v>
          </cell>
          <cell r="E59">
            <v>3.8113649999999999</v>
          </cell>
          <cell r="F59">
            <v>0.157084</v>
          </cell>
          <cell r="H59">
            <v>7125.5960000000005</v>
          </cell>
          <cell r="I59">
            <v>172.29281592725715</v>
          </cell>
          <cell r="J59">
            <v>465.89</v>
          </cell>
          <cell r="K59">
            <v>6659.7060000000001</v>
          </cell>
          <cell r="L59">
            <v>572.721</v>
          </cell>
          <cell r="M59">
            <v>6086.9849999999997</v>
          </cell>
          <cell r="N59">
            <v>4</v>
          </cell>
          <cell r="O59">
            <v>1058.4649999999999</v>
          </cell>
          <cell r="P59">
            <v>1227.6890000000001</v>
          </cell>
          <cell r="Q59">
            <v>173.5</v>
          </cell>
          <cell r="R59">
            <v>4833</v>
          </cell>
          <cell r="S59">
            <v>562</v>
          </cell>
          <cell r="T59">
            <v>80403</v>
          </cell>
        </row>
        <row r="60">
          <cell r="A60">
            <v>48</v>
          </cell>
          <cell r="B60" t="str">
            <v>Коммунаров 266/2     КС-1-3шт;  Универсал-5-1шт</v>
          </cell>
          <cell r="C60">
            <v>1.6910000000000001</v>
          </cell>
          <cell r="D60">
            <v>0.76402999999999999</v>
          </cell>
          <cell r="E60">
            <v>0.75837999999999994</v>
          </cell>
          <cell r="F60">
            <v>5.6499999999999996E-3</v>
          </cell>
          <cell r="H60">
            <v>1418.114</v>
          </cell>
          <cell r="I60">
            <v>171.40794040535528</v>
          </cell>
          <cell r="J60">
            <v>130.18799999999999</v>
          </cell>
          <cell r="K60">
            <v>1287.9260000000002</v>
          </cell>
          <cell r="L60">
            <v>103.09399999999999</v>
          </cell>
          <cell r="M60">
            <v>1184.8320000000001</v>
          </cell>
          <cell r="N60">
            <v>5</v>
          </cell>
          <cell r="O60">
            <v>209.62100000000001</v>
          </cell>
          <cell r="P60">
            <v>243.07599999999999</v>
          </cell>
          <cell r="Q60">
            <v>173.4</v>
          </cell>
          <cell r="R60">
            <v>172</v>
          </cell>
          <cell r="S60">
            <v>89</v>
          </cell>
          <cell r="T60">
            <v>57830</v>
          </cell>
        </row>
        <row r="61">
          <cell r="A61">
            <v>49</v>
          </cell>
          <cell r="B61" t="str">
            <v>Седина,204 стр1С-1-2шт; Универс.-3-2шт,КВГ-0,8-1шт</v>
          </cell>
          <cell r="C61">
            <v>2.1960000000000002</v>
          </cell>
          <cell r="D61">
            <v>1.2096579999999999</v>
          </cell>
          <cell r="E61">
            <v>0.9524189999999999</v>
          </cell>
          <cell r="F61">
            <v>0.257239</v>
          </cell>
          <cell r="H61">
            <v>2504.7139999999999</v>
          </cell>
          <cell r="I61">
            <v>173.27447365248088</v>
          </cell>
          <cell r="J61">
            <v>158.41200000000001</v>
          </cell>
          <cell r="K61">
            <v>2346.3020000000001</v>
          </cell>
          <cell r="L61">
            <v>394.10399999999998</v>
          </cell>
          <cell r="M61">
            <v>1952.1980000000001</v>
          </cell>
          <cell r="N61">
            <v>5</v>
          </cell>
          <cell r="O61">
            <v>374.12</v>
          </cell>
          <cell r="P61">
            <v>434.00299999999999</v>
          </cell>
          <cell r="Q61">
            <v>173.4</v>
          </cell>
          <cell r="R61">
            <v>1522</v>
          </cell>
          <cell r="S61">
            <v>315</v>
          </cell>
          <cell r="T61">
            <v>80650</v>
          </cell>
        </row>
        <row r="62">
          <cell r="A62">
            <v>50</v>
          </cell>
          <cell r="B62" t="str">
            <v>Бакинская,5 стр2   КС-1-4шт</v>
          </cell>
          <cell r="C62">
            <v>1.9</v>
          </cell>
          <cell r="D62">
            <v>2.5899939999999999</v>
          </cell>
          <cell r="E62">
            <v>2.5811519999999999</v>
          </cell>
          <cell r="F62">
            <v>8.8419999999999992E-3</v>
          </cell>
          <cell r="H62">
            <v>1523.8140000000003</v>
          </cell>
          <cell r="I62">
            <v>171.52093365725736</v>
          </cell>
          <cell r="J62">
            <v>59.677999999999997</v>
          </cell>
          <cell r="K62">
            <v>1464.1360000000002</v>
          </cell>
          <cell r="L62">
            <v>37.630000000000003</v>
          </cell>
          <cell r="M62">
            <v>1426.5060000000001</v>
          </cell>
          <cell r="N62">
            <v>5</v>
          </cell>
          <cell r="O62">
            <v>225.51400000000001</v>
          </cell>
          <cell r="P62">
            <v>261.36599999999999</v>
          </cell>
          <cell r="Q62">
            <v>172.8</v>
          </cell>
          <cell r="R62">
            <v>2</v>
          </cell>
          <cell r="S62">
            <v>2</v>
          </cell>
          <cell r="T62">
            <v>106105</v>
          </cell>
        </row>
        <row r="63">
          <cell r="A63">
            <v>51</v>
          </cell>
          <cell r="B63" t="str">
            <v>Бабушкина,283 стр1            КС-1-2шт;Универсал-6-2шт</v>
          </cell>
          <cell r="C63">
            <v>1.85</v>
          </cell>
          <cell r="D63">
            <v>1.4353879999999999</v>
          </cell>
          <cell r="E63">
            <v>1.3048599999999999</v>
          </cell>
          <cell r="F63">
            <v>0.13052800000000001</v>
          </cell>
          <cell r="H63">
            <v>3181.1079999999997</v>
          </cell>
          <cell r="I63">
            <v>175.50551568824449</v>
          </cell>
          <cell r="J63">
            <v>100.18300000000001</v>
          </cell>
          <cell r="K63">
            <v>3080.9249999999997</v>
          </cell>
          <cell r="L63">
            <v>94.236000000000004</v>
          </cell>
          <cell r="M63">
            <v>2986.6889999999999</v>
          </cell>
          <cell r="N63">
            <v>5</v>
          </cell>
          <cell r="O63">
            <v>481.488</v>
          </cell>
          <cell r="P63">
            <v>558.30200000000002</v>
          </cell>
          <cell r="Q63">
            <v>175.3</v>
          </cell>
          <cell r="R63">
            <v>723</v>
          </cell>
          <cell r="S63">
            <v>325</v>
          </cell>
          <cell r="T63">
            <v>107668</v>
          </cell>
        </row>
        <row r="64">
          <cell r="A64">
            <v>52</v>
          </cell>
          <cell r="B64" t="str">
            <v>Проезд 1 Ведом.9    КС-1-5шт</v>
          </cell>
          <cell r="C64">
            <v>1.89</v>
          </cell>
          <cell r="D64">
            <v>1.170423</v>
          </cell>
          <cell r="E64">
            <v>1.0058929999999999</v>
          </cell>
          <cell r="F64">
            <v>0.16453000000000001</v>
          </cell>
          <cell r="H64">
            <v>2842.3679999999999</v>
          </cell>
          <cell r="I64">
            <v>174.66809364586149</v>
          </cell>
          <cell r="J64">
            <v>117.88500000000001</v>
          </cell>
          <cell r="K64">
            <v>2724.4829999999997</v>
          </cell>
          <cell r="L64">
            <v>96.426000000000002</v>
          </cell>
          <cell r="M64">
            <v>2628.0569999999998</v>
          </cell>
          <cell r="N64">
            <v>5</v>
          </cell>
          <cell r="O64">
            <v>428.08199999999999</v>
          </cell>
          <cell r="P64">
            <v>496.471</v>
          </cell>
          <cell r="Q64">
            <v>179.4</v>
          </cell>
          <cell r="R64">
            <v>567</v>
          </cell>
          <cell r="S64">
            <v>192</v>
          </cell>
          <cell r="T64">
            <v>134399</v>
          </cell>
        </row>
        <row r="65">
          <cell r="A65">
            <v>53</v>
          </cell>
          <cell r="B65" t="str">
            <v>Гаражная,45  КВГ-6,5/13-2шт</v>
          </cell>
          <cell r="C65">
            <v>13</v>
          </cell>
          <cell r="D65">
            <v>12.322956</v>
          </cell>
          <cell r="E65">
            <v>10.531309</v>
          </cell>
          <cell r="F65">
            <v>1.791647</v>
          </cell>
          <cell r="H65">
            <v>27627.899999999998</v>
          </cell>
          <cell r="I65">
            <v>162.21098961556979</v>
          </cell>
          <cell r="J65">
            <v>588.97500000000002</v>
          </cell>
          <cell r="K65">
            <v>27038.924999999999</v>
          </cell>
          <cell r="L65">
            <v>3025.5549999999998</v>
          </cell>
          <cell r="M65">
            <v>24013.37</v>
          </cell>
          <cell r="N65">
            <v>4</v>
          </cell>
          <cell r="O65">
            <v>3864.5390000000002</v>
          </cell>
          <cell r="P65">
            <v>4481.549</v>
          </cell>
          <cell r="Q65">
            <v>163.1</v>
          </cell>
          <cell r="R65">
            <v>12520</v>
          </cell>
          <cell r="S65">
            <v>2641</v>
          </cell>
          <cell r="T65">
            <v>1037871</v>
          </cell>
        </row>
        <row r="66">
          <cell r="A66">
            <v>54</v>
          </cell>
          <cell r="B66" t="str">
            <v>Дзержинского,1/ 4                КС-1-1шт ;  Энергия-3м-3шт</v>
          </cell>
          <cell r="C66">
            <v>3.13</v>
          </cell>
          <cell r="D66">
            <v>2.7749999999999999</v>
          </cell>
          <cell r="E66">
            <v>2.323</v>
          </cell>
          <cell r="F66">
            <v>0.45200000000000001</v>
          </cell>
          <cell r="H66">
            <v>5108.09</v>
          </cell>
          <cell r="I66">
            <v>170.38051404732494</v>
          </cell>
          <cell r="J66">
            <v>127.128</v>
          </cell>
          <cell r="K66">
            <v>4980.9620000000004</v>
          </cell>
          <cell r="L66">
            <v>328.447</v>
          </cell>
          <cell r="M66">
            <v>4652.5150000000003</v>
          </cell>
          <cell r="N66">
            <v>5</v>
          </cell>
          <cell r="O66">
            <v>750.64800000000002</v>
          </cell>
          <cell r="P66">
            <v>870.31899999999996</v>
          </cell>
          <cell r="Q66">
            <v>171.1</v>
          </cell>
          <cell r="R66">
            <v>7661</v>
          </cell>
          <cell r="S66">
            <v>516</v>
          </cell>
          <cell r="T66">
            <v>40860</v>
          </cell>
        </row>
        <row r="67">
          <cell r="A67">
            <v>55</v>
          </cell>
          <cell r="B67" t="str">
            <v>Рашпилевская 142/2             КС-1-4шт</v>
          </cell>
          <cell r="C67">
            <v>1.88</v>
          </cell>
          <cell r="D67">
            <v>2.873564</v>
          </cell>
          <cell r="E67">
            <v>2.615945</v>
          </cell>
          <cell r="F67">
            <v>0.25761899999999999</v>
          </cell>
          <cell r="H67">
            <v>4711.6670000000004</v>
          </cell>
          <cell r="I67">
            <v>172.67752580986729</v>
          </cell>
          <cell r="J67">
            <v>104.054</v>
          </cell>
          <cell r="K67">
            <v>4607.6130000000003</v>
          </cell>
          <cell r="L67">
            <v>79.921000000000006</v>
          </cell>
          <cell r="M67">
            <v>4527.692</v>
          </cell>
          <cell r="N67">
            <v>5</v>
          </cell>
          <cell r="O67">
            <v>701.87400000000002</v>
          </cell>
          <cell r="P67">
            <v>813.59900000000005</v>
          </cell>
          <cell r="Q67">
            <v>173.1</v>
          </cell>
          <cell r="R67">
            <v>250</v>
          </cell>
          <cell r="S67">
            <v>161</v>
          </cell>
          <cell r="T67">
            <v>126577</v>
          </cell>
        </row>
        <row r="68">
          <cell r="A68">
            <v>56</v>
          </cell>
          <cell r="B68" t="str">
            <v>Красная, 137/ 1 КС-1-5шт; Энергия-3м-1шт</v>
          </cell>
          <cell r="C68">
            <v>3.47</v>
          </cell>
          <cell r="D68">
            <v>2.8692929999999999</v>
          </cell>
          <cell r="E68">
            <v>2.7285659999999998</v>
          </cell>
          <cell r="F68">
            <v>0.14072699999999999</v>
          </cell>
          <cell r="H68">
            <v>6075</v>
          </cell>
          <cell r="I68">
            <v>177.12888888888889</v>
          </cell>
          <cell r="J68">
            <v>196.773</v>
          </cell>
          <cell r="K68">
            <v>5878.2269999999999</v>
          </cell>
          <cell r="L68">
            <v>383.22899999999998</v>
          </cell>
          <cell r="M68">
            <v>5494.9979999999996</v>
          </cell>
          <cell r="N68">
            <v>5</v>
          </cell>
          <cell r="O68">
            <v>927.63900000000001</v>
          </cell>
          <cell r="P68">
            <v>1076.058</v>
          </cell>
          <cell r="Q68">
            <v>176.4</v>
          </cell>
          <cell r="R68">
            <v>1300</v>
          </cell>
          <cell r="S68">
            <v>413</v>
          </cell>
          <cell r="T68">
            <v>148291</v>
          </cell>
        </row>
        <row r="69">
          <cell r="A69">
            <v>57</v>
          </cell>
          <cell r="B69" t="str">
            <v>Рашпилевская 154                КС-1-2шт ; Энергия-3м-6шт</v>
          </cell>
          <cell r="C69">
            <v>5.72</v>
          </cell>
          <cell r="D69">
            <v>2.6584590000000001</v>
          </cell>
          <cell r="E69">
            <v>2.4464950000000001</v>
          </cell>
          <cell r="F69">
            <v>0.21196399999999999</v>
          </cell>
          <cell r="H69">
            <v>6007.0999999999995</v>
          </cell>
          <cell r="I69">
            <v>173.20370894441578</v>
          </cell>
          <cell r="J69">
            <v>252.351</v>
          </cell>
          <cell r="K69">
            <v>5754.7489999999998</v>
          </cell>
          <cell r="L69">
            <v>363.39400000000001</v>
          </cell>
          <cell r="M69">
            <v>5391.3549999999996</v>
          </cell>
          <cell r="N69">
            <v>5</v>
          </cell>
          <cell r="O69">
            <v>896.86</v>
          </cell>
          <cell r="P69">
            <v>1040.452</v>
          </cell>
          <cell r="Q69">
            <v>173</v>
          </cell>
          <cell r="R69">
            <v>1122</v>
          </cell>
          <cell r="S69">
            <v>400</v>
          </cell>
          <cell r="T69">
            <v>110482</v>
          </cell>
        </row>
        <row r="70">
          <cell r="A70">
            <v>58</v>
          </cell>
          <cell r="B70" t="str">
            <v>Красная,165  КС-1 -5шт; Ланкширский-1шт</v>
          </cell>
          <cell r="C70">
            <v>3.33</v>
          </cell>
          <cell r="D70">
            <v>2.5885049999999996</v>
          </cell>
          <cell r="E70">
            <v>2.4971549999999998</v>
          </cell>
          <cell r="F70">
            <v>9.1350000000000001E-2</v>
          </cell>
          <cell r="H70">
            <v>4843.6309999999994</v>
          </cell>
          <cell r="I70">
            <v>174.75588045414693</v>
          </cell>
          <cell r="J70">
            <v>276.262</v>
          </cell>
          <cell r="K70">
            <v>4567.3689999999997</v>
          </cell>
          <cell r="L70">
            <v>203.583</v>
          </cell>
          <cell r="M70">
            <v>4363.7860000000001</v>
          </cell>
          <cell r="N70">
            <v>5</v>
          </cell>
          <cell r="O70">
            <v>729.75</v>
          </cell>
          <cell r="P70">
            <v>846.45299999999997</v>
          </cell>
          <cell r="Q70">
            <v>174.7</v>
          </cell>
          <cell r="R70">
            <v>1634</v>
          </cell>
          <cell r="S70">
            <v>408</v>
          </cell>
          <cell r="T70">
            <v>68584</v>
          </cell>
        </row>
        <row r="71">
          <cell r="A71">
            <v>59</v>
          </cell>
          <cell r="B71" t="str">
            <v>Северная,265      КС-1-2шт ; Энергия 6-2шт ; Минск 1-2шт</v>
          </cell>
          <cell r="C71">
            <v>3.26</v>
          </cell>
          <cell r="D71">
            <v>2.588857</v>
          </cell>
          <cell r="E71">
            <v>2.5454949999999998</v>
          </cell>
          <cell r="F71">
            <v>4.3361999999999998E-2</v>
          </cell>
          <cell r="H71">
            <v>5098.3360000000002</v>
          </cell>
          <cell r="I71">
            <v>179.03527739246687</v>
          </cell>
          <cell r="J71">
            <v>243.40799999999999</v>
          </cell>
          <cell r="K71">
            <v>4854.9279999999999</v>
          </cell>
          <cell r="L71">
            <v>272.755</v>
          </cell>
          <cell r="M71">
            <v>4582.1729999999998</v>
          </cell>
          <cell r="N71">
            <v>5</v>
          </cell>
          <cell r="O71">
            <v>787.07</v>
          </cell>
          <cell r="P71">
            <v>912.78200000000004</v>
          </cell>
          <cell r="Q71">
            <v>181.8</v>
          </cell>
          <cell r="R71">
            <v>476</v>
          </cell>
          <cell r="S71">
            <v>143</v>
          </cell>
          <cell r="T71">
            <v>113558</v>
          </cell>
        </row>
        <row r="72">
          <cell r="A72">
            <v>60</v>
          </cell>
          <cell r="B72" t="str">
            <v>Северная,269  Универсал 5м-2 шт; Универсал 6-1шт</v>
          </cell>
          <cell r="C72">
            <v>0.8</v>
          </cell>
          <cell r="D72">
            <v>0.79966799999999993</v>
          </cell>
          <cell r="E72">
            <v>0.72029299999999996</v>
          </cell>
          <cell r="F72">
            <v>7.9375000000000001E-2</v>
          </cell>
          <cell r="H72">
            <v>1226.674</v>
          </cell>
          <cell r="I72">
            <v>174.07885061556698</v>
          </cell>
          <cell r="J72">
            <v>39.409999999999997</v>
          </cell>
          <cell r="K72">
            <v>1187.2639999999999</v>
          </cell>
          <cell r="L72">
            <v>0</v>
          </cell>
          <cell r="M72">
            <v>1187.2639999999999</v>
          </cell>
          <cell r="N72">
            <v>5</v>
          </cell>
          <cell r="O72">
            <v>184.10599999999999</v>
          </cell>
          <cell r="P72">
            <v>213.53800000000001</v>
          </cell>
          <cell r="Q72">
            <v>173.3</v>
          </cell>
          <cell r="R72">
            <v>130</v>
          </cell>
          <cell r="S72">
            <v>79</v>
          </cell>
          <cell r="T72">
            <v>33741</v>
          </cell>
        </row>
        <row r="73">
          <cell r="A73">
            <v>61</v>
          </cell>
          <cell r="B73" t="str">
            <v>Ведомственная, 9  КС-1-2шт ;</v>
          </cell>
          <cell r="C73">
            <v>0.82</v>
          </cell>
          <cell r="D73">
            <v>1.7521929999999999</v>
          </cell>
          <cell r="E73">
            <v>1.7521929999999999</v>
          </cell>
          <cell r="F73">
            <v>0</v>
          </cell>
          <cell r="H73">
            <v>2606.5329999999999</v>
          </cell>
          <cell r="I73">
            <v>172.30244159579027</v>
          </cell>
          <cell r="J73">
            <v>164.761</v>
          </cell>
          <cell r="K73">
            <v>2441.7719999999999</v>
          </cell>
          <cell r="L73">
            <v>43.578000000000003</v>
          </cell>
          <cell r="M73">
            <v>2398.194</v>
          </cell>
          <cell r="N73">
            <v>5</v>
          </cell>
          <cell r="O73">
            <v>387.21</v>
          </cell>
          <cell r="P73">
            <v>449.11200000000002</v>
          </cell>
          <cell r="Q73">
            <v>173.2</v>
          </cell>
          <cell r="R73">
            <v>84</v>
          </cell>
          <cell r="S73">
            <v>84</v>
          </cell>
          <cell r="T73">
            <v>89330</v>
          </cell>
        </row>
        <row r="74">
          <cell r="A74">
            <v>62</v>
          </cell>
          <cell r="B74" t="str">
            <v xml:space="preserve">Гражданская,4 /3    КС-1-4шт </v>
          </cell>
          <cell r="C74">
            <v>2.4</v>
          </cell>
          <cell r="D74">
            <v>1.018494</v>
          </cell>
          <cell r="E74">
            <v>0.88568999999999998</v>
          </cell>
          <cell r="F74">
            <v>0.13280400000000001</v>
          </cell>
          <cell r="H74">
            <v>2990.0909999999999</v>
          </cell>
          <cell r="I74">
            <v>170.77272899052238</v>
          </cell>
          <cell r="J74">
            <v>75.209000000000003</v>
          </cell>
          <cell r="K74">
            <v>2914.8820000000001</v>
          </cell>
          <cell r="L74">
            <v>400.88600000000002</v>
          </cell>
          <cell r="M74">
            <v>2513.9960000000001</v>
          </cell>
          <cell r="N74">
            <v>5</v>
          </cell>
          <cell r="O74">
            <v>440.37700000000001</v>
          </cell>
          <cell r="P74">
            <v>510.62599999999998</v>
          </cell>
          <cell r="Q74">
            <v>169.2</v>
          </cell>
          <cell r="R74">
            <v>7016</v>
          </cell>
          <cell r="S74">
            <v>601</v>
          </cell>
          <cell r="T74">
            <v>72369</v>
          </cell>
        </row>
        <row r="75">
          <cell r="A75">
            <v>63</v>
          </cell>
          <cell r="B75" t="str">
            <v>40 лет Поб 14ст1 ТВГ-4р-2шт</v>
          </cell>
          <cell r="C75">
            <v>8.6</v>
          </cell>
          <cell r="D75">
            <v>3.1576919999999999</v>
          </cell>
          <cell r="E75">
            <v>2.5808650000000002</v>
          </cell>
          <cell r="F75">
            <v>0.57682699999999998</v>
          </cell>
          <cell r="H75">
            <v>10060.614000000001</v>
          </cell>
          <cell r="I75">
            <v>163.29410908717895</v>
          </cell>
          <cell r="J75">
            <v>304.57499999999999</v>
          </cell>
          <cell r="K75">
            <v>9756.0390000000007</v>
          </cell>
          <cell r="L75">
            <v>1278.9280000000001</v>
          </cell>
          <cell r="M75">
            <v>8477.1110000000008</v>
          </cell>
          <cell r="N75">
            <v>4</v>
          </cell>
          <cell r="O75">
            <v>1416.742</v>
          </cell>
          <cell r="P75">
            <v>1642.8389999999999</v>
          </cell>
          <cell r="Q75">
            <v>161.5</v>
          </cell>
          <cell r="R75">
            <v>11508</v>
          </cell>
          <cell r="S75">
            <v>917</v>
          </cell>
          <cell r="T75">
            <v>382680</v>
          </cell>
        </row>
        <row r="76">
          <cell r="A76">
            <v>64</v>
          </cell>
          <cell r="B76" t="str">
            <v>Колхозная,20/1     КС-1-5 шт</v>
          </cell>
          <cell r="C76">
            <v>2.5</v>
          </cell>
          <cell r="D76">
            <v>1.5726</v>
          </cell>
          <cell r="E76">
            <v>1.4816499999999999</v>
          </cell>
          <cell r="F76">
            <v>9.0949999999999989E-2</v>
          </cell>
          <cell r="H76">
            <v>3119.7159999999999</v>
          </cell>
          <cell r="I76">
            <v>170.35428865960876</v>
          </cell>
          <cell r="J76">
            <v>99.977999999999994</v>
          </cell>
          <cell r="K76">
            <v>3019.7379999999998</v>
          </cell>
          <cell r="L76">
            <v>144.17099999999999</v>
          </cell>
          <cell r="M76">
            <v>2875.567</v>
          </cell>
          <cell r="N76">
            <v>5</v>
          </cell>
          <cell r="O76">
            <v>458.26100000000002</v>
          </cell>
          <cell r="P76">
            <v>531.45699999999999</v>
          </cell>
          <cell r="Q76">
            <v>170.8</v>
          </cell>
          <cell r="R76">
            <v>882</v>
          </cell>
          <cell r="S76">
            <v>254</v>
          </cell>
          <cell r="T76">
            <v>56800</v>
          </cell>
        </row>
        <row r="77">
          <cell r="A77">
            <v>65</v>
          </cell>
          <cell r="B77" t="str">
            <v>40 лет Победы, 10 / 1  Универсал 5-2шт ; КС-1-1шт</v>
          </cell>
          <cell r="C77">
            <v>0.98</v>
          </cell>
          <cell r="D77">
            <v>0.63446000000000002</v>
          </cell>
          <cell r="E77">
            <v>0.63446000000000002</v>
          </cell>
          <cell r="F77">
            <v>0</v>
          </cell>
          <cell r="H77">
            <v>863.26900000000001</v>
          </cell>
          <cell r="I77">
            <v>168.13183376212976</v>
          </cell>
          <cell r="J77">
            <v>31.007000000000001</v>
          </cell>
          <cell r="K77">
            <v>832.26200000000006</v>
          </cell>
          <cell r="L77">
            <v>25.399000000000001</v>
          </cell>
          <cell r="M77">
            <v>806.86300000000006</v>
          </cell>
          <cell r="N77">
            <v>5</v>
          </cell>
          <cell r="O77">
            <v>125.151</v>
          </cell>
          <cell r="P77">
            <v>145.143</v>
          </cell>
          <cell r="Q77">
            <v>173.2</v>
          </cell>
          <cell r="R77">
            <v>13</v>
          </cell>
          <cell r="S77">
            <v>13</v>
          </cell>
          <cell r="T77">
            <v>55660</v>
          </cell>
        </row>
        <row r="78">
          <cell r="A78">
            <v>66</v>
          </cell>
          <cell r="B78" t="str">
            <v>Рылеева, 362                              ДКВР-10/13-2шт</v>
          </cell>
          <cell r="C78">
            <v>25.2</v>
          </cell>
          <cell r="D78">
            <v>11.309041000000001</v>
          </cell>
          <cell r="E78">
            <v>9.9130719999999997</v>
          </cell>
          <cell r="F78">
            <v>1.395969</v>
          </cell>
          <cell r="H78">
            <v>36897.58</v>
          </cell>
          <cell r="I78">
            <v>160.61516771560628</v>
          </cell>
          <cell r="J78">
            <v>1417.8340000000001</v>
          </cell>
          <cell r="K78">
            <v>35479.745999999999</v>
          </cell>
          <cell r="L78">
            <v>1710.528</v>
          </cell>
          <cell r="M78">
            <v>33769.218000000001</v>
          </cell>
          <cell r="N78">
            <v>4</v>
          </cell>
          <cell r="O78">
            <v>5110.5749999999998</v>
          </cell>
          <cell r="P78">
            <v>5926.3109999999997</v>
          </cell>
          <cell r="Q78">
            <v>161.19999999999999</v>
          </cell>
          <cell r="R78">
            <v>113499</v>
          </cell>
          <cell r="S78">
            <v>55883</v>
          </cell>
          <cell r="T78">
            <v>899676</v>
          </cell>
        </row>
        <row r="79">
          <cell r="A79">
            <v>67</v>
          </cell>
          <cell r="B79" t="str">
            <v>Гаражная, 77        КС-1-3 шт</v>
          </cell>
          <cell r="C79">
            <v>1.56</v>
          </cell>
          <cell r="D79">
            <v>0.71390900000000002</v>
          </cell>
          <cell r="E79">
            <v>0.64984799999999998</v>
          </cell>
          <cell r="F79">
            <v>6.4060999999999993E-2</v>
          </cell>
          <cell r="H79">
            <v>1752.1079999999999</v>
          </cell>
          <cell r="I79">
            <v>167.40349339195987</v>
          </cell>
          <cell r="J79">
            <v>84.965000000000003</v>
          </cell>
          <cell r="K79">
            <v>1667.143</v>
          </cell>
          <cell r="L79">
            <v>123.688</v>
          </cell>
          <cell r="M79">
            <v>1543.4549999999999</v>
          </cell>
          <cell r="N79">
            <v>5</v>
          </cell>
          <cell r="O79">
            <v>253.18799999999999</v>
          </cell>
          <cell r="P79">
            <v>293.30900000000003</v>
          </cell>
          <cell r="Q79">
            <v>167.2</v>
          </cell>
          <cell r="R79">
            <v>848</v>
          </cell>
          <cell r="S79">
            <v>404</v>
          </cell>
          <cell r="T79">
            <v>64576</v>
          </cell>
        </row>
        <row r="80">
          <cell r="A80">
            <v>68</v>
          </cell>
          <cell r="B80" t="str">
            <v>Коммунаров,235             КВА-051 Гс-2шт</v>
          </cell>
          <cell r="C80">
            <v>0.86</v>
          </cell>
          <cell r="D80">
            <v>0.64193999999999996</v>
          </cell>
          <cell r="E80">
            <v>0.58038400000000001</v>
          </cell>
          <cell r="F80">
            <v>6.1556E-2</v>
          </cell>
          <cell r="H80">
            <v>1191.03</v>
          </cell>
          <cell r="I80">
            <v>156.69042761307441</v>
          </cell>
          <cell r="J80">
            <v>12.146000000000001</v>
          </cell>
          <cell r="K80">
            <v>1178.884</v>
          </cell>
          <cell r="L80">
            <v>5.0090000000000003</v>
          </cell>
          <cell r="M80">
            <v>1173.875</v>
          </cell>
          <cell r="N80">
            <v>5</v>
          </cell>
          <cell r="O80">
            <v>160.89500000000001</v>
          </cell>
          <cell r="P80">
            <v>186.62299999999999</v>
          </cell>
          <cell r="Q80">
            <v>156.4</v>
          </cell>
          <cell r="R80">
            <v>226</v>
          </cell>
          <cell r="S80">
            <v>44</v>
          </cell>
          <cell r="T80">
            <v>41312</v>
          </cell>
        </row>
        <row r="81">
          <cell r="A81" t="str">
            <v>№5</v>
          </cell>
        </row>
        <row r="82">
          <cell r="A82">
            <v>69</v>
          </cell>
          <cell r="B82" t="str">
            <v>пос.Белозерный 5/5                 ДКВР-10/13-3 шт</v>
          </cell>
          <cell r="C82">
            <v>21</v>
          </cell>
          <cell r="D82">
            <v>8.8324259999999999</v>
          </cell>
          <cell r="E82">
            <v>7.6617280000000001</v>
          </cell>
          <cell r="F82">
            <v>1.170698</v>
          </cell>
          <cell r="H82">
            <v>21910.679</v>
          </cell>
          <cell r="I82">
            <v>161.96755016127068</v>
          </cell>
          <cell r="J82">
            <v>652.40599999999995</v>
          </cell>
          <cell r="K82">
            <v>21258.273000000001</v>
          </cell>
          <cell r="L82">
            <v>2862.15</v>
          </cell>
          <cell r="M82">
            <v>18396.123</v>
          </cell>
          <cell r="N82">
            <v>4</v>
          </cell>
          <cell r="O82">
            <v>3060.2370000000001</v>
          </cell>
          <cell r="P82">
            <v>3548.819</v>
          </cell>
          <cell r="Q82">
            <v>160.30000000000001</v>
          </cell>
          <cell r="R82">
            <v>13623</v>
          </cell>
          <cell r="S82">
            <v>4649</v>
          </cell>
          <cell r="T82">
            <v>459242</v>
          </cell>
        </row>
        <row r="83">
          <cell r="A83">
            <v>70</v>
          </cell>
          <cell r="B83" t="str">
            <v>Советская,62, СШ № 76                   КС-1-2 шт</v>
          </cell>
          <cell r="C83">
            <v>0.8</v>
          </cell>
          <cell r="D83">
            <v>0.36944499999999997</v>
          </cell>
          <cell r="E83">
            <v>0.36204999999999998</v>
          </cell>
          <cell r="F83">
            <v>7.3949999999999997E-3</v>
          </cell>
          <cell r="H83">
            <v>786.85200000000009</v>
          </cell>
          <cell r="I83">
            <v>171.46680697259458</v>
          </cell>
          <cell r="J83">
            <v>24.738</v>
          </cell>
          <cell r="K83">
            <v>762.11400000000003</v>
          </cell>
          <cell r="L83">
            <v>51.231000000000002</v>
          </cell>
          <cell r="M83">
            <v>710.88300000000004</v>
          </cell>
          <cell r="N83">
            <v>5</v>
          </cell>
          <cell r="O83">
            <v>116.15900000000001</v>
          </cell>
          <cell r="P83">
            <v>134.91900000000001</v>
          </cell>
          <cell r="Q83">
            <v>172.6</v>
          </cell>
          <cell r="R83">
            <v>51</v>
          </cell>
          <cell r="S83">
            <v>0</v>
          </cell>
        </row>
        <row r="84">
          <cell r="A84">
            <v>71</v>
          </cell>
          <cell r="B84" t="str">
            <v>Калинина,102/3                             ДКВР-2,5 / 13-2 шт</v>
          </cell>
          <cell r="C84">
            <v>3.5</v>
          </cell>
          <cell r="D84">
            <v>2.6052210000000002</v>
          </cell>
          <cell r="E84">
            <v>1.593815</v>
          </cell>
          <cell r="F84">
            <v>3.4059999999999997E-3</v>
          </cell>
          <cell r="G84">
            <v>1.008</v>
          </cell>
          <cell r="H84">
            <v>5269.3979999999992</v>
          </cell>
          <cell r="I84">
            <v>165.07787037532563</v>
          </cell>
          <cell r="J84">
            <v>159.94</v>
          </cell>
          <cell r="K84">
            <v>5109.4579999999996</v>
          </cell>
          <cell r="L84">
            <v>0</v>
          </cell>
          <cell r="M84">
            <v>5109.4579999999996</v>
          </cell>
          <cell r="N84">
            <v>5</v>
          </cell>
          <cell r="O84">
            <v>750.09</v>
          </cell>
          <cell r="P84">
            <v>869.86099999999999</v>
          </cell>
          <cell r="Q84">
            <v>165.6</v>
          </cell>
          <cell r="R84">
            <v>16315</v>
          </cell>
          <cell r="S84">
            <v>4521</v>
          </cell>
          <cell r="T84">
            <v>108178</v>
          </cell>
        </row>
        <row r="85">
          <cell r="A85">
            <v>72</v>
          </cell>
          <cell r="B85" t="str">
            <v>Красных Партизан, 6/14  ТВГ-4р-2шт;ТВГ-8м-1шт;    Е-1/9-2шт; Е-1,6/9-1шт</v>
          </cell>
          <cell r="C85">
            <v>19.3</v>
          </cell>
          <cell r="D85">
            <v>0.8579</v>
          </cell>
          <cell r="E85">
            <v>0</v>
          </cell>
          <cell r="F85">
            <v>0</v>
          </cell>
          <cell r="G85">
            <v>0.8579</v>
          </cell>
          <cell r="H85">
            <v>2517.63</v>
          </cell>
          <cell r="I85">
            <v>168.8278261698502</v>
          </cell>
          <cell r="J85">
            <v>564.82899999999995</v>
          </cell>
          <cell r="K85">
            <v>1952.8009999999999</v>
          </cell>
          <cell r="L85">
            <v>286.40199999999999</v>
          </cell>
          <cell r="M85">
            <v>1666.3989999999999</v>
          </cell>
          <cell r="N85">
            <v>5</v>
          </cell>
          <cell r="O85">
            <v>366.51</v>
          </cell>
          <cell r="P85">
            <v>425.04599999999999</v>
          </cell>
          <cell r="Q85">
            <v>168</v>
          </cell>
          <cell r="R85">
            <v>3805</v>
          </cell>
          <cell r="S85">
            <v>3805</v>
          </cell>
          <cell r="T85">
            <v>131280</v>
          </cell>
        </row>
        <row r="86">
          <cell r="A86">
            <v>73</v>
          </cell>
          <cell r="B86" t="str">
            <v>Проезд Мирный, 6      КВГМ-50-3шт;                           ДЕ-16-14гм-2шт</v>
          </cell>
          <cell r="C86">
            <v>168</v>
          </cell>
          <cell r="D86">
            <v>156.173</v>
          </cell>
          <cell r="E86">
            <v>127.492</v>
          </cell>
          <cell r="F86">
            <v>28.681000000000001</v>
          </cell>
          <cell r="H86">
            <v>330570.94</v>
          </cell>
          <cell r="I86">
            <v>156.41068752141371</v>
          </cell>
          <cell r="J86">
            <v>5961.1139999999996</v>
          </cell>
          <cell r="K86">
            <v>324609.826</v>
          </cell>
          <cell r="L86">
            <v>27342.777999999998</v>
          </cell>
          <cell r="M86">
            <v>297267.04800000001</v>
          </cell>
          <cell r="N86">
            <v>3</v>
          </cell>
          <cell r="O86">
            <v>44589.923999999999</v>
          </cell>
          <cell r="P86">
            <v>51704.828000000001</v>
          </cell>
          <cell r="Q86">
            <v>156.1</v>
          </cell>
          <cell r="R86">
            <v>196112</v>
          </cell>
          <cell r="S86">
            <v>26849</v>
          </cell>
          <cell r="T86">
            <v>7715428</v>
          </cell>
        </row>
        <row r="87">
          <cell r="A87">
            <v>74</v>
          </cell>
          <cell r="B87" t="str">
            <v>Школа-инт. (Ленина276) КСВаУ-0,63гнж-3шт</v>
          </cell>
          <cell r="C87">
            <v>1.63</v>
          </cell>
          <cell r="D87">
            <v>0.93922699999999992</v>
          </cell>
          <cell r="E87">
            <v>0.92918999999999996</v>
          </cell>
          <cell r="F87">
            <v>1.0036999999999999E-2</v>
          </cell>
          <cell r="H87">
            <v>1517.903</v>
          </cell>
          <cell r="I87">
            <v>157.31901182091346</v>
          </cell>
          <cell r="J87">
            <v>40.241999999999997</v>
          </cell>
          <cell r="K87">
            <v>1477.6610000000001</v>
          </cell>
          <cell r="L87">
            <v>0</v>
          </cell>
          <cell r="M87">
            <v>1477.6610000000001</v>
          </cell>
          <cell r="N87">
            <v>5</v>
          </cell>
          <cell r="O87">
            <v>205.93299999999999</v>
          </cell>
          <cell r="P87">
            <v>238.79499999999999</v>
          </cell>
          <cell r="Q87">
            <v>158.30000000000001</v>
          </cell>
          <cell r="R87">
            <v>368</v>
          </cell>
          <cell r="S87">
            <v>0</v>
          </cell>
        </row>
        <row r="88">
          <cell r="A88">
            <v>75</v>
          </cell>
          <cell r="B88" t="str">
            <v>Курганная, 132/2,ст.Елизавет.  МЗК-7-2шт</v>
          </cell>
          <cell r="C88">
            <v>1.2</v>
          </cell>
          <cell r="D88">
            <v>0.525393</v>
          </cell>
          <cell r="E88">
            <v>0.47627999999999998</v>
          </cell>
          <cell r="F88">
            <v>4.9112999999999997E-2</v>
          </cell>
          <cell r="H88">
            <v>1095.577</v>
          </cell>
          <cell r="I88">
            <v>165.45984444726386</v>
          </cell>
          <cell r="J88">
            <v>72.11</v>
          </cell>
          <cell r="K88">
            <v>1023.467</v>
          </cell>
          <cell r="L88">
            <v>208.154</v>
          </cell>
          <cell r="M88">
            <v>815.31299999999999</v>
          </cell>
          <cell r="N88">
            <v>5</v>
          </cell>
          <cell r="O88">
            <v>156.47399999999999</v>
          </cell>
          <cell r="P88">
            <v>181.274</v>
          </cell>
          <cell r="Q88">
            <v>166.1</v>
          </cell>
          <cell r="R88">
            <v>401</v>
          </cell>
          <cell r="S88">
            <v>0</v>
          </cell>
          <cell r="T88">
            <v>125384</v>
          </cell>
        </row>
        <row r="89">
          <cell r="A89">
            <v>76</v>
          </cell>
          <cell r="B89" t="str">
            <v xml:space="preserve"> Елизавет.Яна-Полуяна,61 СТГ_-Премьер-0,2-2шт</v>
          </cell>
          <cell r="C89">
            <v>0.6</v>
          </cell>
          <cell r="D89">
            <v>0.20062999999999998</v>
          </cell>
          <cell r="E89">
            <v>0.18919999999999998</v>
          </cell>
          <cell r="F89">
            <v>1.1430000000000001E-2</v>
          </cell>
          <cell r="H89">
            <v>527.58699999999999</v>
          </cell>
          <cell r="I89">
            <v>157.61002450780629</v>
          </cell>
          <cell r="J89">
            <v>32.244</v>
          </cell>
          <cell r="K89">
            <v>495.34299999999996</v>
          </cell>
          <cell r="L89">
            <v>117.88800000000001</v>
          </cell>
          <cell r="M89">
            <v>377.45499999999998</v>
          </cell>
          <cell r="N89">
            <v>6</v>
          </cell>
          <cell r="O89">
            <v>71.712000000000003</v>
          </cell>
          <cell r="P89">
            <v>83.153000000000006</v>
          </cell>
          <cell r="Q89">
            <v>176.4</v>
          </cell>
          <cell r="R89">
            <v>593</v>
          </cell>
          <cell r="S89">
            <v>0</v>
          </cell>
          <cell r="T89">
            <v>37284</v>
          </cell>
        </row>
        <row r="90">
          <cell r="A90">
            <v>77</v>
          </cell>
          <cell r="B90" t="str">
            <v>Славянская 50/1    КС-1-4шт</v>
          </cell>
          <cell r="C90">
            <v>2.2000000000000002</v>
          </cell>
          <cell r="D90">
            <v>2.9297399999999998</v>
          </cell>
          <cell r="E90">
            <v>2.7714729999999999</v>
          </cell>
          <cell r="F90">
            <v>0.15826699999999999</v>
          </cell>
          <cell r="H90">
            <v>7053.3810000000003</v>
          </cell>
          <cell r="I90">
            <v>170.88216275286985</v>
          </cell>
          <cell r="J90">
            <v>192.24600000000001</v>
          </cell>
          <cell r="K90">
            <v>6861.1350000000002</v>
          </cell>
          <cell r="L90">
            <v>430.30099999999999</v>
          </cell>
          <cell r="M90">
            <v>6430.8339999999998</v>
          </cell>
          <cell r="N90">
            <v>4</v>
          </cell>
          <cell r="O90">
            <v>1039.069</v>
          </cell>
          <cell r="P90">
            <v>1205.297</v>
          </cell>
          <cell r="Q90">
            <v>172.1</v>
          </cell>
          <cell r="R90">
            <v>2524</v>
          </cell>
          <cell r="S90">
            <v>626</v>
          </cell>
          <cell r="T90">
            <v>107859</v>
          </cell>
        </row>
        <row r="91">
          <cell r="A91">
            <v>78</v>
          </cell>
          <cell r="B91" t="str">
            <v>пос.Колосистый  ТВГ-4р-1шт; КВГ-4-1шт ;Е-1/9-2шт</v>
          </cell>
          <cell r="C91">
            <v>13.9</v>
          </cell>
          <cell r="D91">
            <v>3.9513760000000002</v>
          </cell>
          <cell r="E91">
            <v>3.2868970000000002</v>
          </cell>
          <cell r="F91">
            <v>0.39057900000000001</v>
          </cell>
          <cell r="G91">
            <v>0.27389999999999998</v>
          </cell>
          <cell r="H91">
            <v>13583.261999999999</v>
          </cell>
          <cell r="I91">
            <v>162.5640438946109</v>
          </cell>
          <cell r="J91">
            <v>858.77499999999998</v>
          </cell>
          <cell r="K91">
            <v>12724.486999999999</v>
          </cell>
          <cell r="L91">
            <v>2194.1869999999999</v>
          </cell>
          <cell r="M91">
            <v>10530.3</v>
          </cell>
          <cell r="N91">
            <v>4</v>
          </cell>
          <cell r="O91">
            <v>1904.1690000000001</v>
          </cell>
          <cell r="P91">
            <v>2208.15</v>
          </cell>
          <cell r="Q91">
            <v>169.4</v>
          </cell>
          <cell r="R91">
            <v>12914</v>
          </cell>
          <cell r="S91">
            <v>3963</v>
          </cell>
          <cell r="T91">
            <v>671668</v>
          </cell>
        </row>
        <row r="92">
          <cell r="A92">
            <v>79</v>
          </cell>
          <cell r="B92" t="str">
            <v>Мичурина,16   КС-1-2 шт</v>
          </cell>
          <cell r="C92">
            <v>0.57999999999999996</v>
          </cell>
          <cell r="D92">
            <v>0.35220199999999996</v>
          </cell>
          <cell r="E92">
            <v>0.35220199999999996</v>
          </cell>
          <cell r="F92">
            <v>0</v>
          </cell>
          <cell r="H92">
            <v>640.71100000000001</v>
          </cell>
          <cell r="I92">
            <v>173.27625091499911</v>
          </cell>
          <cell r="J92">
            <v>19.524000000000001</v>
          </cell>
          <cell r="K92">
            <v>621.18700000000001</v>
          </cell>
          <cell r="L92">
            <v>30.311</v>
          </cell>
          <cell r="M92">
            <v>590.87599999999998</v>
          </cell>
          <cell r="N92">
            <v>6</v>
          </cell>
          <cell r="O92">
            <v>95.692999999999998</v>
          </cell>
          <cell r="P92">
            <v>111.02</v>
          </cell>
          <cell r="Q92">
            <v>173.2</v>
          </cell>
          <cell r="R92">
            <v>83</v>
          </cell>
          <cell r="S92">
            <v>32</v>
          </cell>
          <cell r="T92">
            <v>15230</v>
          </cell>
        </row>
        <row r="93">
          <cell r="A93">
            <v>80</v>
          </cell>
          <cell r="B93" t="str">
            <v>Ст.Елизавет.п/о 82                    ДКВР-4/13-2шт</v>
          </cell>
          <cell r="C93">
            <v>5.6</v>
          </cell>
          <cell r="D93">
            <v>1.2546889999999999</v>
          </cell>
          <cell r="E93">
            <v>1.2508589999999999</v>
          </cell>
          <cell r="F93">
            <v>3.8300000000000005E-3</v>
          </cell>
          <cell r="H93">
            <v>2387.7729999999997</v>
          </cell>
          <cell r="I93">
            <v>166.08739607994565</v>
          </cell>
          <cell r="J93">
            <v>72.974999999999994</v>
          </cell>
          <cell r="K93">
            <v>2314.7979999999998</v>
          </cell>
          <cell r="L93">
            <v>0</v>
          </cell>
          <cell r="M93">
            <v>2314.7979999999998</v>
          </cell>
          <cell r="N93">
            <v>5</v>
          </cell>
          <cell r="O93">
            <v>341.90800000000002</v>
          </cell>
          <cell r="P93">
            <v>396.57900000000001</v>
          </cell>
          <cell r="Q93">
            <v>162.5</v>
          </cell>
          <cell r="R93">
            <v>3469</v>
          </cell>
          <cell r="S93">
            <v>2175</v>
          </cell>
          <cell r="T93">
            <v>74844</v>
          </cell>
        </row>
        <row r="94">
          <cell r="A94">
            <v>81</v>
          </cell>
          <cell r="B94" t="str">
            <v>Славянская,65/1 стр.1        КС-1-4шт;Универсал 5-3шт</v>
          </cell>
          <cell r="C94">
            <v>2.44</v>
          </cell>
          <cell r="D94">
            <v>1.3908140000000002</v>
          </cell>
          <cell r="E94">
            <v>1.2958940000000001</v>
          </cell>
          <cell r="F94">
            <v>9.4920000000000004E-2</v>
          </cell>
          <cell r="H94">
            <v>3755.4540000000002</v>
          </cell>
          <cell r="I94">
            <v>174.02290109265084</v>
          </cell>
          <cell r="J94">
            <v>202.07300000000001</v>
          </cell>
          <cell r="K94">
            <v>3553.3810000000003</v>
          </cell>
          <cell r="L94">
            <v>76.754999999999995</v>
          </cell>
          <cell r="M94">
            <v>3476.6260000000002</v>
          </cell>
          <cell r="N94">
            <v>5</v>
          </cell>
          <cell r="O94">
            <v>564.11500000000001</v>
          </cell>
          <cell r="P94">
            <v>653.53499999999997</v>
          </cell>
          <cell r="Q94">
            <v>173.2</v>
          </cell>
          <cell r="R94">
            <v>871</v>
          </cell>
          <cell r="S94">
            <v>207</v>
          </cell>
          <cell r="T94">
            <v>99324</v>
          </cell>
        </row>
        <row r="95">
          <cell r="A95">
            <v>82</v>
          </cell>
          <cell r="B95" t="str">
            <v>Толбухина 85/3                         КС-1-4шт ; Энергия3-2шт</v>
          </cell>
          <cell r="C95">
            <v>3.87</v>
          </cell>
          <cell r="D95">
            <v>3.7377990000000003</v>
          </cell>
          <cell r="E95">
            <v>3.6774360000000001</v>
          </cell>
          <cell r="F95">
            <v>6.0363E-2</v>
          </cell>
          <cell r="H95">
            <v>6921.8139999999994</v>
          </cell>
          <cell r="I95">
            <v>168.06721475035303</v>
          </cell>
          <cell r="J95">
            <v>173.50299999999999</v>
          </cell>
          <cell r="K95">
            <v>6748.3109999999997</v>
          </cell>
          <cell r="L95">
            <v>392.428</v>
          </cell>
          <cell r="M95">
            <v>6355.8829999999998</v>
          </cell>
          <cell r="N95">
            <v>4</v>
          </cell>
          <cell r="O95">
            <v>1003.054</v>
          </cell>
          <cell r="P95">
            <v>1163.33</v>
          </cell>
          <cell r="Q95">
            <v>168.1</v>
          </cell>
          <cell r="R95">
            <v>968</v>
          </cell>
          <cell r="S95">
            <v>177</v>
          </cell>
          <cell r="T95">
            <v>93063</v>
          </cell>
        </row>
        <row r="96">
          <cell r="A96">
            <v>83</v>
          </cell>
          <cell r="B96" t="str">
            <v>Славянская,89     КС-1-5  шт</v>
          </cell>
          <cell r="C96">
            <v>2</v>
          </cell>
          <cell r="D96">
            <v>1.848662</v>
          </cell>
          <cell r="E96">
            <v>1.6432169999999999</v>
          </cell>
          <cell r="F96">
            <v>0.20544499999999999</v>
          </cell>
          <cell r="H96">
            <v>3371.6730000000002</v>
          </cell>
          <cell r="I96">
            <v>176.54262438854539</v>
          </cell>
          <cell r="J96">
            <v>85.105000000000004</v>
          </cell>
          <cell r="K96">
            <v>3286.5680000000002</v>
          </cell>
          <cell r="L96">
            <v>180.64599999999999</v>
          </cell>
          <cell r="M96">
            <v>3105.922</v>
          </cell>
          <cell r="N96">
            <v>5</v>
          </cell>
          <cell r="O96">
            <v>513.20799999999997</v>
          </cell>
          <cell r="P96">
            <v>595.24400000000003</v>
          </cell>
          <cell r="Q96">
            <v>181.5</v>
          </cell>
          <cell r="R96">
            <v>3648</v>
          </cell>
          <cell r="S96">
            <v>575</v>
          </cell>
          <cell r="T96">
            <v>102416</v>
          </cell>
        </row>
        <row r="97">
          <cell r="A97">
            <v>84</v>
          </cell>
          <cell r="B97" t="str">
            <v>Темрюкская,60/1                  КС-1-5  шт;Энергия 3-1шт</v>
          </cell>
          <cell r="C97">
            <v>3.74</v>
          </cell>
          <cell r="D97">
            <v>2.4464679999999999</v>
          </cell>
          <cell r="E97">
            <v>2.4372799999999999</v>
          </cell>
          <cell r="F97">
            <v>9.188E-3</v>
          </cell>
          <cell r="H97">
            <v>4376.3089999999993</v>
          </cell>
          <cell r="I97">
            <v>171.46526902008065</v>
          </cell>
          <cell r="J97">
            <v>213.35599999999999</v>
          </cell>
          <cell r="K97">
            <v>4162.9529999999995</v>
          </cell>
          <cell r="L97">
            <v>332.601</v>
          </cell>
          <cell r="M97">
            <v>3830.3519999999999</v>
          </cell>
          <cell r="N97">
            <v>5</v>
          </cell>
          <cell r="O97">
            <v>646.84500000000003</v>
          </cell>
          <cell r="P97">
            <v>750.38499999999999</v>
          </cell>
          <cell r="Q97">
            <v>170.1</v>
          </cell>
          <cell r="R97">
            <v>639</v>
          </cell>
          <cell r="S97">
            <v>148</v>
          </cell>
          <cell r="T97">
            <v>69765</v>
          </cell>
        </row>
        <row r="98">
          <cell r="A98">
            <v>85</v>
          </cell>
          <cell r="B98" t="str">
            <v>Темрюкская,68/3                 КС-1-5  шт;Энергия 3-1шт</v>
          </cell>
          <cell r="C98">
            <v>3.74</v>
          </cell>
          <cell r="D98">
            <v>3.1663899999999998</v>
          </cell>
          <cell r="E98">
            <v>2.9332029999999998</v>
          </cell>
          <cell r="F98">
            <v>0.23318699999999998</v>
          </cell>
          <cell r="H98">
            <v>6402.3280000000004</v>
          </cell>
          <cell r="I98">
            <v>167.71618073925609</v>
          </cell>
          <cell r="J98">
            <v>225.35300000000001</v>
          </cell>
          <cell r="K98">
            <v>6176.9750000000004</v>
          </cell>
          <cell r="L98">
            <v>421.63900000000001</v>
          </cell>
          <cell r="M98">
            <v>5755.3360000000002</v>
          </cell>
          <cell r="N98">
            <v>5</v>
          </cell>
          <cell r="O98">
            <v>926.06500000000005</v>
          </cell>
          <cell r="P98">
            <v>1073.7739999999999</v>
          </cell>
          <cell r="Q98">
            <v>168.3</v>
          </cell>
          <cell r="R98">
            <v>1163</v>
          </cell>
          <cell r="S98">
            <v>269</v>
          </cell>
          <cell r="T98">
            <v>143204</v>
          </cell>
        </row>
        <row r="99">
          <cell r="A99" t="str">
            <v>№6</v>
          </cell>
        </row>
        <row r="100">
          <cell r="A100">
            <v>86</v>
          </cell>
          <cell r="B100" t="str">
            <v>Промышленная,21кор.6  ТВГ-4р-2шт</v>
          </cell>
          <cell r="C100">
            <v>8.6</v>
          </cell>
          <cell r="D100">
            <v>7.09</v>
          </cell>
          <cell r="E100">
            <v>6.1680000000000001</v>
          </cell>
          <cell r="F100">
            <v>0.92200000000000004</v>
          </cell>
          <cell r="H100">
            <v>18269.964</v>
          </cell>
          <cell r="I100">
            <v>164.92621441399666</v>
          </cell>
          <cell r="J100">
            <v>349.74299999999999</v>
          </cell>
          <cell r="K100">
            <v>17920.221000000001</v>
          </cell>
          <cell r="L100">
            <v>895.86300000000006</v>
          </cell>
          <cell r="M100">
            <v>17024.358</v>
          </cell>
          <cell r="N100">
            <v>4</v>
          </cell>
          <cell r="O100">
            <v>2598.9070000000002</v>
          </cell>
          <cell r="P100">
            <v>3013.1959999999999</v>
          </cell>
          <cell r="Q100">
            <v>164</v>
          </cell>
          <cell r="R100">
            <v>1270</v>
          </cell>
          <cell r="S100">
            <v>348</v>
          </cell>
          <cell r="T100">
            <v>779546</v>
          </cell>
        </row>
        <row r="101">
          <cell r="A101">
            <v>87</v>
          </cell>
          <cell r="B101" t="str">
            <v>Янковского,108 ТВГ-8м-3шт</v>
          </cell>
          <cell r="C101">
            <v>24.9</v>
          </cell>
          <cell r="D101">
            <v>5.4786609999999998</v>
          </cell>
          <cell r="E101">
            <v>5.0895000000000001</v>
          </cell>
          <cell r="F101">
            <v>0.38916099999999998</v>
          </cell>
          <cell r="H101">
            <v>27596.928000000004</v>
          </cell>
          <cell r="I101">
            <v>164.79892254674141</v>
          </cell>
          <cell r="J101">
            <v>410.31</v>
          </cell>
          <cell r="K101">
            <v>27186.618000000002</v>
          </cell>
          <cell r="L101">
            <v>2630.759</v>
          </cell>
          <cell r="M101">
            <v>24555.859</v>
          </cell>
          <cell r="N101">
            <v>4</v>
          </cell>
          <cell r="O101">
            <v>3920.067</v>
          </cell>
          <cell r="P101">
            <v>4547.9440000000004</v>
          </cell>
          <cell r="Q101">
            <v>164.2</v>
          </cell>
          <cell r="R101">
            <v>23187</v>
          </cell>
          <cell r="S101">
            <v>6132</v>
          </cell>
          <cell r="T101">
            <v>658545</v>
          </cell>
        </row>
        <row r="102">
          <cell r="A102">
            <v>88</v>
          </cell>
          <cell r="B102" t="str">
            <v>Промышленная38/1                  ДКВР-4/13-2шт</v>
          </cell>
          <cell r="C102">
            <v>5.4</v>
          </cell>
          <cell r="D102">
            <v>4.2031700000000001</v>
          </cell>
          <cell r="E102">
            <v>3.8183609999999999</v>
          </cell>
          <cell r="F102">
            <v>0.38480899999999996</v>
          </cell>
          <cell r="H102">
            <v>5190.6120000000001</v>
          </cell>
          <cell r="I102">
            <v>161.70000762915816</v>
          </cell>
          <cell r="J102">
            <v>110.895</v>
          </cell>
          <cell r="K102">
            <v>5079.7169999999996</v>
          </cell>
          <cell r="L102">
            <v>332.86900000000003</v>
          </cell>
          <cell r="M102">
            <v>4746.848</v>
          </cell>
          <cell r="N102">
            <v>5</v>
          </cell>
          <cell r="O102">
            <v>723.75</v>
          </cell>
          <cell r="P102">
            <v>839.322</v>
          </cell>
          <cell r="Q102">
            <v>162.1</v>
          </cell>
          <cell r="R102">
            <v>661</v>
          </cell>
          <cell r="S102">
            <v>230</v>
          </cell>
          <cell r="T102">
            <v>195070</v>
          </cell>
        </row>
        <row r="103">
          <cell r="A103">
            <v>89</v>
          </cell>
          <cell r="B103" t="str">
            <v>Буденного,213     КС-1-2 шт</v>
          </cell>
          <cell r="C103">
            <v>0.44</v>
          </cell>
          <cell r="D103">
            <v>0.45156499999999999</v>
          </cell>
          <cell r="E103">
            <v>0.45156499999999999</v>
          </cell>
          <cell r="F103">
            <v>0</v>
          </cell>
          <cell r="H103">
            <v>813.96100000000001</v>
          </cell>
          <cell r="I103">
            <v>175.74920665732142</v>
          </cell>
          <cell r="J103">
            <v>24.638999999999999</v>
          </cell>
          <cell r="K103">
            <v>789.322</v>
          </cell>
          <cell r="L103">
            <v>7.7249999999999996</v>
          </cell>
          <cell r="M103">
            <v>781.59699999999998</v>
          </cell>
          <cell r="N103">
            <v>5</v>
          </cell>
          <cell r="O103">
            <v>123.38500000000001</v>
          </cell>
          <cell r="P103">
            <v>143.053</v>
          </cell>
          <cell r="Q103">
            <v>173.2</v>
          </cell>
          <cell r="R103">
            <v>215</v>
          </cell>
          <cell r="S103">
            <v>79</v>
          </cell>
          <cell r="T103">
            <v>8376</v>
          </cell>
        </row>
        <row r="104">
          <cell r="A104">
            <v>90</v>
          </cell>
          <cell r="B104" t="str">
            <v>Головатого,398                   Универсал 5-2шт</v>
          </cell>
          <cell r="C104">
            <v>0.43</v>
          </cell>
          <cell r="D104">
            <v>8.2209999999999991E-2</v>
          </cell>
          <cell r="E104">
            <v>7.2709999999999997E-2</v>
          </cell>
          <cell r="F104">
            <v>9.4999999999999998E-3</v>
          </cell>
          <cell r="H104">
            <v>301.25299999999999</v>
          </cell>
          <cell r="I104">
            <v>178.22561103125946</v>
          </cell>
          <cell r="J104">
            <v>31.945</v>
          </cell>
          <cell r="K104">
            <v>269.30799999999999</v>
          </cell>
          <cell r="L104">
            <v>9.8279999999999994</v>
          </cell>
          <cell r="M104">
            <v>259.48</v>
          </cell>
          <cell r="N104">
            <v>6</v>
          </cell>
          <cell r="O104">
            <v>46.284999999999997</v>
          </cell>
          <cell r="P104">
            <v>53.691000000000003</v>
          </cell>
          <cell r="Q104">
            <v>176.1</v>
          </cell>
          <cell r="R104">
            <v>45</v>
          </cell>
          <cell r="S104">
            <v>29</v>
          </cell>
          <cell r="T104">
            <v>12035</v>
          </cell>
        </row>
        <row r="105">
          <cell r="A105">
            <v>91</v>
          </cell>
          <cell r="B105" t="str">
            <v>Северная,309    КС-1-3 шт</v>
          </cell>
          <cell r="C105">
            <v>0.99</v>
          </cell>
          <cell r="D105">
            <v>0.82115099999999996</v>
          </cell>
          <cell r="E105">
            <v>0.80614799999999998</v>
          </cell>
          <cell r="F105">
            <v>1.5002999999999999E-2</v>
          </cell>
          <cell r="H105">
            <v>1400.5350000000001</v>
          </cell>
          <cell r="I105">
            <v>174.50545684327773</v>
          </cell>
          <cell r="J105">
            <v>51.488999999999997</v>
          </cell>
          <cell r="K105">
            <v>1349.046</v>
          </cell>
          <cell r="L105">
            <v>119.06399999999999</v>
          </cell>
          <cell r="M105">
            <v>1229.982</v>
          </cell>
          <cell r="N105">
            <v>5</v>
          </cell>
          <cell r="O105">
            <v>210.804</v>
          </cell>
          <cell r="P105">
            <v>244.40100000000001</v>
          </cell>
          <cell r="Q105">
            <v>172.7</v>
          </cell>
          <cell r="R105">
            <v>282</v>
          </cell>
          <cell r="S105">
            <v>118</v>
          </cell>
          <cell r="T105">
            <v>43619</v>
          </cell>
        </row>
        <row r="106">
          <cell r="A106">
            <v>92</v>
          </cell>
          <cell r="B106" t="str">
            <v>Северная,432/1   КС-1-2 шт</v>
          </cell>
          <cell r="C106">
            <v>0.48</v>
          </cell>
          <cell r="D106">
            <v>0.37618800000000002</v>
          </cell>
          <cell r="E106">
            <v>0.37235000000000001</v>
          </cell>
          <cell r="F106">
            <v>3.8379999999999998E-3</v>
          </cell>
          <cell r="H106">
            <v>588.9559999999999</v>
          </cell>
          <cell r="I106">
            <v>170.88373325002209</v>
          </cell>
          <cell r="J106">
            <v>21.126000000000001</v>
          </cell>
          <cell r="K106">
            <v>567.82999999999993</v>
          </cell>
          <cell r="L106">
            <v>18.324000000000002</v>
          </cell>
          <cell r="M106">
            <v>549.50599999999997</v>
          </cell>
          <cell r="N106">
            <v>6</v>
          </cell>
          <cell r="O106">
            <v>86.769000000000005</v>
          </cell>
          <cell r="P106">
            <v>100.643</v>
          </cell>
          <cell r="Q106">
            <v>175.5</v>
          </cell>
          <cell r="R106">
            <v>114</v>
          </cell>
          <cell r="S106">
            <v>66</v>
          </cell>
          <cell r="T106">
            <v>23115</v>
          </cell>
        </row>
        <row r="107">
          <cell r="A107">
            <v>93</v>
          </cell>
          <cell r="B107" t="str">
            <v>Костылева, 66 стр1 Универсал 6-2шт</v>
          </cell>
          <cell r="C107">
            <v>0.63</v>
          </cell>
          <cell r="D107">
            <v>9.4229999999999994E-2</v>
          </cell>
          <cell r="E107">
            <v>8.448E-2</v>
          </cell>
          <cell r="F107">
            <v>9.75E-3</v>
          </cell>
          <cell r="H107">
            <v>217.315</v>
          </cell>
          <cell r="I107">
            <v>182.7945608908727</v>
          </cell>
          <cell r="J107">
            <v>13.036</v>
          </cell>
          <cell r="K107">
            <v>204.279</v>
          </cell>
          <cell r="L107">
            <v>37.741</v>
          </cell>
          <cell r="M107">
            <v>166.53800000000001</v>
          </cell>
          <cell r="N107">
            <v>6</v>
          </cell>
          <cell r="O107">
            <v>34.262</v>
          </cell>
          <cell r="P107">
            <v>39.723999999999997</v>
          </cell>
          <cell r="Q107">
            <v>185.9</v>
          </cell>
          <cell r="R107">
            <v>15</v>
          </cell>
          <cell r="S107">
            <v>13</v>
          </cell>
          <cell r="T107">
            <v>10529</v>
          </cell>
        </row>
        <row r="108">
          <cell r="A108">
            <v>94</v>
          </cell>
          <cell r="B108" t="str">
            <v>Калинина 339/2                              ДКВР-10/13-3шт</v>
          </cell>
          <cell r="C108">
            <v>21</v>
          </cell>
          <cell r="D108">
            <v>31.8916</v>
          </cell>
          <cell r="E108">
            <v>29.015599999999999</v>
          </cell>
          <cell r="F108">
            <v>2.8759999999999999</v>
          </cell>
          <cell r="H108">
            <v>35853.629000000001</v>
          </cell>
          <cell r="I108">
            <v>162.92518115809142</v>
          </cell>
          <cell r="J108">
            <v>987.38599999999997</v>
          </cell>
          <cell r="K108">
            <v>34866.243000000002</v>
          </cell>
          <cell r="L108">
            <v>1921.607</v>
          </cell>
          <cell r="M108">
            <v>32944.635999999999</v>
          </cell>
          <cell r="N108">
            <v>4</v>
          </cell>
          <cell r="O108">
            <v>5038.2910000000002</v>
          </cell>
          <cell r="P108">
            <v>5841.4589999999998</v>
          </cell>
          <cell r="Q108">
            <v>158.69999999999999</v>
          </cell>
          <cell r="R108">
            <v>7746</v>
          </cell>
          <cell r="S108">
            <v>1073</v>
          </cell>
          <cell r="T108">
            <v>676436</v>
          </cell>
        </row>
        <row r="109">
          <cell r="A109">
            <v>95</v>
          </cell>
          <cell r="B109" t="str">
            <v>Кирова,79  Универсал5-2шт</v>
          </cell>
          <cell r="C109">
            <v>0.44</v>
          </cell>
          <cell r="D109">
            <v>0.334009</v>
          </cell>
          <cell r="E109">
            <v>0.334009</v>
          </cell>
          <cell r="F109">
            <v>0</v>
          </cell>
          <cell r="H109">
            <v>575.96100000000013</v>
          </cell>
          <cell r="I109">
            <v>175.55355310515813</v>
          </cell>
          <cell r="J109">
            <v>38.677</v>
          </cell>
          <cell r="K109">
            <v>537.28400000000011</v>
          </cell>
          <cell r="L109">
            <v>3.2959999999999998</v>
          </cell>
          <cell r="M109">
            <v>533.98800000000006</v>
          </cell>
          <cell r="N109">
            <v>6</v>
          </cell>
          <cell r="O109">
            <v>87.18</v>
          </cell>
          <cell r="P109">
            <v>101.11199999999999</v>
          </cell>
          <cell r="Q109">
            <v>173.2</v>
          </cell>
          <cell r="R109">
            <v>126</v>
          </cell>
          <cell r="S109">
            <v>70</v>
          </cell>
          <cell r="T109">
            <v>15352</v>
          </cell>
        </row>
        <row r="110">
          <cell r="A110">
            <v>96</v>
          </cell>
          <cell r="B110" t="str">
            <v>Чапаева,58  КС-1-2шт</v>
          </cell>
          <cell r="C110">
            <v>1.03</v>
          </cell>
          <cell r="D110">
            <v>1.2591020000000002</v>
          </cell>
          <cell r="E110">
            <v>1.2533080000000001</v>
          </cell>
          <cell r="F110">
            <v>5.7939999999999997E-3</v>
          </cell>
          <cell r="H110">
            <v>1878.84</v>
          </cell>
          <cell r="I110">
            <v>170.39077303016757</v>
          </cell>
          <cell r="J110">
            <v>72.376000000000005</v>
          </cell>
          <cell r="K110">
            <v>1806.4639999999999</v>
          </cell>
          <cell r="L110">
            <v>16.629000000000001</v>
          </cell>
          <cell r="M110">
            <v>1789.835</v>
          </cell>
          <cell r="N110">
            <v>5</v>
          </cell>
          <cell r="O110">
            <v>276.08</v>
          </cell>
          <cell r="P110">
            <v>320.137</v>
          </cell>
          <cell r="Q110">
            <v>171.5</v>
          </cell>
          <cell r="R110">
            <v>165</v>
          </cell>
          <cell r="S110">
            <v>116</v>
          </cell>
          <cell r="T110">
            <v>44560</v>
          </cell>
        </row>
        <row r="111">
          <cell r="A111">
            <v>97</v>
          </cell>
          <cell r="B111" t="str">
            <v>Рашпилевская,70/1  КС-1-3шт</v>
          </cell>
          <cell r="C111">
            <v>1.0900000000000001</v>
          </cell>
          <cell r="D111">
            <v>1.5590889999999999</v>
          </cell>
          <cell r="E111">
            <v>1.5590889999999999</v>
          </cell>
          <cell r="F111">
            <v>0</v>
          </cell>
          <cell r="H111">
            <v>2463.6519999999996</v>
          </cell>
          <cell r="I111">
            <v>169.7958964983691</v>
          </cell>
          <cell r="J111">
            <v>51.835999999999999</v>
          </cell>
          <cell r="K111">
            <v>2411.8159999999998</v>
          </cell>
          <cell r="L111">
            <v>76.531000000000006</v>
          </cell>
          <cell r="M111">
            <v>2335.2849999999999</v>
          </cell>
          <cell r="N111">
            <v>5</v>
          </cell>
          <cell r="O111">
            <v>360.625</v>
          </cell>
          <cell r="P111">
            <v>418.31799999999998</v>
          </cell>
          <cell r="Q111">
            <v>170.3</v>
          </cell>
          <cell r="R111">
            <v>161</v>
          </cell>
          <cell r="S111">
            <v>70</v>
          </cell>
          <cell r="T111">
            <v>27454</v>
          </cell>
        </row>
        <row r="112">
          <cell r="A112">
            <v>98</v>
          </cell>
          <cell r="B112" t="str">
            <v>Чкалова,75                                 Дакон-Прескал Р-300-2шт</v>
          </cell>
          <cell r="C112">
            <v>0.52</v>
          </cell>
          <cell r="D112">
            <v>0</v>
          </cell>
          <cell r="H112">
            <v>266.99599999999998</v>
          </cell>
          <cell r="I112">
            <v>154.89370627275315</v>
          </cell>
          <cell r="J112">
            <v>10.291</v>
          </cell>
          <cell r="K112">
            <v>256.70499999999998</v>
          </cell>
          <cell r="L112">
            <v>0</v>
          </cell>
          <cell r="M112">
            <v>256.70499999999998</v>
          </cell>
          <cell r="N112">
            <v>6</v>
          </cell>
          <cell r="O112">
            <v>35.542999999999999</v>
          </cell>
          <cell r="P112">
            <v>41.356000000000002</v>
          </cell>
          <cell r="Q112">
            <v>166.5</v>
          </cell>
          <cell r="R112">
            <v>14</v>
          </cell>
          <cell r="S112">
            <v>11</v>
          </cell>
          <cell r="T112">
            <v>4241</v>
          </cell>
        </row>
        <row r="113">
          <cell r="A113">
            <v>99</v>
          </cell>
          <cell r="B113" t="str">
            <v>Чкалова,91      МЗК-7-2шт</v>
          </cell>
          <cell r="C113">
            <v>1.4</v>
          </cell>
          <cell r="D113">
            <v>1.4012069999999999</v>
          </cell>
          <cell r="E113">
            <v>1.1878439999999999</v>
          </cell>
          <cell r="F113">
            <v>0.213363</v>
          </cell>
          <cell r="H113">
            <v>1997.011</v>
          </cell>
          <cell r="I113">
            <v>191.23930714452749</v>
          </cell>
          <cell r="J113">
            <v>96.46</v>
          </cell>
          <cell r="K113">
            <v>1900.5509999999999</v>
          </cell>
          <cell r="L113">
            <v>168.42500000000001</v>
          </cell>
          <cell r="M113">
            <v>1732.126</v>
          </cell>
          <cell r="N113">
            <v>5</v>
          </cell>
          <cell r="O113">
            <v>329.608</v>
          </cell>
          <cell r="P113">
            <v>381.90699999999998</v>
          </cell>
          <cell r="Q113">
            <v>172.9</v>
          </cell>
          <cell r="R113">
            <v>1065</v>
          </cell>
          <cell r="S113">
            <v>268</v>
          </cell>
          <cell r="T113">
            <v>65541</v>
          </cell>
        </row>
        <row r="114">
          <cell r="A114">
            <v>100</v>
          </cell>
          <cell r="B114" t="str">
            <v>Рашпилевская,64 Универсал5-2шт</v>
          </cell>
          <cell r="C114">
            <v>0.27400000000000002</v>
          </cell>
          <cell r="D114">
            <v>0</v>
          </cell>
          <cell r="H114">
            <v>206.07999999999998</v>
          </cell>
          <cell r="I114">
            <v>170.29794254658387</v>
          </cell>
          <cell r="J114">
            <v>9.6280000000000001</v>
          </cell>
          <cell r="K114">
            <v>196.452</v>
          </cell>
          <cell r="L114">
            <v>20.492000000000001</v>
          </cell>
          <cell r="M114">
            <v>175.96</v>
          </cell>
          <cell r="N114">
            <v>6</v>
          </cell>
          <cell r="O114">
            <v>30.175000000000001</v>
          </cell>
          <cell r="P114">
            <v>35.094999999999999</v>
          </cell>
          <cell r="Q114">
            <v>173.1</v>
          </cell>
          <cell r="R114">
            <v>70</v>
          </cell>
          <cell r="S114">
            <v>28</v>
          </cell>
          <cell r="T114">
            <v>12410</v>
          </cell>
        </row>
        <row r="115">
          <cell r="A115">
            <v>101</v>
          </cell>
          <cell r="B115" t="str">
            <v>Базовская,34                       Дакон-Прескал 120 – 2шт</v>
          </cell>
          <cell r="C115">
            <v>0.247</v>
          </cell>
          <cell r="D115">
            <v>0.17747599999999999</v>
          </cell>
          <cell r="E115">
            <v>0.17747599999999999</v>
          </cell>
          <cell r="F115">
            <v>0</v>
          </cell>
          <cell r="H115">
            <v>328.976</v>
          </cell>
          <cell r="I115">
            <v>175.11003842225574</v>
          </cell>
          <cell r="J115">
            <v>30.088999999999999</v>
          </cell>
          <cell r="K115">
            <v>298.887</v>
          </cell>
          <cell r="L115">
            <v>0</v>
          </cell>
          <cell r="M115">
            <v>298.887</v>
          </cell>
          <cell r="N115">
            <v>6</v>
          </cell>
          <cell r="O115">
            <v>49.665999999999997</v>
          </cell>
          <cell r="P115">
            <v>57.606999999999999</v>
          </cell>
          <cell r="Q115">
            <v>174.8</v>
          </cell>
          <cell r="R115">
            <v>52</v>
          </cell>
          <cell r="S115">
            <v>24</v>
          </cell>
          <cell r="T115">
            <v>11440</v>
          </cell>
        </row>
        <row r="116">
          <cell r="A116">
            <v>102</v>
          </cell>
          <cell r="B116" t="str">
            <v>Леваневского 48/2  КС-1-2шт</v>
          </cell>
          <cell r="C116">
            <v>1.26</v>
          </cell>
          <cell r="D116">
            <v>0.45576699999999998</v>
          </cell>
          <cell r="E116">
            <v>0.45576699999999998</v>
          </cell>
          <cell r="F116">
            <v>0</v>
          </cell>
          <cell r="H116">
            <v>1699.3409999999999</v>
          </cell>
          <cell r="I116">
            <v>176.89268957790108</v>
          </cell>
          <cell r="J116">
            <v>72.215999999999994</v>
          </cell>
          <cell r="K116">
            <v>1627.125</v>
          </cell>
          <cell r="L116">
            <v>92.906999999999996</v>
          </cell>
          <cell r="M116">
            <v>1534.2180000000001</v>
          </cell>
          <cell r="N116">
            <v>5</v>
          </cell>
          <cell r="O116">
            <v>259.30200000000002</v>
          </cell>
          <cell r="P116">
            <v>300.601</v>
          </cell>
          <cell r="Q116">
            <v>173.7</v>
          </cell>
          <cell r="R116">
            <v>53</v>
          </cell>
          <cell r="S116">
            <v>31</v>
          </cell>
          <cell r="T116">
            <v>27124</v>
          </cell>
        </row>
        <row r="117">
          <cell r="A117">
            <v>103</v>
          </cell>
          <cell r="B117" t="str">
            <v>Володарского,40                   Универсал 5-1шт</v>
          </cell>
          <cell r="C117">
            <v>0</v>
          </cell>
          <cell r="D117">
            <v>0</v>
          </cell>
          <cell r="H117">
            <v>0</v>
          </cell>
          <cell r="I117" t="e">
            <v>#DIV/0!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</v>
          </cell>
          <cell r="O117">
            <v>0</v>
          </cell>
          <cell r="P117">
            <v>0</v>
          </cell>
          <cell r="Q117">
            <v>173.2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104</v>
          </cell>
          <cell r="B118" t="str">
            <v>Казачья,18          КС-1-5шт</v>
          </cell>
          <cell r="C118">
            <v>3.1</v>
          </cell>
          <cell r="D118">
            <v>2.4368630000000002</v>
          </cell>
          <cell r="E118">
            <v>2.229813</v>
          </cell>
          <cell r="F118">
            <v>0.20705000000000001</v>
          </cell>
          <cell r="H118">
            <v>4359.3369999999995</v>
          </cell>
          <cell r="I118">
            <v>171.68367575161088</v>
          </cell>
          <cell r="J118">
            <v>130.68299999999999</v>
          </cell>
          <cell r="K118">
            <v>4228.6539999999995</v>
          </cell>
          <cell r="L118">
            <v>338.22800000000001</v>
          </cell>
          <cell r="M118">
            <v>3890.4259999999999</v>
          </cell>
          <cell r="N118">
            <v>5</v>
          </cell>
          <cell r="O118">
            <v>645.298</v>
          </cell>
          <cell r="P118">
            <v>748.42700000000002</v>
          </cell>
          <cell r="Q118">
            <v>172</v>
          </cell>
          <cell r="R118">
            <v>3206</v>
          </cell>
          <cell r="S118">
            <v>570</v>
          </cell>
          <cell r="T118">
            <v>106884</v>
          </cell>
        </row>
        <row r="119">
          <cell r="A119">
            <v>105</v>
          </cell>
          <cell r="B119" t="str">
            <v>Коммунаров,92                      Универсал 4-2шт</v>
          </cell>
          <cell r="C119">
            <v>0.253</v>
          </cell>
          <cell r="D119">
            <v>0.109606</v>
          </cell>
          <cell r="E119">
            <v>0.109606</v>
          </cell>
          <cell r="F119">
            <v>0</v>
          </cell>
          <cell r="H119">
            <v>243.56899999999999</v>
          </cell>
          <cell r="I119">
            <v>177.6416539050536</v>
          </cell>
          <cell r="J119">
            <v>19.922000000000001</v>
          </cell>
          <cell r="K119">
            <v>223.64699999999999</v>
          </cell>
          <cell r="L119">
            <v>2.7490000000000001</v>
          </cell>
          <cell r="M119">
            <v>220.898</v>
          </cell>
          <cell r="N119">
            <v>6</v>
          </cell>
          <cell r="O119">
            <v>37.311999999999998</v>
          </cell>
          <cell r="P119">
            <v>43.268000000000001</v>
          </cell>
          <cell r="Q119">
            <v>175.5</v>
          </cell>
          <cell r="R119">
            <v>48</v>
          </cell>
          <cell r="S119">
            <v>37</v>
          </cell>
          <cell r="T119">
            <v>3066</v>
          </cell>
        </row>
        <row r="120">
          <cell r="A120">
            <v>106</v>
          </cell>
          <cell r="B120" t="str">
            <v>Коммунаров,150                 Универсал 6-2шт</v>
          </cell>
          <cell r="C120">
            <v>0.53</v>
          </cell>
          <cell r="D120">
            <v>0.25076799999999999</v>
          </cell>
          <cell r="E120">
            <v>0.25076799999999999</v>
          </cell>
          <cell r="F120">
            <v>0</v>
          </cell>
          <cell r="H120">
            <v>453.98099999999994</v>
          </cell>
          <cell r="I120">
            <v>175.26063866108936</v>
          </cell>
          <cell r="J120">
            <v>39.121000000000002</v>
          </cell>
          <cell r="K120">
            <v>414.85999999999996</v>
          </cell>
          <cell r="L120">
            <v>29.693000000000001</v>
          </cell>
          <cell r="M120">
            <v>385.16699999999997</v>
          </cell>
          <cell r="N120">
            <v>6</v>
          </cell>
          <cell r="O120">
            <v>68.63</v>
          </cell>
          <cell r="P120">
            <v>79.564999999999998</v>
          </cell>
          <cell r="Q120">
            <v>175.5</v>
          </cell>
          <cell r="R120">
            <v>36</v>
          </cell>
          <cell r="S120">
            <v>30</v>
          </cell>
          <cell r="T120">
            <v>15320</v>
          </cell>
        </row>
        <row r="121">
          <cell r="A121">
            <v>107</v>
          </cell>
          <cell r="B121" t="str">
            <v>Кутузова,16/1                           КС-1-1шт; Универсал 6-1шт</v>
          </cell>
          <cell r="C121">
            <v>0.92</v>
          </cell>
          <cell r="D121">
            <v>0.138102</v>
          </cell>
          <cell r="E121">
            <v>0.13048000000000001</v>
          </cell>
          <cell r="F121">
            <v>7.6219999999999994E-3</v>
          </cell>
          <cell r="H121">
            <v>870.94799999999998</v>
          </cell>
          <cell r="I121">
            <v>184.18206368233237</v>
          </cell>
          <cell r="J121">
            <v>81.724999999999994</v>
          </cell>
          <cell r="K121">
            <v>789.22299999999996</v>
          </cell>
          <cell r="L121">
            <v>11.949</v>
          </cell>
          <cell r="M121">
            <v>777.274</v>
          </cell>
          <cell r="N121">
            <v>5</v>
          </cell>
          <cell r="O121">
            <v>138.33099999999999</v>
          </cell>
          <cell r="P121">
            <v>160.41300000000001</v>
          </cell>
          <cell r="Q121">
            <v>176.8</v>
          </cell>
          <cell r="R121">
            <v>164</v>
          </cell>
          <cell r="S121">
            <v>117</v>
          </cell>
          <cell r="T121">
            <v>10214</v>
          </cell>
        </row>
        <row r="122">
          <cell r="A122">
            <v>108</v>
          </cell>
          <cell r="B122" t="str">
            <v>Ленина,90              Ланкширский-1шт; Карнаваллийский-1шт</v>
          </cell>
          <cell r="C122">
            <v>0.98</v>
          </cell>
          <cell r="D122">
            <v>1.3687670000000001</v>
          </cell>
          <cell r="E122">
            <v>1.3687670000000001</v>
          </cell>
          <cell r="F122">
            <v>0</v>
          </cell>
          <cell r="H122">
            <v>2096.826</v>
          </cell>
          <cell r="I122">
            <v>173.51129755163279</v>
          </cell>
          <cell r="J122">
            <v>35.203000000000003</v>
          </cell>
          <cell r="K122">
            <v>2061.623</v>
          </cell>
          <cell r="L122">
            <v>71.968999999999994</v>
          </cell>
          <cell r="M122">
            <v>1989.654</v>
          </cell>
          <cell r="N122">
            <v>5</v>
          </cell>
          <cell r="O122">
            <v>313.76299999999998</v>
          </cell>
          <cell r="P122">
            <v>363.82299999999998</v>
          </cell>
          <cell r="Q122">
            <v>175.9</v>
          </cell>
          <cell r="R122">
            <v>179</v>
          </cell>
          <cell r="S122">
            <v>39</v>
          </cell>
          <cell r="T122">
            <v>38431</v>
          </cell>
        </row>
        <row r="123">
          <cell r="A123">
            <v>109</v>
          </cell>
          <cell r="B123" t="str">
            <v>Мира,65           КС-1-2шт</v>
          </cell>
          <cell r="C123">
            <v>0.86</v>
          </cell>
          <cell r="D123">
            <v>0.81540499999999994</v>
          </cell>
          <cell r="E123">
            <v>0.79257999999999995</v>
          </cell>
          <cell r="F123">
            <v>2.2824999999999998E-2</v>
          </cell>
          <cell r="H123">
            <v>1089.1989999999998</v>
          </cell>
          <cell r="I123">
            <v>174.67882361258137</v>
          </cell>
          <cell r="J123">
            <v>40.049999999999997</v>
          </cell>
          <cell r="K123">
            <v>1049.1489999999999</v>
          </cell>
          <cell r="L123">
            <v>0</v>
          </cell>
          <cell r="M123">
            <v>1049.1489999999999</v>
          </cell>
          <cell r="N123">
            <v>5</v>
          </cell>
          <cell r="O123">
            <v>164.054</v>
          </cell>
          <cell r="P123">
            <v>190.26</v>
          </cell>
          <cell r="Q123">
            <v>174.7</v>
          </cell>
          <cell r="R123">
            <v>135</v>
          </cell>
          <cell r="S123">
            <v>92</v>
          </cell>
          <cell r="T123">
            <v>26016</v>
          </cell>
        </row>
        <row r="124">
          <cell r="A124">
            <v>110</v>
          </cell>
          <cell r="B124" t="str">
            <v>Седина,128  Универсал3-2шт</v>
          </cell>
          <cell r="C124">
            <v>0.33</v>
          </cell>
          <cell r="D124">
            <v>9.6806000000000003E-2</v>
          </cell>
          <cell r="E124">
            <v>8.3930000000000005E-2</v>
          </cell>
          <cell r="F124">
            <v>1.2875999999999999E-2</v>
          </cell>
          <cell r="H124">
            <v>352.53999999999996</v>
          </cell>
          <cell r="I124">
            <v>177.7273500879333</v>
          </cell>
          <cell r="J124">
            <v>22.727</v>
          </cell>
          <cell r="K124">
            <v>329.81299999999999</v>
          </cell>
          <cell r="L124">
            <v>24.83</v>
          </cell>
          <cell r="M124">
            <v>304.983</v>
          </cell>
          <cell r="N124">
            <v>6</v>
          </cell>
          <cell r="O124">
            <v>54.037999999999997</v>
          </cell>
          <cell r="P124">
            <v>62.655999999999999</v>
          </cell>
          <cell r="Q124">
            <v>173.2</v>
          </cell>
          <cell r="R124">
            <v>148</v>
          </cell>
          <cell r="S124">
            <v>129</v>
          </cell>
          <cell r="T124">
            <v>25288</v>
          </cell>
        </row>
        <row r="125">
          <cell r="A125">
            <v>111</v>
          </cell>
          <cell r="B125" t="str">
            <v>Карасунская,108   КС-1-2шт</v>
          </cell>
          <cell r="C125">
            <v>0.72</v>
          </cell>
          <cell r="D125">
            <v>0.472385</v>
          </cell>
          <cell r="E125">
            <v>0.472385</v>
          </cell>
          <cell r="F125">
            <v>0</v>
          </cell>
          <cell r="H125">
            <v>918.322</v>
          </cell>
          <cell r="I125">
            <v>169.63330944919102</v>
          </cell>
          <cell r="J125">
            <v>29.997</v>
          </cell>
          <cell r="K125">
            <v>888.32500000000005</v>
          </cell>
          <cell r="L125">
            <v>66.191999999999993</v>
          </cell>
          <cell r="M125">
            <v>822.13300000000004</v>
          </cell>
          <cell r="N125">
            <v>5</v>
          </cell>
          <cell r="O125">
            <v>134.29</v>
          </cell>
          <cell r="P125">
            <v>155.77799999999999</v>
          </cell>
          <cell r="Q125">
            <v>173.5</v>
          </cell>
          <cell r="R125">
            <v>119</v>
          </cell>
          <cell r="S125">
            <v>51</v>
          </cell>
          <cell r="T125">
            <v>48517</v>
          </cell>
        </row>
        <row r="126">
          <cell r="A126">
            <v>112</v>
          </cell>
          <cell r="B126" t="str">
            <v>Суворова,50   КС-1-2шт</v>
          </cell>
          <cell r="C126">
            <v>0.57999999999999996</v>
          </cell>
          <cell r="D126">
            <v>0.29696800000000001</v>
          </cell>
          <cell r="E126">
            <v>0.29696800000000001</v>
          </cell>
          <cell r="F126">
            <v>0</v>
          </cell>
          <cell r="H126">
            <v>503.60599999999999</v>
          </cell>
          <cell r="I126">
            <v>174.08053120892126</v>
          </cell>
          <cell r="J126">
            <v>22.995999999999999</v>
          </cell>
          <cell r="K126">
            <v>480.61</v>
          </cell>
          <cell r="L126">
            <v>17.684000000000001</v>
          </cell>
          <cell r="M126">
            <v>462.92599999999999</v>
          </cell>
          <cell r="N126">
            <v>6</v>
          </cell>
          <cell r="O126">
            <v>75.622</v>
          </cell>
          <cell r="P126">
            <v>87.668000000000006</v>
          </cell>
          <cell r="Q126">
            <v>175.7</v>
          </cell>
          <cell r="R126">
            <v>25</v>
          </cell>
          <cell r="S126">
            <v>18</v>
          </cell>
          <cell r="T126">
            <v>16760</v>
          </cell>
        </row>
        <row r="127">
          <cell r="A127">
            <v>113</v>
          </cell>
          <cell r="B127" t="str">
            <v>Суворова,151/1,Д.Дамба, 3                КС-1-2шт</v>
          </cell>
          <cell r="C127">
            <v>0.73599999999999999</v>
          </cell>
          <cell r="D127">
            <v>0.62942299999999995</v>
          </cell>
          <cell r="E127">
            <v>0.62942299999999995</v>
          </cell>
          <cell r="F127">
            <v>0</v>
          </cell>
          <cell r="H127">
            <v>1150.9939999999999</v>
          </cell>
          <cell r="I127">
            <v>174.34843274595698</v>
          </cell>
          <cell r="J127">
            <v>30.802</v>
          </cell>
          <cell r="K127">
            <v>1120.192</v>
          </cell>
          <cell r="L127">
            <v>50.121000000000002</v>
          </cell>
          <cell r="M127">
            <v>1070.0709999999999</v>
          </cell>
          <cell r="N127">
            <v>5</v>
          </cell>
          <cell r="O127">
            <v>173.1</v>
          </cell>
          <cell r="P127">
            <v>200.67400000000001</v>
          </cell>
          <cell r="Q127">
            <v>175.5</v>
          </cell>
          <cell r="R127">
            <v>52</v>
          </cell>
          <cell r="S127">
            <v>30</v>
          </cell>
          <cell r="T127">
            <v>7853</v>
          </cell>
        </row>
        <row r="128">
          <cell r="A128">
            <v>114</v>
          </cell>
          <cell r="B128" t="str">
            <v>Кузнечная,133/2   КС-1-2шт</v>
          </cell>
          <cell r="C128">
            <v>0.48</v>
          </cell>
          <cell r="D128">
            <v>0.10099300000000001</v>
          </cell>
          <cell r="E128">
            <v>9.3180000000000013E-2</v>
          </cell>
          <cell r="F128">
            <v>7.8130000000000005E-3</v>
          </cell>
          <cell r="H128">
            <v>302.548</v>
          </cell>
          <cell r="I128">
            <v>180.91674709467588</v>
          </cell>
          <cell r="J128">
            <v>16.489000000000001</v>
          </cell>
          <cell r="K128">
            <v>286.05900000000003</v>
          </cell>
          <cell r="L128">
            <v>19.625</v>
          </cell>
          <cell r="M128">
            <v>266.43400000000003</v>
          </cell>
          <cell r="N128">
            <v>6</v>
          </cell>
          <cell r="O128">
            <v>47.22</v>
          </cell>
          <cell r="P128">
            <v>54.735999999999997</v>
          </cell>
          <cell r="Q128">
            <v>176.6</v>
          </cell>
          <cell r="R128">
            <v>120</v>
          </cell>
          <cell r="S128">
            <v>102</v>
          </cell>
          <cell r="T128">
            <v>22442</v>
          </cell>
        </row>
        <row r="129">
          <cell r="A129">
            <v>115</v>
          </cell>
          <cell r="B129" t="str">
            <v>Северная 564 стр1                    КС-1-1шт; Энергия 3-3 шт</v>
          </cell>
          <cell r="C129">
            <v>2.81</v>
          </cell>
          <cell r="D129">
            <v>1.822813</v>
          </cell>
          <cell r="E129">
            <v>1.822813</v>
          </cell>
          <cell r="F129">
            <v>0</v>
          </cell>
          <cell r="H129">
            <v>3068.4199999999996</v>
          </cell>
          <cell r="I129">
            <v>168.84683322361346</v>
          </cell>
          <cell r="J129">
            <v>89.335999999999999</v>
          </cell>
          <cell r="K129">
            <v>2979.0839999999998</v>
          </cell>
          <cell r="L129">
            <v>382.62200000000001</v>
          </cell>
          <cell r="M129">
            <v>2596.462</v>
          </cell>
          <cell r="N129">
            <v>5</v>
          </cell>
          <cell r="O129">
            <v>446.69299999999998</v>
          </cell>
          <cell r="P129">
            <v>518.09299999999996</v>
          </cell>
          <cell r="Q129">
            <v>169.4</v>
          </cell>
          <cell r="R129">
            <v>755</v>
          </cell>
          <cell r="S129">
            <v>185</v>
          </cell>
          <cell r="T129">
            <v>73867</v>
          </cell>
        </row>
        <row r="130">
          <cell r="A130">
            <v>116</v>
          </cell>
          <cell r="B130" t="str">
            <v>Чкалова, 51 Универсал 6-2шт</v>
          </cell>
          <cell r="C130">
            <v>0.22</v>
          </cell>
          <cell r="D130">
            <v>9.5962999999999993E-2</v>
          </cell>
          <cell r="E130">
            <v>9.0412999999999993E-2</v>
          </cell>
          <cell r="F130">
            <v>5.5500000000000002E-3</v>
          </cell>
          <cell r="H130">
            <v>324.46699999999998</v>
          </cell>
          <cell r="I130">
            <v>177.68524996378676</v>
          </cell>
          <cell r="J130">
            <v>44.85</v>
          </cell>
          <cell r="K130">
            <v>279.61699999999996</v>
          </cell>
          <cell r="L130">
            <v>9.0030000000000001</v>
          </cell>
          <cell r="M130">
            <v>270.61399999999998</v>
          </cell>
          <cell r="N130">
            <v>6</v>
          </cell>
          <cell r="O130">
            <v>49.732999999999997</v>
          </cell>
          <cell r="P130">
            <v>57.652999999999999</v>
          </cell>
          <cell r="Q130">
            <v>173.2</v>
          </cell>
          <cell r="R130">
            <v>124</v>
          </cell>
          <cell r="S130">
            <v>75</v>
          </cell>
          <cell r="T130">
            <v>20246</v>
          </cell>
        </row>
        <row r="131">
          <cell r="A131">
            <v>117</v>
          </cell>
          <cell r="B131" t="str">
            <v>Леваневского,82               Будерос-ЛоганоS852.2-2 шт</v>
          </cell>
          <cell r="C131">
            <v>11.18</v>
          </cell>
          <cell r="D131">
            <v>7.3386449999999996</v>
          </cell>
          <cell r="E131">
            <v>6.8540789999999996</v>
          </cell>
          <cell r="F131">
            <v>0.484566</v>
          </cell>
          <cell r="H131">
            <v>0</v>
          </cell>
          <cell r="K131">
            <v>0</v>
          </cell>
          <cell r="O131">
            <v>0</v>
          </cell>
          <cell r="P131">
            <v>0</v>
          </cell>
          <cell r="Q131">
            <v>159.80000000000001</v>
          </cell>
          <cell r="R131">
            <v>24</v>
          </cell>
          <cell r="S131">
            <v>17</v>
          </cell>
        </row>
        <row r="132">
          <cell r="A132" t="str">
            <v>№7</v>
          </cell>
        </row>
        <row r="133">
          <cell r="A133">
            <v>118</v>
          </cell>
          <cell r="B133" t="str">
            <v>Воровского,180/3                          ТВГ-8м-4шт</v>
          </cell>
          <cell r="C133">
            <v>33.200000000000003</v>
          </cell>
          <cell r="D133">
            <v>22.274862000000002</v>
          </cell>
          <cell r="E133">
            <v>18.264631000000001</v>
          </cell>
          <cell r="F133">
            <v>4.0102310000000001</v>
          </cell>
          <cell r="H133">
            <v>70858.930999999997</v>
          </cell>
          <cell r="I133">
            <v>161.12011342649242</v>
          </cell>
          <cell r="J133">
            <v>1482.3119999999999</v>
          </cell>
          <cell r="K133">
            <v>69376.618999999992</v>
          </cell>
          <cell r="L133">
            <v>7560.5420000000004</v>
          </cell>
          <cell r="M133">
            <v>61816.076999999997</v>
          </cell>
          <cell r="N133">
            <v>4</v>
          </cell>
          <cell r="O133">
            <v>9843.2800000000007</v>
          </cell>
          <cell r="P133">
            <v>11416.799000000001</v>
          </cell>
          <cell r="Q133">
            <v>160.1</v>
          </cell>
          <cell r="R133">
            <v>43750</v>
          </cell>
          <cell r="S133">
            <v>4919</v>
          </cell>
          <cell r="T133">
            <v>1373365</v>
          </cell>
        </row>
        <row r="134">
          <cell r="A134">
            <v>119</v>
          </cell>
          <cell r="B134" t="str">
            <v>Воровского,235                         КС-1-7 шт;Энергия 3-2 шт</v>
          </cell>
          <cell r="C134">
            <v>6.35</v>
          </cell>
          <cell r="D134">
            <v>3.8756650000000001</v>
          </cell>
          <cell r="E134">
            <v>3.8100149999999999</v>
          </cell>
          <cell r="F134">
            <v>6.565E-2</v>
          </cell>
          <cell r="H134">
            <v>7586.139000000001</v>
          </cell>
          <cell r="I134">
            <v>161.74749764010386</v>
          </cell>
          <cell r="J134">
            <v>291.70299999999997</v>
          </cell>
          <cell r="K134">
            <v>7294.4360000000006</v>
          </cell>
          <cell r="L134">
            <v>524.52800000000002</v>
          </cell>
          <cell r="M134">
            <v>6769.9080000000004</v>
          </cell>
          <cell r="N134">
            <v>4</v>
          </cell>
          <cell r="O134">
            <v>1058.0409999999999</v>
          </cell>
          <cell r="P134">
            <v>1227.039</v>
          </cell>
          <cell r="Q134">
            <v>161.5</v>
          </cell>
          <cell r="R134">
            <v>5623</v>
          </cell>
          <cell r="S134">
            <v>588</v>
          </cell>
          <cell r="T134">
            <v>100220</v>
          </cell>
        </row>
        <row r="135">
          <cell r="A135">
            <v>120</v>
          </cell>
          <cell r="B135" t="str">
            <v>Гагарина,15  КС-1-3шт</v>
          </cell>
          <cell r="C135">
            <v>1.8</v>
          </cell>
          <cell r="D135">
            <v>1.075996</v>
          </cell>
          <cell r="E135">
            <v>0.99212100000000003</v>
          </cell>
          <cell r="F135">
            <v>8.3874999999999991E-2</v>
          </cell>
          <cell r="H135">
            <v>2677.7690000000002</v>
          </cell>
          <cell r="I135">
            <v>161.04413786252658</v>
          </cell>
          <cell r="J135">
            <v>144.82</v>
          </cell>
          <cell r="K135">
            <v>2532.9490000000001</v>
          </cell>
          <cell r="L135">
            <v>0</v>
          </cell>
          <cell r="M135">
            <v>2532.9490000000001</v>
          </cell>
          <cell r="N135">
            <v>5</v>
          </cell>
          <cell r="O135">
            <v>371.69299999999998</v>
          </cell>
          <cell r="P135">
            <v>431.23899999999998</v>
          </cell>
          <cell r="Q135">
            <v>159.1</v>
          </cell>
          <cell r="R135">
            <v>1501</v>
          </cell>
          <cell r="S135">
            <v>417</v>
          </cell>
          <cell r="T135">
            <v>78903</v>
          </cell>
        </row>
        <row r="136">
          <cell r="A136">
            <v>121</v>
          </cell>
          <cell r="B136" t="str">
            <v>Гагарина,63/1  КС-1-9 шт</v>
          </cell>
          <cell r="C136">
            <v>5.67</v>
          </cell>
          <cell r="D136">
            <v>7.1371469999999997</v>
          </cell>
          <cell r="E136">
            <v>7.1371469999999997</v>
          </cell>
          <cell r="F136">
            <v>0</v>
          </cell>
          <cell r="H136">
            <v>14852.003999999999</v>
          </cell>
          <cell r="I136">
            <v>167.63205827307885</v>
          </cell>
          <cell r="J136">
            <v>247.81899999999999</v>
          </cell>
          <cell r="K136">
            <v>14604.184999999999</v>
          </cell>
          <cell r="L136">
            <v>819.51900000000001</v>
          </cell>
          <cell r="M136">
            <v>13784.665999999999</v>
          </cell>
          <cell r="N136">
            <v>4</v>
          </cell>
          <cell r="O136">
            <v>2146.02</v>
          </cell>
          <cell r="P136">
            <v>2489.672</v>
          </cell>
          <cell r="Q136">
            <v>165.3</v>
          </cell>
          <cell r="R136">
            <v>133</v>
          </cell>
          <cell r="S136">
            <v>133</v>
          </cell>
          <cell r="T136">
            <v>196719</v>
          </cell>
        </row>
        <row r="137">
          <cell r="A137">
            <v>122</v>
          </cell>
          <cell r="B137" t="str">
            <v>Гагарина,83/1 КС-1-6шт; Энергия 3 - 3шт</v>
          </cell>
          <cell r="C137">
            <v>5.81</v>
          </cell>
          <cell r="D137">
            <v>5.0612000000000004</v>
          </cell>
          <cell r="E137">
            <v>5.0612000000000004</v>
          </cell>
          <cell r="F137">
            <v>0</v>
          </cell>
          <cell r="H137">
            <v>10948.453</v>
          </cell>
          <cell r="I137">
            <v>171.82518845356509</v>
          </cell>
          <cell r="J137">
            <v>263.21300000000002</v>
          </cell>
          <cell r="K137">
            <v>10685.24</v>
          </cell>
          <cell r="L137">
            <v>500.471</v>
          </cell>
          <cell r="M137">
            <v>10184.769</v>
          </cell>
          <cell r="N137">
            <v>4</v>
          </cell>
          <cell r="O137">
            <v>1621.6859999999999</v>
          </cell>
          <cell r="P137">
            <v>1881.22</v>
          </cell>
          <cell r="Q137">
            <v>171.7</v>
          </cell>
          <cell r="R137">
            <v>125</v>
          </cell>
          <cell r="S137">
            <v>125</v>
          </cell>
          <cell r="T137">
            <v>170619</v>
          </cell>
        </row>
        <row r="138">
          <cell r="A138">
            <v>123</v>
          </cell>
          <cell r="B138" t="str">
            <v>Гастелло,69/1                      Универсал 5-7шт</v>
          </cell>
          <cell r="C138">
            <v>3.23</v>
          </cell>
          <cell r="D138">
            <v>1.5108499999999998</v>
          </cell>
          <cell r="E138">
            <v>1.3723239999999999</v>
          </cell>
          <cell r="F138">
            <v>0.13852599999999998</v>
          </cell>
          <cell r="H138">
            <v>4130.1840000000002</v>
          </cell>
          <cell r="I138">
            <v>173.06977122568873</v>
          </cell>
          <cell r="J138">
            <v>222.357</v>
          </cell>
          <cell r="K138">
            <v>3907.8269999999998</v>
          </cell>
          <cell r="L138">
            <v>381.803</v>
          </cell>
          <cell r="M138">
            <v>3526.0239999999999</v>
          </cell>
          <cell r="N138">
            <v>5</v>
          </cell>
          <cell r="O138">
            <v>616.17899999999997</v>
          </cell>
          <cell r="P138">
            <v>714.81</v>
          </cell>
          <cell r="Q138">
            <v>170.3</v>
          </cell>
          <cell r="R138">
            <v>3824</v>
          </cell>
          <cell r="S138">
            <v>414</v>
          </cell>
          <cell r="T138">
            <v>75984</v>
          </cell>
        </row>
        <row r="139">
          <cell r="A139">
            <v>124</v>
          </cell>
          <cell r="B139" t="str">
            <v>Ковалева,16/2    ТВГ-8м-4шт</v>
          </cell>
          <cell r="C139">
            <v>33.200000000000003</v>
          </cell>
          <cell r="D139">
            <v>21.040281</v>
          </cell>
          <cell r="E139">
            <v>17.561416000000001</v>
          </cell>
          <cell r="F139">
            <v>3.4788649999999999</v>
          </cell>
          <cell r="H139">
            <v>50000.254000000001</v>
          </cell>
          <cell r="I139">
            <v>158.26251602641858</v>
          </cell>
          <cell r="J139">
            <v>905.255</v>
          </cell>
          <cell r="K139">
            <v>49094.999000000003</v>
          </cell>
          <cell r="L139">
            <v>3792.1819999999998</v>
          </cell>
          <cell r="M139">
            <v>45302.817000000003</v>
          </cell>
          <cell r="N139">
            <v>4</v>
          </cell>
          <cell r="O139">
            <v>6823.3580000000002</v>
          </cell>
          <cell r="P139">
            <v>7913.1660000000002</v>
          </cell>
          <cell r="Q139">
            <v>159.30000000000001</v>
          </cell>
          <cell r="R139">
            <v>36946</v>
          </cell>
          <cell r="S139">
            <v>4339</v>
          </cell>
          <cell r="T139">
            <v>997699</v>
          </cell>
        </row>
        <row r="140">
          <cell r="A140">
            <v>125</v>
          </cell>
          <cell r="B140" t="str">
            <v>Пр.Полевой,15/1                Универсал 6-3шт</v>
          </cell>
          <cell r="C140">
            <v>1.23</v>
          </cell>
          <cell r="D140">
            <v>0.54960399999999998</v>
          </cell>
          <cell r="E140">
            <v>0.54960399999999998</v>
          </cell>
          <cell r="F140">
            <v>0</v>
          </cell>
          <cell r="H140">
            <v>961.82299999999998</v>
          </cell>
          <cell r="I140">
            <v>174.21500629533708</v>
          </cell>
          <cell r="J140">
            <v>67.135000000000005</v>
          </cell>
          <cell r="K140">
            <v>894.68799999999999</v>
          </cell>
          <cell r="L140">
            <v>104.35299999999999</v>
          </cell>
          <cell r="M140">
            <v>790.33500000000004</v>
          </cell>
          <cell r="N140">
            <v>5</v>
          </cell>
          <cell r="O140">
            <v>144.39099999999999</v>
          </cell>
          <cell r="P140">
            <v>167.56399999999999</v>
          </cell>
          <cell r="Q140">
            <v>175.5</v>
          </cell>
          <cell r="R140">
            <v>64</v>
          </cell>
          <cell r="S140">
            <v>37</v>
          </cell>
          <cell r="T140">
            <v>11816</v>
          </cell>
        </row>
        <row r="141">
          <cell r="A141">
            <v>126</v>
          </cell>
          <cell r="B141" t="str">
            <v>Гагарина,206/1                      Дакон-Прескал Р-600-3 шт</v>
          </cell>
          <cell r="C141">
            <v>1.55</v>
          </cell>
          <cell r="D141">
            <v>0.82892500000000002</v>
          </cell>
          <cell r="E141">
            <v>0.82892500000000002</v>
          </cell>
          <cell r="F141">
            <v>0</v>
          </cell>
          <cell r="H141">
            <v>933.00199999999995</v>
          </cell>
          <cell r="I141">
            <v>158.38658438031217</v>
          </cell>
          <cell r="J141">
            <v>16.663</v>
          </cell>
          <cell r="K141">
            <v>916.33899999999994</v>
          </cell>
          <cell r="L141">
            <v>27.776</v>
          </cell>
          <cell r="M141">
            <v>888.56299999999999</v>
          </cell>
          <cell r="N141">
            <v>5</v>
          </cell>
          <cell r="O141">
            <v>127.41800000000001</v>
          </cell>
          <cell r="P141">
            <v>147.77500000000001</v>
          </cell>
          <cell r="Q141">
            <v>159.1</v>
          </cell>
          <cell r="R141">
            <v>109</v>
          </cell>
          <cell r="S141">
            <v>109</v>
          </cell>
          <cell r="T141">
            <v>38030</v>
          </cell>
        </row>
        <row r="142">
          <cell r="A142">
            <v>127</v>
          </cell>
          <cell r="B142" t="str">
            <v>Буденного,2  КВГ-2,5-2шт</v>
          </cell>
          <cell r="C142">
            <v>4.3</v>
          </cell>
          <cell r="D142">
            <v>1.0727249999999999</v>
          </cell>
          <cell r="E142">
            <v>0.95299999999999996</v>
          </cell>
          <cell r="F142">
            <v>0.119725</v>
          </cell>
          <cell r="H142">
            <v>2500.5720000000001</v>
          </cell>
          <cell r="I142">
            <v>156.3498271595459</v>
          </cell>
          <cell r="J142">
            <v>84.346000000000004</v>
          </cell>
          <cell r="K142">
            <v>2416.2260000000001</v>
          </cell>
          <cell r="L142">
            <v>91.069000000000003</v>
          </cell>
          <cell r="M142">
            <v>2325.1570000000002</v>
          </cell>
          <cell r="N142">
            <v>5</v>
          </cell>
          <cell r="O142">
            <v>337.12</v>
          </cell>
          <cell r="P142">
            <v>390.964</v>
          </cell>
          <cell r="Q142">
            <v>157.5</v>
          </cell>
          <cell r="R142">
            <v>1349</v>
          </cell>
          <cell r="S142">
            <v>314</v>
          </cell>
          <cell r="T142">
            <v>271736</v>
          </cell>
        </row>
        <row r="143">
          <cell r="A143">
            <v>128</v>
          </cell>
          <cell r="B143" t="str">
            <v>Дзержинского,97  КС-1 -2шт</v>
          </cell>
          <cell r="C143">
            <v>0.85</v>
          </cell>
          <cell r="D143">
            <v>0.56003599999999998</v>
          </cell>
          <cell r="E143">
            <v>0.49033599999999999</v>
          </cell>
          <cell r="F143">
            <v>6.9699999999999998E-2</v>
          </cell>
          <cell r="H143">
            <v>856.34999999999991</v>
          </cell>
          <cell r="I143">
            <v>175.20172826531211</v>
          </cell>
          <cell r="J143">
            <v>43.481999999999999</v>
          </cell>
          <cell r="K143">
            <v>812.86799999999994</v>
          </cell>
          <cell r="L143">
            <v>23.256</v>
          </cell>
          <cell r="M143">
            <v>789.61199999999997</v>
          </cell>
          <cell r="N143">
            <v>5</v>
          </cell>
          <cell r="O143">
            <v>129.37100000000001</v>
          </cell>
          <cell r="P143">
            <v>150.03399999999999</v>
          </cell>
          <cell r="Q143">
            <v>173.2</v>
          </cell>
          <cell r="R143">
            <v>154</v>
          </cell>
          <cell r="S143">
            <v>114</v>
          </cell>
          <cell r="T143">
            <v>12647</v>
          </cell>
        </row>
        <row r="144">
          <cell r="A144">
            <v>129</v>
          </cell>
          <cell r="B144" t="str">
            <v>Кожевенная,22                       ДКВР-6,5/13-2шт</v>
          </cell>
          <cell r="C144">
            <v>8.4</v>
          </cell>
          <cell r="D144">
            <v>1.8861089999999998</v>
          </cell>
          <cell r="E144">
            <v>1.6721239999999999</v>
          </cell>
          <cell r="F144">
            <v>0.21398499999999998</v>
          </cell>
          <cell r="H144">
            <v>6038.5840000000007</v>
          </cell>
          <cell r="I144">
            <v>163.93445880689907</v>
          </cell>
          <cell r="J144">
            <v>479.983</v>
          </cell>
          <cell r="K144">
            <v>5558.6010000000006</v>
          </cell>
          <cell r="L144">
            <v>1104.434</v>
          </cell>
          <cell r="M144">
            <v>4454.1670000000004</v>
          </cell>
          <cell r="N144">
            <v>5</v>
          </cell>
          <cell r="O144">
            <v>853.42100000000005</v>
          </cell>
          <cell r="P144">
            <v>989.93200000000002</v>
          </cell>
          <cell r="Q144">
            <v>163.30000000000001</v>
          </cell>
          <cell r="R144">
            <v>9975</v>
          </cell>
          <cell r="S144">
            <v>762</v>
          </cell>
          <cell r="T144">
            <v>516582</v>
          </cell>
        </row>
        <row r="145">
          <cell r="A145">
            <v>130</v>
          </cell>
          <cell r="B145" t="str">
            <v>Головатого148/1                    ДКВР-2,5/13-2шт</v>
          </cell>
          <cell r="C145">
            <v>3</v>
          </cell>
          <cell r="D145">
            <v>2.1242769999999997</v>
          </cell>
          <cell r="E145">
            <v>2.0765859999999998</v>
          </cell>
          <cell r="F145">
            <v>4.7690999999999997E-2</v>
          </cell>
          <cell r="H145">
            <v>4580.7960000000003</v>
          </cell>
          <cell r="I145">
            <v>168.49669795380541</v>
          </cell>
          <cell r="J145">
            <v>394.00099999999998</v>
          </cell>
          <cell r="K145">
            <v>4186.7950000000001</v>
          </cell>
          <cell r="L145">
            <v>343.85500000000002</v>
          </cell>
          <cell r="M145">
            <v>3842.94</v>
          </cell>
          <cell r="N145">
            <v>5</v>
          </cell>
          <cell r="O145">
            <v>665.71699999999998</v>
          </cell>
          <cell r="P145">
            <v>771.84900000000005</v>
          </cell>
          <cell r="Q145">
            <v>170.1</v>
          </cell>
          <cell r="R145">
            <v>998</v>
          </cell>
          <cell r="S145">
            <v>548</v>
          </cell>
          <cell r="T145">
            <v>275340</v>
          </cell>
        </row>
        <row r="146">
          <cell r="A146">
            <v>131</v>
          </cell>
          <cell r="B146" t="str">
            <v>Минская,118/9      КС-1-2шт</v>
          </cell>
          <cell r="C146">
            <v>0.8</v>
          </cell>
          <cell r="D146">
            <v>0.45172699999999999</v>
          </cell>
          <cell r="E146">
            <v>0.405308</v>
          </cell>
          <cell r="F146">
            <v>4.6418999999999995E-2</v>
          </cell>
          <cell r="H146">
            <v>1228.6770000000001</v>
          </cell>
          <cell r="I146">
            <v>166.26013183285761</v>
          </cell>
          <cell r="J146">
            <v>73.231999999999999</v>
          </cell>
          <cell r="K146">
            <v>1155.4450000000002</v>
          </cell>
          <cell r="L146">
            <v>77.486000000000004</v>
          </cell>
          <cell r="M146">
            <v>1077.9590000000001</v>
          </cell>
          <cell r="N146">
            <v>5</v>
          </cell>
          <cell r="O146">
            <v>176.143</v>
          </cell>
          <cell r="P146">
            <v>204.28</v>
          </cell>
          <cell r="Q146">
            <v>166</v>
          </cell>
          <cell r="R146">
            <v>467</v>
          </cell>
          <cell r="S146">
            <v>120</v>
          </cell>
          <cell r="T146">
            <v>21436</v>
          </cell>
        </row>
        <row r="147">
          <cell r="A147">
            <v>132</v>
          </cell>
          <cell r="B147" t="str">
            <v>Тургенева,23       КС-1-2шт</v>
          </cell>
          <cell r="C147">
            <v>0.56000000000000005</v>
          </cell>
          <cell r="D147">
            <v>0.39214500000000002</v>
          </cell>
          <cell r="E147">
            <v>0.36537500000000001</v>
          </cell>
          <cell r="F147">
            <v>2.6770000000000002E-2</v>
          </cell>
          <cell r="H147">
            <v>1107.3510000000001</v>
          </cell>
          <cell r="I147">
            <v>169.2408278856478</v>
          </cell>
          <cell r="J147">
            <v>80.400999999999996</v>
          </cell>
          <cell r="K147">
            <v>1026.95</v>
          </cell>
          <cell r="L147">
            <v>92.033000000000001</v>
          </cell>
          <cell r="M147">
            <v>934.91700000000003</v>
          </cell>
          <cell r="N147">
            <v>5</v>
          </cell>
          <cell r="O147">
            <v>161.583</v>
          </cell>
          <cell r="P147">
            <v>187.40899999999999</v>
          </cell>
          <cell r="Q147">
            <v>166.8</v>
          </cell>
          <cell r="R147">
            <v>61</v>
          </cell>
          <cell r="S147">
            <v>40</v>
          </cell>
          <cell r="T147">
            <v>40022</v>
          </cell>
        </row>
        <row r="148">
          <cell r="A148">
            <v>133</v>
          </cell>
          <cell r="B148" t="str">
            <v>Фестивальная,33/1                 ДКВР-6,5/13-4 шт</v>
          </cell>
          <cell r="C148">
            <v>12.6</v>
          </cell>
          <cell r="D148">
            <v>14.362166</v>
          </cell>
          <cell r="E148">
            <v>13.085713</v>
          </cell>
          <cell r="F148">
            <v>1.2764530000000001</v>
          </cell>
          <cell r="H148">
            <v>26437.447</v>
          </cell>
          <cell r="I148">
            <v>161.6628489127562</v>
          </cell>
          <cell r="J148">
            <v>472.72199999999998</v>
          </cell>
          <cell r="K148">
            <v>25964.724999999999</v>
          </cell>
          <cell r="L148">
            <v>2402.018</v>
          </cell>
          <cell r="M148">
            <v>23562.706999999999</v>
          </cell>
          <cell r="N148">
            <v>4</v>
          </cell>
          <cell r="O148">
            <v>3685.0720000000001</v>
          </cell>
          <cell r="P148">
            <v>4273.9530000000004</v>
          </cell>
          <cell r="Q148">
            <v>162</v>
          </cell>
          <cell r="R148">
            <v>17313</v>
          </cell>
          <cell r="S148">
            <v>1555</v>
          </cell>
          <cell r="T148">
            <v>408168</v>
          </cell>
        </row>
        <row r="149">
          <cell r="A149">
            <v>134</v>
          </cell>
          <cell r="B149" t="str">
            <v>Рашпилевская, 329/1           ТВГ-8м-2шт ; ТВГ-4р-1шт</v>
          </cell>
          <cell r="C149">
            <v>20.9</v>
          </cell>
          <cell r="D149">
            <v>20.203695000000003</v>
          </cell>
          <cell r="E149">
            <v>17.720984000000001</v>
          </cell>
          <cell r="F149">
            <v>2.4827110000000001</v>
          </cell>
          <cell r="H149">
            <v>40980.151000000005</v>
          </cell>
          <cell r="I149">
            <v>160.54899358472346</v>
          </cell>
          <cell r="J149">
            <v>539.96100000000001</v>
          </cell>
          <cell r="K149">
            <v>40440.19</v>
          </cell>
          <cell r="L149">
            <v>2512.0970000000002</v>
          </cell>
          <cell r="M149">
            <v>37928.093000000001</v>
          </cell>
          <cell r="N149">
            <v>4</v>
          </cell>
          <cell r="O149">
            <v>5674.28</v>
          </cell>
          <cell r="P149">
            <v>6579.3220000000001</v>
          </cell>
          <cell r="Q149">
            <v>162.5</v>
          </cell>
          <cell r="R149">
            <v>19166</v>
          </cell>
          <cell r="S149">
            <v>1265</v>
          </cell>
          <cell r="T149">
            <v>582335</v>
          </cell>
        </row>
        <row r="150">
          <cell r="A150">
            <v>135</v>
          </cell>
          <cell r="B150" t="str">
            <v>Рашпилевская,325/1                   Ква-0,5 ээ-2шт</v>
          </cell>
          <cell r="C150">
            <v>0.86</v>
          </cell>
          <cell r="D150">
            <v>0.93319799999999997</v>
          </cell>
          <cell r="E150">
            <v>0.83042899999999997</v>
          </cell>
          <cell r="F150">
            <v>0.102769</v>
          </cell>
          <cell r="H150">
            <v>1515.2000000000003</v>
          </cell>
          <cell r="I150">
            <v>155.90549102428719</v>
          </cell>
          <cell r="J150">
            <v>37.658999999999999</v>
          </cell>
          <cell r="K150">
            <v>1477.5410000000002</v>
          </cell>
          <cell r="L150">
            <v>36.978000000000002</v>
          </cell>
          <cell r="M150">
            <v>1440.5630000000001</v>
          </cell>
          <cell r="N150">
            <v>5</v>
          </cell>
          <cell r="O150">
            <v>203.67500000000001</v>
          </cell>
          <cell r="P150">
            <v>236.22800000000001</v>
          </cell>
          <cell r="Q150">
            <v>156.1</v>
          </cell>
          <cell r="R150">
            <v>1017</v>
          </cell>
          <cell r="S150">
            <v>188</v>
          </cell>
          <cell r="T150">
            <v>25809</v>
          </cell>
        </row>
        <row r="151">
          <cell r="A151">
            <v>136</v>
          </cell>
          <cell r="B151" t="str">
            <v>Северная,231                       ТГМ-120-В2-1,2 - 4шт</v>
          </cell>
          <cell r="C151">
            <v>0.48</v>
          </cell>
          <cell r="D151">
            <v>0.13400000000000001</v>
          </cell>
          <cell r="E151">
            <v>0.13400000000000001</v>
          </cell>
          <cell r="F151">
            <v>0</v>
          </cell>
          <cell r="H151">
            <v>97.718000000000004</v>
          </cell>
          <cell r="I151">
            <v>161.94559855911911</v>
          </cell>
          <cell r="J151">
            <v>4.5149999999999997</v>
          </cell>
          <cell r="K151">
            <v>93.203000000000003</v>
          </cell>
          <cell r="L151">
            <v>7.9560000000000004</v>
          </cell>
          <cell r="M151">
            <v>85.247</v>
          </cell>
          <cell r="N151">
            <v>6</v>
          </cell>
          <cell r="O151">
            <v>13.645</v>
          </cell>
          <cell r="P151">
            <v>15.824999999999999</v>
          </cell>
          <cell r="Q151">
            <v>161.4</v>
          </cell>
          <cell r="R151">
            <v>73</v>
          </cell>
          <cell r="S151">
            <v>49</v>
          </cell>
          <cell r="T151">
            <v>4475</v>
          </cell>
        </row>
        <row r="152">
          <cell r="A152">
            <v>137</v>
          </cell>
          <cell r="B152" t="str">
            <v>Дзержинского,89  КС-1-2шт</v>
          </cell>
          <cell r="C152">
            <v>0.24</v>
          </cell>
          <cell r="D152">
            <v>9.7902000000000003E-2</v>
          </cell>
          <cell r="E152">
            <v>8.7590000000000001E-2</v>
          </cell>
          <cell r="F152">
            <v>1.0312E-2</v>
          </cell>
          <cell r="H152">
            <v>411.346</v>
          </cell>
          <cell r="I152">
            <v>177.39324072678474</v>
          </cell>
          <cell r="J152">
            <v>106.471</v>
          </cell>
          <cell r="K152">
            <v>304.875</v>
          </cell>
          <cell r="L152">
            <v>14.35</v>
          </cell>
          <cell r="M152">
            <v>290.52499999999998</v>
          </cell>
          <cell r="N152">
            <v>6</v>
          </cell>
          <cell r="O152">
            <v>62.921999999999997</v>
          </cell>
          <cell r="P152">
            <v>72.97</v>
          </cell>
          <cell r="Q152">
            <v>173.2</v>
          </cell>
          <cell r="R152">
            <v>1152</v>
          </cell>
          <cell r="S152">
            <v>447</v>
          </cell>
          <cell r="T152">
            <v>11316</v>
          </cell>
        </row>
        <row r="153">
          <cell r="A153">
            <v>138</v>
          </cell>
          <cell r="B153" t="str">
            <v>2-я Линия Нефтян.,12                     КС-1-9 шт</v>
          </cell>
          <cell r="C153">
            <v>6.08</v>
          </cell>
          <cell r="D153">
            <v>4.372223</v>
          </cell>
          <cell r="E153">
            <v>4.1043120000000002</v>
          </cell>
          <cell r="F153">
            <v>0.26791100000000001</v>
          </cell>
          <cell r="H153">
            <v>10395.119000000001</v>
          </cell>
          <cell r="I153">
            <v>171.38543579924385</v>
          </cell>
          <cell r="J153">
            <v>222.852</v>
          </cell>
          <cell r="K153">
            <v>10172.267</v>
          </cell>
          <cell r="L153">
            <v>1022.229</v>
          </cell>
          <cell r="M153">
            <v>9150.0380000000005</v>
          </cell>
          <cell r="N153">
            <v>4</v>
          </cell>
          <cell r="O153">
            <v>1535.91</v>
          </cell>
          <cell r="P153">
            <v>1781.5719999999999</v>
          </cell>
          <cell r="Q153">
            <v>169.5</v>
          </cell>
          <cell r="R153">
            <v>8493</v>
          </cell>
          <cell r="S153">
            <v>638</v>
          </cell>
          <cell r="T153">
            <v>156390</v>
          </cell>
        </row>
        <row r="154">
          <cell r="A154">
            <v>139</v>
          </cell>
          <cell r="B154" t="str">
            <v>Свободы,20       КС-1-6 шт</v>
          </cell>
          <cell r="C154">
            <v>3.2</v>
          </cell>
          <cell r="D154">
            <v>3.3490639999999998</v>
          </cell>
          <cell r="E154">
            <v>2.8411529999999998</v>
          </cell>
          <cell r="F154">
            <v>0.507911</v>
          </cell>
          <cell r="H154">
            <v>6193.5659999999989</v>
          </cell>
          <cell r="I154">
            <v>175.39281893500453</v>
          </cell>
          <cell r="J154">
            <v>140.32400000000001</v>
          </cell>
          <cell r="K154">
            <v>6053.2419999999993</v>
          </cell>
          <cell r="L154">
            <v>476.99400000000003</v>
          </cell>
          <cell r="M154">
            <v>5576.2479999999996</v>
          </cell>
          <cell r="N154">
            <v>5</v>
          </cell>
          <cell r="O154">
            <v>936.76900000000001</v>
          </cell>
          <cell r="P154">
            <v>1086.307</v>
          </cell>
          <cell r="Q154">
            <v>169.9</v>
          </cell>
          <cell r="R154">
            <v>4775</v>
          </cell>
          <cell r="S154">
            <v>367</v>
          </cell>
          <cell r="T154">
            <v>148323</v>
          </cell>
        </row>
        <row r="155">
          <cell r="A155">
            <v>140</v>
          </cell>
          <cell r="B155" t="str">
            <v>Шоссе Нефтяников,38/3 ДКВР-6,5/13-2 шт ;                  ДЕ-16-14 гм -1 шт</v>
          </cell>
          <cell r="C155">
            <v>23.73</v>
          </cell>
          <cell r="D155">
            <v>24.529057000000002</v>
          </cell>
          <cell r="E155">
            <v>17.371769</v>
          </cell>
          <cell r="F155">
            <v>7.1572880000000003</v>
          </cell>
          <cell r="H155">
            <v>34465.249000000003</v>
          </cell>
          <cell r="I155">
            <v>164.74684398769321</v>
          </cell>
          <cell r="J155">
            <v>1725.8430000000001</v>
          </cell>
          <cell r="K155">
            <v>32739.406000000003</v>
          </cell>
          <cell r="L155">
            <v>1533.241</v>
          </cell>
          <cell r="M155">
            <v>31206.165000000001</v>
          </cell>
          <cell r="N155">
            <v>4</v>
          </cell>
          <cell r="O155">
            <v>4895.6109999999999</v>
          </cell>
          <cell r="P155">
            <v>5678.0410000000002</v>
          </cell>
          <cell r="Q155">
            <v>166.2</v>
          </cell>
          <cell r="R155">
            <v>1773</v>
          </cell>
          <cell r="S155">
            <v>1296</v>
          </cell>
          <cell r="T155">
            <v>664800</v>
          </cell>
        </row>
        <row r="156">
          <cell r="A156">
            <v>141</v>
          </cell>
          <cell r="B156" t="str">
            <v>К.Образцова 27                      Майти-Терм  НН-1825-2шт</v>
          </cell>
          <cell r="C156">
            <v>1.49</v>
          </cell>
          <cell r="D156">
            <v>0.455787</v>
          </cell>
          <cell r="E156">
            <v>0.40864</v>
          </cell>
          <cell r="F156">
            <v>4.7146999999999994E-2</v>
          </cell>
          <cell r="H156">
            <v>1236.2539999999999</v>
          </cell>
          <cell r="I156">
            <v>169.41178754527792</v>
          </cell>
          <cell r="J156">
            <v>16.097999999999999</v>
          </cell>
          <cell r="K156">
            <v>1220.1559999999999</v>
          </cell>
          <cell r="L156">
            <v>0</v>
          </cell>
          <cell r="M156">
            <v>1220.1559999999999</v>
          </cell>
          <cell r="N156">
            <v>5</v>
          </cell>
          <cell r="O156">
            <v>180.57400000000001</v>
          </cell>
          <cell r="P156">
            <v>209.43600000000001</v>
          </cell>
          <cell r="Q156">
            <v>166.1</v>
          </cell>
          <cell r="R156">
            <v>125</v>
          </cell>
          <cell r="S156">
            <v>39</v>
          </cell>
          <cell r="T156">
            <v>45919</v>
          </cell>
        </row>
        <row r="157">
          <cell r="A157">
            <v>142</v>
          </cell>
          <cell r="B157" t="str">
            <v>Каляева,263                           ТГМ-120-В2-1,2-3шт</v>
          </cell>
          <cell r="C157">
            <v>0.26</v>
          </cell>
          <cell r="D157">
            <v>0.23383799999999999</v>
          </cell>
          <cell r="E157">
            <v>0.23383799999999999</v>
          </cell>
          <cell r="F157">
            <v>0</v>
          </cell>
          <cell r="H157">
            <v>336.12100000000004</v>
          </cell>
          <cell r="I157">
            <v>183.14833051192872</v>
          </cell>
          <cell r="J157">
            <v>4.9630000000000001</v>
          </cell>
          <cell r="K157">
            <v>331.15800000000002</v>
          </cell>
          <cell r="L157">
            <v>0</v>
          </cell>
          <cell r="M157">
            <v>331.15800000000002</v>
          </cell>
          <cell r="N157">
            <v>6</v>
          </cell>
          <cell r="O157">
            <v>53.106000000000002</v>
          </cell>
          <cell r="P157">
            <v>61.56</v>
          </cell>
          <cell r="Q157">
            <v>173.5</v>
          </cell>
          <cell r="R157">
            <v>4</v>
          </cell>
          <cell r="S157">
            <v>4</v>
          </cell>
          <cell r="T157">
            <v>11345</v>
          </cell>
        </row>
        <row r="158">
          <cell r="A158">
            <v>143</v>
          </cell>
          <cell r="B158" t="str">
            <v>Кожевенная,44/1              REX-500-4шт</v>
          </cell>
          <cell r="C158">
            <v>8.6</v>
          </cell>
          <cell r="D158">
            <v>3.5060000000000002</v>
          </cell>
          <cell r="E158">
            <v>2.988</v>
          </cell>
          <cell r="F158">
            <v>0.51800000000000002</v>
          </cell>
          <cell r="H158">
            <v>7906.32</v>
          </cell>
          <cell r="I158">
            <v>156.00519584332534</v>
          </cell>
          <cell r="J158">
            <v>91.900999999999996</v>
          </cell>
          <cell r="K158">
            <v>7814.4189999999999</v>
          </cell>
          <cell r="L158">
            <v>240.04599999999999</v>
          </cell>
          <cell r="M158">
            <v>7574.3729999999996</v>
          </cell>
          <cell r="N158">
            <v>4</v>
          </cell>
          <cell r="O158">
            <v>1065.0930000000001</v>
          </cell>
          <cell r="P158">
            <v>1233.4269999999999</v>
          </cell>
          <cell r="Q158">
            <v>155.30000000000001</v>
          </cell>
          <cell r="R158">
            <v>616</v>
          </cell>
          <cell r="S158">
            <v>154</v>
          </cell>
          <cell r="T158">
            <v>220247</v>
          </cell>
        </row>
        <row r="159">
          <cell r="A159" t="str">
            <v>№8</v>
          </cell>
        </row>
        <row r="160">
          <cell r="A160">
            <v>144</v>
          </cell>
          <cell r="B160" t="str">
            <v xml:space="preserve">Российская 96/1ТВГ-8м-4 шт </v>
          </cell>
          <cell r="C160">
            <v>33.200000000000003</v>
          </cell>
          <cell r="D160">
            <v>29.561817000000001</v>
          </cell>
          <cell r="E160">
            <v>26.360938000000001</v>
          </cell>
          <cell r="F160">
            <v>3.200879</v>
          </cell>
          <cell r="H160">
            <v>60099.26</v>
          </cell>
          <cell r="I160">
            <v>158.85599922528164</v>
          </cell>
          <cell r="J160">
            <v>710.51300000000003</v>
          </cell>
          <cell r="K160">
            <v>59388.747000000003</v>
          </cell>
          <cell r="L160">
            <v>3187.61</v>
          </cell>
          <cell r="M160">
            <v>56201.137000000002</v>
          </cell>
          <cell r="N160">
            <v>4</v>
          </cell>
          <cell r="O160">
            <v>8227.5400000000009</v>
          </cell>
          <cell r="P160">
            <v>9547.1280000000006</v>
          </cell>
          <cell r="Q160">
            <v>159</v>
          </cell>
          <cell r="R160">
            <v>9218</v>
          </cell>
          <cell r="S160">
            <v>2906</v>
          </cell>
          <cell r="T160">
            <v>706151</v>
          </cell>
        </row>
        <row r="161">
          <cell r="A161">
            <v>145</v>
          </cell>
          <cell r="B161" t="str">
            <v>Восточно-кругл.55/4                 ДКВР-10/13-3 шт ; Будерос-Логано-1 шт</v>
          </cell>
          <cell r="C161">
            <v>31.84</v>
          </cell>
          <cell r="D161">
            <v>26.707999999999998</v>
          </cell>
          <cell r="E161">
            <v>21.425999999999998</v>
          </cell>
          <cell r="F161">
            <v>5.282</v>
          </cell>
          <cell r="H161">
            <v>47029.095999999998</v>
          </cell>
          <cell r="I161">
            <v>156.81896160623629</v>
          </cell>
          <cell r="J161">
            <v>700.221</v>
          </cell>
          <cell r="K161">
            <v>46328.875</v>
          </cell>
          <cell r="L161">
            <v>2415.7260000000001</v>
          </cell>
          <cell r="M161">
            <v>43913.148999999998</v>
          </cell>
          <cell r="N161">
            <v>4</v>
          </cell>
          <cell r="O161">
            <v>6366.2759999999998</v>
          </cell>
          <cell r="P161">
            <v>7375.0540000000001</v>
          </cell>
          <cell r="Q161">
            <v>157.9</v>
          </cell>
          <cell r="R161">
            <v>34211</v>
          </cell>
          <cell r="S161">
            <v>4040</v>
          </cell>
          <cell r="T161">
            <v>668296</v>
          </cell>
        </row>
        <row r="162">
          <cell r="A162">
            <v>146</v>
          </cell>
          <cell r="B162" t="str">
            <v>Армавирская,29  КС-1-10шт</v>
          </cell>
          <cell r="C162">
            <v>4.0999999999999996</v>
          </cell>
          <cell r="D162">
            <v>4.8362030000000003</v>
          </cell>
          <cell r="E162">
            <v>4.026154</v>
          </cell>
          <cell r="F162">
            <v>0.81004899999999991</v>
          </cell>
          <cell r="H162">
            <v>16577.544999999998</v>
          </cell>
          <cell r="I162">
            <v>177.20434479291114</v>
          </cell>
          <cell r="J162">
            <v>295.44200000000001</v>
          </cell>
          <cell r="K162">
            <v>16282.102999999999</v>
          </cell>
          <cell r="L162">
            <v>442.73099999999999</v>
          </cell>
          <cell r="M162">
            <v>15839.371999999999</v>
          </cell>
          <cell r="N162">
            <v>4</v>
          </cell>
          <cell r="O162">
            <v>2532.924</v>
          </cell>
          <cell r="P162">
            <v>2937.6129999999998</v>
          </cell>
          <cell r="Q162">
            <v>175.3</v>
          </cell>
          <cell r="R162">
            <v>4546</v>
          </cell>
          <cell r="S162">
            <v>241</v>
          </cell>
          <cell r="T162">
            <v>245594</v>
          </cell>
        </row>
        <row r="163">
          <cell r="A163">
            <v>147</v>
          </cell>
          <cell r="B163" t="str">
            <v>Зиповская,4стр9                         КС-1-3шт;Энергия3-2шт;        Е-1/9-2шт</v>
          </cell>
          <cell r="C163">
            <v>4.67</v>
          </cell>
          <cell r="D163">
            <v>2.16845</v>
          </cell>
          <cell r="E163">
            <v>2.0249190000000001</v>
          </cell>
          <cell r="F163">
            <v>0.14353099999999999</v>
          </cell>
          <cell r="H163">
            <v>5935.1610000000001</v>
          </cell>
          <cell r="I163">
            <v>168.85843534825761</v>
          </cell>
          <cell r="J163">
            <v>171.71600000000001</v>
          </cell>
          <cell r="K163">
            <v>5763.4449999999997</v>
          </cell>
          <cell r="L163">
            <v>1122.3330000000001</v>
          </cell>
          <cell r="M163">
            <v>4641.1120000000001</v>
          </cell>
          <cell r="N163">
            <v>5</v>
          </cell>
          <cell r="O163">
            <v>864.02300000000002</v>
          </cell>
          <cell r="P163">
            <v>1002.202</v>
          </cell>
          <cell r="Q163">
            <v>166.1</v>
          </cell>
          <cell r="R163">
            <v>525</v>
          </cell>
          <cell r="S163">
            <v>382</v>
          </cell>
          <cell r="T163">
            <v>87922</v>
          </cell>
        </row>
        <row r="164">
          <cell r="A164">
            <v>148</v>
          </cell>
          <cell r="B164" t="str">
            <v>Зиповская,29     КС-1-6шт</v>
          </cell>
          <cell r="C164">
            <v>3.6</v>
          </cell>
          <cell r="D164">
            <v>3.437748</v>
          </cell>
          <cell r="E164">
            <v>3.285574</v>
          </cell>
          <cell r="F164">
            <v>0.152174</v>
          </cell>
          <cell r="H164">
            <v>6751.0889999999999</v>
          </cell>
          <cell r="I164">
            <v>172.19518214024433</v>
          </cell>
          <cell r="J164">
            <v>105.96899999999999</v>
          </cell>
          <cell r="K164">
            <v>6645.12</v>
          </cell>
          <cell r="L164">
            <v>442.34</v>
          </cell>
          <cell r="M164">
            <v>6202.78</v>
          </cell>
          <cell r="N164">
            <v>4</v>
          </cell>
          <cell r="O164">
            <v>1002.439</v>
          </cell>
          <cell r="P164">
            <v>1162.5050000000001</v>
          </cell>
          <cell r="Q164">
            <v>174.3</v>
          </cell>
          <cell r="R164">
            <v>1796</v>
          </cell>
          <cell r="S164">
            <v>475</v>
          </cell>
          <cell r="T164">
            <v>190847</v>
          </cell>
        </row>
        <row r="165">
          <cell r="A165">
            <v>149</v>
          </cell>
          <cell r="B165" t="str">
            <v>Ипподромная 53/4                 ДКВР-6,5/13-2 шт;                КВГ-7,56-1 шт</v>
          </cell>
          <cell r="C165">
            <v>14.9</v>
          </cell>
          <cell r="D165">
            <v>13.134130000000001</v>
          </cell>
          <cell r="E165">
            <v>11.387076</v>
          </cell>
          <cell r="F165">
            <v>1.7470539999999999</v>
          </cell>
          <cell r="H165">
            <v>27730.03</v>
          </cell>
          <cell r="I165">
            <v>156.92164775876552</v>
          </cell>
          <cell r="J165">
            <v>663.34799999999996</v>
          </cell>
          <cell r="K165">
            <v>27066.681999999997</v>
          </cell>
          <cell r="L165">
            <v>2119.8330000000001</v>
          </cell>
          <cell r="M165">
            <v>24946.848999999998</v>
          </cell>
          <cell r="N165">
            <v>4</v>
          </cell>
          <cell r="O165">
            <v>3752.6170000000002</v>
          </cell>
          <cell r="P165">
            <v>4351.442</v>
          </cell>
          <cell r="Q165">
            <v>158.80000000000001</v>
          </cell>
          <cell r="R165">
            <v>22077</v>
          </cell>
          <cell r="S165">
            <v>4879</v>
          </cell>
          <cell r="T165">
            <v>753845</v>
          </cell>
        </row>
        <row r="166">
          <cell r="A166">
            <v>150</v>
          </cell>
          <cell r="B166" t="str">
            <v>Московская,42 стр1         ТВГ-4р-2шт ; КВГ-7,56- 2шт</v>
          </cell>
          <cell r="C166">
            <v>21.6</v>
          </cell>
          <cell r="D166">
            <v>14.739379</v>
          </cell>
          <cell r="E166">
            <v>13.476785</v>
          </cell>
          <cell r="F166">
            <v>1.262594</v>
          </cell>
          <cell r="H166">
            <v>33613.438999999998</v>
          </cell>
          <cell r="I166">
            <v>159.59244753266694</v>
          </cell>
          <cell r="J166">
            <v>489.55099999999999</v>
          </cell>
          <cell r="K166">
            <v>33123.887999999999</v>
          </cell>
          <cell r="L166">
            <v>2131.0929999999998</v>
          </cell>
          <cell r="M166">
            <v>30992.794999999998</v>
          </cell>
          <cell r="N166">
            <v>4</v>
          </cell>
          <cell r="O166">
            <v>4625.7449999999999</v>
          </cell>
          <cell r="P166">
            <v>5364.451</v>
          </cell>
          <cell r="Q166">
            <v>158.30000000000001</v>
          </cell>
          <cell r="R166">
            <v>19772</v>
          </cell>
          <cell r="S166">
            <v>2837</v>
          </cell>
          <cell r="T166">
            <v>445522</v>
          </cell>
        </row>
        <row r="167">
          <cell r="A167">
            <v>151</v>
          </cell>
          <cell r="B167" t="str">
            <v>Московская,74  ТВГ-8м-3шт</v>
          </cell>
          <cell r="C167">
            <v>24.9</v>
          </cell>
          <cell r="D167">
            <v>9.4396850000000008</v>
          </cell>
          <cell r="E167">
            <v>8.2071450000000006</v>
          </cell>
          <cell r="F167">
            <v>1.23254</v>
          </cell>
          <cell r="H167">
            <v>23454.440999999999</v>
          </cell>
          <cell r="I167">
            <v>165.06298316809171</v>
          </cell>
          <cell r="J167">
            <v>537.23099999999999</v>
          </cell>
          <cell r="K167">
            <v>22917.21</v>
          </cell>
          <cell r="L167">
            <v>1195.8219999999999</v>
          </cell>
          <cell r="M167">
            <v>21721.387999999999</v>
          </cell>
          <cell r="N167">
            <v>4</v>
          </cell>
          <cell r="O167">
            <v>3338.5079999999998</v>
          </cell>
          <cell r="P167">
            <v>3871.46</v>
          </cell>
          <cell r="Q167">
            <v>164.2</v>
          </cell>
          <cell r="R167">
            <v>26648</v>
          </cell>
          <cell r="S167">
            <v>2066</v>
          </cell>
          <cell r="T167">
            <v>658005</v>
          </cell>
        </row>
        <row r="168">
          <cell r="A168">
            <v>152</v>
          </cell>
          <cell r="B168" t="str">
            <v>Северная,491/2                   Энергия3-3шт</v>
          </cell>
          <cell r="C168">
            <v>2.21</v>
          </cell>
          <cell r="D168">
            <v>1.8219829999999999</v>
          </cell>
          <cell r="E168">
            <v>1.8219829999999999</v>
          </cell>
          <cell r="F168">
            <v>0</v>
          </cell>
          <cell r="H168">
            <v>3231.6390000000001</v>
          </cell>
          <cell r="I168">
            <v>172.92834997968524</v>
          </cell>
          <cell r="J168">
            <v>89.873999999999995</v>
          </cell>
          <cell r="K168">
            <v>3141.7650000000003</v>
          </cell>
          <cell r="L168">
            <v>120.923</v>
          </cell>
          <cell r="M168">
            <v>3020.8420000000001</v>
          </cell>
          <cell r="N168">
            <v>5</v>
          </cell>
          <cell r="O168">
            <v>481.64800000000002</v>
          </cell>
          <cell r="P168">
            <v>558.84199999999998</v>
          </cell>
          <cell r="Q168">
            <v>173.2</v>
          </cell>
          <cell r="R168">
            <v>362</v>
          </cell>
          <cell r="S168">
            <v>92</v>
          </cell>
          <cell r="T168">
            <v>32982</v>
          </cell>
        </row>
        <row r="169">
          <cell r="A169">
            <v>153</v>
          </cell>
          <cell r="B169" t="str">
            <v>п.Бер.Новосел.13  КС-1-5 шт</v>
          </cell>
          <cell r="C169">
            <v>3</v>
          </cell>
          <cell r="D169">
            <v>3.0230819999999996</v>
          </cell>
          <cell r="E169">
            <v>2.6906439999999998</v>
          </cell>
          <cell r="F169">
            <v>0.33243800000000001</v>
          </cell>
          <cell r="H169">
            <v>6753.7419999999993</v>
          </cell>
          <cell r="I169">
            <v>173.46250419397131</v>
          </cell>
          <cell r="J169">
            <v>175.20099999999999</v>
          </cell>
          <cell r="K169">
            <v>6578.5409999999993</v>
          </cell>
          <cell r="L169">
            <v>520.404</v>
          </cell>
          <cell r="M169">
            <v>6058.1369999999997</v>
          </cell>
          <cell r="N169">
            <v>4</v>
          </cell>
          <cell r="O169">
            <v>1009.705</v>
          </cell>
          <cell r="P169">
            <v>1171.521</v>
          </cell>
          <cell r="Q169">
            <v>172.1</v>
          </cell>
          <cell r="R169">
            <v>4260</v>
          </cell>
          <cell r="S169">
            <v>650</v>
          </cell>
          <cell r="T169">
            <v>213692</v>
          </cell>
        </row>
        <row r="170">
          <cell r="A170">
            <v>154</v>
          </cell>
          <cell r="B170" t="str">
            <v xml:space="preserve">п.Березовый 37/10                  ДКВР-6,5/13-3 шт </v>
          </cell>
          <cell r="C170">
            <v>12.54</v>
          </cell>
          <cell r="D170">
            <v>1.9936530000000001</v>
          </cell>
          <cell r="E170">
            <v>1.7677050000000001</v>
          </cell>
          <cell r="F170">
            <v>0.22594799999999998</v>
          </cell>
          <cell r="H170">
            <v>6341.2319999999991</v>
          </cell>
          <cell r="I170">
            <v>163.55481080017259</v>
          </cell>
          <cell r="J170">
            <v>654.23699999999997</v>
          </cell>
          <cell r="K170">
            <v>5686.994999999999</v>
          </cell>
          <cell r="L170">
            <v>1113.7739999999999</v>
          </cell>
          <cell r="M170">
            <v>4573.2209999999995</v>
          </cell>
          <cell r="N170">
            <v>5</v>
          </cell>
          <cell r="O170">
            <v>894.35799999999995</v>
          </cell>
          <cell r="P170">
            <v>1037.1389999999999</v>
          </cell>
          <cell r="Q170">
            <v>163.4</v>
          </cell>
          <cell r="R170">
            <v>10735</v>
          </cell>
          <cell r="S170">
            <v>3350</v>
          </cell>
          <cell r="T170">
            <v>572655</v>
          </cell>
        </row>
        <row r="171">
          <cell r="A171">
            <v>155</v>
          </cell>
          <cell r="B171" t="str">
            <v>п.ОТД.2 СКЗНИИСИВ, Короткая,1 КАСВ-1,86-4шт</v>
          </cell>
          <cell r="C171">
            <v>6.4</v>
          </cell>
          <cell r="D171">
            <v>1.4038680000000001</v>
          </cell>
          <cell r="E171">
            <v>1.298691</v>
          </cell>
          <cell r="F171">
            <v>0.10517699999999999</v>
          </cell>
          <cell r="H171">
            <v>4115.1360000000004</v>
          </cell>
          <cell r="I171">
            <v>156.89663719497969</v>
          </cell>
          <cell r="J171">
            <v>160.80799999999999</v>
          </cell>
          <cell r="K171">
            <v>3954.328</v>
          </cell>
          <cell r="L171">
            <v>1677.0630000000001</v>
          </cell>
          <cell r="M171">
            <v>2277.2649999999999</v>
          </cell>
          <cell r="N171">
            <v>5</v>
          </cell>
          <cell r="O171">
            <v>556.80999999999995</v>
          </cell>
          <cell r="P171">
            <v>645.65099999999995</v>
          </cell>
          <cell r="Q171">
            <v>159.30000000000001</v>
          </cell>
          <cell r="R171">
            <v>1136</v>
          </cell>
          <cell r="S171">
            <v>12</v>
          </cell>
          <cell r="T171">
            <v>182207</v>
          </cell>
        </row>
        <row r="172">
          <cell r="A172">
            <v>156</v>
          </cell>
          <cell r="B172" t="str">
            <v>п.ОТД.3 СКЗНИИСИВ, Люберс.,13КАСВ-1,86-2 шт</v>
          </cell>
          <cell r="C172">
            <v>3.2</v>
          </cell>
          <cell r="D172">
            <v>0.74962899999999999</v>
          </cell>
          <cell r="E172">
            <v>0.74962899999999999</v>
          </cell>
          <cell r="F172">
            <v>0</v>
          </cell>
          <cell r="H172">
            <v>1367.9349999999999</v>
          </cell>
          <cell r="I172">
            <v>156.37877530730628</v>
          </cell>
          <cell r="J172">
            <v>37.246000000000002</v>
          </cell>
          <cell r="K172">
            <v>1330.6889999999999</v>
          </cell>
          <cell r="L172">
            <v>193.11</v>
          </cell>
          <cell r="M172">
            <v>1137.579</v>
          </cell>
          <cell r="N172">
            <v>5</v>
          </cell>
          <cell r="O172">
            <v>184.458</v>
          </cell>
          <cell r="P172">
            <v>213.916</v>
          </cell>
          <cell r="Q172">
            <v>156.9</v>
          </cell>
          <cell r="R172">
            <v>567</v>
          </cell>
          <cell r="S172">
            <v>7</v>
          </cell>
          <cell r="T172">
            <v>121830</v>
          </cell>
        </row>
        <row r="173">
          <cell r="A173">
            <v>157</v>
          </cell>
          <cell r="B173" t="str">
            <v>Российская,10 стр2                  ТГМ-120-В2-1,2- 3шт</v>
          </cell>
          <cell r="C173">
            <v>0.36</v>
          </cell>
          <cell r="D173">
            <v>0.26560099999999998</v>
          </cell>
          <cell r="E173">
            <v>0.26560099999999998</v>
          </cell>
          <cell r="F173">
            <v>0</v>
          </cell>
          <cell r="H173">
            <v>474.53599999999994</v>
          </cell>
          <cell r="I173">
            <v>166.30982686245093</v>
          </cell>
          <cell r="J173">
            <v>12.494</v>
          </cell>
          <cell r="K173">
            <v>462.04199999999997</v>
          </cell>
          <cell r="L173">
            <v>0</v>
          </cell>
          <cell r="M173">
            <v>462.04199999999997</v>
          </cell>
          <cell r="N173">
            <v>6</v>
          </cell>
          <cell r="O173">
            <v>68.037999999999997</v>
          </cell>
          <cell r="P173">
            <v>78.92</v>
          </cell>
          <cell r="Q173">
            <v>168.8</v>
          </cell>
          <cell r="R173">
            <v>85</v>
          </cell>
          <cell r="S173">
            <v>46</v>
          </cell>
          <cell r="T173">
            <v>5791</v>
          </cell>
        </row>
        <row r="174">
          <cell r="A174">
            <v>158</v>
          </cell>
          <cell r="B174" t="str">
            <v>16 Полев.уч.псих.  КС-1-5шт</v>
          </cell>
          <cell r="C174">
            <v>3</v>
          </cell>
          <cell r="D174">
            <v>2.6402870000000003</v>
          </cell>
          <cell r="E174">
            <v>2.1429870000000002</v>
          </cell>
          <cell r="F174">
            <v>0.49730000000000002</v>
          </cell>
          <cell r="H174">
            <v>6282.3510000000006</v>
          </cell>
          <cell r="I174">
            <v>162.27078047692655</v>
          </cell>
          <cell r="J174">
            <v>265.47399999999999</v>
          </cell>
          <cell r="K174">
            <v>6016.8770000000004</v>
          </cell>
          <cell r="L174">
            <v>527.27800000000002</v>
          </cell>
          <cell r="M174">
            <v>5489.5990000000002</v>
          </cell>
          <cell r="N174">
            <v>5</v>
          </cell>
          <cell r="O174">
            <v>879.00400000000002</v>
          </cell>
          <cell r="P174">
            <v>1019.442</v>
          </cell>
          <cell r="Q174">
            <v>161.69999999999999</v>
          </cell>
          <cell r="R174">
            <v>4783</v>
          </cell>
          <cell r="S174">
            <v>0</v>
          </cell>
          <cell r="T174">
            <v>129480</v>
          </cell>
        </row>
        <row r="175">
          <cell r="A175">
            <v>159</v>
          </cell>
          <cell r="B175" t="str">
            <v>пос.Плодородный  КС-1-2шт</v>
          </cell>
          <cell r="C175">
            <v>1.0049999999999999</v>
          </cell>
          <cell r="D175">
            <v>0.97527599999999992</v>
          </cell>
          <cell r="E175">
            <v>0.87650399999999995</v>
          </cell>
          <cell r="F175">
            <v>9.8771999999999999E-2</v>
          </cell>
          <cell r="H175">
            <v>4624.4989999999998</v>
          </cell>
          <cell r="I175">
            <v>177.58658829853786</v>
          </cell>
          <cell r="J175">
            <v>205.83</v>
          </cell>
          <cell r="K175">
            <v>4418.6689999999999</v>
          </cell>
          <cell r="L175">
            <v>611.85799999999995</v>
          </cell>
          <cell r="M175">
            <v>3806.8110000000001</v>
          </cell>
          <cell r="N175">
            <v>5</v>
          </cell>
          <cell r="O175">
            <v>707.78399999999999</v>
          </cell>
          <cell r="P175">
            <v>821.24900000000002</v>
          </cell>
          <cell r="Q175">
            <v>172.6</v>
          </cell>
          <cell r="R175">
            <v>2039</v>
          </cell>
          <cell r="S175">
            <v>0</v>
          </cell>
          <cell r="T175">
            <v>83422</v>
          </cell>
        </row>
        <row r="176">
          <cell r="A176">
            <v>160</v>
          </cell>
          <cell r="B176" t="str">
            <v>Уссурийская,2 стр2  Универсал-6м-2шт</v>
          </cell>
          <cell r="C176">
            <v>1.02</v>
          </cell>
          <cell r="D176">
            <v>0.708924</v>
          </cell>
          <cell r="E176">
            <v>0.708924</v>
          </cell>
          <cell r="F176">
            <v>0</v>
          </cell>
          <cell r="H176">
            <v>922.61200000000008</v>
          </cell>
          <cell r="I176">
            <v>187.5219485547554</v>
          </cell>
          <cell r="J176">
            <v>36.820999999999998</v>
          </cell>
          <cell r="K176">
            <v>885.79100000000005</v>
          </cell>
          <cell r="L176">
            <v>88.715000000000003</v>
          </cell>
          <cell r="M176">
            <v>797.07600000000002</v>
          </cell>
          <cell r="N176">
            <v>5</v>
          </cell>
          <cell r="O176">
            <v>149.286</v>
          </cell>
          <cell r="P176">
            <v>173.01</v>
          </cell>
          <cell r="Q176">
            <v>187.2</v>
          </cell>
          <cell r="R176">
            <v>59</v>
          </cell>
          <cell r="S176">
            <v>42</v>
          </cell>
          <cell r="T176">
            <v>25816</v>
          </cell>
        </row>
        <row r="177">
          <cell r="A177">
            <v>161</v>
          </cell>
          <cell r="B177" t="str">
            <v>Тепличная,19    КС-1-6 шт</v>
          </cell>
          <cell r="C177">
            <v>3.6</v>
          </cell>
          <cell r="D177">
            <v>3.5514749999999999</v>
          </cell>
          <cell r="E177">
            <v>3.0975730000000001</v>
          </cell>
          <cell r="F177">
            <v>0.45390199999999997</v>
          </cell>
          <cell r="H177">
            <v>9659.7579999999998</v>
          </cell>
          <cell r="I177">
            <v>166.94579719284894</v>
          </cell>
          <cell r="J177">
            <v>400.50700000000001</v>
          </cell>
          <cell r="K177">
            <v>9259.2510000000002</v>
          </cell>
          <cell r="L177">
            <v>2070.7840000000001</v>
          </cell>
          <cell r="M177">
            <v>7188.4669999999996</v>
          </cell>
          <cell r="N177">
            <v>4</v>
          </cell>
          <cell r="O177">
            <v>1390.1410000000001</v>
          </cell>
          <cell r="P177">
            <v>1612.6559999999999</v>
          </cell>
          <cell r="Q177">
            <v>164.8</v>
          </cell>
          <cell r="R177">
            <v>10159</v>
          </cell>
          <cell r="S177">
            <v>564</v>
          </cell>
          <cell r="T177">
            <v>247030</v>
          </cell>
        </row>
        <row r="178">
          <cell r="A178">
            <v>162</v>
          </cell>
          <cell r="B178" t="str">
            <v>пос. Лазурный                  ДКВР-4/13-2шт</v>
          </cell>
          <cell r="C178">
            <v>5.6</v>
          </cell>
          <cell r="D178">
            <v>2.5144440000000001</v>
          </cell>
          <cell r="E178">
            <v>2.2761450000000001</v>
          </cell>
          <cell r="F178">
            <v>0.23829899999999998</v>
          </cell>
          <cell r="H178">
            <v>7588.777</v>
          </cell>
          <cell r="I178">
            <v>165.14228840826394</v>
          </cell>
          <cell r="J178">
            <v>558.26400000000001</v>
          </cell>
          <cell r="K178">
            <v>7030.5129999999999</v>
          </cell>
          <cell r="L178">
            <v>1245.67</v>
          </cell>
          <cell r="M178">
            <v>5784.8429999999998</v>
          </cell>
          <cell r="N178">
            <v>4</v>
          </cell>
          <cell r="O178">
            <v>1080.972</v>
          </cell>
          <cell r="P178">
            <v>1253.2280000000001</v>
          </cell>
          <cell r="Q178">
            <v>163.5</v>
          </cell>
          <cell r="R178">
            <v>8423</v>
          </cell>
          <cell r="S178">
            <v>1291</v>
          </cell>
          <cell r="T178">
            <v>432300</v>
          </cell>
        </row>
        <row r="179">
          <cell r="A179">
            <v>163</v>
          </cell>
          <cell r="B179" t="str">
            <v>Красюка,68   Дакон-ПрескалР-730-2шт;Дакон-ПрескалР-1200-1шт;</v>
          </cell>
          <cell r="C179">
            <v>2.2880000000000003</v>
          </cell>
          <cell r="D179">
            <v>1.35141</v>
          </cell>
          <cell r="E179">
            <v>1.171319</v>
          </cell>
          <cell r="F179">
            <v>0.180091</v>
          </cell>
          <cell r="H179">
            <v>4106.2929999999997</v>
          </cell>
          <cell r="I179">
            <v>158.45191758113705</v>
          </cell>
          <cell r="J179">
            <v>52.959000000000003</v>
          </cell>
          <cell r="K179">
            <v>4053.3339999999998</v>
          </cell>
          <cell r="L179">
            <v>295.19</v>
          </cell>
          <cell r="M179">
            <v>3758.1439999999998</v>
          </cell>
          <cell r="N179">
            <v>5</v>
          </cell>
          <cell r="O179">
            <v>561.04899999999998</v>
          </cell>
          <cell r="P179">
            <v>650.65</v>
          </cell>
          <cell r="Q179">
            <v>159.80000000000001</v>
          </cell>
          <cell r="R179">
            <v>144</v>
          </cell>
          <cell r="S179">
            <v>89</v>
          </cell>
        </row>
        <row r="180">
          <cell r="A180">
            <v>164</v>
          </cell>
          <cell r="B180" t="str">
            <v>Дорожная,1                        Ква-1,6 Г/ЛЖ-2шт</v>
          </cell>
          <cell r="C180">
            <v>2.75</v>
          </cell>
          <cell r="D180">
            <v>0.31403900000000001</v>
          </cell>
          <cell r="E180">
            <v>0.30971100000000001</v>
          </cell>
          <cell r="F180">
            <v>4.3279999999999994E-3</v>
          </cell>
          <cell r="H180">
            <v>1131.0129999999999</v>
          </cell>
          <cell r="I180">
            <v>161.24925177694686</v>
          </cell>
          <cell r="J180">
            <v>21.513000000000002</v>
          </cell>
          <cell r="K180">
            <v>1109.5</v>
          </cell>
          <cell r="L180">
            <v>27.295999999999999</v>
          </cell>
          <cell r="M180">
            <v>1082.204</v>
          </cell>
          <cell r="N180">
            <v>5</v>
          </cell>
          <cell r="O180">
            <v>157.39500000000001</v>
          </cell>
          <cell r="P180">
            <v>182.375</v>
          </cell>
          <cell r="Q180">
            <v>156.4</v>
          </cell>
          <cell r="R180">
            <v>524</v>
          </cell>
          <cell r="S180">
            <v>26</v>
          </cell>
          <cell r="T180">
            <v>60470</v>
          </cell>
        </row>
        <row r="182">
          <cell r="A182">
            <v>165</v>
          </cell>
          <cell r="B182" t="str">
            <v>Тлюстенхабль</v>
          </cell>
          <cell r="C182">
            <v>0.66</v>
          </cell>
          <cell r="D182">
            <v>0.25935000000000002</v>
          </cell>
          <cell r="E182">
            <v>0.25935000000000002</v>
          </cell>
          <cell r="F182">
            <v>0</v>
          </cell>
          <cell r="G182">
            <v>0</v>
          </cell>
          <cell r="H182">
            <v>264.11599999999999</v>
          </cell>
          <cell r="I182">
            <v>173.86299959108877</v>
          </cell>
          <cell r="J182">
            <v>7.8769999999999998</v>
          </cell>
          <cell r="K182">
            <v>256.23899999999998</v>
          </cell>
          <cell r="L182">
            <v>0</v>
          </cell>
          <cell r="M182">
            <v>256.23899999999998</v>
          </cell>
          <cell r="O182">
            <v>39.49</v>
          </cell>
          <cell r="P182">
            <v>45.92</v>
          </cell>
          <cell r="Q182">
            <v>175.1</v>
          </cell>
          <cell r="R182">
            <v>25</v>
          </cell>
          <cell r="S182">
            <v>5</v>
          </cell>
          <cell r="T182">
            <v>6349</v>
          </cell>
        </row>
        <row r="183">
          <cell r="B183" t="str">
            <v>Всего по  газ.котельным</v>
          </cell>
          <cell r="C183">
            <v>1016.2200000000003</v>
          </cell>
          <cell r="D183">
            <v>725.9041189999997</v>
          </cell>
          <cell r="E183">
            <v>630.95246999999972</v>
          </cell>
          <cell r="F183">
            <v>92.223748999999955</v>
          </cell>
          <cell r="G183">
            <v>2.7278999999999995</v>
          </cell>
          <cell r="H183">
            <v>1547562.7940000009</v>
          </cell>
          <cell r="I183">
            <v>162.68955610469391</v>
          </cell>
          <cell r="J183">
            <v>40296.414000000004</v>
          </cell>
          <cell r="K183">
            <v>1507266.38</v>
          </cell>
          <cell r="L183">
            <v>123155.99599999998</v>
          </cell>
          <cell r="M183">
            <v>1384110.3839999991</v>
          </cell>
          <cell r="O183">
            <v>217104.97100000005</v>
          </cell>
          <cell r="P183">
            <v>251772.304</v>
          </cell>
          <cell r="R183">
            <v>962131.1</v>
          </cell>
          <cell r="S183">
            <v>195034</v>
          </cell>
          <cell r="T183">
            <v>35378674</v>
          </cell>
        </row>
        <row r="184">
          <cell r="B184" t="str">
            <v>в том  числе по группам :</v>
          </cell>
        </row>
        <row r="185">
          <cell r="A185" t="str">
            <v>7гр</v>
          </cell>
          <cell r="B185" t="str">
            <v>до0,01млн.</v>
          </cell>
        </row>
        <row r="186">
          <cell r="A186" t="str">
            <v>6 гр</v>
          </cell>
          <cell r="B186" t="str">
            <v>от  0,01млн.м3 до0,1млн.вкл.</v>
          </cell>
          <cell r="O186">
            <v>1225.01</v>
          </cell>
          <cell r="P186">
            <v>1421</v>
          </cell>
        </row>
        <row r="187">
          <cell r="A187" t="str">
            <v>5 гр</v>
          </cell>
          <cell r="B187" t="str">
            <v>от  0,1млн.м3 до 1млн.вкл.</v>
          </cell>
          <cell r="O187">
            <v>42018.857000000004</v>
          </cell>
          <cell r="P187">
            <v>48733</v>
          </cell>
        </row>
        <row r="188">
          <cell r="A188" t="str">
            <v>4  гр</v>
          </cell>
          <cell r="B188" t="str">
            <v>от  1млн.м3 до 10 млн.вкл.</v>
          </cell>
          <cell r="O188">
            <v>129231.69</v>
          </cell>
          <cell r="P188">
            <v>149868</v>
          </cell>
        </row>
        <row r="189">
          <cell r="A189" t="str">
            <v>3 гр</v>
          </cell>
          <cell r="B189" t="str">
            <v>от 10 млн.м3 до 100млн.вкл.</v>
          </cell>
          <cell r="O189">
            <v>44589.923999999999</v>
          </cell>
          <cell r="P189">
            <v>51705</v>
          </cell>
        </row>
        <row r="190">
          <cell r="B190" t="str">
            <v>Адыгрегионгаз</v>
          </cell>
          <cell r="O190">
            <v>39.49</v>
          </cell>
          <cell r="P190">
            <v>45.92</v>
          </cell>
        </row>
        <row r="191">
          <cell r="B191" t="str">
            <v xml:space="preserve">ПБТ                            </v>
          </cell>
        </row>
        <row r="192">
          <cell r="A192" t="str">
            <v>№2</v>
          </cell>
          <cell r="O192" t="str">
            <v>тонн</v>
          </cell>
        </row>
        <row r="193">
          <cell r="A193">
            <v>1</v>
          </cell>
          <cell r="B193" t="str">
            <v>Красная   58/1      КС-1 -3шт</v>
          </cell>
          <cell r="C193">
            <v>1.2</v>
          </cell>
          <cell r="D193">
            <v>0.94552099999999994</v>
          </cell>
          <cell r="E193">
            <v>0.94552099999999994</v>
          </cell>
          <cell r="F193">
            <v>0</v>
          </cell>
          <cell r="H193">
            <v>1490.386</v>
          </cell>
          <cell r="I193">
            <v>199.17726011919061</v>
          </cell>
          <cell r="J193">
            <v>45.887999999999998</v>
          </cell>
          <cell r="K193">
            <v>1444.498</v>
          </cell>
          <cell r="L193">
            <v>223.71100000000001</v>
          </cell>
          <cell r="M193">
            <v>1220.787</v>
          </cell>
          <cell r="O193">
            <v>206.72</v>
          </cell>
          <cell r="P193">
            <v>296.851</v>
          </cell>
          <cell r="Q193">
            <v>196.2</v>
          </cell>
          <cell r="R193">
            <v>182</v>
          </cell>
          <cell r="S193">
            <v>0</v>
          </cell>
          <cell r="T193">
            <v>42159</v>
          </cell>
        </row>
        <row r="194">
          <cell r="A194" t="str">
            <v xml:space="preserve"> №5</v>
          </cell>
          <cell r="K194">
            <v>0</v>
          </cell>
        </row>
        <row r="195">
          <cell r="A195">
            <v>2</v>
          </cell>
          <cell r="B195" t="str">
            <v>2  отд  Солнечный                         Е-09-ПКН-2м – 2шт</v>
          </cell>
          <cell r="C195">
            <v>1</v>
          </cell>
          <cell r="D195">
            <v>0.34440199999999999</v>
          </cell>
          <cell r="E195">
            <v>0.34440199999999999</v>
          </cell>
          <cell r="F195">
            <v>0</v>
          </cell>
          <cell r="H195">
            <v>763.85900000000004</v>
          </cell>
          <cell r="I195">
            <v>196.40143010686526</v>
          </cell>
          <cell r="J195">
            <v>49.96</v>
          </cell>
          <cell r="K195">
            <v>713.899</v>
          </cell>
          <cell r="L195">
            <v>131.947</v>
          </cell>
          <cell r="M195">
            <v>581.952</v>
          </cell>
          <cell r="O195">
            <v>104.473</v>
          </cell>
          <cell r="P195">
            <v>150.023</v>
          </cell>
          <cell r="Q195">
            <v>196.2</v>
          </cell>
          <cell r="R195">
            <v>105</v>
          </cell>
          <cell r="S195">
            <v>0</v>
          </cell>
          <cell r="T195">
            <v>40364</v>
          </cell>
        </row>
        <row r="196">
          <cell r="A196" t="str">
            <v>№8</v>
          </cell>
          <cell r="K196">
            <v>0</v>
          </cell>
        </row>
        <row r="197">
          <cell r="A197">
            <v>3</v>
          </cell>
          <cell r="B197" t="str">
            <v>Дзержинского231/1 (3отд)   Д-900-2шт</v>
          </cell>
          <cell r="C197">
            <v>1</v>
          </cell>
          <cell r="D197">
            <v>0.34381</v>
          </cell>
          <cell r="E197">
            <v>0.34381</v>
          </cell>
          <cell r="F197">
            <v>0</v>
          </cell>
          <cell r="H197">
            <v>471.11699999999996</v>
          </cell>
          <cell r="I197">
            <v>191.72307515967373</v>
          </cell>
          <cell r="J197">
            <v>57.984999999999999</v>
          </cell>
          <cell r="K197">
            <v>413.13199999999995</v>
          </cell>
          <cell r="L197">
            <v>64.683999999999997</v>
          </cell>
          <cell r="M197">
            <v>348.44799999999998</v>
          </cell>
          <cell r="O197">
            <v>62.9</v>
          </cell>
          <cell r="P197">
            <v>90.323999999999998</v>
          </cell>
          <cell r="Q197">
            <v>196.2</v>
          </cell>
          <cell r="R197">
            <v>0</v>
          </cell>
          <cell r="S197">
            <v>0</v>
          </cell>
          <cell r="T197">
            <v>11526</v>
          </cell>
        </row>
        <row r="198">
          <cell r="A198">
            <v>4</v>
          </cell>
          <cell r="B198" t="str">
            <v>4 отд Краснодарский                   НР-18-2шт</v>
          </cell>
          <cell r="C198">
            <v>1</v>
          </cell>
          <cell r="D198">
            <v>0.16458600000000001</v>
          </cell>
          <cell r="E198">
            <v>0.16458600000000001</v>
          </cell>
          <cell r="F198">
            <v>0</v>
          </cell>
          <cell r="H198">
            <v>407.72999999999996</v>
          </cell>
          <cell r="I198">
            <v>196.1788438427391</v>
          </cell>
          <cell r="J198">
            <v>57.697000000000003</v>
          </cell>
          <cell r="K198">
            <v>350.03299999999996</v>
          </cell>
          <cell r="L198">
            <v>64.947999999999993</v>
          </cell>
          <cell r="M198">
            <v>285.08499999999998</v>
          </cell>
          <cell r="O198">
            <v>55.701999999999998</v>
          </cell>
          <cell r="P198">
            <v>79.988</v>
          </cell>
          <cell r="Q198">
            <v>196.2</v>
          </cell>
          <cell r="R198">
            <v>0</v>
          </cell>
          <cell r="S198">
            <v>0</v>
          </cell>
          <cell r="T198">
            <v>19820</v>
          </cell>
        </row>
        <row r="199">
          <cell r="B199" t="str">
            <v>Всего по  ПБТ</v>
          </cell>
          <cell r="C199">
            <v>4.2</v>
          </cell>
          <cell r="D199">
            <v>1.7983189999999998</v>
          </cell>
          <cell r="E199">
            <v>1.7983189999999998</v>
          </cell>
          <cell r="F199">
            <v>0</v>
          </cell>
          <cell r="G199">
            <v>0</v>
          </cell>
          <cell r="H199">
            <v>3133.0920000000001</v>
          </cell>
          <cell r="I199">
            <v>196.98942769634593</v>
          </cell>
          <cell r="J199">
            <v>211.53</v>
          </cell>
          <cell r="K199">
            <v>2921.5619999999999</v>
          </cell>
          <cell r="L199">
            <v>485.28999999999996</v>
          </cell>
          <cell r="M199">
            <v>2436.2719999999999</v>
          </cell>
          <cell r="O199">
            <v>429.79499999999996</v>
          </cell>
          <cell r="P199">
            <v>617.18599999999992</v>
          </cell>
          <cell r="R199">
            <v>287</v>
          </cell>
          <cell r="S199">
            <v>0</v>
          </cell>
          <cell r="T199">
            <v>113869</v>
          </cell>
        </row>
        <row r="200">
          <cell r="B200" t="str">
            <v xml:space="preserve">Уголь                         </v>
          </cell>
        </row>
        <row r="201">
          <cell r="A201" t="str">
            <v>№2</v>
          </cell>
        </row>
        <row r="202">
          <cell r="A202">
            <v>1</v>
          </cell>
          <cell r="B202" t="str">
            <v>Шевченко  222/1  КС-1 -2шт</v>
          </cell>
          <cell r="C202">
            <v>0.42</v>
          </cell>
          <cell r="D202">
            <v>0.1595</v>
          </cell>
          <cell r="E202">
            <v>0.1595</v>
          </cell>
          <cell r="F202">
            <v>0</v>
          </cell>
          <cell r="H202">
            <v>266.99200000000002</v>
          </cell>
          <cell r="I202">
            <v>247.20965422184932</v>
          </cell>
          <cell r="J202">
            <v>38.628</v>
          </cell>
          <cell r="K202">
            <v>228.364</v>
          </cell>
          <cell r="L202">
            <v>23.571000000000002</v>
          </cell>
          <cell r="M202">
            <v>204.79300000000001</v>
          </cell>
          <cell r="O202">
            <v>92.59</v>
          </cell>
          <cell r="P202">
            <v>66.003</v>
          </cell>
          <cell r="Q202">
            <v>249.4</v>
          </cell>
          <cell r="R202">
            <v>132</v>
          </cell>
          <cell r="S202">
            <v>0</v>
          </cell>
          <cell r="T202">
            <v>18857</v>
          </cell>
        </row>
        <row r="203">
          <cell r="A203">
            <v>2</v>
          </cell>
          <cell r="B203" t="str">
            <v>Красная 28     КС-1 -3шт</v>
          </cell>
          <cell r="C203">
            <v>1.2</v>
          </cell>
          <cell r="D203">
            <v>0.26389299999999999</v>
          </cell>
          <cell r="E203">
            <v>0.24893000000000001</v>
          </cell>
          <cell r="F203">
            <v>1.4962999999999999E-2</v>
          </cell>
          <cell r="H203">
            <v>479.71199999999999</v>
          </cell>
          <cell r="I203">
            <v>244.46334467347074</v>
          </cell>
          <cell r="J203">
            <v>37.505000000000003</v>
          </cell>
          <cell r="K203">
            <v>442.20699999999999</v>
          </cell>
          <cell r="L203">
            <v>97.625</v>
          </cell>
          <cell r="M203">
            <v>344.58199999999999</v>
          </cell>
          <cell r="O203">
            <v>164.51</v>
          </cell>
          <cell r="P203">
            <v>117.27200000000001</v>
          </cell>
          <cell r="Q203">
            <v>249.4</v>
          </cell>
          <cell r="R203">
            <v>309</v>
          </cell>
          <cell r="S203">
            <v>0</v>
          </cell>
          <cell r="T203">
            <v>38226</v>
          </cell>
        </row>
        <row r="204">
          <cell r="A204" t="str">
            <v xml:space="preserve"> №5</v>
          </cell>
          <cell r="K204">
            <v>0</v>
          </cell>
        </row>
        <row r="205">
          <cell r="A205">
            <v>3</v>
          </cell>
          <cell r="B205" t="str">
            <v>Центральная 16/3     Универсал-2шт</v>
          </cell>
          <cell r="C205">
            <v>0.36</v>
          </cell>
          <cell r="D205">
            <v>7.9329999999999998E-2</v>
          </cell>
          <cell r="E205">
            <v>7.9329999999999998E-2</v>
          </cell>
          <cell r="F205">
            <v>0</v>
          </cell>
          <cell r="H205">
            <v>137.50399999999999</v>
          </cell>
          <cell r="I205">
            <v>245.97829881312546</v>
          </cell>
          <cell r="J205">
            <v>10.992000000000001</v>
          </cell>
          <cell r="K205">
            <v>126.512</v>
          </cell>
          <cell r="L205">
            <v>16.998999999999999</v>
          </cell>
          <cell r="M205">
            <v>109.51300000000001</v>
          </cell>
          <cell r="O205">
            <v>47.445999999999998</v>
          </cell>
          <cell r="P205">
            <v>33.823</v>
          </cell>
          <cell r="Q205">
            <v>249.4</v>
          </cell>
          <cell r="R205">
            <v>71</v>
          </cell>
          <cell r="S205">
            <v>0</v>
          </cell>
          <cell r="T205">
            <v>22347</v>
          </cell>
        </row>
        <row r="206">
          <cell r="A206">
            <v>4</v>
          </cell>
          <cell r="B206" t="str">
            <v>Центральная 63/2  КС-1-2шт</v>
          </cell>
          <cell r="C206">
            <v>1</v>
          </cell>
          <cell r="D206">
            <v>0.153673</v>
          </cell>
          <cell r="E206">
            <v>0.153673</v>
          </cell>
          <cell r="F206">
            <v>0</v>
          </cell>
          <cell r="H206">
            <v>241.92399999999998</v>
          </cell>
          <cell r="I206">
            <v>243.91957804930476</v>
          </cell>
          <cell r="J206">
            <v>4.6180000000000003</v>
          </cell>
          <cell r="K206">
            <v>237.30599999999998</v>
          </cell>
          <cell r="L206">
            <v>51.712000000000003</v>
          </cell>
          <cell r="M206">
            <v>185.59399999999999</v>
          </cell>
          <cell r="O206">
            <v>82.78</v>
          </cell>
          <cell r="P206">
            <v>59.01</v>
          </cell>
          <cell r="Q206">
            <v>249.4</v>
          </cell>
          <cell r="R206">
            <v>0</v>
          </cell>
          <cell r="S206">
            <v>0</v>
          </cell>
        </row>
        <row r="208">
          <cell r="B208" t="str">
            <v>Всего по  углю</v>
          </cell>
          <cell r="C208">
            <v>2.98</v>
          </cell>
          <cell r="D208">
            <v>0.65639599999999998</v>
          </cell>
          <cell r="E208">
            <v>0.64143300000000003</v>
          </cell>
          <cell r="F208">
            <v>1.4962999999999999E-2</v>
          </cell>
          <cell r="G208">
            <v>0</v>
          </cell>
          <cell r="H208">
            <v>1126.1320000000001</v>
          </cell>
          <cell r="I208">
            <v>245.18262512742731</v>
          </cell>
          <cell r="J208">
            <v>91.743000000000009</v>
          </cell>
          <cell r="K208">
            <v>1034.3890000000001</v>
          </cell>
          <cell r="L208">
            <v>189.90699999999998</v>
          </cell>
          <cell r="M208">
            <v>844.48199999999997</v>
          </cell>
          <cell r="N208">
            <v>0</v>
          </cell>
          <cell r="O208">
            <v>387.32600000000002</v>
          </cell>
          <cell r="P208">
            <v>276.108</v>
          </cell>
          <cell r="R208">
            <v>512</v>
          </cell>
          <cell r="S208">
            <v>0</v>
          </cell>
          <cell r="T208">
            <v>79430</v>
          </cell>
        </row>
        <row r="209">
          <cell r="B209" t="str">
            <v>электрокотельная</v>
          </cell>
        </row>
        <row r="210">
          <cell r="B210" t="str">
            <v>Бородинская,150 стр.1                  ЭПЗ-100 М2-2шт</v>
          </cell>
          <cell r="C210">
            <v>0.17199999999999999</v>
          </cell>
          <cell r="R210">
            <v>0</v>
          </cell>
          <cell r="S210">
            <v>0</v>
          </cell>
        </row>
        <row r="211">
          <cell r="B211" t="str">
            <v>Крупская,103(резерв)</v>
          </cell>
          <cell r="C211">
            <v>0.9</v>
          </cell>
        </row>
        <row r="212">
          <cell r="B212" t="str">
            <v xml:space="preserve">Расход   по   ЦТП. </v>
          </cell>
        </row>
        <row r="214">
          <cell r="B214" t="str">
            <v>Район № 1</v>
          </cell>
          <cell r="R214">
            <v>48323</v>
          </cell>
          <cell r="S214">
            <v>5928</v>
          </cell>
          <cell r="T214">
            <v>2203155</v>
          </cell>
        </row>
        <row r="215">
          <cell r="B215" t="str">
            <v>Район № 2 (без эл /кот)</v>
          </cell>
          <cell r="R215">
            <v>439</v>
          </cell>
          <cell r="S215">
            <v>149</v>
          </cell>
          <cell r="T215">
            <v>353455</v>
          </cell>
        </row>
        <row r="216">
          <cell r="B216" t="str">
            <v>Район № 3</v>
          </cell>
          <cell r="R216">
            <v>0</v>
          </cell>
          <cell r="S216">
            <v>0</v>
          </cell>
        </row>
        <row r="217">
          <cell r="B217" t="str">
            <v>Район № 4</v>
          </cell>
          <cell r="R217">
            <v>0</v>
          </cell>
          <cell r="S217">
            <v>0</v>
          </cell>
          <cell r="T217">
            <v>355727</v>
          </cell>
        </row>
        <row r="218">
          <cell r="B218" t="str">
            <v>Район № 5</v>
          </cell>
          <cell r="R218">
            <v>0</v>
          </cell>
          <cell r="S218">
            <v>0</v>
          </cell>
          <cell r="T218">
            <v>1268824</v>
          </cell>
        </row>
        <row r="219">
          <cell r="B219" t="str">
            <v>Район № 6</v>
          </cell>
          <cell r="R219">
            <v>1692</v>
          </cell>
          <cell r="S219">
            <v>493</v>
          </cell>
          <cell r="T219">
            <v>370763</v>
          </cell>
        </row>
        <row r="220">
          <cell r="B220" t="str">
            <v>Район № 7</v>
          </cell>
          <cell r="R220">
            <v>0</v>
          </cell>
          <cell r="S220">
            <v>0</v>
          </cell>
          <cell r="T220">
            <v>136095</v>
          </cell>
        </row>
        <row r="221">
          <cell r="B221" t="str">
            <v>Район № 8</v>
          </cell>
          <cell r="R221">
            <v>0</v>
          </cell>
          <cell r="S221">
            <v>0</v>
          </cell>
          <cell r="T221">
            <v>191178</v>
          </cell>
        </row>
        <row r="223">
          <cell r="B223" t="str">
            <v>Произв. база предпр.</v>
          </cell>
          <cell r="R223">
            <v>9313</v>
          </cell>
          <cell r="S223">
            <v>9313</v>
          </cell>
          <cell r="T223">
            <v>335110</v>
          </cell>
        </row>
        <row r="224">
          <cell r="B224" t="str">
            <v>ИТОГО:</v>
          </cell>
          <cell r="H224">
            <v>1551822.0180000009</v>
          </cell>
          <cell r="I224">
            <v>162.81867061380996</v>
          </cell>
          <cell r="J224">
            <v>40599.687000000005</v>
          </cell>
          <cell r="K224">
            <v>1511222.3309999998</v>
          </cell>
          <cell r="L224">
            <v>123831.19299999998</v>
          </cell>
          <cell r="M224">
            <v>1387391.1379999991</v>
          </cell>
          <cell r="P224">
            <v>252665.598</v>
          </cell>
          <cell r="R224">
            <v>962930.1</v>
          </cell>
          <cell r="S224">
            <v>195034</v>
          </cell>
          <cell r="T224">
            <v>35571973</v>
          </cell>
        </row>
        <row r="226">
          <cell r="B226" t="str">
            <v>ВСЕГО:</v>
          </cell>
          <cell r="C226">
            <v>1024.4720000000004</v>
          </cell>
          <cell r="D226">
            <v>728.35883399999966</v>
          </cell>
          <cell r="E226">
            <v>633.39222199999972</v>
          </cell>
          <cell r="F226">
            <v>92.23871199999995</v>
          </cell>
          <cell r="G226">
            <v>2.7278999999999995</v>
          </cell>
          <cell r="H226">
            <v>1551822.0180000009</v>
          </cell>
          <cell r="I226">
            <v>162.81867061380996</v>
          </cell>
          <cell r="J226">
            <v>40599.687000000005</v>
          </cell>
          <cell r="K226">
            <v>1511222.3309999998</v>
          </cell>
          <cell r="L226">
            <v>123831.19299999998</v>
          </cell>
          <cell r="M226">
            <v>1387391.1379999993</v>
          </cell>
          <cell r="P226">
            <v>252665.598</v>
          </cell>
          <cell r="Q226">
            <v>161.80000000000001</v>
          </cell>
          <cell r="R226">
            <v>1022697.1</v>
          </cell>
          <cell r="S226">
            <v>210917</v>
          </cell>
          <cell r="T226">
            <v>40786280</v>
          </cell>
        </row>
        <row r="228">
          <cell r="M228" t="str">
            <v xml:space="preserve"> по площ</v>
          </cell>
          <cell r="O228" t="str">
            <v>ГАЗ</v>
          </cell>
        </row>
        <row r="229">
          <cell r="N229">
            <v>7</v>
          </cell>
        </row>
        <row r="230">
          <cell r="N230">
            <v>6</v>
          </cell>
          <cell r="O230">
            <v>1225.01</v>
          </cell>
        </row>
        <row r="231">
          <cell r="N231">
            <v>5</v>
          </cell>
          <cell r="O231">
            <v>42018.857000000004</v>
          </cell>
        </row>
        <row r="232">
          <cell r="N232">
            <v>4</v>
          </cell>
          <cell r="O232">
            <v>129231.69</v>
          </cell>
        </row>
        <row r="233">
          <cell r="N233">
            <v>3</v>
          </cell>
          <cell r="O233">
            <v>44589.923999999999</v>
          </cell>
        </row>
        <row r="234">
          <cell r="M234" t="str">
            <v>без Тлюстенхаб</v>
          </cell>
          <cell r="N234" t="str">
            <v>всего</v>
          </cell>
          <cell r="O234">
            <v>217065.481</v>
          </cell>
        </row>
      </sheetData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ы"/>
      <sheetName val="ОБЪЕКТ"/>
      <sheetName val="Объекты"/>
      <sheetName val="МОНИТОР"/>
      <sheetName val="таб.8.5"/>
      <sheetName val="Мероприятия"/>
      <sheetName val="Рашпилевская 329 1"/>
      <sheetName val="17 (2)"/>
      <sheetName val="19 (2)"/>
      <sheetName val="20 (2)"/>
      <sheetName val="ПЛАТА"/>
      <sheetName val="Расчет платы"/>
      <sheetName val="МОН "/>
      <sheetName val="ТАРИФ"/>
      <sheetName val="Расчет зарплата"/>
      <sheetName val="НЭСК"/>
      <sheetName val="Газпром"/>
      <sheetName val="ремонт 2013г"/>
      <sheetName val="Мат ХВО"/>
      <sheetName val="Расход газа ТЭЦ"/>
      <sheetName val="Баланс"/>
      <sheetName val="13"/>
      <sheetName val="КРЫМСК кот"/>
      <sheetName val="Объекты 1"/>
      <sheetName val="ЦИ ЭФ"/>
      <sheetName val="ПЭФ"/>
      <sheetName val="ЭКОН ЧАСТЬ"/>
      <sheetName val="Сводный сметный расчет"/>
      <sheetName val="Тарифные послед"/>
      <sheetName val="ТЕХ ЧАСТЬ"/>
      <sheetName val="Табл Т.9"/>
      <sheetName val="Табл Т.10"/>
      <sheetName val="Табл Т.10 (2)"/>
      <sheetName val="Потребление"/>
      <sheetName val="Потр литер 1-5"/>
      <sheetName val="Потреб ДДУ Маг"/>
      <sheetName val="Электро БМК"/>
      <sheetName val="Гидравлический расчет"/>
      <sheetName val="таб. 6.2"/>
      <sheetName val="МДС 41-4"/>
      <sheetName val="СНК"/>
      <sheetName val="Расход воды"/>
      <sheetName val="Лист6"/>
      <sheetName val="П 2 13"/>
      <sheetName val="П 4 13"/>
      <sheetName val="П 1 14"/>
      <sheetName val="Лист3"/>
      <sheetName val="ПОТЕРИ"/>
      <sheetName val="5 лет"/>
      <sheetName val="таб. 6.8"/>
      <sheetName val="501"/>
      <sheetName val="СНиП Пр 4"/>
      <sheetName val="Табл.1.16."/>
      <sheetName val="Табл.1.16.ИТП"/>
      <sheetName val="Табл.1.17"/>
      <sheetName val="Нормативы"/>
      <sheetName val="Лист2"/>
      <sheetName val="Лист1"/>
      <sheetName val="Сводка"/>
      <sheetName val="Приказы рэк"/>
      <sheetName val="Факт баланс"/>
      <sheetName val="РЭК"/>
      <sheetName val="ТАРИФ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B6">
            <v>151.91399999999999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7">
          <cell r="T17">
            <v>18203.079931749191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"/>
      <sheetName val="Освоеновение полигона Радыгино"/>
    </sheetNames>
    <definedNames>
      <definedName name="Макрос8"/>
    </defined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"/>
      <sheetName val="Мегафон"/>
      <sheetName val="Сибэлектросталь"/>
      <sheetName val="Новые проекты"/>
      <sheetName val="Без программ ДПС"/>
      <sheetName val="Без программ ДПФ"/>
      <sheetName val="ЧЕАЗ"/>
      <sheetName val="Проч Долг проекты"/>
      <sheetName val="Нефтепродукты"/>
      <sheetName val="Без программ ЭД"/>
      <sheetName val="Реализация остатков"/>
      <sheetName val="УФС"/>
      <sheetName val="Зерно"/>
      <sheetName val="Пиломатериалы"/>
      <sheetName val="Мясо"/>
      <sheetName val="КБ - Остатки"/>
      <sheetName val="Агентские"/>
      <sheetName val="Краткосрочные проекты"/>
      <sheetName val="Долгосрочные проекты"/>
      <sheetName val="Волга"/>
      <sheetName val="Телекомуникации"/>
      <sheetName val="Без программ БУА"/>
      <sheetName val="РКХП"/>
      <sheetName val="Кама"/>
      <sheetName val="Петросах"/>
      <sheetName val="Уголь агентские соглашения"/>
      <sheetName val="Работа с ПДЗ"/>
      <sheetName val="Космос"/>
      <sheetName val="Электросвязь"/>
      <sheetName val="Амурметалл"/>
      <sheetName val="СРО"/>
      <sheetName val="Шереметьево"/>
      <sheetName val="Смирновъ"/>
      <sheetName val="УКР"/>
      <sheetName val="Теплоэнергетика"/>
      <sheetName val="Без программ"/>
      <sheetName val="Итого (по программам)"/>
      <sheetName val="Итого"/>
      <sheetName val="Итого new"/>
      <sheetName val="Итого (по программам) new"/>
      <sheetName val="Итого new (new)"/>
      <sheetName val="Итого (по программам) new (new)"/>
      <sheetName val="Для ворда 1"/>
      <sheetName val="для ворда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46">
          <cell r="B446">
            <v>11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Контроль исполнения финплана"/>
      <sheetName val="Контроль соответствия источника"/>
      <sheetName val="Контроль соответствия мероприят"/>
      <sheetName val="Подтверждающие документы"/>
      <sheetName val="Закупочная деятельность"/>
      <sheetName val="Контроль сроков"/>
      <sheetName val="Показатели надежности и ЭФ"/>
      <sheetName val="Плановые показатели"/>
      <sheetName val="Контроль платы за ТП"/>
    </sheetNames>
    <sheetDataSet>
      <sheetData sheetId="0"/>
      <sheetData sheetId="1"/>
      <sheetData sheetId="2">
        <row r="5">
          <cell r="F5" t="str">
            <v>Наименование источника финансирования мероприятий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4 Тарифные посл"/>
      <sheetName val="П 4 СВОД ОБЪЕКТЫ ИП"/>
      <sheetName val="РОК"/>
      <sheetName val="Воровского 180"/>
      <sheetName val="Рылеева 362"/>
      <sheetName val="Ковалева 16"/>
      <sheetName val="1 мая 230"/>
      <sheetName val="Рашп 329"/>
      <sheetName val="Шоссе неф 38"/>
      <sheetName val="Калинина 339"/>
      <sheetName val="Гаражная 45"/>
      <sheetName val="Ипподр 53"/>
      <sheetName val="Фестив 33"/>
      <sheetName val="Янковского 108"/>
      <sheetName val="Алтайская 2-3"/>
      <sheetName val="Таманская 174"/>
      <sheetName val="Промыш 21"/>
      <sheetName val="Бершанская 404"/>
      <sheetName val="Кожевенная 44"/>
      <sheetName val="Октябрьская 26"/>
      <sheetName val="Захарова 1"/>
      <sheetName val="16 полев уч"/>
      <sheetName val="Гражданская 4"/>
      <sheetName val="Бакинская 5"/>
      <sheetName val="п Бер Новос 13"/>
      <sheetName val="Красн Партиз 6-14"/>
      <sheetName val="п Знам Гагарина 9"/>
      <sheetName val="Рашпил 70"/>
      <sheetName val="Ведомс 9"/>
      <sheetName val="Люберская"/>
      <sheetName val="Немецкая дер 1"/>
      <sheetName val="Немецкая дер 2"/>
      <sheetName val="Немецкая дер МФЦ"/>
      <sheetName val="Моск Лента"/>
      <sheetName val="Пригородная"/>
      <sheetName val="ТЭЦ-КМР-Лав"/>
      <sheetName val="ТЭЦ-ПМР"/>
      <sheetName val="ТЭЦ-Чепемушки"/>
      <sheetName val="ТЭЦ-КРЭС 1-Центр"/>
      <sheetName val="ТЭЦ-МЖК"/>
      <sheetName val="ТЭЦ-ВКР"/>
      <sheetName val="Потребление тепла"/>
      <sheetName val="ЭЛЕКТРОЭНЕРГИЯ"/>
      <sheetName val="Расчет зарплата"/>
      <sheetName val="Общая 2011"/>
      <sheetName val="П 1 Мероприятия АРЕНДА и АМОРТ"/>
      <sheetName val="Расчет лизинга"/>
      <sheetName val="Кредит"/>
      <sheetName val="2013г 1.11."/>
      <sheetName val="Табл 1.15  2013 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">
          <cell r="S1" t="str">
            <v>Таблица 1.11</v>
          </cell>
        </row>
        <row r="2">
          <cell r="F2" t="str">
            <v>Показатели  работы котельных ОАО "Краснодартеплоэнерго" на  2013 год</v>
          </cell>
        </row>
        <row r="3">
          <cell r="B3" t="str">
            <v>№ произв. Участка</v>
          </cell>
          <cell r="C3" t="str">
            <v xml:space="preserve">Адрес котельной </v>
          </cell>
          <cell r="D3" t="str">
            <v>Устан.</v>
          </cell>
          <cell r="E3" t="str">
            <v>Подкл. мощность мах. Гкал/час</v>
          </cell>
          <cell r="I3" t="str">
            <v xml:space="preserve">Выработ. </v>
          </cell>
          <cell r="J3" t="str">
            <v>Собств.</v>
          </cell>
          <cell r="K3" t="str">
            <v xml:space="preserve">Отпуск </v>
          </cell>
          <cell r="L3" t="str">
            <v xml:space="preserve">Потери </v>
          </cell>
          <cell r="M3" t="str">
            <v>Полезный</v>
          </cell>
          <cell r="O3" t="str">
            <v>Фактич.</v>
          </cell>
          <cell r="P3" t="str">
            <v>Расход топлива по</v>
          </cell>
          <cell r="R3" t="str">
            <v>Удельный</v>
          </cell>
          <cell r="S3" t="str">
            <v xml:space="preserve">Расход </v>
          </cell>
          <cell r="T3" t="str">
            <v>Канализ.</v>
          </cell>
          <cell r="U3" t="str">
            <v>Расход</v>
          </cell>
        </row>
        <row r="4">
          <cell r="D4" t="str">
            <v>мощн.</v>
          </cell>
          <cell r="E4" t="str">
            <v>Всего</v>
          </cell>
          <cell r="F4" t="str">
            <v>по отоп-</v>
          </cell>
          <cell r="G4" t="str">
            <v>по ГВС</v>
          </cell>
          <cell r="H4" t="str">
            <v>Паро-</v>
          </cell>
          <cell r="I4" t="str">
            <v>тепловой</v>
          </cell>
          <cell r="J4" t="str">
            <v>нужды</v>
          </cell>
          <cell r="K4" t="str">
            <v>тепловой</v>
          </cell>
          <cell r="L4" t="str">
            <v>в тепло-</v>
          </cell>
          <cell r="M4" t="str">
            <v>отпуск</v>
          </cell>
          <cell r="N4" t="str">
            <v>Площа-</v>
          </cell>
          <cell r="O4" t="str">
            <v>удельн.</v>
          </cell>
          <cell r="P4" t="str">
            <v>котельной в год</v>
          </cell>
          <cell r="R4" t="str">
            <v>расход</v>
          </cell>
          <cell r="S4" t="str">
            <v>воды по</v>
          </cell>
          <cell r="T4" t="str">
            <v xml:space="preserve">стоков </v>
          </cell>
          <cell r="U4" t="str">
            <v xml:space="preserve">э/энерг. по </v>
          </cell>
        </row>
        <row r="5">
          <cell r="D5" t="str">
            <v>Гкал/ч</v>
          </cell>
          <cell r="F5" t="str">
            <v>лению</v>
          </cell>
          <cell r="H5" t="str">
            <v>вая</v>
          </cell>
          <cell r="I5" t="str">
            <v>энергии</v>
          </cell>
          <cell r="J5" t="str">
            <v>котельн.</v>
          </cell>
          <cell r="K5" t="str">
            <v>энергии</v>
          </cell>
          <cell r="L5" t="str">
            <v xml:space="preserve">вых </v>
          </cell>
          <cell r="M5" t="str">
            <v>тепла,</v>
          </cell>
          <cell r="N5" t="str">
            <v>дки</v>
          </cell>
          <cell r="O5" t="str">
            <v>расход</v>
          </cell>
          <cell r="P5" t="str">
            <v xml:space="preserve">натуральн. </v>
          </cell>
          <cell r="Q5" t="str">
            <v>условное .</v>
          </cell>
          <cell r="R5" t="str">
            <v>топлива по</v>
          </cell>
          <cell r="S5" t="str">
            <v xml:space="preserve"> котельн.</v>
          </cell>
          <cell r="T5" t="str">
            <v>от</v>
          </cell>
          <cell r="U5" t="str">
            <v>котельной</v>
          </cell>
        </row>
        <row r="6">
          <cell r="F6" t="str">
            <v>и вент</v>
          </cell>
          <cell r="H6" t="str">
            <v>наг-</v>
          </cell>
          <cell r="I6" t="str">
            <v>за год,</v>
          </cell>
          <cell r="J6" t="str">
            <v>Гкал/год</v>
          </cell>
          <cell r="K6" t="str">
            <v>в сеть,</v>
          </cell>
          <cell r="L6" t="str">
            <v>сетях,</v>
          </cell>
          <cell r="M6" t="str">
            <v>Гкал/год</v>
          </cell>
          <cell r="O6" t="str">
            <v xml:space="preserve"> топлива</v>
          </cell>
          <cell r="P6" t="str">
            <v xml:space="preserve">топливо, </v>
          </cell>
          <cell r="Q6" t="str">
            <v>топливо</v>
          </cell>
          <cell r="R6" t="str">
            <v>реж.карте</v>
          </cell>
          <cell r="S6" t="str">
            <v>мз/год</v>
          </cell>
          <cell r="T6" t="str">
            <v>котельн.</v>
          </cell>
          <cell r="U6" t="str">
            <v>планир.</v>
          </cell>
        </row>
        <row r="7">
          <cell r="H7" t="str">
            <v>рузка</v>
          </cell>
          <cell r="I7" t="str">
            <v>Гкал/год</v>
          </cell>
          <cell r="K7" t="str">
            <v>Гкал/год</v>
          </cell>
          <cell r="L7" t="str">
            <v>Гкал/год</v>
          </cell>
          <cell r="O7" t="str">
            <v>кг.у.т/Гкал</v>
          </cell>
          <cell r="P7" t="str">
            <v>тыс. м3/тонн</v>
          </cell>
          <cell r="Q7" t="str">
            <v>т.у.т.</v>
          </cell>
          <cell r="R7" t="str">
            <v>кг.у.т/.Гкал</v>
          </cell>
          <cell r="T7" t="str">
            <v>мз/год</v>
          </cell>
          <cell r="U7" t="str">
            <v>кВт/год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R8">
            <v>17</v>
          </cell>
          <cell r="S8">
            <v>18</v>
          </cell>
          <cell r="T8">
            <v>19</v>
          </cell>
          <cell r="U8">
            <v>20</v>
          </cell>
        </row>
        <row r="9">
          <cell r="B9" t="str">
            <v>№2</v>
          </cell>
        </row>
        <row r="10">
          <cell r="B10">
            <v>1</v>
          </cell>
          <cell r="C10" t="str">
            <v>Трудовая Слава,32                         ТВГ-8м -4шт</v>
          </cell>
          <cell r="D10">
            <v>33.200000000000003</v>
          </cell>
          <cell r="E10">
            <v>16.802458000000001</v>
          </cell>
          <cell r="F10">
            <v>14.042491</v>
          </cell>
          <cell r="G10">
            <v>2.7599670000000001</v>
          </cell>
          <cell r="I10">
            <v>43050.976999999999</v>
          </cell>
          <cell r="J10">
            <v>791.78</v>
          </cell>
          <cell r="K10">
            <v>42259.197</v>
          </cell>
          <cell r="L10">
            <v>3969.9560000000001</v>
          </cell>
          <cell r="M10">
            <v>38289.241000000002</v>
          </cell>
          <cell r="N10">
            <v>4</v>
          </cell>
          <cell r="P10">
            <v>6046.2099976582276</v>
          </cell>
          <cell r="Q10">
            <v>6823.5798544999998</v>
          </cell>
          <cell r="R10">
            <v>158.5</v>
          </cell>
          <cell r="S10">
            <v>12445</v>
          </cell>
          <cell r="T10">
            <v>2656</v>
          </cell>
          <cell r="U10">
            <v>1110204</v>
          </cell>
        </row>
        <row r="11">
          <cell r="B11">
            <v>2</v>
          </cell>
          <cell r="C11" t="str">
            <v>Невкипелого,25/1                             ТВГ-8м -3шт</v>
          </cell>
          <cell r="D11">
            <v>24.9</v>
          </cell>
          <cell r="E11">
            <v>16.336953999999999</v>
          </cell>
          <cell r="F11">
            <v>13.472559</v>
          </cell>
          <cell r="G11">
            <v>2.864395</v>
          </cell>
          <cell r="I11">
            <v>43396.26</v>
          </cell>
          <cell r="J11">
            <v>531.42999999999995</v>
          </cell>
          <cell r="K11">
            <v>42864.83</v>
          </cell>
          <cell r="L11">
            <v>3156.7080000000001</v>
          </cell>
          <cell r="M11">
            <v>39708.122000000003</v>
          </cell>
          <cell r="N11">
            <v>4</v>
          </cell>
          <cell r="P11">
            <v>6144.6906881012665</v>
          </cell>
          <cell r="Q11">
            <v>6934.7223480000011</v>
          </cell>
          <cell r="R11">
            <v>159.80000000000001</v>
          </cell>
          <cell r="S11">
            <v>14177</v>
          </cell>
          <cell r="T11">
            <v>1904</v>
          </cell>
          <cell r="U11">
            <v>707066</v>
          </cell>
        </row>
        <row r="12">
          <cell r="B12">
            <v>3</v>
          </cell>
          <cell r="C12" t="str">
            <v>Крупской 2/2 п.Пашковский КС-1 -2шт</v>
          </cell>
          <cell r="D12">
            <v>1.28</v>
          </cell>
          <cell r="E12">
            <v>0.93761699999999992</v>
          </cell>
          <cell r="F12">
            <v>0.93761699999999992</v>
          </cell>
          <cell r="G12">
            <v>0</v>
          </cell>
          <cell r="I12">
            <v>1703.3879999999997</v>
          </cell>
          <cell r="J12">
            <v>28.6</v>
          </cell>
          <cell r="K12">
            <v>1674.7879999999998</v>
          </cell>
          <cell r="L12">
            <v>212.96599999999998</v>
          </cell>
          <cell r="M12">
            <v>1461.8219999999999</v>
          </cell>
          <cell r="N12">
            <v>5</v>
          </cell>
          <cell r="P12">
            <v>254.02043073417721</v>
          </cell>
          <cell r="Q12">
            <v>286.68020039999999</v>
          </cell>
          <cell r="R12">
            <v>168.3</v>
          </cell>
          <cell r="S12">
            <v>858</v>
          </cell>
          <cell r="T12">
            <v>116</v>
          </cell>
          <cell r="U12">
            <v>33107</v>
          </cell>
        </row>
        <row r="13">
          <cell r="B13">
            <v>4</v>
          </cell>
          <cell r="C13" t="str">
            <v>пос.Знаменский Гагарина9/1         ДКВР-2,5/13 -2шт</v>
          </cell>
          <cell r="D13">
            <v>3.2</v>
          </cell>
          <cell r="E13">
            <v>2.5797840000000001</v>
          </cell>
          <cell r="F13">
            <v>2.5797840000000001</v>
          </cell>
          <cell r="G13">
            <v>0</v>
          </cell>
          <cell r="I13">
            <v>4373.424</v>
          </cell>
          <cell r="J13">
            <v>68.37</v>
          </cell>
          <cell r="K13">
            <v>4305.0540000000001</v>
          </cell>
          <cell r="L13">
            <v>1094.587</v>
          </cell>
          <cell r="M13">
            <v>3210.4670000000001</v>
          </cell>
          <cell r="N13">
            <v>5</v>
          </cell>
          <cell r="P13">
            <v>629.71769620253167</v>
          </cell>
          <cell r="Q13">
            <v>710.68140000000005</v>
          </cell>
          <cell r="R13">
            <v>162.5</v>
          </cell>
          <cell r="S13">
            <v>4297</v>
          </cell>
          <cell r="T13">
            <v>220</v>
          </cell>
          <cell r="U13">
            <v>241138</v>
          </cell>
        </row>
        <row r="14">
          <cell r="B14">
            <v>5</v>
          </cell>
          <cell r="C14" t="str">
            <v>пос.Зональный Сад.2/Нов.49              КСВ-1,86 -4шт</v>
          </cell>
          <cell r="D14">
            <v>6.43</v>
          </cell>
          <cell r="E14">
            <v>5.2148269999999997</v>
          </cell>
          <cell r="F14">
            <v>4.4014819999999997</v>
          </cell>
          <cell r="G14">
            <v>0.81334499999999998</v>
          </cell>
          <cell r="I14">
            <v>13559.99</v>
          </cell>
          <cell r="J14">
            <v>278.94</v>
          </cell>
          <cell r="K14">
            <v>13281.05</v>
          </cell>
          <cell r="L14">
            <v>1859.1870000000001</v>
          </cell>
          <cell r="M14">
            <v>11421.862999999999</v>
          </cell>
          <cell r="N14">
            <v>4</v>
          </cell>
          <cell r="P14">
            <v>1928.4365525316457</v>
          </cell>
          <cell r="Q14">
            <v>2176.3783950000002</v>
          </cell>
          <cell r="R14">
            <v>160.5</v>
          </cell>
          <cell r="S14">
            <v>4664</v>
          </cell>
          <cell r="T14">
            <v>939</v>
          </cell>
          <cell r="U14">
            <v>525512</v>
          </cell>
        </row>
        <row r="15">
          <cell r="B15">
            <v>6</v>
          </cell>
          <cell r="C15" t="str">
            <v>Бершанской, 170  стр.1           КС-1 -2шт</v>
          </cell>
          <cell r="D15">
            <v>0.8</v>
          </cell>
          <cell r="E15">
            <v>0.239039</v>
          </cell>
          <cell r="F15">
            <v>0.19353100000000001</v>
          </cell>
          <cell r="G15">
            <v>4.5508E-2</v>
          </cell>
          <cell r="I15">
            <v>639.95100000000002</v>
          </cell>
          <cell r="J15">
            <v>101.49</v>
          </cell>
          <cell r="K15">
            <v>538.46100000000001</v>
          </cell>
          <cell r="L15">
            <v>95.538000000000011</v>
          </cell>
          <cell r="M15">
            <v>442.923</v>
          </cell>
          <cell r="N15">
            <v>6</v>
          </cell>
          <cell r="P15">
            <v>95.54711449367089</v>
          </cell>
          <cell r="Q15">
            <v>107.8317435</v>
          </cell>
          <cell r="R15">
            <v>168.5</v>
          </cell>
          <cell r="S15">
            <v>512</v>
          </cell>
          <cell r="T15">
            <v>390</v>
          </cell>
          <cell r="U15">
            <v>37294</v>
          </cell>
        </row>
        <row r="16">
          <cell r="B16">
            <v>7</v>
          </cell>
          <cell r="C16" t="str">
            <v>Сормовская, 167/1                 Майти-Терм1200-1шт,Майти-Терм-1010-1шт</v>
          </cell>
          <cell r="D16">
            <v>0.53</v>
          </cell>
          <cell r="E16">
            <v>0.25578800000000002</v>
          </cell>
          <cell r="F16">
            <v>0.21299999999999999</v>
          </cell>
          <cell r="G16">
            <v>4.2788E-2</v>
          </cell>
          <cell r="I16">
            <v>793.01199999999994</v>
          </cell>
          <cell r="J16">
            <v>33.53</v>
          </cell>
          <cell r="K16">
            <v>759.48199999999997</v>
          </cell>
          <cell r="L16">
            <v>0</v>
          </cell>
          <cell r="M16">
            <v>759.48199999999997</v>
          </cell>
          <cell r="N16">
            <v>5</v>
          </cell>
          <cell r="P16">
            <v>113.76208855696204</v>
          </cell>
          <cell r="Q16">
            <v>128.38864280000001</v>
          </cell>
          <cell r="R16">
            <v>161.9</v>
          </cell>
          <cell r="S16">
            <v>135</v>
          </cell>
          <cell r="T16">
            <v>32</v>
          </cell>
          <cell r="U16">
            <v>16726</v>
          </cell>
        </row>
        <row r="17">
          <cell r="B17">
            <v>8</v>
          </cell>
          <cell r="C17" t="str">
            <v>Сормовская,107 стр.1              КС-1 -2шт</v>
          </cell>
          <cell r="D17">
            <v>0.4</v>
          </cell>
          <cell r="E17">
            <v>0.34895999999999999</v>
          </cell>
          <cell r="F17">
            <v>0.34895999999999999</v>
          </cell>
          <cell r="G17">
            <v>0</v>
          </cell>
          <cell r="I17">
            <v>419.38399999999996</v>
          </cell>
          <cell r="J17">
            <v>9.94</v>
          </cell>
          <cell r="K17">
            <v>409.44399999999996</v>
          </cell>
          <cell r="L17">
            <v>23.292000000000002</v>
          </cell>
          <cell r="M17">
            <v>386.15199999999999</v>
          </cell>
          <cell r="N17">
            <v>6</v>
          </cell>
          <cell r="P17">
            <v>64.770939037974685</v>
          </cell>
          <cell r="Q17">
            <v>73.0986312</v>
          </cell>
          <cell r="R17">
            <v>174.3</v>
          </cell>
          <cell r="S17">
            <v>225</v>
          </cell>
          <cell r="T17">
            <v>16</v>
          </cell>
          <cell r="U17">
            <v>8284</v>
          </cell>
        </row>
        <row r="18">
          <cell r="B18">
            <v>9</v>
          </cell>
          <cell r="C18" t="str">
            <v>Бершанской 404/3             ДКВР-2,5/12 -3шт</v>
          </cell>
          <cell r="D18">
            <v>4.8</v>
          </cell>
          <cell r="E18">
            <v>7.2447540000000004</v>
          </cell>
          <cell r="F18">
            <v>6.26736</v>
          </cell>
          <cell r="G18">
            <v>0.97739399999999999</v>
          </cell>
          <cell r="I18">
            <v>17959.812000000002</v>
          </cell>
          <cell r="J18">
            <v>716.7</v>
          </cell>
          <cell r="K18">
            <v>17243.112000000001</v>
          </cell>
          <cell r="L18">
            <v>1790.7680000000003</v>
          </cell>
          <cell r="M18">
            <v>15452.343999999999</v>
          </cell>
          <cell r="N18">
            <v>4</v>
          </cell>
          <cell r="P18">
            <v>2593.942467341772</v>
          </cell>
          <cell r="Q18">
            <v>2927.4493560000001</v>
          </cell>
          <cell r="R18">
            <v>163</v>
          </cell>
          <cell r="S18">
            <v>12008</v>
          </cell>
          <cell r="T18">
            <v>3771</v>
          </cell>
          <cell r="U18">
            <v>626906</v>
          </cell>
        </row>
        <row r="19">
          <cell r="B19">
            <v>10</v>
          </cell>
          <cell r="C19" t="str">
            <v>Гоголя, 60/2      КС-1 -6шт</v>
          </cell>
          <cell r="D19">
            <v>3.6</v>
          </cell>
          <cell r="E19">
            <v>2.5561880000000001</v>
          </cell>
          <cell r="F19">
            <v>2.447371</v>
          </cell>
          <cell r="G19">
            <v>0.108817</v>
          </cell>
          <cell r="I19">
            <v>5160.3710000000001</v>
          </cell>
          <cell r="J19">
            <v>140.08000000000001</v>
          </cell>
          <cell r="K19">
            <v>5020.2910000000002</v>
          </cell>
          <cell r="L19">
            <v>979.678</v>
          </cell>
          <cell r="M19">
            <v>4040.6129999999998</v>
          </cell>
          <cell r="N19">
            <v>5</v>
          </cell>
          <cell r="P19">
            <v>775.94996340506327</v>
          </cell>
          <cell r="Q19">
            <v>875.71495870000001</v>
          </cell>
          <cell r="R19">
            <v>169.7</v>
          </cell>
          <cell r="S19">
            <v>2381</v>
          </cell>
          <cell r="T19">
            <v>32</v>
          </cell>
          <cell r="U19">
            <v>96232</v>
          </cell>
        </row>
        <row r="20">
          <cell r="B20">
            <v>11</v>
          </cell>
          <cell r="C20" t="str">
            <v>пос. Пригородный      Вулкан-0,6 -3шт</v>
          </cell>
          <cell r="D20">
            <v>1.8</v>
          </cell>
          <cell r="E20">
            <v>1.406587</v>
          </cell>
          <cell r="F20">
            <v>1.226005</v>
          </cell>
          <cell r="G20">
            <v>0.18058199999999999</v>
          </cell>
          <cell r="I20">
            <v>3830.67</v>
          </cell>
          <cell r="J20">
            <v>90.37</v>
          </cell>
          <cell r="K20">
            <v>3740.3</v>
          </cell>
          <cell r="L20">
            <v>466.38300000000004</v>
          </cell>
          <cell r="M20">
            <v>3273.9169999999999</v>
          </cell>
          <cell r="N20">
            <v>5</v>
          </cell>
          <cell r="P20">
            <v>527.1292856962026</v>
          </cell>
          <cell r="Q20">
            <v>594.90305100000012</v>
          </cell>
          <cell r="R20">
            <v>155.30000000000001</v>
          </cell>
          <cell r="S20">
            <v>1527</v>
          </cell>
          <cell r="T20">
            <v>503</v>
          </cell>
          <cell r="U20">
            <v>84541</v>
          </cell>
        </row>
        <row r="21">
          <cell r="B21">
            <v>12</v>
          </cell>
          <cell r="C21" t="str">
            <v>пос.Индустриальный    ДКВР-6,5/12 -3шт</v>
          </cell>
          <cell r="D21">
            <v>12.54</v>
          </cell>
          <cell r="E21">
            <v>2.5281039999999999</v>
          </cell>
          <cell r="F21">
            <v>2.1124350000000001</v>
          </cell>
          <cell r="G21">
            <v>0.41566900000000001</v>
          </cell>
          <cell r="I21">
            <v>7659.0440000000008</v>
          </cell>
          <cell r="J21">
            <v>335.06</v>
          </cell>
          <cell r="K21">
            <v>7323.9840000000004</v>
          </cell>
          <cell r="L21">
            <v>1069.7650000000001</v>
          </cell>
          <cell r="M21">
            <v>6254.2190000000001</v>
          </cell>
          <cell r="N21">
            <v>4</v>
          </cell>
          <cell r="P21">
            <v>1095.3402419240508</v>
          </cell>
          <cell r="Q21">
            <v>1236.1697016000003</v>
          </cell>
          <cell r="R21">
            <v>161.4</v>
          </cell>
          <cell r="S21">
            <v>10171</v>
          </cell>
          <cell r="T21">
            <v>3280</v>
          </cell>
          <cell r="U21">
            <v>241081</v>
          </cell>
        </row>
        <row r="22">
          <cell r="B22">
            <v>13</v>
          </cell>
          <cell r="C22" t="str">
            <v>Заводская,36                        ДКВР-2,5/13 -2шт</v>
          </cell>
          <cell r="D22">
            <v>4.5</v>
          </cell>
          <cell r="E22">
            <v>1.1983349999999999</v>
          </cell>
          <cell r="F22">
            <v>1.1983349999999999</v>
          </cell>
          <cell r="G22">
            <v>0</v>
          </cell>
          <cell r="I22">
            <v>2036.11</v>
          </cell>
          <cell r="J22">
            <v>39.07</v>
          </cell>
          <cell r="K22">
            <v>1997.04</v>
          </cell>
          <cell r="L22">
            <v>152.53100000000001</v>
          </cell>
          <cell r="M22">
            <v>1844.509</v>
          </cell>
          <cell r="N22">
            <v>5</v>
          </cell>
          <cell r="P22">
            <v>285.23581481012656</v>
          </cell>
          <cell r="Q22">
            <v>321.90899099999996</v>
          </cell>
          <cell r="R22">
            <v>158.1</v>
          </cell>
          <cell r="S22">
            <v>1368</v>
          </cell>
          <cell r="T22">
            <v>338</v>
          </cell>
          <cell r="U22">
            <v>167002</v>
          </cell>
        </row>
        <row r="23">
          <cell r="B23" t="str">
            <v>№3</v>
          </cell>
        </row>
        <row r="24">
          <cell r="B24">
            <v>14</v>
          </cell>
          <cell r="C24" t="str">
            <v>Айвазовского,97                        Е-1/9 -3 шт</v>
          </cell>
          <cell r="D24">
            <v>2.1</v>
          </cell>
          <cell r="E24">
            <v>0.58809999999999996</v>
          </cell>
          <cell r="F24">
            <v>0</v>
          </cell>
          <cell r="G24">
            <v>0</v>
          </cell>
          <cell r="H24">
            <v>0.58809999999999996</v>
          </cell>
          <cell r="I24">
            <v>1747.8219999999999</v>
          </cell>
          <cell r="J24">
            <v>349.33</v>
          </cell>
          <cell r="K24">
            <v>1398.492</v>
          </cell>
          <cell r="L24">
            <v>124.268</v>
          </cell>
          <cell r="M24">
            <v>1274.2239999999999</v>
          </cell>
          <cell r="N24">
            <v>5</v>
          </cell>
          <cell r="P24">
            <v>266.22205222784811</v>
          </cell>
          <cell r="Q24">
            <v>300.45060180000002</v>
          </cell>
          <cell r="R24">
            <v>171.9</v>
          </cell>
          <cell r="S24">
            <v>4618</v>
          </cell>
          <cell r="T24">
            <v>852</v>
          </cell>
          <cell r="U24">
            <v>13051</v>
          </cell>
        </row>
        <row r="25">
          <cell r="B25">
            <v>15</v>
          </cell>
          <cell r="C25" t="str">
            <v>Воронежская,40/3                       КС-1 -2шт</v>
          </cell>
          <cell r="D25">
            <v>1.1100000000000001</v>
          </cell>
          <cell r="E25">
            <v>1.306554</v>
          </cell>
          <cell r="F25">
            <v>1.228442</v>
          </cell>
          <cell r="G25">
            <v>7.8112000000000001E-2</v>
          </cell>
          <cell r="I25">
            <v>2803.7930000000001</v>
          </cell>
          <cell r="J25">
            <v>133.86000000000001</v>
          </cell>
          <cell r="K25">
            <v>2669.933</v>
          </cell>
          <cell r="L25">
            <v>333.892</v>
          </cell>
          <cell r="M25">
            <v>2336.0410000000002</v>
          </cell>
          <cell r="N25">
            <v>5</v>
          </cell>
          <cell r="P25">
            <v>432.77787141772149</v>
          </cell>
          <cell r="Q25">
            <v>488.42074059999999</v>
          </cell>
          <cell r="R25">
            <v>174.2</v>
          </cell>
          <cell r="S25">
            <v>1373</v>
          </cell>
          <cell r="T25">
            <v>499</v>
          </cell>
          <cell r="U25">
            <v>87376</v>
          </cell>
        </row>
        <row r="26">
          <cell r="B26">
            <v>16</v>
          </cell>
          <cell r="C26" t="str">
            <v>Пр.5 Артельный 23/1 Энергия-3 -4шт ;                   КС-1 -4шт</v>
          </cell>
          <cell r="D26">
            <v>5.34</v>
          </cell>
          <cell r="E26">
            <v>5.1993309999999999</v>
          </cell>
          <cell r="F26">
            <v>4.9690190000000003</v>
          </cell>
          <cell r="G26">
            <v>0.23031199999999999</v>
          </cell>
          <cell r="I26">
            <v>9950.3379999999997</v>
          </cell>
          <cell r="J26">
            <v>223.36</v>
          </cell>
          <cell r="K26">
            <v>9726.9779999999992</v>
          </cell>
          <cell r="L26">
            <v>716.80899999999997</v>
          </cell>
          <cell r="M26">
            <v>9010.1689999999999</v>
          </cell>
          <cell r="N26">
            <v>4</v>
          </cell>
          <cell r="P26">
            <v>1544.6955092658227</v>
          </cell>
          <cell r="Q26">
            <v>1743.2992175999998</v>
          </cell>
          <cell r="R26">
            <v>175.2</v>
          </cell>
          <cell r="S26">
            <v>3942</v>
          </cell>
          <cell r="T26">
            <v>721</v>
          </cell>
          <cell r="U26">
            <v>111488</v>
          </cell>
        </row>
        <row r="27">
          <cell r="B27">
            <v>17</v>
          </cell>
          <cell r="C27" t="str">
            <v>Деповская 39                            КС-1 -2шт</v>
          </cell>
          <cell r="D27">
            <v>1</v>
          </cell>
          <cell r="E27">
            <v>0.44812400000000002</v>
          </cell>
          <cell r="F27">
            <v>0.437504</v>
          </cell>
          <cell r="G27">
            <v>1.0619999999999999E-2</v>
          </cell>
          <cell r="I27">
            <v>547.83299999999997</v>
          </cell>
          <cell r="J27">
            <v>12.68</v>
          </cell>
          <cell r="K27">
            <v>535.15300000000002</v>
          </cell>
          <cell r="L27">
            <v>36.581000000000003</v>
          </cell>
          <cell r="M27">
            <v>498.572</v>
          </cell>
          <cell r="N27">
            <v>6</v>
          </cell>
          <cell r="P27">
            <v>85.482751784810119</v>
          </cell>
          <cell r="Q27">
            <v>96.473391299999989</v>
          </cell>
          <cell r="R27">
            <v>176.1</v>
          </cell>
          <cell r="S27">
            <v>382</v>
          </cell>
          <cell r="T27">
            <v>48</v>
          </cell>
          <cell r="U27">
            <v>9335</v>
          </cell>
        </row>
        <row r="28">
          <cell r="B28">
            <v>18</v>
          </cell>
          <cell r="C28" t="str">
            <v>Павлов122/1                  Смоленск1-2шт</v>
          </cell>
          <cell r="D28">
            <v>1.72</v>
          </cell>
          <cell r="E28">
            <v>0.67505399999999993</v>
          </cell>
          <cell r="F28">
            <v>0.67505399999999993</v>
          </cell>
          <cell r="G28">
            <v>0</v>
          </cell>
          <cell r="I28">
            <v>798.97900000000004</v>
          </cell>
          <cell r="J28">
            <v>17.84</v>
          </cell>
          <cell r="K28">
            <v>781.13900000000001</v>
          </cell>
          <cell r="L28">
            <v>52.066000000000003</v>
          </cell>
          <cell r="M28">
            <v>729.07299999999998</v>
          </cell>
          <cell r="N28">
            <v>5</v>
          </cell>
          <cell r="P28">
            <v>119.78616805063291</v>
          </cell>
          <cell r="Q28">
            <v>135.1872468</v>
          </cell>
          <cell r="R28">
            <v>169.2</v>
          </cell>
          <cell r="S28">
            <v>401</v>
          </cell>
          <cell r="T28">
            <v>60</v>
          </cell>
          <cell r="U28">
            <v>83017</v>
          </cell>
        </row>
        <row r="29">
          <cell r="B29">
            <v>19</v>
          </cell>
          <cell r="C29" t="str">
            <v>Пионерская,38 стр.1               КС-1 -3 шт</v>
          </cell>
          <cell r="D29">
            <v>1.67</v>
          </cell>
          <cell r="E29">
            <v>0.76683500000000004</v>
          </cell>
          <cell r="F29">
            <v>0.75140899999999999</v>
          </cell>
          <cell r="G29">
            <v>1.5426E-2</v>
          </cell>
          <cell r="I29">
            <v>1082.79</v>
          </cell>
          <cell r="J29">
            <v>48.25</v>
          </cell>
          <cell r="K29">
            <v>1034.54</v>
          </cell>
          <cell r="L29">
            <v>52.284000000000006</v>
          </cell>
          <cell r="M29">
            <v>982.25599999999997</v>
          </cell>
          <cell r="N29">
            <v>5</v>
          </cell>
          <cell r="P29">
            <v>171.06711379746835</v>
          </cell>
          <cell r="Q29">
            <v>193.06145699999999</v>
          </cell>
          <cell r="R29">
            <v>178.3</v>
          </cell>
          <cell r="S29">
            <v>580</v>
          </cell>
          <cell r="T29">
            <v>156</v>
          </cell>
          <cell r="U29">
            <v>26466</v>
          </cell>
        </row>
        <row r="30">
          <cell r="B30">
            <v>20</v>
          </cell>
          <cell r="C30" t="str">
            <v>Свободная,53                           КС-1 -3 шт ; Энергия-3-3шт</v>
          </cell>
          <cell r="D30">
            <v>3.93</v>
          </cell>
          <cell r="E30">
            <v>1.705319</v>
          </cell>
          <cell r="F30">
            <v>1.544638</v>
          </cell>
          <cell r="G30">
            <v>0.16068099999999999</v>
          </cell>
          <cell r="I30">
            <v>3275.8629999999998</v>
          </cell>
          <cell r="J30">
            <v>77.099999999999994</v>
          </cell>
          <cell r="K30">
            <v>3198.7629999999999</v>
          </cell>
          <cell r="L30">
            <v>342.74600000000004</v>
          </cell>
          <cell r="M30">
            <v>2856.0169999999998</v>
          </cell>
          <cell r="N30">
            <v>5</v>
          </cell>
          <cell r="P30">
            <v>496.64571077215186</v>
          </cell>
          <cell r="Q30">
            <v>560.50015929999995</v>
          </cell>
          <cell r="R30">
            <v>171.1</v>
          </cell>
          <cell r="S30">
            <v>1887</v>
          </cell>
          <cell r="T30">
            <v>628</v>
          </cell>
          <cell r="U30">
            <v>88906</v>
          </cell>
        </row>
        <row r="31">
          <cell r="B31">
            <v>21</v>
          </cell>
          <cell r="C31" t="str">
            <v>Свободная,76/1   КС-1 -5 шт</v>
          </cell>
          <cell r="D31">
            <v>2</v>
          </cell>
          <cell r="E31">
            <v>1.383918</v>
          </cell>
          <cell r="F31">
            <v>1.1462209999999999</v>
          </cell>
          <cell r="G31">
            <v>0.23769699999999999</v>
          </cell>
          <cell r="I31">
            <v>3949.8649999999998</v>
          </cell>
          <cell r="J31">
            <v>131.57</v>
          </cell>
          <cell r="K31">
            <v>3818.2949999999996</v>
          </cell>
          <cell r="L31">
            <v>442.37199999999996</v>
          </cell>
          <cell r="M31">
            <v>3375.9229999999998</v>
          </cell>
          <cell r="N31">
            <v>5</v>
          </cell>
          <cell r="P31">
            <v>595.67964063291129</v>
          </cell>
          <cell r="Q31">
            <v>672.26702299999988</v>
          </cell>
          <cell r="R31">
            <v>170.2</v>
          </cell>
          <cell r="S31">
            <v>1430</v>
          </cell>
          <cell r="T31">
            <v>438</v>
          </cell>
          <cell r="U31">
            <v>119590</v>
          </cell>
        </row>
        <row r="32">
          <cell r="B32">
            <v>22</v>
          </cell>
          <cell r="C32" t="str">
            <v>Ставропольская,96/3 Универсал-6 -6шт</v>
          </cell>
          <cell r="D32">
            <v>2.56</v>
          </cell>
          <cell r="E32">
            <v>1.4658530000000001</v>
          </cell>
          <cell r="F32">
            <v>1.4492100000000001</v>
          </cell>
          <cell r="G32">
            <v>1.6643000000000002E-2</v>
          </cell>
          <cell r="I32">
            <v>994.20699999999999</v>
          </cell>
          <cell r="J32">
            <v>67.11</v>
          </cell>
          <cell r="K32">
            <v>927.09699999999998</v>
          </cell>
          <cell r="L32">
            <v>7.9239999999999995</v>
          </cell>
          <cell r="M32">
            <v>919.173</v>
          </cell>
          <cell r="N32">
            <v>5</v>
          </cell>
          <cell r="P32">
            <v>157.33640397468355</v>
          </cell>
          <cell r="Q32">
            <v>177.56537020000002</v>
          </cell>
          <cell r="R32">
            <v>178.6</v>
          </cell>
          <cell r="S32">
            <v>871</v>
          </cell>
          <cell r="T32">
            <v>345</v>
          </cell>
          <cell r="U32">
            <v>80355</v>
          </cell>
        </row>
        <row r="33">
          <cell r="B33">
            <v>23</v>
          </cell>
          <cell r="C33" t="str">
            <v>Ставропольская,202 Энергия-3-4шт</v>
          </cell>
          <cell r="D33">
            <v>2.94</v>
          </cell>
          <cell r="E33">
            <v>1.3697089999999998</v>
          </cell>
          <cell r="F33">
            <v>1.2851239999999999</v>
          </cell>
          <cell r="G33">
            <v>8.4584999999999994E-2</v>
          </cell>
          <cell r="I33">
            <v>1947.75</v>
          </cell>
          <cell r="J33">
            <v>65.319999999999993</v>
          </cell>
          <cell r="K33">
            <v>1882.43</v>
          </cell>
          <cell r="L33">
            <v>119.545</v>
          </cell>
          <cell r="M33">
            <v>1762.885</v>
          </cell>
          <cell r="N33">
            <v>5</v>
          </cell>
          <cell r="P33">
            <v>294.60335126582282</v>
          </cell>
          <cell r="Q33">
            <v>332.48092500000001</v>
          </cell>
          <cell r="R33">
            <v>170.7</v>
          </cell>
          <cell r="S33">
            <v>1330</v>
          </cell>
          <cell r="T33">
            <v>550</v>
          </cell>
          <cell r="U33">
            <v>119193</v>
          </cell>
        </row>
        <row r="34">
          <cell r="B34">
            <v>24</v>
          </cell>
          <cell r="C34" t="str">
            <v>Ставропольская,214                           КС-1 -3 шт</v>
          </cell>
          <cell r="D34">
            <v>0.6</v>
          </cell>
          <cell r="E34">
            <v>0.497643</v>
          </cell>
          <cell r="F34">
            <v>0.497643</v>
          </cell>
          <cell r="G34">
            <v>0</v>
          </cell>
          <cell r="I34">
            <v>715.59799999999996</v>
          </cell>
          <cell r="J34">
            <v>16.27</v>
          </cell>
          <cell r="K34">
            <v>699.32799999999997</v>
          </cell>
          <cell r="L34">
            <v>34.876000000000005</v>
          </cell>
          <cell r="M34">
            <v>664.452</v>
          </cell>
          <cell r="N34">
            <v>5</v>
          </cell>
          <cell r="P34">
            <v>109.44120298734175</v>
          </cell>
          <cell r="Q34">
            <v>123.51221479999998</v>
          </cell>
          <cell r="R34">
            <v>172.6</v>
          </cell>
          <cell r="S34">
            <v>394</v>
          </cell>
          <cell r="T34">
            <v>108</v>
          </cell>
          <cell r="U34">
            <v>12675</v>
          </cell>
        </row>
        <row r="35">
          <cell r="B35">
            <v>25</v>
          </cell>
          <cell r="C35" t="str">
            <v>1-й пр. Стасова,4                       КС-1 -2 шт</v>
          </cell>
          <cell r="D35">
            <v>1</v>
          </cell>
          <cell r="E35">
            <v>0.50079600000000002</v>
          </cell>
          <cell r="F35">
            <v>0.49215599999999998</v>
          </cell>
          <cell r="G35">
            <v>8.6400000000000001E-3</v>
          </cell>
          <cell r="I35">
            <v>788.62900000000002</v>
          </cell>
          <cell r="J35">
            <v>41.16</v>
          </cell>
          <cell r="K35">
            <v>747.46900000000005</v>
          </cell>
          <cell r="L35">
            <v>118.17100000000001</v>
          </cell>
          <cell r="M35">
            <v>629.298</v>
          </cell>
          <cell r="N35">
            <v>5</v>
          </cell>
          <cell r="P35">
            <v>118.65372524050633</v>
          </cell>
          <cell r="Q35">
            <v>133.9092042</v>
          </cell>
          <cell r="R35">
            <v>169.8</v>
          </cell>
          <cell r="S35">
            <v>911</v>
          </cell>
          <cell r="T35">
            <v>452</v>
          </cell>
          <cell r="U35">
            <v>71359</v>
          </cell>
        </row>
        <row r="36">
          <cell r="B36">
            <v>26</v>
          </cell>
          <cell r="C36" t="str">
            <v>Майкопская ,7/2                 КС-1 -2 шт</v>
          </cell>
          <cell r="D36">
            <v>0.23</v>
          </cell>
          <cell r="E36">
            <v>6.3551999999999997E-2</v>
          </cell>
          <cell r="F36">
            <v>6.3551999999999997E-2</v>
          </cell>
          <cell r="G36">
            <v>0</v>
          </cell>
          <cell r="I36">
            <v>94.054000000000002</v>
          </cell>
          <cell r="J36">
            <v>8.9700000000000006</v>
          </cell>
          <cell r="K36">
            <v>85.084000000000003</v>
          </cell>
          <cell r="L36">
            <v>4.5229999999999997</v>
          </cell>
          <cell r="M36">
            <v>80.561000000000007</v>
          </cell>
          <cell r="N36">
            <v>6</v>
          </cell>
          <cell r="P36">
            <v>14.859341443037975</v>
          </cell>
          <cell r="Q36">
            <v>16.769828199999999</v>
          </cell>
          <cell r="R36">
            <v>178.3</v>
          </cell>
          <cell r="S36">
            <v>55</v>
          </cell>
          <cell r="T36">
            <v>16</v>
          </cell>
          <cell r="U36">
            <v>5611</v>
          </cell>
        </row>
        <row r="37">
          <cell r="B37">
            <v>27</v>
          </cell>
          <cell r="C37" t="str">
            <v>Захарова, 1   Е-1/9-1п  -2 шт</v>
          </cell>
          <cell r="D37">
            <v>1.4</v>
          </cell>
          <cell r="E37">
            <v>3.918E-2</v>
          </cell>
          <cell r="F37">
            <v>3.918E-2</v>
          </cell>
          <cell r="G37">
            <v>0</v>
          </cell>
          <cell r="I37">
            <v>74.497</v>
          </cell>
          <cell r="J37">
            <v>35.83</v>
          </cell>
          <cell r="K37">
            <v>38.667000000000002</v>
          </cell>
          <cell r="L37">
            <v>0</v>
          </cell>
          <cell r="M37">
            <v>38.667000000000002</v>
          </cell>
          <cell r="N37">
            <v>6</v>
          </cell>
          <cell r="P37">
            <v>11.017069000000001</v>
          </cell>
          <cell r="Q37">
            <v>12.433549300000001</v>
          </cell>
          <cell r="R37">
            <v>166.9</v>
          </cell>
          <cell r="S37">
            <v>272</v>
          </cell>
          <cell r="T37">
            <v>220</v>
          </cell>
          <cell r="U37">
            <v>26680</v>
          </cell>
        </row>
        <row r="38">
          <cell r="B38">
            <v>28</v>
          </cell>
          <cell r="C38" t="str">
            <v>Захарова,35/2                      Энергия-3 -6шт</v>
          </cell>
          <cell r="D38">
            <v>4.42</v>
          </cell>
          <cell r="E38">
            <v>2.4704670000000002</v>
          </cell>
          <cell r="F38">
            <v>2.3226300000000002</v>
          </cell>
          <cell r="G38">
            <v>0.147837</v>
          </cell>
          <cell r="I38">
            <v>5782.8</v>
          </cell>
          <cell r="J38">
            <v>185.09</v>
          </cell>
          <cell r="K38">
            <v>5597.71</v>
          </cell>
          <cell r="L38">
            <v>461.9369999999999</v>
          </cell>
          <cell r="M38">
            <v>5135.7730000000001</v>
          </cell>
          <cell r="N38">
            <v>5</v>
          </cell>
          <cell r="P38">
            <v>903.87360000000001</v>
          </cell>
          <cell r="Q38">
            <v>1020.08592</v>
          </cell>
          <cell r="R38">
            <v>176.4</v>
          </cell>
          <cell r="S38">
            <v>2583</v>
          </cell>
          <cell r="T38">
            <v>651</v>
          </cell>
          <cell r="U38">
            <v>102440</v>
          </cell>
        </row>
        <row r="39">
          <cell r="B39">
            <v>29</v>
          </cell>
          <cell r="C39" t="str">
            <v>Песчаная 9/3              Универсал-6-2шт;                       КС-1 -2шт</v>
          </cell>
          <cell r="D39">
            <v>1.8</v>
          </cell>
          <cell r="E39">
            <v>1.6800919999999999</v>
          </cell>
          <cell r="F39">
            <v>1.6800919999999999</v>
          </cell>
          <cell r="G39">
            <v>0</v>
          </cell>
          <cell r="I39">
            <v>2539.1909999999998</v>
          </cell>
          <cell r="J39">
            <v>55.16</v>
          </cell>
          <cell r="K39">
            <v>2484.0309999999999</v>
          </cell>
          <cell r="L39">
            <v>180.58600000000001</v>
          </cell>
          <cell r="M39">
            <v>2303.4450000000002</v>
          </cell>
          <cell r="N39">
            <v>5</v>
          </cell>
          <cell r="P39">
            <v>392.61035525316453</v>
          </cell>
          <cell r="Q39">
            <v>443.08882949999997</v>
          </cell>
          <cell r="R39">
            <v>174.5</v>
          </cell>
          <cell r="S39">
            <v>1119</v>
          </cell>
          <cell r="T39">
            <v>106</v>
          </cell>
          <cell r="U39">
            <v>47690</v>
          </cell>
        </row>
        <row r="40">
          <cell r="B40">
            <v>30</v>
          </cell>
          <cell r="C40" t="str">
            <v>Красина,2      КС-1 -2шт</v>
          </cell>
          <cell r="D40">
            <v>1</v>
          </cell>
          <cell r="E40">
            <v>0.42973600000000001</v>
          </cell>
          <cell r="F40">
            <v>0.415686</v>
          </cell>
          <cell r="G40">
            <v>1.405E-2</v>
          </cell>
          <cell r="I40">
            <v>764.83400000000006</v>
          </cell>
          <cell r="J40">
            <v>34.56</v>
          </cell>
          <cell r="K40">
            <v>730.27400000000011</v>
          </cell>
          <cell r="L40">
            <v>153.14600000000002</v>
          </cell>
          <cell r="M40">
            <v>577.12800000000004</v>
          </cell>
          <cell r="N40">
            <v>5</v>
          </cell>
          <cell r="P40">
            <v>117.51335559493674</v>
          </cell>
          <cell r="Q40">
            <v>132.62221560000003</v>
          </cell>
          <cell r="R40">
            <v>173.4</v>
          </cell>
          <cell r="S40">
            <v>379</v>
          </cell>
          <cell r="T40">
            <v>47</v>
          </cell>
          <cell r="U40">
            <v>28323</v>
          </cell>
        </row>
        <row r="41">
          <cell r="B41">
            <v>31</v>
          </cell>
          <cell r="C41" t="str">
            <v>Пушкина,51  КС-1-1шт Универсал-6 -3шт</v>
          </cell>
          <cell r="D41">
            <v>2.3199999999999998</v>
          </cell>
          <cell r="E41">
            <v>2.2138450000000001</v>
          </cell>
          <cell r="F41">
            <v>2.199497</v>
          </cell>
          <cell r="G41">
            <v>1.4348E-2</v>
          </cell>
          <cell r="I41">
            <v>3425.7020000000002</v>
          </cell>
          <cell r="J41">
            <v>82.33</v>
          </cell>
          <cell r="K41">
            <v>3343.3720000000003</v>
          </cell>
          <cell r="L41">
            <v>179.14099999999999</v>
          </cell>
          <cell r="M41">
            <v>3164.2310000000002</v>
          </cell>
          <cell r="N41">
            <v>5</v>
          </cell>
          <cell r="P41">
            <v>542.73526875949381</v>
          </cell>
          <cell r="Q41">
            <v>612.51551760000018</v>
          </cell>
          <cell r="R41">
            <v>178.8</v>
          </cell>
          <cell r="S41">
            <v>1800</v>
          </cell>
          <cell r="T41">
            <v>542</v>
          </cell>
          <cell r="U41">
            <v>76308</v>
          </cell>
        </row>
        <row r="42">
          <cell r="B42">
            <v>32</v>
          </cell>
          <cell r="C42" t="str">
            <v>Речная, 1   Универсал-6-2шт; КСВ-0,58-5шт</v>
          </cell>
          <cell r="D42">
            <v>3.4</v>
          </cell>
          <cell r="E42">
            <v>2.2359529999999999</v>
          </cell>
          <cell r="F42">
            <v>2.174725</v>
          </cell>
          <cell r="G42">
            <v>6.1227999999999998E-2</v>
          </cell>
          <cell r="I42">
            <v>4169.7860000000001</v>
          </cell>
          <cell r="J42">
            <v>80.5</v>
          </cell>
          <cell r="K42">
            <v>4089.2860000000001</v>
          </cell>
          <cell r="L42">
            <v>152.208</v>
          </cell>
          <cell r="M42">
            <v>3937.078</v>
          </cell>
          <cell r="N42">
            <v>5</v>
          </cell>
          <cell r="P42">
            <v>660.99025415189874</v>
          </cell>
          <cell r="Q42">
            <v>745.97471540000004</v>
          </cell>
          <cell r="R42">
            <v>178.9</v>
          </cell>
          <cell r="S42">
            <v>1645</v>
          </cell>
          <cell r="T42">
            <v>382</v>
          </cell>
          <cell r="U42">
            <v>136976</v>
          </cell>
        </row>
        <row r="43">
          <cell r="B43">
            <v>33</v>
          </cell>
          <cell r="C43" t="str">
            <v>Речная,11/2     КС-1 -3 шт</v>
          </cell>
          <cell r="D43">
            <v>1.8</v>
          </cell>
          <cell r="E43">
            <v>1.7808980000000001</v>
          </cell>
          <cell r="F43">
            <v>1.7808980000000001</v>
          </cell>
          <cell r="G43">
            <v>0</v>
          </cell>
          <cell r="I43">
            <v>2592.3910000000001</v>
          </cell>
          <cell r="J43">
            <v>65.040000000000006</v>
          </cell>
          <cell r="K43">
            <v>2527.3510000000001</v>
          </cell>
          <cell r="L43">
            <v>131.97399999999999</v>
          </cell>
          <cell r="M43">
            <v>2395.377</v>
          </cell>
          <cell r="N43">
            <v>5</v>
          </cell>
          <cell r="P43">
            <v>397.62027527848102</v>
          </cell>
          <cell r="Q43">
            <v>448.74288209999997</v>
          </cell>
          <cell r="R43">
            <v>173.1</v>
          </cell>
          <cell r="S43">
            <v>1141</v>
          </cell>
          <cell r="T43">
            <v>107</v>
          </cell>
          <cell r="U43">
            <v>49423</v>
          </cell>
        </row>
        <row r="44">
          <cell r="B44">
            <v>34</v>
          </cell>
          <cell r="C44" t="str">
            <v>Химзаводская,48/2                  КС-1-1шт;Универсал-5м-1шт</v>
          </cell>
          <cell r="D44">
            <v>0.32</v>
          </cell>
          <cell r="E44">
            <v>0.35428300000000001</v>
          </cell>
          <cell r="F44">
            <v>0.35428300000000001</v>
          </cell>
          <cell r="G44">
            <v>0</v>
          </cell>
          <cell r="I44">
            <v>511.16899999999998</v>
          </cell>
          <cell r="J44">
            <v>16.96</v>
          </cell>
          <cell r="K44">
            <v>494.209</v>
          </cell>
          <cell r="L44">
            <v>55.457000000000001</v>
          </cell>
          <cell r="M44">
            <v>438.75200000000001</v>
          </cell>
          <cell r="N44">
            <v>6</v>
          </cell>
          <cell r="P44">
            <v>92.12688888607596</v>
          </cell>
          <cell r="Q44">
            <v>103.9717746</v>
          </cell>
          <cell r="R44">
            <v>203.4</v>
          </cell>
          <cell r="S44">
            <v>316</v>
          </cell>
          <cell r="T44">
            <v>47</v>
          </cell>
          <cell r="U44">
            <v>8038</v>
          </cell>
        </row>
        <row r="45">
          <cell r="B45">
            <v>35</v>
          </cell>
          <cell r="C45" t="str">
            <v>Южная,11/1     КС-1 -5 шт</v>
          </cell>
          <cell r="D45">
            <v>2.5</v>
          </cell>
          <cell r="E45">
            <v>1.6994999999999998</v>
          </cell>
          <cell r="F45">
            <v>1.5106739999999999</v>
          </cell>
          <cell r="G45">
            <v>0.18882599999999999</v>
          </cell>
          <cell r="I45">
            <v>4000.4749999999999</v>
          </cell>
          <cell r="J45">
            <v>148.57</v>
          </cell>
          <cell r="K45">
            <v>3851.9049999999997</v>
          </cell>
          <cell r="L45">
            <v>260.97500000000002</v>
          </cell>
          <cell r="M45">
            <v>3590.93</v>
          </cell>
          <cell r="N45">
            <v>5</v>
          </cell>
          <cell r="P45">
            <v>721.35147310126581</v>
          </cell>
          <cell r="Q45">
            <v>814.09666249999998</v>
          </cell>
          <cell r="R45">
            <v>203.5</v>
          </cell>
          <cell r="S45">
            <v>1627</v>
          </cell>
          <cell r="T45">
            <v>614</v>
          </cell>
          <cell r="U45">
            <v>78765</v>
          </cell>
        </row>
        <row r="46">
          <cell r="B46">
            <v>36</v>
          </cell>
          <cell r="C46" t="str">
            <v>Детская кр. б-ца -хирургия  (в резерве).   КС-1 -3 шт</v>
          </cell>
          <cell r="D46">
            <v>1.5</v>
          </cell>
          <cell r="E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7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</row>
        <row r="47">
          <cell r="B47">
            <v>37</v>
          </cell>
          <cell r="C47" t="str">
            <v>Бородина, 22/1                          КС-1-3 шт;Универсал-5-2шт</v>
          </cell>
          <cell r="D47">
            <v>1.97</v>
          </cell>
          <cell r="E47">
            <v>2.1434660000000001</v>
          </cell>
          <cell r="F47">
            <v>2.1434660000000001</v>
          </cell>
          <cell r="G47">
            <v>0</v>
          </cell>
          <cell r="I47">
            <v>3531.02</v>
          </cell>
          <cell r="J47">
            <v>58.38</v>
          </cell>
          <cell r="K47">
            <v>3472.64</v>
          </cell>
          <cell r="L47">
            <v>256.209</v>
          </cell>
          <cell r="M47">
            <v>3216.431</v>
          </cell>
          <cell r="N47">
            <v>5</v>
          </cell>
          <cell r="P47">
            <v>550.34745898734184</v>
          </cell>
          <cell r="Q47">
            <v>621.10641800000008</v>
          </cell>
          <cell r="R47">
            <v>175.9</v>
          </cell>
          <cell r="S47">
            <v>16</v>
          </cell>
          <cell r="T47">
            <v>16</v>
          </cell>
          <cell r="U47">
            <v>52272</v>
          </cell>
        </row>
        <row r="48">
          <cell r="B48">
            <v>38</v>
          </cell>
          <cell r="C48" t="str">
            <v>Новгородская,15/1                    КС-1 -8 шт;ТГ-3/95-1шт</v>
          </cell>
          <cell r="D48">
            <v>5.93</v>
          </cell>
          <cell r="E48">
            <v>6.9607389999999993</v>
          </cell>
          <cell r="F48">
            <v>5.9921369999999996</v>
          </cell>
          <cell r="G48">
            <v>0.96860199999999996</v>
          </cell>
          <cell r="I48">
            <v>17207.626</v>
          </cell>
          <cell r="J48">
            <v>502.84</v>
          </cell>
          <cell r="K48">
            <v>16704.786</v>
          </cell>
          <cell r="L48">
            <v>1512.884</v>
          </cell>
          <cell r="M48">
            <v>15191.902</v>
          </cell>
          <cell r="N48">
            <v>4</v>
          </cell>
          <cell r="P48">
            <v>2567.6391808607596</v>
          </cell>
          <cell r="Q48">
            <v>2897.7642184000001</v>
          </cell>
          <cell r="R48">
            <v>168.4</v>
          </cell>
          <cell r="S48">
            <v>8270</v>
          </cell>
          <cell r="T48">
            <v>1580</v>
          </cell>
          <cell r="U48">
            <v>500985</v>
          </cell>
        </row>
        <row r="49">
          <cell r="B49">
            <v>39</v>
          </cell>
          <cell r="C49" t="str">
            <v>Новороссийская, 202/2        КС-1-3шт</v>
          </cell>
          <cell r="D49">
            <v>1.8</v>
          </cell>
          <cell r="E49">
            <v>1.8606119999999999</v>
          </cell>
          <cell r="F49">
            <v>1.8606119999999999</v>
          </cell>
          <cell r="G49">
            <v>0</v>
          </cell>
          <cell r="I49">
            <v>3000.241</v>
          </cell>
          <cell r="J49">
            <v>44.17</v>
          </cell>
          <cell r="K49">
            <v>2956.0709999999999</v>
          </cell>
          <cell r="L49">
            <v>276.38200000000001</v>
          </cell>
          <cell r="M49">
            <v>2679.6889999999999</v>
          </cell>
          <cell r="N49">
            <v>5</v>
          </cell>
          <cell r="P49">
            <v>452.73256912658235</v>
          </cell>
          <cell r="Q49">
            <v>510.94104230000005</v>
          </cell>
          <cell r="R49">
            <v>170.3</v>
          </cell>
          <cell r="S49">
            <v>16</v>
          </cell>
          <cell r="T49">
            <v>16</v>
          </cell>
          <cell r="U49">
            <v>51113</v>
          </cell>
        </row>
        <row r="50">
          <cell r="B50">
            <v>40</v>
          </cell>
          <cell r="C50" t="str">
            <v>Таманская, 174       ТВГ-4р- 2шт;  Будерос-Логано-2шт</v>
          </cell>
          <cell r="D50">
            <v>16.940000000000001</v>
          </cell>
          <cell r="E50">
            <v>9.8888569999999998</v>
          </cell>
          <cell r="F50">
            <v>9.4721379999999993</v>
          </cell>
          <cell r="G50">
            <v>0.41671900000000001</v>
          </cell>
          <cell r="I50">
            <v>17630.835999999999</v>
          </cell>
          <cell r="J50">
            <v>332.29</v>
          </cell>
          <cell r="K50">
            <v>17298.545999999998</v>
          </cell>
          <cell r="L50">
            <v>1041.8889999999999</v>
          </cell>
          <cell r="M50">
            <v>16256.656999999999</v>
          </cell>
          <cell r="N50">
            <v>4</v>
          </cell>
          <cell r="P50">
            <v>2521.4327231392404</v>
          </cell>
          <cell r="Q50">
            <v>2845.6169304</v>
          </cell>
          <cell r="R50">
            <v>161.4</v>
          </cell>
          <cell r="S50">
            <v>8030</v>
          </cell>
          <cell r="T50">
            <v>1465</v>
          </cell>
          <cell r="U50">
            <v>595573</v>
          </cell>
        </row>
        <row r="51">
          <cell r="B51">
            <v>41</v>
          </cell>
          <cell r="C51" t="str">
            <v>Уральская,96                      КС-1 -2 шт;Универсал6-2шт</v>
          </cell>
          <cell r="D51">
            <v>1.51</v>
          </cell>
          <cell r="E51">
            <v>0.71515700000000004</v>
          </cell>
          <cell r="F51">
            <v>0.65036000000000005</v>
          </cell>
          <cell r="G51">
            <v>6.4796999999999993E-2</v>
          </cell>
          <cell r="I51">
            <v>1339.164</v>
          </cell>
          <cell r="J51">
            <v>29.46</v>
          </cell>
          <cell r="K51">
            <v>1309.704</v>
          </cell>
          <cell r="L51">
            <v>68.923999999999992</v>
          </cell>
          <cell r="M51">
            <v>1240.78</v>
          </cell>
          <cell r="N51">
            <v>5</v>
          </cell>
          <cell r="P51">
            <v>205.51929539240507</v>
          </cell>
          <cell r="Q51">
            <v>231.94320479999999</v>
          </cell>
          <cell r="R51">
            <v>173.2</v>
          </cell>
          <cell r="S51">
            <v>789</v>
          </cell>
          <cell r="T51">
            <v>397</v>
          </cell>
          <cell r="U51">
            <v>50070</v>
          </cell>
        </row>
        <row r="52">
          <cell r="B52">
            <v>42</v>
          </cell>
          <cell r="C52" t="str">
            <v>Ставропольская,127/1                КС-1-8шт</v>
          </cell>
          <cell r="D52">
            <v>4</v>
          </cell>
          <cell r="E52">
            <v>3.9319320000000002</v>
          </cell>
          <cell r="F52">
            <v>3.657286</v>
          </cell>
          <cell r="G52">
            <v>0.274646</v>
          </cell>
          <cell r="I52">
            <v>8090.6710000000003</v>
          </cell>
          <cell r="J52">
            <v>182.05</v>
          </cell>
          <cell r="K52">
            <v>7908.6210000000001</v>
          </cell>
          <cell r="L52">
            <v>645.86300000000006</v>
          </cell>
          <cell r="M52">
            <v>7262.7579999999998</v>
          </cell>
          <cell r="N52">
            <v>4</v>
          </cell>
          <cell r="P52">
            <v>1243.8126493037978</v>
          </cell>
          <cell r="Q52">
            <v>1403.7314185000002</v>
          </cell>
          <cell r="R52">
            <v>173.5</v>
          </cell>
          <cell r="S52">
            <v>2810</v>
          </cell>
          <cell r="T52">
            <v>454</v>
          </cell>
          <cell r="U52">
            <v>219393</v>
          </cell>
        </row>
        <row r="53">
          <cell r="B53">
            <v>43</v>
          </cell>
          <cell r="C53" t="str">
            <v xml:space="preserve">Алтайская, 2/3   ТВГ-8м-2шт </v>
          </cell>
          <cell r="D53">
            <v>16.600000000000001</v>
          </cell>
          <cell r="E53">
            <v>12.52318</v>
          </cell>
          <cell r="F53">
            <v>11.506384000000001</v>
          </cell>
          <cell r="G53">
            <v>1.016796</v>
          </cell>
          <cell r="I53">
            <v>24518.048999999999</v>
          </cell>
          <cell r="J53">
            <v>387.04</v>
          </cell>
          <cell r="K53">
            <v>24131.008999999998</v>
          </cell>
          <cell r="L53">
            <v>2272.2239999999997</v>
          </cell>
          <cell r="M53">
            <v>21858.785</v>
          </cell>
          <cell r="N53">
            <v>4</v>
          </cell>
          <cell r="P53">
            <v>3525.9437302405067</v>
          </cell>
          <cell r="Q53">
            <v>3979.2793527000003</v>
          </cell>
          <cell r="R53">
            <v>162.30000000000001</v>
          </cell>
          <cell r="S53">
            <v>10258</v>
          </cell>
          <cell r="T53">
            <v>1765</v>
          </cell>
          <cell r="U53">
            <v>463185</v>
          </cell>
        </row>
        <row r="54">
          <cell r="B54">
            <v>44</v>
          </cell>
          <cell r="C54" t="str">
            <v>Ленина,4 стр1  Минск-1-3шт</v>
          </cell>
          <cell r="D54">
            <v>1.92</v>
          </cell>
          <cell r="E54">
            <v>1.6661250000000001</v>
          </cell>
          <cell r="F54">
            <v>1.5496500000000002</v>
          </cell>
          <cell r="G54">
            <v>0.116475</v>
          </cell>
          <cell r="I54">
            <v>1189.8609999999999</v>
          </cell>
          <cell r="J54">
            <v>27.79</v>
          </cell>
          <cell r="K54">
            <v>1162.0709999999999</v>
          </cell>
          <cell r="L54">
            <v>57.031000000000006</v>
          </cell>
          <cell r="M54">
            <v>1105.04</v>
          </cell>
          <cell r="N54">
            <v>5</v>
          </cell>
          <cell r="P54">
            <v>182.50057894936705</v>
          </cell>
          <cell r="Q54">
            <v>205.96493909999995</v>
          </cell>
          <cell r="R54">
            <v>173.1</v>
          </cell>
          <cell r="S54">
            <v>706</v>
          </cell>
          <cell r="T54">
            <v>125</v>
          </cell>
          <cell r="U54">
            <v>72659</v>
          </cell>
        </row>
        <row r="55">
          <cell r="B55" t="str">
            <v>№4</v>
          </cell>
        </row>
        <row r="56">
          <cell r="B56">
            <v>45</v>
          </cell>
          <cell r="C56" t="str">
            <v>Красная,174                              КС-1-5шт;  Энергия-3-3шт; Универсал-6-1шт</v>
          </cell>
          <cell r="D56">
            <v>4.75</v>
          </cell>
          <cell r="E56">
            <v>4.6603039999999991</v>
          </cell>
          <cell r="F56">
            <v>4.2959939999999994</v>
          </cell>
          <cell r="G56">
            <v>0.36431000000000002</v>
          </cell>
          <cell r="I56">
            <v>8916.7049999999999</v>
          </cell>
          <cell r="J56">
            <v>393.18</v>
          </cell>
          <cell r="K56">
            <v>8523.5249999999996</v>
          </cell>
          <cell r="L56">
            <v>414.16</v>
          </cell>
          <cell r="M56">
            <v>8109.3649999999998</v>
          </cell>
          <cell r="N56">
            <v>4</v>
          </cell>
          <cell r="P56">
            <v>1363.6915165822784</v>
          </cell>
          <cell r="Q56">
            <v>1539.0232829999998</v>
          </cell>
          <cell r="R56">
            <v>172.6</v>
          </cell>
          <cell r="S56">
            <v>4131</v>
          </cell>
          <cell r="T56">
            <v>1343</v>
          </cell>
          <cell r="U56">
            <v>149148</v>
          </cell>
        </row>
        <row r="57">
          <cell r="B57">
            <v>46</v>
          </cell>
          <cell r="C57" t="str">
            <v>Красная,198/3                            КС-2 шт;Энергия-3 -2шт</v>
          </cell>
          <cell r="D57">
            <v>2.94</v>
          </cell>
          <cell r="E57">
            <v>2.767811</v>
          </cell>
          <cell r="F57">
            <v>2.663354</v>
          </cell>
          <cell r="G57">
            <v>0.10445699999999999</v>
          </cell>
          <cell r="I57">
            <v>5065.5149999999994</v>
          </cell>
          <cell r="J57">
            <v>514.65</v>
          </cell>
          <cell r="K57">
            <v>4550.8649999999998</v>
          </cell>
          <cell r="L57">
            <v>249.97799999999998</v>
          </cell>
          <cell r="M57">
            <v>4300.8869999999997</v>
          </cell>
          <cell r="N57">
            <v>5</v>
          </cell>
          <cell r="P57">
            <v>777.84509449367079</v>
          </cell>
          <cell r="Q57">
            <v>877.85374949999994</v>
          </cell>
          <cell r="R57">
            <v>173.3</v>
          </cell>
          <cell r="S57">
            <v>2128</v>
          </cell>
          <cell r="T57">
            <v>588</v>
          </cell>
          <cell r="U57">
            <v>72744</v>
          </cell>
        </row>
        <row r="58">
          <cell r="B58">
            <v>47</v>
          </cell>
          <cell r="C58" t="str">
            <v>Одесская,40/1    КС-1-6 шт</v>
          </cell>
          <cell r="D58">
            <v>4.42</v>
          </cell>
          <cell r="E58">
            <v>3.9684489999999997</v>
          </cell>
          <cell r="F58">
            <v>3.8113649999999999</v>
          </cell>
          <cell r="G58">
            <v>0.157084</v>
          </cell>
          <cell r="I58">
            <v>6610.4990000000007</v>
          </cell>
          <cell r="J58">
            <v>544.59</v>
          </cell>
          <cell r="K58">
            <v>6065.9090000000006</v>
          </cell>
          <cell r="L58">
            <v>495.005</v>
          </cell>
          <cell r="M58">
            <v>5570.9040000000005</v>
          </cell>
          <cell r="N58">
            <v>4</v>
          </cell>
          <cell r="P58">
            <v>1016.2596247468356</v>
          </cell>
          <cell r="Q58">
            <v>1146.9215765000001</v>
          </cell>
          <cell r="R58">
            <v>173.5</v>
          </cell>
          <cell r="S58">
            <v>3233</v>
          </cell>
          <cell r="T58">
            <v>806</v>
          </cell>
          <cell r="U58">
            <v>128966</v>
          </cell>
        </row>
        <row r="59">
          <cell r="B59">
            <v>48</v>
          </cell>
          <cell r="C59" t="str">
            <v>Коммунаров 266/2      КС-1-3шт;  Универсал-5-1шт</v>
          </cell>
          <cell r="D59">
            <v>1.6910000000000001</v>
          </cell>
          <cell r="E59">
            <v>0.76402999999999999</v>
          </cell>
          <cell r="F59">
            <v>0.75837999999999994</v>
          </cell>
          <cell r="G59">
            <v>5.6499999999999996E-3</v>
          </cell>
          <cell r="I59">
            <v>1231.174</v>
          </cell>
          <cell r="J59">
            <v>161.22999999999999</v>
          </cell>
          <cell r="K59">
            <v>1069.944</v>
          </cell>
          <cell r="L59">
            <v>93.361999999999995</v>
          </cell>
          <cell r="M59">
            <v>976.58199999999999</v>
          </cell>
          <cell r="N59">
            <v>5</v>
          </cell>
          <cell r="P59">
            <v>189.16443053164556</v>
          </cell>
          <cell r="Q59">
            <v>213.48557159999999</v>
          </cell>
          <cell r="R59">
            <v>173.4</v>
          </cell>
          <cell r="S59">
            <v>820</v>
          </cell>
          <cell r="T59">
            <v>286</v>
          </cell>
          <cell r="U59">
            <v>40751</v>
          </cell>
        </row>
        <row r="60">
          <cell r="B60">
            <v>49</v>
          </cell>
          <cell r="C60" t="str">
            <v>Седина,204 стр1                     КС-1-2шт;Универсал-3-2шт;     КВГ-0,8-1шт</v>
          </cell>
          <cell r="D60">
            <v>2.1960000000000002</v>
          </cell>
          <cell r="E60">
            <v>1.2096579999999999</v>
          </cell>
          <cell r="F60">
            <v>0.9524189999999999</v>
          </cell>
          <cell r="G60">
            <v>0.257239</v>
          </cell>
          <cell r="I60">
            <v>2443.84</v>
          </cell>
          <cell r="J60">
            <v>207.53</v>
          </cell>
          <cell r="K60">
            <v>2236.31</v>
          </cell>
          <cell r="L60">
            <v>387.67500000000001</v>
          </cell>
          <cell r="M60">
            <v>1848.635</v>
          </cell>
          <cell r="N60">
            <v>5</v>
          </cell>
          <cell r="P60">
            <v>375.48518886075954</v>
          </cell>
          <cell r="Q60">
            <v>423.76185600000002</v>
          </cell>
          <cell r="R60">
            <v>173.4</v>
          </cell>
          <cell r="S60">
            <v>1294</v>
          </cell>
          <cell r="T60">
            <v>534</v>
          </cell>
          <cell r="U60">
            <v>116698</v>
          </cell>
        </row>
        <row r="61">
          <cell r="B61">
            <v>50</v>
          </cell>
          <cell r="C61" t="str">
            <v>Бакинская,5 стр2   КС-1-4шт</v>
          </cell>
          <cell r="D61">
            <v>1.9</v>
          </cell>
          <cell r="E61">
            <v>2.5899939999999999</v>
          </cell>
          <cell r="F61">
            <v>2.5811519999999999</v>
          </cell>
          <cell r="G61">
            <v>8.8419999999999992E-3</v>
          </cell>
          <cell r="I61">
            <v>3573.5619999999999</v>
          </cell>
          <cell r="J61">
            <v>159.16999999999999</v>
          </cell>
          <cell r="K61">
            <v>3414.3919999999998</v>
          </cell>
          <cell r="L61">
            <v>55.654000000000003</v>
          </cell>
          <cell r="M61">
            <v>3358.7379999999998</v>
          </cell>
          <cell r="N61">
            <v>5</v>
          </cell>
          <cell r="P61">
            <v>542.41242964556977</v>
          </cell>
          <cell r="Q61">
            <v>612.15117060000011</v>
          </cell>
          <cell r="R61">
            <v>171.3</v>
          </cell>
          <cell r="S61">
            <v>60</v>
          </cell>
          <cell r="T61">
            <v>16</v>
          </cell>
          <cell r="U61">
            <v>150331</v>
          </cell>
        </row>
        <row r="62">
          <cell r="B62">
            <v>51</v>
          </cell>
          <cell r="C62" t="str">
            <v>Бабушкина,283 стр1            КС-1-2шт;Универсал-6-2шт</v>
          </cell>
          <cell r="D62">
            <v>1.85</v>
          </cell>
          <cell r="E62">
            <v>1.4353879999999999</v>
          </cell>
          <cell r="F62">
            <v>1.3048599999999999</v>
          </cell>
          <cell r="G62">
            <v>0.13052800000000001</v>
          </cell>
          <cell r="I62">
            <v>3053.636</v>
          </cell>
          <cell r="J62">
            <v>84.43</v>
          </cell>
          <cell r="K62">
            <v>2969.2060000000001</v>
          </cell>
          <cell r="L62">
            <v>94.753999999999991</v>
          </cell>
          <cell r="M62">
            <v>2874.4520000000002</v>
          </cell>
          <cell r="N62">
            <v>5</v>
          </cell>
          <cell r="P62">
            <v>474.31857412658229</v>
          </cell>
          <cell r="Q62">
            <v>535.30239080000001</v>
          </cell>
          <cell r="R62">
            <v>175.3</v>
          </cell>
          <cell r="S62">
            <v>1272</v>
          </cell>
          <cell r="T62">
            <v>489</v>
          </cell>
          <cell r="U62">
            <v>94567</v>
          </cell>
        </row>
        <row r="63">
          <cell r="B63">
            <v>52</v>
          </cell>
          <cell r="C63" t="str">
            <v>Проезд1Ведом.9    КС-1-5шт</v>
          </cell>
          <cell r="D63">
            <v>1.89</v>
          </cell>
          <cell r="E63">
            <v>1.170423</v>
          </cell>
          <cell r="F63">
            <v>1.0058929999999999</v>
          </cell>
          <cell r="G63">
            <v>0.16453000000000001</v>
          </cell>
          <cell r="I63">
            <v>2804.6849999999999</v>
          </cell>
          <cell r="J63">
            <v>129.34</v>
          </cell>
          <cell r="K63">
            <v>2675.3449999999998</v>
          </cell>
          <cell r="L63">
            <v>79.966000000000008</v>
          </cell>
          <cell r="M63">
            <v>2595.3789999999999</v>
          </cell>
          <cell r="N63">
            <v>5</v>
          </cell>
          <cell r="P63">
            <v>431.92149000000006</v>
          </cell>
          <cell r="Q63">
            <v>487.45425300000005</v>
          </cell>
          <cell r="R63">
            <v>173.8</v>
          </cell>
          <cell r="S63">
            <v>995</v>
          </cell>
          <cell r="T63">
            <v>405</v>
          </cell>
          <cell r="U63">
            <v>127691</v>
          </cell>
        </row>
        <row r="64">
          <cell r="B64">
            <v>53</v>
          </cell>
          <cell r="C64" t="str">
            <v>Гаражная,45  КВГ-6,5/13-2шт</v>
          </cell>
          <cell r="D64">
            <v>13</v>
          </cell>
          <cell r="E64">
            <v>12.322956</v>
          </cell>
          <cell r="F64">
            <v>10.531309</v>
          </cell>
          <cell r="G64">
            <v>1.791647</v>
          </cell>
          <cell r="I64">
            <v>28277.728000000003</v>
          </cell>
          <cell r="J64">
            <v>709.5</v>
          </cell>
          <cell r="K64">
            <v>27568.228000000003</v>
          </cell>
          <cell r="L64">
            <v>3078.846</v>
          </cell>
          <cell r="M64">
            <v>24489.382000000001</v>
          </cell>
          <cell r="N64">
            <v>4</v>
          </cell>
          <cell r="P64">
            <v>4006.4887278987349</v>
          </cell>
          <cell r="Q64">
            <v>4521.6087072000009</v>
          </cell>
          <cell r="R64">
            <v>159.9</v>
          </cell>
          <cell r="S64">
            <v>12162</v>
          </cell>
          <cell r="T64">
            <v>2074</v>
          </cell>
          <cell r="U64">
            <v>1182920</v>
          </cell>
        </row>
        <row r="65">
          <cell r="B65">
            <v>54</v>
          </cell>
          <cell r="C65" t="str">
            <v>Дзержинского,1/ 4                КС-1-1шт ;  Энергия-3м-3шт</v>
          </cell>
          <cell r="D65">
            <v>3.13</v>
          </cell>
          <cell r="E65">
            <v>2.9117519999999999</v>
          </cell>
          <cell r="F65">
            <v>2.410231</v>
          </cell>
          <cell r="G65">
            <v>0.50152099999999999</v>
          </cell>
          <cell r="I65">
            <v>6641.75</v>
          </cell>
          <cell r="J65">
            <v>151.69999999999999</v>
          </cell>
          <cell r="K65">
            <v>6490.05</v>
          </cell>
          <cell r="L65">
            <v>365.04200000000003</v>
          </cell>
          <cell r="M65">
            <v>6125.0079999999998</v>
          </cell>
          <cell r="N65">
            <v>4</v>
          </cell>
          <cell r="P65">
            <v>1014.5903670886075</v>
          </cell>
          <cell r="Q65">
            <v>1145.0376999999999</v>
          </cell>
          <cell r="R65">
            <v>172.4</v>
          </cell>
          <cell r="S65">
            <v>2169</v>
          </cell>
          <cell r="T65">
            <v>568</v>
          </cell>
          <cell r="U65">
            <v>64354</v>
          </cell>
        </row>
        <row r="66">
          <cell r="B66">
            <v>55</v>
          </cell>
          <cell r="C66" t="str">
            <v>Рашпилевская 142/2             КС-1-4шт</v>
          </cell>
          <cell r="D66">
            <v>1.88</v>
          </cell>
          <cell r="E66">
            <v>2.873564</v>
          </cell>
          <cell r="F66">
            <v>2.615945</v>
          </cell>
          <cell r="G66">
            <v>0.25761899999999999</v>
          </cell>
          <cell r="I66">
            <v>5493.134</v>
          </cell>
          <cell r="J66">
            <v>126.58</v>
          </cell>
          <cell r="K66">
            <v>5366.5540000000001</v>
          </cell>
          <cell r="L66">
            <v>106.30699999999999</v>
          </cell>
          <cell r="M66">
            <v>5260.2470000000003</v>
          </cell>
          <cell r="N66">
            <v>5</v>
          </cell>
          <cell r="P66">
            <v>839.61510189873422</v>
          </cell>
          <cell r="Q66">
            <v>947.56561499999998</v>
          </cell>
          <cell r="R66">
            <v>172.5</v>
          </cell>
          <cell r="S66">
            <v>2031</v>
          </cell>
          <cell r="T66">
            <v>587</v>
          </cell>
          <cell r="U66">
            <v>119719</v>
          </cell>
        </row>
        <row r="67">
          <cell r="B67">
            <v>56</v>
          </cell>
          <cell r="C67" t="str">
            <v>Красная, 137/ 1 КС-1-5шт; Энергия-3м-1шт</v>
          </cell>
          <cell r="D67">
            <v>3.47</v>
          </cell>
          <cell r="E67">
            <v>2.8692929999999999</v>
          </cell>
          <cell r="F67">
            <v>2.7285659999999998</v>
          </cell>
          <cell r="G67">
            <v>0.14072699999999999</v>
          </cell>
          <cell r="I67">
            <v>5448.1479999999992</v>
          </cell>
          <cell r="J67">
            <v>211.78</v>
          </cell>
          <cell r="K67">
            <v>5236.3679999999995</v>
          </cell>
          <cell r="L67">
            <v>351.07099999999997</v>
          </cell>
          <cell r="M67">
            <v>4885.2969999999996</v>
          </cell>
          <cell r="N67">
            <v>5</v>
          </cell>
          <cell r="P67">
            <v>848.66973782278478</v>
          </cell>
          <cell r="Q67">
            <v>957.78441839999994</v>
          </cell>
          <cell r="R67">
            <v>175.8</v>
          </cell>
          <cell r="S67">
            <v>2590</v>
          </cell>
          <cell r="T67">
            <v>770</v>
          </cell>
          <cell r="U67">
            <v>141175</v>
          </cell>
        </row>
        <row r="68">
          <cell r="B68">
            <v>57</v>
          </cell>
          <cell r="C68" t="str">
            <v>Рашпилевская 154                КС-1-2шт ; Энергия-3м-6шт</v>
          </cell>
          <cell r="D68">
            <v>5.72</v>
          </cell>
          <cell r="E68">
            <v>2.6584590000000001</v>
          </cell>
          <cell r="F68">
            <v>2.4464950000000001</v>
          </cell>
          <cell r="G68">
            <v>0.21196399999999999</v>
          </cell>
          <cell r="I68">
            <v>4348.3810000000003</v>
          </cell>
          <cell r="J68">
            <v>236.24</v>
          </cell>
          <cell r="K68">
            <v>4112.1410000000005</v>
          </cell>
          <cell r="L68">
            <v>353.95699999999999</v>
          </cell>
          <cell r="M68">
            <v>3758.1840000000002</v>
          </cell>
          <cell r="N68">
            <v>5</v>
          </cell>
          <cell r="P68">
            <v>670.03597358227853</v>
          </cell>
          <cell r="Q68">
            <v>756.18345590000001</v>
          </cell>
          <cell r="R68">
            <v>173.9</v>
          </cell>
          <cell r="S68">
            <v>2495</v>
          </cell>
          <cell r="T68">
            <v>834</v>
          </cell>
          <cell r="U68">
            <v>110555</v>
          </cell>
        </row>
        <row r="69">
          <cell r="B69">
            <v>58</v>
          </cell>
          <cell r="C69" t="str">
            <v>Красная,165                        КС-1 -5шт;Ланкширский-1шт</v>
          </cell>
          <cell r="D69">
            <v>3.33</v>
          </cell>
          <cell r="E69">
            <v>2.5885049999999996</v>
          </cell>
          <cell r="F69">
            <v>2.4971549999999998</v>
          </cell>
          <cell r="G69">
            <v>9.1350000000000001E-2</v>
          </cell>
          <cell r="I69">
            <v>4756.5520000000006</v>
          </cell>
          <cell r="J69">
            <v>290.51</v>
          </cell>
          <cell r="K69">
            <v>4466.0420000000004</v>
          </cell>
          <cell r="L69">
            <v>198.26799999999997</v>
          </cell>
          <cell r="M69">
            <v>4267.7740000000003</v>
          </cell>
          <cell r="N69">
            <v>5</v>
          </cell>
          <cell r="P69">
            <v>743.04567382278492</v>
          </cell>
          <cell r="Q69">
            <v>838.58011760000011</v>
          </cell>
          <cell r="R69">
            <v>176.3</v>
          </cell>
          <cell r="S69">
            <v>2013</v>
          </cell>
          <cell r="T69">
            <v>465</v>
          </cell>
          <cell r="U69">
            <v>69798</v>
          </cell>
        </row>
        <row r="70">
          <cell r="B70">
            <v>59</v>
          </cell>
          <cell r="C70" t="str">
            <v>Северная,265      КС-1-2шт ; Энергия 6-2шт ; Минск 1-2шт</v>
          </cell>
          <cell r="D70">
            <v>3.26</v>
          </cell>
          <cell r="E70">
            <v>2.588857</v>
          </cell>
          <cell r="F70">
            <v>2.5454949999999998</v>
          </cell>
          <cell r="G70">
            <v>4.3361999999999998E-2</v>
          </cell>
          <cell r="I70">
            <v>4302.9369999999999</v>
          </cell>
          <cell r="J70">
            <v>244.05</v>
          </cell>
          <cell r="K70">
            <v>4058.8869999999997</v>
          </cell>
          <cell r="L70">
            <v>232.74300000000002</v>
          </cell>
          <cell r="M70">
            <v>3826.1439999999998</v>
          </cell>
          <cell r="N70">
            <v>5</v>
          </cell>
          <cell r="P70">
            <v>693.15412989873425</v>
          </cell>
          <cell r="Q70">
            <v>782.27394660000004</v>
          </cell>
          <cell r="R70">
            <v>181.8</v>
          </cell>
          <cell r="S70">
            <v>2068</v>
          </cell>
          <cell r="T70">
            <v>498</v>
          </cell>
          <cell r="U70">
            <v>138532</v>
          </cell>
        </row>
        <row r="71">
          <cell r="B71">
            <v>60</v>
          </cell>
          <cell r="C71" t="str">
            <v>Северная,269    Универсал 5м-2 шт; Универсал 6-1шт</v>
          </cell>
          <cell r="D71">
            <v>0.8</v>
          </cell>
          <cell r="E71">
            <v>0.79966799999999993</v>
          </cell>
          <cell r="F71">
            <v>0.72029299999999996</v>
          </cell>
          <cell r="G71">
            <v>7.9375000000000001E-2</v>
          </cell>
          <cell r="I71">
            <v>1029.048</v>
          </cell>
          <cell r="J71">
            <v>61.57</v>
          </cell>
          <cell r="K71">
            <v>967.47799999999995</v>
          </cell>
          <cell r="L71">
            <v>0</v>
          </cell>
          <cell r="M71">
            <v>967.47799999999995</v>
          </cell>
          <cell r="N71">
            <v>5</v>
          </cell>
          <cell r="P71">
            <v>158.01748465822783</v>
          </cell>
          <cell r="Q71">
            <v>178.33401839999999</v>
          </cell>
          <cell r="R71">
            <v>173.3</v>
          </cell>
          <cell r="S71">
            <v>447</v>
          </cell>
          <cell r="T71">
            <v>27</v>
          </cell>
          <cell r="U71">
            <v>31280</v>
          </cell>
        </row>
        <row r="72">
          <cell r="B72">
            <v>61</v>
          </cell>
          <cell r="C72" t="str">
            <v>Ведом.9    КС-1-2шт ;</v>
          </cell>
          <cell r="D72">
            <v>0.82</v>
          </cell>
          <cell r="E72">
            <v>1.7521929999999999</v>
          </cell>
          <cell r="F72">
            <v>1.7521929999999999</v>
          </cell>
          <cell r="G72">
            <v>0</v>
          </cell>
          <cell r="I72">
            <v>2487.078</v>
          </cell>
          <cell r="J72">
            <v>84.4</v>
          </cell>
          <cell r="K72">
            <v>2402.6779999999999</v>
          </cell>
          <cell r="L72">
            <v>47.218000000000004</v>
          </cell>
          <cell r="M72">
            <v>2355.46</v>
          </cell>
          <cell r="N72">
            <v>5</v>
          </cell>
          <cell r="P72">
            <v>378.82290599999999</v>
          </cell>
          <cell r="Q72">
            <v>427.52870819999998</v>
          </cell>
          <cell r="R72">
            <v>171.9</v>
          </cell>
          <cell r="S72">
            <v>942</v>
          </cell>
          <cell r="T72">
            <v>49</v>
          </cell>
          <cell r="U72">
            <v>92472</v>
          </cell>
        </row>
        <row r="73">
          <cell r="B73">
            <v>62</v>
          </cell>
          <cell r="C73" t="str">
            <v xml:space="preserve">Гражданская,4 /3   КС-1-4шт </v>
          </cell>
          <cell r="D73">
            <v>2.4</v>
          </cell>
          <cell r="E73">
            <v>1.018494</v>
          </cell>
          <cell r="F73">
            <v>0.88568999999999998</v>
          </cell>
          <cell r="G73">
            <v>0.13280400000000001</v>
          </cell>
          <cell r="I73">
            <v>2734.3519999999999</v>
          </cell>
          <cell r="J73">
            <v>66.739999999999995</v>
          </cell>
          <cell r="K73">
            <v>2667.6120000000001</v>
          </cell>
          <cell r="L73">
            <v>330.64699999999999</v>
          </cell>
          <cell r="M73">
            <v>2336.9650000000001</v>
          </cell>
          <cell r="N73">
            <v>5</v>
          </cell>
          <cell r="P73">
            <v>390.80466369620257</v>
          </cell>
          <cell r="Q73">
            <v>441.05097760000001</v>
          </cell>
          <cell r="R73">
            <v>161.30000000000001</v>
          </cell>
          <cell r="S73">
            <v>1483</v>
          </cell>
          <cell r="T73">
            <v>613</v>
          </cell>
          <cell r="U73">
            <v>79053</v>
          </cell>
        </row>
        <row r="74">
          <cell r="B74">
            <v>63</v>
          </cell>
          <cell r="C74" t="str">
            <v>40 лет Поб 14стТВГ-4р-2шт</v>
          </cell>
          <cell r="D74">
            <v>8.6</v>
          </cell>
          <cell r="E74">
            <v>3.1576919999999999</v>
          </cell>
          <cell r="F74">
            <v>2.5808650000000002</v>
          </cell>
          <cell r="G74">
            <v>0.57682699999999998</v>
          </cell>
          <cell r="I74">
            <v>8707.2510000000002</v>
          </cell>
          <cell r="J74">
            <v>127.3</v>
          </cell>
          <cell r="K74">
            <v>8579.9510000000009</v>
          </cell>
          <cell r="L74">
            <v>1162.2</v>
          </cell>
          <cell r="M74">
            <v>7417.7510000000002</v>
          </cell>
          <cell r="N74">
            <v>4</v>
          </cell>
          <cell r="P74">
            <v>1240.6179399493674</v>
          </cell>
          <cell r="Q74">
            <v>1400.1259608000003</v>
          </cell>
          <cell r="R74">
            <v>160.80000000000001</v>
          </cell>
          <cell r="S74">
            <v>3875</v>
          </cell>
          <cell r="T74">
            <v>1605</v>
          </cell>
          <cell r="U74">
            <v>404919</v>
          </cell>
        </row>
        <row r="75">
          <cell r="B75">
            <v>64</v>
          </cell>
          <cell r="C75" t="str">
            <v>Колхозная,20/1      КС-1-5 шт</v>
          </cell>
          <cell r="D75">
            <v>2.5</v>
          </cell>
          <cell r="E75">
            <v>1.5726</v>
          </cell>
          <cell r="F75">
            <v>1.4816499999999999</v>
          </cell>
          <cell r="G75">
            <v>9.0949999999999989E-2</v>
          </cell>
          <cell r="I75">
            <v>3204.0729999999999</v>
          </cell>
          <cell r="J75">
            <v>95.41</v>
          </cell>
          <cell r="K75">
            <v>3108.663</v>
          </cell>
          <cell r="L75">
            <v>151.88900000000001</v>
          </cell>
          <cell r="M75">
            <v>2956.7739999999999</v>
          </cell>
          <cell r="N75">
            <v>5</v>
          </cell>
          <cell r="P75">
            <v>484.91008592405063</v>
          </cell>
          <cell r="Q75">
            <v>547.25566839999999</v>
          </cell>
          <cell r="R75">
            <v>170.8</v>
          </cell>
          <cell r="S75">
            <v>1404</v>
          </cell>
          <cell r="T75">
            <v>487</v>
          </cell>
          <cell r="U75">
            <v>71139</v>
          </cell>
        </row>
        <row r="76">
          <cell r="B76">
            <v>65</v>
          </cell>
          <cell r="C76" t="str">
            <v>40 лет Победы, 10 / 1  Универсал 5-2шт ; КС-1-1шт</v>
          </cell>
          <cell r="D76">
            <v>0.98</v>
          </cell>
          <cell r="E76">
            <v>0.63446000000000002</v>
          </cell>
          <cell r="F76">
            <v>0.63446000000000002</v>
          </cell>
          <cell r="G76">
            <v>0</v>
          </cell>
          <cell r="I76">
            <v>838.79300000000001</v>
          </cell>
          <cell r="J76">
            <v>51.88</v>
          </cell>
          <cell r="K76">
            <v>786.91300000000001</v>
          </cell>
          <cell r="L76">
            <v>30.57</v>
          </cell>
          <cell r="M76">
            <v>756.34299999999996</v>
          </cell>
          <cell r="N76">
            <v>5</v>
          </cell>
          <cell r="P76">
            <v>128.72818141772152</v>
          </cell>
          <cell r="Q76">
            <v>145.27894759999998</v>
          </cell>
          <cell r="R76">
            <v>173.2</v>
          </cell>
          <cell r="S76">
            <v>380</v>
          </cell>
          <cell r="T76">
            <v>16</v>
          </cell>
          <cell r="U76">
            <v>49619</v>
          </cell>
        </row>
        <row r="77">
          <cell r="B77">
            <v>66</v>
          </cell>
          <cell r="C77" t="str">
            <v>Рылеева, 362                              ДКВР-10/13-2шт</v>
          </cell>
          <cell r="D77">
            <v>25.2</v>
          </cell>
          <cell r="E77">
            <v>11.309041000000001</v>
          </cell>
          <cell r="F77">
            <v>9.9130719999999997</v>
          </cell>
          <cell r="G77">
            <v>1.395969</v>
          </cell>
          <cell r="I77">
            <v>26242.7</v>
          </cell>
          <cell r="J77">
            <v>708.63</v>
          </cell>
          <cell r="K77">
            <v>25534.07</v>
          </cell>
          <cell r="L77">
            <v>1583.29</v>
          </cell>
          <cell r="M77">
            <v>23950.78</v>
          </cell>
          <cell r="N77">
            <v>4</v>
          </cell>
          <cell r="P77">
            <v>3711.1828405063293</v>
          </cell>
          <cell r="Q77">
            <v>4188.3349200000002</v>
          </cell>
          <cell r="R77">
            <v>159.6</v>
          </cell>
          <cell r="S77">
            <v>133527</v>
          </cell>
          <cell r="T77">
            <v>49604</v>
          </cell>
          <cell r="U77">
            <v>1136193</v>
          </cell>
        </row>
        <row r="78">
          <cell r="B78">
            <v>67</v>
          </cell>
          <cell r="C78" t="str">
            <v>Гаражная, 77      КС-1-3 шт</v>
          </cell>
          <cell r="D78">
            <v>1.56</v>
          </cell>
          <cell r="E78">
            <v>0.71390900000000002</v>
          </cell>
          <cell r="F78">
            <v>0.64984799999999998</v>
          </cell>
          <cell r="G78">
            <v>6.4060999999999993E-2</v>
          </cell>
          <cell r="I78">
            <v>1704.7749999999999</v>
          </cell>
          <cell r="J78">
            <v>220.98</v>
          </cell>
          <cell r="K78">
            <v>1483.7949999999998</v>
          </cell>
          <cell r="L78">
            <v>124.264</v>
          </cell>
          <cell r="M78">
            <v>1359.5309999999999</v>
          </cell>
          <cell r="N78">
            <v>5</v>
          </cell>
          <cell r="P78">
            <v>267.67125443037975</v>
          </cell>
          <cell r="Q78">
            <v>302.08612999999997</v>
          </cell>
          <cell r="R78">
            <v>177.2</v>
          </cell>
          <cell r="S78">
            <v>803</v>
          </cell>
          <cell r="T78">
            <v>382</v>
          </cell>
          <cell r="U78">
            <v>91217</v>
          </cell>
        </row>
        <row r="79">
          <cell r="B79">
            <v>68</v>
          </cell>
          <cell r="C79" t="str">
            <v>Коммунаров,235             КВА-051 Гс-2шт</v>
          </cell>
          <cell r="D79">
            <v>0.86</v>
          </cell>
          <cell r="E79">
            <v>0.64193999999999996</v>
          </cell>
          <cell r="F79">
            <v>0.58038400000000001</v>
          </cell>
          <cell r="G79">
            <v>6.1556E-2</v>
          </cell>
          <cell r="I79">
            <v>1244.7719999999999</v>
          </cell>
          <cell r="J79">
            <v>77.12</v>
          </cell>
          <cell r="K79">
            <v>1167.652</v>
          </cell>
          <cell r="L79">
            <v>5.18</v>
          </cell>
          <cell r="M79">
            <v>1162.472</v>
          </cell>
          <cell r="N79">
            <v>5</v>
          </cell>
          <cell r="P79">
            <v>171.29008116455697</v>
          </cell>
          <cell r="Q79">
            <v>193.31309160000001</v>
          </cell>
          <cell r="R79">
            <v>155.30000000000001</v>
          </cell>
          <cell r="S79">
            <v>536</v>
          </cell>
          <cell r="T79">
            <v>248</v>
          </cell>
          <cell r="U79">
            <v>39540</v>
          </cell>
        </row>
        <row r="80">
          <cell r="B80" t="str">
            <v>№5</v>
          </cell>
        </row>
        <row r="81">
          <cell r="B81">
            <v>69</v>
          </cell>
          <cell r="C81" t="str">
            <v>пос.Белозерный 5/5                 ДКВР-10/13-3 шт</v>
          </cell>
          <cell r="D81">
            <v>21</v>
          </cell>
          <cell r="E81">
            <v>8.8324259999999999</v>
          </cell>
          <cell r="F81">
            <v>7.6617280000000001</v>
          </cell>
          <cell r="G81">
            <v>1.170698</v>
          </cell>
          <cell r="I81">
            <v>22048.511999999999</v>
          </cell>
          <cell r="J81">
            <v>744.55</v>
          </cell>
          <cell r="K81">
            <v>21303.962</v>
          </cell>
          <cell r="L81">
            <v>2722.9749999999999</v>
          </cell>
          <cell r="M81">
            <v>18580.987000000001</v>
          </cell>
          <cell r="N81">
            <v>4</v>
          </cell>
          <cell r="P81">
            <v>3135.6333205063293</v>
          </cell>
          <cell r="Q81">
            <v>3538.7861760000001</v>
          </cell>
          <cell r="R81">
            <v>160.5</v>
          </cell>
          <cell r="S81">
            <v>31715</v>
          </cell>
          <cell r="T81">
            <v>5119</v>
          </cell>
          <cell r="U81">
            <v>579387</v>
          </cell>
        </row>
        <row r="82">
          <cell r="B82">
            <v>70</v>
          </cell>
          <cell r="C82" t="str">
            <v>Советская,62, СШ № 76                   КС-1-2 шт</v>
          </cell>
          <cell r="D82">
            <v>0.8</v>
          </cell>
          <cell r="E82">
            <v>0.36944499999999997</v>
          </cell>
          <cell r="F82">
            <v>0.36204999999999998</v>
          </cell>
          <cell r="G82">
            <v>7.3949999999999997E-3</v>
          </cell>
          <cell r="I82">
            <v>716.51700000000005</v>
          </cell>
          <cell r="J82">
            <v>18.079999999999998</v>
          </cell>
          <cell r="K82">
            <v>698.43700000000001</v>
          </cell>
          <cell r="L82">
            <v>58.284999999999997</v>
          </cell>
          <cell r="M82">
            <v>640.15200000000004</v>
          </cell>
          <cell r="N82">
            <v>5</v>
          </cell>
          <cell r="P82">
            <v>109.13732988607596</v>
          </cell>
          <cell r="Q82">
            <v>123.16927230000002</v>
          </cell>
          <cell r="R82">
            <v>171.9</v>
          </cell>
          <cell r="S82">
            <v>240</v>
          </cell>
          <cell r="T82">
            <v>16</v>
          </cell>
          <cell r="U82">
            <v>93881</v>
          </cell>
        </row>
        <row r="83">
          <cell r="B83">
            <v>71</v>
          </cell>
          <cell r="C83" t="str">
            <v>Калинина,102/3                             ДКВР-2,5 / 13-2 шт</v>
          </cell>
          <cell r="D83">
            <v>3.5</v>
          </cell>
          <cell r="E83">
            <v>2.6052210000000002</v>
          </cell>
          <cell r="F83">
            <v>1.593815</v>
          </cell>
          <cell r="G83">
            <v>3.4059999999999997E-3</v>
          </cell>
          <cell r="H83">
            <v>1.008</v>
          </cell>
          <cell r="I83">
            <v>10182.814</v>
          </cell>
          <cell r="J83">
            <v>323.31</v>
          </cell>
          <cell r="K83">
            <v>9859.5040000000008</v>
          </cell>
          <cell r="L83">
            <v>0</v>
          </cell>
          <cell r="M83">
            <v>9859.5040000000008</v>
          </cell>
          <cell r="N83">
            <v>4</v>
          </cell>
          <cell r="P83">
            <v>1497.7759326582279</v>
          </cell>
          <cell r="Q83">
            <v>1690.3471240000001</v>
          </cell>
          <cell r="R83">
            <v>166</v>
          </cell>
          <cell r="S83">
            <v>15935</v>
          </cell>
          <cell r="T83">
            <v>3054</v>
          </cell>
          <cell r="U83">
            <v>140366</v>
          </cell>
        </row>
        <row r="84">
          <cell r="B84">
            <v>72</v>
          </cell>
          <cell r="C84" t="str">
            <v>Красных Партизан, 6/14  ТВГ-4р-2шт;ТВГ-8м-1шт;    Е-1/9-2шт; Е-1,6/9-1шт</v>
          </cell>
          <cell r="D84">
            <v>19.3</v>
          </cell>
          <cell r="E84">
            <v>0.8579</v>
          </cell>
          <cell r="F84">
            <v>0</v>
          </cell>
          <cell r="G84">
            <v>0</v>
          </cell>
          <cell r="H84">
            <v>0.8579</v>
          </cell>
          <cell r="I84">
            <v>2447.8669999999997</v>
          </cell>
          <cell r="J84">
            <v>664.83</v>
          </cell>
          <cell r="K84">
            <v>1783.0369999999998</v>
          </cell>
          <cell r="L84">
            <v>281.71699999999998</v>
          </cell>
          <cell r="M84">
            <v>1501.32</v>
          </cell>
          <cell r="N84">
            <v>5</v>
          </cell>
          <cell r="P84">
            <v>364.39134075949363</v>
          </cell>
          <cell r="Q84">
            <v>411.24165599999998</v>
          </cell>
          <cell r="R84">
            <v>168</v>
          </cell>
          <cell r="S84">
            <v>15323</v>
          </cell>
          <cell r="T84">
            <v>3754</v>
          </cell>
          <cell r="U84">
            <v>118166</v>
          </cell>
        </row>
        <row r="85">
          <cell r="B85">
            <v>73</v>
          </cell>
          <cell r="C85" t="str">
            <v>Проезд Мирный, 6      КВГМ-50-3шт;                           ДЕ-16-14гм-2шт</v>
          </cell>
          <cell r="D85">
            <v>168</v>
          </cell>
          <cell r="E85">
            <v>159.88340700000001</v>
          </cell>
          <cell r="F85">
            <v>130.28239600000001</v>
          </cell>
          <cell r="G85">
            <v>29.601011</v>
          </cell>
          <cell r="I85">
            <v>329684.25800000003</v>
          </cell>
          <cell r="J85">
            <v>6132.68</v>
          </cell>
          <cell r="K85">
            <v>323551.57800000004</v>
          </cell>
          <cell r="L85">
            <v>28113.422999999999</v>
          </cell>
          <cell r="M85">
            <v>295438.15500000003</v>
          </cell>
          <cell r="N85">
            <v>3</v>
          </cell>
          <cell r="P85">
            <v>45600.758065392416</v>
          </cell>
          <cell r="Q85">
            <v>51463.712673800008</v>
          </cell>
          <cell r="R85">
            <v>156.1</v>
          </cell>
          <cell r="S85">
            <v>226167</v>
          </cell>
          <cell r="T85">
            <v>12637</v>
          </cell>
          <cell r="U85">
            <v>7805365</v>
          </cell>
        </row>
        <row r="86">
          <cell r="B86">
            <v>74</v>
          </cell>
          <cell r="C86" t="str">
            <v>Школа-инт. (Ленина276) КСВаУ-0,63гнж-3шт</v>
          </cell>
          <cell r="D86">
            <v>1.63</v>
          </cell>
          <cell r="E86">
            <v>0.93922699999999992</v>
          </cell>
          <cell r="F86">
            <v>0.92918999999999996</v>
          </cell>
          <cell r="G86">
            <v>1.0036999999999999E-2</v>
          </cell>
          <cell r="I86">
            <v>1485.82</v>
          </cell>
          <cell r="J86">
            <v>53.8</v>
          </cell>
          <cell r="K86">
            <v>1432.02</v>
          </cell>
          <cell r="L86">
            <v>0</v>
          </cell>
          <cell r="M86">
            <v>1432.02</v>
          </cell>
          <cell r="N86">
            <v>5</v>
          </cell>
          <cell r="P86">
            <v>208.4097648101266</v>
          </cell>
          <cell r="Q86">
            <v>235.20530600000001</v>
          </cell>
          <cell r="R86">
            <v>158.30000000000001</v>
          </cell>
          <cell r="S86">
            <v>941</v>
          </cell>
          <cell r="T86">
            <v>246</v>
          </cell>
          <cell r="U86">
            <v>58290</v>
          </cell>
        </row>
        <row r="87">
          <cell r="B87">
            <v>75</v>
          </cell>
          <cell r="C87" t="str">
            <v>Курганная, 132/2,ст.Елизавет.                   .МЗК-7-2шт</v>
          </cell>
          <cell r="D87">
            <v>1.2</v>
          </cell>
          <cell r="E87">
            <v>0.525393</v>
          </cell>
          <cell r="F87">
            <v>0.47627999999999998</v>
          </cell>
          <cell r="G87">
            <v>4.9112999999999997E-2</v>
          </cell>
          <cell r="I87">
            <v>1417.6970000000001</v>
          </cell>
          <cell r="J87">
            <v>81.58</v>
          </cell>
          <cell r="K87">
            <v>1336.1170000000002</v>
          </cell>
          <cell r="L87">
            <v>261.70699999999999</v>
          </cell>
          <cell r="M87">
            <v>1074.4100000000001</v>
          </cell>
          <cell r="N87">
            <v>5</v>
          </cell>
          <cell r="P87">
            <v>201.99490420253167</v>
          </cell>
          <cell r="Q87">
            <v>227.96567760000002</v>
          </cell>
          <cell r="R87">
            <v>160.80000000000001</v>
          </cell>
          <cell r="S87">
            <v>665</v>
          </cell>
          <cell r="T87">
            <v>240</v>
          </cell>
          <cell r="U87">
            <v>78284</v>
          </cell>
        </row>
        <row r="88">
          <cell r="B88">
            <v>76</v>
          </cell>
          <cell r="C88" t="str">
            <v xml:space="preserve"> Елизавет.Яна-Полуяна,61 СТГ-Премьер-0,2-2шт</v>
          </cell>
          <cell r="D88">
            <v>0.6</v>
          </cell>
          <cell r="E88">
            <v>0.20062999999999998</v>
          </cell>
          <cell r="F88">
            <v>0.18919999999999998</v>
          </cell>
          <cell r="G88">
            <v>1.1430000000000001E-2</v>
          </cell>
          <cell r="I88">
            <v>536.81999999999994</v>
          </cell>
          <cell r="J88">
            <v>62.74</v>
          </cell>
          <cell r="K88">
            <v>474.08</v>
          </cell>
          <cell r="L88">
            <v>125.97800000000001</v>
          </cell>
          <cell r="M88">
            <v>348.10199999999998</v>
          </cell>
          <cell r="N88">
            <v>6</v>
          </cell>
          <cell r="P88">
            <v>83.907004556962022</v>
          </cell>
          <cell r="Q88">
            <v>94.695048</v>
          </cell>
          <cell r="R88">
            <v>176.4</v>
          </cell>
          <cell r="S88">
            <v>242</v>
          </cell>
          <cell r="T88">
            <v>74</v>
          </cell>
          <cell r="U88">
            <v>37437</v>
          </cell>
        </row>
        <row r="89">
          <cell r="B89">
            <v>77</v>
          </cell>
          <cell r="C89" t="str">
            <v>Славянская 50/1    КС-1-4шт</v>
          </cell>
          <cell r="D89">
            <v>2.2000000000000002</v>
          </cell>
          <cell r="E89">
            <v>2.9297399999999998</v>
          </cell>
          <cell r="F89">
            <v>2.7714729999999999</v>
          </cell>
          <cell r="G89">
            <v>0.15826699999999999</v>
          </cell>
          <cell r="I89">
            <v>5219.433</v>
          </cell>
          <cell r="J89">
            <v>179.2</v>
          </cell>
          <cell r="K89">
            <v>5040.2330000000002</v>
          </cell>
          <cell r="L89">
            <v>357.00599999999997</v>
          </cell>
          <cell r="M89">
            <v>4683.2269999999999</v>
          </cell>
          <cell r="N89">
            <v>5</v>
          </cell>
          <cell r="P89">
            <v>781.59357455696204</v>
          </cell>
          <cell r="Q89">
            <v>882.08417700000007</v>
          </cell>
          <cell r="R89">
            <v>169</v>
          </cell>
          <cell r="S89">
            <v>2530</v>
          </cell>
          <cell r="T89">
            <v>665</v>
          </cell>
          <cell r="U89">
            <v>109925</v>
          </cell>
        </row>
        <row r="90">
          <cell r="B90">
            <v>78</v>
          </cell>
          <cell r="C90" t="str">
            <v>пос.Колосистый  ТВГ-4р-1шт; КВГ-4-1шт ;Е-1/9-2шт</v>
          </cell>
          <cell r="D90">
            <v>13.9</v>
          </cell>
          <cell r="E90">
            <v>3.9513760000000002</v>
          </cell>
          <cell r="F90">
            <v>3.2868970000000002</v>
          </cell>
          <cell r="G90">
            <v>0.39057900000000001</v>
          </cell>
          <cell r="H90">
            <v>0.27389999999999998</v>
          </cell>
          <cell r="I90">
            <v>10900.339</v>
          </cell>
          <cell r="J90">
            <v>599.66</v>
          </cell>
          <cell r="K90">
            <v>10300.679</v>
          </cell>
          <cell r="L90">
            <v>1990.9330000000002</v>
          </cell>
          <cell r="M90">
            <v>8309.7459999999992</v>
          </cell>
          <cell r="N90">
            <v>4</v>
          </cell>
          <cell r="P90">
            <v>1636.1546817974686</v>
          </cell>
          <cell r="Q90">
            <v>1846.5174266000001</v>
          </cell>
          <cell r="R90">
            <v>169.4</v>
          </cell>
          <cell r="S90">
            <v>15594</v>
          </cell>
          <cell r="T90">
            <v>3283</v>
          </cell>
          <cell r="U90">
            <v>698772</v>
          </cell>
        </row>
        <row r="91">
          <cell r="B91">
            <v>79</v>
          </cell>
          <cell r="C91" t="str">
            <v>Мичурина,16   КС-1-2 шт</v>
          </cell>
          <cell r="D91">
            <v>0.57999999999999996</v>
          </cell>
          <cell r="E91">
            <v>0.35220199999999996</v>
          </cell>
          <cell r="F91">
            <v>0.35220199999999996</v>
          </cell>
          <cell r="G91">
            <v>0</v>
          </cell>
          <cell r="I91">
            <v>469.01899999999995</v>
          </cell>
          <cell r="J91">
            <v>11.2</v>
          </cell>
          <cell r="K91">
            <v>457.81899999999996</v>
          </cell>
          <cell r="L91">
            <v>32.353999999999999</v>
          </cell>
          <cell r="M91">
            <v>425.46499999999997</v>
          </cell>
          <cell r="N91">
            <v>6</v>
          </cell>
          <cell r="P91">
            <v>71.979574126582264</v>
          </cell>
          <cell r="Q91">
            <v>81.23409079999999</v>
          </cell>
          <cell r="R91">
            <v>173.2</v>
          </cell>
          <cell r="S91">
            <v>243</v>
          </cell>
          <cell r="T91">
            <v>33</v>
          </cell>
          <cell r="U91">
            <v>16267</v>
          </cell>
        </row>
        <row r="92">
          <cell r="B92">
            <v>80</v>
          </cell>
          <cell r="C92" t="str">
            <v>Ст.Елизавет.п/о 82                    ДКВР-4/13-2шт</v>
          </cell>
          <cell r="D92">
            <v>5.6</v>
          </cell>
          <cell r="E92">
            <v>1.2546889999999999</v>
          </cell>
          <cell r="F92">
            <v>1.2508589999999999</v>
          </cell>
          <cell r="G92">
            <v>3.8300000000000005E-3</v>
          </cell>
          <cell r="I92">
            <v>1819.5260000000001</v>
          </cell>
          <cell r="J92">
            <v>60.51</v>
          </cell>
          <cell r="K92">
            <v>1759.0160000000001</v>
          </cell>
          <cell r="L92">
            <v>0</v>
          </cell>
          <cell r="M92">
            <v>1759.0160000000001</v>
          </cell>
          <cell r="N92">
            <v>5</v>
          </cell>
          <cell r="P92">
            <v>261.505040556962</v>
          </cell>
          <cell r="Q92">
            <v>295.12711719999999</v>
          </cell>
          <cell r="R92">
            <v>162.19999999999999</v>
          </cell>
          <cell r="S92">
            <v>9713</v>
          </cell>
          <cell r="T92">
            <v>2035</v>
          </cell>
          <cell r="U92">
            <v>102022</v>
          </cell>
        </row>
        <row r="93">
          <cell r="B93">
            <v>81</v>
          </cell>
          <cell r="C93" t="str">
            <v>Славянская,65/1 стр.1        КС-1-4шт;Универсал 5-3шт</v>
          </cell>
          <cell r="D93">
            <v>2.44</v>
          </cell>
          <cell r="E93">
            <v>1.3908140000000002</v>
          </cell>
          <cell r="F93">
            <v>1.2958940000000001</v>
          </cell>
          <cell r="G93">
            <v>9.4920000000000004E-2</v>
          </cell>
          <cell r="I93">
            <v>2078.98</v>
          </cell>
          <cell r="J93">
            <v>150.24</v>
          </cell>
          <cell r="K93">
            <v>1928.74</v>
          </cell>
          <cell r="L93">
            <v>62.967000000000006</v>
          </cell>
          <cell r="M93">
            <v>1865.7729999999999</v>
          </cell>
          <cell r="N93">
            <v>5</v>
          </cell>
          <cell r="P93">
            <v>319.05763949367088</v>
          </cell>
          <cell r="Q93">
            <v>360.07933599999996</v>
          </cell>
          <cell r="R93">
            <v>173.2</v>
          </cell>
          <cell r="S93">
            <v>1323</v>
          </cell>
          <cell r="T93">
            <v>571</v>
          </cell>
          <cell r="U93">
            <v>95553</v>
          </cell>
        </row>
        <row r="94">
          <cell r="B94">
            <v>82</v>
          </cell>
          <cell r="C94" t="str">
            <v>Толбухина 85/3                         КС-1-4шт ; Энергия3-2шт</v>
          </cell>
          <cell r="D94">
            <v>3.87</v>
          </cell>
          <cell r="E94">
            <v>3.7377990000000003</v>
          </cell>
          <cell r="F94">
            <v>3.6774360000000001</v>
          </cell>
          <cell r="G94">
            <v>6.0363E-2</v>
          </cell>
          <cell r="I94">
            <v>6098.9659999999994</v>
          </cell>
          <cell r="J94">
            <v>185.87</v>
          </cell>
          <cell r="K94">
            <v>5913.0959999999995</v>
          </cell>
          <cell r="L94">
            <v>453.12799999999999</v>
          </cell>
          <cell r="M94">
            <v>5459.9679999999998</v>
          </cell>
          <cell r="N94">
            <v>5</v>
          </cell>
          <cell r="P94">
            <v>908.43712559493667</v>
          </cell>
          <cell r="Q94">
            <v>1025.2361845999999</v>
          </cell>
          <cell r="R94">
            <v>168.1</v>
          </cell>
          <cell r="S94">
            <v>2880</v>
          </cell>
          <cell r="T94">
            <v>320</v>
          </cell>
          <cell r="U94">
            <v>104937</v>
          </cell>
        </row>
        <row r="95">
          <cell r="B95">
            <v>83</v>
          </cell>
          <cell r="C95" t="str">
            <v>Славянская,89     КС-1-5  шт</v>
          </cell>
          <cell r="D95">
            <v>2</v>
          </cell>
          <cell r="E95">
            <v>1.848662</v>
          </cell>
          <cell r="F95">
            <v>1.6432169999999999</v>
          </cell>
          <cell r="G95">
            <v>0.20544499999999999</v>
          </cell>
          <cell r="I95">
            <v>3307.998</v>
          </cell>
          <cell r="J95">
            <v>97.48</v>
          </cell>
          <cell r="K95">
            <v>3210.518</v>
          </cell>
          <cell r="L95">
            <v>164.36699999999999</v>
          </cell>
          <cell r="M95">
            <v>3046.1509999999998</v>
          </cell>
          <cell r="N95">
            <v>5</v>
          </cell>
          <cell r="P95">
            <v>532.00145050632909</v>
          </cell>
          <cell r="Q95">
            <v>600.40163699999994</v>
          </cell>
          <cell r="R95">
            <v>181.5</v>
          </cell>
          <cell r="S95">
            <v>1530</v>
          </cell>
          <cell r="T95">
            <v>492</v>
          </cell>
          <cell r="U95">
            <v>102388</v>
          </cell>
        </row>
        <row r="96">
          <cell r="B96">
            <v>84</v>
          </cell>
          <cell r="C96" t="str">
            <v>Темрюкская,60/1                  КС-1-5  шт;Энергия 3-1шт</v>
          </cell>
          <cell r="D96">
            <v>3.74</v>
          </cell>
          <cell r="E96">
            <v>2.4464679999999999</v>
          </cell>
          <cell r="F96">
            <v>2.4372799999999999</v>
          </cell>
          <cell r="G96">
            <v>9.188E-3</v>
          </cell>
          <cell r="I96">
            <v>3670.73</v>
          </cell>
          <cell r="J96">
            <v>213.33</v>
          </cell>
          <cell r="K96">
            <v>3457.4</v>
          </cell>
          <cell r="L96">
            <v>227.179</v>
          </cell>
          <cell r="M96">
            <v>3230.221</v>
          </cell>
          <cell r="N96">
            <v>5</v>
          </cell>
          <cell r="P96">
            <v>547.07816481012662</v>
          </cell>
          <cell r="Q96">
            <v>617.416786</v>
          </cell>
          <cell r="R96">
            <v>168.2</v>
          </cell>
          <cell r="S96">
            <v>2208</v>
          </cell>
          <cell r="T96">
            <v>567</v>
          </cell>
          <cell r="U96">
            <v>71098</v>
          </cell>
        </row>
        <row r="97">
          <cell r="B97">
            <v>85</v>
          </cell>
          <cell r="C97" t="str">
            <v>Темрюкская,68/3                 КС-1-5  шт;Энергия 3-1шт</v>
          </cell>
          <cell r="D97">
            <v>3.74</v>
          </cell>
          <cell r="E97">
            <v>3.1663899999999998</v>
          </cell>
          <cell r="F97">
            <v>2.9332029999999998</v>
          </cell>
          <cell r="G97">
            <v>0.23318699999999998</v>
          </cell>
          <cell r="I97">
            <v>6749.0830000000005</v>
          </cell>
          <cell r="J97">
            <v>277.14</v>
          </cell>
          <cell r="K97">
            <v>6471.9430000000002</v>
          </cell>
          <cell r="L97">
            <v>403.94599999999997</v>
          </cell>
          <cell r="M97">
            <v>6067.9970000000003</v>
          </cell>
          <cell r="N97">
            <v>5</v>
          </cell>
          <cell r="P97">
            <v>993.31124102531646</v>
          </cell>
          <cell r="Q97">
            <v>1121.0226863</v>
          </cell>
          <cell r="R97">
            <v>166.1</v>
          </cell>
          <cell r="S97">
            <v>2684</v>
          </cell>
          <cell r="T97">
            <v>547</v>
          </cell>
          <cell r="U97">
            <v>155269</v>
          </cell>
        </row>
        <row r="98">
          <cell r="B98" t="str">
            <v>№6</v>
          </cell>
        </row>
        <row r="99">
          <cell r="B99">
            <v>86</v>
          </cell>
          <cell r="C99" t="str">
            <v>Промышленная,21кор.6  ТВГ-4р-2шт</v>
          </cell>
          <cell r="D99">
            <v>8.6</v>
          </cell>
          <cell r="E99">
            <v>7.567475</v>
          </cell>
          <cell r="F99">
            <v>6.5552700000000002</v>
          </cell>
          <cell r="G99">
            <v>1.012205</v>
          </cell>
          <cell r="I99">
            <v>18781.305</v>
          </cell>
          <cell r="J99">
            <v>336.04</v>
          </cell>
          <cell r="K99">
            <v>18445.264999999999</v>
          </cell>
          <cell r="L99">
            <v>998.35799999999995</v>
          </cell>
          <cell r="M99">
            <v>17446.906999999999</v>
          </cell>
          <cell r="N99">
            <v>4</v>
          </cell>
          <cell r="P99">
            <v>2740.8818398101262</v>
          </cell>
          <cell r="Q99">
            <v>3093.2809334999997</v>
          </cell>
          <cell r="R99">
            <v>164.7</v>
          </cell>
          <cell r="S99">
            <v>6797</v>
          </cell>
          <cell r="T99">
            <v>1988</v>
          </cell>
          <cell r="U99">
            <v>586466</v>
          </cell>
        </row>
        <row r="100">
          <cell r="B100">
            <v>87</v>
          </cell>
          <cell r="C100" t="str">
            <v>Янковского,108 ТВГ-8м-3шт</v>
          </cell>
          <cell r="D100">
            <v>24.9</v>
          </cell>
          <cell r="E100">
            <v>5.4786609999999998</v>
          </cell>
          <cell r="F100">
            <v>5.0895000000000001</v>
          </cell>
          <cell r="G100">
            <v>0.38916099999999998</v>
          </cell>
          <cell r="I100">
            <v>11963.345000000001</v>
          </cell>
          <cell r="J100">
            <v>229.02</v>
          </cell>
          <cell r="K100">
            <v>11734.325000000001</v>
          </cell>
          <cell r="L100">
            <v>2291.0929999999998</v>
          </cell>
          <cell r="M100">
            <v>9443.232</v>
          </cell>
          <cell r="N100">
            <v>4</v>
          </cell>
          <cell r="P100">
            <v>1744.8311530379749</v>
          </cell>
          <cell r="Q100">
            <v>1969.1665870000002</v>
          </cell>
          <cell r="R100">
            <v>164.6</v>
          </cell>
          <cell r="S100">
            <v>14787</v>
          </cell>
          <cell r="T100">
            <v>3537</v>
          </cell>
          <cell r="U100">
            <v>509744</v>
          </cell>
        </row>
        <row r="101">
          <cell r="B101">
            <v>88</v>
          </cell>
          <cell r="C101" t="str">
            <v>Промышленная38/1                  ДКВР-4/13-2шт</v>
          </cell>
          <cell r="D101">
            <v>5.4</v>
          </cell>
          <cell r="E101">
            <v>4.2031700000000001</v>
          </cell>
          <cell r="F101">
            <v>3.8183609999999999</v>
          </cell>
          <cell r="G101">
            <v>0.38480899999999996</v>
          </cell>
          <cell r="I101">
            <v>5788.1850000000004</v>
          </cell>
          <cell r="J101">
            <v>85.56</v>
          </cell>
          <cell r="K101">
            <v>5702.625</v>
          </cell>
          <cell r="L101">
            <v>331.99700000000001</v>
          </cell>
          <cell r="M101">
            <v>5370.6279999999997</v>
          </cell>
          <cell r="N101">
            <v>5</v>
          </cell>
          <cell r="P101">
            <v>831.36360568481018</v>
          </cell>
          <cell r="Q101">
            <v>938.25321213000007</v>
          </cell>
          <cell r="R101">
            <v>162.09800000000001</v>
          </cell>
          <cell r="S101">
            <v>2819</v>
          </cell>
          <cell r="T101">
            <v>891</v>
          </cell>
          <cell r="U101">
            <v>180818</v>
          </cell>
        </row>
        <row r="102">
          <cell r="B102">
            <v>89</v>
          </cell>
          <cell r="C102" t="str">
            <v>Буденного,213     КС-1-2 шт</v>
          </cell>
          <cell r="D102">
            <v>0.44</v>
          </cell>
          <cell r="E102">
            <v>0.45156499999999999</v>
          </cell>
          <cell r="F102">
            <v>0.45156499999999999</v>
          </cell>
          <cell r="G102">
            <v>0</v>
          </cell>
          <cell r="I102">
            <v>599.06399999999996</v>
          </cell>
          <cell r="J102">
            <v>19.04</v>
          </cell>
          <cell r="K102">
            <v>580.024</v>
          </cell>
          <cell r="L102">
            <v>5.7240000000000002</v>
          </cell>
          <cell r="M102">
            <v>574.29999999999995</v>
          </cell>
          <cell r="N102">
            <v>6</v>
          </cell>
          <cell r="P102">
            <v>91.884284658227841</v>
          </cell>
          <cell r="Q102">
            <v>103.6979784</v>
          </cell>
          <cell r="R102">
            <v>173.1</v>
          </cell>
          <cell r="S102">
            <v>265</v>
          </cell>
          <cell r="T102">
            <v>33</v>
          </cell>
          <cell r="U102">
            <v>9507</v>
          </cell>
        </row>
        <row r="103">
          <cell r="B103">
            <v>90</v>
          </cell>
          <cell r="C103" t="str">
            <v>Головатого,398                           КВ-0,2Г-2шт</v>
          </cell>
          <cell r="D103">
            <v>0.43</v>
          </cell>
          <cell r="E103">
            <v>8.2209999999999991E-2</v>
          </cell>
          <cell r="F103">
            <v>7.2709999999999997E-2</v>
          </cell>
          <cell r="G103">
            <v>9.4999999999999998E-3</v>
          </cell>
          <cell r="I103">
            <v>225.501</v>
          </cell>
          <cell r="J103">
            <v>15.47</v>
          </cell>
          <cell r="K103">
            <v>210.03100000000001</v>
          </cell>
          <cell r="L103">
            <v>11.46</v>
          </cell>
          <cell r="M103">
            <v>198.571</v>
          </cell>
          <cell r="N103">
            <v>6</v>
          </cell>
          <cell r="P103">
            <v>31.030650265822782</v>
          </cell>
          <cell r="Q103">
            <v>35.020305299999997</v>
          </cell>
          <cell r="R103">
            <v>155.30000000000001</v>
          </cell>
          <cell r="S103">
            <v>74</v>
          </cell>
          <cell r="T103">
            <v>47</v>
          </cell>
          <cell r="U103">
            <v>6424</v>
          </cell>
        </row>
        <row r="104">
          <cell r="B104">
            <v>91</v>
          </cell>
          <cell r="C104" t="str">
            <v>Северная,309    КС-1-3 шт</v>
          </cell>
          <cell r="D104">
            <v>0.99</v>
          </cell>
          <cell r="E104">
            <v>0.82115099999999996</v>
          </cell>
          <cell r="F104">
            <v>0.80614799999999998</v>
          </cell>
          <cell r="G104">
            <v>1.5002999999999999E-2</v>
          </cell>
          <cell r="I104">
            <v>1221.317</v>
          </cell>
          <cell r="J104">
            <v>48.26</v>
          </cell>
          <cell r="K104">
            <v>1173.057</v>
          </cell>
          <cell r="L104">
            <v>93.762000000000015</v>
          </cell>
          <cell r="M104">
            <v>1079.2950000000001</v>
          </cell>
          <cell r="N104">
            <v>5</v>
          </cell>
          <cell r="P104">
            <v>186.8924204177215</v>
          </cell>
          <cell r="Q104">
            <v>210.92144589999998</v>
          </cell>
          <cell r="R104">
            <v>172.7</v>
          </cell>
          <cell r="S104">
            <v>557</v>
          </cell>
          <cell r="T104">
            <v>55</v>
          </cell>
          <cell r="U104">
            <v>34285</v>
          </cell>
        </row>
        <row r="105">
          <cell r="B105">
            <v>92</v>
          </cell>
          <cell r="C105" t="str">
            <v>Северная,432/1   КС-1-2 шт</v>
          </cell>
          <cell r="D105">
            <v>0.48</v>
          </cell>
          <cell r="E105">
            <v>0.37618800000000002</v>
          </cell>
          <cell r="F105">
            <v>0.37235000000000001</v>
          </cell>
          <cell r="G105">
            <v>3.8379999999999998E-3</v>
          </cell>
          <cell r="I105">
            <v>599.23599999999999</v>
          </cell>
          <cell r="J105">
            <v>32.840000000000003</v>
          </cell>
          <cell r="K105">
            <v>566.39599999999996</v>
          </cell>
          <cell r="L105">
            <v>26.175000000000001</v>
          </cell>
          <cell r="M105">
            <v>540.221</v>
          </cell>
          <cell r="N105">
            <v>6</v>
          </cell>
          <cell r="P105">
            <v>91.751375392405066</v>
          </cell>
          <cell r="Q105">
            <v>103.5479808</v>
          </cell>
          <cell r="R105">
            <v>172.8</v>
          </cell>
          <cell r="S105">
            <v>275</v>
          </cell>
          <cell r="T105">
            <v>55</v>
          </cell>
          <cell r="U105">
            <v>18840</v>
          </cell>
        </row>
        <row r="106">
          <cell r="B106">
            <v>93</v>
          </cell>
          <cell r="C106" t="str">
            <v>Костылева, 66 стр1 Универсал 6-2шт</v>
          </cell>
          <cell r="D106">
            <v>0.63</v>
          </cell>
          <cell r="E106">
            <v>9.4229999999999994E-2</v>
          </cell>
          <cell r="F106">
            <v>8.448E-2</v>
          </cell>
          <cell r="G106">
            <v>9.75E-3</v>
          </cell>
          <cell r="I106">
            <v>234.715</v>
          </cell>
          <cell r="J106">
            <v>30.45</v>
          </cell>
          <cell r="K106">
            <v>204.26500000000001</v>
          </cell>
          <cell r="L106">
            <v>43.508000000000003</v>
          </cell>
          <cell r="M106">
            <v>160.75700000000001</v>
          </cell>
          <cell r="N106">
            <v>6</v>
          </cell>
          <cell r="P106">
            <v>38.704206392405062</v>
          </cell>
          <cell r="Q106">
            <v>43.6804615</v>
          </cell>
          <cell r="R106">
            <v>186.1</v>
          </cell>
          <cell r="S106">
            <v>117</v>
          </cell>
          <cell r="T106">
            <v>39</v>
          </cell>
          <cell r="U106">
            <v>16289</v>
          </cell>
        </row>
        <row r="107">
          <cell r="B107">
            <v>94</v>
          </cell>
          <cell r="C107" t="str">
            <v>Калинина 339/2                              ДКВР-10/13-3шт</v>
          </cell>
          <cell r="D107">
            <v>21</v>
          </cell>
          <cell r="E107">
            <v>32.985208999999998</v>
          </cell>
          <cell r="F107">
            <v>29.866613000000001</v>
          </cell>
          <cell r="G107">
            <v>3.1185960000000001</v>
          </cell>
          <cell r="I107">
            <v>31017.152000000002</v>
          </cell>
          <cell r="J107">
            <v>1099.95</v>
          </cell>
          <cell r="K107">
            <v>29917.202000000001</v>
          </cell>
          <cell r="L107">
            <v>2112.0059999999999</v>
          </cell>
          <cell r="M107">
            <v>27805.196</v>
          </cell>
          <cell r="N107">
            <v>4</v>
          </cell>
          <cell r="P107">
            <v>4353.394700962026</v>
          </cell>
          <cell r="Q107">
            <v>4913.1168768000007</v>
          </cell>
          <cell r="R107">
            <v>158.4</v>
          </cell>
          <cell r="S107">
            <v>19449</v>
          </cell>
          <cell r="T107">
            <v>3700</v>
          </cell>
          <cell r="U107">
            <v>833157</v>
          </cell>
        </row>
        <row r="108">
          <cell r="B108">
            <v>95</v>
          </cell>
          <cell r="C108" t="str">
            <v>Кирова,79  Универсал5-2шт</v>
          </cell>
          <cell r="D108">
            <v>0.44</v>
          </cell>
          <cell r="E108">
            <v>0.334009</v>
          </cell>
          <cell r="F108">
            <v>0.334009</v>
          </cell>
          <cell r="G108">
            <v>0</v>
          </cell>
          <cell r="I108">
            <v>471.47899999999998</v>
          </cell>
          <cell r="J108">
            <v>33.65</v>
          </cell>
          <cell r="K108">
            <v>437.82900000000001</v>
          </cell>
          <cell r="L108">
            <v>2.6159999999999997</v>
          </cell>
          <cell r="M108">
            <v>435.21300000000002</v>
          </cell>
          <cell r="N108">
            <v>6</v>
          </cell>
          <cell r="P108">
            <v>72.357106278481012</v>
          </cell>
          <cell r="Q108">
            <v>81.660162799999995</v>
          </cell>
          <cell r="R108">
            <v>173.2</v>
          </cell>
          <cell r="S108">
            <v>302</v>
          </cell>
          <cell r="T108">
            <v>124</v>
          </cell>
          <cell r="U108">
            <v>14365</v>
          </cell>
        </row>
        <row r="109">
          <cell r="B109">
            <v>96</v>
          </cell>
          <cell r="C109" t="str">
            <v>Чапаева,58  КС-1-2шт</v>
          </cell>
          <cell r="D109">
            <v>1.03</v>
          </cell>
          <cell r="E109">
            <v>1.2591020000000002</v>
          </cell>
          <cell r="F109">
            <v>1.2533080000000001</v>
          </cell>
          <cell r="G109">
            <v>5.7939999999999997E-3</v>
          </cell>
          <cell r="I109">
            <v>1786.136</v>
          </cell>
          <cell r="J109">
            <v>95.54</v>
          </cell>
          <cell r="K109">
            <v>1690.596</v>
          </cell>
          <cell r="L109">
            <v>14.970999999999998</v>
          </cell>
          <cell r="M109">
            <v>1675.625</v>
          </cell>
          <cell r="N109">
            <v>5</v>
          </cell>
          <cell r="P109">
            <v>271.42167874632912</v>
          </cell>
          <cell r="Q109">
            <v>306.318751728</v>
          </cell>
          <cell r="R109">
            <v>171.49799999999999</v>
          </cell>
          <cell r="S109">
            <v>1024</v>
          </cell>
          <cell r="T109">
            <v>406</v>
          </cell>
          <cell r="U109">
            <v>45387</v>
          </cell>
        </row>
        <row r="110">
          <cell r="B110">
            <v>97</v>
          </cell>
          <cell r="C110" t="str">
            <v>Рашпилевская,70/1  КС-1-3шт</v>
          </cell>
          <cell r="D110">
            <v>1.0900000000000001</v>
          </cell>
          <cell r="E110">
            <v>1.5590889999999999</v>
          </cell>
          <cell r="F110">
            <v>1.5590889999999999</v>
          </cell>
          <cell r="G110">
            <v>0</v>
          </cell>
          <cell r="I110">
            <v>2266.3199999999997</v>
          </cell>
          <cell r="J110">
            <v>45.72</v>
          </cell>
          <cell r="K110">
            <v>2220.6</v>
          </cell>
          <cell r="L110">
            <v>68.748999999999995</v>
          </cell>
          <cell r="M110">
            <v>2151.8510000000001</v>
          </cell>
          <cell r="N110">
            <v>5</v>
          </cell>
          <cell r="P110">
            <v>341.78400607594932</v>
          </cell>
          <cell r="Q110">
            <v>385.72766399999995</v>
          </cell>
          <cell r="R110">
            <v>170.2</v>
          </cell>
          <cell r="S110">
            <v>1086</v>
          </cell>
          <cell r="T110">
            <v>216</v>
          </cell>
          <cell r="U110">
            <v>28517</v>
          </cell>
        </row>
        <row r="111">
          <cell r="B111">
            <v>98</v>
          </cell>
          <cell r="C111" t="str">
            <v>Чкалова,75                                 Дакон-Прескал Р-300-2шт</v>
          </cell>
          <cell r="D111">
            <v>0.52</v>
          </cell>
          <cell r="E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R111">
            <v>156.5</v>
          </cell>
          <cell r="S111">
            <v>0</v>
          </cell>
          <cell r="T111">
            <v>0</v>
          </cell>
          <cell r="U111">
            <v>12500</v>
          </cell>
        </row>
        <row r="112">
          <cell r="B112">
            <v>99</v>
          </cell>
          <cell r="C112" t="str">
            <v>Чкалова,91      МЗК-7-2шт</v>
          </cell>
          <cell r="D112">
            <v>1.4</v>
          </cell>
          <cell r="E112">
            <v>1.4012069999999999</v>
          </cell>
          <cell r="F112">
            <v>1.1878439999999999</v>
          </cell>
          <cell r="G112">
            <v>0.213363</v>
          </cell>
          <cell r="I112">
            <v>2293.4880000000003</v>
          </cell>
          <cell r="J112">
            <v>86.8</v>
          </cell>
          <cell r="K112">
            <v>2206.6880000000001</v>
          </cell>
          <cell r="L112">
            <v>160.88200000000001</v>
          </cell>
          <cell r="M112">
            <v>2045.806</v>
          </cell>
          <cell r="N112">
            <v>5</v>
          </cell>
          <cell r="P112">
            <v>351.36816789873421</v>
          </cell>
          <cell r="Q112">
            <v>396.54407520000007</v>
          </cell>
          <cell r="R112">
            <v>172.9</v>
          </cell>
          <cell r="S112">
            <v>1162</v>
          </cell>
          <cell r="T112">
            <v>471</v>
          </cell>
          <cell r="U112">
            <v>73694</v>
          </cell>
        </row>
        <row r="113">
          <cell r="B113">
            <v>100</v>
          </cell>
          <cell r="C113" t="str">
            <v>Рашпилевская,64 Универсал5-2шт</v>
          </cell>
          <cell r="D113">
            <v>0.27400000000000002</v>
          </cell>
          <cell r="E113">
            <v>0</v>
          </cell>
          <cell r="P113">
            <v>0</v>
          </cell>
          <cell r="Q113">
            <v>0</v>
          </cell>
          <cell r="R113">
            <v>173.09700000000001</v>
          </cell>
          <cell r="S113">
            <v>0</v>
          </cell>
          <cell r="T113">
            <v>0</v>
          </cell>
          <cell r="U113">
            <v>16052</v>
          </cell>
        </row>
        <row r="114">
          <cell r="B114">
            <v>101</v>
          </cell>
          <cell r="C114" t="str">
            <v>Базовская,34                       Дакон-Прескал 120 – 2шт</v>
          </cell>
          <cell r="D114">
            <v>0.247</v>
          </cell>
          <cell r="E114">
            <v>0.17747599999999999</v>
          </cell>
          <cell r="F114">
            <v>0.17747599999999999</v>
          </cell>
          <cell r="G114">
            <v>0</v>
          </cell>
          <cell r="I114">
            <v>265.03399999999999</v>
          </cell>
          <cell r="J114">
            <v>14.68</v>
          </cell>
          <cell r="K114">
            <v>250.35400000000001</v>
          </cell>
          <cell r="L114">
            <v>0</v>
          </cell>
          <cell r="M114">
            <v>250.35400000000001</v>
          </cell>
          <cell r="N114">
            <v>6</v>
          </cell>
          <cell r="P114">
            <v>41.050076253164555</v>
          </cell>
          <cell r="Q114">
            <v>46.3279432</v>
          </cell>
          <cell r="R114">
            <v>174.8</v>
          </cell>
          <cell r="S114">
            <v>120</v>
          </cell>
          <cell r="T114">
            <v>16</v>
          </cell>
          <cell r="U114">
            <v>16898</v>
          </cell>
        </row>
        <row r="115">
          <cell r="B115">
            <v>102</v>
          </cell>
          <cell r="C115" t="str">
            <v>Леваневского 48/2  КС-1-2шт</v>
          </cell>
          <cell r="D115">
            <v>1.26</v>
          </cell>
          <cell r="E115">
            <v>0.45576699999999998</v>
          </cell>
          <cell r="F115">
            <v>0.45576699999999998</v>
          </cell>
          <cell r="G115">
            <v>0</v>
          </cell>
          <cell r="I115">
            <v>767.81200000000001</v>
          </cell>
          <cell r="J115">
            <v>24.61</v>
          </cell>
          <cell r="K115">
            <v>743.202</v>
          </cell>
          <cell r="L115">
            <v>58.637</v>
          </cell>
          <cell r="M115">
            <v>684.56500000000005</v>
          </cell>
          <cell r="N115">
            <v>5</v>
          </cell>
          <cell r="P115">
            <v>118.243048</v>
          </cell>
          <cell r="Q115">
            <v>133.4457256</v>
          </cell>
          <cell r="R115">
            <v>173.8</v>
          </cell>
          <cell r="S115">
            <v>330</v>
          </cell>
          <cell r="T115">
            <v>16</v>
          </cell>
          <cell r="U115">
            <v>29121</v>
          </cell>
        </row>
        <row r="116">
          <cell r="B116">
            <v>103</v>
          </cell>
          <cell r="C116" t="str">
            <v>Казачья,18          КС-1-5шт</v>
          </cell>
          <cell r="D116">
            <v>3.1</v>
          </cell>
          <cell r="E116">
            <v>2.4368630000000002</v>
          </cell>
          <cell r="F116">
            <v>2.229813</v>
          </cell>
          <cell r="G116">
            <v>0.20705000000000001</v>
          </cell>
          <cell r="I116">
            <v>5163.1660000000002</v>
          </cell>
          <cell r="J116">
            <v>120.18</v>
          </cell>
          <cell r="K116">
            <v>5042.9859999999999</v>
          </cell>
          <cell r="L116">
            <v>370.56299999999999</v>
          </cell>
          <cell r="M116">
            <v>4672.4229999999998</v>
          </cell>
          <cell r="N116">
            <v>5</v>
          </cell>
          <cell r="P116">
            <v>789.63761534177218</v>
          </cell>
          <cell r="Q116">
            <v>891.16245160000005</v>
          </cell>
          <cell r="R116">
            <v>172.6</v>
          </cell>
          <cell r="S116">
            <v>1943</v>
          </cell>
          <cell r="T116">
            <v>615</v>
          </cell>
          <cell r="U116">
            <v>80726</v>
          </cell>
        </row>
        <row r="117">
          <cell r="B117">
            <v>104</v>
          </cell>
          <cell r="C117" t="str">
            <v>Коммунаров,92                      Универсал 4-2шт</v>
          </cell>
          <cell r="D117">
            <v>0.253</v>
          </cell>
          <cell r="E117">
            <v>0.109606</v>
          </cell>
          <cell r="F117">
            <v>0.109606</v>
          </cell>
          <cell r="G117">
            <v>0</v>
          </cell>
          <cell r="I117">
            <v>185.583</v>
          </cell>
          <cell r="J117">
            <v>17.71</v>
          </cell>
          <cell r="K117">
            <v>167.87299999999999</v>
          </cell>
          <cell r="L117">
            <v>2.2440000000000002</v>
          </cell>
          <cell r="M117">
            <v>165.62899999999999</v>
          </cell>
          <cell r="N117">
            <v>6</v>
          </cell>
          <cell r="P117">
            <v>28.85933107594937</v>
          </cell>
          <cell r="Q117">
            <v>32.569816500000002</v>
          </cell>
          <cell r="R117">
            <v>175.5</v>
          </cell>
          <cell r="S117">
            <v>91</v>
          </cell>
          <cell r="T117">
            <v>25</v>
          </cell>
          <cell r="U117">
            <v>3859</v>
          </cell>
        </row>
        <row r="118">
          <cell r="B118">
            <v>105</v>
          </cell>
          <cell r="C118" t="str">
            <v>Коммунаров,150                 Универсал 6-2шт</v>
          </cell>
          <cell r="D118">
            <v>0.53</v>
          </cell>
          <cell r="E118">
            <v>0.25076799999999999</v>
          </cell>
          <cell r="F118">
            <v>0.25076799999999999</v>
          </cell>
          <cell r="G118">
            <v>0</v>
          </cell>
          <cell r="I118">
            <v>294.21199999999999</v>
          </cell>
          <cell r="J118">
            <v>26.37</v>
          </cell>
          <cell r="K118">
            <v>267.84199999999998</v>
          </cell>
          <cell r="L118">
            <v>21.618000000000002</v>
          </cell>
          <cell r="M118">
            <v>246.22399999999999</v>
          </cell>
          <cell r="N118">
            <v>6</v>
          </cell>
          <cell r="P118">
            <v>46.455702379746832</v>
          </cell>
          <cell r="Q118">
            <v>52.428578399999992</v>
          </cell>
          <cell r="R118">
            <v>178.2</v>
          </cell>
          <cell r="S118">
            <v>361</v>
          </cell>
          <cell r="T118">
            <v>199</v>
          </cell>
          <cell r="U118">
            <v>13736</v>
          </cell>
        </row>
        <row r="119">
          <cell r="B119">
            <v>106</v>
          </cell>
          <cell r="C119" t="str">
            <v>Кутузова,16/1                           КС-1-1шт; Универсал 6-1шт</v>
          </cell>
          <cell r="D119">
            <v>0.92</v>
          </cell>
          <cell r="E119">
            <v>0.138102</v>
          </cell>
          <cell r="F119">
            <v>0.13048000000000001</v>
          </cell>
          <cell r="G119">
            <v>7.6219999999999994E-3</v>
          </cell>
          <cell r="I119">
            <v>264.74099999999999</v>
          </cell>
          <cell r="J119">
            <v>24.53</v>
          </cell>
          <cell r="K119">
            <v>240.21100000000001</v>
          </cell>
          <cell r="L119">
            <v>8.347999999999999</v>
          </cell>
          <cell r="M119">
            <v>231.863</v>
          </cell>
          <cell r="N119">
            <v>6</v>
          </cell>
          <cell r="P119">
            <v>41.544230088607591</v>
          </cell>
          <cell r="Q119">
            <v>46.885631099999998</v>
          </cell>
          <cell r="R119">
            <v>177.1</v>
          </cell>
          <cell r="S119">
            <v>549</v>
          </cell>
          <cell r="T119">
            <v>445</v>
          </cell>
          <cell r="U119">
            <v>13762</v>
          </cell>
        </row>
        <row r="120">
          <cell r="B120">
            <v>107</v>
          </cell>
          <cell r="C120" t="str">
            <v>Ленина,90              Ланкширский-1шт; Карнаваллийский-1шт</v>
          </cell>
          <cell r="D120">
            <v>0.98</v>
          </cell>
          <cell r="E120">
            <v>1.3687670000000001</v>
          </cell>
          <cell r="F120">
            <v>1.3687670000000001</v>
          </cell>
          <cell r="G120">
            <v>0</v>
          </cell>
          <cell r="I120">
            <v>2009.1590000000001</v>
          </cell>
          <cell r="J120">
            <v>43.68</v>
          </cell>
          <cell r="K120">
            <v>1965.479</v>
          </cell>
          <cell r="L120">
            <v>82.765000000000001</v>
          </cell>
          <cell r="M120">
            <v>1882.7139999999999</v>
          </cell>
          <cell r="N120">
            <v>5</v>
          </cell>
          <cell r="P120">
            <v>313.14904768354432</v>
          </cell>
          <cell r="Q120">
            <v>353.41106810000002</v>
          </cell>
          <cell r="R120">
            <v>175.9</v>
          </cell>
          <cell r="S120">
            <v>1005</v>
          </cell>
          <cell r="T120">
            <v>208</v>
          </cell>
          <cell r="U120">
            <v>42020</v>
          </cell>
        </row>
        <row r="121">
          <cell r="B121">
            <v>108</v>
          </cell>
          <cell r="C121" t="str">
            <v>Мира,65           КС-1-2шт</v>
          </cell>
          <cell r="D121">
            <v>0.86</v>
          </cell>
          <cell r="E121">
            <v>0.81540499999999994</v>
          </cell>
          <cell r="F121">
            <v>0.79257999999999995</v>
          </cell>
          <cell r="G121">
            <v>2.2824999999999998E-2</v>
          </cell>
          <cell r="I121">
            <v>1098.31</v>
          </cell>
          <cell r="J121">
            <v>44.06</v>
          </cell>
          <cell r="K121">
            <v>1054.25</v>
          </cell>
          <cell r="L121">
            <v>0</v>
          </cell>
          <cell r="M121">
            <v>1054.25</v>
          </cell>
          <cell r="N121">
            <v>5</v>
          </cell>
          <cell r="P121">
            <v>170.01560746835443</v>
          </cell>
          <cell r="Q121">
            <v>191.87475699999999</v>
          </cell>
          <cell r="R121">
            <v>174.7</v>
          </cell>
          <cell r="S121">
            <v>825</v>
          </cell>
          <cell r="T121">
            <v>413</v>
          </cell>
          <cell r="U121">
            <v>18308</v>
          </cell>
        </row>
        <row r="122">
          <cell r="B122">
            <v>109</v>
          </cell>
          <cell r="C122" t="str">
            <v>Седина,128   Универсал3-2шт</v>
          </cell>
          <cell r="D122">
            <v>0.33</v>
          </cell>
          <cell r="E122">
            <v>9.6806000000000003E-2</v>
          </cell>
          <cell r="F122">
            <v>8.3930000000000005E-2</v>
          </cell>
          <cell r="G122">
            <v>1.2875999999999999E-2</v>
          </cell>
          <cell r="I122">
            <v>256.226</v>
          </cell>
          <cell r="J122">
            <v>20.18</v>
          </cell>
          <cell r="K122">
            <v>236.04600000000002</v>
          </cell>
          <cell r="L122">
            <v>19.294</v>
          </cell>
          <cell r="M122">
            <v>216.75200000000001</v>
          </cell>
          <cell r="N122">
            <v>6</v>
          </cell>
          <cell r="P122">
            <v>39.91287539240507</v>
          </cell>
          <cell r="Q122">
            <v>45.044530800000004</v>
          </cell>
          <cell r="R122">
            <v>175.8</v>
          </cell>
          <cell r="S122">
            <v>434</v>
          </cell>
          <cell r="T122">
            <v>382</v>
          </cell>
          <cell r="U122">
            <v>20616</v>
          </cell>
        </row>
        <row r="123">
          <cell r="B123">
            <v>110</v>
          </cell>
          <cell r="C123" t="str">
            <v>Карасунская,108   КС-1-2шт</v>
          </cell>
          <cell r="D123">
            <v>0.72</v>
          </cell>
          <cell r="E123">
            <v>0.472385</v>
          </cell>
          <cell r="F123">
            <v>0.472385</v>
          </cell>
          <cell r="G123">
            <v>0</v>
          </cell>
          <cell r="I123">
            <v>888.42099999999994</v>
          </cell>
          <cell r="J123">
            <v>28.1</v>
          </cell>
          <cell r="K123">
            <v>860.32099999999991</v>
          </cell>
          <cell r="L123">
            <v>86.515999999999991</v>
          </cell>
          <cell r="M123">
            <v>773.80499999999995</v>
          </cell>
          <cell r="N123">
            <v>5</v>
          </cell>
          <cell r="P123">
            <v>138.39125096202531</v>
          </cell>
          <cell r="Q123">
            <v>156.18441179999999</v>
          </cell>
          <cell r="R123">
            <v>175.8</v>
          </cell>
          <cell r="S123">
            <v>526</v>
          </cell>
          <cell r="T123">
            <v>214</v>
          </cell>
          <cell r="U123">
            <v>48300</v>
          </cell>
        </row>
        <row r="124">
          <cell r="B124">
            <v>111</v>
          </cell>
          <cell r="C124" t="str">
            <v>Суворова,50   КС-1-2шт</v>
          </cell>
          <cell r="D124">
            <v>0.57999999999999996</v>
          </cell>
          <cell r="E124">
            <v>0.29696800000000001</v>
          </cell>
          <cell r="F124">
            <v>0.29696800000000001</v>
          </cell>
          <cell r="G124">
            <v>0</v>
          </cell>
          <cell r="I124">
            <v>513.25200000000007</v>
          </cell>
          <cell r="J124">
            <v>23.63</v>
          </cell>
          <cell r="K124">
            <v>489.62200000000001</v>
          </cell>
          <cell r="L124">
            <v>14.372999999999999</v>
          </cell>
          <cell r="M124">
            <v>475.24900000000002</v>
          </cell>
          <cell r="N124">
            <v>6</v>
          </cell>
          <cell r="P124">
            <v>79.904890481012657</v>
          </cell>
          <cell r="Q124">
            <v>90.178376400000005</v>
          </cell>
          <cell r="R124">
            <v>175.7</v>
          </cell>
          <cell r="S124">
            <v>406</v>
          </cell>
          <cell r="T124">
            <v>208</v>
          </cell>
          <cell r="U124">
            <v>17955</v>
          </cell>
        </row>
        <row r="125">
          <cell r="B125">
            <v>112</v>
          </cell>
          <cell r="C125" t="str">
            <v>Суворова,151/1,Д.Дамба, 3                КС-1-2шт</v>
          </cell>
          <cell r="D125">
            <v>0.73599999999999999</v>
          </cell>
          <cell r="E125">
            <v>0.62942299999999995</v>
          </cell>
          <cell r="F125">
            <v>0.62942299999999995</v>
          </cell>
          <cell r="G125">
            <v>0</v>
          </cell>
          <cell r="I125">
            <v>980.83699999999999</v>
          </cell>
          <cell r="J125">
            <v>23.88</v>
          </cell>
          <cell r="K125">
            <v>956.95699999999999</v>
          </cell>
          <cell r="L125">
            <v>47.872</v>
          </cell>
          <cell r="M125">
            <v>909.08500000000004</v>
          </cell>
          <cell r="N125">
            <v>5</v>
          </cell>
          <cell r="P125">
            <v>152.43945172151902</v>
          </cell>
          <cell r="Q125">
            <v>172.03880980000002</v>
          </cell>
          <cell r="R125">
            <v>175.4</v>
          </cell>
          <cell r="S125">
            <v>411</v>
          </cell>
          <cell r="T125">
            <v>33</v>
          </cell>
          <cell r="U125">
            <v>9935</v>
          </cell>
        </row>
        <row r="126">
          <cell r="B126">
            <v>113</v>
          </cell>
          <cell r="C126" t="str">
            <v>Кузнечная,133/2   КС-1-2шт</v>
          </cell>
          <cell r="D126">
            <v>0.48</v>
          </cell>
          <cell r="E126">
            <v>0.10099300000000001</v>
          </cell>
          <cell r="F126">
            <v>9.3180000000000013E-2</v>
          </cell>
          <cell r="G126">
            <v>7.8130000000000005E-3</v>
          </cell>
          <cell r="I126">
            <v>198.83200000000002</v>
          </cell>
          <cell r="J126">
            <v>19.55</v>
          </cell>
          <cell r="K126">
            <v>179.28200000000001</v>
          </cell>
          <cell r="L126">
            <v>13.928000000000001</v>
          </cell>
          <cell r="M126">
            <v>165.35400000000001</v>
          </cell>
          <cell r="N126">
            <v>6</v>
          </cell>
          <cell r="P126">
            <v>30.849162329113927</v>
          </cell>
          <cell r="Q126">
            <v>34.815483200000003</v>
          </cell>
          <cell r="R126">
            <v>175.1</v>
          </cell>
          <cell r="S126">
            <v>291</v>
          </cell>
          <cell r="T126">
            <v>239</v>
          </cell>
          <cell r="U126">
            <v>20462</v>
          </cell>
        </row>
        <row r="127">
          <cell r="B127">
            <v>114</v>
          </cell>
          <cell r="C127" t="str">
            <v>Северная 564 стр1                      КС-1-1шт; Энергия 3-3 шт</v>
          </cell>
          <cell r="D127">
            <v>2.81</v>
          </cell>
          <cell r="E127">
            <v>1.822813</v>
          </cell>
          <cell r="F127">
            <v>1.822813</v>
          </cell>
          <cell r="G127">
            <v>0</v>
          </cell>
          <cell r="I127">
            <v>2985.433</v>
          </cell>
          <cell r="J127">
            <v>72.27</v>
          </cell>
          <cell r="K127">
            <v>2913.163</v>
          </cell>
          <cell r="L127">
            <v>313.08499999999998</v>
          </cell>
          <cell r="M127">
            <v>2600.078</v>
          </cell>
          <cell r="N127">
            <v>5</v>
          </cell>
          <cell r="P127">
            <v>424.83845298734178</v>
          </cell>
          <cell r="Q127">
            <v>479.46053979999999</v>
          </cell>
          <cell r="R127">
            <v>160.6</v>
          </cell>
          <cell r="S127">
            <v>1842</v>
          </cell>
          <cell r="T127">
            <v>215</v>
          </cell>
          <cell r="U127">
            <v>99217</v>
          </cell>
        </row>
        <row r="128">
          <cell r="B128">
            <v>115</v>
          </cell>
          <cell r="C128" t="str">
            <v>Чкалова, 51 Универсал 6-2шт</v>
          </cell>
          <cell r="D128">
            <v>0.22</v>
          </cell>
          <cell r="E128">
            <v>9.5962999999999993E-2</v>
          </cell>
          <cell r="F128">
            <v>9.0412999999999993E-2</v>
          </cell>
          <cell r="G128">
            <v>5.5500000000000002E-3</v>
          </cell>
          <cell r="I128">
            <v>208.18600000000001</v>
          </cell>
          <cell r="J128">
            <v>33.71</v>
          </cell>
          <cell r="K128">
            <v>174.476</v>
          </cell>
          <cell r="L128">
            <v>6.3240000000000007</v>
          </cell>
          <cell r="M128">
            <v>168.15199999999999</v>
          </cell>
          <cell r="N128">
            <v>6</v>
          </cell>
          <cell r="P128">
            <v>31.949962835443039</v>
          </cell>
          <cell r="Q128">
            <v>36.0578152</v>
          </cell>
          <cell r="R128">
            <v>173.2</v>
          </cell>
          <cell r="S128">
            <v>449</v>
          </cell>
          <cell r="T128">
            <v>392</v>
          </cell>
          <cell r="U128">
            <v>21718</v>
          </cell>
        </row>
        <row r="129">
          <cell r="B129">
            <v>116</v>
          </cell>
          <cell r="C129" t="str">
            <v>Леваневского,82               Будерос-ЛоганоS852.2-2 шт</v>
          </cell>
          <cell r="D129">
            <v>11.18</v>
          </cell>
          <cell r="E129">
            <v>7.3386449999999996</v>
          </cell>
          <cell r="F129">
            <v>6.8540789999999996</v>
          </cell>
          <cell r="G129">
            <v>0.484566</v>
          </cell>
          <cell r="I129">
            <v>10703.018</v>
          </cell>
          <cell r="J129">
            <v>216.1</v>
          </cell>
          <cell r="K129">
            <v>10486.918</v>
          </cell>
          <cell r="L129">
            <v>0</v>
          </cell>
          <cell r="M129">
            <v>10486.918</v>
          </cell>
          <cell r="N129">
            <v>4</v>
          </cell>
          <cell r="P129">
            <v>1505.0611007848099</v>
          </cell>
          <cell r="Q129">
            <v>1698.5689565999999</v>
          </cell>
          <cell r="R129">
            <v>158.69999999999999</v>
          </cell>
          <cell r="S129">
            <v>3708</v>
          </cell>
          <cell r="T129">
            <v>423</v>
          </cell>
          <cell r="U129">
            <v>242444</v>
          </cell>
        </row>
        <row r="131">
          <cell r="B131">
            <v>117</v>
          </cell>
          <cell r="C131" t="str">
            <v>Воровского,180/3                          ТВГ-8м-4шт</v>
          </cell>
          <cell r="D131">
            <v>33.200000000000003</v>
          </cell>
          <cell r="E131">
            <v>22.274862000000002</v>
          </cell>
          <cell r="F131">
            <v>18.264631000000001</v>
          </cell>
          <cell r="G131">
            <v>4.0102310000000001</v>
          </cell>
          <cell r="I131">
            <v>63402.478999999999</v>
          </cell>
          <cell r="J131">
            <v>1243.79</v>
          </cell>
          <cell r="K131">
            <v>62158.688999999998</v>
          </cell>
          <cell r="L131">
            <v>7233.0229999999992</v>
          </cell>
          <cell r="M131">
            <v>54925.665999999997</v>
          </cell>
          <cell r="N131">
            <v>4</v>
          </cell>
          <cell r="P131">
            <v>8994.3238247215195</v>
          </cell>
          <cell r="Q131">
            <v>10150.736887900001</v>
          </cell>
          <cell r="R131">
            <v>160.1</v>
          </cell>
          <cell r="S131">
            <v>35913</v>
          </cell>
          <cell r="T131">
            <v>4611</v>
          </cell>
          <cell r="U131">
            <v>1818447</v>
          </cell>
        </row>
        <row r="132">
          <cell r="B132">
            <v>118</v>
          </cell>
          <cell r="C132" t="str">
            <v>Воровского,235                           КС-1-7 шт;Энергия 3-2 шт</v>
          </cell>
          <cell r="D132">
            <v>6.35</v>
          </cell>
          <cell r="E132">
            <v>3.8756650000000001</v>
          </cell>
          <cell r="F132">
            <v>3.8100149999999999</v>
          </cell>
          <cell r="G132">
            <v>6.565E-2</v>
          </cell>
          <cell r="I132">
            <v>6843.2939999999999</v>
          </cell>
          <cell r="J132">
            <v>286.77999999999997</v>
          </cell>
          <cell r="K132">
            <v>6556.5140000000001</v>
          </cell>
          <cell r="L132">
            <v>483.62200000000001</v>
          </cell>
          <cell r="M132">
            <v>6072.8919999999998</v>
          </cell>
          <cell r="N132">
            <v>5</v>
          </cell>
          <cell r="P132">
            <v>979.28403379746828</v>
          </cell>
          <cell r="Q132">
            <v>1105.1919809999999</v>
          </cell>
          <cell r="R132">
            <v>161.5</v>
          </cell>
          <cell r="S132">
            <v>3387</v>
          </cell>
          <cell r="T132">
            <v>715</v>
          </cell>
          <cell r="U132">
            <v>114980</v>
          </cell>
        </row>
        <row r="133">
          <cell r="B133">
            <v>119</v>
          </cell>
          <cell r="C133" t="str">
            <v>Гагарина,15  КС-1-3шт</v>
          </cell>
          <cell r="D133">
            <v>1.8</v>
          </cell>
          <cell r="E133">
            <v>1.075996</v>
          </cell>
          <cell r="F133">
            <v>0.99212100000000003</v>
          </cell>
          <cell r="G133">
            <v>8.3874999999999991E-2</v>
          </cell>
          <cell r="I133">
            <v>2685.2089999999998</v>
          </cell>
          <cell r="J133">
            <v>153.88999999999999</v>
          </cell>
          <cell r="K133">
            <v>2531.319</v>
          </cell>
          <cell r="L133">
            <v>0</v>
          </cell>
          <cell r="M133">
            <v>2531.319</v>
          </cell>
          <cell r="N133">
            <v>5</v>
          </cell>
          <cell r="P133">
            <v>378.54648902531642</v>
          </cell>
          <cell r="Q133">
            <v>427.21675189999996</v>
          </cell>
          <cell r="R133">
            <v>159.1</v>
          </cell>
          <cell r="S133">
            <v>1827</v>
          </cell>
          <cell r="T133">
            <v>871</v>
          </cell>
          <cell r="U133">
            <v>97325</v>
          </cell>
        </row>
        <row r="134">
          <cell r="B134">
            <v>120</v>
          </cell>
          <cell r="C134" t="str">
            <v>Гагарина,63/1  КС-1-9 шт</v>
          </cell>
          <cell r="D134">
            <v>5.67</v>
          </cell>
          <cell r="E134">
            <v>7.1371469999999997</v>
          </cell>
          <cell r="F134">
            <v>7.1371469999999997</v>
          </cell>
          <cell r="G134">
            <v>0</v>
          </cell>
          <cell r="I134">
            <v>11193.111000000001</v>
          </cell>
          <cell r="J134">
            <v>205.99</v>
          </cell>
          <cell r="K134">
            <v>10987.121000000001</v>
          </cell>
          <cell r="L134">
            <v>668.98400000000004</v>
          </cell>
          <cell r="M134">
            <v>10318.137000000001</v>
          </cell>
          <cell r="N134">
            <v>4</v>
          </cell>
          <cell r="P134">
            <v>1639.4365491265826</v>
          </cell>
          <cell r="Q134">
            <v>1850.2212483000003</v>
          </cell>
          <cell r="R134">
            <v>165.3</v>
          </cell>
          <cell r="S134">
            <v>116</v>
          </cell>
          <cell r="T134">
            <v>116</v>
          </cell>
          <cell r="U134">
            <v>185735</v>
          </cell>
        </row>
        <row r="135">
          <cell r="B135">
            <v>121</v>
          </cell>
          <cell r="C135" t="str">
            <v>Гагарина,83/1 КС-1-6шт; Энергия 3 - 3шт</v>
          </cell>
          <cell r="D135">
            <v>5.81</v>
          </cell>
          <cell r="E135">
            <v>5.0612000000000004</v>
          </cell>
          <cell r="F135">
            <v>5.0612000000000004</v>
          </cell>
          <cell r="G135">
            <v>0</v>
          </cell>
          <cell r="I135">
            <v>7855.5379999999996</v>
          </cell>
          <cell r="J135">
            <v>194.45</v>
          </cell>
          <cell r="K135">
            <v>7661.0879999999997</v>
          </cell>
          <cell r="L135">
            <v>435.57</v>
          </cell>
          <cell r="M135">
            <v>7225.518</v>
          </cell>
          <cell r="N135">
            <v>4</v>
          </cell>
          <cell r="P135">
            <v>1195.1355850886073</v>
          </cell>
          <cell r="Q135">
            <v>1348.7958745999997</v>
          </cell>
          <cell r="R135">
            <v>171.7</v>
          </cell>
          <cell r="S135">
            <v>116</v>
          </cell>
          <cell r="T135">
            <v>116</v>
          </cell>
          <cell r="U135">
            <v>178974</v>
          </cell>
        </row>
        <row r="136">
          <cell r="B136">
            <v>122</v>
          </cell>
          <cell r="C136" t="str">
            <v>Гастелло,69/1                      Универсал 5-7шт</v>
          </cell>
          <cell r="D136">
            <v>3.23</v>
          </cell>
          <cell r="E136">
            <v>1.5108499999999998</v>
          </cell>
          <cell r="F136">
            <v>1.3723239999999999</v>
          </cell>
          <cell r="G136">
            <v>0.13852599999999998</v>
          </cell>
          <cell r="I136">
            <v>3603.3789999999999</v>
          </cell>
          <cell r="J136">
            <v>203.75</v>
          </cell>
          <cell r="K136">
            <v>3399.6289999999999</v>
          </cell>
          <cell r="L136">
            <v>314.23</v>
          </cell>
          <cell r="M136">
            <v>3085.3989999999999</v>
          </cell>
          <cell r="N136">
            <v>5</v>
          </cell>
          <cell r="P136">
            <v>535.44387444303788</v>
          </cell>
          <cell r="Q136">
            <v>604.28665829999989</v>
          </cell>
          <cell r="R136">
            <v>167.7</v>
          </cell>
          <cell r="S136">
            <v>1355</v>
          </cell>
          <cell r="T136">
            <v>406</v>
          </cell>
          <cell r="U136">
            <v>75958</v>
          </cell>
        </row>
        <row r="137">
          <cell r="B137">
            <v>123</v>
          </cell>
          <cell r="C137" t="str">
            <v>Ковалева,16/2    ТВГ-8м-4шт</v>
          </cell>
          <cell r="D137">
            <v>33.200000000000003</v>
          </cell>
          <cell r="E137">
            <v>21.040281</v>
          </cell>
          <cell r="F137">
            <v>17.561416000000001</v>
          </cell>
          <cell r="G137">
            <v>3.4788649999999999</v>
          </cell>
          <cell r="I137">
            <v>52298.254999999997</v>
          </cell>
          <cell r="J137">
            <v>1006.68</v>
          </cell>
          <cell r="K137">
            <v>51291.574999999997</v>
          </cell>
          <cell r="L137">
            <v>3592.1660000000002</v>
          </cell>
          <cell r="M137">
            <v>47699.409</v>
          </cell>
          <cell r="N137">
            <v>4</v>
          </cell>
          <cell r="P137">
            <v>7395.9000615189861</v>
          </cell>
          <cell r="Q137">
            <v>8346.8014979999989</v>
          </cell>
          <cell r="R137">
            <v>159.6</v>
          </cell>
          <cell r="S137">
            <v>16721</v>
          </cell>
          <cell r="T137">
            <v>4192</v>
          </cell>
          <cell r="U137">
            <v>1619998</v>
          </cell>
        </row>
        <row r="138">
          <cell r="B138">
            <v>124</v>
          </cell>
          <cell r="C138" t="str">
            <v>Пр.Полевой,15/1                Универсал 6-3шт</v>
          </cell>
          <cell r="D138">
            <v>1.23</v>
          </cell>
          <cell r="E138">
            <v>0.54960399999999998</v>
          </cell>
          <cell r="F138">
            <v>0.54960399999999998</v>
          </cell>
          <cell r="G138">
            <v>0</v>
          </cell>
          <cell r="I138">
            <v>956.3649999999999</v>
          </cell>
          <cell r="J138">
            <v>77.400000000000006</v>
          </cell>
          <cell r="K138">
            <v>878.96499999999992</v>
          </cell>
          <cell r="L138">
            <v>118.05</v>
          </cell>
          <cell r="M138">
            <v>760.91499999999996</v>
          </cell>
          <cell r="N138">
            <v>5</v>
          </cell>
          <cell r="P138">
            <v>148.72165785506328</v>
          </cell>
          <cell r="Q138">
            <v>167.84301386499999</v>
          </cell>
          <cell r="R138">
            <v>175.501</v>
          </cell>
          <cell r="S138">
            <v>412</v>
          </cell>
          <cell r="T138">
            <v>16</v>
          </cell>
          <cell r="U138">
            <v>10152</v>
          </cell>
        </row>
        <row r="139">
          <cell r="B139">
            <v>125</v>
          </cell>
          <cell r="C139" t="str">
            <v>Гагарина,206/1                      Дакон-Прескал Р-600-3 шт</v>
          </cell>
          <cell r="D139">
            <v>1.55</v>
          </cell>
          <cell r="E139">
            <v>0.82892500000000002</v>
          </cell>
          <cell r="F139">
            <v>0.82892500000000002</v>
          </cell>
          <cell r="G139">
            <v>0</v>
          </cell>
          <cell r="I139">
            <v>1081.5240000000001</v>
          </cell>
          <cell r="J139">
            <v>22.45</v>
          </cell>
          <cell r="K139">
            <v>1059.0740000000001</v>
          </cell>
          <cell r="L139">
            <v>47.341999999999999</v>
          </cell>
          <cell r="M139">
            <v>1011.732</v>
          </cell>
          <cell r="N139">
            <v>5</v>
          </cell>
          <cell r="P139">
            <v>152.65916612658231</v>
          </cell>
          <cell r="Q139">
            <v>172.28677320000003</v>
          </cell>
          <cell r="R139">
            <v>159.30000000000001</v>
          </cell>
          <cell r="S139">
            <v>116</v>
          </cell>
          <cell r="T139">
            <v>116</v>
          </cell>
          <cell r="U139">
            <v>37996</v>
          </cell>
        </row>
        <row r="140">
          <cell r="B140">
            <v>126</v>
          </cell>
          <cell r="C140" t="str">
            <v>Буденного,2  КВГ-2,5-2шт</v>
          </cell>
          <cell r="D140">
            <v>4.3</v>
          </cell>
          <cell r="E140">
            <v>1.4832070000000002</v>
          </cell>
          <cell r="F140">
            <v>1.3634820000000001</v>
          </cell>
          <cell r="G140">
            <v>0.119725</v>
          </cell>
          <cell r="I140">
            <v>3054.9920000000002</v>
          </cell>
          <cell r="J140">
            <v>166.24</v>
          </cell>
          <cell r="K140">
            <v>2888.7520000000004</v>
          </cell>
          <cell r="L140">
            <v>86.980999999999995</v>
          </cell>
          <cell r="M140">
            <v>2801.7710000000002</v>
          </cell>
          <cell r="N140">
            <v>5</v>
          </cell>
          <cell r="P140">
            <v>426.34540253164562</v>
          </cell>
          <cell r="Q140">
            <v>481.16124000000002</v>
          </cell>
          <cell r="R140">
            <v>157.5</v>
          </cell>
          <cell r="S140">
            <v>1190</v>
          </cell>
          <cell r="T140">
            <v>448</v>
          </cell>
          <cell r="U140">
            <v>264956</v>
          </cell>
        </row>
        <row r="141">
          <cell r="B141">
            <v>127</v>
          </cell>
          <cell r="C141" t="str">
            <v>Дзержинского,97  КС-1 -2шт</v>
          </cell>
          <cell r="D141">
            <v>0.85</v>
          </cell>
          <cell r="E141">
            <v>0.56003599999999998</v>
          </cell>
          <cell r="F141">
            <v>0.49033599999999999</v>
          </cell>
          <cell r="G141">
            <v>6.9699999999999998E-2</v>
          </cell>
          <cell r="I141">
            <v>790.798</v>
          </cell>
          <cell r="J141">
            <v>101.16</v>
          </cell>
          <cell r="K141">
            <v>689.63800000000003</v>
          </cell>
          <cell r="L141">
            <v>24.822999999999997</v>
          </cell>
          <cell r="M141">
            <v>664.81500000000005</v>
          </cell>
          <cell r="N141">
            <v>5</v>
          </cell>
          <cell r="P141">
            <v>121.36246774683542</v>
          </cell>
          <cell r="Q141">
            <v>136.96621359999997</v>
          </cell>
          <cell r="R141">
            <v>173.2</v>
          </cell>
          <cell r="S141">
            <v>645</v>
          </cell>
          <cell r="T141">
            <v>397</v>
          </cell>
          <cell r="U141">
            <v>5755</v>
          </cell>
        </row>
        <row r="142">
          <cell r="B142">
            <v>128</v>
          </cell>
          <cell r="C142" t="str">
            <v>Кожевенная,22                        ДКВР-6,5/13-2шт</v>
          </cell>
          <cell r="D142">
            <v>8.4</v>
          </cell>
          <cell r="E142">
            <v>1.8861089999999998</v>
          </cell>
          <cell r="F142">
            <v>1.6721239999999999</v>
          </cell>
          <cell r="G142">
            <v>0.21398499999999998</v>
          </cell>
          <cell r="I142">
            <v>5755.741</v>
          </cell>
          <cell r="J142">
            <v>479.49</v>
          </cell>
          <cell r="K142">
            <v>5276.2510000000002</v>
          </cell>
          <cell r="L142">
            <v>982.93899999999985</v>
          </cell>
          <cell r="M142">
            <v>4293.3119999999999</v>
          </cell>
          <cell r="N142">
            <v>5</v>
          </cell>
          <cell r="P142">
            <v>832.83386545569624</v>
          </cell>
          <cell r="Q142">
            <v>939.91250530000002</v>
          </cell>
          <cell r="R142">
            <v>163.30000000000001</v>
          </cell>
          <cell r="S142">
            <v>3032</v>
          </cell>
          <cell r="T142">
            <v>1132</v>
          </cell>
          <cell r="U142">
            <v>562709</v>
          </cell>
        </row>
        <row r="143">
          <cell r="B143">
            <v>129</v>
          </cell>
          <cell r="C143" t="str">
            <v>Головатого148/1                    ДКВР-2,5/13-2шт</v>
          </cell>
          <cell r="D143">
            <v>3</v>
          </cell>
          <cell r="E143">
            <v>2.1242769999999997</v>
          </cell>
          <cell r="F143">
            <v>2.0765859999999998</v>
          </cell>
          <cell r="G143">
            <v>4.7690999999999997E-2</v>
          </cell>
          <cell r="I143">
            <v>3967.2920000000004</v>
          </cell>
          <cell r="J143">
            <v>157.25</v>
          </cell>
          <cell r="K143">
            <v>3810.0420000000004</v>
          </cell>
          <cell r="L143">
            <v>354.90700000000004</v>
          </cell>
          <cell r="M143">
            <v>3455.1350000000002</v>
          </cell>
          <cell r="N143">
            <v>5</v>
          </cell>
          <cell r="P143">
            <v>567.37297488607612</v>
          </cell>
          <cell r="Q143">
            <v>640.32092880000016</v>
          </cell>
          <cell r="R143">
            <v>161.4</v>
          </cell>
          <cell r="S143">
            <v>2416</v>
          </cell>
          <cell r="T143">
            <v>776</v>
          </cell>
          <cell r="U143">
            <v>350471</v>
          </cell>
        </row>
        <row r="144">
          <cell r="B144">
            <v>130</v>
          </cell>
          <cell r="C144" t="str">
            <v>Минская,118/9      КС-1-2шт</v>
          </cell>
          <cell r="D144">
            <v>0.8</v>
          </cell>
          <cell r="E144">
            <v>0.45172699999999999</v>
          </cell>
          <cell r="F144">
            <v>0.405308</v>
          </cell>
          <cell r="G144">
            <v>4.6418999999999995E-2</v>
          </cell>
          <cell r="I144">
            <v>1078.1369999999999</v>
          </cell>
          <cell r="J144">
            <v>79.11</v>
          </cell>
          <cell r="K144">
            <v>999.02699999999993</v>
          </cell>
          <cell r="L144">
            <v>83.626000000000005</v>
          </cell>
          <cell r="M144">
            <v>915.40099999999995</v>
          </cell>
          <cell r="N144">
            <v>5</v>
          </cell>
          <cell r="P144">
            <v>158.58167012658228</v>
          </cell>
          <cell r="Q144">
            <v>178.970742</v>
          </cell>
          <cell r="R144">
            <v>166</v>
          </cell>
          <cell r="S144">
            <v>329</v>
          </cell>
          <cell r="T144">
            <v>55</v>
          </cell>
          <cell r="U144">
            <v>28551</v>
          </cell>
        </row>
        <row r="145">
          <cell r="B145">
            <v>131</v>
          </cell>
          <cell r="C145" t="str">
            <v>Тургенева,23       КС-1-2шт</v>
          </cell>
          <cell r="D145">
            <v>0.56000000000000005</v>
          </cell>
          <cell r="E145">
            <v>0.39214500000000002</v>
          </cell>
          <cell r="F145">
            <v>0.36537500000000001</v>
          </cell>
          <cell r="G145">
            <v>2.6770000000000002E-2</v>
          </cell>
          <cell r="I145">
            <v>909.96699999999998</v>
          </cell>
          <cell r="J145">
            <v>54.42</v>
          </cell>
          <cell r="K145">
            <v>855.54700000000003</v>
          </cell>
          <cell r="L145">
            <v>64.537999999999997</v>
          </cell>
          <cell r="M145">
            <v>791.00900000000001</v>
          </cell>
          <cell r="N145">
            <v>5</v>
          </cell>
          <cell r="P145">
            <v>134.49081888607594</v>
          </cell>
          <cell r="Q145">
            <v>151.7824956</v>
          </cell>
          <cell r="R145">
            <v>166.8</v>
          </cell>
          <cell r="S145">
            <v>745</v>
          </cell>
          <cell r="T145">
            <v>492</v>
          </cell>
          <cell r="U145">
            <v>42125</v>
          </cell>
        </row>
        <row r="146">
          <cell r="B146">
            <v>132</v>
          </cell>
          <cell r="C146" t="str">
            <v>Фестивальная,33/1                 ДКВР-6,5/13-4 шт</v>
          </cell>
          <cell r="D146">
            <v>12.6</v>
          </cell>
          <cell r="E146">
            <v>14.362166</v>
          </cell>
          <cell r="F146">
            <v>13.085713</v>
          </cell>
          <cell r="G146">
            <v>1.2764530000000001</v>
          </cell>
          <cell r="I146">
            <v>30335.373</v>
          </cell>
          <cell r="J146">
            <v>739.38</v>
          </cell>
          <cell r="K146">
            <v>29595.992999999999</v>
          </cell>
          <cell r="L146">
            <v>2957.393</v>
          </cell>
          <cell r="M146">
            <v>26638.6</v>
          </cell>
          <cell r="N146">
            <v>4</v>
          </cell>
          <cell r="P146">
            <v>4394.7891643670882</v>
          </cell>
          <cell r="Q146">
            <v>4959.8334854999994</v>
          </cell>
          <cell r="R146">
            <v>163.5</v>
          </cell>
          <cell r="S146">
            <v>11525</v>
          </cell>
          <cell r="T146">
            <v>1544</v>
          </cell>
          <cell r="U146">
            <v>926556</v>
          </cell>
        </row>
        <row r="147">
          <cell r="B147">
            <v>133</v>
          </cell>
          <cell r="C147" t="str">
            <v>Рашпилевская, 329/1           ТВГ-8м-2шт ; ТВГ-4р-1шт</v>
          </cell>
          <cell r="D147">
            <v>20.9</v>
          </cell>
          <cell r="E147">
            <v>20.203695000000003</v>
          </cell>
          <cell r="F147">
            <v>17.720984000000001</v>
          </cell>
          <cell r="G147">
            <v>2.4827110000000001</v>
          </cell>
          <cell r="I147">
            <v>45229.360999999997</v>
          </cell>
          <cell r="J147">
            <v>590.34</v>
          </cell>
          <cell r="K147">
            <v>44639.021000000001</v>
          </cell>
          <cell r="L147">
            <v>2734.8790000000004</v>
          </cell>
          <cell r="M147">
            <v>41904.142</v>
          </cell>
          <cell r="N147">
            <v>4</v>
          </cell>
          <cell r="P147">
            <v>6512.4554604430377</v>
          </cell>
          <cell r="Q147">
            <v>7349.7711624999993</v>
          </cell>
          <cell r="R147">
            <v>162.5</v>
          </cell>
          <cell r="S147">
            <v>15182</v>
          </cell>
          <cell r="T147">
            <v>1484</v>
          </cell>
          <cell r="U147">
            <v>889455</v>
          </cell>
        </row>
        <row r="148">
          <cell r="B148">
            <v>134</v>
          </cell>
          <cell r="C148" t="str">
            <v>Рашпилевская,325/1                   Ква-0,5 ээ-2шт</v>
          </cell>
          <cell r="D148">
            <v>0.86</v>
          </cell>
          <cell r="E148">
            <v>0.93319799999999997</v>
          </cell>
          <cell r="F148">
            <v>0.83042899999999997</v>
          </cell>
          <cell r="G148">
            <v>0.102769</v>
          </cell>
          <cell r="I148">
            <v>1870.7660000000001</v>
          </cell>
          <cell r="J148">
            <v>30.53</v>
          </cell>
          <cell r="K148">
            <v>1840.2360000000001</v>
          </cell>
          <cell r="L148">
            <v>43.402999999999999</v>
          </cell>
          <cell r="M148">
            <v>1796.8330000000001</v>
          </cell>
          <cell r="N148">
            <v>5</v>
          </cell>
          <cell r="P148">
            <v>258.59195848101268</v>
          </cell>
          <cell r="Q148">
            <v>291.839496</v>
          </cell>
          <cell r="R148">
            <v>156</v>
          </cell>
          <cell r="S148">
            <v>557</v>
          </cell>
          <cell r="T148">
            <v>116</v>
          </cell>
          <cell r="U148">
            <v>31121</v>
          </cell>
        </row>
        <row r="149">
          <cell r="B149">
            <v>135</v>
          </cell>
          <cell r="C149" t="str">
            <v>Северная,231                       ТГМ-120-В2-1,2 - 4шт</v>
          </cell>
          <cell r="D149">
            <v>0.48</v>
          </cell>
          <cell r="E149">
            <v>0.13400000000000001</v>
          </cell>
          <cell r="F149">
            <v>0.13400000000000001</v>
          </cell>
          <cell r="G149">
            <v>0</v>
          </cell>
          <cell r="I149">
            <v>233.30399999999997</v>
          </cell>
          <cell r="J149">
            <v>7.98</v>
          </cell>
          <cell r="K149">
            <v>225.32399999999998</v>
          </cell>
          <cell r="L149">
            <v>12.177000000000001</v>
          </cell>
          <cell r="M149">
            <v>213.14699999999999</v>
          </cell>
          <cell r="N149">
            <v>6</v>
          </cell>
          <cell r="P149">
            <v>33.923582886075941</v>
          </cell>
          <cell r="Q149">
            <v>38.285186399999994</v>
          </cell>
          <cell r="R149">
            <v>164.1</v>
          </cell>
          <cell r="S149">
            <v>187</v>
          </cell>
          <cell r="T149">
            <v>108</v>
          </cell>
          <cell r="U149">
            <v>3853</v>
          </cell>
        </row>
        <row r="150">
          <cell r="B150">
            <v>136</v>
          </cell>
          <cell r="C150" t="str">
            <v>Дзержинского,89  КС-1-2шт</v>
          </cell>
          <cell r="D150">
            <v>0.24</v>
          </cell>
          <cell r="E150">
            <v>9.7902000000000003E-2</v>
          </cell>
          <cell r="F150">
            <v>8.7590000000000001E-2</v>
          </cell>
          <cell r="G150">
            <v>1.0312E-2</v>
          </cell>
          <cell r="I150">
            <v>320.88599999999997</v>
          </cell>
          <cell r="J150">
            <v>104.85</v>
          </cell>
          <cell r="K150">
            <v>216.036</v>
          </cell>
          <cell r="L150">
            <v>9.0549999999999997</v>
          </cell>
          <cell r="M150">
            <v>206.98099999999999</v>
          </cell>
          <cell r="N150">
            <v>6</v>
          </cell>
          <cell r="P150">
            <v>58.48655081012658</v>
          </cell>
          <cell r="Q150">
            <v>66.006250199999997</v>
          </cell>
          <cell r="R150">
            <v>205.7</v>
          </cell>
          <cell r="S150">
            <v>347</v>
          </cell>
          <cell r="T150">
            <v>290</v>
          </cell>
          <cell r="U150">
            <v>14420</v>
          </cell>
        </row>
        <row r="151">
          <cell r="B151">
            <v>137</v>
          </cell>
          <cell r="C151" t="str">
            <v>2-я Линия Нефтян.,12                     КС-1-9 шт</v>
          </cell>
          <cell r="D151">
            <v>6.08</v>
          </cell>
          <cell r="E151">
            <v>4.372223</v>
          </cell>
          <cell r="F151">
            <v>4.1043120000000002</v>
          </cell>
          <cell r="G151">
            <v>0.26791100000000001</v>
          </cell>
          <cell r="I151">
            <v>9084.0419999999995</v>
          </cell>
          <cell r="J151">
            <v>206.5</v>
          </cell>
          <cell r="K151">
            <v>8877.5419999999995</v>
          </cell>
          <cell r="L151">
            <v>921.50399999999991</v>
          </cell>
          <cell r="M151">
            <v>7956.0379999999996</v>
          </cell>
          <cell r="N151">
            <v>4</v>
          </cell>
          <cell r="P151">
            <v>1354.6721367341772</v>
          </cell>
          <cell r="Q151">
            <v>1528.8442686000001</v>
          </cell>
          <cell r="R151">
            <v>168.3</v>
          </cell>
          <cell r="S151">
            <v>3775</v>
          </cell>
          <cell r="T151">
            <v>654</v>
          </cell>
          <cell r="U151">
            <v>285222</v>
          </cell>
        </row>
        <row r="152">
          <cell r="B152">
            <v>138</v>
          </cell>
          <cell r="C152" t="str">
            <v>Свободы,20       КС-1-6 шт</v>
          </cell>
          <cell r="D152">
            <v>3.2</v>
          </cell>
          <cell r="E152">
            <v>3.3490639999999998</v>
          </cell>
          <cell r="F152">
            <v>2.8411529999999998</v>
          </cell>
          <cell r="G152">
            <v>0.507911</v>
          </cell>
          <cell r="I152">
            <v>7997.576</v>
          </cell>
          <cell r="J152">
            <v>311.75</v>
          </cell>
          <cell r="K152">
            <v>7685.826</v>
          </cell>
          <cell r="L152">
            <v>645.92099999999994</v>
          </cell>
          <cell r="M152">
            <v>7039.9049999999997</v>
          </cell>
          <cell r="N152">
            <v>4</v>
          </cell>
          <cell r="P152">
            <v>1260.6811889620253</v>
          </cell>
          <cell r="Q152">
            <v>1422.7687704</v>
          </cell>
          <cell r="R152">
            <v>177.9</v>
          </cell>
          <cell r="S152">
            <v>2474</v>
          </cell>
          <cell r="T152">
            <v>407</v>
          </cell>
          <cell r="U152">
            <v>172201</v>
          </cell>
        </row>
        <row r="153">
          <cell r="B153">
            <v>139</v>
          </cell>
          <cell r="C153" t="str">
            <v>Шоссе Нефтяников,38/3 ДКВР-6,5/13-2 шт ;                  ДЕ-16-14 гм -1 шт</v>
          </cell>
          <cell r="D153">
            <v>23.73</v>
          </cell>
          <cell r="E153">
            <v>24.529057000000002</v>
          </cell>
          <cell r="F153">
            <v>17.371769</v>
          </cell>
          <cell r="G153">
            <v>7.1572880000000003</v>
          </cell>
          <cell r="I153">
            <v>37257.506999999998</v>
          </cell>
          <cell r="J153">
            <v>514.5</v>
          </cell>
          <cell r="K153">
            <v>36743.006999999998</v>
          </cell>
          <cell r="L153">
            <v>1655.4559999999999</v>
          </cell>
          <cell r="M153">
            <v>35087.550999999999</v>
          </cell>
          <cell r="N153">
            <v>4</v>
          </cell>
          <cell r="P153">
            <v>5529.6742984177217</v>
          </cell>
          <cell r="Q153">
            <v>6240.6324224999998</v>
          </cell>
          <cell r="R153">
            <v>167.5</v>
          </cell>
          <cell r="S153">
            <v>16076</v>
          </cell>
          <cell r="T153">
            <v>1661</v>
          </cell>
          <cell r="U153">
            <v>947970</v>
          </cell>
        </row>
        <row r="154">
          <cell r="B154">
            <v>140</v>
          </cell>
          <cell r="C154" t="str">
            <v>К.Образцова 27                      Майти-Терм  НН-1825-2шт</v>
          </cell>
          <cell r="D154">
            <v>1.49</v>
          </cell>
          <cell r="E154">
            <v>0.455787</v>
          </cell>
          <cell r="F154">
            <v>0.40864</v>
          </cell>
          <cell r="G154">
            <v>4.7146999999999994E-2</v>
          </cell>
          <cell r="I154">
            <v>963.16699999999992</v>
          </cell>
          <cell r="J154">
            <v>15.18</v>
          </cell>
          <cell r="K154">
            <v>947.98699999999997</v>
          </cell>
          <cell r="L154">
            <v>0</v>
          </cell>
          <cell r="M154">
            <v>947.98699999999997</v>
          </cell>
          <cell r="N154">
            <v>5</v>
          </cell>
          <cell r="P154">
            <v>139.53729512658228</v>
          </cell>
          <cell r="Q154">
            <v>157.47780449999999</v>
          </cell>
          <cell r="R154">
            <v>163.5</v>
          </cell>
          <cell r="S154">
            <v>252</v>
          </cell>
          <cell r="T154">
            <v>50</v>
          </cell>
          <cell r="U154">
            <v>47675</v>
          </cell>
        </row>
        <row r="155">
          <cell r="B155">
            <v>141</v>
          </cell>
          <cell r="C155" t="str">
            <v>Каляева,263                           ТГМ-120-В2-1,2-3шт</v>
          </cell>
          <cell r="D155">
            <v>0.26</v>
          </cell>
          <cell r="E155">
            <v>0.23383799999999999</v>
          </cell>
          <cell r="F155">
            <v>0.23383799999999999</v>
          </cell>
          <cell r="G155">
            <v>0</v>
          </cell>
          <cell r="I155">
            <v>305.38200000000001</v>
          </cell>
          <cell r="J155">
            <v>3.41</v>
          </cell>
          <cell r="K155">
            <v>301.97199999999998</v>
          </cell>
          <cell r="L155">
            <v>0</v>
          </cell>
          <cell r="M155">
            <v>301.97199999999998</v>
          </cell>
          <cell r="N155">
            <v>6</v>
          </cell>
          <cell r="P155">
            <v>45.378218962025315</v>
          </cell>
          <cell r="Q155">
            <v>51.212561399999998</v>
          </cell>
          <cell r="R155">
            <v>167.7</v>
          </cell>
          <cell r="S155">
            <v>155</v>
          </cell>
          <cell r="T155">
            <v>18</v>
          </cell>
          <cell r="U155">
            <v>12692</v>
          </cell>
        </row>
        <row r="156">
          <cell r="B156">
            <v>142</v>
          </cell>
          <cell r="C156" t="str">
            <v>Кожевенная,44/1              REX-500-4шт</v>
          </cell>
          <cell r="D156">
            <v>17.2</v>
          </cell>
          <cell r="E156">
            <v>11.249994000000001</v>
          </cell>
          <cell r="F156">
            <v>7.8366980000000002</v>
          </cell>
          <cell r="G156">
            <v>3.4132959999999999</v>
          </cell>
          <cell r="I156">
            <v>23392.793999999998</v>
          </cell>
          <cell r="J156">
            <v>421.05</v>
          </cell>
          <cell r="K156">
            <v>22971.743999999999</v>
          </cell>
          <cell r="L156">
            <v>237.13800000000003</v>
          </cell>
          <cell r="M156">
            <v>22734.606</v>
          </cell>
          <cell r="N156">
            <v>4</v>
          </cell>
          <cell r="P156">
            <v>3219.0261211898733</v>
          </cell>
          <cell r="Q156">
            <v>3632.9009081999998</v>
          </cell>
          <cell r="R156">
            <v>155.30000000000001</v>
          </cell>
          <cell r="S156">
            <v>5986</v>
          </cell>
          <cell r="T156">
            <v>359</v>
          </cell>
          <cell r="U156">
            <v>142437</v>
          </cell>
        </row>
        <row r="157">
          <cell r="B157" t="str">
            <v>№8</v>
          </cell>
        </row>
        <row r="158">
          <cell r="B158">
            <v>143</v>
          </cell>
          <cell r="C158" t="str">
            <v xml:space="preserve">Российская 96/1ТВГ-8м-4 шт </v>
          </cell>
          <cell r="D158">
            <v>33.200000000000003</v>
          </cell>
          <cell r="E158">
            <v>29.561817000000001</v>
          </cell>
          <cell r="F158">
            <v>26.360938000000001</v>
          </cell>
          <cell r="G158">
            <v>3.200879</v>
          </cell>
          <cell r="I158">
            <v>61962.222999999998</v>
          </cell>
          <cell r="J158">
            <v>799.57</v>
          </cell>
          <cell r="K158">
            <v>61162.652999999998</v>
          </cell>
          <cell r="L158">
            <v>3584.9160000000002</v>
          </cell>
          <cell r="M158">
            <v>57577.737000000001</v>
          </cell>
          <cell r="N158">
            <v>4</v>
          </cell>
          <cell r="P158">
            <v>8729.614455569621</v>
          </cell>
          <cell r="Q158">
            <v>9851.9934570000005</v>
          </cell>
          <cell r="R158">
            <v>159</v>
          </cell>
          <cell r="S158">
            <v>25557</v>
          </cell>
          <cell r="T158">
            <v>2161</v>
          </cell>
          <cell r="U158">
            <v>792135</v>
          </cell>
        </row>
        <row r="159">
          <cell r="B159">
            <v>144</v>
          </cell>
          <cell r="C159" t="str">
            <v>Восточно-кругл.55/4                 ДКВР-10/13-3 шт ; Будерос-Логано-1 шт</v>
          </cell>
          <cell r="D159">
            <v>31.84</v>
          </cell>
          <cell r="E159">
            <v>27.631118000000001</v>
          </cell>
          <cell r="F159">
            <v>21.865027000000001</v>
          </cell>
          <cell r="G159">
            <v>5.7660910000000003</v>
          </cell>
          <cell r="I159">
            <v>66251.72</v>
          </cell>
          <cell r="J159">
            <v>808.33</v>
          </cell>
          <cell r="K159">
            <v>65443.39</v>
          </cell>
          <cell r="L159">
            <v>2936.5879999999997</v>
          </cell>
          <cell r="M159">
            <v>62506.802000000003</v>
          </cell>
          <cell r="N159">
            <v>4</v>
          </cell>
          <cell r="P159">
            <v>9193.0551220253165</v>
          </cell>
          <cell r="Q159">
            <v>10375.019351999999</v>
          </cell>
          <cell r="R159">
            <v>156.6</v>
          </cell>
          <cell r="S159">
            <v>28200</v>
          </cell>
          <cell r="T159">
            <v>5900</v>
          </cell>
          <cell r="U159">
            <v>1203849</v>
          </cell>
        </row>
        <row r="160">
          <cell r="B160">
            <v>145</v>
          </cell>
          <cell r="C160" t="str">
            <v>Армавирская,29  КС-1-10шт</v>
          </cell>
          <cell r="D160">
            <v>4.0999999999999996</v>
          </cell>
          <cell r="E160">
            <v>4.8362030000000003</v>
          </cell>
          <cell r="F160">
            <v>4.026154</v>
          </cell>
          <cell r="G160">
            <v>0.81004899999999991</v>
          </cell>
          <cell r="I160">
            <v>11415.617</v>
          </cell>
          <cell r="J160">
            <v>184.42</v>
          </cell>
          <cell r="K160">
            <v>11231.197</v>
          </cell>
          <cell r="L160">
            <v>408.79</v>
          </cell>
          <cell r="M160">
            <v>10822.406999999999</v>
          </cell>
          <cell r="N160">
            <v>4</v>
          </cell>
          <cell r="P160">
            <v>1763.0625698354431</v>
          </cell>
          <cell r="Q160">
            <v>1989.7420431</v>
          </cell>
          <cell r="R160">
            <v>174.3</v>
          </cell>
          <cell r="S160">
            <v>3940</v>
          </cell>
          <cell r="T160">
            <v>1129</v>
          </cell>
          <cell r="U160">
            <v>255889</v>
          </cell>
        </row>
        <row r="161">
          <cell r="B161">
            <v>146</v>
          </cell>
          <cell r="C161" t="str">
            <v>Зиповская, 6стр9                         КС-1-3шт;Энергия3-2шт;        Е-1/9-2шт</v>
          </cell>
          <cell r="D161">
            <v>4.67</v>
          </cell>
          <cell r="E161">
            <v>2.16845</v>
          </cell>
          <cell r="F161">
            <v>2.0249190000000001</v>
          </cell>
          <cell r="G161">
            <v>0.14353099999999999</v>
          </cell>
          <cell r="I161">
            <v>5144.2809999999999</v>
          </cell>
          <cell r="J161">
            <v>120.78</v>
          </cell>
          <cell r="K161">
            <v>5023.5010000000002</v>
          </cell>
          <cell r="L161">
            <v>1085.1619999999998</v>
          </cell>
          <cell r="M161">
            <v>3938.3389999999999</v>
          </cell>
          <cell r="N161">
            <v>5</v>
          </cell>
          <cell r="P161">
            <v>773.530556949367</v>
          </cell>
          <cell r="Q161">
            <v>872.98448569999994</v>
          </cell>
          <cell r="R161">
            <v>169.7</v>
          </cell>
          <cell r="S161">
            <v>3870</v>
          </cell>
          <cell r="T161">
            <v>1495</v>
          </cell>
          <cell r="U161">
            <v>107544</v>
          </cell>
        </row>
        <row r="162">
          <cell r="B162">
            <v>147</v>
          </cell>
          <cell r="C162" t="str">
            <v>Зиповская,29     КС-1-6шт</v>
          </cell>
          <cell r="D162">
            <v>3.6</v>
          </cell>
          <cell r="E162">
            <v>3.437748</v>
          </cell>
          <cell r="F162">
            <v>3.285574</v>
          </cell>
          <cell r="G162">
            <v>0.152174</v>
          </cell>
          <cell r="I162">
            <v>6641.3550000000005</v>
          </cell>
          <cell r="J162">
            <v>85.39</v>
          </cell>
          <cell r="K162">
            <v>6555.9650000000001</v>
          </cell>
          <cell r="L162">
            <v>486.46900000000005</v>
          </cell>
          <cell r="M162">
            <v>6069.4960000000001</v>
          </cell>
          <cell r="N162">
            <v>4</v>
          </cell>
          <cell r="P162">
            <v>1021.5917210126584</v>
          </cell>
          <cell r="Q162">
            <v>1152.9392280000002</v>
          </cell>
          <cell r="R162">
            <v>173.6</v>
          </cell>
          <cell r="S162">
            <v>2941</v>
          </cell>
          <cell r="T162">
            <v>826</v>
          </cell>
          <cell r="U162">
            <v>187969</v>
          </cell>
        </row>
        <row r="163">
          <cell r="B163">
            <v>148</v>
          </cell>
          <cell r="C163" t="str">
            <v>Ипподромная 53/4                 ДКВР-6,5/13-2 шт;                КВГ-7,56-1 шт</v>
          </cell>
          <cell r="D163">
            <v>14.9</v>
          </cell>
          <cell r="E163">
            <v>13.134130000000001</v>
          </cell>
          <cell r="F163">
            <v>11.387076</v>
          </cell>
          <cell r="G163">
            <v>1.7470539999999999</v>
          </cell>
          <cell r="I163">
            <v>29080.720000000001</v>
          </cell>
          <cell r="J163">
            <v>740.54</v>
          </cell>
          <cell r="K163">
            <v>28340.18</v>
          </cell>
          <cell r="L163">
            <v>2331.4839999999999</v>
          </cell>
          <cell r="M163">
            <v>26008.696</v>
          </cell>
          <cell r="N163">
            <v>4</v>
          </cell>
          <cell r="P163">
            <v>4091.9149812658229</v>
          </cell>
          <cell r="Q163">
            <v>4618.0183360000001</v>
          </cell>
          <cell r="R163">
            <v>158.80000000000001</v>
          </cell>
          <cell r="S163">
            <v>13436</v>
          </cell>
          <cell r="T163">
            <v>3593</v>
          </cell>
          <cell r="U163">
            <v>1180247</v>
          </cell>
        </row>
        <row r="164">
          <cell r="B164">
            <v>149</v>
          </cell>
          <cell r="C164" t="str">
            <v>Московская,42 стр1         ТВГ-4р-2шт ; КВГ-7,56- 2шт</v>
          </cell>
          <cell r="D164">
            <v>21.6</v>
          </cell>
          <cell r="E164">
            <v>14.739379</v>
          </cell>
          <cell r="F164">
            <v>13.476785</v>
          </cell>
          <cell r="G164">
            <v>1.262594</v>
          </cell>
          <cell r="I164">
            <v>29762.872999999996</v>
          </cell>
          <cell r="J164">
            <v>346.03</v>
          </cell>
          <cell r="K164">
            <v>29416.842999999997</v>
          </cell>
          <cell r="L164">
            <v>2044.2959999999998</v>
          </cell>
          <cell r="M164">
            <v>27372.546999999999</v>
          </cell>
          <cell r="N164">
            <v>4</v>
          </cell>
          <cell r="P164">
            <v>4177.3510863797464</v>
          </cell>
          <cell r="Q164">
            <v>4714.439083199999</v>
          </cell>
          <cell r="R164">
            <v>158.4</v>
          </cell>
          <cell r="S164">
            <v>14104</v>
          </cell>
          <cell r="T164">
            <v>2556</v>
          </cell>
          <cell r="U164">
            <v>709400</v>
          </cell>
        </row>
        <row r="165">
          <cell r="B165">
            <v>150</v>
          </cell>
          <cell r="C165" t="str">
            <v>Московская,74  ТВГ-8м-3шт</v>
          </cell>
          <cell r="D165">
            <v>24.9</v>
          </cell>
          <cell r="E165">
            <v>9.4396850000000008</v>
          </cell>
          <cell r="F165">
            <v>8.2071450000000006</v>
          </cell>
          <cell r="G165">
            <v>1.23254</v>
          </cell>
          <cell r="I165">
            <v>21278.388999999999</v>
          </cell>
          <cell r="J165">
            <v>366.73</v>
          </cell>
          <cell r="K165">
            <v>20911.659</v>
          </cell>
          <cell r="L165">
            <v>1164.03</v>
          </cell>
          <cell r="M165">
            <v>19747.629000000001</v>
          </cell>
          <cell r="N165">
            <v>4</v>
          </cell>
          <cell r="P165">
            <v>3065.704096177215</v>
          </cell>
          <cell r="Q165">
            <v>3459.8660513999998</v>
          </cell>
          <cell r="R165">
            <v>162.6</v>
          </cell>
          <cell r="S165">
            <v>9345</v>
          </cell>
          <cell r="T165">
            <v>1805</v>
          </cell>
          <cell r="U165">
            <v>622722</v>
          </cell>
        </row>
        <row r="166">
          <cell r="B166">
            <v>151</v>
          </cell>
          <cell r="C166" t="str">
            <v>Северная,491/2                   Энергия3-3шт</v>
          </cell>
          <cell r="D166">
            <v>2.21</v>
          </cell>
          <cell r="E166">
            <v>1.8219829999999999</v>
          </cell>
          <cell r="F166">
            <v>1.8219829999999999</v>
          </cell>
          <cell r="G166">
            <v>0</v>
          </cell>
          <cell r="I166">
            <v>3210.6340000000005</v>
          </cell>
          <cell r="J166">
            <v>102.84</v>
          </cell>
          <cell r="K166">
            <v>3107.7940000000003</v>
          </cell>
          <cell r="L166">
            <v>107.67699999999999</v>
          </cell>
          <cell r="M166">
            <v>3000.1170000000002</v>
          </cell>
          <cell r="N166">
            <v>5</v>
          </cell>
          <cell r="P166">
            <v>489.03239141772161</v>
          </cell>
          <cell r="Q166">
            <v>551.90798460000008</v>
          </cell>
          <cell r="R166">
            <v>171.9</v>
          </cell>
          <cell r="S166">
            <v>1185</v>
          </cell>
          <cell r="T166">
            <v>96</v>
          </cell>
          <cell r="U166">
            <v>32625</v>
          </cell>
        </row>
        <row r="167">
          <cell r="B167">
            <v>152</v>
          </cell>
          <cell r="C167" t="str">
            <v>п.Бер.Новосел.13  КС-1-5 шт</v>
          </cell>
          <cell r="D167">
            <v>3</v>
          </cell>
          <cell r="E167">
            <v>3.0230819999999996</v>
          </cell>
          <cell r="F167">
            <v>2.6906439999999998</v>
          </cell>
          <cell r="G167">
            <v>0.33243800000000001</v>
          </cell>
          <cell r="I167">
            <v>6613.808</v>
          </cell>
          <cell r="J167">
            <v>126.25</v>
          </cell>
          <cell r="K167">
            <v>6487.558</v>
          </cell>
          <cell r="L167">
            <v>466.23400000000004</v>
          </cell>
          <cell r="M167">
            <v>6021.3239999999996</v>
          </cell>
          <cell r="N167">
            <v>5</v>
          </cell>
          <cell r="P167">
            <v>992.74095270886073</v>
          </cell>
          <cell r="Q167">
            <v>1120.3790752</v>
          </cell>
          <cell r="R167">
            <v>169.4</v>
          </cell>
          <cell r="S167">
            <v>2354</v>
          </cell>
          <cell r="T167">
            <v>614</v>
          </cell>
          <cell r="U167">
            <v>273015</v>
          </cell>
        </row>
        <row r="168">
          <cell r="B168">
            <v>153</v>
          </cell>
          <cell r="C168" t="str">
            <v xml:space="preserve">п.Березовый 37/10                  ДКВР-6,5/13-3 шт </v>
          </cell>
          <cell r="D168">
            <v>12.54</v>
          </cell>
          <cell r="E168">
            <v>1.9936530000000001</v>
          </cell>
          <cell r="F168">
            <v>1.7677050000000001</v>
          </cell>
          <cell r="G168">
            <v>0.22594799999999998</v>
          </cell>
          <cell r="I168">
            <v>5777.5369999999994</v>
          </cell>
          <cell r="J168">
            <v>691.2</v>
          </cell>
          <cell r="K168">
            <v>5086.3369999999995</v>
          </cell>
          <cell r="L168">
            <v>1005.63</v>
          </cell>
          <cell r="M168">
            <v>4080.7069999999999</v>
          </cell>
          <cell r="N168">
            <v>5</v>
          </cell>
          <cell r="P168">
            <v>836.4995975443037</v>
          </cell>
          <cell r="Q168">
            <v>944.04954579999992</v>
          </cell>
          <cell r="R168">
            <v>163.4</v>
          </cell>
          <cell r="S168">
            <v>21684</v>
          </cell>
          <cell r="T168">
            <v>3500</v>
          </cell>
          <cell r="U168">
            <v>485073</v>
          </cell>
        </row>
        <row r="169">
          <cell r="B169">
            <v>154</v>
          </cell>
          <cell r="C169" t="str">
            <v>п.ОТД.2 СКЗНИИСИВ        КАСВ-1,86-4шт</v>
          </cell>
          <cell r="D169">
            <v>6.4</v>
          </cell>
          <cell r="E169">
            <v>1.4038680000000001</v>
          </cell>
          <cell r="F169">
            <v>1.298691</v>
          </cell>
          <cell r="G169">
            <v>0.10517699999999999</v>
          </cell>
          <cell r="I169">
            <v>4508.3599999999997</v>
          </cell>
          <cell r="J169">
            <v>172.05</v>
          </cell>
          <cell r="K169">
            <v>4336.3099999999995</v>
          </cell>
          <cell r="L169">
            <v>1674.0419999999999</v>
          </cell>
          <cell r="M169">
            <v>2662.268</v>
          </cell>
          <cell r="N169">
            <v>5</v>
          </cell>
          <cell r="P169">
            <v>624.37932607594939</v>
          </cell>
          <cell r="Q169">
            <v>704.65666799999997</v>
          </cell>
          <cell r="R169">
            <v>156.30000000000001</v>
          </cell>
          <cell r="S169">
            <v>2111</v>
          </cell>
          <cell r="T169">
            <v>112</v>
          </cell>
          <cell r="U169">
            <v>182684</v>
          </cell>
        </row>
        <row r="170">
          <cell r="B170">
            <v>155</v>
          </cell>
          <cell r="C170" t="str">
            <v>п.ОТД.3 СКЗНИИСИВ       КАСВ-1,86-2 шт</v>
          </cell>
          <cell r="D170">
            <v>3.2</v>
          </cell>
          <cell r="E170">
            <v>0.74962899999999999</v>
          </cell>
          <cell r="F170">
            <v>0.74962899999999999</v>
          </cell>
          <cell r="G170">
            <v>0</v>
          </cell>
          <cell r="I170">
            <v>1302.375</v>
          </cell>
          <cell r="J170">
            <v>41.65</v>
          </cell>
          <cell r="K170">
            <v>1260.7249999999999</v>
          </cell>
          <cell r="L170">
            <v>229.619</v>
          </cell>
          <cell r="M170">
            <v>1031.106</v>
          </cell>
          <cell r="N170">
            <v>5</v>
          </cell>
          <cell r="P170">
            <v>181.06309651898735</v>
          </cell>
          <cell r="Q170">
            <v>204.34263750000002</v>
          </cell>
          <cell r="R170">
            <v>156.9</v>
          </cell>
          <cell r="S170">
            <v>566</v>
          </cell>
          <cell r="T170">
            <v>16</v>
          </cell>
          <cell r="U170">
            <v>135149</v>
          </cell>
        </row>
        <row r="171">
          <cell r="B171">
            <v>156</v>
          </cell>
          <cell r="C171" t="str">
            <v>Российская,10 стр2                  ТГМ-120-В2-1,2- 3шт</v>
          </cell>
          <cell r="D171">
            <v>0.36</v>
          </cell>
          <cell r="E171">
            <v>0.26560099999999998</v>
          </cell>
          <cell r="F171">
            <v>0.26560099999999998</v>
          </cell>
          <cell r="G171">
            <v>0</v>
          </cell>
          <cell r="I171">
            <v>380.22499999999997</v>
          </cell>
          <cell r="J171">
            <v>12.45</v>
          </cell>
          <cell r="K171">
            <v>367.77499999999998</v>
          </cell>
          <cell r="L171">
            <v>0</v>
          </cell>
          <cell r="M171">
            <v>367.77499999999998</v>
          </cell>
          <cell r="N171">
            <v>6</v>
          </cell>
          <cell r="P171">
            <v>57.476543670886073</v>
          </cell>
          <cell r="Q171">
            <v>64.866384999999994</v>
          </cell>
          <cell r="R171">
            <v>170.6</v>
          </cell>
          <cell r="S171">
            <v>178</v>
          </cell>
          <cell r="T171">
            <v>33</v>
          </cell>
          <cell r="U171">
            <v>7899</v>
          </cell>
        </row>
        <row r="172">
          <cell r="B172">
            <v>157</v>
          </cell>
          <cell r="C172" t="str">
            <v>16 Полев.уч.псих.  КС-1-5шт</v>
          </cell>
          <cell r="D172">
            <v>3</v>
          </cell>
          <cell r="E172">
            <v>2.6402870000000003</v>
          </cell>
          <cell r="F172">
            <v>2.1429870000000002</v>
          </cell>
          <cell r="G172">
            <v>0.49730000000000002</v>
          </cell>
          <cell r="I172">
            <v>6729.8739999999998</v>
          </cell>
          <cell r="J172">
            <v>242.4</v>
          </cell>
          <cell r="K172">
            <v>6487.4740000000002</v>
          </cell>
          <cell r="L172">
            <v>565.57899999999995</v>
          </cell>
          <cell r="M172">
            <v>5921.8950000000004</v>
          </cell>
          <cell r="N172">
            <v>5</v>
          </cell>
          <cell r="P172">
            <v>964.24612412658223</v>
          </cell>
          <cell r="Q172">
            <v>1088.2206257999999</v>
          </cell>
          <cell r="R172">
            <v>161.69999999999999</v>
          </cell>
          <cell r="S172">
            <v>2244</v>
          </cell>
          <cell r="T172">
            <v>476</v>
          </cell>
          <cell r="U172">
            <v>166496</v>
          </cell>
        </row>
        <row r="173">
          <cell r="B173">
            <v>158</v>
          </cell>
          <cell r="C173" t="str">
            <v>пос.Плодородный  КС-1-2шт</v>
          </cell>
          <cell r="D173">
            <v>1.0049999999999999</v>
          </cell>
          <cell r="E173">
            <v>0.97527599999999992</v>
          </cell>
          <cell r="F173">
            <v>0.87650399999999995</v>
          </cell>
          <cell r="G173">
            <v>9.8771999999999999E-2</v>
          </cell>
          <cell r="I173">
            <v>2473.5059999999999</v>
          </cell>
          <cell r="J173">
            <v>87.25</v>
          </cell>
          <cell r="K173">
            <v>2386.2559999999999</v>
          </cell>
          <cell r="L173">
            <v>447.77699999999999</v>
          </cell>
          <cell r="M173">
            <v>1938.479</v>
          </cell>
          <cell r="N173">
            <v>5</v>
          </cell>
          <cell r="P173">
            <v>378.28986698734178</v>
          </cell>
          <cell r="Q173">
            <v>426.92713559999999</v>
          </cell>
          <cell r="R173">
            <v>172.6</v>
          </cell>
          <cell r="S173">
            <v>1587</v>
          </cell>
          <cell r="T173">
            <v>429</v>
          </cell>
          <cell r="U173">
            <v>75098</v>
          </cell>
        </row>
        <row r="174">
          <cell r="B174">
            <v>159</v>
          </cell>
          <cell r="C174" t="str">
            <v>Уссурийская,2 стр2  Универсал-6м-2шт</v>
          </cell>
          <cell r="D174">
            <v>1.02</v>
          </cell>
          <cell r="E174">
            <v>0.708924</v>
          </cell>
          <cell r="F174">
            <v>0.708924</v>
          </cell>
          <cell r="G174">
            <v>0</v>
          </cell>
          <cell r="I174">
            <v>1034.377</v>
          </cell>
          <cell r="J174">
            <v>18.579999999999998</v>
          </cell>
          <cell r="K174">
            <v>1015.797</v>
          </cell>
          <cell r="L174">
            <v>90.13900000000001</v>
          </cell>
          <cell r="M174">
            <v>925.65800000000002</v>
          </cell>
          <cell r="N174">
            <v>5</v>
          </cell>
          <cell r="P174">
            <v>171.57564820253162</v>
          </cell>
          <cell r="Q174">
            <v>193.63537439999996</v>
          </cell>
          <cell r="R174">
            <v>187.2</v>
          </cell>
          <cell r="S174">
            <v>608</v>
          </cell>
          <cell r="T174">
            <v>124</v>
          </cell>
          <cell r="U174">
            <v>22180</v>
          </cell>
        </row>
        <row r="175">
          <cell r="B175">
            <v>160</v>
          </cell>
          <cell r="C175" t="str">
            <v>Тепличная,19    КС-1-6 шт</v>
          </cell>
          <cell r="D175">
            <v>3.6</v>
          </cell>
          <cell r="E175">
            <v>3.5514749999999999</v>
          </cell>
          <cell r="F175">
            <v>3.0975730000000001</v>
          </cell>
          <cell r="G175">
            <v>0.45390199999999997</v>
          </cell>
          <cell r="I175">
            <v>10485.682000000001</v>
          </cell>
          <cell r="J175">
            <v>434.95</v>
          </cell>
          <cell r="K175">
            <v>10050.732</v>
          </cell>
          <cell r="L175">
            <v>1822.1109999999999</v>
          </cell>
          <cell r="M175">
            <v>8228.6209999999992</v>
          </cell>
          <cell r="N175">
            <v>4</v>
          </cell>
          <cell r="P175">
            <v>1491.2232565822787</v>
          </cell>
          <cell r="Q175">
            <v>1682.9519610000002</v>
          </cell>
          <cell r="R175">
            <v>160.5</v>
          </cell>
          <cell r="S175">
            <v>4184</v>
          </cell>
          <cell r="T175">
            <v>706</v>
          </cell>
          <cell r="U175">
            <v>221628</v>
          </cell>
        </row>
        <row r="176">
          <cell r="B176">
            <v>161</v>
          </cell>
          <cell r="C176" t="str">
            <v>пос. Лазурный                  ДКВР-4/13-2шт</v>
          </cell>
          <cell r="D176">
            <v>5.6</v>
          </cell>
          <cell r="E176">
            <v>2.5144440000000001</v>
          </cell>
          <cell r="F176">
            <v>2.2761450000000001</v>
          </cell>
          <cell r="G176">
            <v>0.23829899999999998</v>
          </cell>
          <cell r="I176">
            <v>6724.402</v>
          </cell>
          <cell r="J176">
            <v>457.17</v>
          </cell>
          <cell r="K176">
            <v>6267.232</v>
          </cell>
          <cell r="L176">
            <v>1179.934</v>
          </cell>
          <cell r="M176">
            <v>5087.2979999999998</v>
          </cell>
          <cell r="N176">
            <v>5</v>
          </cell>
          <cell r="P176">
            <v>972.99543369620255</v>
          </cell>
          <cell r="Q176">
            <v>1098.0948466</v>
          </cell>
          <cell r="R176">
            <v>163.30000000000001</v>
          </cell>
          <cell r="S176">
            <v>8561</v>
          </cell>
          <cell r="T176">
            <v>1289</v>
          </cell>
          <cell r="U176">
            <v>355567</v>
          </cell>
        </row>
        <row r="177">
          <cell r="B177">
            <v>162</v>
          </cell>
          <cell r="C177" t="str">
            <v>Красюка,68   Дакон-ПрексалР-730-2шт;Дакон-ПрексалР-1200-1шт;</v>
          </cell>
          <cell r="D177">
            <v>2.2880000000000003</v>
          </cell>
          <cell r="E177">
            <v>1.35141</v>
          </cell>
          <cell r="F177">
            <v>1.171319</v>
          </cell>
          <cell r="G177">
            <v>0.180091</v>
          </cell>
          <cell r="I177">
            <v>4391.9929999999995</v>
          </cell>
          <cell r="J177">
            <v>234.54</v>
          </cell>
          <cell r="K177">
            <v>4157.4529999999995</v>
          </cell>
          <cell r="L177">
            <v>272.91800000000001</v>
          </cell>
          <cell r="M177">
            <v>3884.5349999999999</v>
          </cell>
          <cell r="N177">
            <v>5</v>
          </cell>
          <cell r="P177">
            <v>617.60316755696192</v>
          </cell>
          <cell r="Q177">
            <v>697.00928909999982</v>
          </cell>
          <cell r="R177">
            <v>158.69999999999999</v>
          </cell>
          <cell r="S177">
            <v>942</v>
          </cell>
          <cell r="T177">
            <v>79</v>
          </cell>
          <cell r="U177">
            <v>239226</v>
          </cell>
        </row>
        <row r="178">
          <cell r="B178">
            <v>163</v>
          </cell>
          <cell r="C178" t="str">
            <v>Дорожная,1                          Ква-1,6 Г/ЛЖ-2шт</v>
          </cell>
          <cell r="D178">
            <v>2.75</v>
          </cell>
          <cell r="E178">
            <v>0.31403900000000001</v>
          </cell>
          <cell r="F178">
            <v>0.30971100000000001</v>
          </cell>
          <cell r="G178">
            <v>4.3279999999999994E-3</v>
          </cell>
          <cell r="I178">
            <v>663.87300000000005</v>
          </cell>
          <cell r="J178">
            <v>177.08</v>
          </cell>
          <cell r="K178">
            <v>486.79300000000001</v>
          </cell>
          <cell r="L178">
            <v>59.003999999999998</v>
          </cell>
          <cell r="M178">
            <v>427.78899999999999</v>
          </cell>
          <cell r="N178">
            <v>6</v>
          </cell>
          <cell r="P178">
            <v>91.353966873417733</v>
          </cell>
          <cell r="Q178">
            <v>103.09947690000001</v>
          </cell>
          <cell r="R178">
            <v>155.30000000000001</v>
          </cell>
          <cell r="S178">
            <v>291</v>
          </cell>
          <cell r="T178">
            <v>29</v>
          </cell>
          <cell r="U178">
            <v>202925</v>
          </cell>
        </row>
        <row r="179">
          <cell r="B179">
            <v>164</v>
          </cell>
          <cell r="C179" t="str">
            <v>Соколова,19                                     Riello RTQ 235-2 шт</v>
          </cell>
          <cell r="D179">
            <v>0.40076000000000001</v>
          </cell>
          <cell r="E179">
            <v>0.34381</v>
          </cell>
          <cell r="F179">
            <v>0.34381</v>
          </cell>
          <cell r="G179">
            <v>0</v>
          </cell>
          <cell r="I179">
            <v>518.61900000000003</v>
          </cell>
          <cell r="J179">
            <v>13.8</v>
          </cell>
          <cell r="K179">
            <v>504.81900000000002</v>
          </cell>
          <cell r="L179">
            <v>39.049999999999997</v>
          </cell>
          <cell r="M179">
            <v>465.76900000000001</v>
          </cell>
          <cell r="N179">
            <v>6</v>
          </cell>
          <cell r="P179">
            <v>72.101170594936718</v>
          </cell>
          <cell r="Q179">
            <v>81.371321100000003</v>
          </cell>
          <cell r="R179">
            <v>156.9</v>
          </cell>
          <cell r="S179">
            <v>255</v>
          </cell>
          <cell r="T179">
            <v>33</v>
          </cell>
          <cell r="U179">
            <v>8869</v>
          </cell>
        </row>
        <row r="180">
          <cell r="C180" t="str">
            <v>Всего по  газ.котельным</v>
          </cell>
          <cell r="D180">
            <v>1024.5607600000003</v>
          </cell>
          <cell r="E180">
            <v>740.48441599999978</v>
          </cell>
          <cell r="F180">
            <v>640.85104699999954</v>
          </cell>
          <cell r="G180">
            <v>96.905468999999968</v>
          </cell>
          <cell r="H180">
            <v>2.7278999999999995</v>
          </cell>
          <cell r="I180">
            <v>1536491.841</v>
          </cell>
          <cell r="J180">
            <v>38694.850000000013</v>
          </cell>
          <cell r="K180">
            <v>1497796.9909999997</v>
          </cell>
          <cell r="L180">
            <v>123128.30100000002</v>
          </cell>
          <cell r="M180">
            <v>1374668.6899999995</v>
          </cell>
          <cell r="P180">
            <v>220547.66705426091</v>
          </cell>
          <cell r="Q180">
            <v>248903.79567552308</v>
          </cell>
          <cell r="R180">
            <v>161.99486976353106</v>
          </cell>
          <cell r="S180">
            <v>972494</v>
          </cell>
          <cell r="T180">
            <v>188307</v>
          </cell>
          <cell r="U180">
            <v>41775241</v>
          </cell>
        </row>
        <row r="181">
          <cell r="C181" t="str">
            <v>в том  числе по группам :</v>
          </cell>
        </row>
        <row r="182">
          <cell r="B182" t="str">
            <v>7 гр</v>
          </cell>
          <cell r="C182" t="str">
            <v>до 0,01млн.м3 вкл.</v>
          </cell>
          <cell r="N182">
            <v>7</v>
          </cell>
        </row>
        <row r="183">
          <cell r="B183" t="str">
            <v>6 гр</v>
          </cell>
          <cell r="C183" t="str">
            <v>от  0,01млн.м3 до0,1млн.вкл.</v>
          </cell>
          <cell r="N183">
            <v>6</v>
          </cell>
          <cell r="P183">
            <v>1544.6645709493673</v>
          </cell>
          <cell r="Q183">
            <v>1743.2643014999999</v>
          </cell>
        </row>
        <row r="184">
          <cell r="B184" t="str">
            <v>5 гр</v>
          </cell>
          <cell r="C184" t="str">
            <v>от  0,1млн.м3 до 1млн.вкл.</v>
          </cell>
          <cell r="N184">
            <v>5</v>
          </cell>
          <cell r="P184">
            <v>40193.92525180518</v>
          </cell>
          <cell r="Q184">
            <v>45361.71564132299</v>
          </cell>
        </row>
        <row r="185">
          <cell r="B185" t="str">
            <v>4  гр</v>
          </cell>
          <cell r="C185" t="str">
            <v>от  1млн.м3 до 10 млн.вкл.</v>
          </cell>
          <cell r="N185">
            <v>4</v>
          </cell>
          <cell r="P185">
            <v>133208.31916611394</v>
          </cell>
          <cell r="Q185">
            <v>150335.10305890001</v>
          </cell>
        </row>
        <row r="186">
          <cell r="B186" t="str">
            <v>3 гр</v>
          </cell>
          <cell r="C186" t="str">
            <v>от 10 млн.м3 до 100млн.вкл.</v>
          </cell>
          <cell r="N186">
            <v>3</v>
          </cell>
          <cell r="P186">
            <v>45600.758065392416</v>
          </cell>
          <cell r="Q186">
            <v>51463.712673800008</v>
          </cell>
        </row>
        <row r="188">
          <cell r="C188" t="str">
            <v>ПБТ</v>
          </cell>
        </row>
        <row r="189">
          <cell r="B189" t="str">
            <v>№2</v>
          </cell>
        </row>
        <row r="190">
          <cell r="B190">
            <v>1</v>
          </cell>
          <cell r="C190" t="str">
            <v>Красная   58/1      КС-1 -3шт</v>
          </cell>
          <cell r="D190">
            <v>1.2</v>
          </cell>
          <cell r="E190">
            <v>0.94552099999999994</v>
          </cell>
          <cell r="F190">
            <v>0.94552099999999994</v>
          </cell>
          <cell r="G190">
            <v>0</v>
          </cell>
          <cell r="H190">
            <v>0</v>
          </cell>
          <cell r="I190">
            <v>1235.0280000000002</v>
          </cell>
          <cell r="J190">
            <v>37.92</v>
          </cell>
          <cell r="K190">
            <v>1197.1080000000002</v>
          </cell>
          <cell r="L190">
            <v>169.64</v>
          </cell>
          <cell r="M190">
            <v>1027.4680000000001</v>
          </cell>
          <cell r="P190">
            <v>168.74129080779949</v>
          </cell>
          <cell r="Q190">
            <v>242.31249360000004</v>
          </cell>
          <cell r="R190">
            <v>196.2</v>
          </cell>
          <cell r="S190">
            <v>726</v>
          </cell>
          <cell r="T190">
            <v>16</v>
          </cell>
          <cell r="U190">
            <v>46773</v>
          </cell>
        </row>
        <row r="191">
          <cell r="B191" t="str">
            <v xml:space="preserve"> №5</v>
          </cell>
        </row>
        <row r="192">
          <cell r="B192">
            <v>2</v>
          </cell>
          <cell r="C192" t="str">
            <v>2  отд  Солнечный                         Е-09-ПКН-2м – 2шт</v>
          </cell>
          <cell r="D192">
            <v>1</v>
          </cell>
          <cell r="E192">
            <v>0.34440199999999999</v>
          </cell>
          <cell r="F192">
            <v>0.34440199999999999</v>
          </cell>
          <cell r="G192">
            <v>0</v>
          </cell>
          <cell r="H192">
            <v>0</v>
          </cell>
          <cell r="I192">
            <v>650.07999999999993</v>
          </cell>
          <cell r="J192">
            <v>40.338000000000001</v>
          </cell>
          <cell r="K192">
            <v>609.74199999999996</v>
          </cell>
          <cell r="L192">
            <v>128.47</v>
          </cell>
          <cell r="M192">
            <v>481.27199999999999</v>
          </cell>
          <cell r="P192">
            <v>88.820122562674086</v>
          </cell>
          <cell r="Q192">
            <v>127.54569599999998</v>
          </cell>
          <cell r="R192">
            <v>196.2</v>
          </cell>
          <cell r="S192">
            <v>409</v>
          </cell>
          <cell r="T192">
            <v>108</v>
          </cell>
          <cell r="U192">
            <v>59669</v>
          </cell>
        </row>
        <row r="193">
          <cell r="B193" t="str">
            <v>№8</v>
          </cell>
        </row>
        <row r="195">
          <cell r="B195">
            <v>4</v>
          </cell>
          <cell r="C195" t="str">
            <v>4 отд Краснодарский                   НР-18-2шт</v>
          </cell>
          <cell r="D195">
            <v>1</v>
          </cell>
          <cell r="E195">
            <v>0.16458600000000001</v>
          </cell>
          <cell r="F195">
            <v>0.16458600000000001</v>
          </cell>
          <cell r="G195">
            <v>0</v>
          </cell>
          <cell r="H195">
            <v>0</v>
          </cell>
          <cell r="I195">
            <v>305.339</v>
          </cell>
          <cell r="J195">
            <v>21.74</v>
          </cell>
          <cell r="K195">
            <v>283.59899999999999</v>
          </cell>
          <cell r="L195">
            <v>60.66</v>
          </cell>
          <cell r="M195">
            <v>222.93899999999999</v>
          </cell>
          <cell r="P195">
            <v>41.718322980501391</v>
          </cell>
          <cell r="Q195">
            <v>59.907511799999995</v>
          </cell>
          <cell r="R195">
            <v>196.2</v>
          </cell>
          <cell r="S195">
            <v>349</v>
          </cell>
          <cell r="T195">
            <v>208</v>
          </cell>
          <cell r="U195">
            <v>22180</v>
          </cell>
        </row>
        <row r="196">
          <cell r="C196" t="str">
            <v>Всего по  ПБТ</v>
          </cell>
          <cell r="D196">
            <v>3.2</v>
          </cell>
          <cell r="E196">
            <v>1.4545089999999998</v>
          </cell>
          <cell r="F196">
            <v>1.4545089999999998</v>
          </cell>
          <cell r="G196">
            <v>0</v>
          </cell>
          <cell r="H196">
            <v>0</v>
          </cell>
          <cell r="I196">
            <v>2190.4470000000001</v>
          </cell>
          <cell r="J196">
            <v>99.998000000000005</v>
          </cell>
          <cell r="K196">
            <v>2090.4490000000001</v>
          </cell>
          <cell r="L196">
            <v>358.77</v>
          </cell>
          <cell r="M196">
            <v>1731.6790000000001</v>
          </cell>
          <cell r="P196">
            <v>299.27973635097499</v>
          </cell>
          <cell r="Q196">
            <v>429.76570140000001</v>
          </cell>
          <cell r="R196">
            <v>196.2</v>
          </cell>
          <cell r="S196">
            <v>1484</v>
          </cell>
          <cell r="T196">
            <v>332</v>
          </cell>
          <cell r="U196">
            <v>128622</v>
          </cell>
        </row>
        <row r="197">
          <cell r="C197" t="str">
            <v xml:space="preserve">Уголь                         </v>
          </cell>
        </row>
        <row r="198">
          <cell r="B198" t="str">
            <v>№2</v>
          </cell>
        </row>
        <row r="199">
          <cell r="B199">
            <v>1</v>
          </cell>
          <cell r="C199" t="str">
            <v>Шевченко  222/1  КС-1 -2шт</v>
          </cell>
          <cell r="D199">
            <v>0.42</v>
          </cell>
          <cell r="E199">
            <v>0.1595</v>
          </cell>
          <cell r="F199">
            <v>0.1595</v>
          </cell>
          <cell r="G199">
            <v>0</v>
          </cell>
          <cell r="I199">
            <v>216.762</v>
          </cell>
          <cell r="J199">
            <v>43.21</v>
          </cell>
          <cell r="K199">
            <v>173.55199999999999</v>
          </cell>
          <cell r="L199">
            <v>15.15</v>
          </cell>
          <cell r="M199">
            <v>158.40199999999999</v>
          </cell>
          <cell r="P199">
            <v>75.836292505010022</v>
          </cell>
          <cell r="Q199">
            <v>54.060442800000004</v>
          </cell>
          <cell r="R199">
            <v>249.4</v>
          </cell>
          <cell r="S199">
            <v>117</v>
          </cell>
          <cell r="T199">
            <v>16</v>
          </cell>
          <cell r="U199">
            <v>18602</v>
          </cell>
        </row>
        <row r="200">
          <cell r="B200">
            <v>2</v>
          </cell>
          <cell r="C200" t="str">
            <v>Красная 28     КС-1 -3шт</v>
          </cell>
          <cell r="D200">
            <v>1.2</v>
          </cell>
          <cell r="E200">
            <v>0.26389299999999999</v>
          </cell>
          <cell r="F200">
            <v>0.24893000000000001</v>
          </cell>
          <cell r="G200">
            <v>1.4962999999999999E-2</v>
          </cell>
          <cell r="I200">
            <v>471.94799999999998</v>
          </cell>
          <cell r="J200">
            <v>79.91</v>
          </cell>
          <cell r="K200">
            <v>392.03800000000001</v>
          </cell>
          <cell r="L200">
            <v>81.760000000000005</v>
          </cell>
          <cell r="M200">
            <v>310.27800000000002</v>
          </cell>
          <cell r="P200">
            <v>165.11559486973948</v>
          </cell>
          <cell r="Q200">
            <v>117.7038312</v>
          </cell>
          <cell r="R200">
            <v>249.4</v>
          </cell>
          <cell r="S200">
            <v>403</v>
          </cell>
          <cell r="T200">
            <v>207</v>
          </cell>
          <cell r="U200">
            <v>61614</v>
          </cell>
        </row>
        <row r="201">
          <cell r="B201" t="str">
            <v xml:space="preserve"> №5</v>
          </cell>
        </row>
        <row r="202">
          <cell r="B202">
            <v>3</v>
          </cell>
          <cell r="C202" t="str">
            <v>Центральная 16/3     Универсал-2шт</v>
          </cell>
          <cell r="D202">
            <v>0.36</v>
          </cell>
          <cell r="E202">
            <v>7.9329999999999998E-2</v>
          </cell>
          <cell r="F202">
            <v>7.9329999999999998E-2</v>
          </cell>
          <cell r="G202">
            <v>0</v>
          </cell>
          <cell r="I202">
            <v>142.465</v>
          </cell>
          <cell r="J202">
            <v>9.74</v>
          </cell>
          <cell r="K202">
            <v>132.72499999999999</v>
          </cell>
          <cell r="L202">
            <v>13.53</v>
          </cell>
          <cell r="M202">
            <v>119.19499999999999</v>
          </cell>
          <cell r="P202">
            <v>49.842764929859719</v>
          </cell>
          <cell r="Q202">
            <v>35.530771000000001</v>
          </cell>
          <cell r="R202">
            <v>249.4</v>
          </cell>
          <cell r="S202">
            <v>75</v>
          </cell>
          <cell r="T202">
            <v>16</v>
          </cell>
          <cell r="U202">
            <v>20523</v>
          </cell>
        </row>
        <row r="203">
          <cell r="B203">
            <v>4</v>
          </cell>
          <cell r="C203" t="str">
            <v>Центральная 63/2  КС-1-2шт</v>
          </cell>
          <cell r="D203">
            <v>1</v>
          </cell>
          <cell r="E203">
            <v>0.153673</v>
          </cell>
          <cell r="F203">
            <v>0.153673</v>
          </cell>
          <cell r="G203">
            <v>0</v>
          </cell>
          <cell r="I203">
            <v>260.86899999999997</v>
          </cell>
          <cell r="J203">
            <v>15.58</v>
          </cell>
          <cell r="K203">
            <v>245.28899999999999</v>
          </cell>
          <cell r="L203">
            <v>49.73</v>
          </cell>
          <cell r="M203">
            <v>195.559</v>
          </cell>
          <cell r="P203">
            <v>91.267555150300581</v>
          </cell>
          <cell r="Q203">
            <v>65.06072859999999</v>
          </cell>
          <cell r="R203">
            <v>249.4</v>
          </cell>
          <cell r="S203">
            <v>156</v>
          </cell>
          <cell r="T203">
            <v>16</v>
          </cell>
          <cell r="U203">
            <v>16267</v>
          </cell>
        </row>
        <row r="204">
          <cell r="B204" t="str">
            <v>№2</v>
          </cell>
          <cell r="C204" t="str">
            <v>Уральская,149</v>
          </cell>
          <cell r="D204">
            <v>0.43</v>
          </cell>
          <cell r="E204">
            <v>0.15975499999999998</v>
          </cell>
          <cell r="F204">
            <v>0.15975499999999998</v>
          </cell>
          <cell r="G204">
            <v>0</v>
          </cell>
          <cell r="I204">
            <v>249.92499999999998</v>
          </cell>
          <cell r="J204">
            <v>6.1050000000000004</v>
          </cell>
          <cell r="K204">
            <v>243.82</v>
          </cell>
          <cell r="L204">
            <v>16.099</v>
          </cell>
          <cell r="M204">
            <v>227.721</v>
          </cell>
          <cell r="P204">
            <v>87.438690380761514</v>
          </cell>
          <cell r="Q204">
            <v>62.331294999999997</v>
          </cell>
          <cell r="R204">
            <v>249.4</v>
          </cell>
          <cell r="S204">
            <v>206</v>
          </cell>
          <cell r="T204">
            <v>108</v>
          </cell>
          <cell r="U204">
            <v>29734</v>
          </cell>
        </row>
        <row r="205">
          <cell r="C205" t="str">
            <v>Всего по  углю</v>
          </cell>
          <cell r="D205">
            <v>3.41</v>
          </cell>
          <cell r="E205">
            <v>0.81615099999999996</v>
          </cell>
          <cell r="F205">
            <v>0.80118800000000001</v>
          </cell>
          <cell r="G205">
            <v>1.4962999999999999E-2</v>
          </cell>
          <cell r="H205">
            <v>0</v>
          </cell>
          <cell r="I205">
            <v>1341.9690000000001</v>
          </cell>
          <cell r="J205">
            <v>154.54500000000002</v>
          </cell>
          <cell r="K205">
            <v>1187.424</v>
          </cell>
          <cell r="L205">
            <v>176.26900000000001</v>
          </cell>
          <cell r="M205">
            <v>1011.155</v>
          </cell>
          <cell r="P205">
            <v>469.50089783567125</v>
          </cell>
          <cell r="Q205">
            <v>334.68706860000003</v>
          </cell>
          <cell r="R205">
            <v>249.4</v>
          </cell>
          <cell r="S205">
            <v>957</v>
          </cell>
          <cell r="T205">
            <v>363</v>
          </cell>
          <cell r="U205">
            <v>146740</v>
          </cell>
        </row>
        <row r="206">
          <cell r="C206" t="str">
            <v>Бородинская,150 стр.1                  ЭПЗ-100 М2-2шт</v>
          </cell>
          <cell r="D206">
            <v>0.17199999999999999</v>
          </cell>
          <cell r="E206">
            <v>0</v>
          </cell>
          <cell r="F206">
            <v>0</v>
          </cell>
          <cell r="G206">
            <v>0</v>
          </cell>
        </row>
        <row r="207">
          <cell r="C207" t="str">
            <v>Крупская,103(резерв)</v>
          </cell>
          <cell r="D207">
            <v>0.9</v>
          </cell>
          <cell r="E207">
            <v>0</v>
          </cell>
          <cell r="F207">
            <v>0</v>
          </cell>
          <cell r="G207">
            <v>0</v>
          </cell>
        </row>
        <row r="208">
          <cell r="C208" t="str">
            <v xml:space="preserve">Расход   по   ЦТП. </v>
          </cell>
        </row>
        <row r="209">
          <cell r="C209" t="str">
            <v>Район № 1</v>
          </cell>
          <cell r="S209">
            <v>21490</v>
          </cell>
          <cell r="T209">
            <v>6863</v>
          </cell>
          <cell r="U209">
            <v>2968595</v>
          </cell>
        </row>
        <row r="210">
          <cell r="C210" t="str">
            <v xml:space="preserve">Район № 2 </v>
          </cell>
          <cell r="S210">
            <v>4931</v>
          </cell>
          <cell r="T210">
            <v>32</v>
          </cell>
          <cell r="U210">
            <v>384548</v>
          </cell>
        </row>
        <row r="211">
          <cell r="C211" t="str">
            <v>Район № 3</v>
          </cell>
        </row>
        <row r="212">
          <cell r="C212" t="str">
            <v>Район № 4</v>
          </cell>
          <cell r="S212">
            <v>115</v>
          </cell>
          <cell r="T212">
            <v>0</v>
          </cell>
          <cell r="U212">
            <v>347796</v>
          </cell>
        </row>
        <row r="213">
          <cell r="C213" t="str">
            <v>Район № 5</v>
          </cell>
          <cell r="S213">
            <v>1460</v>
          </cell>
          <cell r="T213">
            <v>1460</v>
          </cell>
          <cell r="U213">
            <v>926093</v>
          </cell>
        </row>
        <row r="214">
          <cell r="C214" t="str">
            <v>Район № 6</v>
          </cell>
          <cell r="S214">
            <v>1065</v>
          </cell>
          <cell r="T214">
            <v>539</v>
          </cell>
          <cell r="U214">
            <v>348083</v>
          </cell>
        </row>
        <row r="215">
          <cell r="C215" t="str">
            <v>Район № 7</v>
          </cell>
          <cell r="U215">
            <v>114440</v>
          </cell>
        </row>
        <row r="216">
          <cell r="C216" t="str">
            <v>Район № 8</v>
          </cell>
          <cell r="U216">
            <v>197520</v>
          </cell>
        </row>
        <row r="217">
          <cell r="C217" t="str">
            <v>Произв. база предпр.</v>
          </cell>
          <cell r="S217">
            <v>10464</v>
          </cell>
          <cell r="T217">
            <v>10464</v>
          </cell>
          <cell r="U217">
            <v>305000</v>
          </cell>
        </row>
        <row r="218">
          <cell r="C218" t="str">
            <v>ИТОГО:</v>
          </cell>
          <cell r="S218">
            <v>39525</v>
          </cell>
          <cell r="T218">
            <v>19358</v>
          </cell>
          <cell r="U218">
            <v>5592075</v>
          </cell>
        </row>
        <row r="220">
          <cell r="C220" t="str">
            <v>ВСЕГО:</v>
          </cell>
          <cell r="D220">
            <v>1032.2427600000005</v>
          </cell>
          <cell r="E220">
            <v>742.7550759999998</v>
          </cell>
          <cell r="F220">
            <v>643.10674399999959</v>
          </cell>
          <cell r="G220">
            <v>96.920431999999963</v>
          </cell>
          <cell r="H220">
            <v>2.7278999999999995</v>
          </cell>
          <cell r="I220">
            <v>1540024.257</v>
          </cell>
          <cell r="J220">
            <v>38949.393000000011</v>
          </cell>
          <cell r="K220">
            <v>1501074.8639999998</v>
          </cell>
          <cell r="L220">
            <v>123663.34000000003</v>
          </cell>
          <cell r="M220">
            <v>1377411.5239999995</v>
          </cell>
          <cell r="Q220">
            <v>249668.24844552309</v>
          </cell>
          <cell r="R220">
            <v>162.11968565474555</v>
          </cell>
          <cell r="S220">
            <v>1014460</v>
          </cell>
          <cell r="T220">
            <v>208360</v>
          </cell>
          <cell r="U220">
            <v>47642678</v>
          </cell>
        </row>
        <row r="221">
          <cell r="E221">
            <v>0.71955464817210191</v>
          </cell>
        </row>
        <row r="223">
          <cell r="F223" t="str">
            <v>Директор филиала ОАО "АТЭК" "Краснодартеплоэнерго"</v>
          </cell>
          <cell r="P223" t="str">
            <v>В.В.Литвиненко</v>
          </cell>
        </row>
        <row r="225">
          <cell r="F225" t="str">
            <v>Уполномоченный по тарифу</v>
          </cell>
        </row>
        <row r="226">
          <cell r="F226" t="str">
            <v>Зам.директора по экономике и финансам</v>
          </cell>
          <cell r="P226" t="str">
            <v>Д.В.Негреба</v>
          </cell>
        </row>
        <row r="228">
          <cell r="F228" t="str">
            <v>Начальник ПТС</v>
          </cell>
          <cell r="P228" t="str">
            <v>В.Г.Мартюшенко</v>
          </cell>
        </row>
        <row r="230">
          <cell r="F230" t="str">
            <v>Начальник  СПР</v>
          </cell>
          <cell r="P230" t="str">
            <v>Л.Н.Горохова</v>
          </cell>
        </row>
        <row r="232">
          <cell r="F232" t="str">
            <v>Начальник отдела произв.учета</v>
          </cell>
          <cell r="P232" t="str">
            <v>С.С.Коровянская</v>
          </cell>
        </row>
      </sheetData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е подключения 1"/>
      <sheetName val="УНС КК"/>
      <sheetName val="Новые подключения"/>
      <sheetName val="Расчет СВОД 1.11 на 2013"/>
      <sheetName val="СНК"/>
      <sheetName val="Существующие подключения"/>
      <sheetName val="Данные АТЭК в РЭК 2013"/>
      <sheetName val="1.11."/>
      <sheetName val="1.16"/>
      <sheetName val="1.17 "/>
      <sheetName val="Расчет данные 2012"/>
      <sheetName val="1.16. Отопление"/>
      <sheetName val="1.17. ГВС"/>
      <sheetName val="Потребление теп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Котельная</v>
          </cell>
          <cell r="B5" t="str">
            <v>Субабонент</v>
          </cell>
          <cell r="C5" t="str">
            <v>Свернутая группа</v>
          </cell>
          <cell r="D5" t="str">
            <v>площадь общая (для ж/д), кв.м</v>
          </cell>
          <cell r="E5" t="str">
            <v>Объем, м3(Warm)</v>
          </cell>
          <cell r="F5" t="str">
            <v>Объем, м3</v>
          </cell>
          <cell r="G5" t="str">
            <v>q0 уд. отопит. хар-ка,  ккал / м3ч0С</v>
          </cell>
          <cell r="H5" t="str">
            <v>попра-вочный коэф-ент</v>
          </cell>
          <cell r="I5" t="str">
            <v>Темп.Ср.за 5 лет</v>
          </cell>
          <cell r="J5" t="str">
            <v>Этажность</v>
          </cell>
          <cell r="K5" t="str">
            <v>Прод.Отопл.сред за 5 лет</v>
          </cell>
          <cell r="L5" t="str">
            <v>Нагр.Отопл.</v>
          </cell>
          <cell r="M5" t="str">
            <v>Темп.наружн.Отопл.</v>
          </cell>
          <cell r="N5" t="str">
            <v>Темп.внутр.Отопл.</v>
          </cell>
          <cell r="O5" t="str">
            <v>Кооф.Прос.Отопл.</v>
          </cell>
          <cell r="P5" t="str">
            <v>Q Отоп.По сред. за 5 лет.</v>
          </cell>
          <cell r="Q5" t="str">
            <v>Q Отоп.По сред. за 5 лет норматив.(только население)</v>
          </cell>
          <cell r="R5" t="str">
            <v>Q Отоп.По сред. за 5 лет.</v>
          </cell>
        </row>
        <row r="6">
          <cell r="A6" t="str">
            <v xml:space="preserve">1-пр Ст.4 </v>
          </cell>
          <cell r="B6" t="str">
            <v xml:space="preserve">1й Стасова Пр 2/1 Произв база </v>
          </cell>
          <cell r="C6" t="str">
            <v xml:space="preserve">Прочие </v>
          </cell>
          <cell r="D6">
            <v>310.86</v>
          </cell>
          <cell r="E6">
            <v>1400</v>
          </cell>
          <cell r="F6">
            <v>1398.86</v>
          </cell>
          <cell r="G6">
            <v>0.45</v>
          </cell>
          <cell r="H6">
            <v>1.19</v>
          </cell>
          <cell r="I6">
            <v>4.5999999999999996</v>
          </cell>
          <cell r="J6" t="str">
            <v xml:space="preserve"> </v>
          </cell>
          <cell r="K6">
            <v>167</v>
          </cell>
          <cell r="L6">
            <v>2.92E-2</v>
          </cell>
          <cell r="M6">
            <v>-19</v>
          </cell>
          <cell r="N6">
            <v>18</v>
          </cell>
          <cell r="O6">
            <v>1</v>
          </cell>
          <cell r="P6">
            <v>42.63</v>
          </cell>
          <cell r="Q6">
            <v>0</v>
          </cell>
          <cell r="R6">
            <v>42.63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42.63</v>
          </cell>
          <cell r="Y6">
            <v>0</v>
          </cell>
          <cell r="Z6">
            <v>42.63</v>
          </cell>
          <cell r="AA6">
            <v>0</v>
          </cell>
          <cell r="AB6">
            <v>0</v>
          </cell>
          <cell r="AC6">
            <v>0</v>
          </cell>
          <cell r="AD6">
            <v>42.63</v>
          </cell>
          <cell r="AH6" t="e">
            <v>#REF!</v>
          </cell>
        </row>
        <row r="7">
          <cell r="A7" t="str">
            <v xml:space="preserve">1-пр Ст.4 </v>
          </cell>
          <cell r="B7" t="str">
            <v xml:space="preserve">1й Стасова пр 18 </v>
          </cell>
          <cell r="C7" t="str">
            <v xml:space="preserve">Жилзаказчик </v>
          </cell>
          <cell r="D7">
            <v>2187.6999999999998</v>
          </cell>
          <cell r="E7">
            <v>9809</v>
          </cell>
          <cell r="F7">
            <v>9805</v>
          </cell>
          <cell r="G7">
            <v>0.39</v>
          </cell>
          <cell r="H7">
            <v>1.19</v>
          </cell>
          <cell r="I7">
            <v>4.5999999999999996</v>
          </cell>
          <cell r="J7" t="str">
            <v xml:space="preserve">4 </v>
          </cell>
          <cell r="K7">
            <v>167</v>
          </cell>
          <cell r="L7">
            <v>0.17829100000000001</v>
          </cell>
          <cell r="M7">
            <v>-19</v>
          </cell>
          <cell r="N7">
            <v>18</v>
          </cell>
          <cell r="O7">
            <v>1</v>
          </cell>
          <cell r="P7">
            <v>260.30200000000002</v>
          </cell>
          <cell r="Q7">
            <v>290.24599999999998</v>
          </cell>
          <cell r="R7">
            <v>290.24599999999998</v>
          </cell>
        </row>
        <row r="8">
          <cell r="A8" t="str">
            <v xml:space="preserve">1-пр Ст.4 </v>
          </cell>
          <cell r="B8" t="str">
            <v xml:space="preserve">1й Стасова пр 18 кв 3 прис </v>
          </cell>
          <cell r="C8" t="str">
            <v xml:space="preserve">Жилзаказчик </v>
          </cell>
          <cell r="D8">
            <v>2.1</v>
          </cell>
          <cell r="E8">
            <v>9</v>
          </cell>
          <cell r="F8">
            <v>9.2899999999999991</v>
          </cell>
          <cell r="G8">
            <v>0.39</v>
          </cell>
          <cell r="H8">
            <v>1.19</v>
          </cell>
          <cell r="I8">
            <v>4.5999999999999996</v>
          </cell>
          <cell r="J8" t="str">
            <v xml:space="preserve"> </v>
          </cell>
          <cell r="K8">
            <v>167</v>
          </cell>
          <cell r="L8">
            <v>1.6899999999999999E-4</v>
          </cell>
          <cell r="M8">
            <v>-19</v>
          </cell>
          <cell r="N8">
            <v>18</v>
          </cell>
          <cell r="O8">
            <v>1</v>
          </cell>
          <cell r="P8">
            <v>0.247</v>
          </cell>
          <cell r="Q8">
            <v>0</v>
          </cell>
          <cell r="R8">
            <v>0</v>
          </cell>
        </row>
        <row r="9">
          <cell r="A9" t="str">
            <v xml:space="preserve">1-пр Ст.4 </v>
          </cell>
          <cell r="B9" t="str">
            <v xml:space="preserve">1й Стасова пр 21 </v>
          </cell>
          <cell r="C9" t="str">
            <v xml:space="preserve">Жилзаказчик </v>
          </cell>
          <cell r="D9">
            <v>790.6</v>
          </cell>
          <cell r="E9">
            <v>2982</v>
          </cell>
          <cell r="F9">
            <v>3129</v>
          </cell>
          <cell r="G9">
            <v>0.5</v>
          </cell>
          <cell r="H9">
            <v>1.19</v>
          </cell>
          <cell r="I9">
            <v>4.5999999999999996</v>
          </cell>
          <cell r="J9" t="str">
            <v xml:space="preserve">2 </v>
          </cell>
          <cell r="K9">
            <v>167</v>
          </cell>
          <cell r="L9">
            <v>6.8425E-2</v>
          </cell>
          <cell r="M9">
            <v>-19</v>
          </cell>
          <cell r="N9">
            <v>18</v>
          </cell>
          <cell r="O9">
            <v>1</v>
          </cell>
          <cell r="P9">
            <v>99.9</v>
          </cell>
          <cell r="Q9">
            <v>104.887</v>
          </cell>
          <cell r="R9">
            <v>104.887</v>
          </cell>
        </row>
        <row r="10">
          <cell r="A10" t="str">
            <v xml:space="preserve">1-пр Ст.4 </v>
          </cell>
          <cell r="B10" t="str">
            <v xml:space="preserve">1й Стасова пр 23 </v>
          </cell>
          <cell r="C10" t="str">
            <v xml:space="preserve">Жилзаказчик </v>
          </cell>
          <cell r="D10">
            <v>771.2</v>
          </cell>
          <cell r="E10">
            <v>2687</v>
          </cell>
          <cell r="F10">
            <v>2819</v>
          </cell>
          <cell r="G10">
            <v>0.51</v>
          </cell>
          <cell r="H10">
            <v>1.19</v>
          </cell>
          <cell r="I10">
            <v>4.5999999999999996</v>
          </cell>
          <cell r="J10" t="str">
            <v xml:space="preserve">2 </v>
          </cell>
          <cell r="K10">
            <v>167</v>
          </cell>
          <cell r="L10">
            <v>6.3141000000000003E-2</v>
          </cell>
          <cell r="M10">
            <v>-19</v>
          </cell>
          <cell r="N10">
            <v>18</v>
          </cell>
          <cell r="O10">
            <v>1</v>
          </cell>
          <cell r="P10">
            <v>92.183999999999997</v>
          </cell>
          <cell r="Q10">
            <v>102.31699999999999</v>
          </cell>
          <cell r="R10">
            <v>102.31699999999999</v>
          </cell>
        </row>
        <row r="11">
          <cell r="A11" t="str">
            <v xml:space="preserve">1-пр Ст.4 </v>
          </cell>
          <cell r="B11" t="str">
            <v xml:space="preserve">1й Стасова Пр 4 ГАРАЖИ ЛИТ.Г </v>
          </cell>
          <cell r="C11" t="str">
            <v xml:space="preserve">Прочие </v>
          </cell>
          <cell r="D11">
            <v>349.77</v>
          </cell>
          <cell r="E11">
            <v>1586</v>
          </cell>
          <cell r="F11">
            <v>1690.55</v>
          </cell>
          <cell r="G11">
            <v>0.7</v>
          </cell>
          <cell r="H11">
            <v>1.19</v>
          </cell>
          <cell r="I11">
            <v>4.5999999999999996</v>
          </cell>
          <cell r="J11" t="str">
            <v xml:space="preserve"> </v>
          </cell>
          <cell r="K11">
            <v>167</v>
          </cell>
          <cell r="L11">
            <v>4.2820000000000004E-2</v>
          </cell>
          <cell r="M11">
            <v>-19</v>
          </cell>
          <cell r="N11">
            <v>12</v>
          </cell>
          <cell r="O11">
            <v>1</v>
          </cell>
          <cell r="P11">
            <v>41.399000000000001</v>
          </cell>
          <cell r="Q11">
            <v>0</v>
          </cell>
          <cell r="R11">
            <v>41.399000000000001</v>
          </cell>
        </row>
        <row r="12">
          <cell r="A12" t="str">
            <v xml:space="preserve">1-пр Ст.4 </v>
          </cell>
          <cell r="B12" t="str">
            <v xml:space="preserve">1й Стасова Пр 4 КОНТОРА ЛИТ А </v>
          </cell>
          <cell r="C12" t="str">
            <v xml:space="preserve">Прочие </v>
          </cell>
          <cell r="D12">
            <v>238.75</v>
          </cell>
          <cell r="E12">
            <v>775</v>
          </cell>
          <cell r="F12">
            <v>1074.3800000000001</v>
          </cell>
          <cell r="G12">
            <v>0.43</v>
          </cell>
          <cell r="H12">
            <v>1.19</v>
          </cell>
          <cell r="I12">
            <v>4.5999999999999996</v>
          </cell>
          <cell r="J12" t="str">
            <v xml:space="preserve"> </v>
          </cell>
          <cell r="K12">
            <v>167</v>
          </cell>
          <cell r="L12">
            <v>2.1430000000000001E-2</v>
          </cell>
          <cell r="M12">
            <v>-19</v>
          </cell>
          <cell r="N12">
            <v>18</v>
          </cell>
          <cell r="O12">
            <v>1</v>
          </cell>
          <cell r="P12">
            <v>31.286999999999999</v>
          </cell>
          <cell r="Q12">
            <v>0</v>
          </cell>
          <cell r="R12">
            <v>31.286999999999999</v>
          </cell>
        </row>
        <row r="13">
          <cell r="A13" t="str">
            <v xml:space="preserve">1-пр Ст.4 </v>
          </cell>
          <cell r="B13" t="str">
            <v xml:space="preserve">1й Стасова Пр 4 Лит З клуб </v>
          </cell>
          <cell r="C13" t="str">
            <v xml:space="preserve">Прочие </v>
          </cell>
          <cell r="D13">
            <v>79.239999999999995</v>
          </cell>
          <cell r="E13">
            <v>222</v>
          </cell>
          <cell r="F13">
            <v>356.58</v>
          </cell>
          <cell r="G13">
            <v>0.37</v>
          </cell>
          <cell r="H13">
            <v>1.19</v>
          </cell>
          <cell r="I13">
            <v>4.5999999999999996</v>
          </cell>
          <cell r="J13" t="str">
            <v xml:space="preserve"> </v>
          </cell>
          <cell r="K13">
            <v>167</v>
          </cell>
          <cell r="L13">
            <v>6.1200000000000004E-3</v>
          </cell>
          <cell r="M13">
            <v>-19</v>
          </cell>
          <cell r="N13">
            <v>18</v>
          </cell>
          <cell r="O13">
            <v>1</v>
          </cell>
          <cell r="P13">
            <v>8.9359999999999999</v>
          </cell>
          <cell r="Q13">
            <v>0</v>
          </cell>
          <cell r="R13">
            <v>8.9359999999999999</v>
          </cell>
        </row>
        <row r="14">
          <cell r="A14" t="str">
            <v xml:space="preserve">1-пр Ст.4 </v>
          </cell>
          <cell r="B14" t="str">
            <v xml:space="preserve">1й Стасова Пр 4 РЕМ.ЦЕХ ЛИТ.В </v>
          </cell>
          <cell r="C14" t="str">
            <v xml:space="preserve">Прочие </v>
          </cell>
          <cell r="D14">
            <v>795.41</v>
          </cell>
          <cell r="E14">
            <v>2757</v>
          </cell>
          <cell r="F14">
            <v>3579.35</v>
          </cell>
          <cell r="G14">
            <v>0.5</v>
          </cell>
          <cell r="H14">
            <v>1.19</v>
          </cell>
          <cell r="I14">
            <v>4.5999999999999996</v>
          </cell>
          <cell r="J14" t="str">
            <v xml:space="preserve"> </v>
          </cell>
          <cell r="K14">
            <v>167</v>
          </cell>
          <cell r="L14">
            <v>7.8530000000000003E-2</v>
          </cell>
          <cell r="M14">
            <v>-19</v>
          </cell>
          <cell r="N14">
            <v>16</v>
          </cell>
          <cell r="O14">
            <v>1</v>
          </cell>
          <cell r="P14">
            <v>103.218</v>
          </cell>
          <cell r="Q14">
            <v>0</v>
          </cell>
          <cell r="R14">
            <v>103.218</v>
          </cell>
        </row>
        <row r="15">
          <cell r="A15" t="str">
            <v xml:space="preserve">1-пр Ст.4 </v>
          </cell>
          <cell r="B15" t="str">
            <v xml:space="preserve">1й Стасова Пр 4 столовая ЛИТ Д </v>
          </cell>
          <cell r="C15" t="str">
            <v xml:space="preserve">Прочие </v>
          </cell>
          <cell r="D15">
            <v>58.31</v>
          </cell>
          <cell r="E15">
            <v>250</v>
          </cell>
          <cell r="F15">
            <v>262.41000000000003</v>
          </cell>
          <cell r="G15">
            <v>0.35</v>
          </cell>
          <cell r="H15">
            <v>1.19</v>
          </cell>
          <cell r="I15">
            <v>4.5999999999999996</v>
          </cell>
          <cell r="J15" t="str">
            <v xml:space="preserve"> </v>
          </cell>
          <cell r="K15">
            <v>167</v>
          </cell>
          <cell r="L15">
            <v>4.0300000000000006E-3</v>
          </cell>
          <cell r="M15">
            <v>-19</v>
          </cell>
          <cell r="N15">
            <v>16</v>
          </cell>
          <cell r="O15">
            <v>1</v>
          </cell>
          <cell r="P15">
            <v>5.2960000000000003</v>
          </cell>
          <cell r="Q15">
            <v>0</v>
          </cell>
          <cell r="R15">
            <v>5.2960000000000003</v>
          </cell>
        </row>
        <row r="16">
          <cell r="A16" t="str">
            <v xml:space="preserve">Итого по котельной </v>
          </cell>
          <cell r="B16" t="str">
            <v xml:space="preserve">собственное ---------------------------- </v>
          </cell>
          <cell r="C16" t="str">
            <v xml:space="preserve">По всем группам </v>
          </cell>
          <cell r="D16">
            <v>5583.94</v>
          </cell>
          <cell r="E16">
            <v>22477</v>
          </cell>
          <cell r="F16">
            <v>24124.42</v>
          </cell>
          <cell r="L16">
            <v>0.49215600000000004</v>
          </cell>
          <cell r="P16">
            <v>685.39900000000011</v>
          </cell>
          <cell r="Q16">
            <v>497.45</v>
          </cell>
          <cell r="R16">
            <v>730.21600000000001</v>
          </cell>
        </row>
        <row r="17">
          <cell r="A17" t="str">
            <v xml:space="preserve"> </v>
          </cell>
          <cell r="B17" t="str">
            <v xml:space="preserve"> </v>
          </cell>
          <cell r="C17" t="str">
            <v xml:space="preserve">"Население" в т.ч. "Жилзаказчик" </v>
          </cell>
          <cell r="D17">
            <v>3751.5999999999995</v>
          </cell>
          <cell r="E17">
            <v>15487</v>
          </cell>
          <cell r="F17">
            <v>15762.29</v>
          </cell>
          <cell r="L17">
            <v>0.31002600000000002</v>
          </cell>
          <cell r="P17">
            <v>452.63300000000004</v>
          </cell>
          <cell r="Q17">
            <v>497.45</v>
          </cell>
          <cell r="R17">
            <v>497.45</v>
          </cell>
        </row>
        <row r="18">
          <cell r="A18" t="str">
            <v xml:space="preserve"> </v>
          </cell>
          <cell r="B18" t="str">
            <v xml:space="preserve"> </v>
          </cell>
          <cell r="C18" t="str">
            <v xml:space="preserve">Жилзаказчик </v>
          </cell>
          <cell r="D18">
            <v>3751.5999999999995</v>
          </cell>
          <cell r="E18">
            <v>15487</v>
          </cell>
          <cell r="F18">
            <v>15762.29</v>
          </cell>
          <cell r="L18">
            <v>0.31002600000000002</v>
          </cell>
          <cell r="P18">
            <v>452.63300000000004</v>
          </cell>
          <cell r="Q18">
            <v>497.45</v>
          </cell>
          <cell r="R18">
            <v>497.45</v>
          </cell>
        </row>
        <row r="19">
          <cell r="A19" t="str">
            <v xml:space="preserve"> </v>
          </cell>
          <cell r="B19" t="str">
            <v xml:space="preserve"> </v>
          </cell>
          <cell r="C19" t="str">
            <v xml:space="preserve">Прочие </v>
          </cell>
          <cell r="D19">
            <v>1832.34</v>
          </cell>
          <cell r="E19">
            <v>6990</v>
          </cell>
          <cell r="F19">
            <v>8362.1299999999992</v>
          </cell>
          <cell r="L19">
            <v>0.18213000000000001</v>
          </cell>
          <cell r="P19">
            <v>232.76600000000002</v>
          </cell>
          <cell r="Q19">
            <v>0</v>
          </cell>
          <cell r="R19">
            <v>232.76600000000002</v>
          </cell>
        </row>
        <row r="20">
          <cell r="A20" t="str">
            <v>Тепловые потери в наружных сетях потребителей</v>
          </cell>
        </row>
        <row r="21">
          <cell r="A21" t="str">
            <v xml:space="preserve">16 ПОЛЕВ.УЧ.гпб </v>
          </cell>
          <cell r="B21" t="str">
            <v xml:space="preserve">Пер Тверской 7 ж/д </v>
          </cell>
          <cell r="C21" t="str">
            <v xml:space="preserve">Прочие </v>
          </cell>
          <cell r="D21">
            <v>1440.8</v>
          </cell>
          <cell r="E21">
            <v>6473</v>
          </cell>
          <cell r="F21">
            <v>6473</v>
          </cell>
          <cell r="G21">
            <v>0</v>
          </cell>
          <cell r="H21">
            <v>1.19</v>
          </cell>
          <cell r="I21">
            <v>4.5999999999999996</v>
          </cell>
          <cell r="J21" t="str">
            <v xml:space="preserve">5 </v>
          </cell>
          <cell r="K21">
            <v>167</v>
          </cell>
          <cell r="L21">
            <v>6.7500000000000004E-2</v>
          </cell>
          <cell r="M21">
            <v>-19</v>
          </cell>
          <cell r="N21">
            <v>18</v>
          </cell>
          <cell r="O21">
            <v>1</v>
          </cell>
          <cell r="P21">
            <v>98.546999999999997</v>
          </cell>
          <cell r="Q21">
            <v>0</v>
          </cell>
          <cell r="R21">
            <v>98.546999999999997</v>
          </cell>
        </row>
        <row r="22">
          <cell r="A22" t="str">
            <v xml:space="preserve">16 ПОЛЕВ.УЧ.гпб </v>
          </cell>
          <cell r="B22" t="str">
            <v xml:space="preserve">Пр Тверской 4 ж/д </v>
          </cell>
          <cell r="C22" t="str">
            <v xml:space="preserve">Прочие </v>
          </cell>
          <cell r="D22">
            <v>2465.4</v>
          </cell>
          <cell r="E22">
            <v>0</v>
          </cell>
          <cell r="F22">
            <v>8455</v>
          </cell>
          <cell r="G22">
            <v>0</v>
          </cell>
          <cell r="H22">
            <v>1.19</v>
          </cell>
          <cell r="I22">
            <v>4.5999999999999996</v>
          </cell>
          <cell r="J22" t="str">
            <v xml:space="preserve">5 </v>
          </cell>
          <cell r="K22">
            <v>167</v>
          </cell>
          <cell r="L22">
            <v>6.7801E-2</v>
          </cell>
          <cell r="M22">
            <v>-19</v>
          </cell>
          <cell r="N22">
            <v>18</v>
          </cell>
          <cell r="O22">
            <v>1</v>
          </cell>
          <cell r="P22">
            <v>98.989000000000004</v>
          </cell>
          <cell r="Q22">
            <v>0</v>
          </cell>
          <cell r="R22">
            <v>98.989000000000004</v>
          </cell>
        </row>
        <row r="23">
          <cell r="A23" t="str">
            <v xml:space="preserve">16 ПОЛЕВ.УЧ.гпб </v>
          </cell>
          <cell r="B23" t="str">
            <v xml:space="preserve">Волховская 4,6 ж/дом </v>
          </cell>
          <cell r="C23" t="str">
            <v xml:space="preserve">Население </v>
          </cell>
          <cell r="D23">
            <v>1961</v>
          </cell>
          <cell r="E23">
            <v>7255</v>
          </cell>
          <cell r="F23">
            <v>7250</v>
          </cell>
          <cell r="G23">
            <v>0</v>
          </cell>
          <cell r="H23">
            <v>1.19</v>
          </cell>
          <cell r="I23">
            <v>4.5999999999999996</v>
          </cell>
          <cell r="J23" t="str">
            <v xml:space="preserve">5 </v>
          </cell>
          <cell r="K23">
            <v>167</v>
          </cell>
          <cell r="L23">
            <v>0.17618</v>
          </cell>
          <cell r="M23">
            <v>-19</v>
          </cell>
          <cell r="N23">
            <v>18</v>
          </cell>
          <cell r="O23">
            <v>1</v>
          </cell>
          <cell r="P23">
            <v>257.22000000000003</v>
          </cell>
          <cell r="Q23">
            <v>195.126</v>
          </cell>
          <cell r="R23">
            <v>195.126</v>
          </cell>
        </row>
        <row r="24">
          <cell r="A24" t="str">
            <v xml:space="preserve">16 ПОЛЕВ.УЧ.гпб </v>
          </cell>
          <cell r="B24" t="str">
            <v xml:space="preserve">Пер Тверской 1 ж/д </v>
          </cell>
          <cell r="C24" t="str">
            <v xml:space="preserve">Население </v>
          </cell>
          <cell r="D24">
            <v>1973.9</v>
          </cell>
          <cell r="E24">
            <v>11104</v>
          </cell>
          <cell r="F24">
            <v>11099</v>
          </cell>
          <cell r="G24">
            <v>0</v>
          </cell>
          <cell r="H24">
            <v>1.19</v>
          </cell>
          <cell r="I24">
            <v>4.5999999999999996</v>
          </cell>
          <cell r="J24" t="str">
            <v xml:space="preserve">5 </v>
          </cell>
          <cell r="K24">
            <v>167</v>
          </cell>
          <cell r="L24">
            <v>0.12797500000000001</v>
          </cell>
          <cell r="M24">
            <v>-19</v>
          </cell>
          <cell r="N24">
            <v>18</v>
          </cell>
          <cell r="O24">
            <v>1</v>
          </cell>
          <cell r="P24">
            <v>186.84100000000001</v>
          </cell>
          <cell r="Q24">
            <v>196.40899999999999</v>
          </cell>
          <cell r="R24">
            <v>196.40899999999999</v>
          </cell>
        </row>
        <row r="25">
          <cell r="A25" t="str">
            <v xml:space="preserve">16 ПОЛЕВ.УЧ.гпб </v>
          </cell>
          <cell r="B25" t="str">
            <v xml:space="preserve">П Калинина адм. диагн.кор отд.6,11 </v>
          </cell>
          <cell r="C25" t="str">
            <v xml:space="preserve">Бюджет </v>
          </cell>
          <cell r="D25">
            <v>2028.95</v>
          </cell>
          <cell r="E25">
            <v>0</v>
          </cell>
          <cell r="F25">
            <v>8180.74</v>
          </cell>
          <cell r="G25">
            <v>0.36</v>
          </cell>
          <cell r="H25">
            <v>1.19</v>
          </cell>
          <cell r="I25">
            <v>4.5999999999999996</v>
          </cell>
          <cell r="J25" t="str">
            <v xml:space="preserve"> </v>
          </cell>
          <cell r="K25">
            <v>167</v>
          </cell>
          <cell r="L25">
            <v>0.14399699999999999</v>
          </cell>
          <cell r="M25">
            <v>-19</v>
          </cell>
          <cell r="N25">
            <v>20</v>
          </cell>
          <cell r="O25">
            <v>1</v>
          </cell>
          <cell r="P25">
            <v>229.048</v>
          </cell>
          <cell r="Q25">
            <v>0</v>
          </cell>
          <cell r="R25">
            <v>229.048</v>
          </cell>
        </row>
        <row r="26">
          <cell r="A26" t="str">
            <v xml:space="preserve">16 ПОЛЕВ.УЧ.гпб </v>
          </cell>
          <cell r="B26" t="str">
            <v xml:space="preserve">П Калинина адм.-диагн.кор отд.1-2 </v>
          </cell>
          <cell r="C26" t="str">
            <v xml:space="preserve">Бюджет </v>
          </cell>
          <cell r="D26">
            <v>4565.38</v>
          </cell>
          <cell r="E26">
            <v>0</v>
          </cell>
          <cell r="F26">
            <v>18407.599999999999</v>
          </cell>
          <cell r="G26">
            <v>0.30000000000000004</v>
          </cell>
          <cell r="H26">
            <v>1.19</v>
          </cell>
          <cell r="I26">
            <v>4.5999999999999996</v>
          </cell>
          <cell r="J26" t="str">
            <v xml:space="preserve"> </v>
          </cell>
          <cell r="K26">
            <v>167</v>
          </cell>
          <cell r="L26">
            <v>0.27000799999999997</v>
          </cell>
          <cell r="M26">
            <v>-19</v>
          </cell>
          <cell r="N26">
            <v>20</v>
          </cell>
          <cell r="O26">
            <v>1</v>
          </cell>
          <cell r="P26">
            <v>429.48599999999999</v>
          </cell>
          <cell r="Q26">
            <v>0</v>
          </cell>
          <cell r="R26">
            <v>429.48599999999999</v>
          </cell>
        </row>
        <row r="27">
          <cell r="A27" t="str">
            <v xml:space="preserve">16 ПОЛЕВ.УЧ.гпб </v>
          </cell>
          <cell r="B27" t="str">
            <v xml:space="preserve">П Калинина адм.-диагн.кор отд.3-4 </v>
          </cell>
          <cell r="C27" t="str">
            <v xml:space="preserve">Бюджет </v>
          </cell>
          <cell r="D27">
            <v>2028.95</v>
          </cell>
          <cell r="E27">
            <v>0</v>
          </cell>
          <cell r="F27">
            <v>8180.74</v>
          </cell>
          <cell r="G27">
            <v>0.36</v>
          </cell>
          <cell r="H27">
            <v>1.19</v>
          </cell>
          <cell r="I27">
            <v>4.5999999999999996</v>
          </cell>
          <cell r="J27" t="str">
            <v xml:space="preserve"> </v>
          </cell>
          <cell r="K27">
            <v>167</v>
          </cell>
          <cell r="L27">
            <v>0.14399699999999999</v>
          </cell>
          <cell r="M27">
            <v>-19</v>
          </cell>
          <cell r="N27">
            <v>20</v>
          </cell>
          <cell r="O27">
            <v>1</v>
          </cell>
          <cell r="P27">
            <v>229.048</v>
          </cell>
          <cell r="Q27">
            <v>0</v>
          </cell>
          <cell r="R27">
            <v>229.048</v>
          </cell>
        </row>
        <row r="28">
          <cell r="A28" t="str">
            <v xml:space="preserve">16 ПОЛЕВ.УЧ.гпб </v>
          </cell>
          <cell r="B28" t="str">
            <v xml:space="preserve">П Калинина адм.диагн.кор отд.7-8 </v>
          </cell>
          <cell r="C28" t="str">
            <v xml:space="preserve">Бюджет </v>
          </cell>
          <cell r="D28">
            <v>2228.56</v>
          </cell>
          <cell r="E28">
            <v>0</v>
          </cell>
          <cell r="F28">
            <v>8985.5400000000009</v>
          </cell>
          <cell r="G28">
            <v>0.36</v>
          </cell>
          <cell r="H28">
            <v>1.19</v>
          </cell>
          <cell r="I28">
            <v>4.5999999999999996</v>
          </cell>
          <cell r="J28" t="str">
            <v xml:space="preserve"> </v>
          </cell>
          <cell r="K28">
            <v>167</v>
          </cell>
          <cell r="L28">
            <v>0.158163</v>
          </cell>
          <cell r="M28">
            <v>-19</v>
          </cell>
          <cell r="N28">
            <v>20</v>
          </cell>
          <cell r="O28">
            <v>1</v>
          </cell>
          <cell r="P28">
            <v>251.58099999999999</v>
          </cell>
          <cell r="Q28">
            <v>0</v>
          </cell>
          <cell r="R28">
            <v>251.58099999999999</v>
          </cell>
        </row>
        <row r="29">
          <cell r="A29" t="str">
            <v xml:space="preserve">16 ПОЛЕВ.УЧ.гпб </v>
          </cell>
          <cell r="B29" t="str">
            <v xml:space="preserve">П Калинина б-ца адм.всп.кор отд.12 </v>
          </cell>
          <cell r="C29" t="str">
            <v xml:space="preserve">Бюджет </v>
          </cell>
          <cell r="D29">
            <v>1085.3</v>
          </cell>
          <cell r="E29">
            <v>0</v>
          </cell>
          <cell r="F29">
            <v>4375.91</v>
          </cell>
          <cell r="G29">
            <v>0.4</v>
          </cell>
          <cell r="H29">
            <v>1.19</v>
          </cell>
          <cell r="I29">
            <v>4.5999999999999996</v>
          </cell>
          <cell r="J29" t="str">
            <v xml:space="preserve"> </v>
          </cell>
          <cell r="K29">
            <v>167</v>
          </cell>
          <cell r="L29">
            <v>8.1194000000000002E-2</v>
          </cell>
          <cell r="M29">
            <v>-19</v>
          </cell>
          <cell r="N29">
            <v>18</v>
          </cell>
          <cell r="O29">
            <v>1</v>
          </cell>
          <cell r="P29">
            <v>118.54300000000001</v>
          </cell>
          <cell r="Q29">
            <v>0</v>
          </cell>
          <cell r="R29">
            <v>118.54300000000001</v>
          </cell>
        </row>
        <row r="30">
          <cell r="A30" t="str">
            <v xml:space="preserve">16 ПОЛЕВ.УЧ.гпб </v>
          </cell>
          <cell r="B30" t="str">
            <v xml:space="preserve">П Калинина бол-ца детс.кор отд 5,9,10 </v>
          </cell>
          <cell r="C30" t="str">
            <v xml:space="preserve">Бюджет </v>
          </cell>
          <cell r="D30">
            <v>2412.6</v>
          </cell>
          <cell r="E30">
            <v>0</v>
          </cell>
          <cell r="F30">
            <v>9727.6200000000008</v>
          </cell>
          <cell r="G30">
            <v>0.36</v>
          </cell>
          <cell r="H30">
            <v>1.19</v>
          </cell>
          <cell r="I30">
            <v>4.5999999999999996</v>
          </cell>
          <cell r="J30" t="str">
            <v xml:space="preserve"> </v>
          </cell>
          <cell r="K30">
            <v>167</v>
          </cell>
          <cell r="L30">
            <v>0.17122499999999999</v>
          </cell>
          <cell r="M30">
            <v>-19</v>
          </cell>
          <cell r="N30">
            <v>20</v>
          </cell>
          <cell r="O30">
            <v>1</v>
          </cell>
          <cell r="P30">
            <v>272.35899999999998</v>
          </cell>
          <cell r="Q30">
            <v>0</v>
          </cell>
          <cell r="R30">
            <v>272.35899999999998</v>
          </cell>
        </row>
        <row r="31">
          <cell r="A31" t="str">
            <v xml:space="preserve">16 ПОЛЕВ.УЧ.гпб </v>
          </cell>
          <cell r="B31" t="str">
            <v xml:space="preserve">П Калинина бол-ца морг </v>
          </cell>
          <cell r="C31" t="str">
            <v xml:space="preserve">Бюджет </v>
          </cell>
          <cell r="D31">
            <v>204.21</v>
          </cell>
          <cell r="E31">
            <v>0</v>
          </cell>
          <cell r="F31">
            <v>823.39</v>
          </cell>
          <cell r="G31">
            <v>0.36</v>
          </cell>
          <cell r="H31">
            <v>1.19</v>
          </cell>
          <cell r="I31">
            <v>4.5999999999999996</v>
          </cell>
          <cell r="J31" t="str">
            <v xml:space="preserve"> </v>
          </cell>
          <cell r="K31">
            <v>167</v>
          </cell>
          <cell r="L31">
            <v>1.3750000000000002E-2</v>
          </cell>
          <cell r="M31">
            <v>-19</v>
          </cell>
          <cell r="N31">
            <v>18</v>
          </cell>
          <cell r="O31">
            <v>1</v>
          </cell>
          <cell r="P31">
            <v>20.074999999999999</v>
          </cell>
          <cell r="Q31">
            <v>0</v>
          </cell>
          <cell r="R31">
            <v>20.074999999999999</v>
          </cell>
        </row>
        <row r="32">
          <cell r="A32" t="str">
            <v xml:space="preserve">16 ПОЛЕВ.УЧ.гпб </v>
          </cell>
          <cell r="B32" t="str">
            <v xml:space="preserve">П Калинина бол-ца хоз.блок </v>
          </cell>
          <cell r="C32" t="str">
            <v xml:space="preserve">Бюджет </v>
          </cell>
          <cell r="D32">
            <v>848.89</v>
          </cell>
          <cell r="E32">
            <v>0</v>
          </cell>
          <cell r="F32">
            <v>3422.73</v>
          </cell>
          <cell r="G32">
            <v>0.4</v>
          </cell>
          <cell r="H32">
            <v>1.19</v>
          </cell>
          <cell r="I32">
            <v>4.5999999999999996</v>
          </cell>
          <cell r="J32" t="str">
            <v xml:space="preserve"> </v>
          </cell>
          <cell r="K32">
            <v>167</v>
          </cell>
          <cell r="L32">
            <v>6.0074999999999996E-2</v>
          </cell>
          <cell r="M32">
            <v>-19</v>
          </cell>
          <cell r="N32">
            <v>16</v>
          </cell>
          <cell r="O32">
            <v>1</v>
          </cell>
          <cell r="P32">
            <v>78.960999999999999</v>
          </cell>
          <cell r="Q32">
            <v>0</v>
          </cell>
          <cell r="R32">
            <v>78.960999999999999</v>
          </cell>
        </row>
        <row r="33">
          <cell r="A33" t="str">
            <v xml:space="preserve">16 ПОЛЕВ.УЧ.гпб </v>
          </cell>
          <cell r="B33" t="str">
            <v xml:space="preserve">Волховская 8 цок.этаж </v>
          </cell>
          <cell r="C33" t="str">
            <v xml:space="preserve">Прочие </v>
          </cell>
          <cell r="D33">
            <v>58.7</v>
          </cell>
          <cell r="E33">
            <v>0</v>
          </cell>
          <cell r="F33">
            <v>224</v>
          </cell>
          <cell r="G33">
            <v>0</v>
          </cell>
          <cell r="H33">
            <v>1.19</v>
          </cell>
          <cell r="I33">
            <v>4.5999999999999996</v>
          </cell>
          <cell r="J33" t="str">
            <v xml:space="preserve">5 </v>
          </cell>
          <cell r="K33">
            <v>167</v>
          </cell>
          <cell r="L33">
            <v>2.013E-3</v>
          </cell>
          <cell r="M33">
            <v>-19</v>
          </cell>
          <cell r="N33">
            <v>18</v>
          </cell>
          <cell r="O33">
            <v>1</v>
          </cell>
          <cell r="P33">
            <v>2.9380000000000002</v>
          </cell>
          <cell r="Q33">
            <v>0</v>
          </cell>
          <cell r="R33">
            <v>2.9380000000000002</v>
          </cell>
        </row>
        <row r="34">
          <cell r="A34" t="str">
            <v xml:space="preserve">16 ПОЛЕВ.УЧ.гпб </v>
          </cell>
          <cell r="B34" t="str">
            <v xml:space="preserve">Волховская 8 ж/д </v>
          </cell>
          <cell r="C34" t="str">
            <v xml:space="preserve">Население </v>
          </cell>
          <cell r="D34">
            <v>1422.3</v>
          </cell>
          <cell r="E34">
            <v>5</v>
          </cell>
          <cell r="F34">
            <v>4039</v>
          </cell>
          <cell r="G34">
            <v>0</v>
          </cell>
          <cell r="H34">
            <v>1.19</v>
          </cell>
          <cell r="I34">
            <v>4.5999999999999996</v>
          </cell>
          <cell r="J34" t="str">
            <v xml:space="preserve">5 </v>
          </cell>
          <cell r="K34">
            <v>167</v>
          </cell>
          <cell r="L34">
            <v>9.1772999999999993E-2</v>
          </cell>
          <cell r="M34">
            <v>-19</v>
          </cell>
          <cell r="N34">
            <v>18</v>
          </cell>
          <cell r="O34">
            <v>1</v>
          </cell>
          <cell r="P34">
            <v>133.988</v>
          </cell>
          <cell r="Q34">
            <v>141.52099999999999</v>
          </cell>
          <cell r="R34">
            <v>141.52099999999999</v>
          </cell>
        </row>
        <row r="35">
          <cell r="A35" t="str">
            <v xml:space="preserve">16 ПОЛЕВ.УЧ.гпб </v>
          </cell>
          <cell r="B35" t="str">
            <v xml:space="preserve">16й Полевой уч 17 24-х кв. </v>
          </cell>
          <cell r="C35" t="str">
            <v xml:space="preserve">Жилзаказчик </v>
          </cell>
          <cell r="D35">
            <v>1336.6</v>
          </cell>
          <cell r="E35">
            <v>4611</v>
          </cell>
          <cell r="F35">
            <v>4608</v>
          </cell>
          <cell r="G35">
            <v>0.46</v>
          </cell>
          <cell r="H35">
            <v>1.19</v>
          </cell>
          <cell r="I35">
            <v>4.5999999999999996</v>
          </cell>
          <cell r="J35" t="str">
            <v xml:space="preserve">3 </v>
          </cell>
          <cell r="K35">
            <v>167</v>
          </cell>
          <cell r="L35">
            <v>9.7897999999999999E-2</v>
          </cell>
          <cell r="M35">
            <v>-19</v>
          </cell>
          <cell r="N35">
            <v>18</v>
          </cell>
          <cell r="O35">
            <v>1</v>
          </cell>
          <cell r="P35">
            <v>142.93</v>
          </cell>
          <cell r="Q35">
            <v>177.32599999999999</v>
          </cell>
          <cell r="R35">
            <v>177.32599999999999</v>
          </cell>
        </row>
        <row r="36">
          <cell r="A36" t="str">
            <v xml:space="preserve">16 ПОЛЕВ.УЧ.гпб </v>
          </cell>
          <cell r="B36" t="str">
            <v xml:space="preserve">16й Полевой уч 19 литА </v>
          </cell>
          <cell r="C36" t="str">
            <v xml:space="preserve">Жилзаказчик </v>
          </cell>
          <cell r="D36">
            <v>4365.83</v>
          </cell>
          <cell r="E36">
            <v>5</v>
          </cell>
          <cell r="F36">
            <v>16364.53</v>
          </cell>
          <cell r="G36">
            <v>0.37</v>
          </cell>
          <cell r="H36">
            <v>1.19</v>
          </cell>
          <cell r="I36">
            <v>4.5999999999999996</v>
          </cell>
          <cell r="J36" t="str">
            <v xml:space="preserve">5 </v>
          </cell>
          <cell r="K36">
            <v>167</v>
          </cell>
          <cell r="L36">
            <v>0.28086700000000003</v>
          </cell>
          <cell r="M36">
            <v>-19</v>
          </cell>
          <cell r="N36">
            <v>18</v>
          </cell>
          <cell r="O36">
            <v>1</v>
          </cell>
          <cell r="P36">
            <v>408.42099999999999</v>
          </cell>
          <cell r="Q36">
            <v>432.96699999999998</v>
          </cell>
          <cell r="R36">
            <v>432.96699999999998</v>
          </cell>
        </row>
        <row r="37">
          <cell r="A37" t="str">
            <v xml:space="preserve">16 ПОЛЕВ.УЧ.гпб </v>
          </cell>
          <cell r="B37" t="str">
            <v xml:space="preserve">Калинина леч кор лит А </v>
          </cell>
          <cell r="C37" t="str">
            <v xml:space="preserve">Бюджет </v>
          </cell>
          <cell r="D37">
            <v>668.56</v>
          </cell>
          <cell r="E37">
            <v>0</v>
          </cell>
          <cell r="F37">
            <v>3008.53</v>
          </cell>
          <cell r="G37">
            <v>0.4</v>
          </cell>
          <cell r="H37">
            <v>1.19</v>
          </cell>
          <cell r="I37">
            <v>4.5999999999999996</v>
          </cell>
          <cell r="J37" t="str">
            <v xml:space="preserve"> </v>
          </cell>
          <cell r="K37">
            <v>167</v>
          </cell>
          <cell r="L37">
            <v>5.8840000000000003E-2</v>
          </cell>
          <cell r="M37">
            <v>-19</v>
          </cell>
          <cell r="N37">
            <v>20</v>
          </cell>
          <cell r="O37">
            <v>1</v>
          </cell>
          <cell r="P37">
            <v>93.593999999999994</v>
          </cell>
          <cell r="Q37">
            <v>0</v>
          </cell>
          <cell r="R37">
            <v>93.593999999999994</v>
          </cell>
        </row>
        <row r="38">
          <cell r="A38" t="str">
            <v xml:space="preserve">16 ПОЛЕВ.УЧ.гпб </v>
          </cell>
          <cell r="B38" t="str">
            <v xml:space="preserve">П Калинина лечеб. кор.лит.Б </v>
          </cell>
          <cell r="C38" t="str">
            <v xml:space="preserve">Бюджет </v>
          </cell>
          <cell r="D38">
            <v>136.46</v>
          </cell>
          <cell r="E38">
            <v>0</v>
          </cell>
          <cell r="F38">
            <v>614.08000000000004</v>
          </cell>
          <cell r="G38">
            <v>0.4</v>
          </cell>
          <cell r="H38">
            <v>1.19</v>
          </cell>
          <cell r="I38">
            <v>4.5999999999999996</v>
          </cell>
          <cell r="J38" t="str">
            <v xml:space="preserve"> </v>
          </cell>
          <cell r="K38">
            <v>167</v>
          </cell>
          <cell r="L38">
            <v>1.2010000000000002E-2</v>
          </cell>
          <cell r="M38">
            <v>-19</v>
          </cell>
          <cell r="N38">
            <v>20</v>
          </cell>
          <cell r="O38">
            <v>1</v>
          </cell>
          <cell r="P38">
            <v>19.103999999999999</v>
          </cell>
          <cell r="Q38">
            <v>0</v>
          </cell>
          <cell r="R38">
            <v>19.103999999999999</v>
          </cell>
        </row>
        <row r="39">
          <cell r="A39" t="str">
            <v xml:space="preserve">16 ПОЛЕВ.УЧ.гпб </v>
          </cell>
          <cell r="B39" t="str">
            <v xml:space="preserve">П Калинина прачечная </v>
          </cell>
          <cell r="C39" t="str">
            <v xml:space="preserve">Бюджет </v>
          </cell>
          <cell r="D39">
            <v>114.49</v>
          </cell>
          <cell r="E39">
            <v>0</v>
          </cell>
          <cell r="F39">
            <v>515.22</v>
          </cell>
          <cell r="G39">
            <v>0.38</v>
          </cell>
          <cell r="H39">
            <v>1.19</v>
          </cell>
          <cell r="I39">
            <v>4.5999999999999996</v>
          </cell>
          <cell r="J39" t="str">
            <v xml:space="preserve"> </v>
          </cell>
          <cell r="K39">
            <v>167</v>
          </cell>
          <cell r="L39">
            <v>1.0800000000000001E-2</v>
          </cell>
          <cell r="M39">
            <v>-19</v>
          </cell>
          <cell r="N39">
            <v>25</v>
          </cell>
          <cell r="O39">
            <v>1</v>
          </cell>
          <cell r="P39">
            <v>20.145</v>
          </cell>
          <cell r="Q39">
            <v>0</v>
          </cell>
          <cell r="R39">
            <v>20.145</v>
          </cell>
        </row>
        <row r="40">
          <cell r="A40" t="str">
            <v xml:space="preserve">16 ПОЛЕВ.УЧ.гпб </v>
          </cell>
          <cell r="B40" t="str">
            <v xml:space="preserve">Волховская 12 ж/д </v>
          </cell>
          <cell r="C40" t="str">
            <v xml:space="preserve">Население </v>
          </cell>
          <cell r="D40">
            <v>500.7</v>
          </cell>
          <cell r="E40">
            <v>2136</v>
          </cell>
          <cell r="F40">
            <v>2136</v>
          </cell>
          <cell r="G40">
            <v>0</v>
          </cell>
          <cell r="H40">
            <v>1.19</v>
          </cell>
          <cell r="I40">
            <v>4.5999999999999996</v>
          </cell>
          <cell r="J40" t="str">
            <v xml:space="preserve">3 </v>
          </cell>
          <cell r="K40">
            <v>167</v>
          </cell>
          <cell r="L40">
            <v>3.9120000000000002E-2</v>
          </cell>
          <cell r="M40">
            <v>-19</v>
          </cell>
          <cell r="N40">
            <v>18</v>
          </cell>
          <cell r="O40">
            <v>1</v>
          </cell>
          <cell r="P40">
            <v>57.113999999999997</v>
          </cell>
          <cell r="Q40">
            <v>66.429000000000002</v>
          </cell>
          <cell r="R40">
            <v>66.429000000000002</v>
          </cell>
        </row>
        <row r="41">
          <cell r="A41" t="str">
            <v xml:space="preserve">16 ПОЛЕВ.УЧ.гпб </v>
          </cell>
          <cell r="B41" t="str">
            <v xml:space="preserve">Пр Тверской 6 ж/д </v>
          </cell>
          <cell r="C41" t="str">
            <v xml:space="preserve">Население </v>
          </cell>
          <cell r="D41">
            <v>2465.4</v>
          </cell>
          <cell r="E41">
            <v>8455</v>
          </cell>
          <cell r="F41">
            <v>8455</v>
          </cell>
          <cell r="G41">
            <v>0</v>
          </cell>
          <cell r="H41">
            <v>1.19</v>
          </cell>
          <cell r="I41">
            <v>4.5999999999999996</v>
          </cell>
          <cell r="J41" t="str">
            <v xml:space="preserve">5 </v>
          </cell>
          <cell r="K41">
            <v>167</v>
          </cell>
          <cell r="L41">
            <v>6.7801E-2</v>
          </cell>
          <cell r="M41">
            <v>-19</v>
          </cell>
          <cell r="N41">
            <v>18</v>
          </cell>
          <cell r="O41">
            <v>1</v>
          </cell>
          <cell r="P41">
            <v>98.989000000000004</v>
          </cell>
          <cell r="Q41">
            <v>245.315</v>
          </cell>
          <cell r="R41">
            <v>245.315</v>
          </cell>
        </row>
        <row r="42">
          <cell r="A42" t="str">
            <v xml:space="preserve">Итого по котельной </v>
          </cell>
          <cell r="B42" t="str">
            <v xml:space="preserve">собственное ---------------------------- </v>
          </cell>
          <cell r="C42" t="str">
            <v xml:space="preserve">По всем группам </v>
          </cell>
          <cell r="D42">
            <v>34312.979999999996</v>
          </cell>
          <cell r="E42">
            <v>40044</v>
          </cell>
          <cell r="F42">
            <v>135345.63</v>
          </cell>
          <cell r="H42">
            <v>1.19</v>
          </cell>
          <cell r="L42">
            <v>2.1429869999999998</v>
          </cell>
          <cell r="P42">
            <v>3249.5590000000002</v>
          </cell>
          <cell r="Q42">
            <v>1455.0929999999998</v>
          </cell>
          <cell r="R42">
            <v>3417.511</v>
          </cell>
        </row>
        <row r="43">
          <cell r="A43" t="str">
            <v xml:space="preserve"> </v>
          </cell>
          <cell r="B43" t="str">
            <v xml:space="preserve"> </v>
          </cell>
          <cell r="C43" t="str">
            <v xml:space="preserve">Бюджет </v>
          </cell>
          <cell r="D43">
            <v>16322.349999999997</v>
          </cell>
          <cell r="E43">
            <v>0</v>
          </cell>
          <cell r="F43">
            <v>66242.100000000006</v>
          </cell>
          <cell r="H43">
            <v>1.19</v>
          </cell>
          <cell r="L43">
            <v>1.1240589999999999</v>
          </cell>
          <cell r="P43">
            <v>1761.9440000000002</v>
          </cell>
          <cell r="Q43">
            <v>0</v>
          </cell>
          <cell r="R43">
            <v>1761.9440000000002</v>
          </cell>
        </row>
        <row r="44">
          <cell r="A44" t="str">
            <v xml:space="preserve"> </v>
          </cell>
          <cell r="B44" t="str">
            <v xml:space="preserve"> </v>
          </cell>
          <cell r="C44" t="str">
            <v xml:space="preserve">"Население" в т.ч. "Жилзаказчик" </v>
          </cell>
          <cell r="D44">
            <v>14025.73</v>
          </cell>
          <cell r="E44">
            <v>33571</v>
          </cell>
          <cell r="F44">
            <v>53951.53</v>
          </cell>
          <cell r="H44">
            <v>1.19</v>
          </cell>
          <cell r="L44">
            <v>0.8816139999999999</v>
          </cell>
          <cell r="P44">
            <v>1287.1410000000001</v>
          </cell>
          <cell r="Q44">
            <v>1455.0929999999998</v>
          </cell>
          <cell r="R44">
            <v>1455.0929999999998</v>
          </cell>
        </row>
        <row r="45">
          <cell r="A45" t="str">
            <v xml:space="preserve"> </v>
          </cell>
          <cell r="B45" t="str">
            <v xml:space="preserve"> </v>
          </cell>
          <cell r="C45" t="str">
            <v xml:space="preserve">Жилзаказчик </v>
          </cell>
          <cell r="D45">
            <v>5702.4299999999994</v>
          </cell>
          <cell r="E45">
            <v>4616</v>
          </cell>
          <cell r="F45">
            <v>20972.53</v>
          </cell>
          <cell r="H45">
            <v>1.19</v>
          </cell>
          <cell r="L45">
            <v>0.37876499999999996</v>
          </cell>
          <cell r="P45">
            <v>552.98900000000003</v>
          </cell>
          <cell r="Q45">
            <v>610.29300000000001</v>
          </cell>
          <cell r="R45">
            <v>610.29300000000001</v>
          </cell>
        </row>
        <row r="46">
          <cell r="A46" t="str">
            <v xml:space="preserve"> </v>
          </cell>
          <cell r="B46" t="str">
            <v xml:space="preserve"> </v>
          </cell>
          <cell r="C46" t="str">
            <v xml:space="preserve">Прочие </v>
          </cell>
          <cell r="D46">
            <v>3964.8999999999996</v>
          </cell>
          <cell r="E46">
            <v>6473</v>
          </cell>
          <cell r="F46">
            <v>15152</v>
          </cell>
          <cell r="H46">
            <v>1.19</v>
          </cell>
          <cell r="L46">
            <v>0.13731399999999999</v>
          </cell>
          <cell r="P46">
            <v>200.47399999999999</v>
          </cell>
          <cell r="Q46">
            <v>0</v>
          </cell>
          <cell r="R46">
            <v>200.47399999999999</v>
          </cell>
        </row>
        <row r="47">
          <cell r="A47" t="str">
            <v>Тепловые потери в наружных сетях потребителей</v>
          </cell>
          <cell r="H47">
            <v>1.19</v>
          </cell>
        </row>
        <row r="48">
          <cell r="A48" t="str">
            <v xml:space="preserve">2-Л.Нефт.12 </v>
          </cell>
          <cell r="B48" t="str">
            <v xml:space="preserve">Свободы 15 ж\д </v>
          </cell>
          <cell r="C48" t="str">
            <v xml:space="preserve">Население </v>
          </cell>
          <cell r="D48">
            <v>2624.1</v>
          </cell>
          <cell r="E48">
            <v>10795</v>
          </cell>
          <cell r="F48">
            <v>11388</v>
          </cell>
          <cell r="G48">
            <v>0.38</v>
          </cell>
          <cell r="H48">
            <v>1.19</v>
          </cell>
          <cell r="I48">
            <v>4.5999999999999996</v>
          </cell>
          <cell r="J48" t="str">
            <v xml:space="preserve">5 </v>
          </cell>
          <cell r="K48">
            <v>167</v>
          </cell>
          <cell r="L48">
            <v>0.19118299999999999</v>
          </cell>
          <cell r="M48">
            <v>-19</v>
          </cell>
          <cell r="N48">
            <v>18</v>
          </cell>
          <cell r="O48">
            <v>1</v>
          </cell>
          <cell r="P48">
            <v>279.12299999999999</v>
          </cell>
          <cell r="Q48">
            <v>261.10700000000003</v>
          </cell>
          <cell r="R48">
            <v>261.10700000000003</v>
          </cell>
        </row>
        <row r="49">
          <cell r="A49" t="str">
            <v xml:space="preserve">2-Л.Нефт.12 </v>
          </cell>
          <cell r="B49" t="str">
            <v xml:space="preserve">3Л Нефтяников 17 ж\д </v>
          </cell>
          <cell r="C49" t="str">
            <v xml:space="preserve">Население </v>
          </cell>
          <cell r="D49">
            <v>3148</v>
          </cell>
          <cell r="E49">
            <v>11718</v>
          </cell>
          <cell r="F49">
            <v>12252</v>
          </cell>
          <cell r="G49">
            <v>0.38</v>
          </cell>
          <cell r="H49">
            <v>1.19</v>
          </cell>
          <cell r="I49">
            <v>4.5999999999999996</v>
          </cell>
          <cell r="J49" t="str">
            <v xml:space="preserve">5 </v>
          </cell>
          <cell r="K49">
            <v>167</v>
          </cell>
          <cell r="L49">
            <v>0.21596399999999999</v>
          </cell>
          <cell r="M49">
            <v>-19</v>
          </cell>
          <cell r="N49">
            <v>18</v>
          </cell>
          <cell r="O49">
            <v>1</v>
          </cell>
          <cell r="P49">
            <v>315.303</v>
          </cell>
          <cell r="Q49">
            <v>313.23599999999999</v>
          </cell>
          <cell r="R49">
            <v>313.23599999999999</v>
          </cell>
        </row>
        <row r="50">
          <cell r="A50" t="str">
            <v xml:space="preserve">2-Л.Нефт.12 </v>
          </cell>
          <cell r="B50" t="str">
            <v xml:space="preserve">Лузана 10 маг. </v>
          </cell>
          <cell r="C50" t="str">
            <v xml:space="preserve">Прочие </v>
          </cell>
          <cell r="D50">
            <v>364</v>
          </cell>
          <cell r="E50">
            <v>819</v>
          </cell>
          <cell r="F50">
            <v>1636.5</v>
          </cell>
          <cell r="G50">
            <v>0.37</v>
          </cell>
          <cell r="H50">
            <v>1.19</v>
          </cell>
          <cell r="I50">
            <v>4.5999999999999996</v>
          </cell>
          <cell r="J50" t="str">
            <v xml:space="preserve"> </v>
          </cell>
          <cell r="K50">
            <v>167</v>
          </cell>
          <cell r="L50">
            <v>2.5810000000000003E-2</v>
          </cell>
          <cell r="M50">
            <v>-19</v>
          </cell>
          <cell r="N50">
            <v>15</v>
          </cell>
          <cell r="O50">
            <v>1</v>
          </cell>
          <cell r="P50">
            <v>31.88</v>
          </cell>
          <cell r="Q50">
            <v>0</v>
          </cell>
          <cell r="R50">
            <v>31.88</v>
          </cell>
        </row>
        <row r="51">
          <cell r="A51" t="str">
            <v xml:space="preserve">2-Л.Нефт.12 </v>
          </cell>
          <cell r="B51" t="str">
            <v xml:space="preserve">Лузана 13 Спорт.магаз. </v>
          </cell>
          <cell r="C51" t="str">
            <v xml:space="preserve">Прочие </v>
          </cell>
          <cell r="D51">
            <v>397.4</v>
          </cell>
          <cell r="E51">
            <v>0</v>
          </cell>
          <cell r="F51">
            <v>1788.28</v>
          </cell>
          <cell r="G51">
            <v>0.37</v>
          </cell>
          <cell r="H51">
            <v>1.19</v>
          </cell>
          <cell r="I51">
            <v>4.5999999999999996</v>
          </cell>
          <cell r="J51" t="str">
            <v xml:space="preserve"> </v>
          </cell>
          <cell r="K51">
            <v>167</v>
          </cell>
          <cell r="L51">
            <v>2.8204E-2</v>
          </cell>
          <cell r="M51">
            <v>-19</v>
          </cell>
          <cell r="N51">
            <v>15</v>
          </cell>
          <cell r="O51">
            <v>1</v>
          </cell>
          <cell r="P51">
            <v>34.837000000000003</v>
          </cell>
          <cell r="Q51">
            <v>0</v>
          </cell>
          <cell r="R51">
            <v>34.837000000000003</v>
          </cell>
        </row>
        <row r="52">
          <cell r="A52" t="str">
            <v xml:space="preserve">2-Л.Нефт.12 </v>
          </cell>
          <cell r="B52" t="str">
            <v xml:space="preserve">2Л Нефтяников 10 </v>
          </cell>
          <cell r="C52" t="str">
            <v xml:space="preserve">Прочие </v>
          </cell>
          <cell r="D52">
            <v>49.35</v>
          </cell>
          <cell r="E52">
            <v>300</v>
          </cell>
          <cell r="F52">
            <v>199</v>
          </cell>
          <cell r="G52">
            <v>0.37</v>
          </cell>
          <cell r="H52">
            <v>1.19</v>
          </cell>
          <cell r="I52">
            <v>4.5999999999999996</v>
          </cell>
          <cell r="J52" t="str">
            <v xml:space="preserve"> </v>
          </cell>
          <cell r="K52">
            <v>167</v>
          </cell>
          <cell r="L52">
            <v>3.6000000000000003E-3</v>
          </cell>
          <cell r="M52">
            <v>-19</v>
          </cell>
          <cell r="N52">
            <v>20</v>
          </cell>
          <cell r="O52">
            <v>1</v>
          </cell>
          <cell r="P52">
            <v>5.726</v>
          </cell>
          <cell r="Q52">
            <v>0</v>
          </cell>
          <cell r="R52">
            <v>5.726</v>
          </cell>
        </row>
        <row r="53">
          <cell r="A53" t="str">
            <v xml:space="preserve">2-Л.Нефт.12 </v>
          </cell>
          <cell r="B53" t="str">
            <v xml:space="preserve">1-я Линия Нефтянников 5 кв.32 </v>
          </cell>
          <cell r="C53" t="str">
            <v xml:space="preserve">Население </v>
          </cell>
          <cell r="D53">
            <v>72.8</v>
          </cell>
          <cell r="E53">
            <v>262</v>
          </cell>
          <cell r="F53">
            <v>293.52999999999997</v>
          </cell>
          <cell r="G53">
            <v>0.41</v>
          </cell>
          <cell r="H53">
            <v>1.19</v>
          </cell>
          <cell r="I53">
            <v>4.5999999999999996</v>
          </cell>
          <cell r="J53" t="str">
            <v xml:space="preserve">2 </v>
          </cell>
          <cell r="K53">
            <v>167</v>
          </cell>
          <cell r="L53">
            <v>5.5800000000000008E-3</v>
          </cell>
          <cell r="M53">
            <v>-19</v>
          </cell>
          <cell r="N53">
            <v>18</v>
          </cell>
          <cell r="O53">
            <v>1</v>
          </cell>
          <cell r="P53">
            <v>8.1489999999999991</v>
          </cell>
          <cell r="Q53">
            <v>9.6579999999999995</v>
          </cell>
          <cell r="R53">
            <v>9.6579999999999995</v>
          </cell>
        </row>
        <row r="54">
          <cell r="A54" t="str">
            <v xml:space="preserve">2-Л.Нефт.12 </v>
          </cell>
          <cell r="B54" t="str">
            <v xml:space="preserve">Лузана 12 неж.пом. </v>
          </cell>
          <cell r="C54" t="str">
            <v xml:space="preserve">Прочие </v>
          </cell>
          <cell r="D54">
            <v>51</v>
          </cell>
          <cell r="E54">
            <v>0</v>
          </cell>
          <cell r="F54">
            <v>180.05</v>
          </cell>
          <cell r="G54">
            <v>0.38</v>
          </cell>
          <cell r="H54">
            <v>1.19</v>
          </cell>
          <cell r="I54">
            <v>4.5999999999999996</v>
          </cell>
          <cell r="J54" t="str">
            <v xml:space="preserve"> </v>
          </cell>
          <cell r="K54">
            <v>167</v>
          </cell>
          <cell r="L54">
            <v>3.1739999999999997E-3</v>
          </cell>
          <cell r="M54">
            <v>-19</v>
          </cell>
          <cell r="N54">
            <v>18</v>
          </cell>
          <cell r="O54">
            <v>1</v>
          </cell>
          <cell r="P54">
            <v>4.633</v>
          </cell>
          <cell r="Q54">
            <v>0</v>
          </cell>
          <cell r="R54">
            <v>4.633</v>
          </cell>
        </row>
        <row r="55">
          <cell r="A55" t="str">
            <v xml:space="preserve">2-Л.Нефт.12 </v>
          </cell>
          <cell r="B55" t="str">
            <v xml:space="preserve">Стахановская 16 дет клуб отопл </v>
          </cell>
          <cell r="C55" t="str">
            <v xml:space="preserve">Бюджет </v>
          </cell>
          <cell r="D55">
            <v>137.21</v>
          </cell>
          <cell r="F55">
            <v>507.69</v>
          </cell>
          <cell r="G55">
            <v>0.38</v>
          </cell>
          <cell r="H55">
            <v>1.19</v>
          </cell>
          <cell r="I55">
            <v>4.5999999999999996</v>
          </cell>
          <cell r="J55" t="str">
            <v xml:space="preserve"> </v>
          </cell>
          <cell r="K55">
            <v>167</v>
          </cell>
          <cell r="L55">
            <v>8.9490000000000004E-3</v>
          </cell>
          <cell r="M55">
            <v>-19</v>
          </cell>
          <cell r="N55">
            <v>18</v>
          </cell>
          <cell r="O55">
            <v>1</v>
          </cell>
          <cell r="P55">
            <v>13.066000000000001</v>
          </cell>
          <cell r="Q55">
            <v>0</v>
          </cell>
          <cell r="R55">
            <v>13.066000000000001</v>
          </cell>
        </row>
        <row r="56">
          <cell r="A56" t="str">
            <v xml:space="preserve">2-Л.Нефт.12 </v>
          </cell>
          <cell r="B56" t="str">
            <v xml:space="preserve">1Л Нефтяников 4 </v>
          </cell>
          <cell r="C56" t="str">
            <v xml:space="preserve">Жилзаказчик </v>
          </cell>
          <cell r="D56">
            <v>392.6</v>
          </cell>
          <cell r="E56">
            <v>1695</v>
          </cell>
          <cell r="F56">
            <v>1777</v>
          </cell>
          <cell r="G56">
            <v>0.46</v>
          </cell>
          <cell r="H56">
            <v>1.19</v>
          </cell>
          <cell r="I56">
            <v>4.5999999999999996</v>
          </cell>
          <cell r="J56" t="str">
            <v xml:space="preserve">2 </v>
          </cell>
          <cell r="K56">
            <v>167</v>
          </cell>
          <cell r="L56">
            <v>3.5875999999999998E-2</v>
          </cell>
          <cell r="M56">
            <v>-19</v>
          </cell>
          <cell r="N56">
            <v>18</v>
          </cell>
          <cell r="O56">
            <v>1</v>
          </cell>
          <cell r="P56">
            <v>52.378</v>
          </cell>
          <cell r="Q56">
            <v>52.085000000000001</v>
          </cell>
          <cell r="R56">
            <v>52.085000000000001</v>
          </cell>
        </row>
        <row r="57">
          <cell r="A57" t="str">
            <v xml:space="preserve">2-Л.Нефт.12 </v>
          </cell>
          <cell r="B57" t="str">
            <v xml:space="preserve">1я Л Нефтяников 6 </v>
          </cell>
          <cell r="C57" t="str">
            <v xml:space="preserve">Жилзаказчик </v>
          </cell>
          <cell r="D57">
            <v>467.79999999999995</v>
          </cell>
          <cell r="E57">
            <v>1696</v>
          </cell>
          <cell r="F57">
            <v>1847.1</v>
          </cell>
          <cell r="G57">
            <v>0.46</v>
          </cell>
          <cell r="H57">
            <v>1.19</v>
          </cell>
          <cell r="I57">
            <v>4.5999999999999996</v>
          </cell>
          <cell r="J57" t="str">
            <v xml:space="preserve">2 </v>
          </cell>
          <cell r="K57">
            <v>167</v>
          </cell>
          <cell r="L57">
            <v>3.7291999999999999E-2</v>
          </cell>
          <cell r="M57">
            <v>-19</v>
          </cell>
          <cell r="N57">
            <v>18</v>
          </cell>
          <cell r="O57">
            <v>1</v>
          </cell>
          <cell r="P57">
            <v>52.438000000000002</v>
          </cell>
          <cell r="Q57">
            <v>60.155000000000001</v>
          </cell>
          <cell r="R57">
            <v>60.155000000000001</v>
          </cell>
        </row>
        <row r="58">
          <cell r="A58" t="str">
            <v xml:space="preserve">2-Л.Нефт.12 </v>
          </cell>
          <cell r="B58" t="str">
            <v xml:space="preserve">2Л Нефтяников 10 </v>
          </cell>
          <cell r="C58" t="str">
            <v xml:space="preserve">Жилзаказчик </v>
          </cell>
          <cell r="D58">
            <v>4625.6000000000004</v>
          </cell>
          <cell r="E58">
            <v>15142</v>
          </cell>
          <cell r="F58">
            <v>15211.2</v>
          </cell>
          <cell r="G58">
            <v>0.37</v>
          </cell>
          <cell r="H58">
            <v>1.19</v>
          </cell>
          <cell r="I58">
            <v>4.5999999999999996</v>
          </cell>
          <cell r="J58" t="str">
            <v xml:space="preserve">5 </v>
          </cell>
          <cell r="K58">
            <v>167</v>
          </cell>
          <cell r="L58">
            <v>0.26107199999999997</v>
          </cell>
          <cell r="M58">
            <v>-19</v>
          </cell>
          <cell r="N58">
            <v>18</v>
          </cell>
          <cell r="O58">
            <v>1</v>
          </cell>
          <cell r="P58">
            <v>379.30200000000002</v>
          </cell>
          <cell r="Q58">
            <v>458.62099999999998</v>
          </cell>
          <cell r="R58">
            <v>458.62099999999998</v>
          </cell>
        </row>
        <row r="59">
          <cell r="A59" t="str">
            <v xml:space="preserve">2-Л.Нефт.12 </v>
          </cell>
          <cell r="B59" t="str">
            <v xml:space="preserve">2Л Нефтяников 21 </v>
          </cell>
          <cell r="C59" t="str">
            <v xml:space="preserve">Жилзаказчик </v>
          </cell>
          <cell r="D59">
            <v>385.2</v>
          </cell>
          <cell r="E59">
            <v>1706</v>
          </cell>
          <cell r="F59">
            <v>1789</v>
          </cell>
          <cell r="G59">
            <v>0.46</v>
          </cell>
          <cell r="H59">
            <v>1.19</v>
          </cell>
          <cell r="I59">
            <v>4.5999999999999996</v>
          </cell>
          <cell r="J59" t="str">
            <v xml:space="preserve">2 </v>
          </cell>
          <cell r="K59">
            <v>167</v>
          </cell>
          <cell r="L59">
            <v>3.6118999999999998E-2</v>
          </cell>
          <cell r="M59">
            <v>-19</v>
          </cell>
          <cell r="N59">
            <v>18</v>
          </cell>
          <cell r="O59">
            <v>1</v>
          </cell>
          <cell r="P59">
            <v>52.732999999999997</v>
          </cell>
          <cell r="Q59">
            <v>51.106000000000002</v>
          </cell>
          <cell r="R59">
            <v>51.106000000000002</v>
          </cell>
        </row>
        <row r="60">
          <cell r="A60" t="str">
            <v xml:space="preserve">2-Л.Нефт.12 </v>
          </cell>
          <cell r="B60" t="str">
            <v xml:space="preserve">2Л Нефтяников 23 </v>
          </cell>
          <cell r="C60" t="str">
            <v xml:space="preserve">Жилзаказчик </v>
          </cell>
          <cell r="D60">
            <v>397.8</v>
          </cell>
          <cell r="E60">
            <v>1493</v>
          </cell>
          <cell r="F60">
            <v>1566</v>
          </cell>
          <cell r="G60">
            <v>0.47</v>
          </cell>
          <cell r="H60">
            <v>1.19</v>
          </cell>
          <cell r="I60">
            <v>4.5999999999999996</v>
          </cell>
          <cell r="J60" t="str">
            <v xml:space="preserve">2 </v>
          </cell>
          <cell r="K60">
            <v>167</v>
          </cell>
          <cell r="L60">
            <v>3.2307999999999996E-2</v>
          </cell>
          <cell r="M60">
            <v>-19</v>
          </cell>
          <cell r="N60">
            <v>18</v>
          </cell>
          <cell r="O60">
            <v>1</v>
          </cell>
          <cell r="P60">
            <v>47.168999999999997</v>
          </cell>
          <cell r="Q60">
            <v>52.776000000000003</v>
          </cell>
          <cell r="R60">
            <v>52.776000000000003</v>
          </cell>
        </row>
        <row r="61">
          <cell r="A61" t="str">
            <v xml:space="preserve">2-Л.Нефт.12 </v>
          </cell>
          <cell r="B61" t="str">
            <v xml:space="preserve">2Л Нефтяников 25 </v>
          </cell>
          <cell r="C61" t="str">
            <v xml:space="preserve">Жилзаказчик </v>
          </cell>
          <cell r="D61">
            <v>384.8</v>
          </cell>
          <cell r="E61">
            <v>1607</v>
          </cell>
          <cell r="F61">
            <v>1685</v>
          </cell>
          <cell r="G61">
            <v>0.46</v>
          </cell>
          <cell r="H61">
            <v>1.19</v>
          </cell>
          <cell r="I61">
            <v>4.5999999999999996</v>
          </cell>
          <cell r="J61" t="str">
            <v xml:space="preserve">2 </v>
          </cell>
          <cell r="K61">
            <v>167</v>
          </cell>
          <cell r="L61">
            <v>3.4242000000000002E-2</v>
          </cell>
          <cell r="M61">
            <v>-19</v>
          </cell>
          <cell r="N61">
            <v>18</v>
          </cell>
          <cell r="O61">
            <v>1</v>
          </cell>
          <cell r="P61">
            <v>49.994</v>
          </cell>
          <cell r="Q61">
            <v>51.051000000000002</v>
          </cell>
          <cell r="R61">
            <v>51.051000000000002</v>
          </cell>
        </row>
        <row r="62">
          <cell r="A62" t="str">
            <v xml:space="preserve">2-Л.Нефт.12 </v>
          </cell>
          <cell r="B62" t="str">
            <v xml:space="preserve">Кольцевая 9 </v>
          </cell>
          <cell r="C62" t="str">
            <v xml:space="preserve">Жилзаказчик </v>
          </cell>
          <cell r="D62">
            <v>582.20000000000005</v>
          </cell>
          <cell r="E62">
            <v>2333</v>
          </cell>
          <cell r="F62">
            <v>2448</v>
          </cell>
          <cell r="G62">
            <v>0.52</v>
          </cell>
          <cell r="H62">
            <v>1.19</v>
          </cell>
          <cell r="I62">
            <v>4.5999999999999996</v>
          </cell>
          <cell r="J62" t="str">
            <v xml:space="preserve">2 </v>
          </cell>
          <cell r="K62">
            <v>167</v>
          </cell>
          <cell r="L62">
            <v>5.6344999999999999E-2</v>
          </cell>
          <cell r="M62">
            <v>-19</v>
          </cell>
          <cell r="N62">
            <v>18</v>
          </cell>
          <cell r="O62">
            <v>1</v>
          </cell>
          <cell r="P62">
            <v>82.263999999999996</v>
          </cell>
          <cell r="Q62">
            <v>77.242000000000004</v>
          </cell>
          <cell r="R62">
            <v>77.242000000000004</v>
          </cell>
        </row>
        <row r="63">
          <cell r="A63" t="str">
            <v xml:space="preserve">2-Л.Нефт.12 </v>
          </cell>
          <cell r="B63" t="str">
            <v xml:space="preserve">Лузана 10 </v>
          </cell>
          <cell r="C63" t="str">
            <v xml:space="preserve">Жилзаказчик </v>
          </cell>
          <cell r="D63">
            <v>2736.7</v>
          </cell>
          <cell r="E63">
            <v>10774</v>
          </cell>
          <cell r="F63">
            <v>11058.54</v>
          </cell>
          <cell r="G63">
            <v>0.37</v>
          </cell>
          <cell r="H63">
            <v>1.19</v>
          </cell>
          <cell r="I63">
            <v>4.5999999999999996</v>
          </cell>
          <cell r="J63" t="str">
            <v xml:space="preserve">5 </v>
          </cell>
          <cell r="K63">
            <v>167</v>
          </cell>
          <cell r="L63">
            <v>0.189799</v>
          </cell>
          <cell r="M63">
            <v>-19</v>
          </cell>
          <cell r="N63">
            <v>18</v>
          </cell>
          <cell r="O63">
            <v>1</v>
          </cell>
          <cell r="P63">
            <v>277.10199999999998</v>
          </cell>
          <cell r="Q63">
            <v>272.31200000000001</v>
          </cell>
          <cell r="R63">
            <v>272.31200000000001</v>
          </cell>
        </row>
        <row r="64">
          <cell r="A64" t="str">
            <v xml:space="preserve">2-Л.Нефт.12 </v>
          </cell>
          <cell r="B64" t="str">
            <v xml:space="preserve">Лузана 12 </v>
          </cell>
          <cell r="C64" t="str">
            <v xml:space="preserve">Жилзаказчик </v>
          </cell>
          <cell r="D64">
            <v>3058.9</v>
          </cell>
          <cell r="E64">
            <v>12033</v>
          </cell>
          <cell r="F64">
            <v>11847.95</v>
          </cell>
          <cell r="G64">
            <v>0.38</v>
          </cell>
          <cell r="H64">
            <v>1.19</v>
          </cell>
          <cell r="I64">
            <v>4.5999999999999996</v>
          </cell>
          <cell r="J64" t="str">
            <v xml:space="preserve">5 </v>
          </cell>
          <cell r="K64">
            <v>167</v>
          </cell>
          <cell r="L64">
            <v>0.208844</v>
          </cell>
          <cell r="M64">
            <v>-19</v>
          </cell>
          <cell r="N64">
            <v>18</v>
          </cell>
          <cell r="O64">
            <v>1</v>
          </cell>
          <cell r="P64">
            <v>304.90699999999998</v>
          </cell>
          <cell r="Q64">
            <v>304.37</v>
          </cell>
          <cell r="R64">
            <v>304.37</v>
          </cell>
        </row>
        <row r="65">
          <cell r="A65" t="str">
            <v xml:space="preserve">2-Л.Нефт.12 </v>
          </cell>
          <cell r="B65" t="str">
            <v xml:space="preserve">Лузана 13 </v>
          </cell>
          <cell r="C65" t="str">
            <v xml:space="preserve">Жилзаказчик </v>
          </cell>
          <cell r="D65">
            <v>2730.3</v>
          </cell>
          <cell r="E65">
            <v>8047</v>
          </cell>
          <cell r="F65">
            <v>10169.120000000001</v>
          </cell>
          <cell r="G65">
            <v>0.37</v>
          </cell>
          <cell r="H65">
            <v>1.19</v>
          </cell>
          <cell r="I65">
            <v>4.5999999999999996</v>
          </cell>
          <cell r="J65" t="str">
            <v xml:space="preserve">5 </v>
          </cell>
          <cell r="K65">
            <v>167</v>
          </cell>
          <cell r="L65">
            <v>0.170152</v>
          </cell>
          <cell r="M65">
            <v>-19</v>
          </cell>
          <cell r="N65">
            <v>18</v>
          </cell>
          <cell r="O65">
            <v>1</v>
          </cell>
          <cell r="P65">
            <v>248.417</v>
          </cell>
          <cell r="Q65">
            <v>271.67200000000003</v>
          </cell>
          <cell r="R65">
            <v>271.67200000000003</v>
          </cell>
        </row>
        <row r="66">
          <cell r="A66" t="str">
            <v xml:space="preserve">2-Л.Нефт.12 </v>
          </cell>
          <cell r="B66" t="str">
            <v xml:space="preserve">Лузана 15 </v>
          </cell>
          <cell r="C66" t="str">
            <v xml:space="preserve">Жилзаказчик </v>
          </cell>
          <cell r="D66">
            <v>4488.2</v>
          </cell>
          <cell r="E66">
            <v>15378</v>
          </cell>
          <cell r="F66">
            <v>15373</v>
          </cell>
          <cell r="G66">
            <v>0.37</v>
          </cell>
          <cell r="H66">
            <v>1.19</v>
          </cell>
          <cell r="I66">
            <v>4.5999999999999996</v>
          </cell>
          <cell r="J66" t="str">
            <v xml:space="preserve">5 </v>
          </cell>
          <cell r="K66">
            <v>167</v>
          </cell>
          <cell r="L66">
            <v>0.263849</v>
          </cell>
          <cell r="M66">
            <v>-19</v>
          </cell>
          <cell r="N66">
            <v>18</v>
          </cell>
          <cell r="O66">
            <v>1</v>
          </cell>
          <cell r="P66">
            <v>385.214</v>
          </cell>
          <cell r="Q66">
            <v>446.59199999999998</v>
          </cell>
          <cell r="R66">
            <v>446.59199999999998</v>
          </cell>
        </row>
        <row r="67">
          <cell r="A67" t="str">
            <v xml:space="preserve">2-Л.Нефт.12 </v>
          </cell>
          <cell r="B67" t="str">
            <v xml:space="preserve">Лузана 17 цо </v>
          </cell>
          <cell r="C67" t="str">
            <v xml:space="preserve">Жилзаказчик </v>
          </cell>
          <cell r="D67">
            <v>2236.3000000000002</v>
          </cell>
          <cell r="E67">
            <v>9615</v>
          </cell>
          <cell r="F67">
            <v>9614.23</v>
          </cell>
          <cell r="G67">
            <v>0.39</v>
          </cell>
          <cell r="H67">
            <v>1.19</v>
          </cell>
          <cell r="I67">
            <v>4.5999999999999996</v>
          </cell>
          <cell r="J67" t="str">
            <v xml:space="preserve">5 </v>
          </cell>
          <cell r="K67">
            <v>167</v>
          </cell>
          <cell r="L67">
            <v>0.17393</v>
          </cell>
          <cell r="M67">
            <v>-19</v>
          </cell>
          <cell r="N67">
            <v>18</v>
          </cell>
          <cell r="O67">
            <v>1</v>
          </cell>
          <cell r="P67">
            <v>253.934</v>
          </cell>
          <cell r="Q67">
            <v>222.517</v>
          </cell>
          <cell r="R67">
            <v>222.517</v>
          </cell>
        </row>
        <row r="68">
          <cell r="A68" t="str">
            <v xml:space="preserve">2-Л.Нефт.12 </v>
          </cell>
          <cell r="B68" t="str">
            <v xml:space="preserve">Лузана 21 </v>
          </cell>
          <cell r="C68" t="str">
            <v xml:space="preserve">Жилзаказчик </v>
          </cell>
          <cell r="D68">
            <v>2563.1000000000004</v>
          </cell>
          <cell r="E68">
            <v>10730</v>
          </cell>
          <cell r="F68">
            <v>10823.5</v>
          </cell>
          <cell r="G68">
            <v>0.38</v>
          </cell>
          <cell r="H68">
            <v>1.19</v>
          </cell>
          <cell r="I68">
            <v>4.5999999999999996</v>
          </cell>
          <cell r="J68" t="str">
            <v xml:space="preserve">5 </v>
          </cell>
          <cell r="K68">
            <v>167</v>
          </cell>
          <cell r="L68">
            <v>0.19229199999999999</v>
          </cell>
          <cell r="M68">
            <v>-19</v>
          </cell>
          <cell r="N68">
            <v>18</v>
          </cell>
          <cell r="O68">
            <v>1</v>
          </cell>
          <cell r="P68">
            <v>278.18599999999998</v>
          </cell>
          <cell r="Q68">
            <v>252.119</v>
          </cell>
          <cell r="R68">
            <v>252.119</v>
          </cell>
        </row>
        <row r="69">
          <cell r="A69" t="str">
            <v xml:space="preserve">2-Л.Нефт.12 </v>
          </cell>
          <cell r="B69" t="str">
            <v xml:space="preserve">Новаторов 13 </v>
          </cell>
          <cell r="C69" t="str">
            <v xml:space="preserve">Жилзаказчик </v>
          </cell>
          <cell r="D69">
            <v>3315.1</v>
          </cell>
          <cell r="E69">
            <v>13087</v>
          </cell>
          <cell r="F69">
            <v>13082</v>
          </cell>
          <cell r="G69">
            <v>0.37</v>
          </cell>
          <cell r="H69">
            <v>1.19</v>
          </cell>
          <cell r="I69">
            <v>4.5999999999999996</v>
          </cell>
          <cell r="J69" t="str">
            <v xml:space="preserve">5 </v>
          </cell>
          <cell r="K69">
            <v>167</v>
          </cell>
          <cell r="L69">
            <v>0.22452799999999998</v>
          </cell>
          <cell r="M69">
            <v>-19</v>
          </cell>
          <cell r="N69">
            <v>18</v>
          </cell>
          <cell r="O69">
            <v>1</v>
          </cell>
          <cell r="P69">
            <v>327.80700000000002</v>
          </cell>
          <cell r="Q69">
            <v>329.86399999999998</v>
          </cell>
          <cell r="R69">
            <v>329.86399999999998</v>
          </cell>
        </row>
        <row r="70">
          <cell r="A70" t="str">
            <v xml:space="preserve">2-Л.Нефт.12 </v>
          </cell>
          <cell r="B70" t="str">
            <v xml:space="preserve">Новаторов 2 </v>
          </cell>
          <cell r="C70" t="str">
            <v xml:space="preserve">Жилзаказчик </v>
          </cell>
          <cell r="D70">
            <v>434.8</v>
          </cell>
          <cell r="E70">
            <v>1628</v>
          </cell>
          <cell r="F70">
            <v>1765.9</v>
          </cell>
          <cell r="G70">
            <v>0.46</v>
          </cell>
          <cell r="H70">
            <v>1.19</v>
          </cell>
          <cell r="I70">
            <v>4.5999999999999996</v>
          </cell>
          <cell r="J70" t="str">
            <v xml:space="preserve">2 </v>
          </cell>
          <cell r="K70">
            <v>167</v>
          </cell>
          <cell r="L70">
            <v>3.5885999999999994E-2</v>
          </cell>
          <cell r="M70">
            <v>-19</v>
          </cell>
          <cell r="N70">
            <v>18</v>
          </cell>
          <cell r="O70">
            <v>1</v>
          </cell>
          <cell r="P70">
            <v>50.646000000000001</v>
          </cell>
          <cell r="Q70">
            <v>55.362000000000002</v>
          </cell>
          <cell r="R70">
            <v>55.362000000000002</v>
          </cell>
        </row>
        <row r="71">
          <cell r="A71" t="str">
            <v xml:space="preserve">2-Л.Нефт.12 </v>
          </cell>
          <cell r="B71" t="str">
            <v xml:space="preserve">Новаторов 3 </v>
          </cell>
          <cell r="C71" t="str">
            <v xml:space="preserve">Жилзаказчик </v>
          </cell>
          <cell r="D71">
            <v>736.7</v>
          </cell>
          <cell r="E71">
            <v>3209</v>
          </cell>
          <cell r="F71">
            <v>3207</v>
          </cell>
          <cell r="G71">
            <v>0.43</v>
          </cell>
          <cell r="H71">
            <v>1.19</v>
          </cell>
          <cell r="I71">
            <v>4.5999999999999996</v>
          </cell>
          <cell r="J71" t="str">
            <v xml:space="preserve">2 </v>
          </cell>
          <cell r="K71">
            <v>167</v>
          </cell>
          <cell r="L71">
            <v>6.3372999999999999E-2</v>
          </cell>
          <cell r="M71">
            <v>-19</v>
          </cell>
          <cell r="N71">
            <v>18</v>
          </cell>
          <cell r="O71">
            <v>1</v>
          </cell>
          <cell r="P71">
            <v>92.524000000000001</v>
          </cell>
          <cell r="Q71">
            <v>97.74</v>
          </cell>
          <cell r="R71">
            <v>97.74</v>
          </cell>
        </row>
        <row r="72">
          <cell r="A72" t="str">
            <v xml:space="preserve">2-Л.Нефт.12 </v>
          </cell>
          <cell r="B72" t="str">
            <v xml:space="preserve">Новаторов 4 </v>
          </cell>
          <cell r="C72" t="str">
            <v xml:space="preserve">Жилзаказчик </v>
          </cell>
          <cell r="D72">
            <v>386.9</v>
          </cell>
          <cell r="E72">
            <v>1581</v>
          </cell>
          <cell r="F72">
            <v>1658</v>
          </cell>
          <cell r="G72">
            <v>0.46</v>
          </cell>
          <cell r="H72">
            <v>1.19</v>
          </cell>
          <cell r="I72">
            <v>4.5999999999999996</v>
          </cell>
          <cell r="J72" t="str">
            <v xml:space="preserve">2 </v>
          </cell>
          <cell r="K72">
            <v>167</v>
          </cell>
          <cell r="L72">
            <v>3.3840000000000002E-2</v>
          </cell>
          <cell r="M72">
            <v>-19</v>
          </cell>
          <cell r="N72">
            <v>18</v>
          </cell>
          <cell r="O72">
            <v>1</v>
          </cell>
          <cell r="P72">
            <v>49.405999999999999</v>
          </cell>
          <cell r="Q72">
            <v>51.332999999999998</v>
          </cell>
          <cell r="R72">
            <v>51.332999999999998</v>
          </cell>
        </row>
        <row r="73">
          <cell r="A73" t="str">
            <v xml:space="preserve">2-Л.Нефт.12 </v>
          </cell>
          <cell r="B73" t="str">
            <v xml:space="preserve">Новаторов 6 </v>
          </cell>
          <cell r="C73" t="str">
            <v xml:space="preserve">Жилзаказчик </v>
          </cell>
          <cell r="D73">
            <v>438.29999999999995</v>
          </cell>
          <cell r="E73">
            <v>1581</v>
          </cell>
          <cell r="F73">
            <v>1726.6</v>
          </cell>
          <cell r="G73">
            <v>0.46</v>
          </cell>
          <cell r="H73">
            <v>1.19</v>
          </cell>
          <cell r="I73">
            <v>4.5999999999999996</v>
          </cell>
          <cell r="J73" t="str">
            <v xml:space="preserve">2 </v>
          </cell>
          <cell r="K73">
            <v>167</v>
          </cell>
          <cell r="L73">
            <v>3.524E-2</v>
          </cell>
          <cell r="M73">
            <v>-19</v>
          </cell>
          <cell r="N73">
            <v>18</v>
          </cell>
          <cell r="O73">
            <v>1</v>
          </cell>
          <cell r="P73">
            <v>49.405999999999999</v>
          </cell>
          <cell r="Q73">
            <v>55.445999999999998</v>
          </cell>
          <cell r="R73">
            <v>55.445999999999998</v>
          </cell>
        </row>
        <row r="74">
          <cell r="A74" t="str">
            <v xml:space="preserve">2-Л.Нефт.12 </v>
          </cell>
          <cell r="B74" t="str">
            <v xml:space="preserve">Новаторов 9 </v>
          </cell>
          <cell r="C74" t="str">
            <v xml:space="preserve">Жилзаказчик </v>
          </cell>
          <cell r="D74">
            <v>389.9</v>
          </cell>
          <cell r="E74">
            <v>1672</v>
          </cell>
          <cell r="F74">
            <v>1753</v>
          </cell>
          <cell r="G74">
            <v>0.55000000000000004</v>
          </cell>
          <cell r="H74">
            <v>1.19</v>
          </cell>
          <cell r="I74">
            <v>4.5999999999999996</v>
          </cell>
          <cell r="J74" t="str">
            <v xml:space="preserve">2 </v>
          </cell>
          <cell r="K74">
            <v>167</v>
          </cell>
          <cell r="L74">
            <v>4.2283999999999995E-2</v>
          </cell>
          <cell r="M74">
            <v>-19</v>
          </cell>
          <cell r="N74">
            <v>18</v>
          </cell>
          <cell r="O74">
            <v>1</v>
          </cell>
          <cell r="P74">
            <v>61.732999999999997</v>
          </cell>
          <cell r="Q74">
            <v>51.73</v>
          </cell>
          <cell r="R74">
            <v>51.73</v>
          </cell>
        </row>
        <row r="75">
          <cell r="A75" t="str">
            <v xml:space="preserve">2-Л.Нефт.12 </v>
          </cell>
          <cell r="B75" t="str">
            <v xml:space="preserve">Новаторов 9а </v>
          </cell>
          <cell r="C75" t="str">
            <v xml:space="preserve">Жилзаказчик </v>
          </cell>
          <cell r="D75">
            <v>397.7</v>
          </cell>
          <cell r="E75">
            <v>1631</v>
          </cell>
          <cell r="F75">
            <v>1710</v>
          </cell>
          <cell r="G75">
            <v>0.46</v>
          </cell>
          <cell r="H75">
            <v>1.19</v>
          </cell>
          <cell r="I75">
            <v>4.5999999999999996</v>
          </cell>
          <cell r="J75" t="str">
            <v xml:space="preserve">2 </v>
          </cell>
          <cell r="K75">
            <v>167</v>
          </cell>
          <cell r="L75">
            <v>3.4750000000000003E-2</v>
          </cell>
          <cell r="M75">
            <v>-19</v>
          </cell>
          <cell r="N75">
            <v>18</v>
          </cell>
          <cell r="O75">
            <v>1</v>
          </cell>
          <cell r="P75">
            <v>50.734000000000002</v>
          </cell>
          <cell r="Q75">
            <v>52.764000000000003</v>
          </cell>
          <cell r="R75">
            <v>52.764000000000003</v>
          </cell>
        </row>
        <row r="76">
          <cell r="A76" t="str">
            <v xml:space="preserve">2-Л.Нефт.12 </v>
          </cell>
          <cell r="B76" t="str">
            <v xml:space="preserve">Стахановская 10 </v>
          </cell>
          <cell r="C76" t="str">
            <v xml:space="preserve">Жилзаказчик </v>
          </cell>
          <cell r="D76">
            <v>651.70000000000005</v>
          </cell>
          <cell r="E76">
            <v>2512</v>
          </cell>
          <cell r="F76">
            <v>2635</v>
          </cell>
          <cell r="G76">
            <v>0.52</v>
          </cell>
          <cell r="H76">
            <v>1.19</v>
          </cell>
          <cell r="I76">
            <v>4.5999999999999996</v>
          </cell>
          <cell r="J76" t="str">
            <v xml:space="preserve">2 </v>
          </cell>
          <cell r="K76">
            <v>167</v>
          </cell>
          <cell r="L76">
            <v>5.9950999999999997E-2</v>
          </cell>
          <cell r="M76">
            <v>-19</v>
          </cell>
          <cell r="N76">
            <v>18</v>
          </cell>
          <cell r="O76">
            <v>1</v>
          </cell>
          <cell r="P76">
            <v>87.525999999999996</v>
          </cell>
          <cell r="Q76">
            <v>86.462999999999994</v>
          </cell>
          <cell r="R76">
            <v>86.462999999999994</v>
          </cell>
        </row>
        <row r="77">
          <cell r="A77" t="str">
            <v xml:space="preserve">2-Л.Нефт.12 </v>
          </cell>
          <cell r="B77" t="str">
            <v xml:space="preserve">Стахановская 12 </v>
          </cell>
          <cell r="C77" t="str">
            <v xml:space="preserve">Жилзаказчик </v>
          </cell>
          <cell r="D77">
            <v>393.6</v>
          </cell>
          <cell r="E77">
            <v>1619</v>
          </cell>
          <cell r="F77">
            <v>1698</v>
          </cell>
          <cell r="G77">
            <v>0.46</v>
          </cell>
          <cell r="H77">
            <v>1.19</v>
          </cell>
          <cell r="I77">
            <v>4.5999999999999996</v>
          </cell>
          <cell r="J77" t="str">
            <v xml:space="preserve">2 </v>
          </cell>
          <cell r="K77">
            <v>167</v>
          </cell>
          <cell r="L77">
            <v>3.4506999999999996E-2</v>
          </cell>
          <cell r="M77">
            <v>-19</v>
          </cell>
          <cell r="N77">
            <v>18</v>
          </cell>
          <cell r="O77">
            <v>1</v>
          </cell>
          <cell r="P77">
            <v>50.38</v>
          </cell>
          <cell r="Q77">
            <v>52.218000000000004</v>
          </cell>
          <cell r="R77">
            <v>52.218000000000004</v>
          </cell>
        </row>
        <row r="78">
          <cell r="A78" t="str">
            <v xml:space="preserve">2-Л.Нефт.12 </v>
          </cell>
          <cell r="B78" t="str">
            <v xml:space="preserve">Стахановская 16 </v>
          </cell>
          <cell r="C78" t="str">
            <v xml:space="preserve">Жилзаказчик </v>
          </cell>
          <cell r="D78">
            <v>3130.6</v>
          </cell>
          <cell r="E78">
            <v>11464</v>
          </cell>
          <cell r="F78">
            <v>11027.4</v>
          </cell>
          <cell r="G78">
            <v>0.38</v>
          </cell>
          <cell r="H78">
            <v>1.19</v>
          </cell>
          <cell r="I78">
            <v>4.5999999999999996</v>
          </cell>
          <cell r="J78" t="str">
            <v xml:space="preserve">5 </v>
          </cell>
          <cell r="K78">
            <v>167</v>
          </cell>
          <cell r="L78">
            <v>0.19438000000000002</v>
          </cell>
          <cell r="M78">
            <v>-19</v>
          </cell>
          <cell r="N78">
            <v>18</v>
          </cell>
          <cell r="O78">
            <v>1</v>
          </cell>
          <cell r="P78">
            <v>283.791</v>
          </cell>
          <cell r="Q78">
            <v>311.50599999999997</v>
          </cell>
          <cell r="R78">
            <v>311.50599999999997</v>
          </cell>
        </row>
        <row r="79">
          <cell r="A79" t="str">
            <v xml:space="preserve">2-Л.Нефт.12 </v>
          </cell>
          <cell r="B79" t="str">
            <v xml:space="preserve">Стахановская 2 </v>
          </cell>
          <cell r="C79" t="str">
            <v xml:space="preserve">Жилзаказчик </v>
          </cell>
          <cell r="D79">
            <v>833.8</v>
          </cell>
          <cell r="E79">
            <v>3608</v>
          </cell>
          <cell r="F79">
            <v>3743.57</v>
          </cell>
          <cell r="G79">
            <v>0.48</v>
          </cell>
          <cell r="H79">
            <v>1.19</v>
          </cell>
          <cell r="I79">
            <v>4.5999999999999996</v>
          </cell>
          <cell r="J79" t="str">
            <v xml:space="preserve">3 </v>
          </cell>
          <cell r="K79">
            <v>167</v>
          </cell>
          <cell r="L79">
            <v>8.300600000000001E-2</v>
          </cell>
          <cell r="M79">
            <v>-19</v>
          </cell>
          <cell r="N79">
            <v>18</v>
          </cell>
          <cell r="O79">
            <v>1</v>
          </cell>
          <cell r="P79">
            <v>116.70099999999999</v>
          </cell>
          <cell r="Q79">
            <v>106.53400000000001</v>
          </cell>
          <cell r="R79">
            <v>106.53400000000001</v>
          </cell>
        </row>
        <row r="80">
          <cell r="A80" t="str">
            <v xml:space="preserve">2-Л.Нефт.12 </v>
          </cell>
          <cell r="B80" t="str">
            <v xml:space="preserve">Стахановская 8 </v>
          </cell>
          <cell r="C80" t="str">
            <v xml:space="preserve">Жилзаказчик </v>
          </cell>
          <cell r="D80">
            <v>704.6</v>
          </cell>
          <cell r="E80">
            <v>2899</v>
          </cell>
          <cell r="F80">
            <v>3042</v>
          </cell>
          <cell r="G80">
            <v>0.43</v>
          </cell>
          <cell r="H80">
            <v>1.19</v>
          </cell>
          <cell r="I80">
            <v>4.5999999999999996</v>
          </cell>
          <cell r="J80" t="str">
            <v xml:space="preserve">2 </v>
          </cell>
          <cell r="K80">
            <v>167</v>
          </cell>
          <cell r="L80">
            <v>5.7652999999999996E-2</v>
          </cell>
          <cell r="M80">
            <v>-19</v>
          </cell>
          <cell r="N80">
            <v>18</v>
          </cell>
          <cell r="O80">
            <v>1</v>
          </cell>
          <cell r="P80">
            <v>84.173000000000002</v>
          </cell>
          <cell r="Q80">
            <v>93.477000000000004</v>
          </cell>
          <cell r="R80">
            <v>93.477000000000004</v>
          </cell>
        </row>
        <row r="81">
          <cell r="A81" t="str">
            <v xml:space="preserve">2-Л.Нефт.12 </v>
          </cell>
          <cell r="B81" t="str">
            <v xml:space="preserve">Стахановская 8/1 </v>
          </cell>
          <cell r="C81" t="str">
            <v xml:space="preserve">Жилзаказчик </v>
          </cell>
          <cell r="D81">
            <v>341.71000000000004</v>
          </cell>
          <cell r="E81">
            <v>1093</v>
          </cell>
          <cell r="F81">
            <v>1270.8</v>
          </cell>
          <cell r="G81">
            <v>0.61</v>
          </cell>
          <cell r="H81">
            <v>1.19</v>
          </cell>
          <cell r="I81">
            <v>4.5999999999999996</v>
          </cell>
          <cell r="J81" t="str">
            <v xml:space="preserve">2 </v>
          </cell>
          <cell r="K81">
            <v>167</v>
          </cell>
          <cell r="L81">
            <v>3.4245999999999999E-2</v>
          </cell>
          <cell r="M81">
            <v>-19</v>
          </cell>
          <cell r="N81">
            <v>18</v>
          </cell>
          <cell r="O81">
            <v>1</v>
          </cell>
          <cell r="P81">
            <v>45.088000000000001</v>
          </cell>
          <cell r="Q81">
            <v>41.831000000000003</v>
          </cell>
          <cell r="R81">
            <v>41.831000000000003</v>
          </cell>
        </row>
        <row r="82">
          <cell r="A82" t="str">
            <v xml:space="preserve">2-Л.Нефт.12 </v>
          </cell>
          <cell r="B82" t="str">
            <v xml:space="preserve">Лузана 13 магазин </v>
          </cell>
          <cell r="C82" t="str">
            <v xml:space="preserve">Прочие </v>
          </cell>
          <cell r="D82">
            <v>37.4</v>
          </cell>
          <cell r="E82">
            <v>516</v>
          </cell>
          <cell r="F82">
            <v>162.94999999999999</v>
          </cell>
          <cell r="G82">
            <v>0.37</v>
          </cell>
          <cell r="H82">
            <v>1.19</v>
          </cell>
          <cell r="I82">
            <v>4.5999999999999996</v>
          </cell>
          <cell r="J82" t="str">
            <v xml:space="preserve"> </v>
          </cell>
          <cell r="K82">
            <v>167</v>
          </cell>
          <cell r="L82">
            <v>2.5700000000000002E-3</v>
          </cell>
          <cell r="M82">
            <v>-19</v>
          </cell>
          <cell r="N82">
            <v>15</v>
          </cell>
          <cell r="O82">
            <v>1</v>
          </cell>
          <cell r="P82">
            <v>3.1749999999999998</v>
          </cell>
          <cell r="Q82">
            <v>0</v>
          </cell>
          <cell r="R82">
            <v>3.1749999999999998</v>
          </cell>
        </row>
        <row r="83">
          <cell r="A83" t="str">
            <v xml:space="preserve">2-Л.Нефт.12 </v>
          </cell>
          <cell r="B83" t="str">
            <v xml:space="preserve">Дзержинского 48 ж/д </v>
          </cell>
          <cell r="C83" t="str">
            <v xml:space="preserve">Население </v>
          </cell>
          <cell r="D83">
            <v>1798.6</v>
          </cell>
          <cell r="E83">
            <v>0</v>
          </cell>
          <cell r="F83">
            <v>8356</v>
          </cell>
          <cell r="G83">
            <v>0.35</v>
          </cell>
          <cell r="H83">
            <v>1.19</v>
          </cell>
          <cell r="I83">
            <v>4.5999999999999996</v>
          </cell>
          <cell r="J83" t="str">
            <v xml:space="preserve">3 </v>
          </cell>
          <cell r="K83">
            <v>167</v>
          </cell>
          <cell r="L83">
            <v>0.13285000000000002</v>
          </cell>
          <cell r="M83">
            <v>-19</v>
          </cell>
          <cell r="N83">
            <v>18</v>
          </cell>
          <cell r="O83">
            <v>1</v>
          </cell>
          <cell r="P83">
            <v>193.95699999999999</v>
          </cell>
          <cell r="Q83">
            <v>238.62</v>
          </cell>
          <cell r="R83">
            <v>238.62</v>
          </cell>
        </row>
        <row r="84">
          <cell r="A84" t="str">
            <v xml:space="preserve">2-Л.Нефт.12 </v>
          </cell>
          <cell r="B84" t="str">
            <v xml:space="preserve">Дзержинского 50 ж/д </v>
          </cell>
          <cell r="C84" t="str">
            <v xml:space="preserve">Население </v>
          </cell>
          <cell r="D84">
            <v>1886.8</v>
          </cell>
          <cell r="E84">
            <v>8360</v>
          </cell>
          <cell r="F84">
            <v>8360</v>
          </cell>
          <cell r="G84">
            <v>0.35</v>
          </cell>
          <cell r="H84">
            <v>1.19</v>
          </cell>
          <cell r="I84">
            <v>4.5999999999999996</v>
          </cell>
          <cell r="J84" t="str">
            <v xml:space="preserve">3 </v>
          </cell>
          <cell r="K84">
            <v>167</v>
          </cell>
          <cell r="L84">
            <v>0.132913</v>
          </cell>
          <cell r="M84">
            <v>-19</v>
          </cell>
          <cell r="N84">
            <v>18</v>
          </cell>
          <cell r="O84">
            <v>1</v>
          </cell>
          <cell r="P84">
            <v>194.05099999999999</v>
          </cell>
          <cell r="Q84">
            <v>250.32300000000001</v>
          </cell>
          <cell r="R84">
            <v>250.32300000000001</v>
          </cell>
        </row>
        <row r="85">
          <cell r="A85" t="str">
            <v xml:space="preserve">2-Л.Нефт.12 </v>
          </cell>
          <cell r="B85" t="str">
            <v xml:space="preserve">Новаторов 16 ж/д </v>
          </cell>
          <cell r="C85" t="str">
            <v xml:space="preserve">Население </v>
          </cell>
          <cell r="D85">
            <v>894.6</v>
          </cell>
          <cell r="E85">
            <v>2478</v>
          </cell>
          <cell r="F85">
            <v>3411.44</v>
          </cell>
          <cell r="G85">
            <v>0.52</v>
          </cell>
          <cell r="H85">
            <v>1.19</v>
          </cell>
          <cell r="I85">
            <v>4.5999999999999996</v>
          </cell>
          <cell r="J85" t="str">
            <v xml:space="preserve">2 </v>
          </cell>
          <cell r="K85">
            <v>167</v>
          </cell>
          <cell r="L85">
            <v>8.1597000000000003E-2</v>
          </cell>
          <cell r="M85">
            <v>-19</v>
          </cell>
          <cell r="N85">
            <v>18</v>
          </cell>
          <cell r="O85">
            <v>1</v>
          </cell>
          <cell r="P85">
            <v>119.131</v>
          </cell>
          <cell r="Q85">
            <v>118.685</v>
          </cell>
          <cell r="R85">
            <v>118.685</v>
          </cell>
        </row>
        <row r="86">
          <cell r="A86" t="str">
            <v xml:space="preserve">2-Л.Нефт.12 </v>
          </cell>
          <cell r="B86" t="str">
            <v xml:space="preserve">Новаторов 5 ж/д </v>
          </cell>
          <cell r="C86" t="str">
            <v xml:space="preserve">Население </v>
          </cell>
          <cell r="D86">
            <v>558.79999999999995</v>
          </cell>
          <cell r="E86">
            <v>1921</v>
          </cell>
          <cell r="F86">
            <v>2043.33</v>
          </cell>
          <cell r="G86">
            <v>0.45</v>
          </cell>
          <cell r="H86">
            <v>1.19</v>
          </cell>
          <cell r="I86">
            <v>4.5999999999999996</v>
          </cell>
          <cell r="J86" t="str">
            <v xml:space="preserve">2 </v>
          </cell>
          <cell r="K86">
            <v>167</v>
          </cell>
          <cell r="L86">
            <v>4.2624999999999996E-2</v>
          </cell>
          <cell r="M86">
            <v>-19</v>
          </cell>
          <cell r="N86">
            <v>18</v>
          </cell>
          <cell r="O86">
            <v>1</v>
          </cell>
          <cell r="P86">
            <v>62.231999999999999</v>
          </cell>
          <cell r="Q86">
            <v>74.135000000000005</v>
          </cell>
          <cell r="R86">
            <v>74.135000000000005</v>
          </cell>
        </row>
        <row r="87">
          <cell r="A87" t="str">
            <v xml:space="preserve">2-Л.Нефт.12 </v>
          </cell>
          <cell r="B87" t="str">
            <v xml:space="preserve">Новаторов 7 ж/д </v>
          </cell>
          <cell r="C87" t="str">
            <v xml:space="preserve">Население </v>
          </cell>
          <cell r="D87">
            <v>423.4</v>
          </cell>
          <cell r="E87">
            <v>1947</v>
          </cell>
          <cell r="F87">
            <v>1947</v>
          </cell>
          <cell r="G87">
            <v>0.45</v>
          </cell>
          <cell r="H87">
            <v>1.19</v>
          </cell>
          <cell r="I87">
            <v>4.5999999999999996</v>
          </cell>
          <cell r="J87" t="str">
            <v xml:space="preserve">2 </v>
          </cell>
          <cell r="K87">
            <v>167</v>
          </cell>
          <cell r="L87">
            <v>4.052E-2</v>
          </cell>
          <cell r="M87">
            <v>-19</v>
          </cell>
          <cell r="N87">
            <v>18</v>
          </cell>
          <cell r="O87">
            <v>1</v>
          </cell>
          <cell r="P87">
            <v>59.158000000000001</v>
          </cell>
          <cell r="Q87">
            <v>56.174999999999997</v>
          </cell>
          <cell r="R87">
            <v>56.174999999999997</v>
          </cell>
        </row>
        <row r="88">
          <cell r="A88" t="str">
            <v xml:space="preserve">2-Л.Нефт.12 </v>
          </cell>
          <cell r="B88" t="str">
            <v xml:space="preserve">Стахановская 4 ж/д </v>
          </cell>
          <cell r="C88" t="str">
            <v xml:space="preserve">Население </v>
          </cell>
          <cell r="D88">
            <v>410.3</v>
          </cell>
          <cell r="E88">
            <v>1751</v>
          </cell>
          <cell r="F88">
            <v>1751</v>
          </cell>
          <cell r="G88">
            <v>0.46</v>
          </cell>
          <cell r="H88">
            <v>1.19</v>
          </cell>
          <cell r="I88">
            <v>4.5999999999999996</v>
          </cell>
          <cell r="J88" t="str">
            <v xml:space="preserve">2 </v>
          </cell>
          <cell r="K88">
            <v>167</v>
          </cell>
          <cell r="L88">
            <v>3.6903999999999999E-2</v>
          </cell>
          <cell r="M88">
            <v>-19</v>
          </cell>
          <cell r="N88">
            <v>18</v>
          </cell>
          <cell r="O88">
            <v>1</v>
          </cell>
          <cell r="P88">
            <v>53.878999999999998</v>
          </cell>
          <cell r="Q88">
            <v>54.433999999999997</v>
          </cell>
          <cell r="R88">
            <v>54.433999999999997</v>
          </cell>
        </row>
        <row r="89">
          <cell r="A89" t="str">
            <v xml:space="preserve">2-Л.Нефт.12 </v>
          </cell>
          <cell r="B89" t="str">
            <v xml:space="preserve">Стахановская 6 ж/д </v>
          </cell>
          <cell r="C89" t="str">
            <v xml:space="preserve">Население </v>
          </cell>
          <cell r="D89">
            <v>439.1</v>
          </cell>
          <cell r="E89">
            <v>1777</v>
          </cell>
          <cell r="F89">
            <v>1777</v>
          </cell>
          <cell r="G89">
            <v>0.46</v>
          </cell>
          <cell r="H89">
            <v>1.19</v>
          </cell>
          <cell r="I89">
            <v>4.5999999999999996</v>
          </cell>
          <cell r="J89" t="str">
            <v xml:space="preserve">2 </v>
          </cell>
          <cell r="K89">
            <v>167</v>
          </cell>
          <cell r="L89">
            <v>3.9081999999999999E-2</v>
          </cell>
          <cell r="M89">
            <v>-19</v>
          </cell>
          <cell r="N89">
            <v>18</v>
          </cell>
          <cell r="O89">
            <v>1</v>
          </cell>
          <cell r="P89">
            <v>57.058999999999997</v>
          </cell>
          <cell r="Q89">
            <v>58.253999999999998</v>
          </cell>
          <cell r="R89">
            <v>58.253999999999998</v>
          </cell>
        </row>
        <row r="90">
          <cell r="A90" t="str">
            <v xml:space="preserve">2-Л.Нефт.12 </v>
          </cell>
          <cell r="B90" t="str">
            <v xml:space="preserve">Стахановская 16/1 ж/д </v>
          </cell>
          <cell r="C90" t="str">
            <v xml:space="preserve">Население </v>
          </cell>
          <cell r="D90">
            <v>96.9</v>
          </cell>
          <cell r="E90">
            <v>371</v>
          </cell>
          <cell r="F90">
            <v>394</v>
          </cell>
          <cell r="G90">
            <v>0.62</v>
          </cell>
          <cell r="H90">
            <v>1.19</v>
          </cell>
          <cell r="I90">
            <v>4.5999999999999996</v>
          </cell>
          <cell r="J90" t="str">
            <v xml:space="preserve">2 </v>
          </cell>
          <cell r="K90">
            <v>167</v>
          </cell>
          <cell r="L90">
            <v>1.0792E-2</v>
          </cell>
          <cell r="M90">
            <v>-19</v>
          </cell>
          <cell r="N90">
            <v>18</v>
          </cell>
          <cell r="O90">
            <v>1</v>
          </cell>
          <cell r="P90">
            <v>15.755000000000001</v>
          </cell>
          <cell r="Q90">
            <v>12.858000000000001</v>
          </cell>
          <cell r="R90">
            <v>12.858000000000001</v>
          </cell>
        </row>
        <row r="91">
          <cell r="A91" t="str">
            <v xml:space="preserve">2-Л.Нефт.12 </v>
          </cell>
          <cell r="B91" t="str">
            <v xml:space="preserve">Стахановская 16 </v>
          </cell>
          <cell r="C91" t="str">
            <v xml:space="preserve">Прочие </v>
          </cell>
          <cell r="D91">
            <v>57.3</v>
          </cell>
          <cell r="E91">
            <v>0</v>
          </cell>
          <cell r="F91">
            <v>265.89999999999998</v>
          </cell>
          <cell r="G91">
            <v>0.38</v>
          </cell>
          <cell r="H91">
            <v>1.19</v>
          </cell>
          <cell r="I91">
            <v>4.5999999999999996</v>
          </cell>
          <cell r="J91" t="str">
            <v xml:space="preserve"> </v>
          </cell>
          <cell r="K91">
            <v>167</v>
          </cell>
          <cell r="L91">
            <v>4.6870000000000002E-3</v>
          </cell>
          <cell r="M91">
            <v>-19</v>
          </cell>
          <cell r="N91">
            <v>18</v>
          </cell>
          <cell r="O91">
            <v>1</v>
          </cell>
          <cell r="P91">
            <v>6.8440000000000003</v>
          </cell>
          <cell r="Q91">
            <v>0</v>
          </cell>
          <cell r="R91">
            <v>6.8440000000000003</v>
          </cell>
        </row>
        <row r="92">
          <cell r="A92" t="str">
            <v xml:space="preserve">2-Л.Нефт.12 </v>
          </cell>
          <cell r="B92" t="str">
            <v xml:space="preserve">Дзержинского 48 кв.2 неж.пом. </v>
          </cell>
          <cell r="C92" t="str">
            <v xml:space="preserve">Прочие </v>
          </cell>
          <cell r="D92">
            <v>80.7</v>
          </cell>
          <cell r="E92">
            <v>333</v>
          </cell>
          <cell r="F92">
            <v>333</v>
          </cell>
          <cell r="G92">
            <v>0.35</v>
          </cell>
          <cell r="H92">
            <v>1.19</v>
          </cell>
          <cell r="I92">
            <v>4.5999999999999996</v>
          </cell>
          <cell r="J92" t="str">
            <v xml:space="preserve"> </v>
          </cell>
          <cell r="K92">
            <v>167</v>
          </cell>
          <cell r="L92">
            <v>4.6249999999999998E-3</v>
          </cell>
          <cell r="M92">
            <v>-19</v>
          </cell>
          <cell r="N92">
            <v>18</v>
          </cell>
          <cell r="O92">
            <v>1</v>
          </cell>
          <cell r="P92">
            <v>6.7530000000000001</v>
          </cell>
          <cell r="Q92">
            <v>0</v>
          </cell>
          <cell r="R92">
            <v>6.7530000000000001</v>
          </cell>
        </row>
        <row r="93">
          <cell r="A93" t="str">
            <v xml:space="preserve">2-Л.Нефт.12 </v>
          </cell>
          <cell r="B93" t="str">
            <v xml:space="preserve">Лузана 13 неж.пом. </v>
          </cell>
          <cell r="C93" t="str">
            <v xml:space="preserve">Прочие </v>
          </cell>
          <cell r="D93">
            <v>405.2</v>
          </cell>
          <cell r="E93">
            <v>0</v>
          </cell>
          <cell r="F93">
            <v>919.38</v>
          </cell>
          <cell r="G93">
            <v>0</v>
          </cell>
          <cell r="H93">
            <v>1.19</v>
          </cell>
          <cell r="I93">
            <v>4.5999999999999996</v>
          </cell>
          <cell r="J93" t="str">
            <v xml:space="preserve"> </v>
          </cell>
          <cell r="K93">
            <v>167</v>
          </cell>
          <cell r="L93">
            <v>1.1816E-2</v>
          </cell>
          <cell r="M93">
            <v>-19</v>
          </cell>
          <cell r="N93">
            <v>15</v>
          </cell>
          <cell r="O93">
            <v>1</v>
          </cell>
          <cell r="P93">
            <v>14.595000000000001</v>
          </cell>
          <cell r="Q93">
            <v>0</v>
          </cell>
          <cell r="R93">
            <v>14.595000000000001</v>
          </cell>
        </row>
        <row r="94">
          <cell r="A94" t="str">
            <v xml:space="preserve">2-Л.Нефт.12 </v>
          </cell>
          <cell r="B94" t="str">
            <v xml:space="preserve">Лузана 1 СШ 33 </v>
          </cell>
          <cell r="C94" t="str">
            <v xml:space="preserve">Бюджет </v>
          </cell>
          <cell r="D94">
            <v>3659.55</v>
          </cell>
          <cell r="E94">
            <v>22077</v>
          </cell>
          <cell r="F94">
            <v>16467.96</v>
          </cell>
          <cell r="G94">
            <v>0.35</v>
          </cell>
          <cell r="H94">
            <v>1.19</v>
          </cell>
          <cell r="I94">
            <v>4.5999999999999996</v>
          </cell>
          <cell r="J94" t="str">
            <v xml:space="preserve"> </v>
          </cell>
          <cell r="K94">
            <v>167</v>
          </cell>
          <cell r="L94">
            <v>0.25291199999999997</v>
          </cell>
          <cell r="M94">
            <v>-19</v>
          </cell>
          <cell r="N94">
            <v>16</v>
          </cell>
          <cell r="O94">
            <v>1</v>
          </cell>
          <cell r="P94">
            <v>332.423</v>
          </cell>
          <cell r="Q94">
            <v>0</v>
          </cell>
          <cell r="R94">
            <v>332.423</v>
          </cell>
        </row>
        <row r="95">
          <cell r="A95" t="str">
            <v xml:space="preserve">2-Л.Нефт.12 </v>
          </cell>
          <cell r="B95" t="str">
            <v xml:space="preserve">Лузана 17 офис </v>
          </cell>
          <cell r="C95" t="str">
            <v xml:space="preserve">Прочие </v>
          </cell>
          <cell r="D95">
            <v>155.19999999999999</v>
          </cell>
          <cell r="E95">
            <v>547</v>
          </cell>
          <cell r="F95">
            <v>547.4</v>
          </cell>
          <cell r="G95">
            <v>0</v>
          </cell>
          <cell r="H95">
            <v>1.19</v>
          </cell>
          <cell r="I95">
            <v>4.5999999999999996</v>
          </cell>
          <cell r="J95" t="str">
            <v xml:space="preserve"> </v>
          </cell>
          <cell r="K95">
            <v>167</v>
          </cell>
          <cell r="L95">
            <v>1.0024E-2</v>
          </cell>
          <cell r="M95">
            <v>-19</v>
          </cell>
          <cell r="N95">
            <v>18</v>
          </cell>
          <cell r="O95">
            <v>1</v>
          </cell>
          <cell r="P95">
            <v>14.635999999999999</v>
          </cell>
          <cell r="Q95">
            <v>0</v>
          </cell>
          <cell r="R95">
            <v>14.635999999999999</v>
          </cell>
        </row>
        <row r="96">
          <cell r="A96" t="str">
            <v xml:space="preserve">2-Л.Нефт.12 </v>
          </cell>
          <cell r="B96" t="str">
            <v xml:space="preserve">Лузана 15 Парикм. </v>
          </cell>
          <cell r="C96" t="str">
            <v xml:space="preserve">Прочие </v>
          </cell>
          <cell r="D96">
            <v>89.08</v>
          </cell>
          <cell r="E96">
            <v>0</v>
          </cell>
          <cell r="F96">
            <v>400.86</v>
          </cell>
          <cell r="G96">
            <v>0.37</v>
          </cell>
          <cell r="H96">
            <v>1.19</v>
          </cell>
          <cell r="I96">
            <v>4.5999999999999996</v>
          </cell>
          <cell r="J96" t="str">
            <v xml:space="preserve"> </v>
          </cell>
          <cell r="K96">
            <v>167</v>
          </cell>
          <cell r="L96">
            <v>6.8800000000000007E-3</v>
          </cell>
          <cell r="M96">
            <v>-19</v>
          </cell>
          <cell r="N96">
            <v>18</v>
          </cell>
          <cell r="O96">
            <v>1</v>
          </cell>
          <cell r="P96">
            <v>10.045</v>
          </cell>
          <cell r="Q96">
            <v>0</v>
          </cell>
          <cell r="R96">
            <v>10.045</v>
          </cell>
        </row>
        <row r="97">
          <cell r="A97" t="str">
            <v xml:space="preserve">2-Л.Нефт.12 </v>
          </cell>
          <cell r="B97" t="str">
            <v xml:space="preserve">Лузана 5 КВ 912 ПОДКАЧКА </v>
          </cell>
          <cell r="C97" t="str">
            <v xml:space="preserve">Прочие </v>
          </cell>
          <cell r="D97">
            <v>22.86</v>
          </cell>
          <cell r="E97">
            <v>650</v>
          </cell>
          <cell r="F97">
            <v>102.86</v>
          </cell>
          <cell r="G97">
            <v>0.7</v>
          </cell>
          <cell r="H97">
            <v>1.19</v>
          </cell>
          <cell r="I97">
            <v>4.5999999999999996</v>
          </cell>
          <cell r="J97" t="str">
            <v xml:space="preserve"> </v>
          </cell>
          <cell r="K97">
            <v>167</v>
          </cell>
          <cell r="L97">
            <v>3.3400000000000001E-3</v>
          </cell>
          <cell r="M97">
            <v>-19</v>
          </cell>
          <cell r="N97">
            <v>18</v>
          </cell>
          <cell r="O97">
            <v>1</v>
          </cell>
          <cell r="P97">
            <v>4.8769999999999998</v>
          </cell>
          <cell r="Q97">
            <v>0</v>
          </cell>
          <cell r="R97">
            <v>4.8769999999999998</v>
          </cell>
        </row>
        <row r="98">
          <cell r="A98" t="str">
            <v xml:space="preserve">2-Л.Нефт.12 </v>
          </cell>
          <cell r="B98" t="str">
            <v xml:space="preserve">2Л Нефтяников 10 магазин </v>
          </cell>
          <cell r="C98" t="str">
            <v xml:space="preserve">Прочие </v>
          </cell>
          <cell r="D98">
            <v>116.8</v>
          </cell>
          <cell r="E98">
            <v>0</v>
          </cell>
          <cell r="F98">
            <v>467.11</v>
          </cell>
          <cell r="G98">
            <v>0.37</v>
          </cell>
          <cell r="H98">
            <v>1.19</v>
          </cell>
          <cell r="I98">
            <v>4.5999999999999996</v>
          </cell>
          <cell r="J98" t="str">
            <v xml:space="preserve"> </v>
          </cell>
          <cell r="K98">
            <v>167</v>
          </cell>
          <cell r="L98">
            <v>8.0169999999999998E-3</v>
          </cell>
          <cell r="M98">
            <v>-19</v>
          </cell>
          <cell r="N98">
            <v>18</v>
          </cell>
          <cell r="O98">
            <v>1</v>
          </cell>
          <cell r="P98">
            <v>11.706</v>
          </cell>
          <cell r="Q98">
            <v>0</v>
          </cell>
          <cell r="R98">
            <v>11.706</v>
          </cell>
        </row>
        <row r="99">
          <cell r="A99" t="str">
            <v xml:space="preserve">2-Л.Нефт.12 </v>
          </cell>
          <cell r="B99" t="str">
            <v xml:space="preserve">Лузана 17 ж/д цо </v>
          </cell>
          <cell r="C99" t="str">
            <v xml:space="preserve">Население </v>
          </cell>
          <cell r="D99">
            <v>2136.5</v>
          </cell>
          <cell r="E99">
            <v>9619</v>
          </cell>
          <cell r="F99">
            <v>9614.23</v>
          </cell>
          <cell r="G99">
            <v>0.39</v>
          </cell>
          <cell r="H99">
            <v>1.19</v>
          </cell>
          <cell r="I99">
            <v>4.5999999999999996</v>
          </cell>
          <cell r="J99" t="str">
            <v xml:space="preserve">5 </v>
          </cell>
          <cell r="K99">
            <v>167</v>
          </cell>
          <cell r="L99">
            <v>0.17393</v>
          </cell>
          <cell r="M99">
            <v>-19</v>
          </cell>
          <cell r="N99">
            <v>18</v>
          </cell>
          <cell r="O99">
            <v>1</v>
          </cell>
          <cell r="P99">
            <v>253.934</v>
          </cell>
          <cell r="Q99">
            <v>212.589</v>
          </cell>
          <cell r="R99">
            <v>212.589</v>
          </cell>
        </row>
        <row r="100">
          <cell r="A100" t="str">
            <v xml:space="preserve">Итого по котельной </v>
          </cell>
          <cell r="B100" t="str">
            <v xml:space="preserve">собственное ---------------------------- </v>
          </cell>
          <cell r="C100" t="str">
            <v xml:space="preserve">По всем группам </v>
          </cell>
          <cell r="D100">
            <v>57317.860000000008</v>
          </cell>
          <cell r="E100">
            <v>216665</v>
          </cell>
          <cell r="F100">
            <v>229095.38</v>
          </cell>
          <cell r="H100">
            <v>1.19</v>
          </cell>
          <cell r="L100">
            <v>4.1043120000000002</v>
          </cell>
          <cell r="P100">
            <v>5940.4880000000012</v>
          </cell>
          <cell r="Q100">
            <v>5618.96</v>
          </cell>
          <cell r="R100">
            <v>6114.155999999999</v>
          </cell>
        </row>
        <row r="101">
          <cell r="A101" t="str">
            <v xml:space="preserve"> </v>
          </cell>
          <cell r="B101" t="str">
            <v xml:space="preserve"> </v>
          </cell>
          <cell r="C101" t="str">
            <v xml:space="preserve">Бюджет </v>
          </cell>
          <cell r="D101">
            <v>3796.76</v>
          </cell>
          <cell r="E101">
            <v>22077</v>
          </cell>
          <cell r="F101">
            <v>16975.649999999998</v>
          </cell>
          <cell r="H101">
            <v>1.19</v>
          </cell>
          <cell r="L101">
            <v>0.26186099999999995</v>
          </cell>
          <cell r="P101">
            <v>345.48899999999998</v>
          </cell>
          <cell r="Q101">
            <v>0</v>
          </cell>
          <cell r="R101">
            <v>345.48899999999998</v>
          </cell>
        </row>
        <row r="102">
          <cell r="A102" t="str">
            <v xml:space="preserve"> </v>
          </cell>
          <cell r="B102" t="str">
            <v xml:space="preserve"> </v>
          </cell>
          <cell r="C102" t="str">
            <v xml:space="preserve">"Население" в т.ч. "Жилзаказчик" </v>
          </cell>
          <cell r="D102">
            <v>51694.810000000012</v>
          </cell>
          <cell r="E102">
            <v>191423</v>
          </cell>
          <cell r="F102">
            <v>205116.44</v>
          </cell>
          <cell r="H102">
            <v>1.19</v>
          </cell>
          <cell r="L102">
            <v>3.7297040000000004</v>
          </cell>
          <cell r="P102">
            <v>5445.2920000000013</v>
          </cell>
          <cell r="Q102">
            <v>5618.96</v>
          </cell>
          <cell r="R102">
            <v>5618.96</v>
          </cell>
        </row>
        <row r="103">
          <cell r="A103" t="str">
            <v xml:space="preserve"> </v>
          </cell>
          <cell r="B103" t="str">
            <v xml:space="preserve"> </v>
          </cell>
          <cell r="C103" t="str">
            <v xml:space="preserve">Жилзаказчик </v>
          </cell>
          <cell r="D103">
            <v>37204.910000000011</v>
          </cell>
          <cell r="E103">
            <v>140424</v>
          </cell>
          <cell r="F103">
            <v>143528.91</v>
          </cell>
          <cell r="H103">
            <v>1.19</v>
          </cell>
          <cell r="L103">
            <v>2.6257640000000002</v>
          </cell>
          <cell r="P103">
            <v>3833.5610000000011</v>
          </cell>
          <cell r="Q103">
            <v>3958.886</v>
          </cell>
          <cell r="R103">
            <v>3958.886</v>
          </cell>
        </row>
        <row r="104">
          <cell r="A104" t="str">
            <v xml:space="preserve"> </v>
          </cell>
          <cell r="B104" t="str">
            <v xml:space="preserve"> </v>
          </cell>
          <cell r="C104" t="str">
            <v xml:space="preserve">Прочие </v>
          </cell>
          <cell r="D104">
            <v>1826.2899999999997</v>
          </cell>
          <cell r="E104">
            <v>3165</v>
          </cell>
          <cell r="F104">
            <v>7003.2899999999981</v>
          </cell>
          <cell r="H104">
            <v>1.19</v>
          </cell>
          <cell r="L104">
            <v>0.112747</v>
          </cell>
          <cell r="P104">
            <v>149.70699999999997</v>
          </cell>
          <cell r="Q104">
            <v>0</v>
          </cell>
          <cell r="R104">
            <v>149.70699999999997</v>
          </cell>
        </row>
        <row r="105">
          <cell r="A105" t="str">
            <v>Тепловые потери в наружных сетях потребителей</v>
          </cell>
          <cell r="H105">
            <v>1.19</v>
          </cell>
        </row>
        <row r="106">
          <cell r="A106" t="str">
            <v xml:space="preserve">2отд.Солнеч. </v>
          </cell>
          <cell r="B106" t="str">
            <v xml:space="preserve">Солнечный 2 отд контора </v>
          </cell>
          <cell r="C106" t="str">
            <v xml:space="preserve">Прочие </v>
          </cell>
          <cell r="D106">
            <v>44.34</v>
          </cell>
          <cell r="E106">
            <v>0</v>
          </cell>
          <cell r="F106">
            <v>199.54</v>
          </cell>
          <cell r="G106">
            <v>0.43</v>
          </cell>
          <cell r="H106">
            <v>1.19</v>
          </cell>
          <cell r="I106">
            <v>4.5999999999999996</v>
          </cell>
          <cell r="J106" t="str">
            <v xml:space="preserve"> </v>
          </cell>
          <cell r="K106">
            <v>167</v>
          </cell>
          <cell r="L106">
            <v>3.98E-3</v>
          </cell>
          <cell r="M106">
            <v>-19</v>
          </cell>
          <cell r="N106">
            <v>18</v>
          </cell>
          <cell r="O106">
            <v>1</v>
          </cell>
          <cell r="P106">
            <v>5.8109999999999999</v>
          </cell>
          <cell r="Q106">
            <v>0</v>
          </cell>
          <cell r="R106">
            <v>5.8109999999999999</v>
          </cell>
        </row>
        <row r="107">
          <cell r="A107" t="str">
            <v xml:space="preserve">2отд.Солнеч. </v>
          </cell>
          <cell r="B107" t="str">
            <v xml:space="preserve">Солнеч 10 2 от </v>
          </cell>
          <cell r="C107" t="str">
            <v xml:space="preserve">Жилзаказчик </v>
          </cell>
          <cell r="D107">
            <v>240.95</v>
          </cell>
          <cell r="E107">
            <v>656</v>
          </cell>
          <cell r="F107">
            <v>768.72</v>
          </cell>
          <cell r="G107">
            <v>0.69</v>
          </cell>
          <cell r="H107">
            <v>1.19</v>
          </cell>
          <cell r="I107">
            <v>4.5999999999999996</v>
          </cell>
          <cell r="J107" t="str">
            <v xml:space="preserve">1 </v>
          </cell>
          <cell r="K107">
            <v>167</v>
          </cell>
          <cell r="L107">
            <v>2.4427000000000001E-2</v>
          </cell>
          <cell r="M107">
            <v>-19</v>
          </cell>
          <cell r="N107">
            <v>18</v>
          </cell>
          <cell r="O107">
            <v>1</v>
          </cell>
          <cell r="P107">
            <v>30.387</v>
          </cell>
          <cell r="Q107">
            <v>27.423999999999999</v>
          </cell>
          <cell r="R107">
            <v>27.423999999999999</v>
          </cell>
        </row>
        <row r="108">
          <cell r="A108" t="str">
            <v xml:space="preserve">2отд.Солнеч. </v>
          </cell>
          <cell r="B108" t="str">
            <v xml:space="preserve">Солнеч 12 2 от </v>
          </cell>
          <cell r="C108" t="str">
            <v xml:space="preserve">Жилзаказчик </v>
          </cell>
          <cell r="D108">
            <v>580.4</v>
          </cell>
          <cell r="E108">
            <v>2369</v>
          </cell>
          <cell r="F108">
            <v>2367</v>
          </cell>
          <cell r="G108">
            <v>0.52</v>
          </cell>
          <cell r="H108">
            <v>1.19</v>
          </cell>
          <cell r="I108">
            <v>4.5999999999999996</v>
          </cell>
          <cell r="J108" t="str">
            <v xml:space="preserve">2 </v>
          </cell>
          <cell r="K108">
            <v>167</v>
          </cell>
          <cell r="L108">
            <v>5.7423999999999996E-2</v>
          </cell>
          <cell r="M108">
            <v>-19</v>
          </cell>
          <cell r="N108">
            <v>18</v>
          </cell>
          <cell r="O108">
            <v>1</v>
          </cell>
          <cell r="P108">
            <v>83.838999999999999</v>
          </cell>
          <cell r="Q108">
            <v>77.004999999999995</v>
          </cell>
          <cell r="R108">
            <v>77.004999999999995</v>
          </cell>
        </row>
        <row r="109">
          <cell r="A109" t="str">
            <v xml:space="preserve">2отд.Солнеч. </v>
          </cell>
          <cell r="B109" t="str">
            <v xml:space="preserve">Солнеч 13 2 от </v>
          </cell>
          <cell r="C109" t="str">
            <v xml:space="preserve">Жилзаказчик </v>
          </cell>
          <cell r="D109">
            <v>759.4</v>
          </cell>
          <cell r="E109">
            <v>3155</v>
          </cell>
          <cell r="F109">
            <v>3153</v>
          </cell>
          <cell r="G109">
            <v>0.49</v>
          </cell>
          <cell r="H109">
            <v>1.19</v>
          </cell>
          <cell r="I109">
            <v>4.5999999999999996</v>
          </cell>
          <cell r="J109" t="str">
            <v xml:space="preserve">2 </v>
          </cell>
          <cell r="K109">
            <v>167</v>
          </cell>
          <cell r="L109">
            <v>7.2250999999999996E-2</v>
          </cell>
          <cell r="M109">
            <v>-19</v>
          </cell>
          <cell r="N109">
            <v>18</v>
          </cell>
          <cell r="O109">
            <v>1</v>
          </cell>
          <cell r="P109">
            <v>105.485</v>
          </cell>
          <cell r="Q109">
            <v>100.753</v>
          </cell>
          <cell r="R109">
            <v>100.753</v>
          </cell>
        </row>
        <row r="110">
          <cell r="A110" t="str">
            <v xml:space="preserve">2отд.Солнеч. </v>
          </cell>
          <cell r="B110" t="str">
            <v xml:space="preserve">Солнеч 14 2 от </v>
          </cell>
          <cell r="C110" t="str">
            <v xml:space="preserve">Жилзаказчик </v>
          </cell>
          <cell r="D110">
            <v>877.4</v>
          </cell>
          <cell r="E110">
            <v>3485</v>
          </cell>
          <cell r="F110">
            <v>3483</v>
          </cell>
          <cell r="G110">
            <v>0.48</v>
          </cell>
          <cell r="H110">
            <v>1.19</v>
          </cell>
          <cell r="I110">
            <v>4.5999999999999996</v>
          </cell>
          <cell r="J110" t="str">
            <v xml:space="preserve">2 </v>
          </cell>
          <cell r="K110">
            <v>167</v>
          </cell>
          <cell r="L110">
            <v>7.7550999999999995E-2</v>
          </cell>
          <cell r="M110">
            <v>-19</v>
          </cell>
          <cell r="N110">
            <v>18</v>
          </cell>
          <cell r="O110">
            <v>1</v>
          </cell>
          <cell r="P110">
            <v>113.224</v>
          </cell>
          <cell r="Q110">
            <v>116.407</v>
          </cell>
          <cell r="R110">
            <v>116.407</v>
          </cell>
        </row>
        <row r="111">
          <cell r="A111" t="str">
            <v xml:space="preserve">2отд.Солнеч. </v>
          </cell>
          <cell r="B111" t="str">
            <v xml:space="preserve">Солнеч 15 2 от </v>
          </cell>
          <cell r="C111" t="str">
            <v xml:space="preserve">Жилзаказчик </v>
          </cell>
          <cell r="D111">
            <v>738.6</v>
          </cell>
          <cell r="E111">
            <v>3605</v>
          </cell>
          <cell r="F111">
            <v>3603</v>
          </cell>
          <cell r="G111">
            <v>0.48</v>
          </cell>
          <cell r="H111">
            <v>1.19</v>
          </cell>
          <cell r="I111">
            <v>4.5999999999999996</v>
          </cell>
          <cell r="J111" t="str">
            <v xml:space="preserve">2 </v>
          </cell>
          <cell r="K111">
            <v>167</v>
          </cell>
          <cell r="L111">
            <v>7.9889000000000002E-2</v>
          </cell>
          <cell r="M111">
            <v>-19</v>
          </cell>
          <cell r="N111">
            <v>18</v>
          </cell>
          <cell r="O111">
            <v>1</v>
          </cell>
          <cell r="P111">
            <v>116.636</v>
          </cell>
          <cell r="Q111">
            <v>97.989000000000004</v>
          </cell>
          <cell r="R111">
            <v>97.989000000000004</v>
          </cell>
        </row>
        <row r="112">
          <cell r="A112" t="str">
            <v xml:space="preserve">2отд.Солнеч. </v>
          </cell>
          <cell r="B112" t="str">
            <v xml:space="preserve">Солнеч 5 2 от кв 3 </v>
          </cell>
          <cell r="C112" t="str">
            <v xml:space="preserve">Жилзаказчик </v>
          </cell>
          <cell r="D112">
            <v>38.4</v>
          </cell>
          <cell r="E112">
            <v>116</v>
          </cell>
          <cell r="F112">
            <v>140.6</v>
          </cell>
          <cell r="G112">
            <v>0.72</v>
          </cell>
          <cell r="H112">
            <v>1.19</v>
          </cell>
          <cell r="I112">
            <v>4.5999999999999996</v>
          </cell>
          <cell r="J112" t="str">
            <v xml:space="preserve">1 </v>
          </cell>
          <cell r="K112">
            <v>167</v>
          </cell>
          <cell r="L112">
            <v>4.4910000000000002E-3</v>
          </cell>
          <cell r="M112">
            <v>-19</v>
          </cell>
          <cell r="N112">
            <v>18</v>
          </cell>
          <cell r="O112">
            <v>1</v>
          </cell>
          <cell r="P112">
            <v>6.5549999999999997</v>
          </cell>
          <cell r="Q112">
            <v>5.0970000000000004</v>
          </cell>
          <cell r="R112">
            <v>5.0970000000000004</v>
          </cell>
        </row>
        <row r="113">
          <cell r="A113" t="str">
            <v xml:space="preserve">2отд.Солнеч. </v>
          </cell>
          <cell r="B113" t="str">
            <v xml:space="preserve">Солнеч 7 2 от кв 1,6 </v>
          </cell>
          <cell r="C113" t="str">
            <v xml:space="preserve">Жилзаказчик </v>
          </cell>
          <cell r="D113">
            <v>191.7</v>
          </cell>
          <cell r="E113">
            <v>253</v>
          </cell>
          <cell r="F113">
            <v>328.02</v>
          </cell>
          <cell r="G113">
            <v>0.68</v>
          </cell>
          <cell r="H113">
            <v>1.19</v>
          </cell>
          <cell r="I113">
            <v>4.5999999999999996</v>
          </cell>
          <cell r="J113" t="str">
            <v xml:space="preserve">1 </v>
          </cell>
          <cell r="K113">
            <v>167</v>
          </cell>
          <cell r="L113">
            <v>9.8969999999999995E-3</v>
          </cell>
          <cell r="M113">
            <v>-19</v>
          </cell>
          <cell r="N113">
            <v>18</v>
          </cell>
          <cell r="O113">
            <v>1</v>
          </cell>
          <cell r="P113">
            <v>14.45</v>
          </cell>
          <cell r="Q113">
            <v>25.434000000000001</v>
          </cell>
          <cell r="R113">
            <v>25.434000000000001</v>
          </cell>
        </row>
        <row r="114">
          <cell r="A114" t="str">
            <v xml:space="preserve">2отд.Солнеч. </v>
          </cell>
          <cell r="B114" t="str">
            <v xml:space="preserve">Солнеч 8 2 от кв 1,2,4,5,6 </v>
          </cell>
          <cell r="C114" t="str">
            <v xml:space="preserve">Жилзаказчик </v>
          </cell>
          <cell r="D114">
            <v>191.1</v>
          </cell>
          <cell r="E114">
            <v>511</v>
          </cell>
          <cell r="F114">
            <v>587.88</v>
          </cell>
          <cell r="G114">
            <v>0.56000000000000005</v>
          </cell>
          <cell r="H114">
            <v>1.19</v>
          </cell>
          <cell r="I114">
            <v>4.5999999999999996</v>
          </cell>
          <cell r="J114" t="str">
            <v xml:space="preserve">1 </v>
          </cell>
          <cell r="K114">
            <v>167</v>
          </cell>
          <cell r="L114">
            <v>1.4492E-2</v>
          </cell>
          <cell r="M114">
            <v>-19</v>
          </cell>
          <cell r="N114">
            <v>18</v>
          </cell>
          <cell r="O114">
            <v>1</v>
          </cell>
          <cell r="P114">
            <v>21.158000000000001</v>
          </cell>
          <cell r="Q114">
            <v>25.352</v>
          </cell>
          <cell r="R114">
            <v>25.352</v>
          </cell>
        </row>
        <row r="115">
          <cell r="A115" t="str">
            <v xml:space="preserve">Итого по котельной </v>
          </cell>
          <cell r="B115" t="str">
            <v xml:space="preserve">собственное ---------------------------- </v>
          </cell>
          <cell r="C115" t="str">
            <v xml:space="preserve">По всем группам </v>
          </cell>
          <cell r="D115">
            <v>3662.29</v>
          </cell>
          <cell r="E115">
            <v>14150</v>
          </cell>
          <cell r="F115">
            <v>14630.76</v>
          </cell>
          <cell r="H115">
            <v>1.19</v>
          </cell>
          <cell r="L115">
            <v>0.34440199999999999</v>
          </cell>
          <cell r="P115">
            <v>502.82100000000003</v>
          </cell>
          <cell r="Q115">
            <v>475.46099999999996</v>
          </cell>
          <cell r="R115">
            <v>481.27199999999993</v>
          </cell>
        </row>
        <row r="116">
          <cell r="A116" t="str">
            <v xml:space="preserve"> </v>
          </cell>
          <cell r="B116" t="str">
            <v xml:space="preserve"> </v>
          </cell>
          <cell r="C116" t="str">
            <v xml:space="preserve">"Население" в т.ч. "Жилзаказчик" </v>
          </cell>
          <cell r="D116">
            <v>3617.95</v>
          </cell>
          <cell r="E116">
            <v>14150</v>
          </cell>
          <cell r="F116">
            <v>14431.22</v>
          </cell>
          <cell r="H116">
            <v>1.19</v>
          </cell>
          <cell r="L116">
            <v>0.340422</v>
          </cell>
          <cell r="P116">
            <v>497.01000000000005</v>
          </cell>
          <cell r="Q116">
            <v>475.46099999999996</v>
          </cell>
          <cell r="R116">
            <v>475.46099999999996</v>
          </cell>
        </row>
        <row r="117">
          <cell r="A117" t="str">
            <v xml:space="preserve"> </v>
          </cell>
          <cell r="B117" t="str">
            <v xml:space="preserve"> </v>
          </cell>
          <cell r="C117" t="str">
            <v xml:space="preserve">Жилзаказчик </v>
          </cell>
          <cell r="D117">
            <v>3617.95</v>
          </cell>
          <cell r="E117">
            <v>14150</v>
          </cell>
          <cell r="F117">
            <v>14431.22</v>
          </cell>
          <cell r="H117">
            <v>1.19</v>
          </cell>
          <cell r="L117">
            <v>0.340422</v>
          </cell>
          <cell r="P117">
            <v>497.01000000000005</v>
          </cell>
          <cell r="Q117">
            <v>475.46099999999996</v>
          </cell>
          <cell r="R117">
            <v>475.46099999999996</v>
          </cell>
        </row>
        <row r="118">
          <cell r="A118" t="str">
            <v xml:space="preserve"> </v>
          </cell>
          <cell r="B118" t="str">
            <v xml:space="preserve"> </v>
          </cell>
          <cell r="C118" t="str">
            <v xml:space="preserve">Прочие </v>
          </cell>
          <cell r="D118">
            <v>44.34</v>
          </cell>
          <cell r="E118">
            <v>0</v>
          </cell>
          <cell r="F118">
            <v>199.54</v>
          </cell>
          <cell r="H118">
            <v>1.19</v>
          </cell>
          <cell r="L118">
            <v>3.98E-3</v>
          </cell>
          <cell r="P118">
            <v>5.8109999999999999</v>
          </cell>
          <cell r="Q118">
            <v>0</v>
          </cell>
          <cell r="R118">
            <v>5.8109999999999999</v>
          </cell>
        </row>
        <row r="119">
          <cell r="A119" t="str">
            <v xml:space="preserve">40Л ПОБЕДЫ 14 </v>
          </cell>
          <cell r="B119" t="str">
            <v xml:space="preserve">40Л Победы 14/1 аптека </v>
          </cell>
          <cell r="C119" t="str">
            <v xml:space="preserve">Прочие </v>
          </cell>
          <cell r="D119">
            <v>700.1</v>
          </cell>
          <cell r="E119">
            <v>3223</v>
          </cell>
          <cell r="F119">
            <v>3223</v>
          </cell>
          <cell r="G119">
            <v>0</v>
          </cell>
          <cell r="H119">
            <v>1.19</v>
          </cell>
          <cell r="I119">
            <v>4.5999999999999996</v>
          </cell>
          <cell r="J119" t="str">
            <v xml:space="preserve"> </v>
          </cell>
          <cell r="K119">
            <v>167</v>
          </cell>
          <cell r="L119">
            <v>5.4123999999999999E-2</v>
          </cell>
          <cell r="M119">
            <v>-19</v>
          </cell>
          <cell r="N119">
            <v>18</v>
          </cell>
          <cell r="O119">
            <v>1</v>
          </cell>
          <cell r="P119">
            <v>79.02</v>
          </cell>
          <cell r="Q119">
            <v>0</v>
          </cell>
          <cell r="R119">
            <v>79.02</v>
          </cell>
        </row>
        <row r="120">
          <cell r="A120" t="str">
            <v xml:space="preserve">40Л ПОБЕДЫ 14 </v>
          </cell>
          <cell r="B120" t="str">
            <v xml:space="preserve">40Л Победы 12 пом.лит"Д" </v>
          </cell>
          <cell r="C120" t="str">
            <v xml:space="preserve">Бюджет </v>
          </cell>
          <cell r="D120">
            <v>42</v>
          </cell>
          <cell r="E120">
            <v>0</v>
          </cell>
          <cell r="F120">
            <v>158.44999999999999</v>
          </cell>
          <cell r="G120">
            <v>0.60000000000000009</v>
          </cell>
          <cell r="H120">
            <v>1.19</v>
          </cell>
          <cell r="I120">
            <v>4.5999999999999996</v>
          </cell>
          <cell r="J120" t="str">
            <v xml:space="preserve"> </v>
          </cell>
          <cell r="K120">
            <v>167</v>
          </cell>
          <cell r="L120">
            <v>4.4100000000000007E-3</v>
          </cell>
          <cell r="M120">
            <v>-19</v>
          </cell>
          <cell r="N120">
            <v>18</v>
          </cell>
          <cell r="O120">
            <v>1</v>
          </cell>
          <cell r="P120">
            <v>6.44</v>
          </cell>
          <cell r="Q120">
            <v>0</v>
          </cell>
          <cell r="R120">
            <v>6.44</v>
          </cell>
        </row>
        <row r="121">
          <cell r="A121" t="str">
            <v xml:space="preserve">40Л ПОБЕДЫ 14 </v>
          </cell>
          <cell r="B121" t="str">
            <v xml:space="preserve">40Л Победы 12 пом.охраны лит "Е" </v>
          </cell>
          <cell r="C121" t="str">
            <v xml:space="preserve">Бюджет </v>
          </cell>
          <cell r="D121">
            <v>5.64</v>
          </cell>
          <cell r="E121">
            <v>0</v>
          </cell>
          <cell r="F121">
            <v>25.37</v>
          </cell>
          <cell r="G121">
            <v>1.3</v>
          </cell>
          <cell r="H121">
            <v>1.19</v>
          </cell>
          <cell r="I121">
            <v>4.5999999999999996</v>
          </cell>
          <cell r="J121" t="str">
            <v xml:space="preserve"> </v>
          </cell>
          <cell r="K121">
            <v>167</v>
          </cell>
          <cell r="L121">
            <v>1.5300000000000001E-3</v>
          </cell>
          <cell r="M121">
            <v>-19</v>
          </cell>
          <cell r="N121">
            <v>18</v>
          </cell>
          <cell r="O121">
            <v>1</v>
          </cell>
          <cell r="P121">
            <v>2.234</v>
          </cell>
          <cell r="Q121">
            <v>0</v>
          </cell>
          <cell r="R121">
            <v>2.234</v>
          </cell>
        </row>
        <row r="122">
          <cell r="A122" t="str">
            <v xml:space="preserve">40Л ПОБЕДЫ 14 </v>
          </cell>
          <cell r="B122" t="str">
            <v xml:space="preserve">Выставочная 16 Д/С 90 </v>
          </cell>
          <cell r="C122" t="str">
            <v xml:space="preserve">Бюджет </v>
          </cell>
          <cell r="D122">
            <v>1965.87</v>
          </cell>
          <cell r="E122">
            <v>0</v>
          </cell>
          <cell r="F122">
            <v>8846.39</v>
          </cell>
          <cell r="G122">
            <v>0.34</v>
          </cell>
          <cell r="H122">
            <v>1.19</v>
          </cell>
          <cell r="I122">
            <v>4.5999999999999996</v>
          </cell>
          <cell r="J122" t="str">
            <v xml:space="preserve"> </v>
          </cell>
          <cell r="K122">
            <v>167</v>
          </cell>
          <cell r="L122">
            <v>0.147063</v>
          </cell>
          <cell r="M122">
            <v>-19</v>
          </cell>
          <cell r="N122">
            <v>20</v>
          </cell>
          <cell r="O122">
            <v>1</v>
          </cell>
          <cell r="P122">
            <v>233.92599999999999</v>
          </cell>
          <cell r="Q122">
            <v>0</v>
          </cell>
          <cell r="R122">
            <v>233.92599999999999</v>
          </cell>
        </row>
        <row r="123">
          <cell r="A123" t="str">
            <v xml:space="preserve">40Л ПОБЕДЫ 14 </v>
          </cell>
          <cell r="B123" t="str">
            <v xml:space="preserve">Выставочная 16 д/с N90 прачечная </v>
          </cell>
          <cell r="C123" t="str">
            <v xml:space="preserve">Бюджет </v>
          </cell>
          <cell r="D123">
            <v>111.32</v>
          </cell>
          <cell r="E123">
            <v>0</v>
          </cell>
          <cell r="F123">
            <v>500.93</v>
          </cell>
          <cell r="G123">
            <v>0.38</v>
          </cell>
          <cell r="H123">
            <v>1.19</v>
          </cell>
          <cell r="I123">
            <v>4.5999999999999996</v>
          </cell>
          <cell r="J123" t="str">
            <v xml:space="preserve"> </v>
          </cell>
          <cell r="K123">
            <v>167</v>
          </cell>
          <cell r="L123">
            <v>8.1139999999999997E-3</v>
          </cell>
          <cell r="M123">
            <v>-19</v>
          </cell>
          <cell r="N123">
            <v>15</v>
          </cell>
          <cell r="O123">
            <v>1</v>
          </cell>
          <cell r="P123">
            <v>10.022</v>
          </cell>
          <cell r="Q123">
            <v>0</v>
          </cell>
          <cell r="R123">
            <v>10.022</v>
          </cell>
        </row>
        <row r="124">
          <cell r="A124" t="str">
            <v xml:space="preserve">40Л ПОБЕДЫ 14 </v>
          </cell>
          <cell r="B124" t="str">
            <v xml:space="preserve">40 Л Победы 14 КПП "Север"лит"Г23" </v>
          </cell>
          <cell r="C124" t="str">
            <v xml:space="preserve">Бюджет </v>
          </cell>
          <cell r="D124">
            <v>17.66</v>
          </cell>
          <cell r="E124">
            <v>0</v>
          </cell>
          <cell r="F124">
            <v>71.19</v>
          </cell>
          <cell r="G124">
            <v>0.43</v>
          </cell>
          <cell r="H124">
            <v>1.19</v>
          </cell>
          <cell r="I124">
            <v>4.5999999999999996</v>
          </cell>
          <cell r="J124" t="str">
            <v xml:space="preserve"> </v>
          </cell>
          <cell r="K124">
            <v>167</v>
          </cell>
          <cell r="L124">
            <v>1.42E-3</v>
          </cell>
          <cell r="M124">
            <v>-19</v>
          </cell>
          <cell r="N124">
            <v>18</v>
          </cell>
          <cell r="O124">
            <v>1</v>
          </cell>
          <cell r="P124">
            <v>2.0750000000000002</v>
          </cell>
          <cell r="Q124">
            <v>0</v>
          </cell>
          <cell r="R124">
            <v>2.0750000000000002</v>
          </cell>
        </row>
        <row r="125">
          <cell r="A125" t="str">
            <v xml:space="preserve">40Л ПОБЕДЫ 14 </v>
          </cell>
          <cell r="B125" t="str">
            <v xml:space="preserve">40 Л Победы 14 двор.туалет лит"Г33" </v>
          </cell>
          <cell r="C125" t="str">
            <v xml:space="preserve">Бюджет </v>
          </cell>
          <cell r="D125">
            <v>19.27</v>
          </cell>
          <cell r="E125">
            <v>0</v>
          </cell>
          <cell r="F125">
            <v>77.7</v>
          </cell>
          <cell r="G125">
            <v>0.43</v>
          </cell>
          <cell r="H125">
            <v>1.19</v>
          </cell>
          <cell r="I125">
            <v>4.5999999999999996</v>
          </cell>
          <cell r="J125" t="str">
            <v xml:space="preserve"> </v>
          </cell>
          <cell r="K125">
            <v>167</v>
          </cell>
          <cell r="L125">
            <v>1.5500000000000002E-3</v>
          </cell>
          <cell r="M125">
            <v>-19</v>
          </cell>
          <cell r="N125">
            <v>18</v>
          </cell>
          <cell r="O125">
            <v>1</v>
          </cell>
          <cell r="P125">
            <v>2.262</v>
          </cell>
          <cell r="Q125">
            <v>0</v>
          </cell>
          <cell r="R125">
            <v>2.262</v>
          </cell>
        </row>
        <row r="126">
          <cell r="A126" t="str">
            <v xml:space="preserve">40Л ПОБЕДЫ 14 </v>
          </cell>
          <cell r="B126" t="str">
            <v xml:space="preserve">40 Л Победы 14 зд.быв.прачеч. </v>
          </cell>
          <cell r="C126" t="str">
            <v xml:space="preserve">Бюджет </v>
          </cell>
          <cell r="D126">
            <v>490.15</v>
          </cell>
          <cell r="E126">
            <v>0</v>
          </cell>
          <cell r="F126">
            <v>1976.3</v>
          </cell>
          <cell r="G126">
            <v>0.38</v>
          </cell>
          <cell r="H126">
            <v>1.19</v>
          </cell>
          <cell r="I126">
            <v>4.5999999999999996</v>
          </cell>
          <cell r="J126" t="str">
            <v xml:space="preserve"> </v>
          </cell>
          <cell r="K126">
            <v>167</v>
          </cell>
          <cell r="L126">
            <v>3.6720000000000003E-2</v>
          </cell>
          <cell r="M126">
            <v>-19</v>
          </cell>
          <cell r="N126">
            <v>20</v>
          </cell>
          <cell r="O126">
            <v>1</v>
          </cell>
          <cell r="P126">
            <v>58.41</v>
          </cell>
          <cell r="Q126">
            <v>0</v>
          </cell>
          <cell r="R126">
            <v>58.41</v>
          </cell>
        </row>
        <row r="127">
          <cell r="A127" t="str">
            <v xml:space="preserve">40Л ПОБЕДЫ 14 </v>
          </cell>
          <cell r="B127" t="str">
            <v xml:space="preserve">40 Л Победы 14 кислородная лит "Ш" </v>
          </cell>
          <cell r="C127" t="str">
            <v xml:space="preserve">Бюджет </v>
          </cell>
          <cell r="D127">
            <v>47.02</v>
          </cell>
          <cell r="E127">
            <v>0</v>
          </cell>
          <cell r="F127">
            <v>188.09</v>
          </cell>
          <cell r="G127">
            <v>0.4</v>
          </cell>
          <cell r="H127">
            <v>1.19</v>
          </cell>
          <cell r="I127">
            <v>4.5999999999999996</v>
          </cell>
          <cell r="J127" t="str">
            <v xml:space="preserve"> </v>
          </cell>
          <cell r="K127">
            <v>167</v>
          </cell>
          <cell r="L127">
            <v>3.4900000000000005E-3</v>
          </cell>
          <cell r="M127">
            <v>-19</v>
          </cell>
          <cell r="N127">
            <v>18</v>
          </cell>
          <cell r="O127">
            <v>1</v>
          </cell>
          <cell r="P127">
            <v>5.0940000000000003</v>
          </cell>
          <cell r="Q127">
            <v>0</v>
          </cell>
          <cell r="R127">
            <v>5.0940000000000003</v>
          </cell>
        </row>
        <row r="128">
          <cell r="A128" t="str">
            <v xml:space="preserve">40Л ПОБЕДЫ 14 </v>
          </cell>
          <cell r="B128" t="str">
            <v xml:space="preserve">40 Л Победы 14 лаб.патанатом.лит"Г34" </v>
          </cell>
          <cell r="C128" t="str">
            <v xml:space="preserve">Бюджет </v>
          </cell>
          <cell r="D128">
            <v>17.190000000000001</v>
          </cell>
          <cell r="E128">
            <v>0</v>
          </cell>
          <cell r="F128">
            <v>69.290000000000006</v>
          </cell>
          <cell r="G128">
            <v>0.42</v>
          </cell>
          <cell r="H128">
            <v>1.19</v>
          </cell>
          <cell r="I128">
            <v>4.5999999999999996</v>
          </cell>
          <cell r="J128" t="str">
            <v xml:space="preserve"> </v>
          </cell>
          <cell r="K128">
            <v>167</v>
          </cell>
          <cell r="L128">
            <v>1.3500000000000001E-3</v>
          </cell>
          <cell r="M128">
            <v>-19</v>
          </cell>
          <cell r="N128">
            <v>18</v>
          </cell>
          <cell r="O128">
            <v>1</v>
          </cell>
          <cell r="P128">
            <v>1.9710000000000001</v>
          </cell>
          <cell r="Q128">
            <v>0</v>
          </cell>
          <cell r="R128">
            <v>1.9710000000000001</v>
          </cell>
        </row>
        <row r="129">
          <cell r="A129" t="str">
            <v xml:space="preserve">40Л ПОБЕДЫ 14 </v>
          </cell>
          <cell r="B129" t="str">
            <v xml:space="preserve">40 Л Победы 14 прис.к гл.кор."П2","П1" </v>
          </cell>
          <cell r="C129" t="str">
            <v xml:space="preserve">Бюджет </v>
          </cell>
          <cell r="D129">
            <v>284</v>
          </cell>
          <cell r="E129">
            <v>0</v>
          </cell>
          <cell r="F129">
            <v>1075.8</v>
          </cell>
          <cell r="G129">
            <v>0.4</v>
          </cell>
          <cell r="H129">
            <v>1.19</v>
          </cell>
          <cell r="I129">
            <v>4.5999999999999996</v>
          </cell>
          <cell r="J129" t="str">
            <v xml:space="preserve"> </v>
          </cell>
          <cell r="K129">
            <v>167</v>
          </cell>
          <cell r="L129">
            <v>2.1040000000000003E-2</v>
          </cell>
          <cell r="M129">
            <v>-19</v>
          </cell>
          <cell r="N129">
            <v>20</v>
          </cell>
          <cell r="O129">
            <v>1</v>
          </cell>
          <cell r="P129">
            <v>33.466999999999999</v>
          </cell>
          <cell r="Q129">
            <v>0</v>
          </cell>
          <cell r="R129">
            <v>33.466999999999999</v>
          </cell>
        </row>
        <row r="130">
          <cell r="A130" t="str">
            <v xml:space="preserve">40Л ПОБЕДЫ 14 </v>
          </cell>
          <cell r="B130" t="str">
            <v xml:space="preserve">40 Л Победы 14 прис.к зд.аптеки лит "В1" </v>
          </cell>
          <cell r="C130" t="str">
            <v xml:space="preserve">Бюджет </v>
          </cell>
          <cell r="D130">
            <v>102.7</v>
          </cell>
          <cell r="E130">
            <v>0</v>
          </cell>
          <cell r="F130">
            <v>462.32</v>
          </cell>
          <cell r="G130">
            <v>0.43</v>
          </cell>
          <cell r="H130">
            <v>1.19</v>
          </cell>
          <cell r="I130">
            <v>4.5999999999999996</v>
          </cell>
          <cell r="J130" t="str">
            <v xml:space="preserve"> </v>
          </cell>
          <cell r="K130">
            <v>167</v>
          </cell>
          <cell r="L130">
            <v>9.7200000000000012E-3</v>
          </cell>
          <cell r="M130">
            <v>-19</v>
          </cell>
          <cell r="N130">
            <v>20</v>
          </cell>
          <cell r="O130">
            <v>1</v>
          </cell>
          <cell r="P130">
            <v>15.461</v>
          </cell>
          <cell r="Q130">
            <v>0</v>
          </cell>
          <cell r="R130">
            <v>15.461</v>
          </cell>
        </row>
        <row r="131">
          <cell r="A131" t="str">
            <v xml:space="preserve">40Л ПОБЕДЫ 14 </v>
          </cell>
          <cell r="B131" t="str">
            <v xml:space="preserve">40 Л Победы 14 пристр.к экст.кор.лит"Б1" </v>
          </cell>
          <cell r="C131" t="str">
            <v xml:space="preserve">Бюджет </v>
          </cell>
          <cell r="D131">
            <v>144.59</v>
          </cell>
          <cell r="E131">
            <v>0</v>
          </cell>
          <cell r="F131">
            <v>583</v>
          </cell>
          <cell r="G131">
            <v>0.4</v>
          </cell>
          <cell r="H131">
            <v>1.19</v>
          </cell>
          <cell r="I131">
            <v>4.5999999999999996</v>
          </cell>
          <cell r="J131" t="str">
            <v xml:space="preserve"> </v>
          </cell>
          <cell r="K131">
            <v>167</v>
          </cell>
          <cell r="L131">
            <v>1.14E-2</v>
          </cell>
          <cell r="M131">
            <v>-19</v>
          </cell>
          <cell r="N131">
            <v>20</v>
          </cell>
          <cell r="O131">
            <v>1</v>
          </cell>
          <cell r="P131">
            <v>18.134</v>
          </cell>
          <cell r="Q131">
            <v>0</v>
          </cell>
          <cell r="R131">
            <v>18.134</v>
          </cell>
        </row>
        <row r="132">
          <cell r="A132" t="str">
            <v xml:space="preserve">40Л ПОБЕДЫ 14 </v>
          </cell>
          <cell r="B132" t="str">
            <v xml:space="preserve">40Л Победы 14 ГЛАВНЫЙ КОРПУС </v>
          </cell>
          <cell r="C132" t="str">
            <v xml:space="preserve">Бюджет </v>
          </cell>
          <cell r="D132">
            <v>4544.95</v>
          </cell>
          <cell r="E132">
            <v>0</v>
          </cell>
          <cell r="F132">
            <v>20452.28</v>
          </cell>
          <cell r="G132">
            <v>0.30000000000000004</v>
          </cell>
          <cell r="H132">
            <v>1.19</v>
          </cell>
          <cell r="I132">
            <v>4.5999999999999996</v>
          </cell>
          <cell r="J132" t="str">
            <v xml:space="preserve"> </v>
          </cell>
          <cell r="K132">
            <v>167</v>
          </cell>
          <cell r="L132">
            <v>0.30000000000000004</v>
          </cell>
          <cell r="M132">
            <v>-19</v>
          </cell>
          <cell r="N132">
            <v>20</v>
          </cell>
          <cell r="O132">
            <v>1</v>
          </cell>
          <cell r="P132">
            <v>477.19400000000002</v>
          </cell>
          <cell r="Q132">
            <v>0</v>
          </cell>
          <cell r="R132">
            <v>477.19400000000002</v>
          </cell>
        </row>
        <row r="133">
          <cell r="A133" t="str">
            <v xml:space="preserve">40Л ПОБЕДЫ 14 </v>
          </cell>
          <cell r="B133" t="str">
            <v xml:space="preserve">40Л Победы 14 ДЕТСКИЙ КОРПУС </v>
          </cell>
          <cell r="C133" t="str">
            <v xml:space="preserve">Бюджет </v>
          </cell>
          <cell r="D133">
            <v>3787.46</v>
          </cell>
          <cell r="E133">
            <v>0</v>
          </cell>
          <cell r="F133">
            <v>17043.57</v>
          </cell>
          <cell r="G133">
            <v>0.30000000000000004</v>
          </cell>
          <cell r="H133">
            <v>1.19</v>
          </cell>
          <cell r="I133">
            <v>4.5999999999999996</v>
          </cell>
          <cell r="J133" t="str">
            <v xml:space="preserve"> </v>
          </cell>
          <cell r="K133">
            <v>167</v>
          </cell>
          <cell r="L133">
            <v>0.25</v>
          </cell>
          <cell r="M133">
            <v>-19</v>
          </cell>
          <cell r="N133">
            <v>20</v>
          </cell>
          <cell r="O133">
            <v>1</v>
          </cell>
          <cell r="P133">
            <v>397.66199999999998</v>
          </cell>
          <cell r="Q133">
            <v>0</v>
          </cell>
          <cell r="R133">
            <v>397.66199999999998</v>
          </cell>
        </row>
        <row r="134">
          <cell r="A134" t="str">
            <v xml:space="preserve">40Л ПОБЕДЫ 14 </v>
          </cell>
          <cell r="B134" t="str">
            <v xml:space="preserve">40Л Победы 14 ДОМ ПСИХОЛОГИЧЕСКОЙ РАЗ </v>
          </cell>
          <cell r="C134" t="str">
            <v xml:space="preserve">Бюджет </v>
          </cell>
          <cell r="D134">
            <v>55.94</v>
          </cell>
          <cell r="E134">
            <v>0</v>
          </cell>
          <cell r="F134">
            <v>251.72</v>
          </cell>
          <cell r="G134">
            <v>0.4</v>
          </cell>
          <cell r="H134">
            <v>1.19</v>
          </cell>
          <cell r="I134">
            <v>4.5999999999999996</v>
          </cell>
          <cell r="J134" t="str">
            <v xml:space="preserve"> </v>
          </cell>
          <cell r="K134">
            <v>167</v>
          </cell>
          <cell r="L134">
            <v>4.9229999999999994E-3</v>
          </cell>
          <cell r="M134">
            <v>-19</v>
          </cell>
          <cell r="N134">
            <v>20</v>
          </cell>
          <cell r="O134">
            <v>1</v>
          </cell>
          <cell r="P134">
            <v>7.8310000000000004</v>
          </cell>
          <cell r="Q134">
            <v>0</v>
          </cell>
          <cell r="R134">
            <v>7.8310000000000004</v>
          </cell>
        </row>
        <row r="135">
          <cell r="A135" t="str">
            <v xml:space="preserve">40Л ПОБЕДЫ 14 </v>
          </cell>
          <cell r="B135" t="str">
            <v xml:space="preserve">40Л Победы 14 ЛЕЧЕБ.-ДИАГНОС.КОРПУС </v>
          </cell>
          <cell r="C135" t="str">
            <v xml:space="preserve">Бюджет </v>
          </cell>
          <cell r="D135">
            <v>5453.94</v>
          </cell>
          <cell r="E135">
            <v>0</v>
          </cell>
          <cell r="F135">
            <v>24542.74</v>
          </cell>
          <cell r="G135">
            <v>0.30000000000000004</v>
          </cell>
          <cell r="H135">
            <v>1.19</v>
          </cell>
          <cell r="I135">
            <v>4.5999999999999996</v>
          </cell>
          <cell r="J135" t="str">
            <v xml:space="preserve"> </v>
          </cell>
          <cell r="K135">
            <v>167</v>
          </cell>
          <cell r="L135">
            <v>0.36</v>
          </cell>
          <cell r="M135">
            <v>-19</v>
          </cell>
          <cell r="N135">
            <v>20</v>
          </cell>
          <cell r="O135">
            <v>1</v>
          </cell>
          <cell r="P135">
            <v>572.63199999999995</v>
          </cell>
          <cell r="Q135">
            <v>0</v>
          </cell>
          <cell r="R135">
            <v>572.63199999999995</v>
          </cell>
        </row>
        <row r="136">
          <cell r="A136" t="str">
            <v xml:space="preserve">40Л ПОБЕДЫ 14 </v>
          </cell>
          <cell r="B136" t="str">
            <v xml:space="preserve">40Л Победы 14 МОРГ </v>
          </cell>
          <cell r="C136" t="str">
            <v xml:space="preserve">Бюджет </v>
          </cell>
          <cell r="D136">
            <v>239.53</v>
          </cell>
          <cell r="E136">
            <v>0</v>
          </cell>
          <cell r="F136">
            <v>1077.8900000000001</v>
          </cell>
          <cell r="G136">
            <v>0.4</v>
          </cell>
          <cell r="H136">
            <v>1.19</v>
          </cell>
          <cell r="I136">
            <v>4.5999999999999996</v>
          </cell>
          <cell r="J136" t="str">
            <v xml:space="preserve"> </v>
          </cell>
          <cell r="K136">
            <v>167</v>
          </cell>
          <cell r="L136">
            <v>0.02</v>
          </cell>
          <cell r="M136">
            <v>-19</v>
          </cell>
          <cell r="N136">
            <v>18</v>
          </cell>
          <cell r="O136">
            <v>1</v>
          </cell>
          <cell r="P136">
            <v>29.2</v>
          </cell>
          <cell r="Q136">
            <v>0</v>
          </cell>
          <cell r="R136">
            <v>29.2</v>
          </cell>
        </row>
        <row r="137">
          <cell r="A137" t="str">
            <v xml:space="preserve">40Л ПОБЕДЫ 14 </v>
          </cell>
          <cell r="B137" t="str">
            <v xml:space="preserve">40Л Победы 14 НЕВРОЛОГИЧЕСКИЙ КОР. </v>
          </cell>
          <cell r="C137" t="str">
            <v xml:space="preserve">Бюджет </v>
          </cell>
          <cell r="D137">
            <v>1161.49</v>
          </cell>
          <cell r="E137">
            <v>0</v>
          </cell>
          <cell r="F137">
            <v>5226.6899999999996</v>
          </cell>
          <cell r="G137">
            <v>0.36</v>
          </cell>
          <cell r="H137">
            <v>1.19</v>
          </cell>
          <cell r="I137">
            <v>4.5999999999999996</v>
          </cell>
          <cell r="J137" t="str">
            <v xml:space="preserve"> </v>
          </cell>
          <cell r="K137">
            <v>167</v>
          </cell>
          <cell r="L137">
            <v>9.1999999999999998E-2</v>
          </cell>
          <cell r="M137">
            <v>-19</v>
          </cell>
          <cell r="N137">
            <v>20</v>
          </cell>
          <cell r="O137">
            <v>1</v>
          </cell>
          <cell r="P137">
            <v>146.34100000000001</v>
          </cell>
          <cell r="Q137">
            <v>0</v>
          </cell>
          <cell r="R137">
            <v>146.34100000000001</v>
          </cell>
        </row>
        <row r="138">
          <cell r="A138" t="str">
            <v xml:space="preserve">40Л ПОБЕДЫ 14 </v>
          </cell>
          <cell r="B138" t="str">
            <v xml:space="preserve">40Л Победы 14 РОДДОМ </v>
          </cell>
          <cell r="C138" t="str">
            <v xml:space="preserve">Бюджет </v>
          </cell>
          <cell r="D138">
            <v>1350.86</v>
          </cell>
          <cell r="E138">
            <v>0</v>
          </cell>
          <cell r="F138">
            <v>6078.87</v>
          </cell>
          <cell r="G138">
            <v>0.36</v>
          </cell>
          <cell r="H138">
            <v>1.19</v>
          </cell>
          <cell r="I138">
            <v>4.5999999999999996</v>
          </cell>
          <cell r="J138" t="str">
            <v xml:space="preserve"> </v>
          </cell>
          <cell r="K138">
            <v>167</v>
          </cell>
          <cell r="L138">
            <v>0.107</v>
          </cell>
          <cell r="M138">
            <v>-19</v>
          </cell>
          <cell r="N138">
            <v>20</v>
          </cell>
          <cell r="O138">
            <v>1</v>
          </cell>
          <cell r="P138">
            <v>170.19900000000001</v>
          </cell>
          <cell r="Q138">
            <v>0</v>
          </cell>
          <cell r="R138">
            <v>170.19900000000001</v>
          </cell>
        </row>
        <row r="139">
          <cell r="A139" t="str">
            <v xml:space="preserve">40Л ПОБЕДЫ 14 </v>
          </cell>
          <cell r="B139" t="str">
            <v xml:space="preserve">40Л Победы 14 СТАРАЯ АПТЕКА </v>
          </cell>
          <cell r="C139" t="str">
            <v xml:space="preserve">Бюджет </v>
          </cell>
          <cell r="D139">
            <v>378.79</v>
          </cell>
          <cell r="E139">
            <v>0</v>
          </cell>
          <cell r="F139">
            <v>1704.57</v>
          </cell>
          <cell r="G139">
            <v>0.43</v>
          </cell>
          <cell r="H139">
            <v>1.19</v>
          </cell>
          <cell r="I139">
            <v>4.5999999999999996</v>
          </cell>
          <cell r="J139" t="str">
            <v xml:space="preserve"> </v>
          </cell>
          <cell r="K139">
            <v>167</v>
          </cell>
          <cell r="L139">
            <v>3.4000000000000002E-2</v>
          </cell>
          <cell r="M139">
            <v>-19</v>
          </cell>
          <cell r="N139">
            <v>18</v>
          </cell>
          <cell r="O139">
            <v>1</v>
          </cell>
          <cell r="P139">
            <v>49.64</v>
          </cell>
          <cell r="Q139">
            <v>0</v>
          </cell>
          <cell r="R139">
            <v>49.64</v>
          </cell>
        </row>
        <row r="140">
          <cell r="A140" t="str">
            <v xml:space="preserve">40Л ПОБЕДЫ 14 </v>
          </cell>
          <cell r="B140" t="str">
            <v xml:space="preserve">40Л Победы 14 ЭКСТРЕННЫЙ КОРПУС </v>
          </cell>
          <cell r="C140" t="str">
            <v xml:space="preserve">Бюджет </v>
          </cell>
          <cell r="D140">
            <v>5453.94</v>
          </cell>
          <cell r="E140">
            <v>0</v>
          </cell>
          <cell r="F140">
            <v>24542.74</v>
          </cell>
          <cell r="G140">
            <v>0.30000000000000004</v>
          </cell>
          <cell r="H140">
            <v>1.19</v>
          </cell>
          <cell r="I140">
            <v>4.5999999999999996</v>
          </cell>
          <cell r="J140" t="str">
            <v xml:space="preserve"> </v>
          </cell>
          <cell r="K140">
            <v>167</v>
          </cell>
          <cell r="L140">
            <v>0.36</v>
          </cell>
          <cell r="M140">
            <v>-19</v>
          </cell>
          <cell r="N140">
            <v>20</v>
          </cell>
          <cell r="O140">
            <v>1</v>
          </cell>
          <cell r="P140">
            <v>572.63199999999995</v>
          </cell>
          <cell r="Q140">
            <v>0</v>
          </cell>
          <cell r="R140">
            <v>572.63199999999995</v>
          </cell>
        </row>
        <row r="141">
          <cell r="A141" t="str">
            <v xml:space="preserve">40Л ПОБЕДЫ 14 </v>
          </cell>
          <cell r="B141" t="str">
            <v xml:space="preserve">40Л Победы 14 дисп.пункт скорой помощ </v>
          </cell>
          <cell r="C141" t="str">
            <v xml:space="preserve">Бюджет </v>
          </cell>
          <cell r="D141">
            <v>369.94</v>
          </cell>
          <cell r="E141">
            <v>2382</v>
          </cell>
          <cell r="F141">
            <v>1664.72</v>
          </cell>
          <cell r="G141">
            <v>0.43</v>
          </cell>
          <cell r="H141">
            <v>1.19</v>
          </cell>
          <cell r="I141">
            <v>4.5999999999999996</v>
          </cell>
          <cell r="J141" t="str">
            <v xml:space="preserve"> </v>
          </cell>
          <cell r="K141">
            <v>167</v>
          </cell>
          <cell r="L141">
            <v>3.5000000000000003E-2</v>
          </cell>
          <cell r="M141">
            <v>-19</v>
          </cell>
          <cell r="N141">
            <v>20</v>
          </cell>
          <cell r="O141">
            <v>1</v>
          </cell>
          <cell r="P141">
            <v>55.671999999999997</v>
          </cell>
          <cell r="Q141">
            <v>0</v>
          </cell>
          <cell r="R141">
            <v>55.671999999999997</v>
          </cell>
        </row>
        <row r="142">
          <cell r="A142" t="str">
            <v xml:space="preserve">40Л ПОБЕДЫ 14 </v>
          </cell>
          <cell r="B142" t="str">
            <v xml:space="preserve">40Л Победы 14 мастер.в зд.дез </v>
          </cell>
          <cell r="C142" t="str">
            <v xml:space="preserve">Бюджет </v>
          </cell>
          <cell r="D142">
            <v>146.4</v>
          </cell>
          <cell r="E142">
            <v>0</v>
          </cell>
          <cell r="F142">
            <v>658.81</v>
          </cell>
          <cell r="G142">
            <v>0.5</v>
          </cell>
          <cell r="H142">
            <v>1.19</v>
          </cell>
          <cell r="I142">
            <v>4.5999999999999996</v>
          </cell>
          <cell r="J142" t="str">
            <v xml:space="preserve"> </v>
          </cell>
          <cell r="K142">
            <v>167</v>
          </cell>
          <cell r="L142">
            <v>1.5280000000000002E-2</v>
          </cell>
          <cell r="M142">
            <v>-19</v>
          </cell>
          <cell r="N142">
            <v>18</v>
          </cell>
          <cell r="O142">
            <v>1</v>
          </cell>
          <cell r="P142">
            <v>22.308</v>
          </cell>
          <cell r="Q142">
            <v>0</v>
          </cell>
          <cell r="R142">
            <v>22.308</v>
          </cell>
        </row>
        <row r="143">
          <cell r="A143" t="str">
            <v xml:space="preserve">40Л ПОБЕДЫ 14 </v>
          </cell>
          <cell r="B143" t="str">
            <v xml:space="preserve">Проходная  лит.Г24 </v>
          </cell>
          <cell r="C143" t="str">
            <v xml:space="preserve">Бюджет </v>
          </cell>
          <cell r="D143">
            <v>9.3000000000000007</v>
          </cell>
          <cell r="E143">
            <v>0</v>
          </cell>
          <cell r="F143">
            <v>28.4</v>
          </cell>
          <cell r="G143">
            <v>1.3</v>
          </cell>
          <cell r="H143">
            <v>1.19</v>
          </cell>
          <cell r="I143">
            <v>4.5999999999999996</v>
          </cell>
          <cell r="J143" t="str">
            <v xml:space="preserve"> </v>
          </cell>
          <cell r="K143">
            <v>167</v>
          </cell>
          <cell r="L143">
            <v>7.1199999999999996E-4</v>
          </cell>
          <cell r="M143">
            <v>-19</v>
          </cell>
          <cell r="N143">
            <v>18</v>
          </cell>
          <cell r="O143">
            <v>1</v>
          </cell>
          <cell r="P143">
            <v>1.04</v>
          </cell>
          <cell r="Q143">
            <v>0</v>
          </cell>
          <cell r="R143">
            <v>1.04</v>
          </cell>
        </row>
        <row r="144">
          <cell r="A144" t="str">
            <v xml:space="preserve">40Л ПОБЕДЫ 14 </v>
          </cell>
          <cell r="B144" t="str">
            <v xml:space="preserve">40Л Победы 14 пищеблок </v>
          </cell>
          <cell r="C144" t="str">
            <v xml:space="preserve">Прочие </v>
          </cell>
          <cell r="D144">
            <v>135.80000000000001</v>
          </cell>
          <cell r="E144">
            <v>489</v>
          </cell>
          <cell r="F144">
            <v>489.5</v>
          </cell>
          <cell r="G144">
            <v>0.35</v>
          </cell>
          <cell r="H144">
            <v>1.19</v>
          </cell>
          <cell r="I144">
            <v>4.5999999999999996</v>
          </cell>
          <cell r="J144" t="str">
            <v xml:space="preserve"> </v>
          </cell>
          <cell r="K144">
            <v>167</v>
          </cell>
          <cell r="L144">
            <v>7.8960000000000002E-3</v>
          </cell>
          <cell r="M144">
            <v>-19</v>
          </cell>
          <cell r="N144">
            <v>18</v>
          </cell>
          <cell r="O144">
            <v>1</v>
          </cell>
          <cell r="P144">
            <v>11.528</v>
          </cell>
          <cell r="Q144">
            <v>0</v>
          </cell>
          <cell r="R144">
            <v>11.528</v>
          </cell>
        </row>
        <row r="145">
          <cell r="A145" t="str">
            <v xml:space="preserve">40Л ПОБЕДЫ 14 </v>
          </cell>
          <cell r="B145" t="str">
            <v xml:space="preserve">Юннатов 10 ГБОУ ДОД ДЮСШ </v>
          </cell>
          <cell r="C145" t="str">
            <v xml:space="preserve">Бюджет </v>
          </cell>
          <cell r="D145">
            <v>1627.18</v>
          </cell>
          <cell r="E145">
            <v>787</v>
          </cell>
          <cell r="F145">
            <v>7322.33</v>
          </cell>
          <cell r="G145">
            <v>0.35</v>
          </cell>
          <cell r="H145">
            <v>1.19</v>
          </cell>
          <cell r="I145">
            <v>4.5999999999999996</v>
          </cell>
          <cell r="J145" t="str">
            <v xml:space="preserve"> </v>
          </cell>
          <cell r="K145">
            <v>167</v>
          </cell>
          <cell r="L145">
            <v>0.112455</v>
          </cell>
          <cell r="M145">
            <v>-19</v>
          </cell>
          <cell r="N145">
            <v>16</v>
          </cell>
          <cell r="O145">
            <v>1</v>
          </cell>
          <cell r="P145">
            <v>147.80799999999999</v>
          </cell>
          <cell r="Q145">
            <v>0</v>
          </cell>
          <cell r="R145">
            <v>147.80799999999999</v>
          </cell>
        </row>
        <row r="146">
          <cell r="A146" t="str">
            <v xml:space="preserve">40Л ПОБЕДЫ 14 </v>
          </cell>
          <cell r="B146" t="str">
            <v xml:space="preserve">Клиническая 19 д/с 68 </v>
          </cell>
          <cell r="C146" t="str">
            <v xml:space="preserve">Бюджет </v>
          </cell>
          <cell r="D146">
            <v>400</v>
          </cell>
          <cell r="E146">
            <v>0</v>
          </cell>
          <cell r="F146">
            <v>4281.42</v>
          </cell>
          <cell r="G146">
            <v>0.38</v>
          </cell>
          <cell r="H146">
            <v>1.19</v>
          </cell>
          <cell r="I146">
            <v>4.5999999999999996</v>
          </cell>
          <cell r="J146" t="str">
            <v xml:space="preserve"> </v>
          </cell>
          <cell r="K146">
            <v>167</v>
          </cell>
          <cell r="L146">
            <v>7.9547999999999994E-2</v>
          </cell>
          <cell r="M146">
            <v>-19</v>
          </cell>
          <cell r="N146">
            <v>20</v>
          </cell>
          <cell r="O146">
            <v>1</v>
          </cell>
          <cell r="P146">
            <v>126.533</v>
          </cell>
          <cell r="Q146">
            <v>0</v>
          </cell>
          <cell r="R146">
            <v>126.533</v>
          </cell>
        </row>
        <row r="147">
          <cell r="A147" t="str">
            <v xml:space="preserve">40Л ПОБЕДЫ 14 </v>
          </cell>
          <cell r="B147" t="str">
            <v xml:space="preserve">Клиническая 19 д/с 68 прачка </v>
          </cell>
          <cell r="C147" t="str">
            <v xml:space="preserve">Бюджет </v>
          </cell>
          <cell r="D147">
            <v>69</v>
          </cell>
          <cell r="E147">
            <v>0</v>
          </cell>
          <cell r="F147">
            <v>267.26</v>
          </cell>
          <cell r="G147">
            <v>0.38</v>
          </cell>
          <cell r="H147">
            <v>1.19</v>
          </cell>
          <cell r="I147">
            <v>4.5999999999999996</v>
          </cell>
          <cell r="J147" t="str">
            <v xml:space="preserve"> </v>
          </cell>
          <cell r="K147">
            <v>167</v>
          </cell>
          <cell r="L147">
            <v>4.3289999999999995E-3</v>
          </cell>
          <cell r="M147">
            <v>-19</v>
          </cell>
          <cell r="N147">
            <v>15</v>
          </cell>
          <cell r="O147">
            <v>1</v>
          </cell>
          <cell r="P147">
            <v>5.3470000000000004</v>
          </cell>
          <cell r="Q147">
            <v>0</v>
          </cell>
          <cell r="R147">
            <v>5.3470000000000004</v>
          </cell>
        </row>
        <row r="148">
          <cell r="A148" t="str">
            <v xml:space="preserve">40Л ПОБЕДЫ 14 </v>
          </cell>
          <cell r="B148" t="str">
            <v xml:space="preserve">Клиническая 5 д/сад 84 </v>
          </cell>
          <cell r="C148" t="str">
            <v xml:space="preserve">Бюджет </v>
          </cell>
          <cell r="D148">
            <v>1124.8800000000001</v>
          </cell>
          <cell r="E148">
            <v>0</v>
          </cell>
          <cell r="F148">
            <v>4499.5</v>
          </cell>
          <cell r="G148">
            <v>0.38</v>
          </cell>
          <cell r="H148">
            <v>1.19</v>
          </cell>
          <cell r="I148">
            <v>4.5999999999999996</v>
          </cell>
          <cell r="J148" t="str">
            <v xml:space="preserve"> </v>
          </cell>
          <cell r="K148">
            <v>167</v>
          </cell>
          <cell r="L148">
            <v>8.3600000000000008E-2</v>
          </cell>
          <cell r="M148">
            <v>-19</v>
          </cell>
          <cell r="N148">
            <v>20</v>
          </cell>
          <cell r="O148">
            <v>1</v>
          </cell>
          <cell r="P148">
            <v>132.97900000000001</v>
          </cell>
          <cell r="Q148">
            <v>0</v>
          </cell>
          <cell r="R148">
            <v>132.97900000000001</v>
          </cell>
        </row>
        <row r="149">
          <cell r="A149" t="str">
            <v xml:space="preserve">40Л ПОБЕДЫ 14 </v>
          </cell>
          <cell r="B149" t="str">
            <v xml:space="preserve">Клиническая 5 д/сад 84 прачка </v>
          </cell>
          <cell r="C149" t="str">
            <v xml:space="preserve">Бюджет </v>
          </cell>
          <cell r="D149">
            <v>60.4</v>
          </cell>
          <cell r="E149">
            <v>0</v>
          </cell>
          <cell r="F149">
            <v>230</v>
          </cell>
          <cell r="G149">
            <v>0.38</v>
          </cell>
          <cell r="H149">
            <v>1.19</v>
          </cell>
          <cell r="I149">
            <v>4.5999999999999996</v>
          </cell>
          <cell r="J149" t="str">
            <v xml:space="preserve"> </v>
          </cell>
          <cell r="K149">
            <v>167</v>
          </cell>
          <cell r="L149">
            <v>3.725E-3</v>
          </cell>
          <cell r="M149">
            <v>-19</v>
          </cell>
          <cell r="N149">
            <v>15</v>
          </cell>
          <cell r="O149">
            <v>1</v>
          </cell>
          <cell r="P149">
            <v>4.6020000000000003</v>
          </cell>
          <cell r="Q149">
            <v>0</v>
          </cell>
          <cell r="R149">
            <v>4.6020000000000003</v>
          </cell>
        </row>
        <row r="150">
          <cell r="A150" t="str">
            <v xml:space="preserve">40Л ПОБЕДЫ 14 </v>
          </cell>
          <cell r="B150" t="str">
            <v xml:space="preserve">Клиническая 5/1 д/с 65 ввод 2 </v>
          </cell>
          <cell r="C150" t="str">
            <v xml:space="preserve">Бюджет </v>
          </cell>
          <cell r="D150">
            <v>1656</v>
          </cell>
          <cell r="E150">
            <v>0</v>
          </cell>
          <cell r="F150">
            <v>7453.05</v>
          </cell>
          <cell r="G150">
            <v>0.34</v>
          </cell>
          <cell r="H150">
            <v>1.19</v>
          </cell>
          <cell r="I150">
            <v>4.5999999999999996</v>
          </cell>
          <cell r="J150" t="str">
            <v xml:space="preserve"> </v>
          </cell>
          <cell r="K150">
            <v>167</v>
          </cell>
          <cell r="L150">
            <v>0.12390000000000001</v>
          </cell>
          <cell r="M150">
            <v>-19</v>
          </cell>
          <cell r="N150">
            <v>20</v>
          </cell>
          <cell r="O150">
            <v>1</v>
          </cell>
          <cell r="P150">
            <v>197.08099999999999</v>
          </cell>
          <cell r="Q150">
            <v>0</v>
          </cell>
          <cell r="R150">
            <v>197.08099999999999</v>
          </cell>
        </row>
        <row r="151">
          <cell r="A151" t="str">
            <v xml:space="preserve">40Л ПОБЕДЫ 14 </v>
          </cell>
          <cell r="B151" t="str">
            <v xml:space="preserve">Клиническая 5/1 д/сад 65 ввод 2 </v>
          </cell>
          <cell r="C151" t="str">
            <v xml:space="preserve">Бюджет </v>
          </cell>
          <cell r="D151">
            <v>3076</v>
          </cell>
          <cell r="E151">
            <v>0</v>
          </cell>
          <cell r="F151">
            <v>13841.38</v>
          </cell>
          <cell r="G151">
            <v>0.34</v>
          </cell>
          <cell r="H151">
            <v>1.19</v>
          </cell>
          <cell r="I151">
            <v>4.5999999999999996</v>
          </cell>
          <cell r="J151" t="str">
            <v xml:space="preserve"> </v>
          </cell>
          <cell r="K151">
            <v>167</v>
          </cell>
          <cell r="L151">
            <v>0.2301</v>
          </cell>
          <cell r="M151">
            <v>-19</v>
          </cell>
          <cell r="N151">
            <v>20</v>
          </cell>
          <cell r="O151">
            <v>1</v>
          </cell>
          <cell r="P151">
            <v>366.00799999999998</v>
          </cell>
          <cell r="Q151">
            <v>0</v>
          </cell>
          <cell r="R151">
            <v>366.00799999999998</v>
          </cell>
        </row>
        <row r="152">
          <cell r="A152" t="str">
            <v xml:space="preserve">40Л ПОБЕДЫ 14 </v>
          </cell>
          <cell r="B152" t="str">
            <v xml:space="preserve">40Л Победы ДК ЗИП </v>
          </cell>
          <cell r="C152" t="str">
            <v xml:space="preserve">Прочие </v>
          </cell>
          <cell r="D152">
            <v>53.59</v>
          </cell>
          <cell r="E152">
            <v>0</v>
          </cell>
          <cell r="F152">
            <v>241.15</v>
          </cell>
          <cell r="G152">
            <v>0.43</v>
          </cell>
          <cell r="H152">
            <v>1.19</v>
          </cell>
          <cell r="I152">
            <v>4.5999999999999996</v>
          </cell>
          <cell r="J152" t="str">
            <v xml:space="preserve"> </v>
          </cell>
          <cell r="K152">
            <v>167</v>
          </cell>
          <cell r="L152">
            <v>4.81E-3</v>
          </cell>
          <cell r="M152">
            <v>-19</v>
          </cell>
          <cell r="N152">
            <v>18</v>
          </cell>
          <cell r="O152">
            <v>1</v>
          </cell>
          <cell r="P152">
            <v>7.0220000000000002</v>
          </cell>
          <cell r="Q152">
            <v>0</v>
          </cell>
          <cell r="R152">
            <v>7.0220000000000002</v>
          </cell>
        </row>
        <row r="153">
          <cell r="A153" t="str">
            <v xml:space="preserve">Итого по котельной </v>
          </cell>
          <cell r="B153" t="str">
            <v xml:space="preserve">собственное ---------------------------- </v>
          </cell>
          <cell r="C153" t="str">
            <v xml:space="preserve">По всем группам </v>
          </cell>
          <cell r="D153">
            <v>35102.9</v>
          </cell>
          <cell r="E153">
            <v>6881</v>
          </cell>
          <cell r="F153">
            <v>159156.41999999998</v>
          </cell>
          <cell r="H153">
            <v>1.19</v>
          </cell>
          <cell r="L153">
            <v>2.5312090000000005</v>
          </cell>
          <cell r="P153">
            <v>3969.7749999999996</v>
          </cell>
          <cell r="Q153">
            <v>0</v>
          </cell>
          <cell r="R153">
            <v>3969.7749999999996</v>
          </cell>
        </row>
        <row r="154">
          <cell r="A154" t="str">
            <v xml:space="preserve"> </v>
          </cell>
          <cell r="B154" t="str">
            <v xml:space="preserve"> </v>
          </cell>
          <cell r="C154" t="str">
            <v xml:space="preserve">Бюджет </v>
          </cell>
          <cell r="D154">
            <v>34213.410000000003</v>
          </cell>
          <cell r="E154">
            <v>3169</v>
          </cell>
          <cell r="F154">
            <v>155202.76999999999</v>
          </cell>
          <cell r="H154">
            <v>1.19</v>
          </cell>
          <cell r="L154">
            <v>2.4643790000000005</v>
          </cell>
          <cell r="P154">
            <v>3872.2049999999995</v>
          </cell>
          <cell r="Q154">
            <v>0</v>
          </cell>
          <cell r="R154">
            <v>3872.2049999999995</v>
          </cell>
        </row>
        <row r="155">
          <cell r="A155" t="str">
            <v xml:space="preserve"> </v>
          </cell>
          <cell r="B155" t="str">
            <v xml:space="preserve"> </v>
          </cell>
          <cell r="C155" t="str">
            <v xml:space="preserve">Прочие </v>
          </cell>
          <cell r="D155">
            <v>889.49000000000012</v>
          </cell>
          <cell r="E155">
            <v>3712</v>
          </cell>
          <cell r="F155">
            <v>3953.65</v>
          </cell>
          <cell r="H155">
            <v>1.19</v>
          </cell>
          <cell r="L155">
            <v>6.6830000000000001E-2</v>
          </cell>
          <cell r="P155">
            <v>97.57</v>
          </cell>
          <cell r="Q155">
            <v>0</v>
          </cell>
          <cell r="R155">
            <v>97.57</v>
          </cell>
        </row>
        <row r="156">
          <cell r="A156" t="str">
            <v>Тепловые потери в наружных сетях потребителей</v>
          </cell>
          <cell r="H156">
            <v>1.19</v>
          </cell>
        </row>
        <row r="157">
          <cell r="A157" t="str">
            <v xml:space="preserve">40л.Победы10/1 </v>
          </cell>
          <cell r="B157" t="str">
            <v xml:space="preserve">40 Л Победы 10 общеж. от </v>
          </cell>
          <cell r="C157" t="str">
            <v xml:space="preserve">Население </v>
          </cell>
          <cell r="D157">
            <v>2797.4</v>
          </cell>
          <cell r="E157">
            <v>10123</v>
          </cell>
          <cell r="F157">
            <v>10123</v>
          </cell>
          <cell r="G157">
            <v>0.43</v>
          </cell>
          <cell r="H157">
            <v>1.19</v>
          </cell>
          <cell r="I157">
            <v>4.5999999999999996</v>
          </cell>
          <cell r="J157" t="str">
            <v xml:space="preserve">5 </v>
          </cell>
          <cell r="K157">
            <v>167</v>
          </cell>
          <cell r="L157">
            <v>0.20191399999999998</v>
          </cell>
          <cell r="M157">
            <v>-19</v>
          </cell>
          <cell r="N157">
            <v>18</v>
          </cell>
          <cell r="O157">
            <v>1</v>
          </cell>
          <cell r="P157">
            <v>294.79000000000002</v>
          </cell>
          <cell r="Q157">
            <v>278.34899999999999</v>
          </cell>
          <cell r="R157">
            <v>278.34899999999999</v>
          </cell>
        </row>
        <row r="158">
          <cell r="A158" t="str">
            <v xml:space="preserve">40л.Победы10/1 </v>
          </cell>
          <cell r="B158" t="str">
            <v xml:space="preserve">40Л Победы 12 гараж лит"Г" </v>
          </cell>
          <cell r="C158" t="str">
            <v xml:space="preserve">Бюджет </v>
          </cell>
          <cell r="D158">
            <v>366.73</v>
          </cell>
          <cell r="E158">
            <v>0</v>
          </cell>
          <cell r="F158">
            <v>1650.3</v>
          </cell>
          <cell r="G158">
            <v>0.7</v>
          </cell>
          <cell r="H158">
            <v>1.19</v>
          </cell>
          <cell r="I158">
            <v>4.5999999999999996</v>
          </cell>
          <cell r="J158" t="str">
            <v xml:space="preserve"> </v>
          </cell>
          <cell r="K158">
            <v>167</v>
          </cell>
          <cell r="L158">
            <v>5.0690000000000006E-2</v>
          </cell>
          <cell r="M158">
            <v>-19</v>
          </cell>
          <cell r="N158">
            <v>16</v>
          </cell>
          <cell r="O158">
            <v>1</v>
          </cell>
          <cell r="P158">
            <v>66.625</v>
          </cell>
          <cell r="Q158">
            <v>0</v>
          </cell>
          <cell r="R158">
            <v>66.625</v>
          </cell>
        </row>
        <row r="159">
          <cell r="A159" t="str">
            <v xml:space="preserve">40л.Победы10/1 </v>
          </cell>
          <cell r="B159" t="str">
            <v xml:space="preserve">40Л Победы 12 гост.лит"В" </v>
          </cell>
          <cell r="C159" t="str">
            <v xml:space="preserve">Бюджет </v>
          </cell>
          <cell r="D159">
            <v>209.12</v>
          </cell>
          <cell r="E159">
            <v>0</v>
          </cell>
          <cell r="F159">
            <v>941.02</v>
          </cell>
          <cell r="G159">
            <v>0.43</v>
          </cell>
          <cell r="H159">
            <v>1.19</v>
          </cell>
          <cell r="I159">
            <v>4.5999999999999996</v>
          </cell>
          <cell r="J159" t="str">
            <v xml:space="preserve"> </v>
          </cell>
          <cell r="K159">
            <v>167</v>
          </cell>
          <cell r="L159">
            <v>1.8770000000000002E-2</v>
          </cell>
          <cell r="M159">
            <v>-19</v>
          </cell>
          <cell r="N159">
            <v>18</v>
          </cell>
          <cell r="O159">
            <v>1</v>
          </cell>
          <cell r="P159">
            <v>27.402999999999999</v>
          </cell>
          <cell r="Q159">
            <v>0</v>
          </cell>
          <cell r="R159">
            <v>27.402999999999999</v>
          </cell>
        </row>
        <row r="160">
          <cell r="A160" t="str">
            <v xml:space="preserve">40л.Победы10/1 </v>
          </cell>
          <cell r="B160" t="str">
            <v xml:space="preserve">40Л Победы 12 мед.кор.лит"А" </v>
          </cell>
          <cell r="C160" t="str">
            <v xml:space="preserve">Бюджет </v>
          </cell>
          <cell r="D160">
            <v>1921.38</v>
          </cell>
          <cell r="E160">
            <v>0</v>
          </cell>
          <cell r="F160">
            <v>8646.2000000000007</v>
          </cell>
          <cell r="G160">
            <v>0.36</v>
          </cell>
          <cell r="H160">
            <v>1.19</v>
          </cell>
          <cell r="I160">
            <v>4.5999999999999996</v>
          </cell>
          <cell r="J160" t="str">
            <v xml:space="preserve"> </v>
          </cell>
          <cell r="K160">
            <v>167</v>
          </cell>
          <cell r="L160">
            <v>0.15219000000000002</v>
          </cell>
          <cell r="M160">
            <v>-19</v>
          </cell>
          <cell r="N160">
            <v>20</v>
          </cell>
          <cell r="O160">
            <v>1</v>
          </cell>
          <cell r="P160">
            <v>242.08</v>
          </cell>
          <cell r="Q160">
            <v>0</v>
          </cell>
          <cell r="R160">
            <v>242.08</v>
          </cell>
        </row>
        <row r="161">
          <cell r="A161" t="str">
            <v xml:space="preserve">40л.Победы10/1 </v>
          </cell>
          <cell r="B161" t="str">
            <v xml:space="preserve">40Л Победы 12 произ.кор.лит "Б" </v>
          </cell>
          <cell r="C161" t="str">
            <v xml:space="preserve">Бюджет </v>
          </cell>
          <cell r="D161">
            <v>2219.9499999999998</v>
          </cell>
          <cell r="E161">
            <v>0</v>
          </cell>
          <cell r="F161">
            <v>9989.7900000000009</v>
          </cell>
          <cell r="G161">
            <v>0.43</v>
          </cell>
          <cell r="H161">
            <v>1.19</v>
          </cell>
          <cell r="I161">
            <v>4.5999999999999996</v>
          </cell>
          <cell r="J161" t="str">
            <v xml:space="preserve"> </v>
          </cell>
          <cell r="K161">
            <v>167</v>
          </cell>
          <cell r="L161">
            <v>0.19926000000000002</v>
          </cell>
          <cell r="M161">
            <v>-19</v>
          </cell>
          <cell r="N161">
            <v>18</v>
          </cell>
          <cell r="O161">
            <v>1</v>
          </cell>
          <cell r="P161">
            <v>290.916</v>
          </cell>
          <cell r="Q161">
            <v>0</v>
          </cell>
          <cell r="R161">
            <v>290.916</v>
          </cell>
        </row>
        <row r="162">
          <cell r="A162" t="str">
            <v xml:space="preserve">40л.Победы10/1 </v>
          </cell>
          <cell r="B162" t="str">
            <v xml:space="preserve">40Л Победы 10 парик-я </v>
          </cell>
          <cell r="C162" t="str">
            <v xml:space="preserve">Прочие </v>
          </cell>
          <cell r="D162">
            <v>21.61</v>
          </cell>
          <cell r="E162">
            <v>0</v>
          </cell>
          <cell r="F162">
            <v>97.26</v>
          </cell>
          <cell r="G162">
            <v>0.43</v>
          </cell>
          <cell r="H162">
            <v>1.19</v>
          </cell>
          <cell r="I162">
            <v>4.5999999999999996</v>
          </cell>
          <cell r="J162" t="str">
            <v xml:space="preserve"> </v>
          </cell>
          <cell r="K162">
            <v>167</v>
          </cell>
          <cell r="L162">
            <v>1.9400000000000001E-3</v>
          </cell>
          <cell r="M162">
            <v>-19</v>
          </cell>
          <cell r="N162">
            <v>18</v>
          </cell>
          <cell r="O162">
            <v>1</v>
          </cell>
          <cell r="P162">
            <v>2.8330000000000002</v>
          </cell>
          <cell r="Q162">
            <v>0</v>
          </cell>
          <cell r="R162">
            <v>2.8330000000000002</v>
          </cell>
        </row>
        <row r="163">
          <cell r="A163" t="str">
            <v xml:space="preserve">40л.Победы10/1 </v>
          </cell>
          <cell r="B163" t="str">
            <v xml:space="preserve">40Л Победы 10 </v>
          </cell>
          <cell r="C163" t="str">
            <v xml:space="preserve">Прочие </v>
          </cell>
          <cell r="D163">
            <v>43.9</v>
          </cell>
          <cell r="E163">
            <v>0</v>
          </cell>
          <cell r="F163">
            <v>197.53</v>
          </cell>
          <cell r="G163">
            <v>0.43</v>
          </cell>
          <cell r="H163">
            <v>1.19</v>
          </cell>
          <cell r="I163">
            <v>4.5999999999999996</v>
          </cell>
          <cell r="J163" t="str">
            <v xml:space="preserve"> </v>
          </cell>
          <cell r="K163">
            <v>167</v>
          </cell>
          <cell r="L163">
            <v>3.9399999999999999E-3</v>
          </cell>
          <cell r="M163">
            <v>-19</v>
          </cell>
          <cell r="N163">
            <v>18</v>
          </cell>
          <cell r="O163">
            <v>1</v>
          </cell>
          <cell r="P163">
            <v>5.7519999999999998</v>
          </cell>
          <cell r="Q163">
            <v>0</v>
          </cell>
          <cell r="R163">
            <v>5.7519999999999998</v>
          </cell>
        </row>
        <row r="164">
          <cell r="A164" t="str">
            <v xml:space="preserve">40л.Победы10/1 </v>
          </cell>
          <cell r="B164" t="str">
            <v xml:space="preserve">40Л Победы 10 </v>
          </cell>
          <cell r="C164" t="str">
            <v xml:space="preserve">Прочие </v>
          </cell>
          <cell r="D164">
            <v>26.64</v>
          </cell>
          <cell r="E164">
            <v>0</v>
          </cell>
          <cell r="F164">
            <v>93.25</v>
          </cell>
          <cell r="G164">
            <v>0.43</v>
          </cell>
          <cell r="H164">
            <v>1.19</v>
          </cell>
          <cell r="I164">
            <v>4.5999999999999996</v>
          </cell>
          <cell r="J164" t="str">
            <v xml:space="preserve"> </v>
          </cell>
          <cell r="K164">
            <v>167</v>
          </cell>
          <cell r="L164">
            <v>1.8600000000000001E-3</v>
          </cell>
          <cell r="M164">
            <v>-19</v>
          </cell>
          <cell r="N164">
            <v>18</v>
          </cell>
          <cell r="O164">
            <v>1</v>
          </cell>
          <cell r="P164">
            <v>2.7160000000000002</v>
          </cell>
          <cell r="Q164">
            <v>0</v>
          </cell>
          <cell r="R164">
            <v>2.7160000000000002</v>
          </cell>
        </row>
        <row r="165">
          <cell r="A165" t="str">
            <v xml:space="preserve">40л.Победы10/1 </v>
          </cell>
          <cell r="B165" t="str">
            <v xml:space="preserve">40Л Победы 10 неж.пом </v>
          </cell>
          <cell r="C165" t="str">
            <v xml:space="preserve">Прочие </v>
          </cell>
          <cell r="D165">
            <v>43.41</v>
          </cell>
          <cell r="E165">
            <v>0</v>
          </cell>
          <cell r="F165">
            <v>195.32</v>
          </cell>
          <cell r="G165">
            <v>0.43</v>
          </cell>
          <cell r="H165">
            <v>1.19</v>
          </cell>
          <cell r="I165">
            <v>4.5999999999999996</v>
          </cell>
          <cell r="J165" t="str">
            <v xml:space="preserve"> </v>
          </cell>
          <cell r="K165">
            <v>167</v>
          </cell>
          <cell r="L165">
            <v>3.8959999999999997E-3</v>
          </cell>
          <cell r="M165">
            <v>-19</v>
          </cell>
          <cell r="N165">
            <v>18</v>
          </cell>
          <cell r="O165">
            <v>1</v>
          </cell>
          <cell r="P165">
            <v>5.6879999999999997</v>
          </cell>
          <cell r="Q165">
            <v>0</v>
          </cell>
          <cell r="R165">
            <v>5.6879999999999997</v>
          </cell>
        </row>
        <row r="166">
          <cell r="A166" t="str">
            <v xml:space="preserve">Итого по котельной </v>
          </cell>
          <cell r="B166" t="str">
            <v xml:space="preserve">собственное ---------------------------- </v>
          </cell>
          <cell r="C166" t="str">
            <v xml:space="preserve">По всем группам </v>
          </cell>
          <cell r="D166">
            <v>7650.14</v>
          </cell>
          <cell r="E166">
            <v>10123</v>
          </cell>
          <cell r="F166">
            <v>31933.67</v>
          </cell>
          <cell r="H166">
            <v>1.19</v>
          </cell>
          <cell r="L166">
            <v>0.63446000000000002</v>
          </cell>
          <cell r="P166">
            <v>938.80300000000011</v>
          </cell>
          <cell r="Q166">
            <v>278.34899999999999</v>
          </cell>
          <cell r="R166">
            <v>922.36200000000008</v>
          </cell>
        </row>
        <row r="167">
          <cell r="A167" t="str">
            <v xml:space="preserve"> </v>
          </cell>
          <cell r="B167" t="str">
            <v xml:space="preserve"> </v>
          </cell>
          <cell r="C167" t="str">
            <v xml:space="preserve">Бюджет </v>
          </cell>
          <cell r="D167">
            <v>4717.18</v>
          </cell>
          <cell r="E167">
            <v>0</v>
          </cell>
          <cell r="F167">
            <v>21227.31</v>
          </cell>
          <cell r="H167">
            <v>1.19</v>
          </cell>
          <cell r="L167">
            <v>0.42091000000000001</v>
          </cell>
          <cell r="P167">
            <v>627.024</v>
          </cell>
          <cell r="Q167">
            <v>0</v>
          </cell>
          <cell r="R167">
            <v>627.024</v>
          </cell>
        </row>
        <row r="168">
          <cell r="A168" t="str">
            <v xml:space="preserve"> </v>
          </cell>
          <cell r="B168" t="str">
            <v xml:space="preserve"> </v>
          </cell>
          <cell r="C168" t="str">
            <v xml:space="preserve">"Население" в т.ч. "Жилзаказчик" </v>
          </cell>
          <cell r="D168">
            <v>2797.4</v>
          </cell>
          <cell r="E168">
            <v>10123</v>
          </cell>
          <cell r="F168">
            <v>10123</v>
          </cell>
          <cell r="H168">
            <v>1.19</v>
          </cell>
          <cell r="L168">
            <v>0.20191399999999998</v>
          </cell>
          <cell r="P168">
            <v>294.79000000000002</v>
          </cell>
          <cell r="Q168">
            <v>278.34899999999999</v>
          </cell>
          <cell r="R168">
            <v>278.34899999999999</v>
          </cell>
        </row>
        <row r="169">
          <cell r="A169" t="str">
            <v xml:space="preserve"> </v>
          </cell>
          <cell r="B169" t="str">
            <v xml:space="preserve"> </v>
          </cell>
          <cell r="C169" t="str">
            <v xml:space="preserve">Прочие </v>
          </cell>
          <cell r="D169">
            <v>135.56</v>
          </cell>
          <cell r="E169">
            <v>0</v>
          </cell>
          <cell r="F169">
            <v>583.36</v>
          </cell>
          <cell r="H169">
            <v>1.19</v>
          </cell>
          <cell r="L169">
            <v>1.1636000000000001E-2</v>
          </cell>
          <cell r="P169">
            <v>16.989000000000001</v>
          </cell>
          <cell r="Q169">
            <v>0</v>
          </cell>
          <cell r="R169">
            <v>16.989000000000001</v>
          </cell>
        </row>
        <row r="170">
          <cell r="H170">
            <v>1.19</v>
          </cell>
        </row>
        <row r="171">
          <cell r="A171" t="str">
            <v>Тепловые потери в наружных сетях потребителей</v>
          </cell>
          <cell r="H171">
            <v>1.19</v>
          </cell>
        </row>
        <row r="172">
          <cell r="A172" t="str">
            <v xml:space="preserve">4отд.Краснод </v>
          </cell>
          <cell r="B172" t="str">
            <v xml:space="preserve">Краснодар 4 отд клуб </v>
          </cell>
          <cell r="C172" t="str">
            <v xml:space="preserve">Прочие </v>
          </cell>
          <cell r="D172">
            <v>184.1</v>
          </cell>
          <cell r="E172">
            <v>0</v>
          </cell>
          <cell r="F172">
            <v>828.44</v>
          </cell>
          <cell r="G172">
            <v>0.37</v>
          </cell>
          <cell r="H172">
            <v>1.19</v>
          </cell>
          <cell r="I172">
            <v>4.5999999999999996</v>
          </cell>
          <cell r="J172" t="str">
            <v xml:space="preserve"> </v>
          </cell>
          <cell r="K172">
            <v>167</v>
          </cell>
          <cell r="L172">
            <v>1.3450000000000002E-2</v>
          </cell>
          <cell r="M172">
            <v>-19</v>
          </cell>
          <cell r="N172">
            <v>16</v>
          </cell>
          <cell r="O172">
            <v>1</v>
          </cell>
          <cell r="P172">
            <v>17.678000000000001</v>
          </cell>
          <cell r="Q172">
            <v>0</v>
          </cell>
          <cell r="R172">
            <v>17.678000000000001</v>
          </cell>
        </row>
        <row r="173">
          <cell r="A173" t="str">
            <v xml:space="preserve">4отд.Краснод </v>
          </cell>
          <cell r="B173" t="str">
            <v xml:space="preserve">Краснодар 4 отд кон-ра </v>
          </cell>
          <cell r="C173" t="str">
            <v xml:space="preserve">Прочие </v>
          </cell>
          <cell r="D173">
            <v>40</v>
          </cell>
          <cell r="E173">
            <v>0</v>
          </cell>
          <cell r="F173">
            <v>179.98</v>
          </cell>
          <cell r="G173">
            <v>0.43</v>
          </cell>
          <cell r="H173">
            <v>1.19</v>
          </cell>
          <cell r="I173">
            <v>4.5999999999999996</v>
          </cell>
          <cell r="J173" t="str">
            <v xml:space="preserve"> </v>
          </cell>
          <cell r="K173">
            <v>167</v>
          </cell>
          <cell r="L173">
            <v>3.5900000000000003E-3</v>
          </cell>
          <cell r="M173">
            <v>-19</v>
          </cell>
          <cell r="N173">
            <v>18</v>
          </cell>
          <cell r="O173">
            <v>1</v>
          </cell>
          <cell r="P173">
            <v>5.2409999999999997</v>
          </cell>
          <cell r="Q173">
            <v>0</v>
          </cell>
          <cell r="R173">
            <v>5.2409999999999997</v>
          </cell>
        </row>
        <row r="174">
          <cell r="A174" t="str">
            <v xml:space="preserve">4отд.Краснод </v>
          </cell>
          <cell r="B174" t="str">
            <v xml:space="preserve">Краснодар 4 отд маг-н </v>
          </cell>
          <cell r="C174" t="str">
            <v xml:space="preserve">Прочие </v>
          </cell>
          <cell r="D174">
            <v>96.58</v>
          </cell>
          <cell r="E174">
            <v>0</v>
          </cell>
          <cell r="F174">
            <v>434.63</v>
          </cell>
          <cell r="G174">
            <v>0.38</v>
          </cell>
          <cell r="H174">
            <v>1.19</v>
          </cell>
          <cell r="I174">
            <v>4.5999999999999996</v>
          </cell>
          <cell r="J174" t="str">
            <v xml:space="preserve"> </v>
          </cell>
          <cell r="K174">
            <v>167</v>
          </cell>
          <cell r="L174">
            <v>7.0400000000000003E-3</v>
          </cell>
          <cell r="M174">
            <v>-19</v>
          </cell>
          <cell r="N174">
            <v>15</v>
          </cell>
          <cell r="O174">
            <v>1</v>
          </cell>
          <cell r="P174">
            <v>8.6950000000000003</v>
          </cell>
          <cell r="Q174">
            <v>0</v>
          </cell>
          <cell r="R174">
            <v>8.6950000000000003</v>
          </cell>
        </row>
        <row r="175">
          <cell r="A175" t="str">
            <v xml:space="preserve">4отд.Краснод </v>
          </cell>
          <cell r="B175" t="str">
            <v xml:space="preserve">Краснодар 24 4 отд. </v>
          </cell>
          <cell r="C175" t="str">
            <v xml:space="preserve">Жилзаказчик </v>
          </cell>
          <cell r="D175">
            <v>662.2</v>
          </cell>
          <cell r="E175">
            <v>2350</v>
          </cell>
          <cell r="F175">
            <v>2348</v>
          </cell>
          <cell r="G175">
            <v>0.52</v>
          </cell>
          <cell r="H175">
            <v>1.19</v>
          </cell>
          <cell r="I175">
            <v>4.5999999999999996</v>
          </cell>
          <cell r="J175" t="str">
            <v xml:space="preserve">2 </v>
          </cell>
          <cell r="K175">
            <v>167</v>
          </cell>
          <cell r="L175">
            <v>5.6963E-2</v>
          </cell>
          <cell r="M175">
            <v>-19</v>
          </cell>
          <cell r="N175">
            <v>18</v>
          </cell>
          <cell r="O175">
            <v>1</v>
          </cell>
          <cell r="P175">
            <v>83.164000000000001</v>
          </cell>
          <cell r="Q175">
            <v>87.855000000000004</v>
          </cell>
          <cell r="R175">
            <v>87.855000000000004</v>
          </cell>
        </row>
        <row r="176">
          <cell r="A176" t="str">
            <v xml:space="preserve">4отд.Краснод </v>
          </cell>
          <cell r="B176" t="str">
            <v xml:space="preserve">Краснодар 62 4 отд. </v>
          </cell>
          <cell r="C176" t="str">
            <v xml:space="preserve">Жилзаказчик </v>
          </cell>
          <cell r="D176">
            <v>381.1</v>
          </cell>
          <cell r="E176">
            <v>1678</v>
          </cell>
          <cell r="F176">
            <v>1676</v>
          </cell>
          <cell r="G176">
            <v>0.55000000000000004</v>
          </cell>
          <cell r="H176">
            <v>1.19</v>
          </cell>
          <cell r="I176">
            <v>4.5999999999999996</v>
          </cell>
          <cell r="J176" t="str">
            <v xml:space="preserve">2 </v>
          </cell>
          <cell r="K176">
            <v>167</v>
          </cell>
          <cell r="L176">
            <v>4.2945999999999998E-2</v>
          </cell>
          <cell r="M176">
            <v>-19</v>
          </cell>
          <cell r="N176">
            <v>18</v>
          </cell>
          <cell r="O176">
            <v>1</v>
          </cell>
          <cell r="P176">
            <v>62.701000000000001</v>
          </cell>
          <cell r="Q176">
            <v>50.558999999999997</v>
          </cell>
          <cell r="R176">
            <v>50.558999999999997</v>
          </cell>
        </row>
        <row r="177">
          <cell r="A177" t="str">
            <v xml:space="preserve">4отд.Краснод </v>
          </cell>
          <cell r="B177" t="str">
            <v xml:space="preserve">Краснодар 63 3 отд. </v>
          </cell>
          <cell r="C177" t="str">
            <v xml:space="preserve">Жилзаказчик </v>
          </cell>
          <cell r="D177">
            <v>339.6</v>
          </cell>
          <cell r="E177">
            <v>1551</v>
          </cell>
          <cell r="F177">
            <v>1549</v>
          </cell>
          <cell r="G177">
            <v>0.57000000000000006</v>
          </cell>
          <cell r="H177">
            <v>1.19</v>
          </cell>
          <cell r="I177">
            <v>4.5999999999999996</v>
          </cell>
          <cell r="J177" t="str">
            <v xml:space="preserve">2 </v>
          </cell>
          <cell r="K177">
            <v>167</v>
          </cell>
          <cell r="L177">
            <v>4.0597000000000001E-2</v>
          </cell>
          <cell r="M177">
            <v>-19</v>
          </cell>
          <cell r="N177">
            <v>18</v>
          </cell>
          <cell r="O177">
            <v>1</v>
          </cell>
          <cell r="P177">
            <v>59.27</v>
          </cell>
          <cell r="Q177">
            <v>45.052999999999997</v>
          </cell>
          <cell r="R177">
            <v>45.052999999999997</v>
          </cell>
        </row>
        <row r="178">
          <cell r="A178" t="str">
            <v xml:space="preserve">Итого по котельной </v>
          </cell>
          <cell r="B178" t="str">
            <v xml:space="preserve">собственное ---------------------------- </v>
          </cell>
          <cell r="C178" t="str">
            <v xml:space="preserve">По всем группам </v>
          </cell>
          <cell r="D178">
            <v>1703.5800000000002</v>
          </cell>
          <cell r="E178">
            <v>5579</v>
          </cell>
          <cell r="F178">
            <v>7016.05</v>
          </cell>
          <cell r="H178">
            <v>1.19</v>
          </cell>
          <cell r="L178">
            <v>0.16458600000000001</v>
          </cell>
          <cell r="P178">
            <v>236.74900000000002</v>
          </cell>
          <cell r="Q178">
            <v>183.46699999999998</v>
          </cell>
          <cell r="R178">
            <v>215.08099999999999</v>
          </cell>
        </row>
        <row r="179">
          <cell r="A179" t="str">
            <v xml:space="preserve"> </v>
          </cell>
          <cell r="B179" t="str">
            <v xml:space="preserve"> </v>
          </cell>
          <cell r="C179" t="str">
            <v xml:space="preserve">"Население" в т.ч. "Жилзаказчик" </v>
          </cell>
          <cell r="D179">
            <v>1382.9</v>
          </cell>
          <cell r="E179">
            <v>5579</v>
          </cell>
          <cell r="F179">
            <v>5573</v>
          </cell>
          <cell r="H179">
            <v>1.19</v>
          </cell>
          <cell r="L179">
            <v>0.14050599999999999</v>
          </cell>
          <cell r="P179">
            <v>205.13500000000002</v>
          </cell>
          <cell r="Q179">
            <v>183.46699999999998</v>
          </cell>
          <cell r="R179">
            <v>183.46699999999998</v>
          </cell>
        </row>
        <row r="180">
          <cell r="A180" t="str">
            <v xml:space="preserve"> </v>
          </cell>
          <cell r="B180" t="str">
            <v xml:space="preserve"> </v>
          </cell>
          <cell r="C180" t="str">
            <v xml:space="preserve">Жилзаказчик </v>
          </cell>
          <cell r="D180">
            <v>1382.9</v>
          </cell>
          <cell r="E180">
            <v>5579</v>
          </cell>
          <cell r="F180">
            <v>5573</v>
          </cell>
          <cell r="H180">
            <v>1.19</v>
          </cell>
          <cell r="L180">
            <v>0.14050599999999999</v>
          </cell>
          <cell r="P180">
            <v>205.13500000000002</v>
          </cell>
          <cell r="Q180">
            <v>183.46699999999998</v>
          </cell>
          <cell r="R180">
            <v>183.46699999999998</v>
          </cell>
        </row>
        <row r="181">
          <cell r="A181" t="str">
            <v xml:space="preserve"> </v>
          </cell>
          <cell r="B181" t="str">
            <v xml:space="preserve"> </v>
          </cell>
          <cell r="C181" t="str">
            <v xml:space="preserve">Прочие </v>
          </cell>
          <cell r="D181">
            <v>320.68</v>
          </cell>
          <cell r="E181">
            <v>0</v>
          </cell>
          <cell r="F181">
            <v>1443.0500000000002</v>
          </cell>
          <cell r="H181">
            <v>1.19</v>
          </cell>
          <cell r="L181">
            <v>2.4080000000000004E-2</v>
          </cell>
          <cell r="P181">
            <v>31.614000000000001</v>
          </cell>
          <cell r="Q181">
            <v>0</v>
          </cell>
          <cell r="R181">
            <v>31.614000000000001</v>
          </cell>
        </row>
        <row r="182">
          <cell r="A182" t="str">
            <v>Тепловые потери в наружных сетях потребителей</v>
          </cell>
          <cell r="H182">
            <v>1.19</v>
          </cell>
        </row>
        <row r="183">
          <cell r="A183" t="str">
            <v xml:space="preserve">5Артел.пр.23/1 </v>
          </cell>
          <cell r="B183" t="str">
            <v xml:space="preserve">5-й Артельный пр 25 </v>
          </cell>
          <cell r="C183" t="str">
            <v xml:space="preserve">Население </v>
          </cell>
          <cell r="D183">
            <v>277.60000000000002</v>
          </cell>
          <cell r="E183">
            <v>1177</v>
          </cell>
          <cell r="F183">
            <v>1177</v>
          </cell>
          <cell r="G183">
            <v>0</v>
          </cell>
          <cell r="H183">
            <v>1.19</v>
          </cell>
          <cell r="I183">
            <v>4.5999999999999996</v>
          </cell>
          <cell r="J183" t="str">
            <v xml:space="preserve">2 </v>
          </cell>
          <cell r="K183">
            <v>167</v>
          </cell>
          <cell r="L183">
            <v>3.2702999999999996E-2</v>
          </cell>
          <cell r="M183">
            <v>-19</v>
          </cell>
          <cell r="N183">
            <v>18</v>
          </cell>
          <cell r="O183">
            <v>1</v>
          </cell>
          <cell r="P183">
            <v>47.746000000000002</v>
          </cell>
          <cell r="Q183">
            <v>36.828000000000003</v>
          </cell>
          <cell r="R183">
            <v>36.828000000000003</v>
          </cell>
        </row>
        <row r="184">
          <cell r="A184" t="str">
            <v xml:space="preserve">5Артел.пр.23/1 </v>
          </cell>
          <cell r="B184" t="str">
            <v xml:space="preserve">1й Вишневый Пр 5 Маг 37 </v>
          </cell>
          <cell r="C184" t="str">
            <v xml:space="preserve">Прочие </v>
          </cell>
          <cell r="D184">
            <v>201.95</v>
          </cell>
          <cell r="E184">
            <v>566</v>
          </cell>
          <cell r="F184">
            <v>908.77</v>
          </cell>
          <cell r="G184">
            <v>0.38</v>
          </cell>
          <cell r="H184">
            <v>1.19</v>
          </cell>
          <cell r="I184">
            <v>4.5999999999999996</v>
          </cell>
          <cell r="J184" t="str">
            <v xml:space="preserve"> </v>
          </cell>
          <cell r="K184">
            <v>167</v>
          </cell>
          <cell r="L184">
            <v>1.472E-2</v>
          </cell>
          <cell r="M184">
            <v>-19</v>
          </cell>
          <cell r="N184">
            <v>15</v>
          </cell>
          <cell r="O184">
            <v>1</v>
          </cell>
          <cell r="P184">
            <v>18.181000000000001</v>
          </cell>
          <cell r="Q184">
            <v>0</v>
          </cell>
          <cell r="R184">
            <v>18.181000000000001</v>
          </cell>
        </row>
        <row r="185">
          <cell r="A185" t="str">
            <v xml:space="preserve">5Артел.пр.23/1 </v>
          </cell>
          <cell r="B185" t="str">
            <v xml:space="preserve">1й Вишневый Пр 5 Маг 37 </v>
          </cell>
          <cell r="C185" t="str">
            <v xml:space="preserve">Прочие </v>
          </cell>
          <cell r="D185">
            <v>38.799999999999997</v>
          </cell>
          <cell r="E185">
            <v>0</v>
          </cell>
          <cell r="F185">
            <v>130.71</v>
          </cell>
          <cell r="G185">
            <v>0.38</v>
          </cell>
          <cell r="H185">
            <v>1.19</v>
          </cell>
          <cell r="I185">
            <v>4.5999999999999996</v>
          </cell>
          <cell r="J185" t="str">
            <v xml:space="preserve"> </v>
          </cell>
          <cell r="K185">
            <v>167</v>
          </cell>
          <cell r="L185">
            <v>2.1000000000000003E-3</v>
          </cell>
          <cell r="M185">
            <v>-19</v>
          </cell>
          <cell r="N185">
            <v>15</v>
          </cell>
          <cell r="O185">
            <v>1</v>
          </cell>
          <cell r="P185">
            <v>2.5949999999999998</v>
          </cell>
          <cell r="Q185">
            <v>0</v>
          </cell>
          <cell r="R185">
            <v>2.5949999999999998</v>
          </cell>
        </row>
        <row r="186">
          <cell r="A186" t="str">
            <v xml:space="preserve">5Артел.пр.23/1 </v>
          </cell>
          <cell r="B186" t="str">
            <v xml:space="preserve">5й Артельный пр 18 ж\д пристр кв10 </v>
          </cell>
          <cell r="C186" t="str">
            <v xml:space="preserve">Население </v>
          </cell>
          <cell r="D186">
            <v>21</v>
          </cell>
          <cell r="E186">
            <v>93</v>
          </cell>
          <cell r="F186">
            <v>93</v>
          </cell>
          <cell r="G186">
            <v>0.51</v>
          </cell>
          <cell r="H186">
            <v>1.19</v>
          </cell>
          <cell r="I186">
            <v>4.5999999999999996</v>
          </cell>
          <cell r="J186" t="str">
            <v xml:space="preserve">2 </v>
          </cell>
          <cell r="K186">
            <v>167</v>
          </cell>
          <cell r="L186">
            <v>2.2179999999999999E-3</v>
          </cell>
          <cell r="M186">
            <v>-19</v>
          </cell>
          <cell r="N186">
            <v>18</v>
          </cell>
          <cell r="O186">
            <v>1</v>
          </cell>
          <cell r="P186">
            <v>3.2389999999999999</v>
          </cell>
          <cell r="Q186">
            <v>2.786</v>
          </cell>
          <cell r="R186">
            <v>2.786</v>
          </cell>
        </row>
        <row r="187">
          <cell r="A187" t="str">
            <v xml:space="preserve">5Артел.пр.23/1 </v>
          </cell>
          <cell r="B187" t="str">
            <v xml:space="preserve">5й Артельный пр 18 ж\д пристр кв12 </v>
          </cell>
          <cell r="C187" t="str">
            <v xml:space="preserve">Население </v>
          </cell>
          <cell r="D187">
            <v>18</v>
          </cell>
          <cell r="E187">
            <v>80</v>
          </cell>
          <cell r="F187">
            <v>80</v>
          </cell>
          <cell r="G187">
            <v>0.51</v>
          </cell>
          <cell r="H187">
            <v>1.19</v>
          </cell>
          <cell r="I187">
            <v>4.5999999999999996</v>
          </cell>
          <cell r="J187" t="str">
            <v xml:space="preserve">2 </v>
          </cell>
          <cell r="K187">
            <v>167</v>
          </cell>
          <cell r="L187">
            <v>1.9009999999999999E-3</v>
          </cell>
          <cell r="M187">
            <v>-19</v>
          </cell>
          <cell r="N187">
            <v>18</v>
          </cell>
          <cell r="O187">
            <v>1</v>
          </cell>
          <cell r="P187">
            <v>2.7749999999999999</v>
          </cell>
          <cell r="Q187">
            <v>2.3879999999999999</v>
          </cell>
          <cell r="R187">
            <v>2.3879999999999999</v>
          </cell>
        </row>
        <row r="188">
          <cell r="A188" t="str">
            <v xml:space="preserve">5Артел.пр.23/1 </v>
          </cell>
          <cell r="B188" t="str">
            <v xml:space="preserve">5й Артельный пр 18 ж\д пристр кв14 </v>
          </cell>
          <cell r="C188" t="str">
            <v xml:space="preserve">Население </v>
          </cell>
          <cell r="D188">
            <v>21</v>
          </cell>
          <cell r="E188">
            <v>93</v>
          </cell>
          <cell r="F188">
            <v>93</v>
          </cell>
          <cell r="G188">
            <v>0.51</v>
          </cell>
          <cell r="H188">
            <v>1.19</v>
          </cell>
          <cell r="I188">
            <v>4.5999999999999996</v>
          </cell>
          <cell r="J188" t="str">
            <v xml:space="preserve">2 </v>
          </cell>
          <cell r="K188">
            <v>167</v>
          </cell>
          <cell r="L188">
            <v>2.2179999999999999E-3</v>
          </cell>
          <cell r="M188">
            <v>-19</v>
          </cell>
          <cell r="N188">
            <v>18</v>
          </cell>
          <cell r="O188">
            <v>1</v>
          </cell>
          <cell r="P188">
            <v>3.2389999999999999</v>
          </cell>
          <cell r="Q188">
            <v>2.786</v>
          </cell>
          <cell r="R188">
            <v>2.786</v>
          </cell>
        </row>
        <row r="189">
          <cell r="A189" t="str">
            <v xml:space="preserve">5Артел.пр.23/1 </v>
          </cell>
          <cell r="B189" t="str">
            <v xml:space="preserve">5й Артельный пр 18 ж\д пристр кв16 </v>
          </cell>
          <cell r="C189" t="str">
            <v xml:space="preserve">Население </v>
          </cell>
          <cell r="D189">
            <v>18</v>
          </cell>
          <cell r="E189">
            <v>80</v>
          </cell>
          <cell r="F189">
            <v>80</v>
          </cell>
          <cell r="G189">
            <v>0.51</v>
          </cell>
          <cell r="H189">
            <v>1.19</v>
          </cell>
          <cell r="I189">
            <v>4.5999999999999996</v>
          </cell>
          <cell r="J189" t="str">
            <v xml:space="preserve">2 </v>
          </cell>
          <cell r="K189">
            <v>167</v>
          </cell>
          <cell r="L189">
            <v>1.9009999999999999E-3</v>
          </cell>
          <cell r="M189">
            <v>-19</v>
          </cell>
          <cell r="N189">
            <v>18</v>
          </cell>
          <cell r="O189">
            <v>1</v>
          </cell>
          <cell r="P189">
            <v>2.7749999999999999</v>
          </cell>
          <cell r="Q189">
            <v>2.3879999999999999</v>
          </cell>
          <cell r="R189">
            <v>2.3879999999999999</v>
          </cell>
        </row>
        <row r="190">
          <cell r="A190" t="str">
            <v xml:space="preserve">5Артел.пр.23/1 </v>
          </cell>
          <cell r="B190" t="str">
            <v xml:space="preserve">5й Артельный пр 22 ж/д </v>
          </cell>
          <cell r="C190" t="str">
            <v xml:space="preserve">Население </v>
          </cell>
          <cell r="D190">
            <v>259.39999999999998</v>
          </cell>
          <cell r="E190">
            <v>1223</v>
          </cell>
          <cell r="F190">
            <v>1223</v>
          </cell>
          <cell r="G190">
            <v>0.60000000000000009</v>
          </cell>
          <cell r="H190">
            <v>1.19</v>
          </cell>
          <cell r="I190">
            <v>4.5999999999999996</v>
          </cell>
          <cell r="J190" t="str">
            <v xml:space="preserve">2 </v>
          </cell>
          <cell r="K190">
            <v>167</v>
          </cell>
          <cell r="L190">
            <v>3.4040000000000001E-2</v>
          </cell>
          <cell r="M190">
            <v>-19</v>
          </cell>
          <cell r="N190">
            <v>18</v>
          </cell>
          <cell r="O190">
            <v>1</v>
          </cell>
          <cell r="P190">
            <v>49.698</v>
          </cell>
          <cell r="Q190">
            <v>34.417000000000002</v>
          </cell>
          <cell r="R190">
            <v>34.417000000000002</v>
          </cell>
        </row>
        <row r="191">
          <cell r="A191" t="str">
            <v xml:space="preserve">5Артел.пр.23/1 </v>
          </cell>
          <cell r="B191" t="str">
            <v xml:space="preserve">5й Артельный пр18 ж/д </v>
          </cell>
          <cell r="C191" t="str">
            <v xml:space="preserve">Население </v>
          </cell>
          <cell r="D191">
            <v>572.5</v>
          </cell>
          <cell r="E191">
            <v>2659</v>
          </cell>
          <cell r="F191">
            <v>2659</v>
          </cell>
          <cell r="G191">
            <v>0.51</v>
          </cell>
          <cell r="H191">
            <v>1.19</v>
          </cell>
          <cell r="I191">
            <v>4.5999999999999996</v>
          </cell>
          <cell r="J191" t="str">
            <v xml:space="preserve">2 </v>
          </cell>
          <cell r="K191">
            <v>167</v>
          </cell>
          <cell r="L191">
            <v>6.3392000000000004E-2</v>
          </cell>
          <cell r="M191">
            <v>-19</v>
          </cell>
          <cell r="N191">
            <v>18</v>
          </cell>
          <cell r="O191">
            <v>1</v>
          </cell>
          <cell r="P191">
            <v>92.55</v>
          </cell>
          <cell r="Q191">
            <v>75.953999999999994</v>
          </cell>
          <cell r="R191">
            <v>75.953999999999994</v>
          </cell>
        </row>
        <row r="192">
          <cell r="A192" t="str">
            <v xml:space="preserve">5Артел.пр.23/1 </v>
          </cell>
          <cell r="B192" t="str">
            <v xml:space="preserve">5й Артельный Пр29 кв5 Усенко </v>
          </cell>
          <cell r="C192" t="str">
            <v xml:space="preserve">Население </v>
          </cell>
          <cell r="D192">
            <v>30.5</v>
          </cell>
          <cell r="E192">
            <v>0</v>
          </cell>
          <cell r="F192">
            <v>114.44</v>
          </cell>
          <cell r="G192">
            <v>0.59</v>
          </cell>
          <cell r="H192">
            <v>1.19</v>
          </cell>
          <cell r="I192">
            <v>4.5999999999999996</v>
          </cell>
          <cell r="J192" t="str">
            <v xml:space="preserve">2 </v>
          </cell>
          <cell r="K192">
            <v>167</v>
          </cell>
          <cell r="L192">
            <v>3.1319999999999998E-3</v>
          </cell>
          <cell r="M192">
            <v>-19</v>
          </cell>
          <cell r="N192">
            <v>18</v>
          </cell>
          <cell r="O192">
            <v>1</v>
          </cell>
          <cell r="P192">
            <v>4.5720000000000001</v>
          </cell>
          <cell r="Q192">
            <v>4.0460000000000003</v>
          </cell>
          <cell r="R192">
            <v>4.0460000000000003</v>
          </cell>
        </row>
        <row r="193">
          <cell r="A193" t="str">
            <v xml:space="preserve">5Артел.пр.23/1 </v>
          </cell>
          <cell r="B193" t="str">
            <v xml:space="preserve">5й Артельный Пр29 кв6 Казаков </v>
          </cell>
          <cell r="C193" t="str">
            <v xml:space="preserve">Население </v>
          </cell>
          <cell r="D193">
            <v>35.9</v>
          </cell>
          <cell r="E193">
            <v>0</v>
          </cell>
          <cell r="F193">
            <v>134.86000000000001</v>
          </cell>
          <cell r="G193">
            <v>0.59</v>
          </cell>
          <cell r="H193">
            <v>1.19</v>
          </cell>
          <cell r="I193">
            <v>4.5999999999999996</v>
          </cell>
          <cell r="J193" t="str">
            <v xml:space="preserve">2 </v>
          </cell>
          <cell r="K193">
            <v>167</v>
          </cell>
          <cell r="L193">
            <v>3.6909999999999998E-3</v>
          </cell>
          <cell r="M193">
            <v>-19</v>
          </cell>
          <cell r="N193">
            <v>18</v>
          </cell>
          <cell r="O193">
            <v>1</v>
          </cell>
          <cell r="P193">
            <v>5.39</v>
          </cell>
          <cell r="Q193">
            <v>4.7649999999999997</v>
          </cell>
          <cell r="R193">
            <v>4.7649999999999997</v>
          </cell>
        </row>
        <row r="194">
          <cell r="A194" t="str">
            <v xml:space="preserve">5Артел.пр.23/1 </v>
          </cell>
          <cell r="B194" t="str">
            <v xml:space="preserve">5й Артельный Пр29 кв8 Афанасенко </v>
          </cell>
          <cell r="C194" t="str">
            <v xml:space="preserve">Население </v>
          </cell>
          <cell r="D194">
            <v>67.599999999999994</v>
          </cell>
          <cell r="E194">
            <v>0</v>
          </cell>
          <cell r="F194">
            <v>253.8</v>
          </cell>
          <cell r="G194">
            <v>0.59</v>
          </cell>
          <cell r="H194">
            <v>1.19</v>
          </cell>
          <cell r="I194">
            <v>4.5999999999999996</v>
          </cell>
          <cell r="J194" t="str">
            <v xml:space="preserve">2 </v>
          </cell>
          <cell r="K194">
            <v>167</v>
          </cell>
          <cell r="L194">
            <v>6.9459999999999999E-3</v>
          </cell>
          <cell r="M194">
            <v>-19</v>
          </cell>
          <cell r="N194">
            <v>18</v>
          </cell>
          <cell r="O194">
            <v>1</v>
          </cell>
          <cell r="P194">
            <v>10.138999999999999</v>
          </cell>
          <cell r="Q194">
            <v>8.9670000000000005</v>
          </cell>
          <cell r="R194">
            <v>8.9670000000000005</v>
          </cell>
        </row>
        <row r="195">
          <cell r="A195" t="str">
            <v xml:space="preserve">5Артел.пр.23/1 </v>
          </cell>
          <cell r="B195" t="str">
            <v xml:space="preserve">5й Артельный пр 29 кв 1 Леоненко </v>
          </cell>
          <cell r="C195" t="str">
            <v xml:space="preserve">Население </v>
          </cell>
          <cell r="D195">
            <v>30.3</v>
          </cell>
          <cell r="E195">
            <v>0</v>
          </cell>
          <cell r="F195">
            <v>113.71</v>
          </cell>
          <cell r="G195">
            <v>0.59</v>
          </cell>
          <cell r="H195">
            <v>1.19</v>
          </cell>
          <cell r="I195">
            <v>4.5999999999999996</v>
          </cell>
          <cell r="J195" t="str">
            <v xml:space="preserve">2 </v>
          </cell>
          <cell r="K195">
            <v>167</v>
          </cell>
          <cell r="L195">
            <v>3.1119999999999997E-3</v>
          </cell>
          <cell r="M195">
            <v>-19</v>
          </cell>
          <cell r="N195">
            <v>18</v>
          </cell>
          <cell r="O195">
            <v>1</v>
          </cell>
          <cell r="P195">
            <v>4.5430000000000001</v>
          </cell>
          <cell r="Q195">
            <v>4.0190000000000001</v>
          </cell>
          <cell r="R195">
            <v>4.0190000000000001</v>
          </cell>
        </row>
        <row r="196">
          <cell r="A196" t="str">
            <v xml:space="preserve">5Артел.пр.23/1 </v>
          </cell>
          <cell r="B196" t="str">
            <v xml:space="preserve">5й Артельный пр 29 кв 4 Курусь </v>
          </cell>
          <cell r="C196" t="str">
            <v xml:space="preserve">Население </v>
          </cell>
          <cell r="D196">
            <v>67.099999999999994</v>
          </cell>
          <cell r="E196">
            <v>0</v>
          </cell>
          <cell r="F196">
            <v>254.82</v>
          </cell>
          <cell r="G196">
            <v>0.59</v>
          </cell>
          <cell r="H196">
            <v>1.19</v>
          </cell>
          <cell r="I196">
            <v>4.5999999999999996</v>
          </cell>
          <cell r="J196" t="str">
            <v xml:space="preserve">2 </v>
          </cell>
          <cell r="K196">
            <v>167</v>
          </cell>
          <cell r="L196">
            <v>6.9739999999999993E-3</v>
          </cell>
          <cell r="M196">
            <v>-19</v>
          </cell>
          <cell r="N196">
            <v>18</v>
          </cell>
          <cell r="O196">
            <v>1</v>
          </cell>
          <cell r="P196">
            <v>10.183</v>
          </cell>
          <cell r="Q196">
            <v>8.9</v>
          </cell>
          <cell r="R196">
            <v>8.9</v>
          </cell>
        </row>
        <row r="197">
          <cell r="A197" t="str">
            <v xml:space="preserve">5Артел.пр.23/1 </v>
          </cell>
          <cell r="B197" t="str">
            <v xml:space="preserve">5й Артельный пр29 кв 2 Шимон </v>
          </cell>
          <cell r="C197" t="str">
            <v xml:space="preserve">Население </v>
          </cell>
          <cell r="D197">
            <v>62.4</v>
          </cell>
          <cell r="E197">
            <v>0</v>
          </cell>
          <cell r="F197">
            <v>234.18</v>
          </cell>
          <cell r="G197">
            <v>0.59</v>
          </cell>
          <cell r="H197">
            <v>1.19</v>
          </cell>
          <cell r="I197">
            <v>4.5999999999999996</v>
          </cell>
          <cell r="J197" t="str">
            <v xml:space="preserve">2 </v>
          </cell>
          <cell r="K197">
            <v>167</v>
          </cell>
          <cell r="L197">
            <v>6.4089999999999998E-3</v>
          </cell>
          <cell r="M197">
            <v>-19</v>
          </cell>
          <cell r="N197">
            <v>18</v>
          </cell>
          <cell r="O197">
            <v>1</v>
          </cell>
          <cell r="P197">
            <v>9.3559999999999999</v>
          </cell>
          <cell r="Q197">
            <v>8.2810000000000006</v>
          </cell>
          <cell r="R197">
            <v>8.2810000000000006</v>
          </cell>
        </row>
        <row r="198">
          <cell r="A198" t="str">
            <v xml:space="preserve">5Артел.пр.23/1 </v>
          </cell>
          <cell r="B198" t="str">
            <v xml:space="preserve">5й Артельный пр29 кв3 Выставкина </v>
          </cell>
          <cell r="C198" t="str">
            <v xml:space="preserve">Население </v>
          </cell>
          <cell r="D198">
            <v>36</v>
          </cell>
          <cell r="E198">
            <v>0</v>
          </cell>
          <cell r="F198">
            <v>135.08000000000001</v>
          </cell>
          <cell r="G198">
            <v>0.59</v>
          </cell>
          <cell r="H198">
            <v>1.19</v>
          </cell>
          <cell r="I198">
            <v>4.5999999999999996</v>
          </cell>
          <cell r="J198" t="str">
            <v xml:space="preserve">2 </v>
          </cell>
          <cell r="K198">
            <v>167</v>
          </cell>
          <cell r="L198">
            <v>3.6969999999999998E-3</v>
          </cell>
          <cell r="M198">
            <v>-19</v>
          </cell>
          <cell r="N198">
            <v>18</v>
          </cell>
          <cell r="O198">
            <v>1</v>
          </cell>
          <cell r="P198">
            <v>5.3959999999999999</v>
          </cell>
          <cell r="Q198">
            <v>4.7759999999999998</v>
          </cell>
          <cell r="R198">
            <v>4.7759999999999998</v>
          </cell>
        </row>
        <row r="199">
          <cell r="A199" t="str">
            <v xml:space="preserve">5Артел.пр.23/1 </v>
          </cell>
          <cell r="B199" t="str">
            <v xml:space="preserve">5йАртельный Пр29 кв7 Кузуб </v>
          </cell>
          <cell r="C199" t="str">
            <v xml:space="preserve">Население </v>
          </cell>
          <cell r="D199">
            <v>35.9</v>
          </cell>
          <cell r="E199">
            <v>0</v>
          </cell>
          <cell r="F199">
            <v>134.63999999999999</v>
          </cell>
          <cell r="G199">
            <v>0.59</v>
          </cell>
          <cell r="H199">
            <v>1.19</v>
          </cell>
          <cell r="I199">
            <v>4.5999999999999996</v>
          </cell>
          <cell r="J199" t="str">
            <v xml:space="preserve">2 </v>
          </cell>
          <cell r="K199">
            <v>167</v>
          </cell>
          <cell r="L199">
            <v>3.6849999999999999E-3</v>
          </cell>
          <cell r="M199">
            <v>-19</v>
          </cell>
          <cell r="N199">
            <v>18</v>
          </cell>
          <cell r="O199">
            <v>1</v>
          </cell>
          <cell r="P199">
            <v>5.38</v>
          </cell>
          <cell r="Q199">
            <v>4.7649999999999997</v>
          </cell>
          <cell r="R199">
            <v>4.7649999999999997</v>
          </cell>
        </row>
        <row r="200">
          <cell r="A200" t="str">
            <v xml:space="preserve">5Артел.пр.23/1 </v>
          </cell>
          <cell r="B200" t="str">
            <v xml:space="preserve">5-й Артельный пр 27 </v>
          </cell>
          <cell r="C200" t="str">
            <v xml:space="preserve">Население </v>
          </cell>
          <cell r="D200">
            <v>317.10000000000002</v>
          </cell>
          <cell r="E200">
            <v>1240</v>
          </cell>
          <cell r="F200">
            <v>1240</v>
          </cell>
          <cell r="G200">
            <v>6</v>
          </cell>
          <cell r="H200">
            <v>1.19</v>
          </cell>
          <cell r="I200">
            <v>4.5999999999999996</v>
          </cell>
          <cell r="J200" t="str">
            <v xml:space="preserve">2 </v>
          </cell>
          <cell r="K200">
            <v>167</v>
          </cell>
          <cell r="L200">
            <v>3.4023999999999999E-2</v>
          </cell>
          <cell r="M200">
            <v>-19</v>
          </cell>
          <cell r="N200">
            <v>18</v>
          </cell>
          <cell r="O200">
            <v>1</v>
          </cell>
          <cell r="P200">
            <v>49.673999999999999</v>
          </cell>
          <cell r="Q200">
            <v>42.067</v>
          </cell>
          <cell r="R200">
            <v>42.067</v>
          </cell>
        </row>
        <row r="201">
          <cell r="A201" t="str">
            <v xml:space="preserve">5Артел.пр.23/1 </v>
          </cell>
          <cell r="B201" t="str">
            <v xml:space="preserve">5-й Артельный пр 25/2 Кв 6 </v>
          </cell>
          <cell r="C201" t="str">
            <v xml:space="preserve">Население </v>
          </cell>
          <cell r="D201">
            <v>47.8</v>
          </cell>
          <cell r="E201">
            <v>0</v>
          </cell>
          <cell r="F201">
            <v>181.65</v>
          </cell>
          <cell r="G201">
            <v>0.47</v>
          </cell>
          <cell r="H201">
            <v>1.19</v>
          </cell>
          <cell r="I201">
            <v>4.5999999999999996</v>
          </cell>
          <cell r="J201" t="str">
            <v xml:space="preserve">2 </v>
          </cell>
          <cell r="K201">
            <v>167</v>
          </cell>
          <cell r="L201">
            <v>3.96E-3</v>
          </cell>
          <cell r="M201">
            <v>-19</v>
          </cell>
          <cell r="N201">
            <v>18</v>
          </cell>
          <cell r="O201">
            <v>1</v>
          </cell>
          <cell r="P201">
            <v>5.7809999999999997</v>
          </cell>
          <cell r="Q201">
            <v>6.3410000000000002</v>
          </cell>
          <cell r="R201">
            <v>6.3410000000000002</v>
          </cell>
        </row>
        <row r="202">
          <cell r="A202" t="str">
            <v xml:space="preserve">5Артел.пр.23/1 </v>
          </cell>
          <cell r="B202" t="str">
            <v xml:space="preserve">5-й Артельный пр 25/2 </v>
          </cell>
          <cell r="C202" t="str">
            <v xml:space="preserve">Население </v>
          </cell>
          <cell r="D202">
            <v>334.7</v>
          </cell>
          <cell r="E202">
            <v>0</v>
          </cell>
          <cell r="F202">
            <v>997.05</v>
          </cell>
          <cell r="G202">
            <v>0.60000000000000009</v>
          </cell>
          <cell r="H202">
            <v>1.19</v>
          </cell>
          <cell r="I202">
            <v>4.5999999999999996</v>
          </cell>
          <cell r="J202" t="str">
            <v xml:space="preserve">2 </v>
          </cell>
          <cell r="K202">
            <v>167</v>
          </cell>
          <cell r="L202">
            <v>2.7750000000000004E-2</v>
          </cell>
          <cell r="M202">
            <v>-19</v>
          </cell>
          <cell r="N202">
            <v>18</v>
          </cell>
          <cell r="O202">
            <v>1</v>
          </cell>
          <cell r="P202">
            <v>40.514000000000003</v>
          </cell>
          <cell r="Q202">
            <v>44.405999999999999</v>
          </cell>
          <cell r="R202">
            <v>44.405999999999999</v>
          </cell>
        </row>
        <row r="203">
          <cell r="A203" t="str">
            <v xml:space="preserve">5Артел.пр.23/1 </v>
          </cell>
          <cell r="B203" t="str">
            <v xml:space="preserve">Бургасская 2 Кв 16 </v>
          </cell>
          <cell r="C203" t="str">
            <v xml:space="preserve">Население </v>
          </cell>
          <cell r="D203">
            <v>9.1</v>
          </cell>
          <cell r="E203">
            <v>41</v>
          </cell>
          <cell r="F203">
            <v>40.799999999999997</v>
          </cell>
          <cell r="G203">
            <v>0.37</v>
          </cell>
          <cell r="H203">
            <v>1.19</v>
          </cell>
          <cell r="I203">
            <v>4.5999999999999996</v>
          </cell>
          <cell r="J203" t="str">
            <v xml:space="preserve">5 </v>
          </cell>
          <cell r="K203">
            <v>167</v>
          </cell>
          <cell r="L203">
            <v>6.9999999999999999E-4</v>
          </cell>
          <cell r="M203">
            <v>-19</v>
          </cell>
          <cell r="N203">
            <v>18</v>
          </cell>
          <cell r="O203">
            <v>1</v>
          </cell>
          <cell r="P203">
            <v>1.0229999999999999</v>
          </cell>
          <cell r="Q203">
            <v>0.90600000000000003</v>
          </cell>
          <cell r="R203">
            <v>0.90600000000000003</v>
          </cell>
        </row>
        <row r="204">
          <cell r="A204" t="str">
            <v xml:space="preserve">5Артел.пр.23/1 </v>
          </cell>
          <cell r="B204" t="str">
            <v xml:space="preserve">Бургасская 2 ж/д </v>
          </cell>
          <cell r="C204" t="str">
            <v xml:space="preserve">Население </v>
          </cell>
          <cell r="D204">
            <v>3350.4</v>
          </cell>
          <cell r="E204">
            <v>15077</v>
          </cell>
          <cell r="F204">
            <v>15077</v>
          </cell>
          <cell r="G204">
            <v>0.37</v>
          </cell>
          <cell r="H204">
            <v>1.19</v>
          </cell>
          <cell r="I204">
            <v>4.5999999999999996</v>
          </cell>
          <cell r="J204" t="str">
            <v xml:space="preserve">5 </v>
          </cell>
          <cell r="K204">
            <v>167</v>
          </cell>
          <cell r="L204">
            <v>0.25876899999999997</v>
          </cell>
          <cell r="M204">
            <v>-19</v>
          </cell>
          <cell r="N204">
            <v>18</v>
          </cell>
          <cell r="O204">
            <v>1</v>
          </cell>
          <cell r="P204">
            <v>377.798</v>
          </cell>
          <cell r="Q204">
            <v>333.375</v>
          </cell>
          <cell r="R204">
            <v>333.375</v>
          </cell>
        </row>
        <row r="205">
          <cell r="A205" t="str">
            <v xml:space="preserve">5Артел.пр.23/1 </v>
          </cell>
          <cell r="B205" t="str">
            <v xml:space="preserve">Димитрова 116 ж/д </v>
          </cell>
          <cell r="C205" t="str">
            <v xml:space="preserve">Население </v>
          </cell>
          <cell r="D205">
            <v>3484</v>
          </cell>
          <cell r="E205">
            <v>14740</v>
          </cell>
          <cell r="F205">
            <v>14740</v>
          </cell>
          <cell r="G205">
            <v>0.37</v>
          </cell>
          <cell r="H205">
            <v>1.19</v>
          </cell>
          <cell r="I205">
            <v>4.5999999999999996</v>
          </cell>
          <cell r="J205" t="str">
            <v xml:space="preserve">5 </v>
          </cell>
          <cell r="K205">
            <v>167</v>
          </cell>
          <cell r="L205">
            <v>0.257658</v>
          </cell>
          <cell r="M205">
            <v>-19</v>
          </cell>
          <cell r="N205">
            <v>18</v>
          </cell>
          <cell r="O205">
            <v>1</v>
          </cell>
          <cell r="P205">
            <v>376.17500000000001</v>
          </cell>
          <cell r="Q205">
            <v>346.66899999999998</v>
          </cell>
          <cell r="R205">
            <v>346.66899999999998</v>
          </cell>
        </row>
        <row r="206">
          <cell r="A206" t="str">
            <v xml:space="preserve">5Артел.пр.23/1 </v>
          </cell>
          <cell r="B206" t="str">
            <v xml:space="preserve">Димитрова 120 офис </v>
          </cell>
          <cell r="C206" t="str">
            <v xml:space="preserve">Прочие </v>
          </cell>
          <cell r="D206">
            <v>73.12</v>
          </cell>
          <cell r="E206">
            <v>0</v>
          </cell>
          <cell r="F206">
            <v>329.06</v>
          </cell>
          <cell r="G206">
            <v>0.37</v>
          </cell>
          <cell r="H206">
            <v>1.19</v>
          </cell>
          <cell r="I206">
            <v>4.5999999999999996</v>
          </cell>
          <cell r="J206" t="str">
            <v xml:space="preserve"> </v>
          </cell>
          <cell r="K206">
            <v>167</v>
          </cell>
          <cell r="L206">
            <v>5.64E-3</v>
          </cell>
          <cell r="M206">
            <v>-19</v>
          </cell>
          <cell r="N206">
            <v>18</v>
          </cell>
          <cell r="O206">
            <v>1</v>
          </cell>
          <cell r="P206">
            <v>8.234</v>
          </cell>
          <cell r="Q206">
            <v>0</v>
          </cell>
          <cell r="R206">
            <v>8.234</v>
          </cell>
        </row>
        <row r="207">
          <cell r="A207" t="str">
            <v xml:space="preserve">5Артел.пр.23/1 </v>
          </cell>
          <cell r="B207" t="str">
            <v xml:space="preserve">1й Вишневый Пр 5 лит Б </v>
          </cell>
          <cell r="C207" t="str">
            <v xml:space="preserve">Прочие </v>
          </cell>
          <cell r="D207">
            <v>173.47</v>
          </cell>
          <cell r="E207">
            <v>0</v>
          </cell>
          <cell r="F207">
            <v>780.62</v>
          </cell>
          <cell r="G207">
            <v>0.38</v>
          </cell>
          <cell r="H207">
            <v>1.19</v>
          </cell>
          <cell r="I207">
            <v>4.5999999999999996</v>
          </cell>
          <cell r="J207" t="str">
            <v xml:space="preserve"> </v>
          </cell>
          <cell r="K207">
            <v>167</v>
          </cell>
          <cell r="L207">
            <v>1.3760000000000001E-2</v>
          </cell>
          <cell r="M207">
            <v>-19</v>
          </cell>
          <cell r="N207">
            <v>18</v>
          </cell>
          <cell r="O207">
            <v>1</v>
          </cell>
          <cell r="P207">
            <v>20.09</v>
          </cell>
          <cell r="Q207">
            <v>0</v>
          </cell>
          <cell r="R207">
            <v>20.09</v>
          </cell>
        </row>
        <row r="208">
          <cell r="A208" t="str">
            <v xml:space="preserve">5Артел.пр.23/1 </v>
          </cell>
          <cell r="B208" t="str">
            <v xml:space="preserve">1й Вишневый Пр 5 маг 38 </v>
          </cell>
          <cell r="C208" t="str">
            <v xml:space="preserve">Прочие </v>
          </cell>
          <cell r="D208">
            <v>203.73</v>
          </cell>
          <cell r="E208">
            <v>0</v>
          </cell>
          <cell r="F208">
            <v>916.79</v>
          </cell>
          <cell r="G208">
            <v>0.38</v>
          </cell>
          <cell r="H208">
            <v>1.19</v>
          </cell>
          <cell r="I208">
            <v>4.5999999999999996</v>
          </cell>
          <cell r="J208" t="str">
            <v xml:space="preserve"> </v>
          </cell>
          <cell r="K208">
            <v>167</v>
          </cell>
          <cell r="L208">
            <v>1.485E-2</v>
          </cell>
          <cell r="M208">
            <v>-19</v>
          </cell>
          <cell r="N208">
            <v>15</v>
          </cell>
          <cell r="O208">
            <v>1</v>
          </cell>
          <cell r="P208">
            <v>18.343</v>
          </cell>
          <cell r="Q208">
            <v>0</v>
          </cell>
          <cell r="R208">
            <v>18.343</v>
          </cell>
        </row>
        <row r="209">
          <cell r="A209" t="str">
            <v xml:space="preserve">5Артел.пр.23/1 </v>
          </cell>
          <cell r="B209" t="str">
            <v xml:space="preserve">Димитрова 120 салон Оптика </v>
          </cell>
          <cell r="C209" t="str">
            <v xml:space="preserve">Прочие </v>
          </cell>
          <cell r="D209">
            <v>176</v>
          </cell>
          <cell r="E209">
            <v>0</v>
          </cell>
          <cell r="F209">
            <v>809.87</v>
          </cell>
          <cell r="G209">
            <v>0.37</v>
          </cell>
          <cell r="H209">
            <v>1.19</v>
          </cell>
          <cell r="I209">
            <v>4.5999999999999996</v>
          </cell>
          <cell r="J209" t="str">
            <v xml:space="preserve"> </v>
          </cell>
          <cell r="K209">
            <v>167</v>
          </cell>
          <cell r="L209">
            <v>1.3900000000000001E-2</v>
          </cell>
          <cell r="M209">
            <v>-19</v>
          </cell>
          <cell r="N209">
            <v>18</v>
          </cell>
          <cell r="O209">
            <v>1</v>
          </cell>
          <cell r="P209">
            <v>20.292999999999999</v>
          </cell>
          <cell r="Q209">
            <v>0</v>
          </cell>
          <cell r="R209">
            <v>20.292999999999999</v>
          </cell>
        </row>
        <row r="210">
          <cell r="A210" t="str">
            <v xml:space="preserve">5Артел.пр.23/1 </v>
          </cell>
          <cell r="B210" t="str">
            <v xml:space="preserve">1й Вишневый Пр 5 Лит Б Б1 </v>
          </cell>
          <cell r="C210" t="str">
            <v xml:space="preserve">Прочие </v>
          </cell>
          <cell r="D210">
            <v>650</v>
          </cell>
          <cell r="E210">
            <v>0</v>
          </cell>
          <cell r="F210">
            <v>2599.15</v>
          </cell>
          <cell r="G210">
            <v>0.43</v>
          </cell>
          <cell r="H210">
            <v>1.19</v>
          </cell>
          <cell r="I210">
            <v>4.5999999999999996</v>
          </cell>
          <cell r="J210" t="str">
            <v xml:space="preserve"> </v>
          </cell>
          <cell r="K210">
            <v>167</v>
          </cell>
          <cell r="L210">
            <v>4.7640000000000002E-2</v>
          </cell>
          <cell r="M210">
            <v>-19</v>
          </cell>
          <cell r="N210">
            <v>15</v>
          </cell>
          <cell r="O210">
            <v>1</v>
          </cell>
          <cell r="P210">
            <v>58.844000000000001</v>
          </cell>
          <cell r="Q210">
            <v>0</v>
          </cell>
          <cell r="R210">
            <v>58.844000000000001</v>
          </cell>
        </row>
        <row r="211">
          <cell r="A211" t="str">
            <v xml:space="preserve">5Артел.пр.23/1 </v>
          </cell>
          <cell r="B211" t="str">
            <v xml:space="preserve">1й Артельный пр 19 </v>
          </cell>
          <cell r="C211" t="str">
            <v xml:space="preserve">Жилзаказчик </v>
          </cell>
          <cell r="D211">
            <v>2585.4</v>
          </cell>
          <cell r="E211">
            <v>9007</v>
          </cell>
          <cell r="F211">
            <v>9080.98</v>
          </cell>
          <cell r="G211">
            <v>0.4</v>
          </cell>
          <cell r="H211">
            <v>1.19</v>
          </cell>
          <cell r="I211">
            <v>4.5999999999999996</v>
          </cell>
          <cell r="J211" t="str">
            <v xml:space="preserve">5 </v>
          </cell>
          <cell r="K211">
            <v>167</v>
          </cell>
          <cell r="L211">
            <v>0.16845299999999999</v>
          </cell>
          <cell r="M211">
            <v>-19</v>
          </cell>
          <cell r="N211">
            <v>18</v>
          </cell>
          <cell r="O211">
            <v>1</v>
          </cell>
          <cell r="P211">
            <v>243.8</v>
          </cell>
          <cell r="Q211">
            <v>254.65100000000001</v>
          </cell>
          <cell r="R211">
            <v>254.65100000000001</v>
          </cell>
        </row>
        <row r="212">
          <cell r="A212" t="str">
            <v xml:space="preserve">5Артел.пр.23/1 </v>
          </cell>
          <cell r="B212" t="str">
            <v xml:space="preserve">1й Артельный пр 20 </v>
          </cell>
          <cell r="C212" t="str">
            <v xml:space="preserve">Жилзаказчик </v>
          </cell>
          <cell r="D212">
            <v>1874.6</v>
          </cell>
          <cell r="E212">
            <v>6819</v>
          </cell>
          <cell r="F212">
            <v>6868</v>
          </cell>
          <cell r="G212">
            <v>0.42</v>
          </cell>
          <cell r="H212">
            <v>1.19</v>
          </cell>
          <cell r="I212">
            <v>4.5999999999999996</v>
          </cell>
          <cell r="J212" t="str">
            <v xml:space="preserve">5 </v>
          </cell>
          <cell r="K212">
            <v>167</v>
          </cell>
          <cell r="L212">
            <v>0.13438</v>
          </cell>
          <cell r="M212">
            <v>-19</v>
          </cell>
          <cell r="N212">
            <v>18</v>
          </cell>
          <cell r="O212">
            <v>1</v>
          </cell>
          <cell r="P212">
            <v>194.649</v>
          </cell>
          <cell r="Q212">
            <v>184.93799999999999</v>
          </cell>
          <cell r="R212">
            <v>184.93799999999999</v>
          </cell>
        </row>
        <row r="213">
          <cell r="A213" t="str">
            <v xml:space="preserve">5Артел.пр.23/1 </v>
          </cell>
          <cell r="B213" t="str">
            <v xml:space="preserve">1й Артельный пр 21 </v>
          </cell>
          <cell r="C213" t="str">
            <v xml:space="preserve">Жилзаказчик </v>
          </cell>
          <cell r="D213">
            <v>2559.3000000000002</v>
          </cell>
          <cell r="E213">
            <v>8976</v>
          </cell>
          <cell r="F213">
            <v>8971.01</v>
          </cell>
          <cell r="G213">
            <v>0.4</v>
          </cell>
          <cell r="H213">
            <v>1.19</v>
          </cell>
          <cell r="I213">
            <v>4.5999999999999996</v>
          </cell>
          <cell r="J213" t="str">
            <v xml:space="preserve">5 </v>
          </cell>
          <cell r="K213">
            <v>167</v>
          </cell>
          <cell r="L213">
            <v>0.16645499999999999</v>
          </cell>
          <cell r="M213">
            <v>-19</v>
          </cell>
          <cell r="N213">
            <v>18</v>
          </cell>
          <cell r="O213">
            <v>1</v>
          </cell>
          <cell r="P213">
            <v>243.02099999999999</v>
          </cell>
          <cell r="Q213">
            <v>254.65600000000001</v>
          </cell>
          <cell r="R213">
            <v>254.65600000000001</v>
          </cell>
        </row>
        <row r="214">
          <cell r="A214" t="str">
            <v xml:space="preserve">5Артел.пр.23/1 </v>
          </cell>
          <cell r="B214" t="str">
            <v xml:space="preserve">1й Артельный пр 23 </v>
          </cell>
          <cell r="C214" t="str">
            <v xml:space="preserve">Жилзаказчик </v>
          </cell>
          <cell r="D214">
            <v>3547.1</v>
          </cell>
          <cell r="E214">
            <v>10396</v>
          </cell>
          <cell r="F214">
            <v>12108.01</v>
          </cell>
          <cell r="G214">
            <v>0.38</v>
          </cell>
          <cell r="H214">
            <v>1.19</v>
          </cell>
          <cell r="I214">
            <v>4.5999999999999996</v>
          </cell>
          <cell r="J214" t="str">
            <v xml:space="preserve">5 </v>
          </cell>
          <cell r="K214">
            <v>167</v>
          </cell>
          <cell r="L214">
            <v>0.21337200000000001</v>
          </cell>
          <cell r="M214">
            <v>-19</v>
          </cell>
          <cell r="N214">
            <v>18</v>
          </cell>
          <cell r="O214">
            <v>1</v>
          </cell>
          <cell r="P214">
            <v>308.92</v>
          </cell>
          <cell r="Q214">
            <v>349.66500000000002</v>
          </cell>
          <cell r="R214">
            <v>349.66500000000002</v>
          </cell>
        </row>
        <row r="215">
          <cell r="A215" t="str">
            <v xml:space="preserve">5Артел.пр.23/1 </v>
          </cell>
          <cell r="B215" t="str">
            <v xml:space="preserve">1й Артельный пр 24 </v>
          </cell>
          <cell r="C215" t="str">
            <v xml:space="preserve">Жилзаказчик </v>
          </cell>
          <cell r="D215">
            <v>428.2</v>
          </cell>
          <cell r="E215">
            <v>1602</v>
          </cell>
          <cell r="F215">
            <v>1651.02</v>
          </cell>
          <cell r="G215">
            <v>0.56000000000000005</v>
          </cell>
          <cell r="H215">
            <v>1.19</v>
          </cell>
          <cell r="I215">
            <v>4.5999999999999996</v>
          </cell>
          <cell r="J215" t="str">
            <v xml:space="preserve">2 </v>
          </cell>
          <cell r="K215">
            <v>167</v>
          </cell>
          <cell r="L215">
            <v>4.2888000000000003E-2</v>
          </cell>
          <cell r="M215">
            <v>-19</v>
          </cell>
          <cell r="N215">
            <v>18</v>
          </cell>
          <cell r="O215">
            <v>1</v>
          </cell>
          <cell r="P215">
            <v>60.68</v>
          </cell>
          <cell r="Q215">
            <v>54.555999999999997</v>
          </cell>
          <cell r="R215">
            <v>54.555999999999997</v>
          </cell>
        </row>
        <row r="216">
          <cell r="A216" t="str">
            <v xml:space="preserve">5Артел.пр.23/1 </v>
          </cell>
          <cell r="B216" t="str">
            <v xml:space="preserve">1й Артельный пр 26 </v>
          </cell>
          <cell r="C216" t="str">
            <v xml:space="preserve">Жилзаказчик </v>
          </cell>
          <cell r="D216">
            <v>360.3</v>
          </cell>
          <cell r="E216">
            <v>1426</v>
          </cell>
          <cell r="F216">
            <v>1423</v>
          </cell>
          <cell r="G216">
            <v>0.57999999999999996</v>
          </cell>
          <cell r="H216">
            <v>1.19</v>
          </cell>
          <cell r="I216">
            <v>4.5999999999999996</v>
          </cell>
          <cell r="J216" t="str">
            <v xml:space="preserve">2 </v>
          </cell>
          <cell r="K216">
            <v>167</v>
          </cell>
          <cell r="L216">
            <v>3.8152999999999999E-2</v>
          </cell>
          <cell r="M216">
            <v>-19</v>
          </cell>
          <cell r="N216">
            <v>18</v>
          </cell>
          <cell r="O216">
            <v>1</v>
          </cell>
          <cell r="P216">
            <v>55.701999999999998</v>
          </cell>
          <cell r="Q216">
            <v>47.801000000000002</v>
          </cell>
          <cell r="R216">
            <v>47.801000000000002</v>
          </cell>
        </row>
        <row r="217">
          <cell r="A217" t="str">
            <v xml:space="preserve">5Артел.пр.23/1 </v>
          </cell>
          <cell r="B217" t="str">
            <v xml:space="preserve">1й Артельный пр 28 </v>
          </cell>
          <cell r="C217" t="str">
            <v xml:space="preserve">Жилзаказчик </v>
          </cell>
          <cell r="D217">
            <v>452.59999999999997</v>
          </cell>
          <cell r="E217">
            <v>1583</v>
          </cell>
          <cell r="F217">
            <v>1663.69</v>
          </cell>
          <cell r="G217">
            <v>0.56000000000000005</v>
          </cell>
          <cell r="H217">
            <v>1.19</v>
          </cell>
          <cell r="I217">
            <v>4.5999999999999996</v>
          </cell>
          <cell r="J217" t="str">
            <v xml:space="preserve">2 </v>
          </cell>
          <cell r="K217">
            <v>167</v>
          </cell>
          <cell r="L217">
            <v>4.3371E-2</v>
          </cell>
          <cell r="M217">
            <v>-19</v>
          </cell>
          <cell r="N217">
            <v>18</v>
          </cell>
          <cell r="O217">
            <v>1</v>
          </cell>
          <cell r="P217">
            <v>60.162999999999997</v>
          </cell>
          <cell r="Q217">
            <v>56.374000000000002</v>
          </cell>
          <cell r="R217">
            <v>56.374000000000002</v>
          </cell>
        </row>
        <row r="218">
          <cell r="A218" t="str">
            <v xml:space="preserve">5Артел.пр.23/1 </v>
          </cell>
          <cell r="B218" t="str">
            <v xml:space="preserve">1й Артельный пр 30 </v>
          </cell>
          <cell r="C218" t="str">
            <v xml:space="preserve">Жилзаказчик </v>
          </cell>
          <cell r="D218">
            <v>362.3</v>
          </cell>
          <cell r="E218">
            <v>1524</v>
          </cell>
          <cell r="F218">
            <v>1521.46</v>
          </cell>
          <cell r="G218">
            <v>0.57000000000000006</v>
          </cell>
          <cell r="H218">
            <v>1.19</v>
          </cell>
          <cell r="I218">
            <v>4.5999999999999996</v>
          </cell>
          <cell r="J218" t="str">
            <v xml:space="preserve">2 </v>
          </cell>
          <cell r="K218">
            <v>167</v>
          </cell>
          <cell r="L218">
            <v>4.0086999999999998E-2</v>
          </cell>
          <cell r="M218">
            <v>-19</v>
          </cell>
          <cell r="N218">
            <v>18</v>
          </cell>
          <cell r="O218">
            <v>1</v>
          </cell>
          <cell r="P218">
            <v>58.526000000000003</v>
          </cell>
          <cell r="Q218">
            <v>48.064999999999998</v>
          </cell>
          <cell r="R218">
            <v>48.064999999999998</v>
          </cell>
        </row>
        <row r="219">
          <cell r="A219" t="str">
            <v xml:space="preserve">5Артел.пр.23/1 </v>
          </cell>
          <cell r="B219" t="str">
            <v xml:space="preserve">1й Вишневый пр 11 </v>
          </cell>
          <cell r="C219" t="str">
            <v xml:space="preserve">Жилзаказчик </v>
          </cell>
          <cell r="D219">
            <v>3600.7099999999996</v>
          </cell>
          <cell r="E219">
            <v>13095</v>
          </cell>
          <cell r="F219">
            <v>13222.99</v>
          </cell>
          <cell r="G219">
            <v>0.37</v>
          </cell>
          <cell r="H219">
            <v>1.19</v>
          </cell>
          <cell r="I219">
            <v>4.5999999999999996</v>
          </cell>
          <cell r="J219" t="str">
            <v xml:space="preserve">5 </v>
          </cell>
          <cell r="K219">
            <v>167</v>
          </cell>
          <cell r="L219">
            <v>0.22694799999999998</v>
          </cell>
          <cell r="M219">
            <v>-19</v>
          </cell>
          <cell r="N219">
            <v>18</v>
          </cell>
          <cell r="O219">
            <v>1</v>
          </cell>
          <cell r="P219">
            <v>328.00799999999998</v>
          </cell>
          <cell r="Q219">
            <v>353.87200000000001</v>
          </cell>
          <cell r="R219">
            <v>353.87200000000001</v>
          </cell>
        </row>
        <row r="220">
          <cell r="A220" t="str">
            <v xml:space="preserve">5Артел.пр.23/1 </v>
          </cell>
          <cell r="B220" t="str">
            <v xml:space="preserve">1й Вишневый пр 3 </v>
          </cell>
          <cell r="C220" t="str">
            <v xml:space="preserve">Жилзаказчик </v>
          </cell>
          <cell r="D220">
            <v>2435.9</v>
          </cell>
          <cell r="E220">
            <v>9086</v>
          </cell>
          <cell r="F220">
            <v>9080.65</v>
          </cell>
          <cell r="G220">
            <v>0.39</v>
          </cell>
          <cell r="H220">
            <v>1.19</v>
          </cell>
          <cell r="I220">
            <v>4.5999999999999996</v>
          </cell>
          <cell r="J220" t="str">
            <v xml:space="preserve">5 </v>
          </cell>
          <cell r="K220">
            <v>167</v>
          </cell>
          <cell r="L220">
            <v>0.165962</v>
          </cell>
          <cell r="M220">
            <v>-19</v>
          </cell>
          <cell r="N220">
            <v>18</v>
          </cell>
          <cell r="O220">
            <v>1</v>
          </cell>
          <cell r="P220">
            <v>242.30099999999999</v>
          </cell>
          <cell r="Q220">
            <v>242.37899999999999</v>
          </cell>
          <cell r="R220">
            <v>242.37899999999999</v>
          </cell>
        </row>
        <row r="221">
          <cell r="A221" t="str">
            <v xml:space="preserve">5Артел.пр.23/1 </v>
          </cell>
          <cell r="B221" t="str">
            <v xml:space="preserve">1й Вишневый пр 5 </v>
          </cell>
          <cell r="C221" t="str">
            <v xml:space="preserve">Жилзаказчик </v>
          </cell>
          <cell r="D221">
            <v>2602.0500000000002</v>
          </cell>
          <cell r="E221">
            <v>9192</v>
          </cell>
          <cell r="F221">
            <v>9256.8900000000012</v>
          </cell>
          <cell r="G221">
            <v>0.39</v>
          </cell>
          <cell r="H221">
            <v>1.19</v>
          </cell>
          <cell r="I221">
            <v>4.5999999999999996</v>
          </cell>
          <cell r="J221" t="str">
            <v xml:space="preserve">5 </v>
          </cell>
          <cell r="K221">
            <v>167</v>
          </cell>
          <cell r="L221">
            <v>0.16703499999999999</v>
          </cell>
          <cell r="M221">
            <v>-19</v>
          </cell>
          <cell r="N221">
            <v>18</v>
          </cell>
          <cell r="O221">
            <v>1</v>
          </cell>
          <cell r="P221">
            <v>241.84</v>
          </cell>
          <cell r="Q221">
            <v>256.99400000000003</v>
          </cell>
          <cell r="R221">
            <v>256.99400000000003</v>
          </cell>
        </row>
        <row r="222">
          <cell r="A222" t="str">
            <v xml:space="preserve">5Артел.пр.23/1 </v>
          </cell>
          <cell r="B222" t="str">
            <v xml:space="preserve">1й Вишневый пр 7 </v>
          </cell>
          <cell r="C222" t="str">
            <v xml:space="preserve">Жилзаказчик </v>
          </cell>
          <cell r="D222">
            <v>3614.05</v>
          </cell>
          <cell r="E222">
            <v>12365</v>
          </cell>
          <cell r="F222">
            <v>12490.060000000001</v>
          </cell>
          <cell r="G222">
            <v>0.38</v>
          </cell>
          <cell r="H222">
            <v>1.19</v>
          </cell>
          <cell r="I222">
            <v>4.5999999999999996</v>
          </cell>
          <cell r="J222" t="str">
            <v xml:space="preserve">5 </v>
          </cell>
          <cell r="K222">
            <v>167</v>
          </cell>
          <cell r="L222">
            <v>0.21784500000000001</v>
          </cell>
          <cell r="M222">
            <v>-19</v>
          </cell>
          <cell r="N222">
            <v>18</v>
          </cell>
          <cell r="O222">
            <v>1</v>
          </cell>
          <cell r="P222">
            <v>314.738</v>
          </cell>
          <cell r="Q222">
            <v>355.29899999999998</v>
          </cell>
          <cell r="R222">
            <v>355.29899999999998</v>
          </cell>
        </row>
        <row r="223">
          <cell r="A223" t="str">
            <v xml:space="preserve">5Артел.пр.23/1 </v>
          </cell>
          <cell r="B223" t="str">
            <v xml:space="preserve">5-й Артельный пр. 21 </v>
          </cell>
          <cell r="C223" t="str">
            <v xml:space="preserve">Жилзаказчик </v>
          </cell>
          <cell r="D223">
            <v>2589.8000000000002</v>
          </cell>
          <cell r="E223">
            <v>9111</v>
          </cell>
          <cell r="F223">
            <v>9103.7000000000007</v>
          </cell>
          <cell r="G223">
            <v>0.4</v>
          </cell>
          <cell r="H223">
            <v>1.19</v>
          </cell>
          <cell r="I223">
            <v>4.5999999999999996</v>
          </cell>
          <cell r="J223" t="str">
            <v xml:space="preserve">5 </v>
          </cell>
          <cell r="K223">
            <v>167</v>
          </cell>
          <cell r="L223">
            <v>0.16849500000000001</v>
          </cell>
          <cell r="M223">
            <v>-19</v>
          </cell>
          <cell r="N223">
            <v>18</v>
          </cell>
          <cell r="O223">
            <v>1</v>
          </cell>
          <cell r="P223">
            <v>246</v>
          </cell>
          <cell r="Q223">
            <v>257.69200000000001</v>
          </cell>
          <cell r="R223">
            <v>257.69200000000001</v>
          </cell>
        </row>
        <row r="224">
          <cell r="A224" t="str">
            <v xml:space="preserve">5Артел.пр.23/1 </v>
          </cell>
          <cell r="B224" t="str">
            <v xml:space="preserve">5-й Артельный пр. 24 </v>
          </cell>
          <cell r="C224" t="str">
            <v xml:space="preserve">Жилзаказчик </v>
          </cell>
          <cell r="D224">
            <v>371.7</v>
          </cell>
          <cell r="E224">
            <v>1532</v>
          </cell>
          <cell r="F224">
            <v>1528.35</v>
          </cell>
          <cell r="G224">
            <v>0.47</v>
          </cell>
          <cell r="H224">
            <v>1.19</v>
          </cell>
          <cell r="I224">
            <v>4.5999999999999996</v>
          </cell>
          <cell r="J224" t="str">
            <v xml:space="preserve">2 </v>
          </cell>
          <cell r="K224">
            <v>167</v>
          </cell>
          <cell r="L224">
            <v>3.3250000000000002E-2</v>
          </cell>
          <cell r="M224">
            <v>-19</v>
          </cell>
          <cell r="N224">
            <v>18</v>
          </cell>
          <cell r="O224">
            <v>1</v>
          </cell>
          <cell r="P224">
            <v>48.542999999999999</v>
          </cell>
          <cell r="Q224">
            <v>49.314999999999998</v>
          </cell>
          <cell r="R224">
            <v>49.314999999999998</v>
          </cell>
        </row>
        <row r="225">
          <cell r="A225" t="str">
            <v xml:space="preserve">5Артел.пр.23/1 </v>
          </cell>
          <cell r="B225" t="str">
            <v xml:space="preserve">Айвазовского 75 </v>
          </cell>
          <cell r="C225" t="str">
            <v xml:space="preserve">Жилзаказчик </v>
          </cell>
          <cell r="D225">
            <v>5543.1</v>
          </cell>
          <cell r="E225">
            <v>18085</v>
          </cell>
          <cell r="F225">
            <v>18061.8</v>
          </cell>
          <cell r="G225">
            <v>0.4</v>
          </cell>
          <cell r="H225">
            <v>1.19</v>
          </cell>
          <cell r="I225">
            <v>4.5999999999999996</v>
          </cell>
          <cell r="J225" t="str">
            <v xml:space="preserve">5 </v>
          </cell>
          <cell r="K225">
            <v>167</v>
          </cell>
          <cell r="L225">
            <v>0.33178099999999999</v>
          </cell>
          <cell r="M225">
            <v>-19</v>
          </cell>
          <cell r="N225">
            <v>18</v>
          </cell>
          <cell r="O225">
            <v>1</v>
          </cell>
          <cell r="P225">
            <v>484.39299999999997</v>
          </cell>
          <cell r="Q225">
            <v>551.55700000000002</v>
          </cell>
          <cell r="R225">
            <v>551.55700000000002</v>
          </cell>
        </row>
        <row r="226">
          <cell r="A226" t="str">
            <v xml:space="preserve">5Артел.пр.23/1 </v>
          </cell>
          <cell r="B226" t="str">
            <v xml:space="preserve">Айвазовского 77 </v>
          </cell>
          <cell r="C226" t="str">
            <v xml:space="preserve">Жилзаказчик </v>
          </cell>
          <cell r="D226">
            <v>2723.7</v>
          </cell>
          <cell r="E226">
            <v>10094</v>
          </cell>
          <cell r="F226">
            <v>10088.879999999999</v>
          </cell>
          <cell r="G226">
            <v>0.37</v>
          </cell>
          <cell r="H226">
            <v>1.19</v>
          </cell>
          <cell r="I226">
            <v>4.5999999999999996</v>
          </cell>
          <cell r="J226" t="str">
            <v xml:space="preserve">5 </v>
          </cell>
          <cell r="K226">
            <v>167</v>
          </cell>
          <cell r="L226">
            <v>0.17315700000000001</v>
          </cell>
          <cell r="M226">
            <v>-19</v>
          </cell>
          <cell r="N226">
            <v>18</v>
          </cell>
          <cell r="O226">
            <v>1</v>
          </cell>
          <cell r="P226">
            <v>252.80600000000001</v>
          </cell>
          <cell r="Q226">
            <v>271.01900000000001</v>
          </cell>
          <cell r="R226">
            <v>271.01900000000001</v>
          </cell>
        </row>
        <row r="227">
          <cell r="A227" t="str">
            <v xml:space="preserve">5Артел.пр.23/1 </v>
          </cell>
          <cell r="B227" t="str">
            <v xml:space="preserve">Бургасская 4 </v>
          </cell>
          <cell r="C227" t="str">
            <v xml:space="preserve">Жилзаказчик </v>
          </cell>
          <cell r="D227">
            <v>4367.3</v>
          </cell>
          <cell r="E227">
            <v>15461</v>
          </cell>
          <cell r="F227">
            <v>15456.02</v>
          </cell>
          <cell r="G227">
            <v>0.37</v>
          </cell>
          <cell r="H227">
            <v>1.19</v>
          </cell>
          <cell r="I227">
            <v>4.5999999999999996</v>
          </cell>
          <cell r="J227" t="str">
            <v xml:space="preserve">5 </v>
          </cell>
          <cell r="K227">
            <v>167</v>
          </cell>
          <cell r="L227">
            <v>0.26527400000000001</v>
          </cell>
          <cell r="M227">
            <v>-19</v>
          </cell>
          <cell r="N227">
            <v>18</v>
          </cell>
          <cell r="O227">
            <v>1</v>
          </cell>
          <cell r="P227">
            <v>387.29399999999998</v>
          </cell>
          <cell r="Q227">
            <v>434.55799999999999</v>
          </cell>
          <cell r="R227">
            <v>434.55799999999999</v>
          </cell>
        </row>
        <row r="228">
          <cell r="A228" t="str">
            <v xml:space="preserve">5Артел.пр.23/1 </v>
          </cell>
          <cell r="B228" t="str">
            <v xml:space="preserve">Бургасская 6 </v>
          </cell>
          <cell r="C228" t="str">
            <v xml:space="preserve">Жилзаказчик </v>
          </cell>
          <cell r="D228">
            <v>4546.54</v>
          </cell>
          <cell r="E228">
            <v>18593</v>
          </cell>
          <cell r="F228">
            <v>18679.03</v>
          </cell>
          <cell r="G228">
            <v>0.37</v>
          </cell>
          <cell r="H228">
            <v>1.19</v>
          </cell>
          <cell r="I228">
            <v>4.5999999999999996</v>
          </cell>
          <cell r="J228" t="str">
            <v xml:space="preserve">5 </v>
          </cell>
          <cell r="K228">
            <v>167</v>
          </cell>
          <cell r="L228">
            <v>0.32059100000000001</v>
          </cell>
          <cell r="M228">
            <v>-19</v>
          </cell>
          <cell r="N228">
            <v>18</v>
          </cell>
          <cell r="O228">
            <v>1</v>
          </cell>
          <cell r="P228">
            <v>465.77499999999998</v>
          </cell>
          <cell r="Q228">
            <v>449.40600000000001</v>
          </cell>
          <cell r="R228">
            <v>449.40600000000001</v>
          </cell>
        </row>
        <row r="229">
          <cell r="A229" t="str">
            <v xml:space="preserve">5Артел.пр.23/1 </v>
          </cell>
          <cell r="B229" t="str">
            <v xml:space="preserve">Димитрова 118 </v>
          </cell>
          <cell r="C229" t="str">
            <v xml:space="preserve">Жилзаказчик </v>
          </cell>
          <cell r="D229">
            <v>3854.5</v>
          </cell>
          <cell r="E229">
            <v>13608</v>
          </cell>
          <cell r="F229">
            <v>13602.98</v>
          </cell>
          <cell r="G229">
            <v>0.37</v>
          </cell>
          <cell r="H229">
            <v>1.19</v>
          </cell>
          <cell r="I229">
            <v>4.5999999999999996</v>
          </cell>
          <cell r="J229" t="str">
            <v xml:space="preserve">5 </v>
          </cell>
          <cell r="K229">
            <v>167</v>
          </cell>
          <cell r="L229">
            <v>0.23347000000000001</v>
          </cell>
          <cell r="M229">
            <v>-19</v>
          </cell>
          <cell r="N229">
            <v>18</v>
          </cell>
          <cell r="O229">
            <v>1</v>
          </cell>
          <cell r="P229">
            <v>340.86099999999999</v>
          </cell>
          <cell r="Q229">
            <v>383.53500000000003</v>
          </cell>
          <cell r="R229">
            <v>383.53500000000003</v>
          </cell>
        </row>
        <row r="230">
          <cell r="A230" t="str">
            <v xml:space="preserve">5Артел.пр.23/1 </v>
          </cell>
          <cell r="B230" t="str">
            <v xml:space="preserve">Димитрова 118 кв 1 прис </v>
          </cell>
          <cell r="C230" t="str">
            <v xml:space="preserve">Жилзаказчик </v>
          </cell>
          <cell r="D230">
            <v>25.68</v>
          </cell>
          <cell r="E230">
            <v>77</v>
          </cell>
          <cell r="F230">
            <v>77.03</v>
          </cell>
          <cell r="G230">
            <v>0.37</v>
          </cell>
          <cell r="H230">
            <v>1.19</v>
          </cell>
          <cell r="I230">
            <v>4.5999999999999996</v>
          </cell>
          <cell r="J230" t="str">
            <v xml:space="preserve"> </v>
          </cell>
          <cell r="K230">
            <v>167</v>
          </cell>
          <cell r="L230">
            <v>1.322E-3</v>
          </cell>
          <cell r="M230">
            <v>-19</v>
          </cell>
          <cell r="N230">
            <v>18</v>
          </cell>
          <cell r="O230">
            <v>1</v>
          </cell>
          <cell r="P230">
            <v>1.9300000000000002</v>
          </cell>
          <cell r="Q230">
            <v>0</v>
          </cell>
          <cell r="R230">
            <v>0</v>
          </cell>
        </row>
        <row r="231">
          <cell r="A231" t="str">
            <v xml:space="preserve">5Артел.пр.23/1 </v>
          </cell>
          <cell r="B231" t="str">
            <v xml:space="preserve">Димитрова 118 кв 2 прис </v>
          </cell>
          <cell r="C231" t="str">
            <v xml:space="preserve">Жилзаказчик </v>
          </cell>
          <cell r="D231">
            <v>15.67</v>
          </cell>
          <cell r="E231">
            <v>47</v>
          </cell>
          <cell r="F231">
            <v>47.02</v>
          </cell>
          <cell r="G231">
            <v>0.37</v>
          </cell>
          <cell r="H231">
            <v>1.19</v>
          </cell>
          <cell r="I231">
            <v>4.5999999999999996</v>
          </cell>
          <cell r="J231" t="str">
            <v xml:space="preserve"> </v>
          </cell>
          <cell r="K231">
            <v>167</v>
          </cell>
          <cell r="L231">
            <v>8.0699999999999999E-4</v>
          </cell>
          <cell r="M231">
            <v>-19</v>
          </cell>
          <cell r="N231">
            <v>18</v>
          </cell>
          <cell r="O231">
            <v>1</v>
          </cell>
          <cell r="P231">
            <v>1.18</v>
          </cell>
          <cell r="Q231">
            <v>0</v>
          </cell>
          <cell r="R231">
            <v>0</v>
          </cell>
        </row>
        <row r="232">
          <cell r="A232" t="str">
            <v xml:space="preserve">5Артел.пр.23/1 </v>
          </cell>
          <cell r="B232" t="str">
            <v xml:space="preserve">Димитрова 118 кв 21 прис </v>
          </cell>
          <cell r="C232" t="str">
            <v xml:space="preserve">Жилзаказчик </v>
          </cell>
          <cell r="D232">
            <v>14.66</v>
          </cell>
          <cell r="E232">
            <v>44</v>
          </cell>
          <cell r="F232">
            <v>43.99</v>
          </cell>
          <cell r="G232">
            <v>0.37</v>
          </cell>
          <cell r="H232">
            <v>1.19</v>
          </cell>
          <cell r="I232">
            <v>4.5999999999999996</v>
          </cell>
          <cell r="J232" t="str">
            <v xml:space="preserve"> </v>
          </cell>
          <cell r="K232">
            <v>167</v>
          </cell>
          <cell r="L232">
            <v>7.5499999999999992E-4</v>
          </cell>
          <cell r="M232">
            <v>-19</v>
          </cell>
          <cell r="N232">
            <v>18</v>
          </cell>
          <cell r="O232">
            <v>1</v>
          </cell>
          <cell r="P232">
            <v>1.1020000000000001</v>
          </cell>
          <cell r="Q232">
            <v>0</v>
          </cell>
          <cell r="R232">
            <v>0</v>
          </cell>
        </row>
        <row r="233">
          <cell r="A233" t="str">
            <v xml:space="preserve">5Артел.пр.23/1 </v>
          </cell>
          <cell r="B233" t="str">
            <v xml:space="preserve">Димитрова 118 кв 3 прис. </v>
          </cell>
          <cell r="C233" t="str">
            <v xml:space="preserve">Жилзаказчик </v>
          </cell>
          <cell r="D233">
            <v>6</v>
          </cell>
          <cell r="E233">
            <v>18</v>
          </cell>
          <cell r="F233">
            <v>18</v>
          </cell>
          <cell r="G233">
            <v>0.37</v>
          </cell>
          <cell r="H233">
            <v>1.19</v>
          </cell>
          <cell r="I233">
            <v>4.5999999999999996</v>
          </cell>
          <cell r="J233" t="str">
            <v xml:space="preserve"> </v>
          </cell>
          <cell r="K233">
            <v>167</v>
          </cell>
          <cell r="L233">
            <v>3.0899999999999998E-4</v>
          </cell>
          <cell r="M233">
            <v>-19</v>
          </cell>
          <cell r="N233">
            <v>18</v>
          </cell>
          <cell r="O233">
            <v>1</v>
          </cell>
          <cell r="P233">
            <v>0.45100000000000001</v>
          </cell>
          <cell r="Q233">
            <v>0</v>
          </cell>
          <cell r="R233">
            <v>0</v>
          </cell>
        </row>
        <row r="234">
          <cell r="A234" t="str">
            <v xml:space="preserve">5Артел.пр.23/1 </v>
          </cell>
          <cell r="B234" t="str">
            <v xml:space="preserve">Димитрова 118 кв 4 прис </v>
          </cell>
          <cell r="C234" t="str">
            <v xml:space="preserve">Жилзаказчик </v>
          </cell>
          <cell r="D234">
            <v>6</v>
          </cell>
          <cell r="E234">
            <v>18</v>
          </cell>
          <cell r="F234">
            <v>18</v>
          </cell>
          <cell r="G234">
            <v>0.37</v>
          </cell>
          <cell r="H234">
            <v>1.19</v>
          </cell>
          <cell r="I234">
            <v>4.5999999999999996</v>
          </cell>
          <cell r="J234" t="str">
            <v xml:space="preserve"> </v>
          </cell>
          <cell r="K234">
            <v>167</v>
          </cell>
          <cell r="L234">
            <v>3.0899999999999998E-4</v>
          </cell>
          <cell r="M234">
            <v>-19</v>
          </cell>
          <cell r="N234">
            <v>18</v>
          </cell>
          <cell r="O234">
            <v>1</v>
          </cell>
          <cell r="P234">
            <v>0.45100000000000001</v>
          </cell>
          <cell r="Q234">
            <v>0</v>
          </cell>
          <cell r="R234">
            <v>0</v>
          </cell>
        </row>
        <row r="235">
          <cell r="A235" t="str">
            <v xml:space="preserve">5Артел.пр.23/1 </v>
          </cell>
          <cell r="B235" t="str">
            <v xml:space="preserve">Димитрова 118 кв 44 прис </v>
          </cell>
          <cell r="C235" t="str">
            <v xml:space="preserve">Жилзаказчик </v>
          </cell>
          <cell r="D235">
            <v>11.67</v>
          </cell>
          <cell r="E235">
            <v>35</v>
          </cell>
          <cell r="F235">
            <v>35.020000000000003</v>
          </cell>
          <cell r="G235">
            <v>0.37</v>
          </cell>
          <cell r="H235">
            <v>1.19</v>
          </cell>
          <cell r="I235">
            <v>4.5999999999999996</v>
          </cell>
          <cell r="J235" t="str">
            <v xml:space="preserve"> </v>
          </cell>
          <cell r="K235">
            <v>167</v>
          </cell>
          <cell r="L235">
            <v>6.0099999999999997E-4</v>
          </cell>
          <cell r="M235">
            <v>-19</v>
          </cell>
          <cell r="N235">
            <v>18</v>
          </cell>
          <cell r="O235">
            <v>1</v>
          </cell>
          <cell r="P235">
            <v>0.878</v>
          </cell>
          <cell r="Q235">
            <v>0</v>
          </cell>
          <cell r="R235">
            <v>0</v>
          </cell>
        </row>
        <row r="236">
          <cell r="A236" t="str">
            <v xml:space="preserve">5Артел.пр.23/1 </v>
          </cell>
          <cell r="B236" t="str">
            <v xml:space="preserve">Димитрова 120 (9 эт) </v>
          </cell>
          <cell r="C236" t="str">
            <v xml:space="preserve">Жилзаказчик </v>
          </cell>
          <cell r="D236">
            <v>5533.3</v>
          </cell>
          <cell r="E236">
            <v>11536</v>
          </cell>
          <cell r="F236">
            <v>24506</v>
          </cell>
          <cell r="G236">
            <v>0.38</v>
          </cell>
          <cell r="H236">
            <v>1.19</v>
          </cell>
          <cell r="I236">
            <v>4.5999999999999996</v>
          </cell>
          <cell r="J236" t="str">
            <v xml:space="preserve">9 </v>
          </cell>
          <cell r="K236">
            <v>167</v>
          </cell>
          <cell r="L236">
            <v>0.19756399999999999</v>
          </cell>
          <cell r="M236">
            <v>-19</v>
          </cell>
          <cell r="N236">
            <v>18</v>
          </cell>
          <cell r="O236">
            <v>1</v>
          </cell>
          <cell r="P236">
            <v>288.43900000000002</v>
          </cell>
          <cell r="Q236">
            <v>550.57899999999995</v>
          </cell>
          <cell r="R236">
            <v>550.57899999999995</v>
          </cell>
        </row>
        <row r="237">
          <cell r="A237" t="str">
            <v xml:space="preserve">5Артел.пр.23/1 </v>
          </cell>
          <cell r="B237" t="str">
            <v xml:space="preserve">Димитрова 122 </v>
          </cell>
          <cell r="C237" t="str">
            <v xml:space="preserve">Жилзаказчик </v>
          </cell>
          <cell r="D237">
            <v>2679.77</v>
          </cell>
          <cell r="E237">
            <v>10639</v>
          </cell>
          <cell r="F237">
            <v>10711.27</v>
          </cell>
          <cell r="G237">
            <v>0.38</v>
          </cell>
          <cell r="H237">
            <v>1.19</v>
          </cell>
          <cell r="I237">
            <v>4.5999999999999996</v>
          </cell>
          <cell r="J237" t="str">
            <v xml:space="preserve">5 </v>
          </cell>
          <cell r="K237">
            <v>167</v>
          </cell>
          <cell r="L237">
            <v>0.19079499999999999</v>
          </cell>
          <cell r="M237">
            <v>-19</v>
          </cell>
          <cell r="N237">
            <v>18</v>
          </cell>
          <cell r="O237">
            <v>1</v>
          </cell>
          <cell r="P237">
            <v>276.54700000000003</v>
          </cell>
          <cell r="Q237">
            <v>264.93799999999999</v>
          </cell>
          <cell r="R237">
            <v>264.93799999999999</v>
          </cell>
        </row>
        <row r="238">
          <cell r="A238" t="str">
            <v xml:space="preserve">5Артел.пр.23/1 </v>
          </cell>
          <cell r="B238" t="str">
            <v xml:space="preserve">Димитрова 120 А (5 эт) </v>
          </cell>
          <cell r="C238" t="str">
            <v xml:space="preserve">Жилзаказчик </v>
          </cell>
          <cell r="D238">
            <v>2545.5</v>
          </cell>
          <cell r="E238">
            <v>24512</v>
          </cell>
          <cell r="F238">
            <v>11208</v>
          </cell>
          <cell r="G238">
            <v>0.38</v>
          </cell>
          <cell r="H238">
            <v>1.19</v>
          </cell>
          <cell r="I238">
            <v>4.5999999999999996</v>
          </cell>
          <cell r="J238" t="str">
            <v xml:space="preserve">5 </v>
          </cell>
          <cell r="K238">
            <v>167</v>
          </cell>
          <cell r="L238">
            <v>0.43197799999999997</v>
          </cell>
          <cell r="M238">
            <v>-19</v>
          </cell>
          <cell r="N238">
            <v>18</v>
          </cell>
          <cell r="O238">
            <v>1</v>
          </cell>
          <cell r="P238">
            <v>630.67899999999997</v>
          </cell>
          <cell r="Q238">
            <v>253.285</v>
          </cell>
          <cell r="R238">
            <v>253.285</v>
          </cell>
        </row>
        <row r="239">
          <cell r="A239" t="str">
            <v xml:space="preserve">5Артел.пр.23/1 </v>
          </cell>
          <cell r="B239" t="str">
            <v xml:space="preserve">1-й Артельный пр.20 А кв.1 </v>
          </cell>
          <cell r="C239" t="str">
            <v xml:space="preserve">Население </v>
          </cell>
          <cell r="D239">
            <v>43.5</v>
          </cell>
          <cell r="E239">
            <v>0</v>
          </cell>
          <cell r="F239">
            <v>162.29</v>
          </cell>
          <cell r="G239">
            <v>0.44</v>
          </cell>
          <cell r="H239">
            <v>1.19</v>
          </cell>
          <cell r="I239">
            <v>4.5999999999999996</v>
          </cell>
          <cell r="J239" t="str">
            <v xml:space="preserve">4 </v>
          </cell>
          <cell r="K239">
            <v>167</v>
          </cell>
          <cell r="L239">
            <v>3.2779999999999997E-3</v>
          </cell>
          <cell r="M239">
            <v>-19</v>
          </cell>
          <cell r="N239">
            <v>18</v>
          </cell>
          <cell r="O239">
            <v>1</v>
          </cell>
          <cell r="P239">
            <v>4.7859999999999996</v>
          </cell>
          <cell r="Q239">
            <v>5.7709999999999999</v>
          </cell>
          <cell r="R239">
            <v>5.7709999999999999</v>
          </cell>
        </row>
        <row r="240">
          <cell r="A240" t="str">
            <v xml:space="preserve">5Артел.пр.23/1 </v>
          </cell>
          <cell r="B240" t="str">
            <v xml:space="preserve">1-й Артельный пр.20 А кв.2 </v>
          </cell>
          <cell r="C240" t="str">
            <v xml:space="preserve">Население </v>
          </cell>
          <cell r="D240">
            <v>45</v>
          </cell>
          <cell r="E240">
            <v>0</v>
          </cell>
          <cell r="F240">
            <v>167.89</v>
          </cell>
          <cell r="G240">
            <v>0.44</v>
          </cell>
          <cell r="H240">
            <v>1.19</v>
          </cell>
          <cell r="I240">
            <v>4.5999999999999996</v>
          </cell>
          <cell r="J240" t="str">
            <v xml:space="preserve">4 </v>
          </cell>
          <cell r="K240">
            <v>167</v>
          </cell>
          <cell r="L240">
            <v>3.3909999999999999E-3</v>
          </cell>
          <cell r="M240">
            <v>-19</v>
          </cell>
          <cell r="N240">
            <v>18</v>
          </cell>
          <cell r="O240">
            <v>1</v>
          </cell>
          <cell r="P240">
            <v>4.952</v>
          </cell>
          <cell r="Q240">
            <v>5.97</v>
          </cell>
          <cell r="R240">
            <v>5.97</v>
          </cell>
        </row>
        <row r="241">
          <cell r="A241" t="str">
            <v xml:space="preserve">5Артел.пр.23/1 </v>
          </cell>
          <cell r="B241" t="str">
            <v xml:space="preserve">1-й Артельный пр.20 А кв.3 </v>
          </cell>
          <cell r="C241" t="str">
            <v xml:space="preserve">Население </v>
          </cell>
          <cell r="D241">
            <v>41.5</v>
          </cell>
          <cell r="E241">
            <v>0</v>
          </cell>
          <cell r="F241">
            <v>154.83000000000001</v>
          </cell>
          <cell r="G241">
            <v>0.44</v>
          </cell>
          <cell r="H241">
            <v>1.19</v>
          </cell>
          <cell r="I241">
            <v>4.5999999999999996</v>
          </cell>
          <cell r="J241" t="str">
            <v xml:space="preserve">4 </v>
          </cell>
          <cell r="K241">
            <v>167</v>
          </cell>
          <cell r="L241">
            <v>3.127E-3</v>
          </cell>
          <cell r="M241">
            <v>-19</v>
          </cell>
          <cell r="N241">
            <v>18</v>
          </cell>
          <cell r="O241">
            <v>1</v>
          </cell>
          <cell r="P241">
            <v>4.5659999999999998</v>
          </cell>
          <cell r="Q241">
            <v>5.5060000000000002</v>
          </cell>
          <cell r="R241">
            <v>5.5060000000000002</v>
          </cell>
        </row>
        <row r="242">
          <cell r="A242" t="str">
            <v xml:space="preserve">5Артел.пр.23/1 </v>
          </cell>
          <cell r="B242" t="str">
            <v xml:space="preserve">1-й Артельный пр.20 А кв.4 </v>
          </cell>
          <cell r="C242" t="str">
            <v xml:space="preserve">Население </v>
          </cell>
          <cell r="D242">
            <v>53.2</v>
          </cell>
          <cell r="E242">
            <v>0</v>
          </cell>
          <cell r="F242">
            <v>198.48</v>
          </cell>
          <cell r="G242">
            <v>0.44</v>
          </cell>
          <cell r="H242">
            <v>1.19</v>
          </cell>
          <cell r="I242">
            <v>4.5999999999999996</v>
          </cell>
          <cell r="J242" t="str">
            <v xml:space="preserve">4 </v>
          </cell>
          <cell r="K242">
            <v>167</v>
          </cell>
          <cell r="L242">
            <v>4.0089999999999995E-3</v>
          </cell>
          <cell r="M242">
            <v>-19</v>
          </cell>
          <cell r="N242">
            <v>18</v>
          </cell>
          <cell r="O242">
            <v>1</v>
          </cell>
          <cell r="P242">
            <v>5.8540000000000001</v>
          </cell>
          <cell r="Q242">
            <v>7.0590000000000002</v>
          </cell>
          <cell r="R242">
            <v>7.0590000000000002</v>
          </cell>
        </row>
        <row r="243">
          <cell r="A243" t="str">
            <v xml:space="preserve">5Артел.пр.23/1 </v>
          </cell>
          <cell r="B243" t="str">
            <v xml:space="preserve">1-й Артельный пр. 20 А кв.5 </v>
          </cell>
          <cell r="C243" t="str">
            <v xml:space="preserve">Население </v>
          </cell>
          <cell r="D243">
            <v>43.5</v>
          </cell>
          <cell r="E243">
            <v>0</v>
          </cell>
          <cell r="F243">
            <v>162.29</v>
          </cell>
          <cell r="G243">
            <v>0.44</v>
          </cell>
          <cell r="H243">
            <v>1.19</v>
          </cell>
          <cell r="I243">
            <v>4.5999999999999996</v>
          </cell>
          <cell r="J243" t="str">
            <v xml:space="preserve">4 </v>
          </cell>
          <cell r="K243">
            <v>167</v>
          </cell>
          <cell r="L243">
            <v>3.2779999999999997E-3</v>
          </cell>
          <cell r="M243">
            <v>-19</v>
          </cell>
          <cell r="N243">
            <v>18</v>
          </cell>
          <cell r="O243">
            <v>1</v>
          </cell>
          <cell r="P243">
            <v>4.7859999999999996</v>
          </cell>
          <cell r="Q243">
            <v>5.7709999999999999</v>
          </cell>
          <cell r="R243">
            <v>5.7709999999999999</v>
          </cell>
        </row>
        <row r="244">
          <cell r="A244" t="str">
            <v xml:space="preserve">5Артел.пр.23/1 </v>
          </cell>
          <cell r="B244" t="str">
            <v xml:space="preserve">1-й Артельный пр.20 А кв.6 </v>
          </cell>
          <cell r="C244" t="str">
            <v xml:space="preserve">Население </v>
          </cell>
          <cell r="D244">
            <v>44.8</v>
          </cell>
          <cell r="E244">
            <v>0</v>
          </cell>
          <cell r="F244">
            <v>167.14</v>
          </cell>
          <cell r="G244">
            <v>0.44</v>
          </cell>
          <cell r="H244">
            <v>1.19</v>
          </cell>
          <cell r="I244">
            <v>4.5999999999999996</v>
          </cell>
          <cell r="J244" t="str">
            <v xml:space="preserve">4 </v>
          </cell>
          <cell r="K244">
            <v>167</v>
          </cell>
          <cell r="L244">
            <v>3.3759999999999997E-3</v>
          </cell>
          <cell r="M244">
            <v>-19</v>
          </cell>
          <cell r="N244">
            <v>18</v>
          </cell>
          <cell r="O244">
            <v>1</v>
          </cell>
          <cell r="P244">
            <v>4.9290000000000003</v>
          </cell>
          <cell r="Q244">
            <v>5.9420000000000002</v>
          </cell>
          <cell r="R244">
            <v>5.9420000000000002</v>
          </cell>
        </row>
        <row r="245">
          <cell r="A245" t="str">
            <v xml:space="preserve">5Артел.пр.23/1 </v>
          </cell>
          <cell r="B245" t="str">
            <v xml:space="preserve">1-й Артельный пр.20 А кв.7 </v>
          </cell>
          <cell r="C245" t="str">
            <v xml:space="preserve">Население </v>
          </cell>
          <cell r="D245">
            <v>41.7</v>
          </cell>
          <cell r="E245">
            <v>0</v>
          </cell>
          <cell r="F245">
            <v>155.58000000000001</v>
          </cell>
          <cell r="G245">
            <v>0.44</v>
          </cell>
          <cell r="H245">
            <v>1.19</v>
          </cell>
          <cell r="I245">
            <v>4.5999999999999996</v>
          </cell>
          <cell r="J245" t="str">
            <v xml:space="preserve">4 </v>
          </cell>
          <cell r="K245">
            <v>167</v>
          </cell>
          <cell r="L245">
            <v>3.1419999999999998E-3</v>
          </cell>
          <cell r="M245">
            <v>-19</v>
          </cell>
          <cell r="N245">
            <v>18</v>
          </cell>
          <cell r="O245">
            <v>1</v>
          </cell>
          <cell r="P245">
            <v>4.5869999999999997</v>
          </cell>
          <cell r="Q245">
            <v>5.5330000000000004</v>
          </cell>
          <cell r="R245">
            <v>5.5330000000000004</v>
          </cell>
        </row>
        <row r="246">
          <cell r="A246" t="str">
            <v xml:space="preserve">5Артел.пр.23/1 </v>
          </cell>
          <cell r="B246" t="str">
            <v xml:space="preserve">1-й Артельный пр. 20 А кв.9 </v>
          </cell>
          <cell r="C246" t="str">
            <v xml:space="preserve">Население </v>
          </cell>
          <cell r="D246">
            <v>43.9</v>
          </cell>
          <cell r="E246">
            <v>0</v>
          </cell>
          <cell r="F246">
            <v>163.78</v>
          </cell>
          <cell r="G246">
            <v>0.44</v>
          </cell>
          <cell r="H246">
            <v>1.19</v>
          </cell>
          <cell r="I246">
            <v>4.5999999999999996</v>
          </cell>
          <cell r="J246" t="str">
            <v xml:space="preserve">4 </v>
          </cell>
          <cell r="K246">
            <v>167</v>
          </cell>
          <cell r="L246">
            <v>3.3079999999999997E-3</v>
          </cell>
          <cell r="M246">
            <v>-19</v>
          </cell>
          <cell r="N246">
            <v>18</v>
          </cell>
          <cell r="O246">
            <v>1</v>
          </cell>
          <cell r="P246">
            <v>4.83</v>
          </cell>
          <cell r="Q246">
            <v>5.8260000000000005</v>
          </cell>
          <cell r="R246">
            <v>5.8260000000000005</v>
          </cell>
        </row>
        <row r="247">
          <cell r="A247" t="str">
            <v xml:space="preserve">5Артел.пр.23/1 </v>
          </cell>
          <cell r="B247" t="str">
            <v xml:space="preserve">1-й Артельный пр. 20 А кв.10 </v>
          </cell>
          <cell r="C247" t="str">
            <v xml:space="preserve">Население </v>
          </cell>
          <cell r="D247">
            <v>45.4</v>
          </cell>
          <cell r="E247">
            <v>0</v>
          </cell>
          <cell r="F247">
            <v>169.38</v>
          </cell>
          <cell r="G247">
            <v>0.44</v>
          </cell>
          <cell r="H247">
            <v>1.19</v>
          </cell>
          <cell r="I247">
            <v>4.5999999999999996</v>
          </cell>
          <cell r="J247" t="str">
            <v xml:space="preserve">1 </v>
          </cell>
          <cell r="K247">
            <v>167</v>
          </cell>
          <cell r="L247">
            <v>3.421E-3</v>
          </cell>
          <cell r="M247">
            <v>-19</v>
          </cell>
          <cell r="N247">
            <v>18</v>
          </cell>
          <cell r="O247">
            <v>1</v>
          </cell>
          <cell r="P247">
            <v>4.9939999999999998</v>
          </cell>
          <cell r="Q247">
            <v>6.0259999999999998</v>
          </cell>
          <cell r="R247">
            <v>6.0259999999999998</v>
          </cell>
        </row>
        <row r="248">
          <cell r="A248" t="str">
            <v xml:space="preserve">5Артел.пр.23/1 </v>
          </cell>
          <cell r="B248" t="str">
            <v xml:space="preserve">1-й Артельный пр. 20 А кв.11 </v>
          </cell>
          <cell r="C248" t="str">
            <v xml:space="preserve">Население </v>
          </cell>
          <cell r="D248">
            <v>42.7</v>
          </cell>
          <cell r="E248">
            <v>0</v>
          </cell>
          <cell r="F248">
            <v>159.31</v>
          </cell>
          <cell r="G248">
            <v>0.44</v>
          </cell>
          <cell r="H248">
            <v>1.19</v>
          </cell>
          <cell r="I248">
            <v>4.5999999999999996</v>
          </cell>
          <cell r="J248" t="str">
            <v xml:space="preserve">4 </v>
          </cell>
          <cell r="K248">
            <v>167</v>
          </cell>
          <cell r="L248">
            <v>3.2179999999999999E-3</v>
          </cell>
          <cell r="M248">
            <v>-19</v>
          </cell>
          <cell r="N248">
            <v>18</v>
          </cell>
          <cell r="O248">
            <v>1</v>
          </cell>
          <cell r="P248">
            <v>4.6980000000000004</v>
          </cell>
          <cell r="Q248">
            <v>5.6660000000000004</v>
          </cell>
          <cell r="R248">
            <v>5.6660000000000004</v>
          </cell>
        </row>
        <row r="249">
          <cell r="A249" t="str">
            <v xml:space="preserve">5Артел.пр.23/1 </v>
          </cell>
          <cell r="B249" t="str">
            <v xml:space="preserve">1-й Артельный пр.20 А кв.12 </v>
          </cell>
          <cell r="C249" t="str">
            <v xml:space="preserve">Население </v>
          </cell>
          <cell r="D249">
            <v>55.8</v>
          </cell>
          <cell r="E249">
            <v>0</v>
          </cell>
          <cell r="F249">
            <v>208.18</v>
          </cell>
          <cell r="G249">
            <v>0.44</v>
          </cell>
          <cell r="H249">
            <v>1.19</v>
          </cell>
          <cell r="I249">
            <v>4.5999999999999996</v>
          </cell>
          <cell r="J249" t="str">
            <v xml:space="preserve">4 </v>
          </cell>
          <cell r="K249">
            <v>167</v>
          </cell>
          <cell r="L249">
            <v>4.2049999999999995E-3</v>
          </cell>
          <cell r="M249">
            <v>-19</v>
          </cell>
          <cell r="N249">
            <v>18</v>
          </cell>
          <cell r="O249">
            <v>1</v>
          </cell>
          <cell r="P249">
            <v>6.1379999999999999</v>
          </cell>
          <cell r="Q249">
            <v>7.4020000000000001</v>
          </cell>
          <cell r="R249">
            <v>7.4020000000000001</v>
          </cell>
        </row>
        <row r="250">
          <cell r="A250" t="str">
            <v xml:space="preserve">5Артел.пр.23/1 </v>
          </cell>
          <cell r="B250" t="str">
            <v xml:space="preserve">1-й Артельный пр.20 А кв 13 </v>
          </cell>
          <cell r="C250" t="str">
            <v xml:space="preserve">Население </v>
          </cell>
          <cell r="D250">
            <v>44.1</v>
          </cell>
          <cell r="E250">
            <v>0</v>
          </cell>
          <cell r="F250">
            <v>164.53</v>
          </cell>
          <cell r="G250">
            <v>0.44</v>
          </cell>
          <cell r="H250">
            <v>1.19</v>
          </cell>
          <cell r="I250">
            <v>4.5999999999999996</v>
          </cell>
          <cell r="J250" t="str">
            <v xml:space="preserve">4 </v>
          </cell>
          <cell r="K250">
            <v>167</v>
          </cell>
          <cell r="L250">
            <v>3.323E-3</v>
          </cell>
          <cell r="M250">
            <v>-19</v>
          </cell>
          <cell r="N250">
            <v>18</v>
          </cell>
          <cell r="O250">
            <v>1</v>
          </cell>
          <cell r="P250">
            <v>4.8529999999999998</v>
          </cell>
          <cell r="Q250">
            <v>5.8490000000000002</v>
          </cell>
          <cell r="R250">
            <v>5.8490000000000002</v>
          </cell>
        </row>
        <row r="251">
          <cell r="A251" t="str">
            <v xml:space="preserve">5Артел.пр.23/1 </v>
          </cell>
          <cell r="B251" t="str">
            <v xml:space="preserve">1-й Артельный пр. 20 А кв.14 </v>
          </cell>
          <cell r="C251" t="str">
            <v xml:space="preserve">Население </v>
          </cell>
          <cell r="D251">
            <v>45.7</v>
          </cell>
          <cell r="E251">
            <v>0</v>
          </cell>
          <cell r="F251">
            <v>170.5</v>
          </cell>
          <cell r="G251">
            <v>0.44</v>
          </cell>
          <cell r="H251">
            <v>1.19</v>
          </cell>
          <cell r="I251">
            <v>4.5999999999999996</v>
          </cell>
          <cell r="J251" t="str">
            <v xml:space="preserve">4 </v>
          </cell>
          <cell r="K251">
            <v>167</v>
          </cell>
          <cell r="L251">
            <v>3.444E-3</v>
          </cell>
          <cell r="M251">
            <v>-19</v>
          </cell>
          <cell r="N251">
            <v>18</v>
          </cell>
          <cell r="O251">
            <v>1</v>
          </cell>
          <cell r="P251">
            <v>5.03</v>
          </cell>
          <cell r="Q251">
            <v>6.0640000000000001</v>
          </cell>
          <cell r="R251">
            <v>6.0640000000000001</v>
          </cell>
        </row>
        <row r="252">
          <cell r="A252" t="str">
            <v xml:space="preserve">5Артел.пр.23/1 </v>
          </cell>
          <cell r="B252" t="str">
            <v xml:space="preserve">1-й Артельный пр. 20 А кв.15 </v>
          </cell>
          <cell r="C252" t="str">
            <v xml:space="preserve">Население </v>
          </cell>
          <cell r="D252">
            <v>43.1</v>
          </cell>
          <cell r="E252">
            <v>0</v>
          </cell>
          <cell r="F252">
            <v>160.80000000000001</v>
          </cell>
          <cell r="G252">
            <v>0.44</v>
          </cell>
          <cell r="H252">
            <v>1.19</v>
          </cell>
          <cell r="I252">
            <v>4.5999999999999996</v>
          </cell>
          <cell r="J252" t="str">
            <v xml:space="preserve">4 </v>
          </cell>
          <cell r="K252">
            <v>167</v>
          </cell>
          <cell r="L252">
            <v>3.248E-3</v>
          </cell>
          <cell r="M252">
            <v>-19</v>
          </cell>
          <cell r="N252">
            <v>18</v>
          </cell>
          <cell r="O252">
            <v>1</v>
          </cell>
          <cell r="P252">
            <v>4.742</v>
          </cell>
          <cell r="Q252">
            <v>5.7160000000000002</v>
          </cell>
          <cell r="R252">
            <v>5.7160000000000002</v>
          </cell>
        </row>
        <row r="253">
          <cell r="A253" t="str">
            <v xml:space="preserve">5Артел.пр.23/1 </v>
          </cell>
          <cell r="B253" t="str">
            <v xml:space="preserve">1-й Артельный пр. 20 А кв.16 </v>
          </cell>
          <cell r="C253" t="str">
            <v xml:space="preserve">Население </v>
          </cell>
          <cell r="D253">
            <v>54.7</v>
          </cell>
          <cell r="E253">
            <v>0</v>
          </cell>
          <cell r="F253">
            <v>204.08</v>
          </cell>
          <cell r="G253">
            <v>0.44</v>
          </cell>
          <cell r="H253">
            <v>1.19</v>
          </cell>
          <cell r="I253">
            <v>4.5999999999999996</v>
          </cell>
          <cell r="J253" t="str">
            <v xml:space="preserve">4 </v>
          </cell>
          <cell r="K253">
            <v>167</v>
          </cell>
          <cell r="L253">
            <v>4.1219999999999998E-3</v>
          </cell>
          <cell r="M253">
            <v>-19</v>
          </cell>
          <cell r="N253">
            <v>18</v>
          </cell>
          <cell r="O253">
            <v>1</v>
          </cell>
          <cell r="P253">
            <v>6.0179999999999998</v>
          </cell>
          <cell r="Q253">
            <v>7.258</v>
          </cell>
          <cell r="R253">
            <v>7.258</v>
          </cell>
        </row>
        <row r="254">
          <cell r="A254" t="str">
            <v xml:space="preserve">5Артел.пр.23/1 </v>
          </cell>
          <cell r="B254" t="str">
            <v xml:space="preserve">1-й Артельный пр. 20 А кв.17 </v>
          </cell>
          <cell r="C254" t="str">
            <v xml:space="preserve">Население </v>
          </cell>
          <cell r="D254">
            <v>54.7</v>
          </cell>
          <cell r="E254">
            <v>0</v>
          </cell>
          <cell r="F254">
            <v>204.08</v>
          </cell>
          <cell r="G254">
            <v>0.44</v>
          </cell>
          <cell r="H254">
            <v>1.19</v>
          </cell>
          <cell r="I254">
            <v>4.5999999999999996</v>
          </cell>
          <cell r="J254" t="str">
            <v xml:space="preserve">4 </v>
          </cell>
          <cell r="K254">
            <v>167</v>
          </cell>
          <cell r="L254">
            <v>4.1219999999999998E-3</v>
          </cell>
          <cell r="M254">
            <v>-19</v>
          </cell>
          <cell r="N254">
            <v>18</v>
          </cell>
          <cell r="O254">
            <v>1</v>
          </cell>
          <cell r="P254">
            <v>6.0179999999999998</v>
          </cell>
          <cell r="Q254">
            <v>7.258</v>
          </cell>
          <cell r="R254">
            <v>7.258</v>
          </cell>
        </row>
        <row r="255">
          <cell r="A255" t="str">
            <v xml:space="preserve">5Артел.пр.23/1 </v>
          </cell>
          <cell r="B255" t="str">
            <v xml:space="preserve">1-й Артельный пр. 20 А кв. 24 </v>
          </cell>
          <cell r="C255" t="str">
            <v xml:space="preserve">Население </v>
          </cell>
          <cell r="D255">
            <v>42.8</v>
          </cell>
          <cell r="E255">
            <v>0</v>
          </cell>
          <cell r="F255">
            <v>159.68</v>
          </cell>
          <cell r="G255">
            <v>0.44</v>
          </cell>
          <cell r="H255">
            <v>1.19</v>
          </cell>
          <cell r="I255">
            <v>4.5999999999999996</v>
          </cell>
          <cell r="J255" t="str">
            <v xml:space="preserve">4 </v>
          </cell>
          <cell r="K255">
            <v>167</v>
          </cell>
          <cell r="L255">
            <v>3.225E-3</v>
          </cell>
          <cell r="M255">
            <v>-19</v>
          </cell>
          <cell r="N255">
            <v>18</v>
          </cell>
          <cell r="O255">
            <v>1</v>
          </cell>
          <cell r="P255">
            <v>4.7080000000000002</v>
          </cell>
          <cell r="Q255">
            <v>5.6779999999999999</v>
          </cell>
          <cell r="R255">
            <v>5.6779999999999999</v>
          </cell>
        </row>
        <row r="256">
          <cell r="A256" t="str">
            <v xml:space="preserve">5Артел.пр.23/1 </v>
          </cell>
          <cell r="B256" t="str">
            <v xml:space="preserve">1-й Артельный пр. 20 А кв.18 </v>
          </cell>
          <cell r="C256" t="str">
            <v xml:space="preserve">Население </v>
          </cell>
          <cell r="D256">
            <v>41.9</v>
          </cell>
          <cell r="E256">
            <v>0</v>
          </cell>
          <cell r="F256">
            <v>156.32</v>
          </cell>
          <cell r="G256">
            <v>0.44</v>
          </cell>
          <cell r="H256">
            <v>1.19</v>
          </cell>
          <cell r="I256">
            <v>4.5999999999999996</v>
          </cell>
          <cell r="J256" t="str">
            <v xml:space="preserve">4 </v>
          </cell>
          <cell r="K256">
            <v>167</v>
          </cell>
          <cell r="L256">
            <v>3.1579999999999998E-3</v>
          </cell>
          <cell r="M256">
            <v>-19</v>
          </cell>
          <cell r="N256">
            <v>18</v>
          </cell>
          <cell r="O256">
            <v>1</v>
          </cell>
          <cell r="P256">
            <v>4.6120000000000001</v>
          </cell>
          <cell r="Q256">
            <v>5.5609999999999999</v>
          </cell>
          <cell r="R256">
            <v>5.5609999999999999</v>
          </cell>
        </row>
        <row r="257">
          <cell r="A257" t="str">
            <v xml:space="preserve">5Артел.пр.23/1 </v>
          </cell>
          <cell r="B257" t="str">
            <v xml:space="preserve">1-й Артельный пр. 20 А кв.19 </v>
          </cell>
          <cell r="C257" t="str">
            <v xml:space="preserve">Население </v>
          </cell>
          <cell r="D257">
            <v>45</v>
          </cell>
          <cell r="E257">
            <v>0</v>
          </cell>
          <cell r="F257">
            <v>167.89</v>
          </cell>
          <cell r="G257">
            <v>0.44</v>
          </cell>
          <cell r="H257">
            <v>1.19</v>
          </cell>
          <cell r="I257">
            <v>4.5999999999999996</v>
          </cell>
          <cell r="J257" t="str">
            <v xml:space="preserve">4 </v>
          </cell>
          <cell r="K257">
            <v>167</v>
          </cell>
          <cell r="L257">
            <v>3.3909999999999999E-3</v>
          </cell>
          <cell r="M257">
            <v>-19</v>
          </cell>
          <cell r="N257">
            <v>18</v>
          </cell>
          <cell r="O257">
            <v>1</v>
          </cell>
          <cell r="P257">
            <v>4.952</v>
          </cell>
          <cell r="Q257">
            <v>5.97</v>
          </cell>
          <cell r="R257">
            <v>5.97</v>
          </cell>
        </row>
        <row r="258">
          <cell r="A258" t="str">
            <v xml:space="preserve">5Артел.пр.23/1 </v>
          </cell>
          <cell r="B258" t="str">
            <v xml:space="preserve">1-й Артельный пр. 20 А кв.20 </v>
          </cell>
          <cell r="C258" t="str">
            <v xml:space="preserve">Население </v>
          </cell>
          <cell r="D258">
            <v>43.2</v>
          </cell>
          <cell r="E258">
            <v>0</v>
          </cell>
          <cell r="F258">
            <v>161.16999999999999</v>
          </cell>
          <cell r="G258">
            <v>0.44</v>
          </cell>
          <cell r="H258">
            <v>1.19</v>
          </cell>
          <cell r="I258">
            <v>4.5999999999999996</v>
          </cell>
          <cell r="J258" t="str">
            <v xml:space="preserve">4 </v>
          </cell>
          <cell r="K258">
            <v>167</v>
          </cell>
          <cell r="L258">
            <v>3.2559999999999998E-3</v>
          </cell>
          <cell r="M258">
            <v>-19</v>
          </cell>
          <cell r="N258">
            <v>18</v>
          </cell>
          <cell r="O258">
            <v>1</v>
          </cell>
          <cell r="P258">
            <v>4.7539999999999996</v>
          </cell>
          <cell r="Q258">
            <v>5.7320000000000002</v>
          </cell>
          <cell r="R258">
            <v>5.7320000000000002</v>
          </cell>
        </row>
        <row r="259">
          <cell r="A259" t="str">
            <v xml:space="preserve">5Артел.пр.23/1 </v>
          </cell>
          <cell r="B259" t="str">
            <v xml:space="preserve">1-й Артельный пр. 20 А кв. 21 </v>
          </cell>
          <cell r="C259" t="str">
            <v xml:space="preserve">Население </v>
          </cell>
          <cell r="D259">
            <v>56</v>
          </cell>
          <cell r="E259">
            <v>0</v>
          </cell>
          <cell r="F259">
            <v>208.93</v>
          </cell>
          <cell r="G259">
            <v>0.44</v>
          </cell>
          <cell r="H259">
            <v>1.19</v>
          </cell>
          <cell r="I259">
            <v>4.5999999999999996</v>
          </cell>
          <cell r="J259" t="str">
            <v xml:space="preserve">4 </v>
          </cell>
          <cell r="K259">
            <v>167</v>
          </cell>
          <cell r="L259">
            <v>4.2200000000000007E-3</v>
          </cell>
          <cell r="M259">
            <v>-19</v>
          </cell>
          <cell r="N259">
            <v>18</v>
          </cell>
          <cell r="O259">
            <v>1</v>
          </cell>
          <cell r="P259">
            <v>6.1609999999999996</v>
          </cell>
          <cell r="Q259">
            <v>7.43</v>
          </cell>
          <cell r="R259">
            <v>7.43</v>
          </cell>
        </row>
        <row r="260">
          <cell r="A260" t="str">
            <v xml:space="preserve">5Артел.пр.23/1 </v>
          </cell>
          <cell r="B260" t="str">
            <v xml:space="preserve">1-й Артельный пр.20 А кв. 22 </v>
          </cell>
          <cell r="C260" t="str">
            <v xml:space="preserve">Население </v>
          </cell>
          <cell r="D260">
            <v>41.4</v>
          </cell>
          <cell r="E260">
            <v>0</v>
          </cell>
          <cell r="F260">
            <v>154.46</v>
          </cell>
          <cell r="G260">
            <v>0.44</v>
          </cell>
          <cell r="H260">
            <v>1.19</v>
          </cell>
          <cell r="I260">
            <v>4.5999999999999996</v>
          </cell>
          <cell r="J260" t="str">
            <v xml:space="preserve">4 </v>
          </cell>
          <cell r="K260">
            <v>167</v>
          </cell>
          <cell r="L260">
            <v>3.1200000000000004E-3</v>
          </cell>
          <cell r="M260">
            <v>-19</v>
          </cell>
          <cell r="N260">
            <v>18</v>
          </cell>
          <cell r="O260">
            <v>1</v>
          </cell>
          <cell r="P260">
            <v>4.5549999999999997</v>
          </cell>
          <cell r="Q260">
            <v>5.4939999999999998</v>
          </cell>
          <cell r="R260">
            <v>5.4939999999999998</v>
          </cell>
        </row>
        <row r="261">
          <cell r="A261" t="str">
            <v xml:space="preserve">5Артел.пр.23/1 </v>
          </cell>
          <cell r="B261" t="str">
            <v xml:space="preserve">1-й Артельный пр. 20 А кв.23 </v>
          </cell>
          <cell r="C261" t="str">
            <v xml:space="preserve">Население </v>
          </cell>
          <cell r="D261">
            <v>44.9</v>
          </cell>
          <cell r="E261">
            <v>0</v>
          </cell>
          <cell r="F261">
            <v>167.51</v>
          </cell>
          <cell r="G261">
            <v>0.44</v>
          </cell>
          <cell r="H261">
            <v>1.19</v>
          </cell>
          <cell r="I261">
            <v>4.5999999999999996</v>
          </cell>
          <cell r="J261" t="str">
            <v xml:space="preserve">4 </v>
          </cell>
          <cell r="K261">
            <v>167</v>
          </cell>
          <cell r="L261">
            <v>3.3839999999999999E-3</v>
          </cell>
          <cell r="M261">
            <v>-19</v>
          </cell>
          <cell r="N261">
            <v>18</v>
          </cell>
          <cell r="O261">
            <v>1</v>
          </cell>
          <cell r="P261">
            <v>4.9400000000000004</v>
          </cell>
          <cell r="Q261">
            <v>5.9589999999999996</v>
          </cell>
          <cell r="R261">
            <v>5.9589999999999996</v>
          </cell>
        </row>
        <row r="262">
          <cell r="A262" t="str">
            <v xml:space="preserve">5Артел.пр.23/1 </v>
          </cell>
          <cell r="B262" t="str">
            <v xml:space="preserve">1-й Артельный пр. 20 А кв.25 </v>
          </cell>
          <cell r="C262" t="str">
            <v xml:space="preserve">Население </v>
          </cell>
          <cell r="D262">
            <v>55.5</v>
          </cell>
          <cell r="E262">
            <v>0</v>
          </cell>
          <cell r="F262">
            <v>207.06</v>
          </cell>
          <cell r="G262">
            <v>0.44</v>
          </cell>
          <cell r="H262">
            <v>1.19</v>
          </cell>
          <cell r="I262">
            <v>4.5999999999999996</v>
          </cell>
          <cell r="J262" t="str">
            <v xml:space="preserve">4 </v>
          </cell>
          <cell r="K262">
            <v>167</v>
          </cell>
          <cell r="L262">
            <v>4.182E-3</v>
          </cell>
          <cell r="M262">
            <v>-19</v>
          </cell>
          <cell r="N262">
            <v>18</v>
          </cell>
          <cell r="O262">
            <v>1</v>
          </cell>
          <cell r="P262">
            <v>6.1059999999999999</v>
          </cell>
          <cell r="Q262">
            <v>7.3629999999999995</v>
          </cell>
          <cell r="R262">
            <v>7.3629999999999995</v>
          </cell>
        </row>
        <row r="263">
          <cell r="A263" t="str">
            <v xml:space="preserve">5Артел.пр.23/1 </v>
          </cell>
          <cell r="B263" t="str">
            <v xml:space="preserve">1-й Артельный пр. 20 А кв. 27 </v>
          </cell>
          <cell r="C263" t="str">
            <v xml:space="preserve">Население </v>
          </cell>
          <cell r="D263">
            <v>45.1</v>
          </cell>
          <cell r="E263">
            <v>0</v>
          </cell>
          <cell r="F263">
            <v>168.26</v>
          </cell>
          <cell r="G263">
            <v>0.44</v>
          </cell>
          <cell r="H263">
            <v>1.19</v>
          </cell>
          <cell r="I263">
            <v>4.5999999999999996</v>
          </cell>
          <cell r="J263" t="str">
            <v xml:space="preserve">4 </v>
          </cell>
          <cell r="K263">
            <v>167</v>
          </cell>
          <cell r="L263">
            <v>3.3989999999999997E-3</v>
          </cell>
          <cell r="M263">
            <v>-19</v>
          </cell>
          <cell r="N263">
            <v>18</v>
          </cell>
          <cell r="O263">
            <v>1</v>
          </cell>
          <cell r="P263">
            <v>4.9630000000000001</v>
          </cell>
          <cell r="Q263">
            <v>5.9820000000000002</v>
          </cell>
          <cell r="R263">
            <v>5.9820000000000002</v>
          </cell>
        </row>
        <row r="264">
          <cell r="A264" t="str">
            <v xml:space="preserve">5Артел.пр.23/1 </v>
          </cell>
          <cell r="B264" t="str">
            <v xml:space="preserve">1-й Артельный пр. 20 А кв. 29 </v>
          </cell>
          <cell r="C264" t="str">
            <v xml:space="preserve">Население </v>
          </cell>
          <cell r="D264">
            <v>56.8</v>
          </cell>
          <cell r="E264">
            <v>0</v>
          </cell>
          <cell r="F264">
            <v>211.91</v>
          </cell>
          <cell r="G264">
            <v>0.44</v>
          </cell>
          <cell r="H264">
            <v>1.19</v>
          </cell>
          <cell r="I264">
            <v>4.5999999999999996</v>
          </cell>
          <cell r="J264" t="str">
            <v xml:space="preserve">4 </v>
          </cell>
          <cell r="K264">
            <v>167</v>
          </cell>
          <cell r="L264">
            <v>4.28E-3</v>
          </cell>
          <cell r="M264">
            <v>-19</v>
          </cell>
          <cell r="N264">
            <v>18</v>
          </cell>
          <cell r="O264">
            <v>1</v>
          </cell>
          <cell r="P264">
            <v>6.2489999999999997</v>
          </cell>
          <cell r="Q264">
            <v>7.5350000000000001</v>
          </cell>
          <cell r="R264">
            <v>7.5350000000000001</v>
          </cell>
        </row>
        <row r="265">
          <cell r="A265" t="str">
            <v xml:space="preserve">5Артел.пр.23/1 </v>
          </cell>
          <cell r="B265" t="str">
            <v xml:space="preserve">1-й Артельный пр. 20 А кв. 30 </v>
          </cell>
          <cell r="C265" t="str">
            <v xml:space="preserve">Население </v>
          </cell>
          <cell r="D265">
            <v>43.5</v>
          </cell>
          <cell r="E265">
            <v>0</v>
          </cell>
          <cell r="F265">
            <v>162.29</v>
          </cell>
          <cell r="G265">
            <v>0.44</v>
          </cell>
          <cell r="H265">
            <v>1.19</v>
          </cell>
          <cell r="I265">
            <v>4.5999999999999996</v>
          </cell>
          <cell r="J265" t="str">
            <v xml:space="preserve">4 </v>
          </cell>
          <cell r="K265">
            <v>167</v>
          </cell>
          <cell r="L265">
            <v>3.2779999999999997E-3</v>
          </cell>
          <cell r="M265">
            <v>-19</v>
          </cell>
          <cell r="N265">
            <v>18</v>
          </cell>
          <cell r="O265">
            <v>1</v>
          </cell>
          <cell r="P265">
            <v>4.7859999999999996</v>
          </cell>
          <cell r="Q265">
            <v>5.7709999999999999</v>
          </cell>
          <cell r="R265">
            <v>5.7709999999999999</v>
          </cell>
        </row>
        <row r="266">
          <cell r="A266" t="str">
            <v xml:space="preserve">5Артел.пр.23/1 </v>
          </cell>
          <cell r="B266" t="str">
            <v xml:space="preserve">1-й Артельный пр. 20 А кв. 31 </v>
          </cell>
          <cell r="C266" t="str">
            <v xml:space="preserve">Население </v>
          </cell>
          <cell r="D266">
            <v>46.4</v>
          </cell>
          <cell r="E266">
            <v>0</v>
          </cell>
          <cell r="F266">
            <v>173.11</v>
          </cell>
          <cell r="G266">
            <v>0.44</v>
          </cell>
          <cell r="H266">
            <v>1.19</v>
          </cell>
          <cell r="I266">
            <v>4.5999999999999996</v>
          </cell>
          <cell r="J266" t="str">
            <v xml:space="preserve">4 </v>
          </cell>
          <cell r="K266">
            <v>167</v>
          </cell>
          <cell r="L266">
            <v>3.4969999999999997E-3</v>
          </cell>
          <cell r="M266">
            <v>-19</v>
          </cell>
          <cell r="N266">
            <v>18</v>
          </cell>
          <cell r="O266">
            <v>1</v>
          </cell>
          <cell r="P266">
            <v>5.1070000000000002</v>
          </cell>
          <cell r="Q266">
            <v>6.1580000000000004</v>
          </cell>
          <cell r="R266">
            <v>6.1580000000000004</v>
          </cell>
        </row>
        <row r="267">
          <cell r="A267" t="str">
            <v xml:space="preserve">5Артел.пр.23/1 </v>
          </cell>
          <cell r="B267" t="str">
            <v xml:space="preserve">1-й Артельный пр. 20 А кв.32 </v>
          </cell>
          <cell r="C267" t="str">
            <v xml:space="preserve">Население </v>
          </cell>
          <cell r="D267">
            <v>43.1</v>
          </cell>
          <cell r="E267">
            <v>0</v>
          </cell>
          <cell r="F267">
            <v>160.80000000000001</v>
          </cell>
          <cell r="G267">
            <v>0.44</v>
          </cell>
          <cell r="H267">
            <v>1.19</v>
          </cell>
          <cell r="I267">
            <v>4.5999999999999996</v>
          </cell>
          <cell r="J267" t="str">
            <v xml:space="preserve">4 </v>
          </cell>
          <cell r="K267">
            <v>167</v>
          </cell>
          <cell r="L267">
            <v>3.248E-3</v>
          </cell>
          <cell r="M267">
            <v>-19</v>
          </cell>
          <cell r="N267">
            <v>18</v>
          </cell>
          <cell r="O267">
            <v>1</v>
          </cell>
          <cell r="P267">
            <v>4.742</v>
          </cell>
          <cell r="Q267">
            <v>5.7160000000000002</v>
          </cell>
          <cell r="R267">
            <v>5.7160000000000002</v>
          </cell>
        </row>
        <row r="268">
          <cell r="A268" t="str">
            <v xml:space="preserve">5Артел.пр.23/1 </v>
          </cell>
          <cell r="B268" t="str">
            <v xml:space="preserve">1-й Артельный пр. 20 А кв. 8 </v>
          </cell>
          <cell r="C268" t="str">
            <v xml:space="preserve">Население </v>
          </cell>
          <cell r="D268">
            <v>53.6</v>
          </cell>
          <cell r="E268">
            <v>0</v>
          </cell>
          <cell r="F268">
            <v>199.97</v>
          </cell>
          <cell r="G268">
            <v>0.44</v>
          </cell>
          <cell r="H268">
            <v>1.19</v>
          </cell>
          <cell r="I268">
            <v>4.5999999999999996</v>
          </cell>
          <cell r="J268" t="str">
            <v xml:space="preserve">4 </v>
          </cell>
          <cell r="K268">
            <v>167</v>
          </cell>
          <cell r="L268">
            <v>4.0390000000000001E-3</v>
          </cell>
          <cell r="M268">
            <v>-19</v>
          </cell>
          <cell r="N268">
            <v>18</v>
          </cell>
          <cell r="O268">
            <v>1</v>
          </cell>
          <cell r="P268">
            <v>5.8979999999999997</v>
          </cell>
          <cell r="Q268">
            <v>7.109</v>
          </cell>
          <cell r="R268">
            <v>7.109</v>
          </cell>
        </row>
        <row r="269">
          <cell r="A269" t="str">
            <v xml:space="preserve">5Артел.пр.23/1 </v>
          </cell>
          <cell r="B269" t="str">
            <v xml:space="preserve">1-й Артельный пр.20 А кв.26 </v>
          </cell>
          <cell r="C269" t="str">
            <v xml:space="preserve">Население </v>
          </cell>
          <cell r="D269">
            <v>42</v>
          </cell>
          <cell r="E269">
            <v>0</v>
          </cell>
          <cell r="F269">
            <v>156.69999999999999</v>
          </cell>
          <cell r="G269">
            <v>0.44</v>
          </cell>
          <cell r="H269">
            <v>1.19</v>
          </cell>
          <cell r="I269">
            <v>4.5999999999999996</v>
          </cell>
          <cell r="J269" t="str">
            <v xml:space="preserve">4 </v>
          </cell>
          <cell r="K269">
            <v>167</v>
          </cell>
          <cell r="L269">
            <v>3.1649999999999998E-3</v>
          </cell>
          <cell r="M269">
            <v>-19</v>
          </cell>
          <cell r="N269">
            <v>18</v>
          </cell>
          <cell r="O269">
            <v>1</v>
          </cell>
          <cell r="P269">
            <v>4.6210000000000004</v>
          </cell>
          <cell r="Q269">
            <v>5.5730000000000004</v>
          </cell>
          <cell r="R269">
            <v>5.5730000000000004</v>
          </cell>
        </row>
        <row r="270">
          <cell r="A270" t="str">
            <v xml:space="preserve">5Артел.пр.23/1 </v>
          </cell>
          <cell r="B270" t="str">
            <v xml:space="preserve">1-й Артельный пр.20 А кв.28 </v>
          </cell>
          <cell r="C270" t="str">
            <v xml:space="preserve">Население </v>
          </cell>
          <cell r="D270">
            <v>43.1</v>
          </cell>
          <cell r="E270">
            <v>0</v>
          </cell>
          <cell r="F270">
            <v>160.80000000000001</v>
          </cell>
          <cell r="G270">
            <v>0.44</v>
          </cell>
          <cell r="H270">
            <v>1.19</v>
          </cell>
          <cell r="I270">
            <v>4.5999999999999996</v>
          </cell>
          <cell r="J270" t="str">
            <v xml:space="preserve">4 </v>
          </cell>
          <cell r="K270">
            <v>167</v>
          </cell>
          <cell r="L270">
            <v>3.248E-3</v>
          </cell>
          <cell r="M270">
            <v>-19</v>
          </cell>
          <cell r="N270">
            <v>18</v>
          </cell>
          <cell r="O270">
            <v>1</v>
          </cell>
          <cell r="P270">
            <v>4.742</v>
          </cell>
          <cell r="Q270">
            <v>5.7160000000000002</v>
          </cell>
          <cell r="R270">
            <v>5.7160000000000002</v>
          </cell>
        </row>
        <row r="271">
          <cell r="A271" t="str">
            <v xml:space="preserve">5Артел.пр.23/1 </v>
          </cell>
          <cell r="B271" t="str">
            <v xml:space="preserve">К 1054 ПОДКАЧКА </v>
          </cell>
          <cell r="C271" t="str">
            <v xml:space="preserve">Прочие </v>
          </cell>
          <cell r="D271">
            <v>8.9</v>
          </cell>
          <cell r="E271">
            <v>0</v>
          </cell>
          <cell r="F271">
            <v>40.04</v>
          </cell>
          <cell r="G271">
            <v>0.7</v>
          </cell>
          <cell r="H271">
            <v>1.19</v>
          </cell>
          <cell r="I271">
            <v>4.5999999999999996</v>
          </cell>
          <cell r="J271" t="str">
            <v xml:space="preserve"> </v>
          </cell>
          <cell r="K271">
            <v>167</v>
          </cell>
          <cell r="L271">
            <v>1.3000000000000002E-3</v>
          </cell>
          <cell r="M271">
            <v>-19</v>
          </cell>
          <cell r="N271">
            <v>18</v>
          </cell>
          <cell r="O271">
            <v>1</v>
          </cell>
          <cell r="P271">
            <v>1.897</v>
          </cell>
          <cell r="Q271">
            <v>0</v>
          </cell>
          <cell r="R271">
            <v>1.897</v>
          </cell>
        </row>
        <row r="272">
          <cell r="A272" t="str">
            <v xml:space="preserve">5Артел.пр.23/1 </v>
          </cell>
          <cell r="B272" t="str">
            <v xml:space="preserve">1 ВИШНЕВЫЙ ПР.3 </v>
          </cell>
          <cell r="C272" t="str">
            <v xml:space="preserve">Бюджет </v>
          </cell>
          <cell r="D272">
            <v>26.07</v>
          </cell>
          <cell r="E272">
            <v>0</v>
          </cell>
          <cell r="F272">
            <v>117.31</v>
          </cell>
          <cell r="G272">
            <v>0.43</v>
          </cell>
          <cell r="H272">
            <v>1.19</v>
          </cell>
          <cell r="I272">
            <v>4.5999999999999996</v>
          </cell>
          <cell r="J272" t="str">
            <v xml:space="preserve"> </v>
          </cell>
          <cell r="K272">
            <v>167</v>
          </cell>
          <cell r="L272">
            <v>2.3400000000000001E-3</v>
          </cell>
          <cell r="M272">
            <v>-19</v>
          </cell>
          <cell r="N272">
            <v>18</v>
          </cell>
          <cell r="O272">
            <v>1</v>
          </cell>
          <cell r="P272">
            <v>3.4169999999999998</v>
          </cell>
          <cell r="Q272">
            <v>0</v>
          </cell>
          <cell r="R272">
            <v>3.4169999999999998</v>
          </cell>
        </row>
        <row r="273">
          <cell r="A273" t="str">
            <v xml:space="preserve">5Артел.пр.23/1 </v>
          </cell>
          <cell r="B273" t="str">
            <v xml:space="preserve">1 АРТЕЛЬНЫЙ пр 20 ГРП </v>
          </cell>
          <cell r="C273" t="str">
            <v xml:space="preserve">Прочие </v>
          </cell>
          <cell r="D273">
            <v>11.36</v>
          </cell>
          <cell r="E273">
            <v>0</v>
          </cell>
          <cell r="F273">
            <v>51.12</v>
          </cell>
          <cell r="G273">
            <v>0.7</v>
          </cell>
          <cell r="H273">
            <v>1.19</v>
          </cell>
          <cell r="I273">
            <v>4.5999999999999996</v>
          </cell>
          <cell r="J273" t="str">
            <v xml:space="preserve"> </v>
          </cell>
          <cell r="K273">
            <v>167</v>
          </cell>
          <cell r="L273">
            <v>1.6600000000000002E-3</v>
          </cell>
          <cell r="M273">
            <v>-19</v>
          </cell>
          <cell r="N273">
            <v>18</v>
          </cell>
          <cell r="O273">
            <v>1</v>
          </cell>
          <cell r="P273">
            <v>2.4220000000000002</v>
          </cell>
          <cell r="Q273">
            <v>0</v>
          </cell>
          <cell r="R273">
            <v>2.4220000000000002</v>
          </cell>
        </row>
        <row r="274">
          <cell r="A274" t="str">
            <v xml:space="preserve">5Артел.пр.23/1 </v>
          </cell>
          <cell r="B274" t="str">
            <v xml:space="preserve">Димитрова 118 ГРП </v>
          </cell>
          <cell r="C274" t="str">
            <v xml:space="preserve">Прочие </v>
          </cell>
          <cell r="D274">
            <v>32.299999999999997</v>
          </cell>
          <cell r="E274">
            <v>60</v>
          </cell>
          <cell r="F274">
            <v>145.36000000000001</v>
          </cell>
          <cell r="G274">
            <v>0.7</v>
          </cell>
          <cell r="H274">
            <v>1.19</v>
          </cell>
          <cell r="I274">
            <v>4.5999999999999996</v>
          </cell>
          <cell r="J274" t="str">
            <v xml:space="preserve"> </v>
          </cell>
          <cell r="K274">
            <v>167</v>
          </cell>
          <cell r="L274">
            <v>4.7200000000000002E-3</v>
          </cell>
          <cell r="M274">
            <v>-19</v>
          </cell>
          <cell r="N274">
            <v>18</v>
          </cell>
          <cell r="O274">
            <v>1</v>
          </cell>
          <cell r="P274">
            <v>6.89</v>
          </cell>
          <cell r="Q274">
            <v>0</v>
          </cell>
          <cell r="R274">
            <v>6.89</v>
          </cell>
        </row>
        <row r="275">
          <cell r="A275" t="str">
            <v xml:space="preserve">Итого по котельной </v>
          </cell>
          <cell r="B275" t="str">
            <v xml:space="preserve">собственное ---------------------------- </v>
          </cell>
          <cell r="C275" t="str">
            <v xml:space="preserve">По всем группам </v>
          </cell>
          <cell r="D275">
            <v>71437</v>
          </cell>
          <cell r="E275">
            <v>256486</v>
          </cell>
          <cell r="F275">
            <v>271958.68000000005</v>
          </cell>
          <cell r="H275">
            <v>1.19</v>
          </cell>
          <cell r="L275">
            <v>4.9690190000000003</v>
          </cell>
          <cell r="P275">
            <v>7236.8410000000013</v>
          </cell>
          <cell r="Q275">
            <v>7102.3279999999995</v>
          </cell>
          <cell r="R275">
            <v>7263.5340000000006</v>
          </cell>
        </row>
        <row r="276">
          <cell r="A276" t="str">
            <v xml:space="preserve"> </v>
          </cell>
          <cell r="B276" t="str">
            <v xml:space="preserve"> </v>
          </cell>
          <cell r="C276" t="str">
            <v xml:space="preserve">Бюджет </v>
          </cell>
          <cell r="D276">
            <v>26.07</v>
          </cell>
          <cell r="E276">
            <v>0</v>
          </cell>
          <cell r="F276">
            <v>117.31</v>
          </cell>
          <cell r="H276">
            <v>1.19</v>
          </cell>
          <cell r="L276">
            <v>2.3400000000000001E-3</v>
          </cell>
          <cell r="P276">
            <v>3.4169999999999998</v>
          </cell>
          <cell r="Q276">
            <v>0</v>
          </cell>
          <cell r="R276">
            <v>3.4169999999999998</v>
          </cell>
        </row>
        <row r="277">
          <cell r="A277" t="str">
            <v xml:space="preserve"> </v>
          </cell>
          <cell r="B277" t="str">
            <v xml:space="preserve"> </v>
          </cell>
          <cell r="C277" t="str">
            <v xml:space="preserve">"Население" в т.ч. "Жилзаказчик" </v>
          </cell>
          <cell r="D277">
            <v>69841.299999999988</v>
          </cell>
          <cell r="E277">
            <v>255860</v>
          </cell>
          <cell r="F277">
            <v>265129.88000000006</v>
          </cell>
          <cell r="H277">
            <v>1.19</v>
          </cell>
          <cell r="L277">
            <v>4.8463890000000003</v>
          </cell>
          <cell r="P277">
            <v>7075.6350000000011</v>
          </cell>
          <cell r="Q277">
            <v>7102.3279999999995</v>
          </cell>
          <cell r="R277">
            <v>7102.3279999999995</v>
          </cell>
        </row>
        <row r="278">
          <cell r="A278" t="str">
            <v xml:space="preserve"> </v>
          </cell>
          <cell r="B278" t="str">
            <v xml:space="preserve"> </v>
          </cell>
          <cell r="C278" t="str">
            <v xml:space="preserve">Жилзаказчик </v>
          </cell>
          <cell r="D278">
            <v>59257.399999999994</v>
          </cell>
          <cell r="E278">
            <v>219357</v>
          </cell>
          <cell r="F278">
            <v>220522.85000000003</v>
          </cell>
          <cell r="H278">
            <v>1.19</v>
          </cell>
          <cell r="L278">
            <v>3.9754070000000001</v>
          </cell>
          <cell r="P278">
            <v>5804.0120000000006</v>
          </cell>
          <cell r="Q278">
            <v>5925.134</v>
          </cell>
          <cell r="R278">
            <v>5925.134</v>
          </cell>
        </row>
        <row r="279">
          <cell r="A279" t="str">
            <v xml:space="preserve"> </v>
          </cell>
          <cell r="B279" t="str">
            <v xml:space="preserve"> </v>
          </cell>
          <cell r="C279" t="str">
            <v xml:space="preserve">Прочие </v>
          </cell>
          <cell r="D279">
            <v>1569.63</v>
          </cell>
          <cell r="E279">
            <v>626</v>
          </cell>
          <cell r="F279">
            <v>6711.4899999999989</v>
          </cell>
          <cell r="H279">
            <v>1.19</v>
          </cell>
          <cell r="L279">
            <v>0.12028999999999999</v>
          </cell>
          <cell r="P279">
            <v>157.78899999999996</v>
          </cell>
          <cell r="Q279">
            <v>0</v>
          </cell>
          <cell r="R279">
            <v>157.78899999999996</v>
          </cell>
        </row>
        <row r="280">
          <cell r="A280" t="str">
            <v>Тепловые потери в наружных сетях потребителей</v>
          </cell>
          <cell r="H280">
            <v>1.19</v>
          </cell>
        </row>
        <row r="281">
          <cell r="A281" t="str">
            <v xml:space="preserve">Алтайская 2/3 </v>
          </cell>
          <cell r="B281" t="str">
            <v xml:space="preserve">Западный Пр,2(Стасова,183) Адм зд </v>
          </cell>
          <cell r="C281" t="str">
            <v xml:space="preserve">Прочие </v>
          </cell>
          <cell r="D281">
            <v>483.52</v>
          </cell>
          <cell r="E281">
            <v>0</v>
          </cell>
          <cell r="F281">
            <v>2175.83</v>
          </cell>
          <cell r="G281">
            <v>0.43</v>
          </cell>
          <cell r="H281">
            <v>1.19</v>
          </cell>
          <cell r="I281">
            <v>4.5999999999999996</v>
          </cell>
          <cell r="J281" t="str">
            <v xml:space="preserve"> </v>
          </cell>
          <cell r="K281">
            <v>167</v>
          </cell>
          <cell r="L281">
            <v>4.3400000000000001E-2</v>
          </cell>
          <cell r="M281">
            <v>-19</v>
          </cell>
          <cell r="N281">
            <v>18</v>
          </cell>
          <cell r="O281">
            <v>1</v>
          </cell>
          <cell r="P281">
            <v>63.362000000000002</v>
          </cell>
          <cell r="Q281">
            <v>0</v>
          </cell>
          <cell r="R281">
            <v>63.362000000000002</v>
          </cell>
        </row>
        <row r="282">
          <cell r="A282" t="str">
            <v xml:space="preserve">Алтайская 2/3 </v>
          </cell>
          <cell r="B282" t="str">
            <v xml:space="preserve">Стасова 180 Адм зд админ Крас края </v>
          </cell>
          <cell r="C282" t="str">
            <v xml:space="preserve">Бюджет </v>
          </cell>
          <cell r="D282">
            <v>746.24</v>
          </cell>
          <cell r="E282">
            <v>0</v>
          </cell>
          <cell r="F282">
            <v>3358.09</v>
          </cell>
          <cell r="G282">
            <v>0.35</v>
          </cell>
          <cell r="H282">
            <v>1.19</v>
          </cell>
          <cell r="I282">
            <v>4.5999999999999996</v>
          </cell>
          <cell r="J282" t="str">
            <v xml:space="preserve"> </v>
          </cell>
          <cell r="K282">
            <v>167</v>
          </cell>
          <cell r="L282">
            <v>5.4520000000000006E-2</v>
          </cell>
          <cell r="M282">
            <v>-19</v>
          </cell>
          <cell r="N282">
            <v>18</v>
          </cell>
          <cell r="O282">
            <v>1</v>
          </cell>
          <cell r="P282">
            <v>79.597999999999999</v>
          </cell>
          <cell r="Q282">
            <v>0</v>
          </cell>
          <cell r="R282">
            <v>79.597999999999999</v>
          </cell>
        </row>
        <row r="283">
          <cell r="A283" t="str">
            <v xml:space="preserve">Алтайская 2/3 </v>
          </cell>
          <cell r="B283" t="str">
            <v xml:space="preserve">Стасова 180/1 Адм зд </v>
          </cell>
          <cell r="C283" t="str">
            <v xml:space="preserve">Бюджет </v>
          </cell>
          <cell r="D283">
            <v>2116.42</v>
          </cell>
          <cell r="E283">
            <v>8772</v>
          </cell>
          <cell r="F283">
            <v>8772</v>
          </cell>
          <cell r="G283">
            <v>0.38</v>
          </cell>
          <cell r="H283">
            <v>1.19</v>
          </cell>
          <cell r="I283">
            <v>4.5999999999999996</v>
          </cell>
          <cell r="J283" t="str">
            <v xml:space="preserve"> </v>
          </cell>
          <cell r="K283">
            <v>167</v>
          </cell>
          <cell r="L283">
            <v>0.15462399999999998</v>
          </cell>
          <cell r="M283">
            <v>-19</v>
          </cell>
          <cell r="N283">
            <v>18</v>
          </cell>
          <cell r="O283">
            <v>1</v>
          </cell>
          <cell r="P283">
            <v>225.74799999999999</v>
          </cell>
          <cell r="Q283">
            <v>0</v>
          </cell>
          <cell r="R283">
            <v>225.74799999999999</v>
          </cell>
        </row>
        <row r="284">
          <cell r="A284" t="str">
            <v xml:space="preserve">Алтайская 2/3 </v>
          </cell>
          <cell r="B284" t="str">
            <v xml:space="preserve">Стасова 175 Дворец Исскуств </v>
          </cell>
          <cell r="C284" t="str">
            <v xml:space="preserve">Бюджет </v>
          </cell>
          <cell r="D284">
            <v>10374.52</v>
          </cell>
          <cell r="E284">
            <v>0</v>
          </cell>
          <cell r="F284">
            <v>46685.34</v>
          </cell>
          <cell r="G284">
            <v>0.30000000000000004</v>
          </cell>
          <cell r="H284">
            <v>1.19</v>
          </cell>
          <cell r="I284">
            <v>4.5999999999999996</v>
          </cell>
          <cell r="J284" t="str">
            <v xml:space="preserve"> </v>
          </cell>
          <cell r="K284">
            <v>167</v>
          </cell>
          <cell r="L284">
            <v>0.59699999999999998</v>
          </cell>
          <cell r="M284">
            <v>-19</v>
          </cell>
          <cell r="N284">
            <v>15</v>
          </cell>
          <cell r="O284">
            <v>1</v>
          </cell>
          <cell r="P284">
            <v>737.38699999999994</v>
          </cell>
          <cell r="Q284">
            <v>0</v>
          </cell>
          <cell r="R284">
            <v>737.38699999999994</v>
          </cell>
        </row>
        <row r="285">
          <cell r="A285" t="str">
            <v xml:space="preserve">Алтайская 2/3 </v>
          </cell>
          <cell r="B285" t="str">
            <v xml:space="preserve">Селезнева 86/1 офис </v>
          </cell>
          <cell r="C285" t="str">
            <v xml:space="preserve">Прочие </v>
          </cell>
          <cell r="D285">
            <v>97.2</v>
          </cell>
          <cell r="E285">
            <v>0</v>
          </cell>
          <cell r="F285">
            <v>321</v>
          </cell>
          <cell r="G285">
            <v>0.37</v>
          </cell>
          <cell r="H285">
            <v>1.19</v>
          </cell>
          <cell r="I285">
            <v>4.5999999999999996</v>
          </cell>
          <cell r="J285" t="str">
            <v xml:space="preserve"> </v>
          </cell>
          <cell r="K285">
            <v>167</v>
          </cell>
          <cell r="L285">
            <v>5.4669999999999996E-3</v>
          </cell>
          <cell r="M285">
            <v>-19</v>
          </cell>
          <cell r="N285">
            <v>18</v>
          </cell>
          <cell r="O285">
            <v>1</v>
          </cell>
          <cell r="P285">
            <v>7.9809999999999999</v>
          </cell>
          <cell r="Q285">
            <v>0</v>
          </cell>
          <cell r="R285">
            <v>7.9809999999999999</v>
          </cell>
        </row>
        <row r="286">
          <cell r="A286" t="str">
            <v xml:space="preserve">Алтайская 2/3 </v>
          </cell>
          <cell r="B286" t="str">
            <v xml:space="preserve">Стасова 177 Лит А зд лицея </v>
          </cell>
          <cell r="C286" t="str">
            <v xml:space="preserve">Бюджет </v>
          </cell>
          <cell r="D286">
            <v>2079.7199999999998</v>
          </cell>
          <cell r="E286">
            <v>0</v>
          </cell>
          <cell r="F286">
            <v>9358.75</v>
          </cell>
          <cell r="G286">
            <v>0.35</v>
          </cell>
          <cell r="H286">
            <v>1.19</v>
          </cell>
          <cell r="I286">
            <v>4.5999999999999996</v>
          </cell>
          <cell r="J286" t="str">
            <v xml:space="preserve"> </v>
          </cell>
          <cell r="K286">
            <v>167</v>
          </cell>
          <cell r="L286">
            <v>0.14373000000000002</v>
          </cell>
          <cell r="M286">
            <v>-19</v>
          </cell>
          <cell r="N286">
            <v>16</v>
          </cell>
          <cell r="O286">
            <v>1</v>
          </cell>
          <cell r="P286">
            <v>188.916</v>
          </cell>
          <cell r="Q286">
            <v>0</v>
          </cell>
          <cell r="R286">
            <v>188.916</v>
          </cell>
        </row>
        <row r="287">
          <cell r="A287" t="str">
            <v xml:space="preserve">Алтайская 2/3 </v>
          </cell>
          <cell r="B287" t="str">
            <v xml:space="preserve">Стасова 177 Лит Г Гараж </v>
          </cell>
          <cell r="C287" t="str">
            <v xml:space="preserve">Бюджет </v>
          </cell>
          <cell r="D287">
            <v>335.08</v>
          </cell>
          <cell r="E287">
            <v>0</v>
          </cell>
          <cell r="F287">
            <v>1507.85</v>
          </cell>
          <cell r="G287">
            <v>0.55000000000000004</v>
          </cell>
          <cell r="H287">
            <v>1.19</v>
          </cell>
          <cell r="I287">
            <v>4.5999999999999996</v>
          </cell>
          <cell r="J287" t="str">
            <v xml:space="preserve"> </v>
          </cell>
          <cell r="K287">
            <v>167</v>
          </cell>
          <cell r="L287">
            <v>3.6390000000000006E-2</v>
          </cell>
          <cell r="M287">
            <v>-19</v>
          </cell>
          <cell r="N287">
            <v>16</v>
          </cell>
          <cell r="O287">
            <v>1</v>
          </cell>
          <cell r="P287">
            <v>47.83</v>
          </cell>
          <cell r="Q287">
            <v>0</v>
          </cell>
          <cell r="R287">
            <v>47.83</v>
          </cell>
        </row>
        <row r="288">
          <cell r="A288" t="str">
            <v xml:space="preserve">Алтайская 2/3 </v>
          </cell>
          <cell r="B288" t="str">
            <v xml:space="preserve">Селезнева 76 Маг Радиотехн </v>
          </cell>
          <cell r="C288" t="str">
            <v xml:space="preserve">Прочие </v>
          </cell>
          <cell r="D288">
            <v>519.6</v>
          </cell>
          <cell r="E288">
            <v>0</v>
          </cell>
          <cell r="F288">
            <v>1431.06</v>
          </cell>
          <cell r="G288">
            <v>0.38</v>
          </cell>
          <cell r="H288">
            <v>1.19</v>
          </cell>
          <cell r="I288">
            <v>4.5999999999999996</v>
          </cell>
          <cell r="J288" t="str">
            <v xml:space="preserve"> </v>
          </cell>
          <cell r="K288">
            <v>167</v>
          </cell>
          <cell r="L288">
            <v>2.3180000000000003E-2</v>
          </cell>
          <cell r="M288">
            <v>-19</v>
          </cell>
          <cell r="N288">
            <v>15</v>
          </cell>
          <cell r="O288">
            <v>1</v>
          </cell>
          <cell r="P288">
            <v>28.631</v>
          </cell>
          <cell r="Q288">
            <v>0</v>
          </cell>
          <cell r="R288">
            <v>28.631</v>
          </cell>
        </row>
        <row r="289">
          <cell r="A289" t="str">
            <v xml:space="preserve">Алтайская 2/3 </v>
          </cell>
          <cell r="B289" t="str">
            <v xml:space="preserve">Селезнева 102 Офис </v>
          </cell>
          <cell r="C289" t="str">
            <v xml:space="preserve">Прочие </v>
          </cell>
          <cell r="D289">
            <v>244.74</v>
          </cell>
          <cell r="E289">
            <v>0</v>
          </cell>
          <cell r="F289">
            <v>822.34</v>
          </cell>
          <cell r="G289">
            <v>0.36</v>
          </cell>
          <cell r="H289">
            <v>1.19</v>
          </cell>
          <cell r="I289">
            <v>4.5999999999999996</v>
          </cell>
          <cell r="J289" t="str">
            <v xml:space="preserve"> </v>
          </cell>
          <cell r="K289">
            <v>167</v>
          </cell>
          <cell r="L289">
            <v>1.3580000000000002E-2</v>
          </cell>
          <cell r="M289">
            <v>-19</v>
          </cell>
          <cell r="N289">
            <v>18</v>
          </cell>
          <cell r="O289">
            <v>1</v>
          </cell>
          <cell r="P289">
            <v>19.827000000000002</v>
          </cell>
          <cell r="Q289">
            <v>0</v>
          </cell>
          <cell r="R289">
            <v>19.827000000000002</v>
          </cell>
        </row>
        <row r="290">
          <cell r="A290" t="str">
            <v xml:space="preserve">Алтайская 2/3 </v>
          </cell>
          <cell r="B290" t="str">
            <v xml:space="preserve">Селезнева 102 Офис </v>
          </cell>
          <cell r="C290" t="str">
            <v xml:space="preserve">Прочие </v>
          </cell>
          <cell r="D290">
            <v>72.67</v>
          </cell>
          <cell r="E290">
            <v>0</v>
          </cell>
          <cell r="F290">
            <v>327</v>
          </cell>
          <cell r="G290">
            <v>0.36</v>
          </cell>
          <cell r="H290">
            <v>1.19</v>
          </cell>
          <cell r="I290">
            <v>4.5999999999999996</v>
          </cell>
          <cell r="J290" t="str">
            <v xml:space="preserve"> </v>
          </cell>
          <cell r="K290">
            <v>167</v>
          </cell>
          <cell r="L290">
            <v>5.4000000000000003E-3</v>
          </cell>
          <cell r="M290">
            <v>-19</v>
          </cell>
          <cell r="N290">
            <v>18</v>
          </cell>
          <cell r="O290">
            <v>1</v>
          </cell>
          <cell r="P290">
            <v>7.883</v>
          </cell>
          <cell r="Q290">
            <v>0</v>
          </cell>
          <cell r="R290">
            <v>7.883</v>
          </cell>
        </row>
        <row r="291">
          <cell r="A291" t="str">
            <v xml:space="preserve">Алтайская 2/3 </v>
          </cell>
          <cell r="B291" t="str">
            <v xml:space="preserve">Селезнева 86/1 КЛИНИКА цо </v>
          </cell>
          <cell r="C291" t="str">
            <v xml:space="preserve">Прочие </v>
          </cell>
          <cell r="D291">
            <v>102.47</v>
          </cell>
          <cell r="E291">
            <v>0</v>
          </cell>
          <cell r="F291">
            <v>461.1</v>
          </cell>
          <cell r="G291">
            <v>0.36</v>
          </cell>
          <cell r="H291">
            <v>1.19</v>
          </cell>
          <cell r="I291">
            <v>4.5999999999999996</v>
          </cell>
          <cell r="J291" t="str">
            <v xml:space="preserve"> </v>
          </cell>
          <cell r="K291">
            <v>167</v>
          </cell>
          <cell r="L291">
            <v>7.7000000000000002E-3</v>
          </cell>
          <cell r="M291">
            <v>-19</v>
          </cell>
          <cell r="N291">
            <v>18</v>
          </cell>
          <cell r="O291">
            <v>1</v>
          </cell>
          <cell r="P291">
            <v>11.243</v>
          </cell>
          <cell r="Q291">
            <v>0</v>
          </cell>
          <cell r="R291">
            <v>11.243</v>
          </cell>
        </row>
        <row r="292">
          <cell r="A292" t="str">
            <v xml:space="preserve">Алтайская 2/3 </v>
          </cell>
          <cell r="B292" t="str">
            <v xml:space="preserve">Стасова 179 МАГАЗ. </v>
          </cell>
          <cell r="C292" t="str">
            <v xml:space="preserve">Прочие </v>
          </cell>
          <cell r="D292">
            <v>168.07</v>
          </cell>
          <cell r="E292">
            <v>0</v>
          </cell>
          <cell r="F292">
            <v>756.3</v>
          </cell>
          <cell r="G292">
            <v>0.37</v>
          </cell>
          <cell r="H292">
            <v>1.19</v>
          </cell>
          <cell r="I292">
            <v>4.5999999999999996</v>
          </cell>
          <cell r="J292" t="str">
            <v xml:space="preserve"> </v>
          </cell>
          <cell r="K292">
            <v>167</v>
          </cell>
          <cell r="L292">
            <v>1.1927999999999999E-2</v>
          </cell>
          <cell r="M292">
            <v>-19</v>
          </cell>
          <cell r="N292">
            <v>15</v>
          </cell>
          <cell r="O292">
            <v>1</v>
          </cell>
          <cell r="P292">
            <v>14.733000000000001</v>
          </cell>
          <cell r="Q292">
            <v>0</v>
          </cell>
          <cell r="R292">
            <v>14.733000000000001</v>
          </cell>
        </row>
        <row r="293">
          <cell r="A293" t="str">
            <v xml:space="preserve">Алтайская 2/3 </v>
          </cell>
          <cell r="B293" t="str">
            <v xml:space="preserve">Селезнева 86/1 ДО № 8619/0124 </v>
          </cell>
          <cell r="C293" t="str">
            <v xml:space="preserve">Прочие </v>
          </cell>
          <cell r="D293">
            <v>342.65</v>
          </cell>
          <cell r="E293">
            <v>0</v>
          </cell>
          <cell r="F293">
            <v>1541.94</v>
          </cell>
          <cell r="G293">
            <v>0.37</v>
          </cell>
          <cell r="H293">
            <v>1.19</v>
          </cell>
          <cell r="I293">
            <v>4.5999999999999996</v>
          </cell>
          <cell r="J293" t="str">
            <v xml:space="preserve"> </v>
          </cell>
          <cell r="K293">
            <v>167</v>
          </cell>
          <cell r="L293">
            <v>2.6250000000000002E-2</v>
          </cell>
          <cell r="M293">
            <v>-19</v>
          </cell>
          <cell r="N293">
            <v>18</v>
          </cell>
          <cell r="O293">
            <v>1</v>
          </cell>
          <cell r="P293">
            <v>38.323999999999998</v>
          </cell>
          <cell r="Q293">
            <v>0</v>
          </cell>
          <cell r="R293">
            <v>38.323999999999998</v>
          </cell>
        </row>
        <row r="294">
          <cell r="A294" t="str">
            <v xml:space="preserve">Алтайская 2/3 </v>
          </cell>
          <cell r="B294" t="str">
            <v xml:space="preserve">Стасова 185\1 парик </v>
          </cell>
          <cell r="C294" t="str">
            <v xml:space="preserve">Прочие </v>
          </cell>
          <cell r="D294">
            <v>129.80000000000001</v>
          </cell>
          <cell r="E294">
            <v>309</v>
          </cell>
          <cell r="F294">
            <v>449.2</v>
          </cell>
          <cell r="G294">
            <v>0.43</v>
          </cell>
          <cell r="H294">
            <v>1.19</v>
          </cell>
          <cell r="I294">
            <v>4.5999999999999996</v>
          </cell>
          <cell r="J294" t="str">
            <v xml:space="preserve"> </v>
          </cell>
          <cell r="K294">
            <v>167</v>
          </cell>
          <cell r="L294">
            <v>8.9600000000000009E-3</v>
          </cell>
          <cell r="M294">
            <v>-19</v>
          </cell>
          <cell r="N294">
            <v>18</v>
          </cell>
          <cell r="O294">
            <v>1</v>
          </cell>
          <cell r="P294">
            <v>13.081</v>
          </cell>
          <cell r="Q294">
            <v>0</v>
          </cell>
          <cell r="R294">
            <v>13.081</v>
          </cell>
        </row>
        <row r="295">
          <cell r="A295" t="str">
            <v xml:space="preserve">Алтайская 2/3 </v>
          </cell>
          <cell r="B295" t="str">
            <v xml:space="preserve">Стасова 185 Зап. стол. </v>
          </cell>
          <cell r="C295" t="str">
            <v xml:space="preserve">Прочие </v>
          </cell>
          <cell r="D295">
            <v>87.05</v>
          </cell>
          <cell r="E295">
            <v>0</v>
          </cell>
          <cell r="F295">
            <v>391.73</v>
          </cell>
          <cell r="G295">
            <v>0</v>
          </cell>
          <cell r="H295">
            <v>1.19</v>
          </cell>
          <cell r="I295">
            <v>4.5999999999999996</v>
          </cell>
          <cell r="J295" t="str">
            <v xml:space="preserve"> </v>
          </cell>
          <cell r="K295">
            <v>167</v>
          </cell>
          <cell r="L295">
            <v>7.1800000000000006E-3</v>
          </cell>
          <cell r="M295">
            <v>-19</v>
          </cell>
          <cell r="N295">
            <v>16</v>
          </cell>
          <cell r="O295">
            <v>1</v>
          </cell>
          <cell r="P295">
            <v>9.4359999999999999</v>
          </cell>
          <cell r="Q295">
            <v>0</v>
          </cell>
          <cell r="R295">
            <v>9.4359999999999999</v>
          </cell>
        </row>
        <row r="296">
          <cell r="A296" t="str">
            <v xml:space="preserve">Алтайская 2/3 </v>
          </cell>
          <cell r="B296" t="str">
            <v xml:space="preserve">Стасова 187 гостин. </v>
          </cell>
          <cell r="C296" t="str">
            <v xml:space="preserve">Прочие </v>
          </cell>
          <cell r="D296">
            <v>132.24</v>
          </cell>
          <cell r="E296">
            <v>0</v>
          </cell>
          <cell r="F296">
            <v>595.1</v>
          </cell>
          <cell r="G296">
            <v>0.43</v>
          </cell>
          <cell r="H296">
            <v>1.19</v>
          </cell>
          <cell r="I296">
            <v>4.5999999999999996</v>
          </cell>
          <cell r="J296" t="str">
            <v xml:space="preserve"> </v>
          </cell>
          <cell r="K296">
            <v>167</v>
          </cell>
          <cell r="L296">
            <v>1.187E-2</v>
          </cell>
          <cell r="M296">
            <v>-19</v>
          </cell>
          <cell r="N296">
            <v>18</v>
          </cell>
          <cell r="O296">
            <v>1</v>
          </cell>
          <cell r="P296">
            <v>17.329999999999998</v>
          </cell>
          <cell r="Q296">
            <v>0</v>
          </cell>
          <cell r="R296">
            <v>17.329999999999998</v>
          </cell>
        </row>
        <row r="297">
          <cell r="A297" t="str">
            <v xml:space="preserve">Алтайская 2/3 </v>
          </cell>
          <cell r="B297" t="str">
            <v xml:space="preserve">Стасова 187 офис </v>
          </cell>
          <cell r="C297" t="str">
            <v xml:space="preserve">Прочие </v>
          </cell>
          <cell r="D297">
            <v>113.8</v>
          </cell>
          <cell r="E297">
            <v>383</v>
          </cell>
          <cell r="F297">
            <v>383</v>
          </cell>
          <cell r="G297">
            <v>0.37</v>
          </cell>
          <cell r="H297">
            <v>1.19</v>
          </cell>
          <cell r="I297">
            <v>4.5999999999999996</v>
          </cell>
          <cell r="J297" t="str">
            <v xml:space="preserve"> </v>
          </cell>
          <cell r="K297">
            <v>167</v>
          </cell>
          <cell r="L297">
            <v>6.5209999999999999E-3</v>
          </cell>
          <cell r="M297">
            <v>-19</v>
          </cell>
          <cell r="N297">
            <v>18</v>
          </cell>
          <cell r="O297">
            <v>1</v>
          </cell>
          <cell r="P297">
            <v>9.5210000000000008</v>
          </cell>
          <cell r="Q297">
            <v>0</v>
          </cell>
          <cell r="R297">
            <v>9.5210000000000008</v>
          </cell>
        </row>
        <row r="298">
          <cell r="A298" t="str">
            <v xml:space="preserve">Алтайская 2/3 </v>
          </cell>
          <cell r="B298" t="str">
            <v xml:space="preserve">Алтайская 2/1 офис </v>
          </cell>
          <cell r="C298" t="str">
            <v xml:space="preserve">Прочие </v>
          </cell>
          <cell r="D298">
            <v>577.4</v>
          </cell>
          <cell r="E298">
            <v>0</v>
          </cell>
          <cell r="F298">
            <v>638.33000000000004</v>
          </cell>
          <cell r="G298">
            <v>0.43</v>
          </cell>
          <cell r="H298">
            <v>1.19</v>
          </cell>
          <cell r="I298">
            <v>4.5999999999999996</v>
          </cell>
          <cell r="J298" t="str">
            <v xml:space="preserve"> </v>
          </cell>
          <cell r="K298">
            <v>167</v>
          </cell>
          <cell r="L298">
            <v>1.17E-2</v>
          </cell>
          <cell r="M298">
            <v>-19</v>
          </cell>
          <cell r="N298">
            <v>15</v>
          </cell>
          <cell r="O298">
            <v>1</v>
          </cell>
          <cell r="P298">
            <v>14.451000000000001</v>
          </cell>
          <cell r="Q298">
            <v>0</v>
          </cell>
          <cell r="R298">
            <v>14.451000000000001</v>
          </cell>
        </row>
        <row r="299">
          <cell r="A299" t="str">
            <v xml:space="preserve">Алтайская 2/3 </v>
          </cell>
          <cell r="B299" t="str">
            <v xml:space="preserve">Селезнева 102 библ.Гончарова </v>
          </cell>
          <cell r="C299" t="str">
            <v xml:space="preserve">Бюджет </v>
          </cell>
          <cell r="D299">
            <v>690.86</v>
          </cell>
          <cell r="E299">
            <v>0</v>
          </cell>
          <cell r="F299">
            <v>3108.86</v>
          </cell>
          <cell r="G299">
            <v>0.38</v>
          </cell>
          <cell r="H299">
            <v>1.19</v>
          </cell>
          <cell r="I299">
            <v>4.5999999999999996</v>
          </cell>
          <cell r="J299" t="str">
            <v xml:space="preserve"> </v>
          </cell>
          <cell r="K299">
            <v>167</v>
          </cell>
          <cell r="L299">
            <v>5.4800000000000001E-2</v>
          </cell>
          <cell r="M299">
            <v>-19</v>
          </cell>
          <cell r="N299">
            <v>18</v>
          </cell>
          <cell r="O299">
            <v>1</v>
          </cell>
          <cell r="P299">
            <v>80.007000000000005</v>
          </cell>
          <cell r="Q299">
            <v>0</v>
          </cell>
          <cell r="R299">
            <v>80.007000000000005</v>
          </cell>
        </row>
        <row r="300">
          <cell r="A300" t="str">
            <v xml:space="preserve">Алтайская 2/3 </v>
          </cell>
          <cell r="B300" t="str">
            <v xml:space="preserve">Селезнева 86/1 МАГ </v>
          </cell>
          <cell r="C300" t="str">
            <v xml:space="preserve">Прочие </v>
          </cell>
          <cell r="D300">
            <v>110.95</v>
          </cell>
          <cell r="E300">
            <v>560</v>
          </cell>
          <cell r="F300">
            <v>499.3</v>
          </cell>
          <cell r="G300">
            <v>0.37</v>
          </cell>
          <cell r="H300">
            <v>1.19</v>
          </cell>
          <cell r="I300">
            <v>4.5999999999999996</v>
          </cell>
          <cell r="J300" t="str">
            <v xml:space="preserve"> </v>
          </cell>
          <cell r="K300">
            <v>167</v>
          </cell>
          <cell r="L300">
            <v>8.5000000000000006E-3</v>
          </cell>
          <cell r="M300">
            <v>-19</v>
          </cell>
          <cell r="N300">
            <v>18</v>
          </cell>
          <cell r="O300">
            <v>1</v>
          </cell>
          <cell r="P300">
            <v>12.409000000000001</v>
          </cell>
          <cell r="Q300">
            <v>0</v>
          </cell>
          <cell r="R300">
            <v>12.409000000000001</v>
          </cell>
        </row>
        <row r="301">
          <cell r="A301" t="str">
            <v xml:space="preserve">Алтайская 2/3 </v>
          </cell>
          <cell r="B301" t="str">
            <v xml:space="preserve">Алтайская 2/1 кв3 цо </v>
          </cell>
          <cell r="C301" t="str">
            <v xml:space="preserve">Население </v>
          </cell>
          <cell r="D301">
            <v>101.5</v>
          </cell>
          <cell r="E301">
            <v>0</v>
          </cell>
          <cell r="F301">
            <v>297</v>
          </cell>
          <cell r="G301">
            <v>0.39</v>
          </cell>
          <cell r="H301">
            <v>1.19</v>
          </cell>
          <cell r="I301">
            <v>4.5999999999999996</v>
          </cell>
          <cell r="J301" t="str">
            <v xml:space="preserve">2 </v>
          </cell>
          <cell r="K301">
            <v>167</v>
          </cell>
          <cell r="L301">
            <v>5.3700000000000006E-3</v>
          </cell>
          <cell r="M301">
            <v>-19</v>
          </cell>
          <cell r="N301">
            <v>18</v>
          </cell>
          <cell r="O301">
            <v>1</v>
          </cell>
          <cell r="P301">
            <v>7.84</v>
          </cell>
          <cell r="Q301">
            <v>13.465999999999999</v>
          </cell>
          <cell r="R301">
            <v>13.465999999999999</v>
          </cell>
        </row>
        <row r="302">
          <cell r="A302" t="str">
            <v xml:space="preserve">Алтайская 2/3 </v>
          </cell>
          <cell r="B302" t="str">
            <v xml:space="preserve">Алтайская 2/1 кв2 </v>
          </cell>
          <cell r="C302" t="str">
            <v xml:space="preserve">Население </v>
          </cell>
          <cell r="D302">
            <v>119.8</v>
          </cell>
          <cell r="E302">
            <v>309</v>
          </cell>
          <cell r="F302">
            <v>309</v>
          </cell>
          <cell r="G302">
            <v>0.39</v>
          </cell>
          <cell r="H302">
            <v>1.19</v>
          </cell>
          <cell r="I302">
            <v>4.5999999999999996</v>
          </cell>
          <cell r="J302" t="str">
            <v xml:space="preserve">2 </v>
          </cell>
          <cell r="K302">
            <v>167</v>
          </cell>
          <cell r="L302">
            <v>5.5900000000000004E-3</v>
          </cell>
          <cell r="M302">
            <v>-19</v>
          </cell>
          <cell r="N302">
            <v>18</v>
          </cell>
          <cell r="O302">
            <v>1</v>
          </cell>
          <cell r="P302">
            <v>8.16</v>
          </cell>
          <cell r="Q302">
            <v>15.893000000000001</v>
          </cell>
          <cell r="R302">
            <v>15.893000000000001</v>
          </cell>
        </row>
        <row r="303">
          <cell r="A303" t="str">
            <v xml:space="preserve">Алтайская 2/3 </v>
          </cell>
          <cell r="B303" t="str">
            <v xml:space="preserve">Алтайская 2/1 кв.1 ж/д </v>
          </cell>
          <cell r="C303" t="str">
            <v xml:space="preserve">Население </v>
          </cell>
          <cell r="D303">
            <v>82.4</v>
          </cell>
          <cell r="E303">
            <v>371</v>
          </cell>
          <cell r="F303">
            <v>371</v>
          </cell>
          <cell r="G303">
            <v>0.39</v>
          </cell>
          <cell r="H303">
            <v>1.19</v>
          </cell>
          <cell r="I303">
            <v>4.5999999999999996</v>
          </cell>
          <cell r="J303" t="str">
            <v xml:space="preserve">2 </v>
          </cell>
          <cell r="K303">
            <v>167</v>
          </cell>
          <cell r="L303">
            <v>6.7100000000000007E-3</v>
          </cell>
          <cell r="M303">
            <v>-19</v>
          </cell>
          <cell r="N303">
            <v>18</v>
          </cell>
          <cell r="O303">
            <v>1</v>
          </cell>
          <cell r="P303">
            <v>9.7970000000000006</v>
          </cell>
          <cell r="Q303">
            <v>10.933999999999999</v>
          </cell>
          <cell r="R303">
            <v>10.933999999999999</v>
          </cell>
        </row>
        <row r="304">
          <cell r="A304" t="str">
            <v xml:space="preserve">Алтайская 2/3 </v>
          </cell>
          <cell r="B304" t="str">
            <v xml:space="preserve">СЕЛЕЗНЕВА 102 сал/крас </v>
          </cell>
          <cell r="C304" t="str">
            <v xml:space="preserve">Прочие </v>
          </cell>
          <cell r="D304">
            <v>249.11</v>
          </cell>
          <cell r="E304">
            <v>0</v>
          </cell>
          <cell r="F304">
            <v>1121.01</v>
          </cell>
          <cell r="G304">
            <v>0.43</v>
          </cell>
          <cell r="H304">
            <v>1.19</v>
          </cell>
          <cell r="I304">
            <v>4.5999999999999996</v>
          </cell>
          <cell r="J304" t="str">
            <v xml:space="preserve"> </v>
          </cell>
          <cell r="K304">
            <v>167</v>
          </cell>
          <cell r="L304">
            <v>2.2360000000000001E-2</v>
          </cell>
          <cell r="M304">
            <v>-19</v>
          </cell>
          <cell r="N304">
            <v>18</v>
          </cell>
          <cell r="O304">
            <v>1</v>
          </cell>
          <cell r="P304">
            <v>32.646000000000001</v>
          </cell>
          <cell r="Q304">
            <v>0</v>
          </cell>
          <cell r="R304">
            <v>32.646000000000001</v>
          </cell>
        </row>
        <row r="305">
          <cell r="A305" t="str">
            <v xml:space="preserve">Алтайская 2/3 </v>
          </cell>
          <cell r="B305" t="str">
            <v xml:space="preserve">Стасова 179 лит А неж.пом. </v>
          </cell>
          <cell r="C305" t="str">
            <v xml:space="preserve">Прочие </v>
          </cell>
          <cell r="D305">
            <v>137.5</v>
          </cell>
          <cell r="E305">
            <v>0</v>
          </cell>
          <cell r="F305">
            <v>618.77</v>
          </cell>
          <cell r="G305">
            <v>0.37</v>
          </cell>
          <cell r="H305">
            <v>1.19</v>
          </cell>
          <cell r="I305">
            <v>4.5999999999999996</v>
          </cell>
          <cell r="J305" t="str">
            <v xml:space="preserve"> </v>
          </cell>
          <cell r="K305">
            <v>167</v>
          </cell>
          <cell r="L305">
            <v>1.0620000000000001E-2</v>
          </cell>
          <cell r="M305">
            <v>-19</v>
          </cell>
          <cell r="N305">
            <v>18</v>
          </cell>
          <cell r="O305">
            <v>1</v>
          </cell>
          <cell r="P305">
            <v>15.504</v>
          </cell>
          <cell r="Q305">
            <v>0</v>
          </cell>
          <cell r="R305">
            <v>15.504</v>
          </cell>
        </row>
        <row r="306">
          <cell r="A306" t="str">
            <v xml:space="preserve">Алтайская 2/3 </v>
          </cell>
          <cell r="B306" t="str">
            <v xml:space="preserve">Селезнева 86/1 по-75 </v>
          </cell>
          <cell r="C306" t="str">
            <v xml:space="preserve">Прочие </v>
          </cell>
          <cell r="D306">
            <v>189.28</v>
          </cell>
          <cell r="E306">
            <v>0</v>
          </cell>
          <cell r="F306">
            <v>851.74</v>
          </cell>
          <cell r="G306">
            <v>0.37</v>
          </cell>
          <cell r="H306">
            <v>1.19</v>
          </cell>
          <cell r="I306">
            <v>4.5999999999999996</v>
          </cell>
          <cell r="J306" t="str">
            <v xml:space="preserve"> </v>
          </cell>
          <cell r="K306">
            <v>167</v>
          </cell>
          <cell r="L306">
            <v>1.4500000000000001E-2</v>
          </cell>
          <cell r="M306">
            <v>-19</v>
          </cell>
          <cell r="N306">
            <v>18</v>
          </cell>
          <cell r="O306">
            <v>1</v>
          </cell>
          <cell r="P306">
            <v>21.170999999999999</v>
          </cell>
          <cell r="Q306">
            <v>0</v>
          </cell>
          <cell r="R306">
            <v>21.170999999999999</v>
          </cell>
        </row>
        <row r="307">
          <cell r="A307" t="str">
            <v xml:space="preserve">Алтайская 2/3 </v>
          </cell>
          <cell r="B307" t="str">
            <v xml:space="preserve">Алтайская 2/1 кв.4 </v>
          </cell>
          <cell r="C307" t="str">
            <v xml:space="preserve">Население </v>
          </cell>
          <cell r="D307">
            <v>47.6</v>
          </cell>
          <cell r="E307">
            <v>0</v>
          </cell>
          <cell r="F307">
            <v>134</v>
          </cell>
          <cell r="G307">
            <v>0</v>
          </cell>
          <cell r="H307">
            <v>1.19</v>
          </cell>
          <cell r="I307">
            <v>4.5999999999999996</v>
          </cell>
          <cell r="J307" t="str">
            <v xml:space="preserve">2 </v>
          </cell>
          <cell r="K307">
            <v>167</v>
          </cell>
          <cell r="L307">
            <v>2.4300000000000003E-3</v>
          </cell>
          <cell r="M307">
            <v>-19</v>
          </cell>
          <cell r="N307">
            <v>18</v>
          </cell>
          <cell r="O307">
            <v>1</v>
          </cell>
          <cell r="P307">
            <v>3.548</v>
          </cell>
          <cell r="Q307">
            <v>6.3129999999999997</v>
          </cell>
          <cell r="R307">
            <v>6.3129999999999997</v>
          </cell>
        </row>
        <row r="308">
          <cell r="A308" t="str">
            <v xml:space="preserve">Алтайская 2/3 </v>
          </cell>
          <cell r="B308" t="str">
            <v xml:space="preserve">Селезнева 76 магазин"Оптика" </v>
          </cell>
          <cell r="C308" t="str">
            <v xml:space="preserve">Прочие </v>
          </cell>
          <cell r="D308">
            <v>235.97</v>
          </cell>
          <cell r="E308">
            <v>0</v>
          </cell>
          <cell r="F308">
            <v>1061.8699999999999</v>
          </cell>
          <cell r="G308">
            <v>0.38</v>
          </cell>
          <cell r="H308">
            <v>1.19</v>
          </cell>
          <cell r="I308">
            <v>4.5999999999999996</v>
          </cell>
          <cell r="J308" t="str">
            <v xml:space="preserve"> </v>
          </cell>
          <cell r="K308">
            <v>167</v>
          </cell>
          <cell r="L308">
            <v>1.72E-2</v>
          </cell>
          <cell r="M308">
            <v>-19</v>
          </cell>
          <cell r="N308">
            <v>15</v>
          </cell>
          <cell r="O308">
            <v>1</v>
          </cell>
          <cell r="P308">
            <v>21.245000000000001</v>
          </cell>
          <cell r="Q308">
            <v>0</v>
          </cell>
          <cell r="R308">
            <v>21.245000000000001</v>
          </cell>
        </row>
        <row r="309">
          <cell r="A309" t="str">
            <v xml:space="preserve">Алтайская 2/3 </v>
          </cell>
          <cell r="B309" t="str">
            <v xml:space="preserve">Стасова 187 Маг </v>
          </cell>
          <cell r="C309" t="str">
            <v xml:space="preserve">Прочие </v>
          </cell>
          <cell r="D309">
            <v>99.47</v>
          </cell>
          <cell r="E309">
            <v>0</v>
          </cell>
          <cell r="F309">
            <v>447.61</v>
          </cell>
          <cell r="G309">
            <v>0.38</v>
          </cell>
          <cell r="H309">
            <v>1.19</v>
          </cell>
          <cell r="I309">
            <v>4.5999999999999996</v>
          </cell>
          <cell r="J309" t="str">
            <v xml:space="preserve"> </v>
          </cell>
          <cell r="K309">
            <v>167</v>
          </cell>
          <cell r="L309">
            <v>7.8900000000000012E-3</v>
          </cell>
          <cell r="M309">
            <v>-19</v>
          </cell>
          <cell r="N309">
            <v>18</v>
          </cell>
          <cell r="O309">
            <v>1</v>
          </cell>
          <cell r="P309">
            <v>11.519</v>
          </cell>
          <cell r="Q309">
            <v>0</v>
          </cell>
          <cell r="R309">
            <v>11.519</v>
          </cell>
        </row>
        <row r="310">
          <cell r="A310" t="str">
            <v xml:space="preserve">Алтайская 2/3 </v>
          </cell>
          <cell r="B310" t="str">
            <v xml:space="preserve">Стасова 187 Маг по прод кондиц </v>
          </cell>
          <cell r="C310" t="str">
            <v xml:space="preserve">Прочие </v>
          </cell>
          <cell r="D310">
            <v>122.79</v>
          </cell>
          <cell r="E310">
            <v>0</v>
          </cell>
          <cell r="F310">
            <v>552.55999999999995</v>
          </cell>
          <cell r="G310">
            <v>0.38</v>
          </cell>
          <cell r="H310">
            <v>1.19</v>
          </cell>
          <cell r="I310">
            <v>4.5999999999999996</v>
          </cell>
          <cell r="J310" t="str">
            <v xml:space="preserve"> </v>
          </cell>
          <cell r="K310">
            <v>167</v>
          </cell>
          <cell r="L310">
            <v>9.7400000000000004E-3</v>
          </cell>
          <cell r="M310">
            <v>-19</v>
          </cell>
          <cell r="N310">
            <v>18</v>
          </cell>
          <cell r="O310">
            <v>1</v>
          </cell>
          <cell r="P310">
            <v>14.22</v>
          </cell>
          <cell r="Q310">
            <v>0</v>
          </cell>
          <cell r="R310">
            <v>14.22</v>
          </cell>
        </row>
        <row r="311">
          <cell r="A311" t="str">
            <v xml:space="preserve">Алтайская 2/3 </v>
          </cell>
          <cell r="B311" t="str">
            <v xml:space="preserve">Стасова 185 ПР Западный 2 СТО </v>
          </cell>
          <cell r="C311" t="str">
            <v xml:space="preserve">Прочие </v>
          </cell>
          <cell r="D311">
            <v>87.05</v>
          </cell>
          <cell r="E311">
            <v>240</v>
          </cell>
          <cell r="F311">
            <v>391.73</v>
          </cell>
          <cell r="G311">
            <v>0.43</v>
          </cell>
          <cell r="H311">
            <v>1.19</v>
          </cell>
          <cell r="I311">
            <v>4.5999999999999996</v>
          </cell>
          <cell r="J311" t="str">
            <v xml:space="preserve"> </v>
          </cell>
          <cell r="K311">
            <v>167</v>
          </cell>
          <cell r="L311">
            <v>7.1800000000000006E-3</v>
          </cell>
          <cell r="M311">
            <v>-19</v>
          </cell>
          <cell r="N311">
            <v>15</v>
          </cell>
          <cell r="O311">
            <v>1</v>
          </cell>
          <cell r="P311">
            <v>8.8689999999999998</v>
          </cell>
          <cell r="Q311">
            <v>0</v>
          </cell>
          <cell r="R311">
            <v>8.8689999999999998</v>
          </cell>
        </row>
        <row r="312">
          <cell r="A312" t="str">
            <v xml:space="preserve">Алтайская 2/3 </v>
          </cell>
          <cell r="B312" t="str">
            <v xml:space="preserve">Стасова 183 Лит 1 встр помещ </v>
          </cell>
          <cell r="C312" t="str">
            <v xml:space="preserve">ИТП Прочие </v>
          </cell>
          <cell r="D312">
            <v>1120.7</v>
          </cell>
          <cell r="E312">
            <v>4247</v>
          </cell>
          <cell r="F312">
            <v>4247</v>
          </cell>
          <cell r="G312">
            <v>0</v>
          </cell>
          <cell r="H312">
            <v>1.19</v>
          </cell>
          <cell r="I312">
            <v>4.5999999999999996</v>
          </cell>
          <cell r="J312" t="str">
            <v xml:space="preserve"> </v>
          </cell>
          <cell r="K312">
            <v>167</v>
          </cell>
          <cell r="L312">
            <v>3.0880000000000001E-2</v>
          </cell>
          <cell r="M312">
            <v>-19</v>
          </cell>
          <cell r="N312">
            <v>18</v>
          </cell>
          <cell r="O312">
            <v>1</v>
          </cell>
          <cell r="P312">
            <v>45.085000000000001</v>
          </cell>
          <cell r="Q312">
            <v>0</v>
          </cell>
          <cell r="R312">
            <v>45.085000000000001</v>
          </cell>
        </row>
        <row r="313">
          <cell r="A313" t="str">
            <v xml:space="preserve">Алтайская 2/3 </v>
          </cell>
          <cell r="B313" t="str">
            <v xml:space="preserve">Стасова 183 Лит 1 ЦО </v>
          </cell>
          <cell r="C313" t="str">
            <v xml:space="preserve">ИТП Население </v>
          </cell>
          <cell r="D313">
            <v>1765.5</v>
          </cell>
          <cell r="E313">
            <v>10190</v>
          </cell>
          <cell r="F313">
            <v>10190</v>
          </cell>
          <cell r="G313">
            <v>0</v>
          </cell>
          <cell r="H313">
            <v>1.19</v>
          </cell>
          <cell r="I313">
            <v>4.5999999999999996</v>
          </cell>
          <cell r="J313" t="str">
            <v xml:space="preserve">10 </v>
          </cell>
          <cell r="K313">
            <v>167</v>
          </cell>
          <cell r="L313">
            <v>8.4770000000000012E-2</v>
          </cell>
          <cell r="M313">
            <v>-19</v>
          </cell>
          <cell r="N313">
            <v>18</v>
          </cell>
          <cell r="O313">
            <v>1</v>
          </cell>
          <cell r="P313">
            <v>123.762</v>
          </cell>
          <cell r="Q313">
            <v>175.673</v>
          </cell>
          <cell r="R313">
            <v>175.673</v>
          </cell>
        </row>
        <row r="314">
          <cell r="A314" t="str">
            <v xml:space="preserve">Алтайская 2/3 </v>
          </cell>
          <cell r="B314" t="str">
            <v xml:space="preserve">Стасова 174/2 Храм </v>
          </cell>
          <cell r="C314" t="str">
            <v xml:space="preserve">Прочие </v>
          </cell>
          <cell r="D314">
            <v>137.33000000000001</v>
          </cell>
          <cell r="E314">
            <v>694</v>
          </cell>
          <cell r="F314">
            <v>617.97</v>
          </cell>
          <cell r="G314">
            <v>0.43</v>
          </cell>
          <cell r="H314">
            <v>1.19</v>
          </cell>
          <cell r="I314">
            <v>4.5999999999999996</v>
          </cell>
          <cell r="J314" t="str">
            <v xml:space="preserve"> </v>
          </cell>
          <cell r="K314">
            <v>167</v>
          </cell>
          <cell r="L314">
            <v>1.166E-2</v>
          </cell>
          <cell r="M314">
            <v>-19</v>
          </cell>
          <cell r="N314">
            <v>16</v>
          </cell>
          <cell r="O314">
            <v>1</v>
          </cell>
          <cell r="P314">
            <v>15.327</v>
          </cell>
          <cell r="Q314">
            <v>0</v>
          </cell>
          <cell r="R314">
            <v>15.327</v>
          </cell>
        </row>
        <row r="315">
          <cell r="A315" t="str">
            <v xml:space="preserve">Алтайская 2/3 </v>
          </cell>
          <cell r="B315" t="str">
            <v xml:space="preserve">Стасова 180 Подсоб </v>
          </cell>
          <cell r="C315" t="str">
            <v xml:space="preserve">Прочие </v>
          </cell>
          <cell r="D315">
            <v>28.3</v>
          </cell>
          <cell r="E315">
            <v>64</v>
          </cell>
          <cell r="F315">
            <v>127.34</v>
          </cell>
          <cell r="G315">
            <v>0.43</v>
          </cell>
          <cell r="H315">
            <v>1.19</v>
          </cell>
          <cell r="I315">
            <v>4.5999999999999996</v>
          </cell>
          <cell r="J315" t="str">
            <v xml:space="preserve"> </v>
          </cell>
          <cell r="K315">
            <v>167</v>
          </cell>
          <cell r="L315">
            <v>2.5400000000000002E-3</v>
          </cell>
          <cell r="M315">
            <v>-19</v>
          </cell>
          <cell r="N315">
            <v>18</v>
          </cell>
          <cell r="O315">
            <v>1</v>
          </cell>
          <cell r="P315">
            <v>3.7080000000000002</v>
          </cell>
          <cell r="Q315">
            <v>0</v>
          </cell>
          <cell r="R315">
            <v>3.7080000000000002</v>
          </cell>
        </row>
        <row r="316">
          <cell r="A316" t="str">
            <v xml:space="preserve">Алтайская 2/3 </v>
          </cell>
          <cell r="B316" t="str">
            <v xml:space="preserve">Стасова 180 Прич дом </v>
          </cell>
          <cell r="C316" t="str">
            <v xml:space="preserve">Прочие </v>
          </cell>
          <cell r="D316">
            <v>399.63</v>
          </cell>
          <cell r="E316">
            <v>1800</v>
          </cell>
          <cell r="F316">
            <v>1800</v>
          </cell>
          <cell r="G316">
            <v>0.43</v>
          </cell>
          <cell r="H316">
            <v>1.19</v>
          </cell>
          <cell r="I316">
            <v>4.5999999999999996</v>
          </cell>
          <cell r="J316" t="str">
            <v xml:space="preserve"> </v>
          </cell>
          <cell r="K316">
            <v>167</v>
          </cell>
          <cell r="L316">
            <v>3.5870000000000006E-2</v>
          </cell>
          <cell r="M316">
            <v>-19</v>
          </cell>
          <cell r="N316">
            <v>18</v>
          </cell>
          <cell r="O316">
            <v>1</v>
          </cell>
          <cell r="P316">
            <v>52.368000000000002</v>
          </cell>
          <cell r="Q316">
            <v>0</v>
          </cell>
          <cell r="R316">
            <v>52.368000000000002</v>
          </cell>
        </row>
        <row r="317">
          <cell r="A317" t="str">
            <v xml:space="preserve">Алтайская 2/3 </v>
          </cell>
          <cell r="B317" t="str">
            <v xml:space="preserve">Стасова 178 АДМ.ЗД. </v>
          </cell>
          <cell r="C317" t="str">
            <v xml:space="preserve">Прочие </v>
          </cell>
          <cell r="D317">
            <v>1082.9000000000001</v>
          </cell>
          <cell r="E317">
            <v>5431</v>
          </cell>
          <cell r="F317">
            <v>4873.07</v>
          </cell>
          <cell r="G317">
            <v>0.43</v>
          </cell>
          <cell r="H317">
            <v>1.19</v>
          </cell>
          <cell r="I317">
            <v>4.5999999999999996</v>
          </cell>
          <cell r="J317" t="str">
            <v xml:space="preserve"> </v>
          </cell>
          <cell r="K317">
            <v>167</v>
          </cell>
          <cell r="L317">
            <v>9.7200000000000009E-2</v>
          </cell>
          <cell r="M317">
            <v>-19</v>
          </cell>
          <cell r="N317">
            <v>18</v>
          </cell>
          <cell r="O317">
            <v>1</v>
          </cell>
          <cell r="P317">
            <v>141.91</v>
          </cell>
          <cell r="Q317">
            <v>0</v>
          </cell>
          <cell r="R317">
            <v>141.91</v>
          </cell>
        </row>
        <row r="318">
          <cell r="A318" t="str">
            <v xml:space="preserve">Алтайская 2/3 </v>
          </cell>
          <cell r="B318" t="str">
            <v xml:space="preserve">Селезнева 76 АПТЕКА 505 </v>
          </cell>
          <cell r="C318" t="str">
            <v xml:space="preserve">Прочие </v>
          </cell>
          <cell r="D318">
            <v>665.64</v>
          </cell>
          <cell r="E318">
            <v>0</v>
          </cell>
          <cell r="F318">
            <v>2995.4</v>
          </cell>
          <cell r="G318">
            <v>0.38</v>
          </cell>
          <cell r="H318">
            <v>1.19</v>
          </cell>
          <cell r="I318">
            <v>4.5999999999999996</v>
          </cell>
          <cell r="J318" t="str">
            <v xml:space="preserve"> </v>
          </cell>
          <cell r="K318">
            <v>167</v>
          </cell>
          <cell r="L318">
            <v>5.28E-2</v>
          </cell>
          <cell r="M318">
            <v>-19</v>
          </cell>
          <cell r="N318">
            <v>18</v>
          </cell>
          <cell r="O318">
            <v>1</v>
          </cell>
          <cell r="P318">
            <v>77.087000000000003</v>
          </cell>
          <cell r="Q318">
            <v>0</v>
          </cell>
          <cell r="R318">
            <v>77.087000000000003</v>
          </cell>
        </row>
        <row r="319">
          <cell r="A319" t="str">
            <v xml:space="preserve">Алтайская 2/3 </v>
          </cell>
          <cell r="B319" t="str">
            <v xml:space="preserve">Алтайская 4/2 ж/д </v>
          </cell>
          <cell r="C319" t="str">
            <v xml:space="preserve">Прочие </v>
          </cell>
          <cell r="D319">
            <v>8738.32</v>
          </cell>
          <cell r="E319">
            <v>0</v>
          </cell>
          <cell r="F319">
            <v>26672</v>
          </cell>
          <cell r="G319">
            <v>0</v>
          </cell>
          <cell r="H319">
            <v>1.19</v>
          </cell>
          <cell r="I319">
            <v>4.5999999999999996</v>
          </cell>
          <cell r="J319" t="str">
            <v xml:space="preserve">10 </v>
          </cell>
          <cell r="K319">
            <v>167</v>
          </cell>
          <cell r="L319">
            <v>0.45517199999999997</v>
          </cell>
          <cell r="M319">
            <v>-19</v>
          </cell>
          <cell r="N319">
            <v>18</v>
          </cell>
          <cell r="O319">
            <v>1</v>
          </cell>
          <cell r="P319">
            <v>664.54300000000001</v>
          </cell>
          <cell r="Q319">
            <v>0</v>
          </cell>
          <cell r="R319">
            <v>664.54300000000001</v>
          </cell>
        </row>
        <row r="320">
          <cell r="A320" t="str">
            <v xml:space="preserve">Алтайская 2/3 </v>
          </cell>
          <cell r="B320" t="str">
            <v xml:space="preserve">Алтайская 4/2 цоколь </v>
          </cell>
          <cell r="C320" t="str">
            <v xml:space="preserve">Прочие </v>
          </cell>
          <cell r="D320">
            <v>893.8</v>
          </cell>
          <cell r="E320">
            <v>0</v>
          </cell>
          <cell r="F320">
            <v>3039</v>
          </cell>
          <cell r="G320">
            <v>0</v>
          </cell>
          <cell r="H320">
            <v>1.19</v>
          </cell>
          <cell r="I320">
            <v>4.5999999999999996</v>
          </cell>
          <cell r="J320" t="str">
            <v xml:space="preserve">10 </v>
          </cell>
          <cell r="K320">
            <v>167</v>
          </cell>
          <cell r="L320">
            <v>4.6982999999999997E-2</v>
          </cell>
          <cell r="M320">
            <v>-19</v>
          </cell>
          <cell r="N320">
            <v>18</v>
          </cell>
          <cell r="O320">
            <v>1</v>
          </cell>
          <cell r="P320">
            <v>68.593999999999994</v>
          </cell>
          <cell r="Q320">
            <v>0</v>
          </cell>
          <cell r="R320">
            <v>68.593999999999994</v>
          </cell>
        </row>
        <row r="321">
          <cell r="A321" t="str">
            <v xml:space="preserve">Алтайская 2/3 </v>
          </cell>
          <cell r="B321" t="str">
            <v xml:space="preserve">Алтайская,4/1 лит.2ж/д </v>
          </cell>
          <cell r="C321" t="str">
            <v xml:space="preserve">Прочие </v>
          </cell>
          <cell r="D321">
            <v>4920</v>
          </cell>
          <cell r="E321">
            <v>22319</v>
          </cell>
          <cell r="F321">
            <v>22319</v>
          </cell>
          <cell r="G321">
            <v>0</v>
          </cell>
          <cell r="H321">
            <v>1.19</v>
          </cell>
          <cell r="I321">
            <v>4.5999999999999996</v>
          </cell>
          <cell r="J321" t="str">
            <v xml:space="preserve">10 </v>
          </cell>
          <cell r="K321">
            <v>167</v>
          </cell>
          <cell r="L321">
            <v>0.31140000000000001</v>
          </cell>
          <cell r="M321">
            <v>-19</v>
          </cell>
          <cell r="N321">
            <v>18</v>
          </cell>
          <cell r="O321">
            <v>1</v>
          </cell>
          <cell r="P321">
            <v>454.637</v>
          </cell>
          <cell r="Q321">
            <v>0</v>
          </cell>
          <cell r="R321">
            <v>454.637</v>
          </cell>
        </row>
        <row r="322">
          <cell r="A322" t="str">
            <v xml:space="preserve">Алтайская 2/3 </v>
          </cell>
          <cell r="B322" t="str">
            <v xml:space="preserve">Алтайская,4/1 лит2 цоколь </v>
          </cell>
          <cell r="C322" t="str">
            <v xml:space="preserve">Прочие </v>
          </cell>
          <cell r="D322">
            <v>531.5</v>
          </cell>
          <cell r="E322">
            <v>0</v>
          </cell>
          <cell r="F322">
            <v>1933</v>
          </cell>
          <cell r="G322">
            <v>0</v>
          </cell>
          <cell r="H322">
            <v>1.19</v>
          </cell>
          <cell r="I322">
            <v>4.5999999999999996</v>
          </cell>
          <cell r="J322" t="str">
            <v xml:space="preserve">10 </v>
          </cell>
          <cell r="K322">
            <v>167</v>
          </cell>
          <cell r="L322">
            <v>3.0600000000000002E-2</v>
          </cell>
          <cell r="M322">
            <v>-19</v>
          </cell>
          <cell r="N322">
            <v>18</v>
          </cell>
          <cell r="O322">
            <v>1</v>
          </cell>
          <cell r="P322">
            <v>44.674999999999997</v>
          </cell>
          <cell r="Q322">
            <v>0</v>
          </cell>
          <cell r="R322">
            <v>44.674999999999997</v>
          </cell>
        </row>
        <row r="323">
          <cell r="A323" t="str">
            <v xml:space="preserve">Алтайская 2/3 </v>
          </cell>
          <cell r="B323" t="str">
            <v xml:space="preserve">Алтайская 10 общ. </v>
          </cell>
          <cell r="C323" t="str">
            <v xml:space="preserve">Жилзаказчик </v>
          </cell>
          <cell r="D323">
            <v>1752.6</v>
          </cell>
          <cell r="E323">
            <v>7347</v>
          </cell>
          <cell r="F323">
            <v>7342</v>
          </cell>
          <cell r="G323">
            <v>0</v>
          </cell>
          <cell r="H323">
            <v>1.19</v>
          </cell>
          <cell r="I323">
            <v>4.5999999999999996</v>
          </cell>
          <cell r="J323" t="str">
            <v xml:space="preserve">5 </v>
          </cell>
          <cell r="K323">
            <v>167</v>
          </cell>
          <cell r="L323">
            <v>0.141876</v>
          </cell>
          <cell r="M323">
            <v>-19</v>
          </cell>
          <cell r="N323">
            <v>18</v>
          </cell>
          <cell r="O323">
            <v>1</v>
          </cell>
          <cell r="P323">
            <v>207.13499999999999</v>
          </cell>
          <cell r="Q323">
            <v>174.39</v>
          </cell>
          <cell r="R323">
            <v>174.39</v>
          </cell>
        </row>
        <row r="324">
          <cell r="A324" t="str">
            <v xml:space="preserve">Алтайская 2/3 </v>
          </cell>
          <cell r="B324" t="str">
            <v xml:space="preserve">Алтайская 10а общ. </v>
          </cell>
          <cell r="C324" t="str">
            <v xml:space="preserve">Жилзаказчик </v>
          </cell>
          <cell r="D324">
            <v>1885.35</v>
          </cell>
          <cell r="E324">
            <v>7341</v>
          </cell>
          <cell r="F324">
            <v>7653</v>
          </cell>
          <cell r="G324">
            <v>0</v>
          </cell>
          <cell r="H324">
            <v>1.19</v>
          </cell>
          <cell r="I324">
            <v>4.5999999999999996</v>
          </cell>
          <cell r="J324" t="str">
            <v xml:space="preserve">5 </v>
          </cell>
          <cell r="K324">
            <v>167</v>
          </cell>
          <cell r="L324">
            <v>0.14790899999999998</v>
          </cell>
          <cell r="M324">
            <v>-19</v>
          </cell>
          <cell r="N324">
            <v>18</v>
          </cell>
          <cell r="O324">
            <v>1</v>
          </cell>
          <cell r="P324">
            <v>206.99600000000001</v>
          </cell>
          <cell r="Q324">
            <v>179.714</v>
          </cell>
          <cell r="R324">
            <v>179.714</v>
          </cell>
        </row>
        <row r="325">
          <cell r="A325" t="str">
            <v xml:space="preserve">Алтайская 2/3 </v>
          </cell>
          <cell r="B325" t="str">
            <v xml:space="preserve">Алтайская 12 </v>
          </cell>
          <cell r="C325" t="str">
            <v xml:space="preserve">Жилзаказчик </v>
          </cell>
          <cell r="D325">
            <v>1859.7</v>
          </cell>
          <cell r="E325">
            <v>7869</v>
          </cell>
          <cell r="F325">
            <v>7864</v>
          </cell>
          <cell r="G325">
            <v>0.41</v>
          </cell>
          <cell r="H325">
            <v>1.19</v>
          </cell>
          <cell r="I325">
            <v>4.5999999999999996</v>
          </cell>
          <cell r="J325" t="str">
            <v xml:space="preserve">5 </v>
          </cell>
          <cell r="K325">
            <v>167</v>
          </cell>
          <cell r="L325">
            <v>0.149927</v>
          </cell>
          <cell r="M325">
            <v>-19</v>
          </cell>
          <cell r="N325">
            <v>18</v>
          </cell>
          <cell r="O325">
            <v>1</v>
          </cell>
          <cell r="P325">
            <v>218.89099999999999</v>
          </cell>
          <cell r="Q325">
            <v>185.048</v>
          </cell>
          <cell r="R325">
            <v>185.048</v>
          </cell>
        </row>
        <row r="326">
          <cell r="A326" t="str">
            <v xml:space="preserve">Алтайская 2/3 </v>
          </cell>
          <cell r="B326" t="str">
            <v xml:space="preserve">Алтайская 12/а </v>
          </cell>
          <cell r="C326" t="str">
            <v xml:space="preserve">Жилзаказчик </v>
          </cell>
          <cell r="D326">
            <v>1910.6</v>
          </cell>
          <cell r="E326">
            <v>7033</v>
          </cell>
          <cell r="F326">
            <v>7028</v>
          </cell>
          <cell r="G326">
            <v>0.42</v>
          </cell>
          <cell r="H326">
            <v>1.19</v>
          </cell>
          <cell r="I326">
            <v>4.5999999999999996</v>
          </cell>
          <cell r="J326" t="str">
            <v xml:space="preserve">5 </v>
          </cell>
          <cell r="K326">
            <v>167</v>
          </cell>
          <cell r="L326">
            <v>0.13692299999999999</v>
          </cell>
          <cell r="M326">
            <v>-19</v>
          </cell>
          <cell r="N326">
            <v>18</v>
          </cell>
          <cell r="O326">
            <v>1</v>
          </cell>
          <cell r="P326">
            <v>199.904</v>
          </cell>
          <cell r="Q326">
            <v>190.11199999999999</v>
          </cell>
          <cell r="R326">
            <v>190.11199999999999</v>
          </cell>
        </row>
        <row r="327">
          <cell r="A327" t="str">
            <v xml:space="preserve">Алтайская 2/3 </v>
          </cell>
          <cell r="B327" t="str">
            <v xml:space="preserve">Алтайская 14 </v>
          </cell>
          <cell r="C327" t="str">
            <v xml:space="preserve">Жилзаказчик </v>
          </cell>
          <cell r="D327">
            <v>1972.4</v>
          </cell>
          <cell r="E327">
            <v>7946</v>
          </cell>
          <cell r="F327">
            <v>7940.98</v>
          </cell>
          <cell r="G327">
            <v>0.41</v>
          </cell>
          <cell r="H327">
            <v>1.19</v>
          </cell>
          <cell r="I327">
            <v>4.5999999999999996</v>
          </cell>
          <cell r="J327" t="str">
            <v xml:space="preserve">5 </v>
          </cell>
          <cell r="K327">
            <v>167</v>
          </cell>
          <cell r="L327">
            <v>0.151395</v>
          </cell>
          <cell r="M327">
            <v>-19</v>
          </cell>
          <cell r="N327">
            <v>18</v>
          </cell>
          <cell r="O327">
            <v>1</v>
          </cell>
          <cell r="P327">
            <v>221.03399999999999</v>
          </cell>
          <cell r="Q327">
            <v>196.25899999999999</v>
          </cell>
          <cell r="R327">
            <v>196.25899999999999</v>
          </cell>
        </row>
        <row r="328">
          <cell r="A328" t="str">
            <v xml:space="preserve">Алтайская 2/3 </v>
          </cell>
          <cell r="B328" t="str">
            <v xml:space="preserve">Алтайская 14а общ. </v>
          </cell>
          <cell r="C328" t="str">
            <v xml:space="preserve">Жилзаказчик </v>
          </cell>
          <cell r="D328">
            <v>1716.7</v>
          </cell>
          <cell r="E328">
            <v>7425</v>
          </cell>
          <cell r="F328">
            <v>7420</v>
          </cell>
          <cell r="G328">
            <v>0.42</v>
          </cell>
          <cell r="H328">
            <v>1.19</v>
          </cell>
          <cell r="I328">
            <v>4.5999999999999996</v>
          </cell>
          <cell r="J328" t="str">
            <v xml:space="preserve">5 </v>
          </cell>
          <cell r="K328">
            <v>167</v>
          </cell>
          <cell r="L328">
            <v>0.14311499999999999</v>
          </cell>
          <cell r="M328">
            <v>-19</v>
          </cell>
          <cell r="N328">
            <v>18</v>
          </cell>
          <cell r="O328">
            <v>1</v>
          </cell>
          <cell r="P328">
            <v>208.94499999999999</v>
          </cell>
          <cell r="Q328">
            <v>170.81899999999999</v>
          </cell>
          <cell r="R328">
            <v>170.81899999999999</v>
          </cell>
        </row>
        <row r="329">
          <cell r="A329" t="str">
            <v xml:space="preserve">Алтайская 2/3 </v>
          </cell>
          <cell r="B329" t="str">
            <v xml:space="preserve">Алтайская 2 </v>
          </cell>
          <cell r="C329" t="str">
            <v xml:space="preserve">Жилзаказчик </v>
          </cell>
          <cell r="D329">
            <v>13946.099999999999</v>
          </cell>
          <cell r="E329">
            <v>23259</v>
          </cell>
          <cell r="F329">
            <v>38806</v>
          </cell>
          <cell r="G329">
            <v>0.37</v>
          </cell>
          <cell r="H329">
            <v>1.19</v>
          </cell>
          <cell r="I329">
            <v>4.5999999999999996</v>
          </cell>
          <cell r="J329" t="str">
            <v xml:space="preserve">9 </v>
          </cell>
          <cell r="K329">
            <v>167</v>
          </cell>
          <cell r="L329">
            <v>0.66603299999999999</v>
          </cell>
          <cell r="M329">
            <v>-19</v>
          </cell>
          <cell r="N329">
            <v>18</v>
          </cell>
          <cell r="O329">
            <v>1</v>
          </cell>
          <cell r="P329">
            <v>582.59400000000005</v>
          </cell>
          <cell r="Q329">
            <v>990.29499999999996</v>
          </cell>
          <cell r="R329">
            <v>990.29499999999996</v>
          </cell>
        </row>
        <row r="330">
          <cell r="A330" t="str">
            <v xml:space="preserve">Алтайская 2/3 </v>
          </cell>
          <cell r="B330" t="str">
            <v xml:space="preserve">Алтайская 4 </v>
          </cell>
          <cell r="C330" t="str">
            <v xml:space="preserve">Жилзаказчик </v>
          </cell>
          <cell r="D330">
            <v>6947.2</v>
          </cell>
          <cell r="E330">
            <v>29103</v>
          </cell>
          <cell r="F330">
            <v>29078.7</v>
          </cell>
          <cell r="G330">
            <v>0.36</v>
          </cell>
          <cell r="H330">
            <v>1.19</v>
          </cell>
          <cell r="I330">
            <v>4.5999999999999996</v>
          </cell>
          <cell r="J330" t="str">
            <v xml:space="preserve">9 </v>
          </cell>
          <cell r="K330">
            <v>167</v>
          </cell>
          <cell r="L330">
            <v>0.48829099999999998</v>
          </cell>
          <cell r="M330">
            <v>-19</v>
          </cell>
          <cell r="N330">
            <v>18</v>
          </cell>
          <cell r="O330">
            <v>1</v>
          </cell>
          <cell r="P330">
            <v>712.89499999999998</v>
          </cell>
          <cell r="Q330">
            <v>691.27099999999996</v>
          </cell>
          <cell r="R330">
            <v>691.27099999999996</v>
          </cell>
        </row>
        <row r="331">
          <cell r="A331" t="str">
            <v xml:space="preserve">Алтайская 2/3 </v>
          </cell>
          <cell r="B331" t="str">
            <v xml:space="preserve">Алтайская 6 </v>
          </cell>
          <cell r="C331" t="str">
            <v xml:space="preserve">Жилзаказчик </v>
          </cell>
          <cell r="D331">
            <v>6950.8</v>
          </cell>
          <cell r="E331">
            <v>29505</v>
          </cell>
          <cell r="F331">
            <v>29310.3</v>
          </cell>
          <cell r="G331">
            <v>0.36</v>
          </cell>
          <cell r="H331">
            <v>1.19</v>
          </cell>
          <cell r="I331">
            <v>4.5999999999999996</v>
          </cell>
          <cell r="J331" t="str">
            <v xml:space="preserve">9 </v>
          </cell>
          <cell r="K331">
            <v>167</v>
          </cell>
          <cell r="L331">
            <v>0.49082099999999995</v>
          </cell>
          <cell r="M331">
            <v>-19</v>
          </cell>
          <cell r="N331">
            <v>18</v>
          </cell>
          <cell r="O331">
            <v>1</v>
          </cell>
          <cell r="P331">
            <v>716.58900000000006</v>
          </cell>
          <cell r="Q331">
            <v>691.625</v>
          </cell>
          <cell r="R331">
            <v>691.625</v>
          </cell>
        </row>
        <row r="332">
          <cell r="A332" t="str">
            <v xml:space="preserve">Алтайская 2/3 </v>
          </cell>
          <cell r="B332" t="str">
            <v xml:space="preserve">Алтайская 8 общ. </v>
          </cell>
          <cell r="C332" t="str">
            <v xml:space="preserve">Жилзаказчик </v>
          </cell>
          <cell r="D332">
            <v>2274.83</v>
          </cell>
          <cell r="E332">
            <v>7561</v>
          </cell>
          <cell r="F332">
            <v>8566.9100000000017</v>
          </cell>
          <cell r="G332">
            <v>0.41</v>
          </cell>
          <cell r="H332">
            <v>1.19</v>
          </cell>
          <cell r="I332">
            <v>4.5999999999999996</v>
          </cell>
          <cell r="J332" t="str">
            <v xml:space="preserve">5 </v>
          </cell>
          <cell r="K332">
            <v>167</v>
          </cell>
          <cell r="L332">
            <v>0.16469500000000001</v>
          </cell>
          <cell r="M332">
            <v>-19</v>
          </cell>
          <cell r="N332">
            <v>18</v>
          </cell>
          <cell r="O332">
            <v>1</v>
          </cell>
          <cell r="P332">
            <v>212.089</v>
          </cell>
          <cell r="Q332">
            <v>199.642</v>
          </cell>
          <cell r="R332">
            <v>199.642</v>
          </cell>
        </row>
        <row r="333">
          <cell r="A333" t="str">
            <v xml:space="preserve">Алтайская 2/3 </v>
          </cell>
          <cell r="B333" t="str">
            <v xml:space="preserve">Алтайская 8 пристр. Ж5 </v>
          </cell>
          <cell r="C333" t="str">
            <v xml:space="preserve">Жилзаказчик </v>
          </cell>
          <cell r="D333">
            <v>83.4</v>
          </cell>
          <cell r="E333">
            <v>360</v>
          </cell>
          <cell r="F333">
            <v>355.08</v>
          </cell>
          <cell r="G333">
            <v>0.41</v>
          </cell>
          <cell r="H333">
            <v>1.19</v>
          </cell>
          <cell r="I333">
            <v>4.5999999999999996</v>
          </cell>
          <cell r="J333" t="str">
            <v xml:space="preserve">5 </v>
          </cell>
          <cell r="K333">
            <v>167</v>
          </cell>
          <cell r="L333">
            <v>6.8259999999999996E-3</v>
          </cell>
          <cell r="M333">
            <v>-19</v>
          </cell>
          <cell r="N333">
            <v>18</v>
          </cell>
          <cell r="O333">
            <v>1</v>
          </cell>
          <cell r="P333">
            <v>9.9670000000000005</v>
          </cell>
          <cell r="Q333">
            <v>8.2970000000000006</v>
          </cell>
          <cell r="R333">
            <v>8.2970000000000006</v>
          </cell>
        </row>
        <row r="334">
          <cell r="A334" t="str">
            <v xml:space="preserve">Алтайская 2/3 </v>
          </cell>
          <cell r="B334" t="str">
            <v xml:space="preserve">Алтайская 8а общ. </v>
          </cell>
          <cell r="C334" t="str">
            <v xml:space="preserve">Жилзаказчик </v>
          </cell>
          <cell r="D334">
            <v>1743.1</v>
          </cell>
          <cell r="E334">
            <v>7407</v>
          </cell>
          <cell r="F334">
            <v>7517.72</v>
          </cell>
          <cell r="G334">
            <v>0.42</v>
          </cell>
          <cell r="H334">
            <v>1.19</v>
          </cell>
          <cell r="I334">
            <v>4.5999999999999996</v>
          </cell>
          <cell r="J334" t="str">
            <v xml:space="preserve">5 </v>
          </cell>
          <cell r="K334">
            <v>167</v>
          </cell>
          <cell r="L334">
            <v>0.145063</v>
          </cell>
          <cell r="M334">
            <v>-19</v>
          </cell>
          <cell r="N334">
            <v>18</v>
          </cell>
          <cell r="O334">
            <v>1</v>
          </cell>
          <cell r="P334">
            <v>208.536</v>
          </cell>
          <cell r="Q334">
            <v>170.797</v>
          </cell>
          <cell r="R334">
            <v>170.797</v>
          </cell>
        </row>
        <row r="335">
          <cell r="A335" t="str">
            <v xml:space="preserve">Алтайская 2/3 </v>
          </cell>
          <cell r="B335" t="str">
            <v xml:space="preserve">Селезнева 76/1.2.3 </v>
          </cell>
          <cell r="C335" t="str">
            <v xml:space="preserve">Жилзаказчик </v>
          </cell>
          <cell r="D335">
            <v>6406.4</v>
          </cell>
          <cell r="E335">
            <v>23091</v>
          </cell>
          <cell r="F335">
            <v>23081.72</v>
          </cell>
          <cell r="G335">
            <v>0.38</v>
          </cell>
          <cell r="H335">
            <v>1.19</v>
          </cell>
          <cell r="I335">
            <v>4.5999999999999996</v>
          </cell>
          <cell r="J335" t="str">
            <v xml:space="preserve">9 </v>
          </cell>
          <cell r="K335">
            <v>167</v>
          </cell>
          <cell r="L335">
            <v>0.406862</v>
          </cell>
          <cell r="M335">
            <v>-19</v>
          </cell>
          <cell r="N335">
            <v>18</v>
          </cell>
          <cell r="O335">
            <v>1</v>
          </cell>
          <cell r="P335">
            <v>594.01</v>
          </cell>
          <cell r="Q335">
            <v>637.45600000000002</v>
          </cell>
          <cell r="R335">
            <v>637.45600000000002</v>
          </cell>
        </row>
        <row r="336">
          <cell r="A336" t="str">
            <v xml:space="preserve">Алтайская 2/3 </v>
          </cell>
          <cell r="B336" t="str">
            <v xml:space="preserve">Селезнева 82 </v>
          </cell>
          <cell r="C336" t="str">
            <v xml:space="preserve">Жилзаказчик </v>
          </cell>
          <cell r="D336">
            <v>4126.5</v>
          </cell>
          <cell r="E336">
            <v>21927</v>
          </cell>
          <cell r="F336">
            <v>21846.92</v>
          </cell>
          <cell r="G336">
            <v>0.37</v>
          </cell>
          <cell r="H336">
            <v>1.19</v>
          </cell>
          <cell r="I336">
            <v>4.5999999999999996</v>
          </cell>
          <cell r="J336" t="str">
            <v xml:space="preserve">5 </v>
          </cell>
          <cell r="K336">
            <v>167</v>
          </cell>
          <cell r="L336">
            <v>0.37496199999999996</v>
          </cell>
          <cell r="M336">
            <v>-19</v>
          </cell>
          <cell r="N336">
            <v>18</v>
          </cell>
          <cell r="O336">
            <v>1</v>
          </cell>
          <cell r="P336">
            <v>547.43499999999995</v>
          </cell>
          <cell r="Q336">
            <v>410.6</v>
          </cell>
          <cell r="R336">
            <v>410.6</v>
          </cell>
        </row>
        <row r="337">
          <cell r="A337" t="str">
            <v xml:space="preserve">Алтайская 2/3 </v>
          </cell>
          <cell r="B337" t="str">
            <v xml:space="preserve">Селезнева 86/1 </v>
          </cell>
          <cell r="C337" t="str">
            <v xml:space="preserve">Жилзаказчик </v>
          </cell>
          <cell r="D337">
            <v>6566.1</v>
          </cell>
          <cell r="E337">
            <v>27620</v>
          </cell>
          <cell r="F337">
            <v>27611</v>
          </cell>
          <cell r="G337">
            <v>0.37</v>
          </cell>
          <cell r="H337">
            <v>1.19</v>
          </cell>
          <cell r="I337">
            <v>4.5999999999999996</v>
          </cell>
          <cell r="J337" t="str">
            <v xml:space="preserve">9 </v>
          </cell>
          <cell r="K337">
            <v>167</v>
          </cell>
          <cell r="L337">
            <v>0.47004899999999999</v>
          </cell>
          <cell r="M337">
            <v>-19</v>
          </cell>
          <cell r="N337">
            <v>18</v>
          </cell>
          <cell r="O337">
            <v>1</v>
          </cell>
          <cell r="P337">
            <v>686.26199999999994</v>
          </cell>
          <cell r="Q337">
            <v>653.34900000000005</v>
          </cell>
          <cell r="R337">
            <v>653.34900000000005</v>
          </cell>
        </row>
        <row r="338">
          <cell r="A338" t="str">
            <v xml:space="preserve">Алтайская 2/3 </v>
          </cell>
          <cell r="B338" t="str">
            <v xml:space="preserve">Стасова 179 </v>
          </cell>
          <cell r="C338" t="str">
            <v xml:space="preserve">Жилзаказчик </v>
          </cell>
          <cell r="D338">
            <v>5805.7</v>
          </cell>
          <cell r="E338">
            <v>27191</v>
          </cell>
          <cell r="F338">
            <v>26595.57</v>
          </cell>
          <cell r="G338">
            <v>0.37</v>
          </cell>
          <cell r="H338">
            <v>1.19</v>
          </cell>
          <cell r="I338">
            <v>4.5999999999999996</v>
          </cell>
          <cell r="J338" t="str">
            <v xml:space="preserve">9 </v>
          </cell>
          <cell r="K338">
            <v>167</v>
          </cell>
          <cell r="L338">
            <v>0.45646399999999998</v>
          </cell>
          <cell r="M338">
            <v>-19</v>
          </cell>
          <cell r="N338">
            <v>18</v>
          </cell>
          <cell r="O338">
            <v>1</v>
          </cell>
          <cell r="P338">
            <v>666.42700000000002</v>
          </cell>
          <cell r="Q338">
            <v>577.68799999999999</v>
          </cell>
          <cell r="R338">
            <v>577.68799999999999</v>
          </cell>
        </row>
        <row r="339">
          <cell r="A339" t="str">
            <v xml:space="preserve">Алтайская 2/3 </v>
          </cell>
          <cell r="B339" t="str">
            <v xml:space="preserve">Стасова 181 общ. </v>
          </cell>
          <cell r="C339" t="str">
            <v xml:space="preserve">Жилзаказчик </v>
          </cell>
          <cell r="D339">
            <v>5949.3</v>
          </cell>
          <cell r="E339">
            <v>9</v>
          </cell>
          <cell r="F339">
            <v>26107</v>
          </cell>
          <cell r="G339">
            <v>0.37</v>
          </cell>
          <cell r="H339">
            <v>1.19</v>
          </cell>
          <cell r="I339">
            <v>4.5999999999999996</v>
          </cell>
          <cell r="J339" t="str">
            <v xml:space="preserve">9 </v>
          </cell>
          <cell r="K339">
            <v>167</v>
          </cell>
          <cell r="L339">
            <v>0.445405</v>
          </cell>
          <cell r="M339">
            <v>-19</v>
          </cell>
          <cell r="N339">
            <v>18</v>
          </cell>
          <cell r="O339">
            <v>1</v>
          </cell>
          <cell r="P339">
            <v>650.28099999999995</v>
          </cell>
          <cell r="Q339">
            <v>591.97199999999998</v>
          </cell>
          <cell r="R339">
            <v>591.97199999999998</v>
          </cell>
        </row>
        <row r="340">
          <cell r="A340" t="str">
            <v xml:space="preserve">Алтайская 2/3 </v>
          </cell>
          <cell r="B340" t="str">
            <v xml:space="preserve">Стасова 187 общ. </v>
          </cell>
          <cell r="C340" t="str">
            <v xml:space="preserve">Жилзаказчик </v>
          </cell>
          <cell r="D340">
            <v>5920.8</v>
          </cell>
          <cell r="E340">
            <v>9</v>
          </cell>
          <cell r="F340">
            <v>24102</v>
          </cell>
          <cell r="G340">
            <v>0.37</v>
          </cell>
          <cell r="H340">
            <v>1.19</v>
          </cell>
          <cell r="I340">
            <v>4.5999999999999996</v>
          </cell>
          <cell r="J340" t="str">
            <v xml:space="preserve">9 </v>
          </cell>
          <cell r="K340">
            <v>167</v>
          </cell>
          <cell r="L340">
            <v>0.410389</v>
          </cell>
          <cell r="M340">
            <v>-19</v>
          </cell>
          <cell r="N340">
            <v>18</v>
          </cell>
          <cell r="O340">
            <v>1</v>
          </cell>
          <cell r="P340">
            <v>599.15899999999999</v>
          </cell>
          <cell r="Q340">
            <v>589.13599999999997</v>
          </cell>
          <cell r="R340">
            <v>589.13599999999997</v>
          </cell>
        </row>
        <row r="341">
          <cell r="A341" t="str">
            <v xml:space="preserve">Алтайская 2/3 </v>
          </cell>
          <cell r="B341" t="str">
            <v xml:space="preserve">Волжская 39 СОШ-14 </v>
          </cell>
          <cell r="C341" t="str">
            <v xml:space="preserve">ИТП Бюджет </v>
          </cell>
          <cell r="D341">
            <v>4250.3100000000004</v>
          </cell>
          <cell r="E341">
            <v>0</v>
          </cell>
          <cell r="F341">
            <v>19126.41</v>
          </cell>
          <cell r="G341">
            <v>0.35</v>
          </cell>
          <cell r="H341">
            <v>1.19</v>
          </cell>
          <cell r="I341">
            <v>4.5999999999999996</v>
          </cell>
          <cell r="J341" t="str">
            <v xml:space="preserve"> </v>
          </cell>
          <cell r="K341">
            <v>167</v>
          </cell>
          <cell r="L341">
            <v>0.29374</v>
          </cell>
          <cell r="M341">
            <v>-19</v>
          </cell>
          <cell r="N341">
            <v>16</v>
          </cell>
          <cell r="O341">
            <v>1</v>
          </cell>
          <cell r="P341">
            <v>386.08499999999998</v>
          </cell>
          <cell r="Q341">
            <v>0</v>
          </cell>
          <cell r="R341">
            <v>386.08499999999998</v>
          </cell>
        </row>
        <row r="342">
          <cell r="A342" t="str">
            <v xml:space="preserve">Алтайская 2/3 </v>
          </cell>
          <cell r="B342" t="str">
            <v xml:space="preserve">Селезнева 82 кв 86 ЦО парикмахерская </v>
          </cell>
          <cell r="C342" t="str">
            <v xml:space="preserve">Прочие </v>
          </cell>
          <cell r="D342">
            <v>21.3</v>
          </cell>
          <cell r="E342">
            <v>75</v>
          </cell>
          <cell r="F342">
            <v>75</v>
          </cell>
          <cell r="G342">
            <v>0.4</v>
          </cell>
          <cell r="H342">
            <v>1.19</v>
          </cell>
          <cell r="I342">
            <v>4.5999999999999996</v>
          </cell>
          <cell r="J342" t="str">
            <v xml:space="preserve"> </v>
          </cell>
          <cell r="K342">
            <v>167</v>
          </cell>
          <cell r="L342">
            <v>1.3809999999999998E-3</v>
          </cell>
          <cell r="M342">
            <v>-19</v>
          </cell>
          <cell r="N342">
            <v>18</v>
          </cell>
          <cell r="O342">
            <v>1</v>
          </cell>
          <cell r="P342">
            <v>2.0169999999999999</v>
          </cell>
          <cell r="Q342">
            <v>0</v>
          </cell>
          <cell r="R342">
            <v>2.0169999999999999</v>
          </cell>
        </row>
        <row r="343">
          <cell r="A343" t="str">
            <v xml:space="preserve">Алтайская 2/3 </v>
          </cell>
          <cell r="B343" t="str">
            <v xml:space="preserve">Стасова 179 парикмахерскя </v>
          </cell>
          <cell r="C343" t="str">
            <v xml:space="preserve">Прочие </v>
          </cell>
          <cell r="D343">
            <v>93.77</v>
          </cell>
          <cell r="E343">
            <v>0</v>
          </cell>
          <cell r="F343">
            <v>378.09</v>
          </cell>
          <cell r="G343">
            <v>0.37</v>
          </cell>
          <cell r="H343">
            <v>1.19</v>
          </cell>
          <cell r="I343">
            <v>4.5999999999999996</v>
          </cell>
          <cell r="J343" t="str">
            <v xml:space="preserve"> </v>
          </cell>
          <cell r="K343">
            <v>167</v>
          </cell>
          <cell r="L343">
            <v>5.9629999999999996E-3</v>
          </cell>
          <cell r="M343">
            <v>-19</v>
          </cell>
          <cell r="N343">
            <v>15</v>
          </cell>
          <cell r="O343">
            <v>1</v>
          </cell>
          <cell r="P343">
            <v>7.3650000000000002</v>
          </cell>
          <cell r="Q343">
            <v>0</v>
          </cell>
          <cell r="R343">
            <v>7.3650000000000002</v>
          </cell>
        </row>
        <row r="344">
          <cell r="A344" t="str">
            <v xml:space="preserve">Алтайская 2/3 </v>
          </cell>
          <cell r="B344" t="str">
            <v xml:space="preserve">Волжская 22 кв.1 ж/д </v>
          </cell>
          <cell r="C344" t="str">
            <v xml:space="preserve">Население </v>
          </cell>
          <cell r="D344">
            <v>56.7</v>
          </cell>
          <cell r="E344">
            <v>0</v>
          </cell>
          <cell r="F344">
            <v>198.12644821027152</v>
          </cell>
          <cell r="G344">
            <v>0</v>
          </cell>
          <cell r="H344">
            <v>1.19</v>
          </cell>
          <cell r="I344">
            <v>4.5999999999999996</v>
          </cell>
          <cell r="J344" t="str">
            <v xml:space="preserve">4 </v>
          </cell>
          <cell r="K344">
            <v>167</v>
          </cell>
          <cell r="L344">
            <v>4.4459999999999994E-3</v>
          </cell>
          <cell r="M344">
            <v>-19</v>
          </cell>
          <cell r="N344">
            <v>18</v>
          </cell>
          <cell r="O344">
            <v>1</v>
          </cell>
          <cell r="P344">
            <v>6.4909999999999997</v>
          </cell>
          <cell r="Q344">
            <v>7.5229999999999997</v>
          </cell>
          <cell r="R344">
            <v>7.5229999999999997</v>
          </cell>
        </row>
        <row r="345">
          <cell r="A345" t="str">
            <v xml:space="preserve">Алтайская 2/3 </v>
          </cell>
          <cell r="B345" t="str">
            <v xml:space="preserve">Волжская 22 кв.2 ж/д </v>
          </cell>
          <cell r="C345" t="str">
            <v xml:space="preserve">Население </v>
          </cell>
          <cell r="D345">
            <v>47.3</v>
          </cell>
          <cell r="E345">
            <v>0</v>
          </cell>
          <cell r="F345">
            <v>165.28008818952102</v>
          </cell>
          <cell r="G345">
            <v>0</v>
          </cell>
          <cell r="H345">
            <v>1.19</v>
          </cell>
          <cell r="I345">
            <v>4.5999999999999996</v>
          </cell>
          <cell r="J345" t="str">
            <v xml:space="preserve">4 </v>
          </cell>
          <cell r="K345">
            <v>167</v>
          </cell>
          <cell r="L345">
            <v>3.7089999999999996E-3</v>
          </cell>
          <cell r="M345">
            <v>-19</v>
          </cell>
          <cell r="N345">
            <v>18</v>
          </cell>
          <cell r="O345">
            <v>1</v>
          </cell>
          <cell r="P345">
            <v>5.4160000000000004</v>
          </cell>
          <cell r="Q345">
            <v>6.274</v>
          </cell>
          <cell r="R345">
            <v>6.274</v>
          </cell>
        </row>
        <row r="346">
          <cell r="A346" t="str">
            <v xml:space="preserve">Алтайская 2/3 </v>
          </cell>
          <cell r="B346" t="str">
            <v xml:space="preserve">Волжская 22 кв.3 ж/д </v>
          </cell>
          <cell r="C346" t="str">
            <v xml:space="preserve">Население </v>
          </cell>
          <cell r="D346">
            <v>39.4</v>
          </cell>
          <cell r="E346">
            <v>0</v>
          </cell>
          <cell r="F346">
            <v>137.67516859761369</v>
          </cell>
          <cell r="G346">
            <v>0</v>
          </cell>
          <cell r="H346">
            <v>1.19</v>
          </cell>
          <cell r="I346">
            <v>4.5999999999999996</v>
          </cell>
          <cell r="J346" t="str">
            <v xml:space="preserve">4 </v>
          </cell>
          <cell r="K346">
            <v>167</v>
          </cell>
          <cell r="L346">
            <v>3.0889999999999997E-3</v>
          </cell>
          <cell r="M346">
            <v>-19</v>
          </cell>
          <cell r="N346">
            <v>18</v>
          </cell>
          <cell r="O346">
            <v>1</v>
          </cell>
          <cell r="P346">
            <v>4.5090000000000003</v>
          </cell>
          <cell r="Q346">
            <v>5.23</v>
          </cell>
          <cell r="R346">
            <v>5.23</v>
          </cell>
        </row>
        <row r="347">
          <cell r="A347" t="str">
            <v xml:space="preserve">Алтайская 2/3 </v>
          </cell>
          <cell r="B347" t="str">
            <v xml:space="preserve">Волжская 22 кв.4 ж/д </v>
          </cell>
          <cell r="C347" t="str">
            <v xml:space="preserve">Население </v>
          </cell>
          <cell r="D347">
            <v>47.9</v>
          </cell>
          <cell r="E347">
            <v>0</v>
          </cell>
          <cell r="F347">
            <v>167.37666436105829</v>
          </cell>
          <cell r="G347">
            <v>0</v>
          </cell>
          <cell r="H347">
            <v>1.19</v>
          </cell>
          <cell r="I347">
            <v>4.5999999999999996</v>
          </cell>
          <cell r="J347" t="str">
            <v xml:space="preserve">4 </v>
          </cell>
          <cell r="K347">
            <v>167</v>
          </cell>
          <cell r="L347">
            <v>3.7559999999999998E-3</v>
          </cell>
          <cell r="M347">
            <v>-19</v>
          </cell>
          <cell r="N347">
            <v>18</v>
          </cell>
          <cell r="O347">
            <v>1</v>
          </cell>
          <cell r="P347">
            <v>5.4829999999999997</v>
          </cell>
          <cell r="Q347">
            <v>6.3570000000000002</v>
          </cell>
          <cell r="R347">
            <v>6.3570000000000002</v>
          </cell>
        </row>
        <row r="348">
          <cell r="A348" t="str">
            <v xml:space="preserve">Алтайская 2/3 </v>
          </cell>
          <cell r="B348" t="str">
            <v xml:space="preserve">Волжская 22 кв.5 ж/д </v>
          </cell>
          <cell r="C348" t="str">
            <v xml:space="preserve">Население </v>
          </cell>
          <cell r="D348">
            <v>56.2</v>
          </cell>
          <cell r="E348">
            <v>0</v>
          </cell>
          <cell r="F348">
            <v>196.37930140065714</v>
          </cell>
          <cell r="G348">
            <v>0</v>
          </cell>
          <cell r="H348">
            <v>1.19</v>
          </cell>
          <cell r="I348">
            <v>4.5999999999999996</v>
          </cell>
          <cell r="J348" t="str">
            <v xml:space="preserve">4 </v>
          </cell>
          <cell r="K348">
            <v>167</v>
          </cell>
          <cell r="L348">
            <v>4.4069999999999995E-3</v>
          </cell>
          <cell r="M348">
            <v>-19</v>
          </cell>
          <cell r="N348">
            <v>18</v>
          </cell>
          <cell r="O348">
            <v>1</v>
          </cell>
          <cell r="P348">
            <v>6.4349999999999996</v>
          </cell>
          <cell r="Q348">
            <v>7.4580000000000002</v>
          </cell>
          <cell r="R348">
            <v>7.4580000000000002</v>
          </cell>
        </row>
        <row r="349">
          <cell r="A349" t="str">
            <v xml:space="preserve">Алтайская 2/3 </v>
          </cell>
          <cell r="B349" t="str">
            <v xml:space="preserve">Волжская 22 кв.6 ж/д </v>
          </cell>
          <cell r="C349" t="str">
            <v xml:space="preserve">Население </v>
          </cell>
          <cell r="D349">
            <v>56.9</v>
          </cell>
          <cell r="E349">
            <v>0</v>
          </cell>
          <cell r="F349">
            <v>198.82530693411726</v>
          </cell>
          <cell r="G349">
            <v>0</v>
          </cell>
          <cell r="H349">
            <v>1.19</v>
          </cell>
          <cell r="I349">
            <v>4.5999999999999996</v>
          </cell>
          <cell r="J349" t="str">
            <v xml:space="preserve">4 </v>
          </cell>
          <cell r="K349">
            <v>167</v>
          </cell>
          <cell r="L349">
            <v>4.4619999999999998E-3</v>
          </cell>
          <cell r="M349">
            <v>-19</v>
          </cell>
          <cell r="N349">
            <v>18</v>
          </cell>
          <cell r="O349">
            <v>1</v>
          </cell>
          <cell r="P349">
            <v>6.5149999999999997</v>
          </cell>
          <cell r="Q349">
            <v>7.5510000000000002</v>
          </cell>
          <cell r="R349">
            <v>7.5510000000000002</v>
          </cell>
        </row>
        <row r="350">
          <cell r="A350" t="str">
            <v xml:space="preserve">Алтайская 2/3 </v>
          </cell>
          <cell r="B350" t="str">
            <v xml:space="preserve">Волжская 22 кв.7 ж/д </v>
          </cell>
          <cell r="C350" t="str">
            <v xml:space="preserve">Население </v>
          </cell>
          <cell r="D350">
            <v>46.5</v>
          </cell>
          <cell r="E350">
            <v>0</v>
          </cell>
          <cell r="F350">
            <v>162.48465329413801</v>
          </cell>
          <cell r="G350">
            <v>0</v>
          </cell>
          <cell r="H350">
            <v>1.19</v>
          </cell>
          <cell r="I350">
            <v>4.5999999999999996</v>
          </cell>
          <cell r="J350" t="str">
            <v xml:space="preserve">4 </v>
          </cell>
          <cell r="K350">
            <v>167</v>
          </cell>
          <cell r="L350">
            <v>3.6459999999999999E-3</v>
          </cell>
          <cell r="M350">
            <v>-19</v>
          </cell>
          <cell r="N350">
            <v>18</v>
          </cell>
          <cell r="O350">
            <v>1</v>
          </cell>
          <cell r="P350">
            <v>5.3230000000000004</v>
          </cell>
          <cell r="Q350">
            <v>6.1689999999999996</v>
          </cell>
          <cell r="R350">
            <v>6.1689999999999996</v>
          </cell>
        </row>
        <row r="351">
          <cell r="A351" t="str">
            <v xml:space="preserve">Алтайская 2/3 </v>
          </cell>
          <cell r="B351" t="str">
            <v xml:space="preserve">Волжская 22 кв.8 ж/д </v>
          </cell>
          <cell r="C351" t="str">
            <v xml:space="preserve">Население </v>
          </cell>
          <cell r="D351">
            <v>39.299999999999997</v>
          </cell>
          <cell r="E351">
            <v>0</v>
          </cell>
          <cell r="F351">
            <v>137.32573923569083</v>
          </cell>
          <cell r="G351">
            <v>0</v>
          </cell>
          <cell r="H351">
            <v>1.19</v>
          </cell>
          <cell r="I351">
            <v>4.5999999999999996</v>
          </cell>
          <cell r="J351" t="str">
            <v xml:space="preserve">4 </v>
          </cell>
          <cell r="K351">
            <v>167</v>
          </cell>
          <cell r="L351">
            <v>3.0819999999999997E-3</v>
          </cell>
          <cell r="M351">
            <v>-19</v>
          </cell>
          <cell r="N351">
            <v>18</v>
          </cell>
          <cell r="O351">
            <v>1</v>
          </cell>
          <cell r="P351">
            <v>4.5</v>
          </cell>
          <cell r="Q351">
            <v>5.2130000000000001</v>
          </cell>
          <cell r="R351">
            <v>5.2130000000000001</v>
          </cell>
        </row>
        <row r="352">
          <cell r="A352" t="str">
            <v xml:space="preserve">Алтайская 2/3 </v>
          </cell>
          <cell r="B352" t="str">
            <v xml:space="preserve">Волжская 22 кв.9 ж/д </v>
          </cell>
          <cell r="C352" t="str">
            <v xml:space="preserve">Население </v>
          </cell>
          <cell r="D352">
            <v>47.9</v>
          </cell>
          <cell r="E352">
            <v>0</v>
          </cell>
          <cell r="F352">
            <v>167.37666436105829</v>
          </cell>
          <cell r="G352">
            <v>0</v>
          </cell>
          <cell r="H352">
            <v>1.19</v>
          </cell>
          <cell r="I352">
            <v>4.5999999999999996</v>
          </cell>
          <cell r="J352" t="str">
            <v xml:space="preserve">4 </v>
          </cell>
          <cell r="K352">
            <v>167</v>
          </cell>
          <cell r="L352">
            <v>3.7559999999999998E-3</v>
          </cell>
          <cell r="M352">
            <v>-19</v>
          </cell>
          <cell r="N352">
            <v>18</v>
          </cell>
          <cell r="O352">
            <v>1</v>
          </cell>
          <cell r="P352">
            <v>5.4829999999999997</v>
          </cell>
          <cell r="Q352">
            <v>6.3570000000000002</v>
          </cell>
          <cell r="R352">
            <v>6.3570000000000002</v>
          </cell>
        </row>
        <row r="353">
          <cell r="A353" t="str">
            <v xml:space="preserve">Алтайская 2/3 </v>
          </cell>
          <cell r="B353" t="str">
            <v xml:space="preserve">Волжская 22 кв.10 ж/д </v>
          </cell>
          <cell r="C353" t="str">
            <v xml:space="preserve">Население </v>
          </cell>
          <cell r="D353">
            <v>54.6</v>
          </cell>
          <cell r="E353">
            <v>0</v>
          </cell>
          <cell r="F353">
            <v>190.78843160989109</v>
          </cell>
          <cell r="G353">
            <v>0</v>
          </cell>
          <cell r="H353">
            <v>1.19</v>
          </cell>
          <cell r="I353">
            <v>4.5999999999999996</v>
          </cell>
          <cell r="J353" t="str">
            <v xml:space="preserve">4 </v>
          </cell>
          <cell r="K353">
            <v>167</v>
          </cell>
          <cell r="L353">
            <v>4.2810000000000001E-3</v>
          </cell>
          <cell r="M353">
            <v>-19</v>
          </cell>
          <cell r="N353">
            <v>18</v>
          </cell>
          <cell r="O353">
            <v>1</v>
          </cell>
          <cell r="P353">
            <v>6.25</v>
          </cell>
          <cell r="Q353">
            <v>7.2409999999999997</v>
          </cell>
          <cell r="R353">
            <v>7.2409999999999997</v>
          </cell>
        </row>
        <row r="354">
          <cell r="A354" t="str">
            <v xml:space="preserve">Алтайская 2/3 </v>
          </cell>
          <cell r="B354" t="str">
            <v xml:space="preserve">Волжская 22 кв.11 ж/д </v>
          </cell>
          <cell r="C354" t="str">
            <v xml:space="preserve">Население </v>
          </cell>
          <cell r="D354">
            <v>52.1</v>
          </cell>
          <cell r="E354">
            <v>0</v>
          </cell>
          <cell r="F354">
            <v>182.05269756181914</v>
          </cell>
          <cell r="G354">
            <v>0</v>
          </cell>
          <cell r="H354">
            <v>1.19</v>
          </cell>
          <cell r="I354">
            <v>4.5999999999999996</v>
          </cell>
          <cell r="J354" t="str">
            <v xml:space="preserve">4 </v>
          </cell>
          <cell r="K354">
            <v>167</v>
          </cell>
          <cell r="L354">
            <v>4.0850000000000001E-3</v>
          </cell>
          <cell r="M354">
            <v>-19</v>
          </cell>
          <cell r="N354">
            <v>18</v>
          </cell>
          <cell r="O354">
            <v>1</v>
          </cell>
          <cell r="P354">
            <v>5.9640000000000004</v>
          </cell>
          <cell r="Q354">
            <v>6.91</v>
          </cell>
          <cell r="R354">
            <v>6.91</v>
          </cell>
        </row>
        <row r="355">
          <cell r="A355" t="str">
            <v xml:space="preserve">Алтайская 2/3 </v>
          </cell>
          <cell r="B355" t="str">
            <v xml:space="preserve">Волжская 22 кв.12 ж/д </v>
          </cell>
          <cell r="C355" t="str">
            <v xml:space="preserve">Население </v>
          </cell>
          <cell r="D355">
            <v>45</v>
          </cell>
          <cell r="E355">
            <v>0</v>
          </cell>
          <cell r="F355">
            <v>157.24321286529485</v>
          </cell>
          <cell r="G355">
            <v>0</v>
          </cell>
          <cell r="H355">
            <v>1.19</v>
          </cell>
          <cell r="I355">
            <v>4.5999999999999996</v>
          </cell>
          <cell r="J355" t="str">
            <v xml:space="preserve">4 </v>
          </cell>
          <cell r="K355">
            <v>167</v>
          </cell>
          <cell r="L355">
            <v>3.5279999999999999E-3</v>
          </cell>
          <cell r="M355">
            <v>-19</v>
          </cell>
          <cell r="N355">
            <v>18</v>
          </cell>
          <cell r="O355">
            <v>1</v>
          </cell>
          <cell r="P355">
            <v>5.1509999999999998</v>
          </cell>
          <cell r="Q355">
            <v>5.97</v>
          </cell>
          <cell r="R355">
            <v>5.97</v>
          </cell>
        </row>
        <row r="356">
          <cell r="A356" t="str">
            <v xml:space="preserve">Алтайская 2/3 </v>
          </cell>
          <cell r="B356" t="str">
            <v xml:space="preserve">Волжская 22 кв.13 ж/д </v>
          </cell>
          <cell r="C356" t="str">
            <v xml:space="preserve">Население </v>
          </cell>
          <cell r="D356">
            <v>38.5</v>
          </cell>
          <cell r="E356">
            <v>0</v>
          </cell>
          <cell r="F356">
            <v>134.53030434030782</v>
          </cell>
          <cell r="G356">
            <v>0</v>
          </cell>
          <cell r="H356">
            <v>1.19</v>
          </cell>
          <cell r="I356">
            <v>4.5999999999999996</v>
          </cell>
          <cell r="J356" t="str">
            <v xml:space="preserve">4 </v>
          </cell>
          <cell r="K356">
            <v>167</v>
          </cell>
          <cell r="L356">
            <v>3.019E-3</v>
          </cell>
          <cell r="M356">
            <v>-19</v>
          </cell>
          <cell r="N356">
            <v>18</v>
          </cell>
          <cell r="O356">
            <v>1</v>
          </cell>
          <cell r="P356">
            <v>4.407</v>
          </cell>
          <cell r="Q356">
            <v>5.1079999999999997</v>
          </cell>
          <cell r="R356">
            <v>5.1079999999999997</v>
          </cell>
        </row>
        <row r="357">
          <cell r="A357" t="str">
            <v xml:space="preserve">Алтайская 2/3 </v>
          </cell>
          <cell r="B357" t="str">
            <v xml:space="preserve">Волжская 22 кв.14 ж/д </v>
          </cell>
          <cell r="C357" t="str">
            <v xml:space="preserve">Население </v>
          </cell>
          <cell r="D357">
            <v>45.2</v>
          </cell>
          <cell r="E357">
            <v>0</v>
          </cell>
          <cell r="F357">
            <v>157.94207158914062</v>
          </cell>
          <cell r="G357">
            <v>0</v>
          </cell>
          <cell r="H357">
            <v>1.19</v>
          </cell>
          <cell r="I357">
            <v>4.5999999999999996</v>
          </cell>
          <cell r="J357" t="str">
            <v xml:space="preserve">4 </v>
          </cell>
          <cell r="K357">
            <v>167</v>
          </cell>
          <cell r="L357">
            <v>3.5439999999999998E-3</v>
          </cell>
          <cell r="M357">
            <v>-19</v>
          </cell>
          <cell r="N357">
            <v>18</v>
          </cell>
          <cell r="O357">
            <v>1</v>
          </cell>
          <cell r="P357">
            <v>5.1740000000000004</v>
          </cell>
          <cell r="Q357">
            <v>5.9980000000000002</v>
          </cell>
          <cell r="R357">
            <v>5.9980000000000002</v>
          </cell>
        </row>
        <row r="358">
          <cell r="A358" t="str">
            <v xml:space="preserve">Алтайская 2/3 </v>
          </cell>
          <cell r="B358" t="str">
            <v xml:space="preserve">Волжская 22 кв.15 ж/д </v>
          </cell>
          <cell r="C358" t="str">
            <v xml:space="preserve">Население </v>
          </cell>
          <cell r="D358">
            <v>51.8</v>
          </cell>
          <cell r="E358">
            <v>0</v>
          </cell>
          <cell r="F358">
            <v>181.00440947605051</v>
          </cell>
          <cell r="G358">
            <v>0</v>
          </cell>
          <cell r="H358">
            <v>1.19</v>
          </cell>
          <cell r="I358">
            <v>4.5999999999999996</v>
          </cell>
          <cell r="J358" t="str">
            <v xml:space="preserve">4 </v>
          </cell>
          <cell r="K358">
            <v>167</v>
          </cell>
          <cell r="L358">
            <v>4.0619999999999996E-3</v>
          </cell>
          <cell r="M358">
            <v>-19</v>
          </cell>
          <cell r="N358">
            <v>18</v>
          </cell>
          <cell r="O358">
            <v>1</v>
          </cell>
          <cell r="P358">
            <v>5.93</v>
          </cell>
          <cell r="Q358">
            <v>6.8719999999999999</v>
          </cell>
          <cell r="R358">
            <v>6.8719999999999999</v>
          </cell>
        </row>
        <row r="359">
          <cell r="A359" t="str">
            <v xml:space="preserve">Алтайская 2/3 </v>
          </cell>
          <cell r="B359" t="str">
            <v xml:space="preserve">Волжская 22 неж.пом.10-12 </v>
          </cell>
          <cell r="C359" t="str">
            <v xml:space="preserve">Прочие </v>
          </cell>
          <cell r="D359">
            <v>14</v>
          </cell>
          <cell r="E359">
            <v>0</v>
          </cell>
          <cell r="F359">
            <v>48.920110669202842</v>
          </cell>
          <cell r="G359">
            <v>0</v>
          </cell>
          <cell r="H359">
            <v>1.19</v>
          </cell>
          <cell r="I359">
            <v>4.5999999999999996</v>
          </cell>
          <cell r="J359" t="str">
            <v xml:space="preserve">4 </v>
          </cell>
          <cell r="K359">
            <v>167</v>
          </cell>
          <cell r="L359">
            <v>1.098E-3</v>
          </cell>
          <cell r="M359">
            <v>-19</v>
          </cell>
          <cell r="N359">
            <v>18</v>
          </cell>
          <cell r="O359">
            <v>1</v>
          </cell>
          <cell r="P359">
            <v>1.6040000000000001</v>
          </cell>
          <cell r="Q359">
            <v>0</v>
          </cell>
          <cell r="R359">
            <v>1.6040000000000001</v>
          </cell>
        </row>
        <row r="360">
          <cell r="A360" t="str">
            <v xml:space="preserve">Алтайская 2/3 </v>
          </cell>
          <cell r="B360" t="str">
            <v xml:space="preserve">Волжская 22 неж.пом.подв.4 </v>
          </cell>
          <cell r="C360" t="str">
            <v xml:space="preserve">Прочие </v>
          </cell>
          <cell r="D360">
            <v>25.3</v>
          </cell>
          <cell r="E360">
            <v>0</v>
          </cell>
          <cell r="F360">
            <v>88.405628566487991</v>
          </cell>
          <cell r="G360">
            <v>0</v>
          </cell>
          <cell r="H360">
            <v>1.19</v>
          </cell>
          <cell r="I360">
            <v>4.5999999999999996</v>
          </cell>
          <cell r="J360" t="str">
            <v xml:space="preserve">4 </v>
          </cell>
          <cell r="K360">
            <v>167</v>
          </cell>
          <cell r="L360">
            <v>2.6310000000000001E-3</v>
          </cell>
          <cell r="M360">
            <v>-19</v>
          </cell>
          <cell r="N360">
            <v>18</v>
          </cell>
          <cell r="O360">
            <v>1</v>
          </cell>
          <cell r="P360">
            <v>3.8410000000000002</v>
          </cell>
          <cell r="Q360">
            <v>0</v>
          </cell>
          <cell r="R360">
            <v>3.8410000000000002</v>
          </cell>
        </row>
        <row r="361">
          <cell r="A361" t="str">
            <v xml:space="preserve">Алтайская 2/3 </v>
          </cell>
          <cell r="B361" t="str">
            <v xml:space="preserve">Волжская 22 неж.пом.11 </v>
          </cell>
          <cell r="C361" t="str">
            <v xml:space="preserve">Прочие </v>
          </cell>
          <cell r="D361">
            <v>40.9</v>
          </cell>
          <cell r="E361">
            <v>0</v>
          </cell>
          <cell r="F361">
            <v>142.91660902645685</v>
          </cell>
          <cell r="G361">
            <v>0</v>
          </cell>
          <cell r="H361">
            <v>1.19</v>
          </cell>
          <cell r="I361">
            <v>4.5999999999999996</v>
          </cell>
          <cell r="J361" t="str">
            <v xml:space="preserve">4 </v>
          </cell>
          <cell r="K361">
            <v>167</v>
          </cell>
          <cell r="L361">
            <v>3.2069999999999998E-3</v>
          </cell>
          <cell r="M361">
            <v>-19</v>
          </cell>
          <cell r="N361">
            <v>18</v>
          </cell>
          <cell r="O361">
            <v>1</v>
          </cell>
          <cell r="P361">
            <v>4.6820000000000004</v>
          </cell>
          <cell r="Q361">
            <v>0</v>
          </cell>
          <cell r="R361">
            <v>4.6820000000000004</v>
          </cell>
        </row>
        <row r="362">
          <cell r="A362" t="str">
            <v xml:space="preserve">Алтайская 2/3 </v>
          </cell>
          <cell r="B362" t="str">
            <v xml:space="preserve">Волжская 22 неж.пом.11/1 </v>
          </cell>
          <cell r="C362" t="str">
            <v xml:space="preserve">Прочие </v>
          </cell>
          <cell r="D362">
            <v>29.8</v>
          </cell>
          <cell r="E362">
            <v>0</v>
          </cell>
          <cell r="F362">
            <v>104.12994985301748</v>
          </cell>
          <cell r="G362">
            <v>0</v>
          </cell>
          <cell r="H362">
            <v>1.19</v>
          </cell>
          <cell r="I362">
            <v>4.5999999999999996</v>
          </cell>
          <cell r="J362" t="str">
            <v xml:space="preserve"> </v>
          </cell>
          <cell r="K362">
            <v>167</v>
          </cell>
          <cell r="L362">
            <v>2.3370000000000001E-3</v>
          </cell>
          <cell r="M362">
            <v>-19</v>
          </cell>
          <cell r="N362">
            <v>18</v>
          </cell>
          <cell r="O362">
            <v>1</v>
          </cell>
          <cell r="P362">
            <v>3.411</v>
          </cell>
          <cell r="Q362">
            <v>0</v>
          </cell>
          <cell r="R362">
            <v>3.411</v>
          </cell>
        </row>
        <row r="363">
          <cell r="A363" t="str">
            <v xml:space="preserve">Алтайская 2/3 </v>
          </cell>
          <cell r="B363" t="str">
            <v xml:space="preserve">Волжская 22 неж.пом.подв.7,7/1 </v>
          </cell>
          <cell r="C363" t="str">
            <v xml:space="preserve">Прочие </v>
          </cell>
          <cell r="D363">
            <v>110.8</v>
          </cell>
          <cell r="E363">
            <v>0</v>
          </cell>
          <cell r="F363">
            <v>387.1677330105482</v>
          </cell>
          <cell r="G363">
            <v>0</v>
          </cell>
          <cell r="H363">
            <v>1.19</v>
          </cell>
          <cell r="I363">
            <v>4.5999999999999996</v>
          </cell>
          <cell r="J363" t="str">
            <v xml:space="preserve">4 </v>
          </cell>
          <cell r="K363">
            <v>167</v>
          </cell>
          <cell r="L363">
            <v>8.6879999999999995E-3</v>
          </cell>
          <cell r="M363">
            <v>-19</v>
          </cell>
          <cell r="N363">
            <v>18</v>
          </cell>
          <cell r="O363">
            <v>1</v>
          </cell>
          <cell r="P363">
            <v>12.683999999999999</v>
          </cell>
          <cell r="Q363">
            <v>0</v>
          </cell>
          <cell r="R363">
            <v>12.683999999999999</v>
          </cell>
        </row>
        <row r="364">
          <cell r="A364" t="str">
            <v xml:space="preserve">Алтайская 2/3 </v>
          </cell>
          <cell r="B364" t="str">
            <v xml:space="preserve">Волжская 22 неж.пом.подв.2,3 </v>
          </cell>
          <cell r="C364" t="str">
            <v xml:space="preserve">Прочие </v>
          </cell>
          <cell r="D364">
            <v>63.6</v>
          </cell>
          <cell r="E364">
            <v>0</v>
          </cell>
          <cell r="F364">
            <v>222.23707418295007</v>
          </cell>
          <cell r="G364">
            <v>0</v>
          </cell>
          <cell r="H364">
            <v>1.19</v>
          </cell>
          <cell r="I364">
            <v>4.5999999999999996</v>
          </cell>
          <cell r="J364" t="str">
            <v xml:space="preserve">4 </v>
          </cell>
          <cell r="K364">
            <v>167</v>
          </cell>
          <cell r="L364">
            <v>5.6489999999999995E-3</v>
          </cell>
          <cell r="M364">
            <v>-19</v>
          </cell>
          <cell r="N364">
            <v>18</v>
          </cell>
          <cell r="O364">
            <v>1</v>
          </cell>
          <cell r="P364">
            <v>8.2479999999999993</v>
          </cell>
          <cell r="Q364">
            <v>0</v>
          </cell>
          <cell r="R364">
            <v>8.2479999999999993</v>
          </cell>
        </row>
        <row r="365">
          <cell r="A365" t="str">
            <v xml:space="preserve">Алтайская 2/3 </v>
          </cell>
          <cell r="B365" t="str">
            <v xml:space="preserve">Волжская 22 неж.пом.13-15 </v>
          </cell>
          <cell r="C365" t="str">
            <v xml:space="preserve">Прочие </v>
          </cell>
          <cell r="D365">
            <v>114.2</v>
          </cell>
          <cell r="E365">
            <v>0</v>
          </cell>
          <cell r="F365">
            <v>399.04833131592602</v>
          </cell>
          <cell r="G365">
            <v>0</v>
          </cell>
          <cell r="H365">
            <v>1.19</v>
          </cell>
          <cell r="I365">
            <v>4.5999999999999996</v>
          </cell>
          <cell r="J365" t="str">
            <v xml:space="preserve">4 </v>
          </cell>
          <cell r="K365">
            <v>167</v>
          </cell>
          <cell r="L365">
            <v>8.9540000000000002E-3</v>
          </cell>
          <cell r="M365">
            <v>-19</v>
          </cell>
          <cell r="N365">
            <v>18</v>
          </cell>
          <cell r="O365">
            <v>1</v>
          </cell>
          <cell r="P365">
            <v>13.074</v>
          </cell>
          <cell r="Q365">
            <v>0</v>
          </cell>
          <cell r="R365">
            <v>13.074</v>
          </cell>
        </row>
        <row r="366">
          <cell r="A366" t="str">
            <v xml:space="preserve">Алтайская 2/3 </v>
          </cell>
          <cell r="B366" t="str">
            <v xml:space="preserve">Селезнева 76 МЕБ.МАГ. </v>
          </cell>
          <cell r="C366" t="str">
            <v xml:space="preserve">Прочие </v>
          </cell>
          <cell r="D366">
            <v>312.5</v>
          </cell>
          <cell r="E366">
            <v>1425</v>
          </cell>
          <cell r="F366">
            <v>1317.46</v>
          </cell>
          <cell r="G366">
            <v>0.38</v>
          </cell>
          <cell r="H366">
            <v>1.19</v>
          </cell>
          <cell r="I366">
            <v>4.5999999999999996</v>
          </cell>
          <cell r="J366" t="str">
            <v xml:space="preserve"> </v>
          </cell>
          <cell r="K366">
            <v>167</v>
          </cell>
          <cell r="L366">
            <v>2.1340000000000001E-2</v>
          </cell>
          <cell r="M366">
            <v>-19</v>
          </cell>
          <cell r="N366">
            <v>15</v>
          </cell>
          <cell r="O366">
            <v>1</v>
          </cell>
          <cell r="P366">
            <v>26.358000000000001</v>
          </cell>
          <cell r="Q366">
            <v>0</v>
          </cell>
          <cell r="R366">
            <v>26.358000000000001</v>
          </cell>
        </row>
        <row r="367">
          <cell r="A367" t="str">
            <v xml:space="preserve">Алтайская 2/3 </v>
          </cell>
          <cell r="B367" t="str">
            <v xml:space="preserve">Стасова 187 нежил пом </v>
          </cell>
          <cell r="C367" t="str">
            <v xml:space="preserve">Прочие </v>
          </cell>
          <cell r="D367">
            <v>72</v>
          </cell>
          <cell r="E367">
            <v>0</v>
          </cell>
          <cell r="F367">
            <v>290.3</v>
          </cell>
          <cell r="G367">
            <v>0.37</v>
          </cell>
          <cell r="H367">
            <v>1.19</v>
          </cell>
          <cell r="I367">
            <v>4.5999999999999996</v>
          </cell>
          <cell r="J367" t="str">
            <v xml:space="preserve"> </v>
          </cell>
          <cell r="K367">
            <v>167</v>
          </cell>
          <cell r="L367">
            <v>4.9419999999999993E-3</v>
          </cell>
          <cell r="M367">
            <v>-19</v>
          </cell>
          <cell r="N367">
            <v>18</v>
          </cell>
          <cell r="O367">
            <v>1</v>
          </cell>
          <cell r="P367">
            <v>7.2149999999999999</v>
          </cell>
          <cell r="Q367">
            <v>0</v>
          </cell>
          <cell r="R367">
            <v>7.2149999999999999</v>
          </cell>
        </row>
        <row r="368">
          <cell r="A368" t="str">
            <v xml:space="preserve">Алтайская 2/3 </v>
          </cell>
          <cell r="B368" t="str">
            <v xml:space="preserve">Стасова 182 3д.соц-культ.назн. </v>
          </cell>
          <cell r="C368" t="str">
            <v xml:space="preserve">Прочие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1.19</v>
          </cell>
          <cell r="I368">
            <v>4.5999999999999996</v>
          </cell>
          <cell r="J368" t="str">
            <v xml:space="preserve"> </v>
          </cell>
          <cell r="K368">
            <v>167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 t="str">
            <v xml:space="preserve">Алтайская 2/3 </v>
          </cell>
          <cell r="B369" t="str">
            <v xml:space="preserve">Селезнева 76 ПРОД.МАГ. </v>
          </cell>
          <cell r="C369" t="str">
            <v xml:space="preserve">Прочие </v>
          </cell>
          <cell r="D369">
            <v>203.05</v>
          </cell>
          <cell r="E369">
            <v>2200</v>
          </cell>
          <cell r="F369">
            <v>913.7</v>
          </cell>
          <cell r="G369">
            <v>0.38</v>
          </cell>
          <cell r="H369">
            <v>1.19</v>
          </cell>
          <cell r="I369">
            <v>4.5999999999999996</v>
          </cell>
          <cell r="J369" t="str">
            <v xml:space="preserve"> </v>
          </cell>
          <cell r="K369">
            <v>167</v>
          </cell>
          <cell r="L369">
            <v>1.4800000000000001E-2</v>
          </cell>
          <cell r="M369">
            <v>-19</v>
          </cell>
          <cell r="N369">
            <v>15</v>
          </cell>
          <cell r="O369">
            <v>1</v>
          </cell>
          <cell r="P369">
            <v>18.280999999999999</v>
          </cell>
          <cell r="Q369">
            <v>0</v>
          </cell>
          <cell r="R369">
            <v>18.280999999999999</v>
          </cell>
        </row>
        <row r="370">
          <cell r="A370" t="str">
            <v xml:space="preserve">Алтайская 2/3 </v>
          </cell>
          <cell r="B370" t="str">
            <v xml:space="preserve">Днепровская 1 неж пом9,10,11(под/А),17 </v>
          </cell>
          <cell r="C370" t="str">
            <v xml:space="preserve">Прочие </v>
          </cell>
          <cell r="D370">
            <v>203.9</v>
          </cell>
          <cell r="E370">
            <v>0</v>
          </cell>
          <cell r="F370">
            <v>981.5607484168105</v>
          </cell>
          <cell r="G370">
            <v>0</v>
          </cell>
          <cell r="H370">
            <v>1.19</v>
          </cell>
          <cell r="I370">
            <v>4.5999999999999996</v>
          </cell>
          <cell r="J370" t="str">
            <v xml:space="preserve"> </v>
          </cell>
          <cell r="K370">
            <v>167</v>
          </cell>
          <cell r="L370">
            <v>1.2560999999999999E-2</v>
          </cell>
          <cell r="M370">
            <v>-19</v>
          </cell>
          <cell r="N370">
            <v>20</v>
          </cell>
          <cell r="O370">
            <v>1</v>
          </cell>
          <cell r="P370">
            <v>19.981000000000002</v>
          </cell>
          <cell r="Q370">
            <v>0</v>
          </cell>
          <cell r="R370">
            <v>19.981000000000002</v>
          </cell>
        </row>
        <row r="371">
          <cell r="A371" t="str">
            <v xml:space="preserve">Алтайская 2/3 </v>
          </cell>
          <cell r="B371" t="str">
            <v xml:space="preserve">Днепровская 1 кв.5 </v>
          </cell>
          <cell r="C371" t="str">
            <v xml:space="preserve">Население </v>
          </cell>
          <cell r="D371">
            <v>36.5</v>
          </cell>
          <cell r="E371">
            <v>0</v>
          </cell>
          <cell r="F371">
            <v>175.70852043753595</v>
          </cell>
          <cell r="G371">
            <v>0</v>
          </cell>
          <cell r="H371">
            <v>1.19</v>
          </cell>
          <cell r="I371">
            <v>4.5999999999999996</v>
          </cell>
          <cell r="J371" t="str">
            <v xml:space="preserve">4 </v>
          </cell>
          <cell r="K371">
            <v>167</v>
          </cell>
          <cell r="L371">
            <v>2.9459999999999998E-3</v>
          </cell>
          <cell r="M371">
            <v>-19</v>
          </cell>
          <cell r="N371">
            <v>18</v>
          </cell>
          <cell r="O371">
            <v>1</v>
          </cell>
          <cell r="P371">
            <v>4.3</v>
          </cell>
          <cell r="Q371">
            <v>4.8419999999999996</v>
          </cell>
          <cell r="R371">
            <v>4.8419999999999996</v>
          </cell>
        </row>
        <row r="372">
          <cell r="A372" t="str">
            <v xml:space="preserve">Алтайская 2/3 </v>
          </cell>
          <cell r="B372" t="str">
            <v xml:space="preserve">Днепровская 1 кв1 </v>
          </cell>
          <cell r="C372" t="str">
            <v xml:space="preserve">Население </v>
          </cell>
          <cell r="D372">
            <v>50.6</v>
          </cell>
          <cell r="E372">
            <v>0</v>
          </cell>
          <cell r="F372">
            <v>243.58496257915945</v>
          </cell>
          <cell r="G372">
            <v>0</v>
          </cell>
          <cell r="H372">
            <v>1.19</v>
          </cell>
          <cell r="I372">
            <v>4.5999999999999996</v>
          </cell>
          <cell r="J372" t="str">
            <v xml:space="preserve">4 </v>
          </cell>
          <cell r="K372">
            <v>167</v>
          </cell>
          <cell r="L372">
            <v>4.0829999999999998E-3</v>
          </cell>
          <cell r="M372">
            <v>-19</v>
          </cell>
          <cell r="N372">
            <v>18</v>
          </cell>
          <cell r="O372">
            <v>1</v>
          </cell>
          <cell r="P372">
            <v>5.9610000000000003</v>
          </cell>
          <cell r="Q372">
            <v>6.7110000000000003</v>
          </cell>
          <cell r="R372">
            <v>6.7110000000000003</v>
          </cell>
        </row>
        <row r="373">
          <cell r="A373" t="str">
            <v xml:space="preserve">Алтайская 2/3 </v>
          </cell>
          <cell r="B373" t="str">
            <v xml:space="preserve">Днепровская 1 кв2 </v>
          </cell>
          <cell r="C373" t="str">
            <v xml:space="preserve">Население </v>
          </cell>
          <cell r="D373">
            <v>62.9</v>
          </cell>
          <cell r="E373">
            <v>0</v>
          </cell>
          <cell r="F373">
            <v>302.79632700057567</v>
          </cell>
          <cell r="G373">
            <v>0</v>
          </cell>
          <cell r="H373">
            <v>1.19</v>
          </cell>
          <cell r="I373">
            <v>4.5999999999999996</v>
          </cell>
          <cell r="J373" t="str">
            <v xml:space="preserve">4 </v>
          </cell>
          <cell r="K373">
            <v>167</v>
          </cell>
          <cell r="L373">
            <v>5.0759999999999998E-3</v>
          </cell>
          <cell r="M373">
            <v>-19</v>
          </cell>
          <cell r="N373">
            <v>18</v>
          </cell>
          <cell r="O373">
            <v>1</v>
          </cell>
          <cell r="P373">
            <v>7.4109999999999996</v>
          </cell>
          <cell r="Q373">
            <v>8.3469999999999995</v>
          </cell>
          <cell r="R373">
            <v>8.3469999999999995</v>
          </cell>
        </row>
        <row r="374">
          <cell r="A374" t="str">
            <v xml:space="preserve">Алтайская 2/3 </v>
          </cell>
          <cell r="B374" t="str">
            <v xml:space="preserve">Днепровская 1 кв3 </v>
          </cell>
          <cell r="C374" t="str">
            <v xml:space="preserve">Население </v>
          </cell>
          <cell r="D374">
            <v>36.6</v>
          </cell>
          <cell r="E374">
            <v>0</v>
          </cell>
          <cell r="F374">
            <v>176.18991364421416</v>
          </cell>
          <cell r="G374">
            <v>0</v>
          </cell>
          <cell r="H374">
            <v>1.19</v>
          </cell>
          <cell r="I374">
            <v>4.5999999999999996</v>
          </cell>
          <cell r="J374" t="str">
            <v xml:space="preserve">4 </v>
          </cell>
          <cell r="K374">
            <v>167</v>
          </cell>
          <cell r="L374">
            <v>2.954E-3</v>
          </cell>
          <cell r="M374">
            <v>-19</v>
          </cell>
          <cell r="N374">
            <v>18</v>
          </cell>
          <cell r="O374">
            <v>1</v>
          </cell>
          <cell r="P374">
            <v>4.3120000000000003</v>
          </cell>
          <cell r="Q374">
            <v>4.8540000000000001</v>
          </cell>
          <cell r="R374">
            <v>4.8540000000000001</v>
          </cell>
        </row>
        <row r="375">
          <cell r="A375" t="str">
            <v xml:space="preserve">Алтайская 2/3 </v>
          </cell>
          <cell r="B375" t="str">
            <v xml:space="preserve">Днепровская 1 кв4 </v>
          </cell>
          <cell r="C375" t="str">
            <v xml:space="preserve">Население </v>
          </cell>
          <cell r="D375">
            <v>35.1</v>
          </cell>
          <cell r="E375">
            <v>0</v>
          </cell>
          <cell r="F375">
            <v>168.96901554404144</v>
          </cell>
          <cell r="G375">
            <v>0</v>
          </cell>
          <cell r="H375">
            <v>1.19</v>
          </cell>
          <cell r="I375">
            <v>4.5999999999999996</v>
          </cell>
          <cell r="J375" t="str">
            <v xml:space="preserve">4 </v>
          </cell>
          <cell r="K375">
            <v>167</v>
          </cell>
          <cell r="L375">
            <v>2.833E-3</v>
          </cell>
          <cell r="M375">
            <v>-19</v>
          </cell>
          <cell r="N375">
            <v>18</v>
          </cell>
          <cell r="O375">
            <v>1</v>
          </cell>
          <cell r="P375">
            <v>4.1370000000000005</v>
          </cell>
          <cell r="Q375">
            <v>4.6550000000000002</v>
          </cell>
          <cell r="R375">
            <v>4.6550000000000002</v>
          </cell>
        </row>
        <row r="376">
          <cell r="A376" t="str">
            <v xml:space="preserve">Алтайская 2/3 </v>
          </cell>
          <cell r="B376" t="str">
            <v xml:space="preserve">Днепровская 1 кв6 </v>
          </cell>
          <cell r="C376" t="str">
            <v xml:space="preserve">Население </v>
          </cell>
          <cell r="D376">
            <v>46.1</v>
          </cell>
          <cell r="E376">
            <v>0</v>
          </cell>
          <cell r="F376">
            <v>221.92226827864133</v>
          </cell>
          <cell r="G376">
            <v>0</v>
          </cell>
          <cell r="H376">
            <v>1.19</v>
          </cell>
          <cell r="I376">
            <v>4.5999999999999996</v>
          </cell>
          <cell r="J376" t="str">
            <v xml:space="preserve">4 </v>
          </cell>
          <cell r="K376">
            <v>167</v>
          </cell>
          <cell r="L376">
            <v>3.7200000000000002E-3</v>
          </cell>
          <cell r="M376">
            <v>-19</v>
          </cell>
          <cell r="N376">
            <v>18</v>
          </cell>
          <cell r="O376">
            <v>1</v>
          </cell>
          <cell r="P376">
            <v>5.431</v>
          </cell>
          <cell r="Q376">
            <v>6.1139999999999999</v>
          </cell>
          <cell r="R376">
            <v>6.1139999999999999</v>
          </cell>
        </row>
        <row r="377">
          <cell r="A377" t="str">
            <v xml:space="preserve">Алтайская 2/3 </v>
          </cell>
          <cell r="B377" t="str">
            <v xml:space="preserve">Днепровская 1 кв7 </v>
          </cell>
          <cell r="C377" t="str">
            <v xml:space="preserve">Население </v>
          </cell>
          <cell r="D377">
            <v>51.1</v>
          </cell>
          <cell r="E377">
            <v>0</v>
          </cell>
          <cell r="F377">
            <v>245.99192861255034</v>
          </cell>
          <cell r="G377">
            <v>0</v>
          </cell>
          <cell r="H377">
            <v>1.19</v>
          </cell>
          <cell r="I377">
            <v>4.5999999999999996</v>
          </cell>
          <cell r="J377" t="str">
            <v xml:space="preserve">4 </v>
          </cell>
          <cell r="K377">
            <v>167</v>
          </cell>
          <cell r="L377">
            <v>4.1240000000000001E-3</v>
          </cell>
          <cell r="M377">
            <v>-19</v>
          </cell>
          <cell r="N377">
            <v>18</v>
          </cell>
          <cell r="O377">
            <v>1</v>
          </cell>
          <cell r="P377">
            <v>6.02</v>
          </cell>
          <cell r="Q377">
            <v>6.7780000000000005</v>
          </cell>
          <cell r="R377">
            <v>6.7780000000000005</v>
          </cell>
        </row>
        <row r="378">
          <cell r="A378" t="str">
            <v xml:space="preserve">Алтайская 2/3 </v>
          </cell>
          <cell r="B378" t="str">
            <v xml:space="preserve">Днепровская 1 кв8 </v>
          </cell>
          <cell r="C378" t="str">
            <v xml:space="preserve">Население </v>
          </cell>
          <cell r="D378">
            <v>53.1</v>
          </cell>
          <cell r="E378">
            <v>0</v>
          </cell>
          <cell r="F378">
            <v>255.61979274611397</v>
          </cell>
          <cell r="G378">
            <v>0</v>
          </cell>
          <cell r="H378">
            <v>1.19</v>
          </cell>
          <cell r="I378">
            <v>4.5999999999999996</v>
          </cell>
          <cell r="J378" t="str">
            <v xml:space="preserve">4 </v>
          </cell>
          <cell r="K378">
            <v>167</v>
          </cell>
          <cell r="L378">
            <v>4.2849999999999997E-3</v>
          </cell>
          <cell r="M378">
            <v>-19</v>
          </cell>
          <cell r="N378">
            <v>18</v>
          </cell>
          <cell r="O378">
            <v>1</v>
          </cell>
          <cell r="P378">
            <v>6.2569999999999997</v>
          </cell>
          <cell r="Q378">
            <v>7.0430000000000001</v>
          </cell>
          <cell r="R378">
            <v>7.0430000000000001</v>
          </cell>
        </row>
        <row r="379">
          <cell r="A379" t="str">
            <v xml:space="preserve">Алтайская 2/3 </v>
          </cell>
          <cell r="B379" t="str">
            <v xml:space="preserve">Днепровская 1 кв9 </v>
          </cell>
          <cell r="C379" t="str">
            <v xml:space="preserve">Население </v>
          </cell>
          <cell r="D379">
            <v>33.4</v>
          </cell>
          <cell r="E379">
            <v>0</v>
          </cell>
          <cell r="F379">
            <v>160.78533103051234</v>
          </cell>
          <cell r="G379">
            <v>0</v>
          </cell>
          <cell r="H379">
            <v>1.19</v>
          </cell>
          <cell r="I379">
            <v>4.5999999999999996</v>
          </cell>
          <cell r="J379" t="str">
            <v xml:space="preserve">4 </v>
          </cell>
          <cell r="K379">
            <v>167</v>
          </cell>
          <cell r="L379">
            <v>2.6949999999999999E-3</v>
          </cell>
          <cell r="M379">
            <v>-19</v>
          </cell>
          <cell r="N379">
            <v>18</v>
          </cell>
          <cell r="O379">
            <v>1</v>
          </cell>
          <cell r="P379">
            <v>3.9340000000000002</v>
          </cell>
          <cell r="Q379">
            <v>4.4329999999999998</v>
          </cell>
          <cell r="R379">
            <v>4.4329999999999998</v>
          </cell>
        </row>
        <row r="380">
          <cell r="A380" t="str">
            <v xml:space="preserve">Алтайская 2/3 </v>
          </cell>
          <cell r="B380" t="str">
            <v xml:space="preserve">Днепровская 1 кв10 </v>
          </cell>
          <cell r="C380" t="str">
            <v xml:space="preserve">Население </v>
          </cell>
          <cell r="D380">
            <v>79.3</v>
          </cell>
          <cell r="E380">
            <v>0</v>
          </cell>
          <cell r="F380">
            <v>381.74481289579728</v>
          </cell>
          <cell r="G380">
            <v>0</v>
          </cell>
          <cell r="H380">
            <v>1.19</v>
          </cell>
          <cell r="I380">
            <v>4.5999999999999996</v>
          </cell>
          <cell r="J380" t="str">
            <v xml:space="preserve">4 </v>
          </cell>
          <cell r="K380">
            <v>167</v>
          </cell>
          <cell r="L380">
            <v>6.3989999999999993E-3</v>
          </cell>
          <cell r="M380">
            <v>-19</v>
          </cell>
          <cell r="N380">
            <v>18</v>
          </cell>
          <cell r="O380">
            <v>1</v>
          </cell>
          <cell r="P380">
            <v>9.343</v>
          </cell>
          <cell r="Q380">
            <v>10.52</v>
          </cell>
          <cell r="R380">
            <v>10.52</v>
          </cell>
        </row>
        <row r="381">
          <cell r="A381" t="str">
            <v xml:space="preserve">Алтайская 2/3 </v>
          </cell>
          <cell r="B381" t="str">
            <v xml:space="preserve">Днепровская 1 кв11 </v>
          </cell>
          <cell r="C381" t="str">
            <v xml:space="preserve">Население </v>
          </cell>
          <cell r="D381">
            <v>36.6</v>
          </cell>
          <cell r="E381">
            <v>0</v>
          </cell>
          <cell r="F381">
            <v>176.18991364421416</v>
          </cell>
          <cell r="G381">
            <v>0</v>
          </cell>
          <cell r="H381">
            <v>1.19</v>
          </cell>
          <cell r="I381">
            <v>4.5999999999999996</v>
          </cell>
          <cell r="J381" t="str">
            <v xml:space="preserve">4 </v>
          </cell>
          <cell r="K381">
            <v>167</v>
          </cell>
          <cell r="L381">
            <v>2.954E-3</v>
          </cell>
          <cell r="M381">
            <v>-19</v>
          </cell>
          <cell r="N381">
            <v>18</v>
          </cell>
          <cell r="O381">
            <v>1</v>
          </cell>
          <cell r="P381">
            <v>4.3120000000000003</v>
          </cell>
          <cell r="Q381">
            <v>4.8540000000000001</v>
          </cell>
          <cell r="R381">
            <v>4.8540000000000001</v>
          </cell>
        </row>
        <row r="382">
          <cell r="A382" t="str">
            <v xml:space="preserve">Алтайская 2/3 </v>
          </cell>
          <cell r="B382" t="str">
            <v xml:space="preserve">Днепровская 1 кв12 </v>
          </cell>
          <cell r="C382" t="str">
            <v xml:space="preserve">Население </v>
          </cell>
          <cell r="D382">
            <v>36.299999999999997</v>
          </cell>
          <cell r="E382">
            <v>0</v>
          </cell>
          <cell r="F382">
            <v>174.74573402417957</v>
          </cell>
          <cell r="G382">
            <v>0</v>
          </cell>
          <cell r="H382">
            <v>1.19</v>
          </cell>
          <cell r="I382">
            <v>4.5999999999999996</v>
          </cell>
          <cell r="J382" t="str">
            <v xml:space="preserve">4 </v>
          </cell>
          <cell r="K382">
            <v>167</v>
          </cell>
          <cell r="L382">
            <v>2.9289999999999997E-3</v>
          </cell>
          <cell r="M382">
            <v>-19</v>
          </cell>
          <cell r="N382">
            <v>18</v>
          </cell>
          <cell r="O382">
            <v>1</v>
          </cell>
          <cell r="P382">
            <v>4.2770000000000001</v>
          </cell>
          <cell r="Q382">
            <v>4.8150000000000004</v>
          </cell>
          <cell r="R382">
            <v>4.8150000000000004</v>
          </cell>
        </row>
        <row r="383">
          <cell r="A383" t="str">
            <v xml:space="preserve">Алтайская 2/3 </v>
          </cell>
          <cell r="B383" t="str">
            <v xml:space="preserve">Днепровская 1 кв13 </v>
          </cell>
          <cell r="C383" t="str">
            <v xml:space="preserve">Население </v>
          </cell>
          <cell r="D383">
            <v>36.299999999999997</v>
          </cell>
          <cell r="E383">
            <v>0</v>
          </cell>
          <cell r="F383">
            <v>174.74573402417957</v>
          </cell>
          <cell r="G383">
            <v>0</v>
          </cell>
          <cell r="H383">
            <v>1.19</v>
          </cell>
          <cell r="I383">
            <v>4.5999999999999996</v>
          </cell>
          <cell r="J383" t="str">
            <v xml:space="preserve">4 </v>
          </cell>
          <cell r="K383">
            <v>167</v>
          </cell>
          <cell r="L383">
            <v>2.9289999999999997E-3</v>
          </cell>
          <cell r="M383">
            <v>-19</v>
          </cell>
          <cell r="N383">
            <v>18</v>
          </cell>
          <cell r="O383">
            <v>1</v>
          </cell>
          <cell r="P383">
            <v>4.2770000000000001</v>
          </cell>
          <cell r="Q383">
            <v>4.8150000000000004</v>
          </cell>
          <cell r="R383">
            <v>4.8150000000000004</v>
          </cell>
        </row>
        <row r="384">
          <cell r="A384" t="str">
            <v xml:space="preserve">Алтайская 2/3 </v>
          </cell>
          <cell r="B384" t="str">
            <v xml:space="preserve">Днепровская 1 кв14 </v>
          </cell>
          <cell r="C384" t="str">
            <v xml:space="preserve">Население </v>
          </cell>
          <cell r="D384">
            <v>45.4</v>
          </cell>
          <cell r="E384">
            <v>0</v>
          </cell>
          <cell r="F384">
            <v>218.55251583189403</v>
          </cell>
          <cell r="G384">
            <v>0</v>
          </cell>
          <cell r="H384">
            <v>1.19</v>
          </cell>
          <cell r="I384">
            <v>4.5999999999999996</v>
          </cell>
          <cell r="J384" t="str">
            <v xml:space="preserve">4 </v>
          </cell>
          <cell r="K384">
            <v>167</v>
          </cell>
          <cell r="L384">
            <v>3.6639999999999997E-3</v>
          </cell>
          <cell r="M384">
            <v>-19</v>
          </cell>
          <cell r="N384">
            <v>18</v>
          </cell>
          <cell r="O384">
            <v>1</v>
          </cell>
          <cell r="P384">
            <v>5.35</v>
          </cell>
          <cell r="Q384">
            <v>6.0259999999999998</v>
          </cell>
          <cell r="R384">
            <v>6.0259999999999998</v>
          </cell>
        </row>
        <row r="385">
          <cell r="A385" t="str">
            <v xml:space="preserve">Алтайская 2/3 </v>
          </cell>
          <cell r="B385" t="str">
            <v xml:space="preserve">Днепровская 1 кв15 </v>
          </cell>
          <cell r="C385" t="str">
            <v xml:space="preserve">Население </v>
          </cell>
          <cell r="D385">
            <v>43.9</v>
          </cell>
          <cell r="E385">
            <v>0</v>
          </cell>
          <cell r="F385">
            <v>211.33161773172134</v>
          </cell>
          <cell r="G385">
            <v>0</v>
          </cell>
          <cell r="H385">
            <v>1.19</v>
          </cell>
          <cell r="I385">
            <v>4.5999999999999996</v>
          </cell>
          <cell r="J385" t="str">
            <v xml:space="preserve">4 </v>
          </cell>
          <cell r="K385">
            <v>167</v>
          </cell>
          <cell r="L385">
            <v>3.5429999999999997E-3</v>
          </cell>
          <cell r="M385">
            <v>-19</v>
          </cell>
          <cell r="N385">
            <v>18</v>
          </cell>
          <cell r="O385">
            <v>1</v>
          </cell>
          <cell r="P385">
            <v>5.173</v>
          </cell>
          <cell r="Q385">
            <v>5.8260000000000005</v>
          </cell>
          <cell r="R385">
            <v>5.8260000000000005</v>
          </cell>
        </row>
        <row r="386">
          <cell r="A386" t="str">
            <v xml:space="preserve">Алтайская 2/3 </v>
          </cell>
          <cell r="B386" t="str">
            <v xml:space="preserve">Днепровская 1 кв16 </v>
          </cell>
          <cell r="C386" t="str">
            <v xml:space="preserve">Население </v>
          </cell>
          <cell r="D386">
            <v>53.6</v>
          </cell>
          <cell r="E386">
            <v>0</v>
          </cell>
          <cell r="F386">
            <v>258.02675877950486</v>
          </cell>
          <cell r="G386">
            <v>0</v>
          </cell>
          <cell r="H386">
            <v>1.19</v>
          </cell>
          <cell r="I386">
            <v>4.5999999999999996</v>
          </cell>
          <cell r="J386" t="str">
            <v xml:space="preserve">4 </v>
          </cell>
          <cell r="K386">
            <v>167</v>
          </cell>
          <cell r="L386">
            <v>4.326E-3</v>
          </cell>
          <cell r="M386">
            <v>-19</v>
          </cell>
          <cell r="N386">
            <v>18</v>
          </cell>
          <cell r="O386">
            <v>1</v>
          </cell>
          <cell r="P386">
            <v>6.3159999999999998</v>
          </cell>
          <cell r="Q386">
            <v>7.109</v>
          </cell>
          <cell r="R386">
            <v>7.109</v>
          </cell>
        </row>
        <row r="387">
          <cell r="A387" t="str">
            <v xml:space="preserve">Алтайская 2/3 </v>
          </cell>
          <cell r="B387" t="str">
            <v xml:space="preserve">Днепровская 1 кв17 </v>
          </cell>
          <cell r="C387" t="str">
            <v xml:space="preserve">Население </v>
          </cell>
          <cell r="D387">
            <v>50.1</v>
          </cell>
          <cell r="E387">
            <v>0</v>
          </cell>
          <cell r="F387">
            <v>241.17799654576854</v>
          </cell>
          <cell r="G387">
            <v>0</v>
          </cell>
          <cell r="H387">
            <v>1.19</v>
          </cell>
          <cell r="I387">
            <v>4.5999999999999996</v>
          </cell>
          <cell r="J387" t="str">
            <v xml:space="preserve">4 </v>
          </cell>
          <cell r="K387">
            <v>167</v>
          </cell>
          <cell r="L387">
            <v>4.0429999999999997E-3</v>
          </cell>
          <cell r="M387">
            <v>-19</v>
          </cell>
          <cell r="N387">
            <v>18</v>
          </cell>
          <cell r="O387">
            <v>1</v>
          </cell>
          <cell r="P387">
            <v>5.9039999999999999</v>
          </cell>
          <cell r="Q387">
            <v>6.6449999999999996</v>
          </cell>
          <cell r="R387">
            <v>6.6449999999999996</v>
          </cell>
        </row>
        <row r="388">
          <cell r="A388" t="str">
            <v xml:space="preserve">Алтайская 2/3 </v>
          </cell>
          <cell r="B388" t="str">
            <v xml:space="preserve">Днепровская 1 кв18 </v>
          </cell>
          <cell r="C388" t="str">
            <v xml:space="preserve">Население </v>
          </cell>
          <cell r="D388">
            <v>59.5</v>
          </cell>
          <cell r="E388">
            <v>0</v>
          </cell>
          <cell r="F388">
            <v>286.42895797351753</v>
          </cell>
          <cell r="G388">
            <v>0</v>
          </cell>
          <cell r="H388">
            <v>1.19</v>
          </cell>
          <cell r="I388">
            <v>4.5999999999999996</v>
          </cell>
          <cell r="J388" t="str">
            <v xml:space="preserve">4 </v>
          </cell>
          <cell r="K388">
            <v>167</v>
          </cell>
          <cell r="L388">
            <v>4.8019999999999998E-3</v>
          </cell>
          <cell r="M388">
            <v>-19</v>
          </cell>
          <cell r="N388">
            <v>18</v>
          </cell>
          <cell r="O388">
            <v>1</v>
          </cell>
          <cell r="P388">
            <v>7.01</v>
          </cell>
          <cell r="Q388">
            <v>7.8940000000000001</v>
          </cell>
          <cell r="R388">
            <v>7.8940000000000001</v>
          </cell>
        </row>
        <row r="389">
          <cell r="A389" t="str">
            <v xml:space="preserve">Алтайская 2/3 </v>
          </cell>
          <cell r="B389" t="str">
            <v xml:space="preserve">Днепровская 1 кв19 </v>
          </cell>
          <cell r="C389" t="str">
            <v xml:space="preserve">Население </v>
          </cell>
          <cell r="D389">
            <v>33.9</v>
          </cell>
          <cell r="E389">
            <v>0</v>
          </cell>
          <cell r="F389">
            <v>163.19229706390325</v>
          </cell>
          <cell r="G389">
            <v>0</v>
          </cell>
          <cell r="H389">
            <v>1.19</v>
          </cell>
          <cell r="I389">
            <v>4.5999999999999996</v>
          </cell>
          <cell r="J389" t="str">
            <v xml:space="preserve">4 </v>
          </cell>
          <cell r="K389">
            <v>167</v>
          </cell>
          <cell r="L389">
            <v>2.7359999999999997E-3</v>
          </cell>
          <cell r="M389">
            <v>-19</v>
          </cell>
          <cell r="N389">
            <v>18</v>
          </cell>
          <cell r="O389">
            <v>1</v>
          </cell>
          <cell r="P389">
            <v>3.9939999999999998</v>
          </cell>
          <cell r="Q389">
            <v>4.4989999999999997</v>
          </cell>
          <cell r="R389">
            <v>4.4989999999999997</v>
          </cell>
        </row>
        <row r="390">
          <cell r="A390" t="str">
            <v xml:space="preserve">Алтайская 2/3 </v>
          </cell>
          <cell r="B390" t="str">
            <v xml:space="preserve">Днепровская 1 кв20 </v>
          </cell>
          <cell r="C390" t="str">
            <v xml:space="preserve">Население </v>
          </cell>
          <cell r="D390">
            <v>35</v>
          </cell>
          <cell r="E390">
            <v>0</v>
          </cell>
          <cell r="F390">
            <v>168.48762233736323</v>
          </cell>
          <cell r="G390">
            <v>0</v>
          </cell>
          <cell r="H390">
            <v>1.19</v>
          </cell>
          <cell r="I390">
            <v>4.5999999999999996</v>
          </cell>
          <cell r="J390" t="str">
            <v xml:space="preserve">4 </v>
          </cell>
          <cell r="K390">
            <v>167</v>
          </cell>
          <cell r="L390">
            <v>2.8239999999999997E-3</v>
          </cell>
          <cell r="M390">
            <v>-19</v>
          </cell>
          <cell r="N390">
            <v>18</v>
          </cell>
          <cell r="O390">
            <v>1</v>
          </cell>
          <cell r="P390">
            <v>4.1230000000000002</v>
          </cell>
          <cell r="Q390">
            <v>4.6429999999999998</v>
          </cell>
          <cell r="R390">
            <v>4.6429999999999998</v>
          </cell>
        </row>
        <row r="391">
          <cell r="A391" t="str">
            <v xml:space="preserve">Алтайская 2/3 </v>
          </cell>
          <cell r="B391" t="str">
            <v xml:space="preserve">Днепровская 1 кв21 </v>
          </cell>
          <cell r="C391" t="str">
            <v xml:space="preserve">Население </v>
          </cell>
          <cell r="D391">
            <v>33.200000000000003</v>
          </cell>
          <cell r="E391">
            <v>0</v>
          </cell>
          <cell r="F391">
            <v>159.82254461715601</v>
          </cell>
          <cell r="G391">
            <v>0</v>
          </cell>
          <cell r="H391">
            <v>1.19</v>
          </cell>
          <cell r="I391">
            <v>4.5999999999999996</v>
          </cell>
          <cell r="J391" t="str">
            <v xml:space="preserve">4 </v>
          </cell>
          <cell r="K391">
            <v>167</v>
          </cell>
          <cell r="L391">
            <v>2.679E-3</v>
          </cell>
          <cell r="M391">
            <v>-19</v>
          </cell>
          <cell r="N391">
            <v>18</v>
          </cell>
          <cell r="O391">
            <v>1</v>
          </cell>
          <cell r="P391">
            <v>3.9130000000000003</v>
          </cell>
          <cell r="Q391">
            <v>4.4059999999999997</v>
          </cell>
          <cell r="R391">
            <v>4.4059999999999997</v>
          </cell>
        </row>
        <row r="392">
          <cell r="A392" t="str">
            <v xml:space="preserve">Алтайская 2/3 </v>
          </cell>
          <cell r="B392" t="str">
            <v xml:space="preserve">Днепровская 1 кв22 </v>
          </cell>
          <cell r="C392" t="str">
            <v xml:space="preserve">Население </v>
          </cell>
          <cell r="D392">
            <v>44.9</v>
          </cell>
          <cell r="E392">
            <v>0</v>
          </cell>
          <cell r="F392">
            <v>216.14554979850314</v>
          </cell>
          <cell r="G392">
            <v>0</v>
          </cell>
          <cell r="H392">
            <v>1.19</v>
          </cell>
          <cell r="I392">
            <v>4.5999999999999996</v>
          </cell>
          <cell r="J392" t="str">
            <v xml:space="preserve">4 </v>
          </cell>
          <cell r="K392">
            <v>167</v>
          </cell>
          <cell r="L392">
            <v>3.6229999999999999E-3</v>
          </cell>
          <cell r="M392">
            <v>-19</v>
          </cell>
          <cell r="N392">
            <v>18</v>
          </cell>
          <cell r="O392">
            <v>1</v>
          </cell>
          <cell r="P392">
            <v>5.29</v>
          </cell>
          <cell r="Q392">
            <v>5.9589999999999996</v>
          </cell>
          <cell r="R392">
            <v>5.9589999999999996</v>
          </cell>
        </row>
        <row r="393">
          <cell r="A393" t="str">
            <v xml:space="preserve">Алтайская 2/3 </v>
          </cell>
          <cell r="B393" t="str">
            <v xml:space="preserve">Днепровская 1 кв23 </v>
          </cell>
          <cell r="C393" t="str">
            <v xml:space="preserve">Население </v>
          </cell>
          <cell r="D393">
            <v>43.5</v>
          </cell>
          <cell r="E393">
            <v>0</v>
          </cell>
          <cell r="F393">
            <v>209.4060449050086</v>
          </cell>
          <cell r="G393">
            <v>0</v>
          </cell>
          <cell r="H393">
            <v>1.19</v>
          </cell>
          <cell r="I393">
            <v>4.5999999999999996</v>
          </cell>
          <cell r="J393" t="str">
            <v xml:space="preserve">4 </v>
          </cell>
          <cell r="K393">
            <v>167</v>
          </cell>
          <cell r="L393">
            <v>3.5100000000000001E-3</v>
          </cell>
          <cell r="M393">
            <v>-19</v>
          </cell>
          <cell r="N393">
            <v>18</v>
          </cell>
          <cell r="O393">
            <v>1</v>
          </cell>
          <cell r="P393">
            <v>5.1239999999999997</v>
          </cell>
          <cell r="Q393">
            <v>5.7709999999999999</v>
          </cell>
          <cell r="R393">
            <v>5.7709999999999999</v>
          </cell>
        </row>
        <row r="394">
          <cell r="A394" t="str">
            <v xml:space="preserve">Алтайская 2/3 </v>
          </cell>
          <cell r="B394" t="str">
            <v xml:space="preserve">Днепровская 1 кв24 </v>
          </cell>
          <cell r="C394" t="str">
            <v xml:space="preserve">Население </v>
          </cell>
          <cell r="D394">
            <v>54.8</v>
          </cell>
          <cell r="E394">
            <v>0</v>
          </cell>
          <cell r="F394">
            <v>263.80347725964299</v>
          </cell>
          <cell r="G394">
            <v>0</v>
          </cell>
          <cell r="H394">
            <v>1.19</v>
          </cell>
          <cell r="I394">
            <v>4.5999999999999996</v>
          </cell>
          <cell r="J394" t="str">
            <v xml:space="preserve">4 </v>
          </cell>
          <cell r="K394">
            <v>167</v>
          </cell>
          <cell r="L394">
            <v>4.4219999999999997E-3</v>
          </cell>
          <cell r="M394">
            <v>-19</v>
          </cell>
          <cell r="N394">
            <v>18</v>
          </cell>
          <cell r="O394">
            <v>1</v>
          </cell>
          <cell r="P394">
            <v>6.4560000000000004</v>
          </cell>
          <cell r="Q394">
            <v>7.2690000000000001</v>
          </cell>
          <cell r="R394">
            <v>7.2690000000000001</v>
          </cell>
        </row>
        <row r="395">
          <cell r="A395" t="str">
            <v xml:space="preserve">Алтайская 2/3 </v>
          </cell>
          <cell r="B395" t="str">
            <v xml:space="preserve">Днепровская 1 неж пом №28 </v>
          </cell>
          <cell r="C395" t="str">
            <v xml:space="preserve">Население </v>
          </cell>
          <cell r="D395">
            <v>33.200000000000003</v>
          </cell>
          <cell r="E395">
            <v>0</v>
          </cell>
          <cell r="F395">
            <v>159.82254461715601</v>
          </cell>
          <cell r="G395">
            <v>0</v>
          </cell>
          <cell r="H395">
            <v>1.19</v>
          </cell>
          <cell r="I395">
            <v>4.5999999999999996</v>
          </cell>
          <cell r="J395" t="str">
            <v xml:space="preserve">1 </v>
          </cell>
          <cell r="K395">
            <v>167</v>
          </cell>
          <cell r="L395">
            <v>2.0449999999999999E-3</v>
          </cell>
          <cell r="M395">
            <v>-19</v>
          </cell>
          <cell r="N395">
            <v>18</v>
          </cell>
          <cell r="O395">
            <v>1</v>
          </cell>
          <cell r="P395">
            <v>2.9870000000000001</v>
          </cell>
          <cell r="Q395">
            <v>4.4059999999999997</v>
          </cell>
          <cell r="R395">
            <v>4.4059999999999997</v>
          </cell>
        </row>
        <row r="396">
          <cell r="A396" t="str">
            <v xml:space="preserve">Алтайская 2/3 </v>
          </cell>
          <cell r="B396" t="str">
            <v xml:space="preserve">Днепровская 1 неж пом №18-22 </v>
          </cell>
          <cell r="C396" t="str">
            <v xml:space="preserve">Прочие </v>
          </cell>
          <cell r="D396">
            <v>130.5</v>
          </cell>
          <cell r="E396">
            <v>0</v>
          </cell>
          <cell r="F396">
            <v>628.21813471502583</v>
          </cell>
          <cell r="G396">
            <v>0</v>
          </cell>
          <cell r="H396">
            <v>1.19</v>
          </cell>
          <cell r="I396">
            <v>4.5999999999999996</v>
          </cell>
          <cell r="J396" t="str">
            <v xml:space="preserve"> </v>
          </cell>
          <cell r="K396">
            <v>167</v>
          </cell>
          <cell r="L396">
            <v>8.0389999999999993E-3</v>
          </cell>
          <cell r="M396">
            <v>-19</v>
          </cell>
          <cell r="N396">
            <v>20</v>
          </cell>
          <cell r="O396">
            <v>1</v>
          </cell>
          <cell r="P396">
            <v>12.787000000000001</v>
          </cell>
          <cell r="Q396">
            <v>0</v>
          </cell>
          <cell r="R396">
            <v>12.787000000000001</v>
          </cell>
        </row>
        <row r="397">
          <cell r="A397" t="str">
            <v xml:space="preserve">Алтайская 2/3 </v>
          </cell>
          <cell r="B397" t="str">
            <v xml:space="preserve">Днепровская 1 неж пом №32 </v>
          </cell>
          <cell r="C397" t="str">
            <v xml:space="preserve">Прочие </v>
          </cell>
          <cell r="D397">
            <v>41.2</v>
          </cell>
          <cell r="E397">
            <v>0</v>
          </cell>
          <cell r="F397">
            <v>198.33400115141046</v>
          </cell>
          <cell r="G397">
            <v>0</v>
          </cell>
          <cell r="H397">
            <v>1.19</v>
          </cell>
          <cell r="I397">
            <v>4.5999999999999996</v>
          </cell>
          <cell r="J397" t="str">
            <v xml:space="preserve"> </v>
          </cell>
          <cell r="K397">
            <v>167</v>
          </cell>
          <cell r="L397">
            <v>2.5379999999999999E-3</v>
          </cell>
          <cell r="M397">
            <v>-19</v>
          </cell>
          <cell r="N397">
            <v>18</v>
          </cell>
          <cell r="O397">
            <v>1</v>
          </cell>
          <cell r="P397">
            <v>3.706</v>
          </cell>
          <cell r="Q397">
            <v>0</v>
          </cell>
          <cell r="R397">
            <v>3.706</v>
          </cell>
        </row>
        <row r="398">
          <cell r="A398" t="str">
            <v xml:space="preserve">Алтайская 2/3 </v>
          </cell>
          <cell r="B398" t="str">
            <v xml:space="preserve">Днепровская 1 неж пом №33 </v>
          </cell>
          <cell r="C398" t="str">
            <v xml:space="preserve">Прочие </v>
          </cell>
          <cell r="D398">
            <v>40.299999999999997</v>
          </cell>
          <cell r="E398">
            <v>0</v>
          </cell>
          <cell r="F398">
            <v>194.00146229130681</v>
          </cell>
          <cell r="G398">
            <v>0</v>
          </cell>
          <cell r="H398">
            <v>1.19</v>
          </cell>
          <cell r="I398">
            <v>4.5999999999999996</v>
          </cell>
          <cell r="J398" t="str">
            <v xml:space="preserve"> </v>
          </cell>
          <cell r="K398">
            <v>167</v>
          </cell>
          <cell r="L398">
            <v>2.483E-3</v>
          </cell>
          <cell r="M398">
            <v>-19</v>
          </cell>
          <cell r="N398">
            <v>18</v>
          </cell>
          <cell r="O398">
            <v>1</v>
          </cell>
          <cell r="P398">
            <v>3.6259999999999999</v>
          </cell>
          <cell r="Q398">
            <v>0</v>
          </cell>
          <cell r="R398">
            <v>3.6259999999999999</v>
          </cell>
        </row>
        <row r="399">
          <cell r="A399" t="str">
            <v xml:space="preserve">Алтайская 2/3 </v>
          </cell>
          <cell r="B399" t="str">
            <v xml:space="preserve">Днепровская 1 неж пом №26,29 </v>
          </cell>
          <cell r="C399" t="str">
            <v xml:space="preserve">Прочие </v>
          </cell>
          <cell r="D399">
            <v>70.400000000000006</v>
          </cell>
          <cell r="E399">
            <v>0</v>
          </cell>
          <cell r="F399">
            <v>338.90081750143924</v>
          </cell>
          <cell r="G399">
            <v>0</v>
          </cell>
          <cell r="H399">
            <v>1.19</v>
          </cell>
          <cell r="I399">
            <v>4.5999999999999996</v>
          </cell>
          <cell r="J399" t="str">
            <v xml:space="preserve"> </v>
          </cell>
          <cell r="K399">
            <v>167</v>
          </cell>
          <cell r="L399">
            <v>4.3369999999999997E-3</v>
          </cell>
          <cell r="M399">
            <v>-19</v>
          </cell>
          <cell r="N399">
            <v>18</v>
          </cell>
          <cell r="O399">
            <v>1</v>
          </cell>
          <cell r="P399">
            <v>6.3319999999999999</v>
          </cell>
          <cell r="Q399">
            <v>0</v>
          </cell>
          <cell r="R399">
            <v>6.3319999999999999</v>
          </cell>
        </row>
        <row r="400">
          <cell r="A400" t="str">
            <v xml:space="preserve">Алтайская 2/3 </v>
          </cell>
          <cell r="B400" t="str">
            <v xml:space="preserve">Днепровская 1 неж пом №5,6,78(под/А) </v>
          </cell>
          <cell r="C400" t="str">
            <v xml:space="preserve">Прочие </v>
          </cell>
          <cell r="D400">
            <v>125.8</v>
          </cell>
          <cell r="E400">
            <v>0</v>
          </cell>
          <cell r="F400">
            <v>605.59265400115135</v>
          </cell>
          <cell r="G400">
            <v>0</v>
          </cell>
          <cell r="H400">
            <v>1.19</v>
          </cell>
          <cell r="I400">
            <v>4.5999999999999996</v>
          </cell>
          <cell r="J400" t="str">
            <v xml:space="preserve"> </v>
          </cell>
          <cell r="K400">
            <v>167</v>
          </cell>
          <cell r="L400">
            <v>7.7500000000000008E-3</v>
          </cell>
          <cell r="M400">
            <v>-19</v>
          </cell>
          <cell r="N400">
            <v>18</v>
          </cell>
          <cell r="O400">
            <v>1</v>
          </cell>
          <cell r="P400">
            <v>11.314</v>
          </cell>
          <cell r="Q400">
            <v>0</v>
          </cell>
          <cell r="R400">
            <v>11.314</v>
          </cell>
        </row>
        <row r="401">
          <cell r="A401" t="str">
            <v xml:space="preserve">Алтайская 2/3 </v>
          </cell>
          <cell r="B401" t="str">
            <v xml:space="preserve">Алтайская 4 ПОДКАЧКА </v>
          </cell>
          <cell r="C401" t="str">
            <v xml:space="preserve">Прочие </v>
          </cell>
          <cell r="D401">
            <v>4.6500000000000004</v>
          </cell>
          <cell r="E401">
            <v>0</v>
          </cell>
          <cell r="F401">
            <v>20.94</v>
          </cell>
          <cell r="G401">
            <v>0.7</v>
          </cell>
          <cell r="H401">
            <v>1.19</v>
          </cell>
          <cell r="I401">
            <v>4.5999999999999996</v>
          </cell>
          <cell r="J401" t="str">
            <v xml:space="preserve"> </v>
          </cell>
          <cell r="K401">
            <v>167</v>
          </cell>
          <cell r="L401">
            <v>6.8000000000000005E-4</v>
          </cell>
          <cell r="M401">
            <v>-19</v>
          </cell>
          <cell r="N401">
            <v>18</v>
          </cell>
          <cell r="O401">
            <v>1</v>
          </cell>
          <cell r="P401">
            <v>0.99399999999999999</v>
          </cell>
          <cell r="Q401">
            <v>0</v>
          </cell>
          <cell r="R401">
            <v>0.99399999999999999</v>
          </cell>
        </row>
        <row r="402">
          <cell r="A402" t="str">
            <v xml:space="preserve">Алтайская 2/3 </v>
          </cell>
          <cell r="B402" t="str">
            <v xml:space="preserve">КНС "ХБК" </v>
          </cell>
          <cell r="C402" t="str">
            <v xml:space="preserve">Прочие </v>
          </cell>
          <cell r="D402">
            <v>7.94</v>
          </cell>
          <cell r="E402">
            <v>0</v>
          </cell>
          <cell r="F402">
            <v>35.72</v>
          </cell>
          <cell r="G402">
            <v>0.7</v>
          </cell>
          <cell r="H402">
            <v>1.19</v>
          </cell>
          <cell r="I402">
            <v>4.5999999999999996</v>
          </cell>
          <cell r="J402" t="str">
            <v xml:space="preserve"> </v>
          </cell>
          <cell r="K402">
            <v>167</v>
          </cell>
          <cell r="L402">
            <v>1.16E-3</v>
          </cell>
          <cell r="M402">
            <v>-19</v>
          </cell>
          <cell r="N402">
            <v>18</v>
          </cell>
          <cell r="O402">
            <v>1</v>
          </cell>
          <cell r="P402">
            <v>1.694</v>
          </cell>
          <cell r="Q402">
            <v>0</v>
          </cell>
          <cell r="R402">
            <v>1.694</v>
          </cell>
        </row>
        <row r="403">
          <cell r="A403" t="str">
            <v xml:space="preserve">Алтайская 2/3 </v>
          </cell>
          <cell r="B403" t="str">
            <v xml:space="preserve">Селезнева 76 ГРП </v>
          </cell>
          <cell r="C403" t="str">
            <v xml:space="preserve">Прочие </v>
          </cell>
          <cell r="D403">
            <v>38.32</v>
          </cell>
          <cell r="E403">
            <v>0</v>
          </cell>
          <cell r="F403">
            <v>172.46</v>
          </cell>
          <cell r="G403">
            <v>0.43</v>
          </cell>
          <cell r="H403">
            <v>1.19</v>
          </cell>
          <cell r="I403">
            <v>4.5999999999999996</v>
          </cell>
          <cell r="J403" t="str">
            <v xml:space="preserve"> </v>
          </cell>
          <cell r="K403">
            <v>167</v>
          </cell>
          <cell r="L403">
            <v>3.4400000000000003E-3</v>
          </cell>
          <cell r="M403">
            <v>-19</v>
          </cell>
          <cell r="N403">
            <v>18</v>
          </cell>
          <cell r="O403">
            <v>1</v>
          </cell>
          <cell r="P403">
            <v>5.0220000000000002</v>
          </cell>
          <cell r="Q403">
            <v>0</v>
          </cell>
          <cell r="R403">
            <v>5.0220000000000002</v>
          </cell>
        </row>
        <row r="404">
          <cell r="A404" t="str">
            <v xml:space="preserve">Итого по котельной </v>
          </cell>
          <cell r="B404" t="str">
            <v xml:space="preserve">собственное ---------------------------- </v>
          </cell>
          <cell r="C404" t="str">
            <v xml:space="preserve">По всем группам </v>
          </cell>
          <cell r="D404">
            <v>126963.41</v>
          </cell>
          <cell r="E404">
            <v>318387</v>
          </cell>
          <cell r="F404">
            <v>511400.20659865119</v>
          </cell>
          <cell r="H404">
            <v>1.19</v>
          </cell>
          <cell r="L404">
            <v>8.4639039999999994</v>
          </cell>
          <cell r="P404">
            <v>12128.390999999998</v>
          </cell>
          <cell r="Q404">
            <v>7776.2140000000009</v>
          </cell>
          <cell r="R404">
            <v>11657.341</v>
          </cell>
        </row>
        <row r="405">
          <cell r="A405" t="str">
            <v xml:space="preserve"> </v>
          </cell>
          <cell r="B405" t="str">
            <v xml:space="preserve"> </v>
          </cell>
          <cell r="C405" t="str">
            <v xml:space="preserve">Бюджет </v>
          </cell>
          <cell r="D405">
            <v>16342.84</v>
          </cell>
          <cell r="E405">
            <v>8772</v>
          </cell>
          <cell r="F405">
            <v>72790.89</v>
          </cell>
          <cell r="H405">
            <v>1.19</v>
          </cell>
          <cell r="L405">
            <v>1.041064</v>
          </cell>
          <cell r="P405">
            <v>1359.4859999999999</v>
          </cell>
          <cell r="Q405">
            <v>0</v>
          </cell>
          <cell r="R405">
            <v>1359.4859999999999</v>
          </cell>
        </row>
        <row r="406">
          <cell r="A406" t="str">
            <v xml:space="preserve"> </v>
          </cell>
          <cell r="B406" t="str">
            <v xml:space="preserve"> </v>
          </cell>
          <cell r="C406" t="str">
            <v xml:space="preserve">"Население" в т.ч. "Жилзаказчик" </v>
          </cell>
          <cell r="D406">
            <v>80019.080000000016</v>
          </cell>
          <cell r="E406">
            <v>259678</v>
          </cell>
          <cell r="F406">
            <v>317287.50334394944</v>
          </cell>
          <cell r="H406">
            <v>1.19</v>
          </cell>
          <cell r="L406">
            <v>5.564121000000001</v>
          </cell>
          <cell r="P406">
            <v>8123.5019999999995</v>
          </cell>
          <cell r="Q406">
            <v>7600.5410000000011</v>
          </cell>
          <cell r="R406">
            <v>7600.5410000000011</v>
          </cell>
        </row>
        <row r="407">
          <cell r="A407" t="str">
            <v xml:space="preserve"> </v>
          </cell>
          <cell r="B407" t="str">
            <v xml:space="preserve"> </v>
          </cell>
          <cell r="C407" t="str">
            <v xml:space="preserve">Жилзаказчик </v>
          </cell>
          <cell r="D407">
            <v>77817.580000000016</v>
          </cell>
          <cell r="E407">
            <v>258998</v>
          </cell>
          <cell r="F407">
            <v>308226.89999999997</v>
          </cell>
          <cell r="H407">
            <v>1.19</v>
          </cell>
          <cell r="L407">
            <v>5.3970050000000009</v>
          </cell>
          <cell r="P407">
            <v>7879.5139999999992</v>
          </cell>
          <cell r="Q407">
            <v>7308.4700000000012</v>
          </cell>
          <cell r="R407">
            <v>7308.4700000000012</v>
          </cell>
        </row>
        <row r="408">
          <cell r="A408" t="str">
            <v xml:space="preserve"> </v>
          </cell>
          <cell r="B408" t="str">
            <v xml:space="preserve"> </v>
          </cell>
          <cell r="C408" t="str">
            <v xml:space="preserve">Прочие </v>
          </cell>
          <cell r="D408">
            <v>23464.98</v>
          </cell>
          <cell r="E408">
            <v>35500</v>
          </cell>
          <cell r="F408">
            <v>87758.403254701756</v>
          </cell>
          <cell r="H408">
            <v>1.19</v>
          </cell>
          <cell r="L408">
            <v>1.4493290000000001</v>
          </cell>
          <cell r="P408">
            <v>2090.471</v>
          </cell>
          <cell r="Q408">
            <v>0</v>
          </cell>
          <cell r="R408">
            <v>2090.471</v>
          </cell>
        </row>
        <row r="409">
          <cell r="A409" t="str">
            <v xml:space="preserve"> </v>
          </cell>
          <cell r="B409" t="str">
            <v xml:space="preserve"> </v>
          </cell>
          <cell r="C409" t="str">
            <v xml:space="preserve">ИТП Бюджет </v>
          </cell>
          <cell r="D409">
            <v>4250.3100000000004</v>
          </cell>
          <cell r="E409">
            <v>0</v>
          </cell>
          <cell r="F409">
            <v>19126.41</v>
          </cell>
          <cell r="H409">
            <v>1.19</v>
          </cell>
          <cell r="L409">
            <v>0.29374</v>
          </cell>
          <cell r="P409">
            <v>386.08499999999998</v>
          </cell>
          <cell r="Q409">
            <v>0</v>
          </cell>
          <cell r="R409">
            <v>386.08499999999998</v>
          </cell>
        </row>
        <row r="410">
          <cell r="A410" t="str">
            <v xml:space="preserve"> </v>
          </cell>
          <cell r="B410" t="str">
            <v xml:space="preserve"> </v>
          </cell>
          <cell r="C410" t="str">
            <v xml:space="preserve">ИТП Население </v>
          </cell>
          <cell r="D410">
            <v>1765.5</v>
          </cell>
          <cell r="E410">
            <v>10190</v>
          </cell>
          <cell r="F410">
            <v>10190</v>
          </cell>
          <cell r="H410">
            <v>1.19</v>
          </cell>
          <cell r="L410">
            <v>8.4770000000000012E-2</v>
          </cell>
          <cell r="P410">
            <v>123.762</v>
          </cell>
          <cell r="Q410">
            <v>175.673</v>
          </cell>
          <cell r="R410">
            <v>175.673</v>
          </cell>
        </row>
        <row r="411">
          <cell r="A411" t="str">
            <v xml:space="preserve"> </v>
          </cell>
          <cell r="B411" t="str">
            <v xml:space="preserve"> </v>
          </cell>
          <cell r="C411" t="str">
            <v xml:space="preserve">ИТП Прочие </v>
          </cell>
          <cell r="D411">
            <v>1120.7</v>
          </cell>
          <cell r="E411">
            <v>4247</v>
          </cell>
          <cell r="F411">
            <v>4247</v>
          </cell>
          <cell r="H411">
            <v>1.19</v>
          </cell>
          <cell r="L411">
            <v>3.0880000000000001E-2</v>
          </cell>
          <cell r="P411">
            <v>45.085000000000001</v>
          </cell>
          <cell r="Q411">
            <v>0</v>
          </cell>
          <cell r="R411">
            <v>45.085000000000001</v>
          </cell>
        </row>
        <row r="412">
          <cell r="A412" t="str">
            <v>Тепловые потери в наружных сетях потребителей</v>
          </cell>
          <cell r="H412">
            <v>1.19</v>
          </cell>
        </row>
        <row r="413">
          <cell r="A413" t="str">
            <v xml:space="preserve">Армавирск.29 </v>
          </cell>
          <cell r="B413" t="str">
            <v xml:space="preserve">40Л Победы 54 Магазин N-2 </v>
          </cell>
          <cell r="C413" t="str">
            <v xml:space="preserve">Прочие </v>
          </cell>
          <cell r="D413">
            <v>209</v>
          </cell>
          <cell r="E413">
            <v>400</v>
          </cell>
          <cell r="F413">
            <v>689.72</v>
          </cell>
          <cell r="G413">
            <v>0.35</v>
          </cell>
          <cell r="H413">
            <v>1.19</v>
          </cell>
          <cell r="I413">
            <v>4.5999999999999996</v>
          </cell>
          <cell r="J413" t="str">
            <v xml:space="preserve"> </v>
          </cell>
          <cell r="K413">
            <v>167</v>
          </cell>
          <cell r="L413">
            <v>1.0290000000000001E-2</v>
          </cell>
          <cell r="M413">
            <v>-19</v>
          </cell>
          <cell r="N413">
            <v>15</v>
          </cell>
          <cell r="O413">
            <v>1</v>
          </cell>
          <cell r="P413">
            <v>12.708</v>
          </cell>
          <cell r="Q413">
            <v>0</v>
          </cell>
          <cell r="R413">
            <v>12.708</v>
          </cell>
        </row>
        <row r="414">
          <cell r="A414" t="str">
            <v xml:space="preserve">Армавирск.29 </v>
          </cell>
          <cell r="B414" t="str">
            <v xml:space="preserve">Армавирская 60 мед.центр "УРО-ПРО" </v>
          </cell>
          <cell r="C414" t="str">
            <v xml:space="preserve">Прочие </v>
          </cell>
          <cell r="D414">
            <v>331.73</v>
          </cell>
          <cell r="E414">
            <v>0</v>
          </cell>
          <cell r="F414">
            <v>1492.78</v>
          </cell>
          <cell r="G414">
            <v>0.35</v>
          </cell>
          <cell r="H414">
            <v>1.19</v>
          </cell>
          <cell r="I414">
            <v>4.5999999999999996</v>
          </cell>
          <cell r="J414" t="str">
            <v xml:space="preserve"> </v>
          </cell>
          <cell r="K414">
            <v>167</v>
          </cell>
          <cell r="L414">
            <v>2.5400000000000002E-2</v>
          </cell>
          <cell r="M414">
            <v>-19</v>
          </cell>
          <cell r="N414">
            <v>20</v>
          </cell>
          <cell r="O414">
            <v>1</v>
          </cell>
          <cell r="P414">
            <v>40.401000000000003</v>
          </cell>
          <cell r="Q414">
            <v>0</v>
          </cell>
          <cell r="R414">
            <v>40.401000000000003</v>
          </cell>
        </row>
        <row r="415">
          <cell r="A415" t="str">
            <v xml:space="preserve">Армавирск.29 </v>
          </cell>
          <cell r="B415" t="str">
            <v xml:space="preserve">Армавирская 60 адм.зд. </v>
          </cell>
          <cell r="C415" t="str">
            <v xml:space="preserve">Прочие </v>
          </cell>
          <cell r="D415">
            <v>105.86</v>
          </cell>
          <cell r="E415">
            <v>0</v>
          </cell>
          <cell r="F415">
            <v>476.38</v>
          </cell>
          <cell r="G415">
            <v>0.35</v>
          </cell>
          <cell r="H415">
            <v>1.19</v>
          </cell>
          <cell r="I415">
            <v>4.5999999999999996</v>
          </cell>
          <cell r="J415" t="str">
            <v xml:space="preserve"> </v>
          </cell>
          <cell r="K415">
            <v>167</v>
          </cell>
          <cell r="L415">
            <v>7.6900000000000007E-3</v>
          </cell>
          <cell r="M415">
            <v>-19</v>
          </cell>
          <cell r="N415">
            <v>18</v>
          </cell>
          <cell r="O415">
            <v>1</v>
          </cell>
          <cell r="P415">
            <v>11.227</v>
          </cell>
          <cell r="Q415">
            <v>0</v>
          </cell>
          <cell r="R415">
            <v>11.227</v>
          </cell>
        </row>
        <row r="416">
          <cell r="A416" t="str">
            <v xml:space="preserve">Армавирск.29 </v>
          </cell>
          <cell r="B416" t="str">
            <v xml:space="preserve">Армавирская 60 офис </v>
          </cell>
          <cell r="C416" t="str">
            <v xml:space="preserve">Прочие </v>
          </cell>
          <cell r="D416">
            <v>13.77</v>
          </cell>
          <cell r="E416">
            <v>0</v>
          </cell>
          <cell r="F416">
            <v>61.95</v>
          </cell>
          <cell r="G416">
            <v>0.35</v>
          </cell>
          <cell r="H416">
            <v>1.19</v>
          </cell>
          <cell r="I416">
            <v>4.5999999999999996</v>
          </cell>
          <cell r="J416" t="str">
            <v xml:space="preserve"> </v>
          </cell>
          <cell r="K416">
            <v>167</v>
          </cell>
          <cell r="L416">
            <v>1E-3</v>
          </cell>
          <cell r="M416">
            <v>-19</v>
          </cell>
          <cell r="N416">
            <v>18</v>
          </cell>
          <cell r="O416">
            <v>1</v>
          </cell>
          <cell r="P416">
            <v>1.4610000000000001</v>
          </cell>
          <cell r="Q416">
            <v>0</v>
          </cell>
          <cell r="R416">
            <v>1.4610000000000001</v>
          </cell>
        </row>
        <row r="417">
          <cell r="A417" t="str">
            <v xml:space="preserve">Армавирск.29 </v>
          </cell>
          <cell r="B417" t="str">
            <v xml:space="preserve">40Л Победы 56 2-я очер.ж/д ц/о </v>
          </cell>
          <cell r="C417" t="str">
            <v xml:space="preserve">Население </v>
          </cell>
          <cell r="D417">
            <v>3247.1</v>
          </cell>
          <cell r="E417">
            <v>14612</v>
          </cell>
          <cell r="F417">
            <v>14612.12</v>
          </cell>
          <cell r="G417">
            <v>0</v>
          </cell>
          <cell r="H417">
            <v>1.19</v>
          </cell>
          <cell r="I417">
            <v>4.5999999999999996</v>
          </cell>
          <cell r="J417" t="str">
            <v xml:space="preserve">9 </v>
          </cell>
          <cell r="K417">
            <v>167</v>
          </cell>
          <cell r="L417">
            <v>0.25079000000000001</v>
          </cell>
          <cell r="M417">
            <v>-19</v>
          </cell>
          <cell r="N417">
            <v>18</v>
          </cell>
          <cell r="O417">
            <v>1</v>
          </cell>
          <cell r="P417">
            <v>366.14699999999999</v>
          </cell>
          <cell r="Q417">
            <v>323.09800000000001</v>
          </cell>
          <cell r="R417">
            <v>323.09800000000001</v>
          </cell>
        </row>
        <row r="418">
          <cell r="A418" t="str">
            <v xml:space="preserve">Армавирск.29 </v>
          </cell>
          <cell r="B418" t="str">
            <v xml:space="preserve">40Л Победы 56 ж/д 1 очер.ц/о </v>
          </cell>
          <cell r="C418" t="str">
            <v xml:space="preserve">Население </v>
          </cell>
          <cell r="D418">
            <v>2979.5</v>
          </cell>
          <cell r="E418">
            <v>13417</v>
          </cell>
          <cell r="F418">
            <v>13407.8</v>
          </cell>
          <cell r="G418">
            <v>0</v>
          </cell>
          <cell r="H418">
            <v>1.19</v>
          </cell>
          <cell r="I418">
            <v>4.5999999999999996</v>
          </cell>
          <cell r="J418" t="str">
            <v xml:space="preserve">9 </v>
          </cell>
          <cell r="K418">
            <v>167</v>
          </cell>
          <cell r="L418">
            <v>0.23012000000000002</v>
          </cell>
          <cell r="M418">
            <v>-19</v>
          </cell>
          <cell r="N418">
            <v>18</v>
          </cell>
          <cell r="O418">
            <v>1</v>
          </cell>
          <cell r="P418">
            <v>335.96899999999999</v>
          </cell>
          <cell r="Q418">
            <v>296.47000000000003</v>
          </cell>
          <cell r="R418">
            <v>296.47000000000003</v>
          </cell>
        </row>
        <row r="419">
          <cell r="A419" t="str">
            <v xml:space="preserve">Армавирск.29 </v>
          </cell>
          <cell r="B419" t="str">
            <v xml:space="preserve">40Л Победы 54 маг-н </v>
          </cell>
          <cell r="C419" t="str">
            <v xml:space="preserve">Прочие </v>
          </cell>
          <cell r="D419">
            <v>53.92</v>
          </cell>
          <cell r="E419">
            <v>0</v>
          </cell>
          <cell r="F419">
            <v>242.64</v>
          </cell>
          <cell r="G419">
            <v>0.35</v>
          </cell>
          <cell r="H419">
            <v>1.19</v>
          </cell>
          <cell r="I419">
            <v>4.5999999999999996</v>
          </cell>
          <cell r="J419" t="str">
            <v xml:space="preserve">. </v>
          </cell>
          <cell r="K419">
            <v>167</v>
          </cell>
          <cell r="L419">
            <v>3.6200000000000004E-3</v>
          </cell>
          <cell r="M419">
            <v>-19</v>
          </cell>
          <cell r="N419">
            <v>15</v>
          </cell>
          <cell r="O419">
            <v>1</v>
          </cell>
          <cell r="P419">
            <v>4.4720000000000004</v>
          </cell>
          <cell r="Q419">
            <v>0</v>
          </cell>
          <cell r="R419">
            <v>4.4720000000000004</v>
          </cell>
        </row>
        <row r="420">
          <cell r="A420" t="str">
            <v xml:space="preserve">Армавирск.29 </v>
          </cell>
          <cell r="B420" t="str">
            <v xml:space="preserve">Ростовская 14 сш N78. </v>
          </cell>
          <cell r="C420" t="str">
            <v xml:space="preserve">Бюджет </v>
          </cell>
          <cell r="D420">
            <v>6181.99</v>
          </cell>
          <cell r="E420">
            <v>0</v>
          </cell>
          <cell r="F420">
            <v>27818.95</v>
          </cell>
          <cell r="G420">
            <v>0.33</v>
          </cell>
          <cell r="H420">
            <v>1.19</v>
          </cell>
          <cell r="I420">
            <v>4.5999999999999996</v>
          </cell>
          <cell r="J420" t="str">
            <v xml:space="preserve"> </v>
          </cell>
          <cell r="K420">
            <v>167</v>
          </cell>
          <cell r="L420">
            <v>0.40282499999999999</v>
          </cell>
          <cell r="M420">
            <v>-19</v>
          </cell>
          <cell r="N420">
            <v>16</v>
          </cell>
          <cell r="O420">
            <v>1</v>
          </cell>
          <cell r="P420">
            <v>529.46400000000006</v>
          </cell>
          <cell r="Q420">
            <v>0</v>
          </cell>
          <cell r="R420">
            <v>529.46400000000006</v>
          </cell>
        </row>
        <row r="421">
          <cell r="A421" t="str">
            <v xml:space="preserve">Армавирск.29 </v>
          </cell>
          <cell r="B421" t="str">
            <v xml:space="preserve">Островского 43 офис с бл.быт.услуг </v>
          </cell>
          <cell r="C421" t="str">
            <v xml:space="preserve">Прочие </v>
          </cell>
          <cell r="D421">
            <v>1041</v>
          </cell>
          <cell r="E421">
            <v>0</v>
          </cell>
          <cell r="F421">
            <v>3867</v>
          </cell>
          <cell r="G421">
            <v>0</v>
          </cell>
          <cell r="H421">
            <v>1.19</v>
          </cell>
          <cell r="I421">
            <v>4.5999999999999996</v>
          </cell>
          <cell r="J421" t="str">
            <v xml:space="preserve"> </v>
          </cell>
          <cell r="K421">
            <v>167</v>
          </cell>
          <cell r="L421">
            <v>6.3140000000000002E-2</v>
          </cell>
          <cell r="M421">
            <v>-19</v>
          </cell>
          <cell r="N421">
            <v>18</v>
          </cell>
          <cell r="O421">
            <v>1</v>
          </cell>
          <cell r="P421">
            <v>92.183000000000007</v>
          </cell>
          <cell r="Q421">
            <v>0</v>
          </cell>
          <cell r="R421">
            <v>92.183000000000007</v>
          </cell>
        </row>
        <row r="422">
          <cell r="A422" t="str">
            <v xml:space="preserve">Армавирск.29 </v>
          </cell>
          <cell r="B422" t="str">
            <v xml:space="preserve">40 лет Победы 52 </v>
          </cell>
          <cell r="C422" t="str">
            <v xml:space="preserve">Жилзаказчик </v>
          </cell>
          <cell r="D422">
            <v>4092.5</v>
          </cell>
          <cell r="E422">
            <v>16795</v>
          </cell>
          <cell r="F422">
            <v>16789</v>
          </cell>
          <cell r="G422">
            <v>0.37</v>
          </cell>
          <cell r="H422">
            <v>1.19</v>
          </cell>
          <cell r="I422">
            <v>4.5999999999999996</v>
          </cell>
          <cell r="J422" t="str">
            <v xml:space="preserve">5 </v>
          </cell>
          <cell r="K422">
            <v>167</v>
          </cell>
          <cell r="L422">
            <v>0.28815199999999996</v>
          </cell>
          <cell r="M422">
            <v>-19</v>
          </cell>
          <cell r="N422">
            <v>18</v>
          </cell>
          <cell r="O422">
            <v>1</v>
          </cell>
          <cell r="P422">
            <v>420.69499999999999</v>
          </cell>
          <cell r="Q422">
            <v>407.21600000000001</v>
          </cell>
          <cell r="R422">
            <v>407.21600000000001</v>
          </cell>
        </row>
        <row r="423">
          <cell r="A423" t="str">
            <v xml:space="preserve">Армавирск.29 </v>
          </cell>
          <cell r="B423" t="str">
            <v xml:space="preserve">40 лет Победы 54 </v>
          </cell>
          <cell r="C423" t="str">
            <v xml:space="preserve">Жилзаказчик </v>
          </cell>
          <cell r="D423">
            <v>7781.6</v>
          </cell>
          <cell r="E423">
            <v>36731</v>
          </cell>
          <cell r="F423">
            <v>36722</v>
          </cell>
          <cell r="G423">
            <v>0.35</v>
          </cell>
          <cell r="H423">
            <v>1.19</v>
          </cell>
          <cell r="I423">
            <v>4.5999999999999996</v>
          </cell>
          <cell r="J423" t="str">
            <v xml:space="preserve">9 </v>
          </cell>
          <cell r="K423">
            <v>167</v>
          </cell>
          <cell r="L423">
            <v>0.59619699999999998</v>
          </cell>
          <cell r="M423">
            <v>-19</v>
          </cell>
          <cell r="N423">
            <v>18</v>
          </cell>
          <cell r="O423">
            <v>1</v>
          </cell>
          <cell r="P423">
            <v>870.43600000000004</v>
          </cell>
          <cell r="Q423">
            <v>774.29600000000005</v>
          </cell>
          <cell r="R423">
            <v>774.29600000000005</v>
          </cell>
        </row>
        <row r="424">
          <cell r="A424" t="str">
            <v xml:space="preserve">Армавирск.29 </v>
          </cell>
          <cell r="B424" t="str">
            <v xml:space="preserve">Армавирская 60 </v>
          </cell>
          <cell r="C424" t="str">
            <v xml:space="preserve">Жилзаказчик </v>
          </cell>
          <cell r="D424">
            <v>9429.7000000000007</v>
          </cell>
          <cell r="E424">
            <v>39028</v>
          </cell>
          <cell r="F424">
            <v>39019</v>
          </cell>
          <cell r="G424">
            <v>0.35</v>
          </cell>
          <cell r="H424">
            <v>1.19</v>
          </cell>
          <cell r="I424">
            <v>4.5999999999999996</v>
          </cell>
          <cell r="J424" t="str">
            <v xml:space="preserve">9 </v>
          </cell>
          <cell r="K424">
            <v>167</v>
          </cell>
          <cell r="L424">
            <v>0.62987000000000004</v>
          </cell>
          <cell r="M424">
            <v>-19</v>
          </cell>
          <cell r="N424">
            <v>18</v>
          </cell>
          <cell r="O424">
            <v>1</v>
          </cell>
          <cell r="P424">
            <v>919.59699999999998</v>
          </cell>
          <cell r="Q424">
            <v>938.28800000000001</v>
          </cell>
          <cell r="R424">
            <v>938.28800000000001</v>
          </cell>
        </row>
        <row r="425">
          <cell r="A425" t="str">
            <v xml:space="preserve">Армавирск.29 </v>
          </cell>
          <cell r="B425" t="str">
            <v xml:space="preserve">Коллективная 43 А </v>
          </cell>
          <cell r="C425" t="str">
            <v xml:space="preserve">Жилзаказчик </v>
          </cell>
          <cell r="D425">
            <v>18060</v>
          </cell>
          <cell r="E425">
            <v>30044</v>
          </cell>
          <cell r="F425">
            <v>59608</v>
          </cell>
          <cell r="G425">
            <v>0.36</v>
          </cell>
          <cell r="H425">
            <v>1.19</v>
          </cell>
          <cell r="I425">
            <v>4.5999999999999996</v>
          </cell>
          <cell r="J425" t="str">
            <v xml:space="preserve">9 </v>
          </cell>
          <cell r="K425">
            <v>167</v>
          </cell>
          <cell r="L425">
            <v>0.99678299999999997</v>
          </cell>
          <cell r="M425">
            <v>-19</v>
          </cell>
          <cell r="N425">
            <v>18</v>
          </cell>
          <cell r="O425">
            <v>1</v>
          </cell>
          <cell r="P425">
            <v>732.27200000000005</v>
          </cell>
          <cell r="Q425">
            <v>1207.77</v>
          </cell>
          <cell r="R425">
            <v>1207.77</v>
          </cell>
        </row>
        <row r="426">
          <cell r="A426" t="str">
            <v xml:space="preserve">Армавирск.29 </v>
          </cell>
          <cell r="B426" t="str">
            <v xml:space="preserve">Коллективная 45 </v>
          </cell>
          <cell r="C426" t="str">
            <v xml:space="preserve">Жилзаказчик </v>
          </cell>
          <cell r="D426">
            <v>2759.3</v>
          </cell>
          <cell r="E426">
            <v>13325</v>
          </cell>
          <cell r="F426">
            <v>13316</v>
          </cell>
          <cell r="G426">
            <v>0.37</v>
          </cell>
          <cell r="H426">
            <v>1.19</v>
          </cell>
          <cell r="I426">
            <v>4.5999999999999996</v>
          </cell>
          <cell r="J426" t="str">
            <v xml:space="preserve">9 </v>
          </cell>
          <cell r="K426">
            <v>167</v>
          </cell>
          <cell r="L426">
            <v>0.228545</v>
          </cell>
          <cell r="M426">
            <v>-19</v>
          </cell>
          <cell r="N426">
            <v>18</v>
          </cell>
          <cell r="O426">
            <v>1</v>
          </cell>
          <cell r="P426">
            <v>333.67200000000003</v>
          </cell>
          <cell r="Q426">
            <v>274.55700000000002</v>
          </cell>
          <cell r="R426">
            <v>274.55700000000002</v>
          </cell>
        </row>
        <row r="427">
          <cell r="A427" t="str">
            <v xml:space="preserve">Армавирск.29 </v>
          </cell>
          <cell r="B427" t="str">
            <v xml:space="preserve">Ростовская 30 </v>
          </cell>
          <cell r="C427" t="str">
            <v xml:space="preserve">Жилзаказчик </v>
          </cell>
          <cell r="D427">
            <v>4480.6000000000004</v>
          </cell>
          <cell r="E427">
            <v>16833</v>
          </cell>
          <cell r="F427">
            <v>16828</v>
          </cell>
          <cell r="G427">
            <v>0.37</v>
          </cell>
          <cell r="H427">
            <v>1.19</v>
          </cell>
          <cell r="I427">
            <v>4.5999999999999996</v>
          </cell>
          <cell r="J427" t="str">
            <v xml:space="preserve">5 </v>
          </cell>
          <cell r="K427">
            <v>167</v>
          </cell>
          <cell r="L427">
            <v>0.28882199999999997</v>
          </cell>
          <cell r="M427">
            <v>-19</v>
          </cell>
          <cell r="N427">
            <v>18</v>
          </cell>
          <cell r="O427">
            <v>1</v>
          </cell>
          <cell r="P427">
            <v>421.67500000000001</v>
          </cell>
          <cell r="Q427">
            <v>445.83499999999998</v>
          </cell>
          <cell r="R427">
            <v>445.83499999999998</v>
          </cell>
        </row>
        <row r="428">
          <cell r="A428" t="str">
            <v xml:space="preserve">Армавирск.29 </v>
          </cell>
          <cell r="B428" t="str">
            <v xml:space="preserve">Армавирская 37 ПОДКАЧКА </v>
          </cell>
          <cell r="C428" t="str">
            <v xml:space="preserve">Прочие </v>
          </cell>
          <cell r="D428">
            <v>19.920000000000002</v>
          </cell>
          <cell r="E428">
            <v>0</v>
          </cell>
          <cell r="F428">
            <v>89.62</v>
          </cell>
          <cell r="G428">
            <v>0.7</v>
          </cell>
          <cell r="H428">
            <v>1.19</v>
          </cell>
          <cell r="I428">
            <v>4.5999999999999996</v>
          </cell>
          <cell r="J428" t="str">
            <v xml:space="preserve"> </v>
          </cell>
          <cell r="K428">
            <v>167</v>
          </cell>
          <cell r="L428">
            <v>2.9100000000000003E-3</v>
          </cell>
          <cell r="M428">
            <v>-19</v>
          </cell>
          <cell r="N428">
            <v>18</v>
          </cell>
          <cell r="O428">
            <v>1</v>
          </cell>
          <cell r="P428">
            <v>4.2480000000000002</v>
          </cell>
          <cell r="Q428">
            <v>0</v>
          </cell>
          <cell r="R428">
            <v>4.2480000000000002</v>
          </cell>
        </row>
        <row r="429">
          <cell r="A429" t="str">
            <v xml:space="preserve">Итого по котельной </v>
          </cell>
          <cell r="B429" t="str">
            <v xml:space="preserve">собственное ---------------------------- </v>
          </cell>
          <cell r="C429" t="str">
            <v xml:space="preserve">По всем группам </v>
          </cell>
          <cell r="D429">
            <v>60787.490000000005</v>
          </cell>
          <cell r="E429">
            <v>210758</v>
          </cell>
          <cell r="F429">
            <v>245040.96</v>
          </cell>
          <cell r="H429">
            <v>1.19</v>
          </cell>
          <cell r="L429">
            <v>4.026154</v>
          </cell>
          <cell r="P429">
            <v>5819.6380000000008</v>
          </cell>
          <cell r="Q429">
            <v>4667.5300000000007</v>
          </cell>
          <cell r="R429">
            <v>5363.6940000000004</v>
          </cell>
        </row>
        <row r="430">
          <cell r="A430" t="str">
            <v xml:space="preserve"> </v>
          </cell>
          <cell r="B430" t="str">
            <v xml:space="preserve"> </v>
          </cell>
          <cell r="C430" t="str">
            <v xml:space="preserve">Бюджет </v>
          </cell>
          <cell r="D430">
            <v>6181.99</v>
          </cell>
          <cell r="E430">
            <v>0</v>
          </cell>
          <cell r="F430">
            <v>27818.95</v>
          </cell>
          <cell r="H430">
            <v>1.19</v>
          </cell>
          <cell r="L430">
            <v>0.40282499999999999</v>
          </cell>
          <cell r="P430">
            <v>529.46400000000006</v>
          </cell>
          <cell r="Q430">
            <v>0</v>
          </cell>
          <cell r="R430">
            <v>529.46400000000006</v>
          </cell>
        </row>
        <row r="431">
          <cell r="A431" t="str">
            <v xml:space="preserve"> </v>
          </cell>
          <cell r="B431" t="str">
            <v xml:space="preserve"> </v>
          </cell>
          <cell r="C431" t="str">
            <v xml:space="preserve">"Население" в т.ч. "Жилзаказчик" </v>
          </cell>
          <cell r="D431">
            <v>52830.3</v>
          </cell>
          <cell r="E431">
            <v>210358</v>
          </cell>
          <cell r="F431">
            <v>210301.92</v>
          </cell>
          <cell r="H431">
            <v>1.19</v>
          </cell>
          <cell r="L431">
            <v>3.5092790000000003</v>
          </cell>
          <cell r="P431">
            <v>5123.4740000000002</v>
          </cell>
          <cell r="Q431">
            <v>4667.5300000000007</v>
          </cell>
          <cell r="R431">
            <v>4667.5300000000007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Жилзаказчик </v>
          </cell>
          <cell r="D432">
            <v>46603.7</v>
          </cell>
          <cell r="E432">
            <v>182329</v>
          </cell>
          <cell r="F432">
            <v>182282</v>
          </cell>
          <cell r="H432">
            <v>1.19</v>
          </cell>
          <cell r="L432">
            <v>3.0283690000000001</v>
          </cell>
          <cell r="P432">
            <v>4421.3580000000002</v>
          </cell>
          <cell r="Q432">
            <v>4047.9620000000004</v>
          </cell>
          <cell r="R432">
            <v>4047.9620000000004</v>
          </cell>
        </row>
        <row r="433">
          <cell r="A433" t="str">
            <v xml:space="preserve"> </v>
          </cell>
          <cell r="B433" t="str">
            <v xml:space="preserve"> </v>
          </cell>
          <cell r="C433" t="str">
            <v xml:space="preserve">Прочие </v>
          </cell>
          <cell r="D433">
            <v>1775.2</v>
          </cell>
          <cell r="E433">
            <v>400</v>
          </cell>
          <cell r="F433">
            <v>6920.0899999999992</v>
          </cell>
          <cell r="H433">
            <v>1.19</v>
          </cell>
          <cell r="L433">
            <v>0.11405</v>
          </cell>
          <cell r="P433">
            <v>166.7</v>
          </cell>
          <cell r="Q433">
            <v>0</v>
          </cell>
          <cell r="R433">
            <v>166.7</v>
          </cell>
        </row>
        <row r="434">
          <cell r="A434" t="str">
            <v>Тепловые потери в наружных сетях потребителей</v>
          </cell>
          <cell r="H434">
            <v>1.19</v>
          </cell>
        </row>
        <row r="435">
          <cell r="A435" t="str">
            <v xml:space="preserve">БЕРШАНСКОЙ,404/3 </v>
          </cell>
          <cell r="B435" t="str">
            <v xml:space="preserve">Фадеева 413 ДШИ №9 ц/о </v>
          </cell>
          <cell r="C435" t="str">
            <v xml:space="preserve">Бюджет </v>
          </cell>
          <cell r="D435">
            <v>238</v>
          </cell>
          <cell r="E435">
            <v>0</v>
          </cell>
          <cell r="F435">
            <v>833.15</v>
          </cell>
          <cell r="G435">
            <v>0</v>
          </cell>
          <cell r="H435">
            <v>1.19</v>
          </cell>
          <cell r="I435">
            <v>4.5999999999999996</v>
          </cell>
          <cell r="J435" t="str">
            <v xml:space="preserve"> </v>
          </cell>
          <cell r="K435">
            <v>167</v>
          </cell>
          <cell r="L435">
            <v>1.7370999999999998E-2</v>
          </cell>
          <cell r="M435">
            <v>-19</v>
          </cell>
          <cell r="N435">
            <v>18</v>
          </cell>
          <cell r="O435">
            <v>1</v>
          </cell>
          <cell r="P435">
            <v>25.361999999999998</v>
          </cell>
          <cell r="Q435">
            <v>0</v>
          </cell>
          <cell r="R435">
            <v>25.361999999999998</v>
          </cell>
        </row>
        <row r="436">
          <cell r="A436" t="str">
            <v xml:space="preserve">БЕРШАНСКОЙ,404/3 </v>
          </cell>
          <cell r="B436" t="str">
            <v xml:space="preserve">1 Мая 65 </v>
          </cell>
          <cell r="C436" t="str">
            <v xml:space="preserve">Бюджет </v>
          </cell>
          <cell r="D436">
            <v>496.8</v>
          </cell>
          <cell r="E436">
            <v>0</v>
          </cell>
          <cell r="F436">
            <v>2078</v>
          </cell>
          <cell r="G436">
            <v>0</v>
          </cell>
          <cell r="H436">
            <v>1.19</v>
          </cell>
          <cell r="I436">
            <v>4.5999999999999996</v>
          </cell>
          <cell r="J436" t="str">
            <v xml:space="preserve"> </v>
          </cell>
          <cell r="K436">
            <v>167</v>
          </cell>
          <cell r="L436">
            <v>3.1200000000000002E-2</v>
          </cell>
          <cell r="M436">
            <v>-19</v>
          </cell>
          <cell r="N436">
            <v>18</v>
          </cell>
          <cell r="O436">
            <v>1</v>
          </cell>
          <cell r="P436">
            <v>45.551000000000002</v>
          </cell>
          <cell r="Q436">
            <v>0</v>
          </cell>
          <cell r="R436">
            <v>45.551000000000002</v>
          </cell>
        </row>
        <row r="437">
          <cell r="A437" t="str">
            <v xml:space="preserve">БЕРШАНСКОЙ,404/3 </v>
          </cell>
          <cell r="B437" t="str">
            <v xml:space="preserve">1 Мая 67 библ.им.Гайдара </v>
          </cell>
          <cell r="C437" t="str">
            <v xml:space="preserve">Бюджет </v>
          </cell>
          <cell r="D437">
            <v>202.17</v>
          </cell>
          <cell r="E437">
            <v>0</v>
          </cell>
          <cell r="F437">
            <v>909.78</v>
          </cell>
          <cell r="G437">
            <v>0.39</v>
          </cell>
          <cell r="H437">
            <v>1.19</v>
          </cell>
          <cell r="I437">
            <v>4.5999999999999996</v>
          </cell>
          <cell r="J437" t="str">
            <v xml:space="preserve"> </v>
          </cell>
          <cell r="K437">
            <v>167</v>
          </cell>
          <cell r="L437">
            <v>1.6290000000000002E-2</v>
          </cell>
          <cell r="M437">
            <v>-19</v>
          </cell>
          <cell r="N437">
            <v>18</v>
          </cell>
          <cell r="O437">
            <v>1</v>
          </cell>
          <cell r="P437">
            <v>23.782</v>
          </cell>
          <cell r="Q437">
            <v>0</v>
          </cell>
          <cell r="R437">
            <v>23.782</v>
          </cell>
        </row>
        <row r="438">
          <cell r="A438" t="str">
            <v xml:space="preserve">БЕРШАНСКОЙ,404/3 </v>
          </cell>
          <cell r="B438" t="str">
            <v xml:space="preserve">1 Мая 75 п/о 57 </v>
          </cell>
          <cell r="C438" t="str">
            <v xml:space="preserve">Прочие </v>
          </cell>
          <cell r="D438">
            <v>123.35</v>
          </cell>
          <cell r="E438">
            <v>0</v>
          </cell>
          <cell r="F438">
            <v>555.09</v>
          </cell>
          <cell r="G438">
            <v>0.45</v>
          </cell>
          <cell r="H438">
            <v>1.19</v>
          </cell>
          <cell r="I438">
            <v>4.5999999999999996</v>
          </cell>
          <cell r="J438" t="str">
            <v xml:space="preserve"> </v>
          </cell>
          <cell r="K438">
            <v>167</v>
          </cell>
          <cell r="L438">
            <v>1.1690000000000001E-2</v>
          </cell>
          <cell r="M438">
            <v>-19</v>
          </cell>
          <cell r="N438">
            <v>18</v>
          </cell>
          <cell r="O438">
            <v>1</v>
          </cell>
          <cell r="P438">
            <v>17.065999999999999</v>
          </cell>
          <cell r="Q438">
            <v>0</v>
          </cell>
          <cell r="R438">
            <v>17.065999999999999</v>
          </cell>
        </row>
        <row r="439">
          <cell r="A439" t="str">
            <v xml:space="preserve">БЕРШАНСКОЙ,404/3 </v>
          </cell>
          <cell r="B439" t="str">
            <v xml:space="preserve">1 Мая 71 </v>
          </cell>
          <cell r="C439" t="str">
            <v xml:space="preserve">Жилзаказчик </v>
          </cell>
          <cell r="D439">
            <v>624.70000000000005</v>
          </cell>
          <cell r="E439">
            <v>2565</v>
          </cell>
          <cell r="F439">
            <v>2563</v>
          </cell>
          <cell r="G439">
            <v>0.52</v>
          </cell>
          <cell r="H439">
            <v>1.19</v>
          </cell>
          <cell r="I439">
            <v>4.5999999999999996</v>
          </cell>
          <cell r="J439" t="str">
            <v xml:space="preserve">2 </v>
          </cell>
          <cell r="K439">
            <v>167</v>
          </cell>
          <cell r="L439">
            <v>6.1466E-2</v>
          </cell>
          <cell r="M439">
            <v>-19</v>
          </cell>
          <cell r="N439">
            <v>18</v>
          </cell>
          <cell r="O439">
            <v>1</v>
          </cell>
          <cell r="P439">
            <v>89.739000000000004</v>
          </cell>
          <cell r="Q439">
            <v>82.88</v>
          </cell>
          <cell r="R439">
            <v>82.88</v>
          </cell>
        </row>
        <row r="440">
          <cell r="A440" t="str">
            <v xml:space="preserve">БЕРШАНСКОЙ,404/3 </v>
          </cell>
          <cell r="B440" t="str">
            <v xml:space="preserve">1 Мая 71/1 </v>
          </cell>
          <cell r="C440" t="str">
            <v xml:space="preserve">Жилзаказчик </v>
          </cell>
          <cell r="D440">
            <v>2780.3</v>
          </cell>
          <cell r="E440">
            <v>11592</v>
          </cell>
          <cell r="F440">
            <v>11587</v>
          </cell>
          <cell r="G440">
            <v>0.38</v>
          </cell>
          <cell r="H440">
            <v>1.19</v>
          </cell>
          <cell r="I440">
            <v>4.5999999999999996</v>
          </cell>
          <cell r="J440" t="str">
            <v xml:space="preserve">5 </v>
          </cell>
          <cell r="K440">
            <v>167</v>
          </cell>
          <cell r="L440">
            <v>0.20424399999999998</v>
          </cell>
          <cell r="M440">
            <v>-19</v>
          </cell>
          <cell r="N440">
            <v>18</v>
          </cell>
          <cell r="O440">
            <v>1</v>
          </cell>
          <cell r="P440">
            <v>298.19200000000001</v>
          </cell>
          <cell r="Q440">
            <v>276.64699999999999</v>
          </cell>
          <cell r="R440">
            <v>276.64699999999999</v>
          </cell>
        </row>
        <row r="441">
          <cell r="A441" t="str">
            <v xml:space="preserve">БЕРШАНСКОЙ,404/3 </v>
          </cell>
          <cell r="B441" t="str">
            <v xml:space="preserve">1 Мая 75 </v>
          </cell>
          <cell r="C441" t="str">
            <v xml:space="preserve">Жилзаказчик </v>
          </cell>
          <cell r="D441">
            <v>976.5</v>
          </cell>
          <cell r="E441">
            <v>4476</v>
          </cell>
          <cell r="F441">
            <v>4383.84</v>
          </cell>
          <cell r="G441">
            <v>0.45</v>
          </cell>
          <cell r="H441">
            <v>1.19</v>
          </cell>
          <cell r="I441">
            <v>4.5999999999999996</v>
          </cell>
          <cell r="J441" t="str">
            <v xml:space="preserve">3 </v>
          </cell>
          <cell r="K441">
            <v>167</v>
          </cell>
          <cell r="L441">
            <v>9.2322000000000001E-2</v>
          </cell>
          <cell r="M441">
            <v>-19</v>
          </cell>
          <cell r="N441">
            <v>18</v>
          </cell>
          <cell r="O441">
            <v>1</v>
          </cell>
          <cell r="P441">
            <v>134.78800000000001</v>
          </cell>
          <cell r="Q441">
            <v>129.553</v>
          </cell>
          <cell r="R441">
            <v>129.553</v>
          </cell>
        </row>
        <row r="442">
          <cell r="A442" t="str">
            <v xml:space="preserve">БЕРШАНСКОЙ,404/3 </v>
          </cell>
          <cell r="B442" t="str">
            <v xml:space="preserve">1 Мая 75/1 </v>
          </cell>
          <cell r="C442" t="str">
            <v xml:space="preserve">Жилзаказчик </v>
          </cell>
          <cell r="D442">
            <v>4478.3999999999996</v>
          </cell>
          <cell r="E442">
            <v>10991</v>
          </cell>
          <cell r="F442">
            <v>17518</v>
          </cell>
          <cell r="G442">
            <v>0.37</v>
          </cell>
          <cell r="H442">
            <v>1.19</v>
          </cell>
          <cell r="I442">
            <v>4.5999999999999996</v>
          </cell>
          <cell r="J442" t="str">
            <v xml:space="preserve">5 </v>
          </cell>
          <cell r="K442">
            <v>167</v>
          </cell>
          <cell r="L442">
            <v>0.30066399999999999</v>
          </cell>
          <cell r="M442">
            <v>-19</v>
          </cell>
          <cell r="N442">
            <v>18</v>
          </cell>
          <cell r="O442">
            <v>1</v>
          </cell>
          <cell r="P442">
            <v>438.96199999999999</v>
          </cell>
          <cell r="Q442">
            <v>445.61399999999998</v>
          </cell>
          <cell r="R442">
            <v>445.61399999999998</v>
          </cell>
        </row>
        <row r="443">
          <cell r="A443" t="str">
            <v xml:space="preserve">БЕРШАНСКОЙ,404/3 </v>
          </cell>
          <cell r="B443" t="str">
            <v xml:space="preserve">Бершанская 347 </v>
          </cell>
          <cell r="C443" t="str">
            <v xml:space="preserve">Жилзаказчик </v>
          </cell>
          <cell r="D443">
            <v>320.2</v>
          </cell>
          <cell r="E443">
            <v>1248</v>
          </cell>
          <cell r="F443">
            <v>1296</v>
          </cell>
          <cell r="G443">
            <v>0.59</v>
          </cell>
          <cell r="H443">
            <v>1.19</v>
          </cell>
          <cell r="I443">
            <v>4.5999999999999996</v>
          </cell>
          <cell r="J443" t="str">
            <v xml:space="preserve">1 </v>
          </cell>
          <cell r="K443">
            <v>167</v>
          </cell>
          <cell r="L443">
            <v>3.5469000000000001E-2</v>
          </cell>
          <cell r="M443">
            <v>-19</v>
          </cell>
          <cell r="N443">
            <v>18</v>
          </cell>
          <cell r="O443">
            <v>1</v>
          </cell>
          <cell r="P443">
            <v>51.783999999999999</v>
          </cell>
          <cell r="Q443">
            <v>42.481999999999999</v>
          </cell>
          <cell r="R443">
            <v>42.481999999999999</v>
          </cell>
        </row>
        <row r="444">
          <cell r="A444" t="str">
            <v xml:space="preserve">БЕРШАНСКОЙ,404/3 </v>
          </cell>
          <cell r="B444" t="str">
            <v xml:space="preserve">Бершанская 347/1 </v>
          </cell>
          <cell r="C444" t="str">
            <v xml:space="preserve">Жилзаказчик </v>
          </cell>
          <cell r="D444">
            <v>385.7</v>
          </cell>
          <cell r="E444">
            <v>1135</v>
          </cell>
          <cell r="F444">
            <v>1134</v>
          </cell>
          <cell r="G444">
            <v>0.61</v>
          </cell>
          <cell r="H444">
            <v>1.19</v>
          </cell>
          <cell r="I444">
            <v>4.5999999999999996</v>
          </cell>
          <cell r="J444" t="str">
            <v xml:space="preserve">1 </v>
          </cell>
          <cell r="K444">
            <v>167</v>
          </cell>
          <cell r="L444">
            <v>3.2244999999999996E-2</v>
          </cell>
          <cell r="M444">
            <v>-19</v>
          </cell>
          <cell r="N444">
            <v>18</v>
          </cell>
          <cell r="O444">
            <v>1</v>
          </cell>
          <cell r="P444">
            <v>47.078000000000003</v>
          </cell>
          <cell r="Q444">
            <v>51.171999999999997</v>
          </cell>
          <cell r="R444">
            <v>51.171999999999997</v>
          </cell>
        </row>
        <row r="445">
          <cell r="A445" t="str">
            <v xml:space="preserve">БЕРШАНСКОЙ,404/3 </v>
          </cell>
          <cell r="B445" t="str">
            <v xml:space="preserve">Бершанская 347/2 </v>
          </cell>
          <cell r="C445" t="str">
            <v xml:space="preserve">Жилзаказчик </v>
          </cell>
          <cell r="D445">
            <v>425</v>
          </cell>
          <cell r="E445">
            <v>1089</v>
          </cell>
          <cell r="F445">
            <v>1088</v>
          </cell>
          <cell r="G445">
            <v>0.62</v>
          </cell>
          <cell r="H445">
            <v>1.19</v>
          </cell>
          <cell r="I445">
            <v>4.5999999999999996</v>
          </cell>
          <cell r="J445" t="str">
            <v xml:space="preserve">1 </v>
          </cell>
          <cell r="K445">
            <v>167</v>
          </cell>
          <cell r="L445">
            <v>3.1493E-2</v>
          </cell>
          <cell r="M445">
            <v>-19</v>
          </cell>
          <cell r="N445">
            <v>18</v>
          </cell>
          <cell r="O445">
            <v>1</v>
          </cell>
          <cell r="P445">
            <v>45.978999999999999</v>
          </cell>
          <cell r="Q445">
            <v>56.384999999999998</v>
          </cell>
          <cell r="R445">
            <v>56.384999999999998</v>
          </cell>
        </row>
        <row r="446">
          <cell r="A446" t="str">
            <v xml:space="preserve">БЕРШАНСКОЙ,404/3 </v>
          </cell>
          <cell r="B446" t="str">
            <v xml:space="preserve">Бершанская 347/4 </v>
          </cell>
          <cell r="C446" t="str">
            <v xml:space="preserve">Жилзаказчик </v>
          </cell>
          <cell r="D446">
            <v>391.5</v>
          </cell>
          <cell r="E446">
            <v>1106</v>
          </cell>
          <cell r="F446">
            <v>1105</v>
          </cell>
          <cell r="G446">
            <v>0.62</v>
          </cell>
          <cell r="H446">
            <v>1.19</v>
          </cell>
          <cell r="I446">
            <v>4.5999999999999996</v>
          </cell>
          <cell r="J446" t="str">
            <v xml:space="preserve">1 </v>
          </cell>
          <cell r="K446">
            <v>167</v>
          </cell>
          <cell r="L446">
            <v>3.1727999999999999E-2</v>
          </cell>
          <cell r="M446">
            <v>-19</v>
          </cell>
          <cell r="N446">
            <v>18</v>
          </cell>
          <cell r="O446">
            <v>1</v>
          </cell>
          <cell r="P446">
            <v>46.322000000000003</v>
          </cell>
          <cell r="Q446">
            <v>51.94</v>
          </cell>
          <cell r="R446">
            <v>51.94</v>
          </cell>
        </row>
        <row r="447">
          <cell r="A447" t="str">
            <v xml:space="preserve">БЕРШАНСКОЙ,404/3 </v>
          </cell>
          <cell r="B447" t="str">
            <v xml:space="preserve">Бершанская 347/5 </v>
          </cell>
          <cell r="C447" t="str">
            <v xml:space="preserve">Жилзаказчик </v>
          </cell>
          <cell r="D447">
            <v>377.9</v>
          </cell>
          <cell r="E447">
            <v>1143</v>
          </cell>
          <cell r="F447">
            <v>1142</v>
          </cell>
          <cell r="G447">
            <v>0.61</v>
          </cell>
          <cell r="H447">
            <v>1.19</v>
          </cell>
          <cell r="I447">
            <v>4.5999999999999996</v>
          </cell>
          <cell r="J447" t="str">
            <v xml:space="preserve">1 </v>
          </cell>
          <cell r="K447">
            <v>167</v>
          </cell>
          <cell r="L447">
            <v>3.2398999999999997E-2</v>
          </cell>
          <cell r="M447">
            <v>-19</v>
          </cell>
          <cell r="N447">
            <v>18</v>
          </cell>
          <cell r="O447">
            <v>1</v>
          </cell>
          <cell r="P447">
            <v>47.302</v>
          </cell>
          <cell r="Q447">
            <v>50.139000000000003</v>
          </cell>
          <cell r="R447">
            <v>50.139000000000003</v>
          </cell>
        </row>
        <row r="448">
          <cell r="A448" t="str">
            <v xml:space="preserve">БЕРШАНСКОЙ,404/3 </v>
          </cell>
          <cell r="B448" t="str">
            <v xml:space="preserve">Бершанская 347/6 </v>
          </cell>
          <cell r="C448" t="str">
            <v xml:space="preserve">Жилзаказчик </v>
          </cell>
          <cell r="D448">
            <v>276.89999999999998</v>
          </cell>
          <cell r="E448">
            <v>923</v>
          </cell>
          <cell r="F448">
            <v>922</v>
          </cell>
          <cell r="G448">
            <v>0.66</v>
          </cell>
          <cell r="H448">
            <v>1.19</v>
          </cell>
          <cell r="I448">
            <v>4.5999999999999996</v>
          </cell>
          <cell r="J448" t="str">
            <v xml:space="preserve">1 </v>
          </cell>
          <cell r="K448">
            <v>167</v>
          </cell>
          <cell r="L448">
            <v>2.8142E-2</v>
          </cell>
          <cell r="M448">
            <v>-19</v>
          </cell>
          <cell r="N448">
            <v>18</v>
          </cell>
          <cell r="O448">
            <v>1</v>
          </cell>
          <cell r="P448">
            <v>41.087000000000003</v>
          </cell>
          <cell r="Q448">
            <v>36.738999999999997</v>
          </cell>
          <cell r="R448">
            <v>36.738999999999997</v>
          </cell>
        </row>
        <row r="449">
          <cell r="A449" t="str">
            <v xml:space="preserve">БЕРШАНСКОЙ,404/3 </v>
          </cell>
          <cell r="B449" t="str">
            <v xml:space="preserve">Бершанская 347/7 </v>
          </cell>
          <cell r="C449" t="str">
            <v xml:space="preserve">Жилзаказчик </v>
          </cell>
          <cell r="D449">
            <v>293.89999999999998</v>
          </cell>
          <cell r="E449">
            <v>969</v>
          </cell>
          <cell r="F449">
            <v>968</v>
          </cell>
          <cell r="G449">
            <v>0.65</v>
          </cell>
          <cell r="H449">
            <v>1.19</v>
          </cell>
          <cell r="I449">
            <v>4.5999999999999996</v>
          </cell>
          <cell r="J449" t="str">
            <v xml:space="preserve">1 </v>
          </cell>
          <cell r="K449">
            <v>167</v>
          </cell>
          <cell r="L449">
            <v>2.9321E-2</v>
          </cell>
          <cell r="M449">
            <v>-19</v>
          </cell>
          <cell r="N449">
            <v>18</v>
          </cell>
          <cell r="O449">
            <v>1</v>
          </cell>
          <cell r="P449">
            <v>42.808999999999997</v>
          </cell>
          <cell r="Q449">
            <v>38.994</v>
          </cell>
          <cell r="R449">
            <v>38.994</v>
          </cell>
        </row>
        <row r="450">
          <cell r="A450" t="str">
            <v xml:space="preserve">БЕРШАНСКОЙ,404/3 </v>
          </cell>
          <cell r="B450" t="str">
            <v xml:space="preserve">Бершанская 347/8 </v>
          </cell>
          <cell r="C450" t="str">
            <v xml:space="preserve">Жилзаказчик </v>
          </cell>
          <cell r="D450">
            <v>375.8</v>
          </cell>
          <cell r="E450">
            <v>1126</v>
          </cell>
          <cell r="F450">
            <v>1125</v>
          </cell>
          <cell r="G450">
            <v>0.62</v>
          </cell>
          <cell r="H450">
            <v>1.19</v>
          </cell>
          <cell r="I450">
            <v>4.5999999999999996</v>
          </cell>
          <cell r="J450" t="str">
            <v xml:space="preserve">1 </v>
          </cell>
          <cell r="K450">
            <v>167</v>
          </cell>
          <cell r="L450">
            <v>3.2093999999999998E-2</v>
          </cell>
          <cell r="M450">
            <v>-19</v>
          </cell>
          <cell r="N450">
            <v>18</v>
          </cell>
          <cell r="O450">
            <v>1</v>
          </cell>
          <cell r="P450">
            <v>46.854999999999997</v>
          </cell>
          <cell r="Q450">
            <v>49.856999999999999</v>
          </cell>
          <cell r="R450">
            <v>49.856999999999999</v>
          </cell>
        </row>
        <row r="451">
          <cell r="A451" t="str">
            <v xml:space="preserve">БЕРШАНСКОЙ,404/3 </v>
          </cell>
          <cell r="B451" t="str">
            <v xml:space="preserve">Фадеева 413 </v>
          </cell>
          <cell r="C451" t="str">
            <v xml:space="preserve">Жилзаказчик </v>
          </cell>
          <cell r="D451">
            <v>7148.5</v>
          </cell>
          <cell r="E451">
            <v>9</v>
          </cell>
          <cell r="F451">
            <v>35054.68</v>
          </cell>
          <cell r="G451">
            <v>0.35</v>
          </cell>
          <cell r="H451">
            <v>1.19</v>
          </cell>
          <cell r="I451">
            <v>4.5999999999999996</v>
          </cell>
          <cell r="J451" t="str">
            <v xml:space="preserve">9 </v>
          </cell>
          <cell r="K451">
            <v>167</v>
          </cell>
          <cell r="L451">
            <v>0.56451099999999999</v>
          </cell>
          <cell r="M451">
            <v>-19</v>
          </cell>
          <cell r="N451">
            <v>18</v>
          </cell>
          <cell r="O451">
            <v>1</v>
          </cell>
          <cell r="P451">
            <v>824.173</v>
          </cell>
          <cell r="Q451">
            <v>711.29899999999998</v>
          </cell>
          <cell r="R451">
            <v>711.29899999999998</v>
          </cell>
        </row>
        <row r="452">
          <cell r="A452" t="str">
            <v xml:space="preserve">БЕРШАНСКОЙ,404/3 </v>
          </cell>
          <cell r="B452" t="str">
            <v xml:space="preserve">Фадеева 415 </v>
          </cell>
          <cell r="C452" t="str">
            <v xml:space="preserve">Жилзаказчик </v>
          </cell>
          <cell r="D452">
            <v>3224.4</v>
          </cell>
          <cell r="E452">
            <v>9</v>
          </cell>
          <cell r="F452">
            <v>13418</v>
          </cell>
          <cell r="G452">
            <v>0.37</v>
          </cell>
          <cell r="H452">
            <v>1.19</v>
          </cell>
          <cell r="I452">
            <v>4.5999999999999996</v>
          </cell>
          <cell r="J452" t="str">
            <v xml:space="preserve">9 </v>
          </cell>
          <cell r="K452">
            <v>167</v>
          </cell>
          <cell r="L452">
            <v>0.22827499999999998</v>
          </cell>
          <cell r="M452">
            <v>-19</v>
          </cell>
          <cell r="N452">
            <v>18</v>
          </cell>
          <cell r="O452">
            <v>1</v>
          </cell>
          <cell r="P452">
            <v>333.27499999999998</v>
          </cell>
          <cell r="Q452">
            <v>320.83699999999999</v>
          </cell>
          <cell r="R452">
            <v>320.83699999999999</v>
          </cell>
        </row>
        <row r="453">
          <cell r="A453" t="str">
            <v xml:space="preserve">БЕРШАНСКОЙ,404/3 </v>
          </cell>
          <cell r="B453" t="str">
            <v xml:space="preserve">Фадеева 419 </v>
          </cell>
          <cell r="C453" t="str">
            <v xml:space="preserve">Жилзаказчик </v>
          </cell>
          <cell r="D453">
            <v>4373.3999999999996</v>
          </cell>
          <cell r="E453">
            <v>5</v>
          </cell>
          <cell r="F453">
            <v>16026</v>
          </cell>
          <cell r="G453">
            <v>0.37</v>
          </cell>
          <cell r="H453">
            <v>1.19</v>
          </cell>
          <cell r="I453">
            <v>4.5999999999999996</v>
          </cell>
          <cell r="J453" t="str">
            <v xml:space="preserve">5 </v>
          </cell>
          <cell r="K453">
            <v>167</v>
          </cell>
          <cell r="L453">
            <v>0.27262799999999998</v>
          </cell>
          <cell r="M453">
            <v>-19</v>
          </cell>
          <cell r="N453">
            <v>18</v>
          </cell>
          <cell r="O453">
            <v>1</v>
          </cell>
          <cell r="P453">
            <v>398.03100000000001</v>
          </cell>
          <cell r="Q453">
            <v>435.166</v>
          </cell>
          <cell r="R453">
            <v>435.166</v>
          </cell>
        </row>
        <row r="454">
          <cell r="A454" t="str">
            <v xml:space="preserve">БЕРШАНСКОЙ,404/3 </v>
          </cell>
          <cell r="B454" t="str">
            <v xml:space="preserve">Фадеева 421 </v>
          </cell>
          <cell r="C454" t="str">
            <v xml:space="preserve">Жилзаказчик </v>
          </cell>
          <cell r="D454">
            <v>5860.2</v>
          </cell>
          <cell r="E454">
            <v>9</v>
          </cell>
          <cell r="F454">
            <v>26205</v>
          </cell>
          <cell r="G454">
            <v>0.37</v>
          </cell>
          <cell r="H454">
            <v>1.19</v>
          </cell>
          <cell r="I454">
            <v>4.5999999999999996</v>
          </cell>
          <cell r="J454" t="str">
            <v xml:space="preserve">9 </v>
          </cell>
          <cell r="K454">
            <v>167</v>
          </cell>
          <cell r="L454">
            <v>0.44337899999999997</v>
          </cell>
          <cell r="M454">
            <v>-19</v>
          </cell>
          <cell r="N454">
            <v>18</v>
          </cell>
          <cell r="O454">
            <v>1</v>
          </cell>
          <cell r="P454">
            <v>647.32500000000005</v>
          </cell>
          <cell r="Q454">
            <v>583.11</v>
          </cell>
          <cell r="R454">
            <v>583.11</v>
          </cell>
        </row>
        <row r="455">
          <cell r="A455" t="str">
            <v xml:space="preserve">БЕРШАНСКОЙ,404/3 </v>
          </cell>
          <cell r="B455" t="str">
            <v xml:space="preserve">Фадеева 423 </v>
          </cell>
          <cell r="C455" t="str">
            <v xml:space="preserve">Жилзаказчик </v>
          </cell>
          <cell r="D455">
            <v>6573.9</v>
          </cell>
          <cell r="E455">
            <v>10</v>
          </cell>
          <cell r="F455">
            <v>27048</v>
          </cell>
          <cell r="G455">
            <v>0.37</v>
          </cell>
          <cell r="H455">
            <v>1.19</v>
          </cell>
          <cell r="I455">
            <v>4.5999999999999996</v>
          </cell>
          <cell r="J455" t="str">
            <v xml:space="preserve">10 </v>
          </cell>
          <cell r="K455">
            <v>167</v>
          </cell>
          <cell r="L455">
            <v>0.45515499999999998</v>
          </cell>
          <cell r="M455">
            <v>-19</v>
          </cell>
          <cell r="N455">
            <v>18</v>
          </cell>
          <cell r="O455">
            <v>1</v>
          </cell>
          <cell r="P455">
            <v>664.51700000000005</v>
          </cell>
          <cell r="Q455">
            <v>654.12400000000002</v>
          </cell>
          <cell r="R455">
            <v>654.12400000000002</v>
          </cell>
        </row>
        <row r="456">
          <cell r="A456" t="str">
            <v xml:space="preserve">БЕРШАНСКОЙ,404/3 </v>
          </cell>
          <cell r="B456" t="str">
            <v xml:space="preserve">Фадеева 413 неж.помещение </v>
          </cell>
          <cell r="C456" t="str">
            <v xml:space="preserve">Бюджет </v>
          </cell>
          <cell r="D456">
            <v>191.73</v>
          </cell>
          <cell r="E456">
            <v>0</v>
          </cell>
          <cell r="F456">
            <v>862.76</v>
          </cell>
          <cell r="G456">
            <v>0.43</v>
          </cell>
          <cell r="H456">
            <v>1.19</v>
          </cell>
          <cell r="I456">
            <v>4.5999999999999996</v>
          </cell>
          <cell r="J456" t="str">
            <v xml:space="preserve"> </v>
          </cell>
          <cell r="K456">
            <v>167</v>
          </cell>
          <cell r="L456">
            <v>1.7208999999999999E-2</v>
          </cell>
          <cell r="M456">
            <v>-19</v>
          </cell>
          <cell r="N456">
            <v>18</v>
          </cell>
          <cell r="O456">
            <v>1</v>
          </cell>
          <cell r="P456">
            <v>25.123999999999999</v>
          </cell>
          <cell r="Q456">
            <v>0</v>
          </cell>
          <cell r="R456">
            <v>25.123999999999999</v>
          </cell>
        </row>
        <row r="457">
          <cell r="A457" t="str">
            <v xml:space="preserve">БЕРШАНСКОЙ,404/3 </v>
          </cell>
          <cell r="B457" t="str">
            <v xml:space="preserve">1 Мая 71/2 Лит.А Ж/Д </v>
          </cell>
          <cell r="C457" t="str">
            <v xml:space="preserve">Население </v>
          </cell>
          <cell r="D457">
            <v>4370.3</v>
          </cell>
          <cell r="E457">
            <v>17181</v>
          </cell>
          <cell r="F457">
            <v>15778.57</v>
          </cell>
          <cell r="G457">
            <v>0.37</v>
          </cell>
          <cell r="H457">
            <v>1.19</v>
          </cell>
          <cell r="I457">
            <v>4.5999999999999996</v>
          </cell>
          <cell r="J457" t="str">
            <v xml:space="preserve">12 </v>
          </cell>
          <cell r="K457">
            <v>167</v>
          </cell>
          <cell r="L457">
            <v>0.27081</v>
          </cell>
          <cell r="M457">
            <v>-19</v>
          </cell>
          <cell r="N457">
            <v>18</v>
          </cell>
          <cell r="O457">
            <v>1</v>
          </cell>
          <cell r="P457">
            <v>395.37599999999998</v>
          </cell>
          <cell r="Q457">
            <v>434.85700000000003</v>
          </cell>
          <cell r="R457">
            <v>434.85700000000003</v>
          </cell>
        </row>
        <row r="458">
          <cell r="A458" t="str">
            <v xml:space="preserve">БЕРШАНСКОЙ,404/3 </v>
          </cell>
          <cell r="B458" t="str">
            <v xml:space="preserve">Бершанской 408 МДОУ-234 </v>
          </cell>
          <cell r="C458" t="str">
            <v xml:space="preserve">Бюджет </v>
          </cell>
          <cell r="D458">
            <v>2807.18</v>
          </cell>
          <cell r="E458">
            <v>0</v>
          </cell>
          <cell r="F458">
            <v>12632.29</v>
          </cell>
          <cell r="G458">
            <v>0.34</v>
          </cell>
          <cell r="H458">
            <v>1.19</v>
          </cell>
          <cell r="I458">
            <v>4.5999999999999996</v>
          </cell>
          <cell r="J458" t="str">
            <v xml:space="preserve"> </v>
          </cell>
          <cell r="K458">
            <v>167</v>
          </cell>
          <cell r="L458">
            <v>0.21</v>
          </cell>
          <cell r="M458">
            <v>-19</v>
          </cell>
          <cell r="N458">
            <v>20</v>
          </cell>
          <cell r="O458">
            <v>1</v>
          </cell>
          <cell r="P458">
            <v>334.03500000000003</v>
          </cell>
          <cell r="Q458">
            <v>0</v>
          </cell>
          <cell r="R458">
            <v>334.03500000000003</v>
          </cell>
        </row>
        <row r="459">
          <cell r="A459" t="str">
            <v xml:space="preserve">БЕРШАНСКОЙ,404/3 </v>
          </cell>
          <cell r="B459" t="str">
            <v xml:space="preserve">Фадеева 417 д/с-3 </v>
          </cell>
          <cell r="C459" t="str">
            <v xml:space="preserve">Бюджет </v>
          </cell>
          <cell r="D459">
            <v>1852.07</v>
          </cell>
          <cell r="E459">
            <v>0</v>
          </cell>
          <cell r="F459">
            <v>8334.2999999999993</v>
          </cell>
          <cell r="G459">
            <v>0.34</v>
          </cell>
          <cell r="H459">
            <v>1.19</v>
          </cell>
          <cell r="I459">
            <v>4.5999999999999996</v>
          </cell>
          <cell r="J459" t="str">
            <v xml:space="preserve"> </v>
          </cell>
          <cell r="K459">
            <v>167</v>
          </cell>
          <cell r="L459">
            <v>0.13855000000000001</v>
          </cell>
          <cell r="M459">
            <v>-19</v>
          </cell>
          <cell r="N459">
            <v>20</v>
          </cell>
          <cell r="O459">
            <v>1</v>
          </cell>
          <cell r="P459">
            <v>220.38399999999999</v>
          </cell>
          <cell r="Q459">
            <v>0</v>
          </cell>
          <cell r="R459">
            <v>220.38399999999999</v>
          </cell>
        </row>
        <row r="460">
          <cell r="A460" t="str">
            <v xml:space="preserve">БЕРШАНСКОЙ,404/3 </v>
          </cell>
          <cell r="B460" t="str">
            <v xml:space="preserve">Бершанская 372 СОШ-7 зд.школы </v>
          </cell>
          <cell r="C460" t="str">
            <v xml:space="preserve">Бюджет </v>
          </cell>
          <cell r="D460">
            <v>1681.37</v>
          </cell>
          <cell r="E460">
            <v>6640</v>
          </cell>
          <cell r="F460">
            <v>7566.18</v>
          </cell>
          <cell r="G460">
            <v>0.35</v>
          </cell>
          <cell r="H460">
            <v>1.19</v>
          </cell>
          <cell r="I460">
            <v>4.5999999999999996</v>
          </cell>
          <cell r="J460" t="str">
            <v xml:space="preserve"> </v>
          </cell>
          <cell r="K460">
            <v>167</v>
          </cell>
          <cell r="L460">
            <v>0.11620000000000001</v>
          </cell>
          <cell r="M460">
            <v>-19</v>
          </cell>
          <cell r="N460">
            <v>16</v>
          </cell>
          <cell r="O460">
            <v>1</v>
          </cell>
          <cell r="P460">
            <v>152.73099999999999</v>
          </cell>
          <cell r="Q460">
            <v>0</v>
          </cell>
          <cell r="R460">
            <v>152.73099999999999</v>
          </cell>
        </row>
        <row r="461">
          <cell r="A461" t="str">
            <v xml:space="preserve">БЕРШАНСКОЙ,404/3 </v>
          </cell>
          <cell r="B461" t="str">
            <v xml:space="preserve">Бершанской 372 СОШ-7 спортзал </v>
          </cell>
          <cell r="C461" t="str">
            <v xml:space="preserve">Бюджет </v>
          </cell>
          <cell r="D461">
            <v>242.83</v>
          </cell>
          <cell r="E461">
            <v>1055</v>
          </cell>
          <cell r="F461">
            <v>1092.74</v>
          </cell>
          <cell r="G461">
            <v>0.39</v>
          </cell>
          <cell r="H461">
            <v>1.19</v>
          </cell>
          <cell r="I461">
            <v>4.5999999999999996</v>
          </cell>
          <cell r="J461" t="str">
            <v xml:space="preserve"> </v>
          </cell>
          <cell r="K461">
            <v>167</v>
          </cell>
          <cell r="L461">
            <v>1.8700000000000001E-2</v>
          </cell>
          <cell r="M461">
            <v>-19</v>
          </cell>
          <cell r="N461">
            <v>16</v>
          </cell>
          <cell r="O461">
            <v>1</v>
          </cell>
          <cell r="P461">
            <v>24.579000000000001</v>
          </cell>
          <cell r="Q461">
            <v>0</v>
          </cell>
          <cell r="R461">
            <v>24.579000000000001</v>
          </cell>
        </row>
        <row r="462">
          <cell r="A462" t="str">
            <v xml:space="preserve">БЕРШАНСКОЙ,404/3 </v>
          </cell>
          <cell r="B462" t="str">
            <v xml:space="preserve">Фадеева 329 СОШ-60 </v>
          </cell>
          <cell r="C462" t="str">
            <v xml:space="preserve">Бюджет </v>
          </cell>
          <cell r="D462">
            <v>3149.89</v>
          </cell>
          <cell r="E462">
            <v>2500</v>
          </cell>
          <cell r="F462">
            <v>14174.49</v>
          </cell>
          <cell r="G462">
            <v>0.33</v>
          </cell>
          <cell r="H462">
            <v>1.19</v>
          </cell>
          <cell r="I462">
            <v>4.5999999999999996</v>
          </cell>
          <cell r="J462" t="str">
            <v xml:space="preserve"> </v>
          </cell>
          <cell r="K462">
            <v>167</v>
          </cell>
          <cell r="L462">
            <v>0.20525000000000002</v>
          </cell>
          <cell r="M462">
            <v>-19</v>
          </cell>
          <cell r="N462">
            <v>16</v>
          </cell>
          <cell r="O462">
            <v>1</v>
          </cell>
          <cell r="P462">
            <v>269.77600000000001</v>
          </cell>
          <cell r="Q462">
            <v>0</v>
          </cell>
          <cell r="R462">
            <v>269.77600000000001</v>
          </cell>
        </row>
        <row r="463">
          <cell r="A463" t="str">
            <v xml:space="preserve">БЕРШАНСКОЙ,404/3 </v>
          </cell>
          <cell r="B463" t="str">
            <v xml:space="preserve">Бершанская 408/1 ж/д </v>
          </cell>
          <cell r="C463" t="str">
            <v xml:space="preserve">Население </v>
          </cell>
          <cell r="D463">
            <v>1475.3</v>
          </cell>
          <cell r="E463">
            <v>5309</v>
          </cell>
          <cell r="F463">
            <v>5309</v>
          </cell>
          <cell r="G463">
            <v>0.44</v>
          </cell>
          <cell r="H463">
            <v>1.19</v>
          </cell>
          <cell r="I463">
            <v>4.5999999999999996</v>
          </cell>
          <cell r="J463" t="str">
            <v xml:space="preserve">8 </v>
          </cell>
          <cell r="K463">
            <v>167</v>
          </cell>
          <cell r="L463">
            <v>0.10409399999999999</v>
          </cell>
          <cell r="M463">
            <v>-19</v>
          </cell>
          <cell r="N463">
            <v>18</v>
          </cell>
          <cell r="O463">
            <v>1</v>
          </cell>
          <cell r="P463">
            <v>151.97499999999999</v>
          </cell>
          <cell r="Q463">
            <v>146.79499999999999</v>
          </cell>
          <cell r="R463">
            <v>146.79499999999999</v>
          </cell>
        </row>
        <row r="464">
          <cell r="A464" t="str">
            <v xml:space="preserve">БЕРШАНСКОЙ,404/3 </v>
          </cell>
          <cell r="B464" t="str">
            <v xml:space="preserve">Лавочкина 1 Админ.зд. </v>
          </cell>
          <cell r="C464" t="str">
            <v xml:space="preserve">Прочие </v>
          </cell>
          <cell r="D464">
            <v>1062.4000000000001</v>
          </cell>
          <cell r="E464">
            <v>0</v>
          </cell>
          <cell r="F464">
            <v>4780.82</v>
          </cell>
          <cell r="G464">
            <v>0.43</v>
          </cell>
          <cell r="H464">
            <v>1.19</v>
          </cell>
          <cell r="I464">
            <v>4.5999999999999996</v>
          </cell>
          <cell r="J464" t="str">
            <v xml:space="preserve"> </v>
          </cell>
          <cell r="K464">
            <v>167</v>
          </cell>
          <cell r="L464">
            <v>9.5360000000000014E-2</v>
          </cell>
          <cell r="M464">
            <v>-19</v>
          </cell>
          <cell r="N464">
            <v>18</v>
          </cell>
          <cell r="O464">
            <v>1</v>
          </cell>
          <cell r="P464">
            <v>139.22300000000001</v>
          </cell>
          <cell r="Q464">
            <v>0</v>
          </cell>
          <cell r="R464">
            <v>139.22300000000001</v>
          </cell>
        </row>
        <row r="465">
          <cell r="A465" t="str">
            <v xml:space="preserve">БЕРШАНСКОЙ,404/3 </v>
          </cell>
          <cell r="B465" t="str">
            <v xml:space="preserve">1 Мая 67 парикмахерская </v>
          </cell>
          <cell r="C465" t="str">
            <v xml:space="preserve">Прочие </v>
          </cell>
          <cell r="D465">
            <v>49.27</v>
          </cell>
          <cell r="E465">
            <v>0</v>
          </cell>
          <cell r="F465">
            <v>221.72</v>
          </cell>
          <cell r="G465">
            <v>0.39</v>
          </cell>
          <cell r="H465">
            <v>1.19</v>
          </cell>
          <cell r="I465">
            <v>4.5999999999999996</v>
          </cell>
          <cell r="J465" t="str">
            <v xml:space="preserve"> </v>
          </cell>
          <cell r="K465">
            <v>167</v>
          </cell>
          <cell r="L465">
            <v>3.9700000000000004E-3</v>
          </cell>
          <cell r="M465">
            <v>-19</v>
          </cell>
          <cell r="N465">
            <v>18</v>
          </cell>
          <cell r="O465">
            <v>1</v>
          </cell>
          <cell r="P465">
            <v>5.7969999999999997</v>
          </cell>
          <cell r="Q465">
            <v>0</v>
          </cell>
          <cell r="R465">
            <v>5.7969999999999997</v>
          </cell>
        </row>
        <row r="466">
          <cell r="A466" t="str">
            <v xml:space="preserve">БЕРШАНСКОЙ,404/3 </v>
          </cell>
          <cell r="B466" t="str">
            <v xml:space="preserve">1 Мая 71/2 цок.этаж лит.А ж/д </v>
          </cell>
          <cell r="C466" t="str">
            <v xml:space="preserve">Прочие </v>
          </cell>
          <cell r="D466">
            <v>428.6</v>
          </cell>
          <cell r="E466">
            <v>1457</v>
          </cell>
          <cell r="F466">
            <v>535.45000000000005</v>
          </cell>
          <cell r="G466">
            <v>0.37</v>
          </cell>
          <cell r="H466">
            <v>1.19</v>
          </cell>
          <cell r="I466">
            <v>4.5999999999999996</v>
          </cell>
          <cell r="J466" t="str">
            <v xml:space="preserve"> </v>
          </cell>
          <cell r="K466">
            <v>167</v>
          </cell>
          <cell r="L466">
            <v>9.1900000000000003E-3</v>
          </cell>
          <cell r="M466">
            <v>-19</v>
          </cell>
          <cell r="N466">
            <v>18</v>
          </cell>
          <cell r="O466">
            <v>1</v>
          </cell>
          <cell r="P466">
            <v>13.417999999999999</v>
          </cell>
          <cell r="Q466">
            <v>0</v>
          </cell>
          <cell r="R466">
            <v>13.417999999999999</v>
          </cell>
        </row>
        <row r="467">
          <cell r="A467" t="str">
            <v xml:space="preserve">БЕРШАНСКОЙ,404/3 </v>
          </cell>
          <cell r="B467" t="str">
            <v xml:space="preserve">Фадеева п Пашковский насосная </v>
          </cell>
          <cell r="C467" t="str">
            <v xml:space="preserve">Прочие </v>
          </cell>
          <cell r="D467">
            <v>35</v>
          </cell>
          <cell r="E467">
            <v>165</v>
          </cell>
          <cell r="F467">
            <v>157.06</v>
          </cell>
          <cell r="G467">
            <v>1.05</v>
          </cell>
          <cell r="H467">
            <v>1.19</v>
          </cell>
          <cell r="I467">
            <v>4.5999999999999996</v>
          </cell>
          <cell r="J467" t="str">
            <v xml:space="preserve"> </v>
          </cell>
          <cell r="K467">
            <v>167</v>
          </cell>
          <cell r="L467">
            <v>7.6500000000000005E-3</v>
          </cell>
          <cell r="M467">
            <v>-19</v>
          </cell>
          <cell r="N467">
            <v>18</v>
          </cell>
          <cell r="O467">
            <v>1</v>
          </cell>
          <cell r="P467">
            <v>11.167999999999999</v>
          </cell>
          <cell r="Q467">
            <v>0</v>
          </cell>
          <cell r="R467">
            <v>11.167999999999999</v>
          </cell>
        </row>
        <row r="468">
          <cell r="A468" t="str">
            <v xml:space="preserve">БЕРШАНСКОЙ,404/3 </v>
          </cell>
          <cell r="B468" t="str">
            <v xml:space="preserve">Бершанской 404/1 маг. </v>
          </cell>
          <cell r="C468" t="str">
            <v xml:space="preserve">Прочие </v>
          </cell>
          <cell r="D468">
            <v>56.9</v>
          </cell>
          <cell r="E468">
            <v>0</v>
          </cell>
          <cell r="F468">
            <v>210.52</v>
          </cell>
          <cell r="G468">
            <v>0.38</v>
          </cell>
          <cell r="H468">
            <v>1.19</v>
          </cell>
          <cell r="I468">
            <v>4.5999999999999996</v>
          </cell>
          <cell r="J468" t="str">
            <v xml:space="preserve"> </v>
          </cell>
          <cell r="K468">
            <v>167</v>
          </cell>
          <cell r="L468">
            <v>3.4100000000000003E-3</v>
          </cell>
          <cell r="M468">
            <v>-19</v>
          </cell>
          <cell r="N468">
            <v>15</v>
          </cell>
          <cell r="O468">
            <v>1</v>
          </cell>
          <cell r="P468">
            <v>4.21</v>
          </cell>
          <cell r="Q468">
            <v>0</v>
          </cell>
          <cell r="R468">
            <v>4.21</v>
          </cell>
        </row>
        <row r="469">
          <cell r="A469" t="str">
            <v xml:space="preserve">БЕРШАНСКОЙ,404/3 </v>
          </cell>
          <cell r="B469" t="str">
            <v xml:space="preserve">1 Мая 67 магазин </v>
          </cell>
          <cell r="C469" t="str">
            <v xml:space="preserve">Прочие </v>
          </cell>
          <cell r="D469">
            <v>225.42</v>
          </cell>
          <cell r="E469">
            <v>0</v>
          </cell>
          <cell r="F469">
            <v>932.12</v>
          </cell>
          <cell r="G469">
            <v>0.39</v>
          </cell>
          <cell r="H469">
            <v>1.19</v>
          </cell>
          <cell r="I469">
            <v>4.5999999999999996</v>
          </cell>
          <cell r="J469" t="str">
            <v xml:space="preserve"> </v>
          </cell>
          <cell r="K469">
            <v>167</v>
          </cell>
          <cell r="L469">
            <v>1.669E-2</v>
          </cell>
          <cell r="M469">
            <v>-19</v>
          </cell>
          <cell r="N469">
            <v>18</v>
          </cell>
          <cell r="O469">
            <v>1</v>
          </cell>
          <cell r="P469">
            <v>24.367999999999999</v>
          </cell>
          <cell r="Q469">
            <v>0</v>
          </cell>
          <cell r="R469">
            <v>24.367999999999999</v>
          </cell>
        </row>
        <row r="470">
          <cell r="A470" t="str">
            <v xml:space="preserve">БЕРШАНСКОЙ,404/3 </v>
          </cell>
          <cell r="B470" t="str">
            <v xml:space="preserve">Бершанской 402 неж.пом. </v>
          </cell>
          <cell r="C470" t="str">
            <v xml:space="preserve">Прочие </v>
          </cell>
          <cell r="D470">
            <v>120.8</v>
          </cell>
          <cell r="E470">
            <v>0</v>
          </cell>
          <cell r="F470">
            <v>487.07</v>
          </cell>
          <cell r="G470">
            <v>0.48</v>
          </cell>
          <cell r="H470">
            <v>1.19</v>
          </cell>
          <cell r="I470">
            <v>4.5999999999999996</v>
          </cell>
          <cell r="J470" t="str">
            <v xml:space="preserve"> </v>
          </cell>
          <cell r="K470">
            <v>167</v>
          </cell>
          <cell r="L470">
            <v>1.0034E-2</v>
          </cell>
          <cell r="M470">
            <v>-19</v>
          </cell>
          <cell r="N470">
            <v>15</v>
          </cell>
          <cell r="O470">
            <v>1</v>
          </cell>
          <cell r="P470">
            <v>12.393000000000001</v>
          </cell>
          <cell r="Q470">
            <v>0</v>
          </cell>
          <cell r="R470">
            <v>12.393000000000001</v>
          </cell>
        </row>
        <row r="471">
          <cell r="A471" t="str">
            <v xml:space="preserve">БЕРШАНСКОЙ,404/3 </v>
          </cell>
          <cell r="B471" t="str">
            <v xml:space="preserve">Бершанской 347/3 кв.1 ж/д </v>
          </cell>
          <cell r="C471" t="str">
            <v xml:space="preserve">Население </v>
          </cell>
          <cell r="D471">
            <v>45.4</v>
          </cell>
          <cell r="E471">
            <v>0</v>
          </cell>
          <cell r="F471">
            <v>152.5</v>
          </cell>
          <cell r="G471">
            <v>0</v>
          </cell>
          <cell r="H471">
            <v>1.19</v>
          </cell>
          <cell r="I471">
            <v>4.5999999999999996</v>
          </cell>
          <cell r="J471" t="str">
            <v xml:space="preserve">1 </v>
          </cell>
          <cell r="K471">
            <v>167</v>
          </cell>
          <cell r="L471">
            <v>3.176E-3</v>
          </cell>
          <cell r="M471">
            <v>-19</v>
          </cell>
          <cell r="N471">
            <v>18</v>
          </cell>
          <cell r="O471">
            <v>1</v>
          </cell>
          <cell r="P471">
            <v>4.6379999999999999</v>
          </cell>
          <cell r="Q471">
            <v>6.0259999999999998</v>
          </cell>
          <cell r="R471">
            <v>6.0259999999999998</v>
          </cell>
        </row>
        <row r="472">
          <cell r="A472" t="str">
            <v xml:space="preserve">БЕРШАНСКОЙ,404/3 </v>
          </cell>
          <cell r="B472" t="str">
            <v xml:space="preserve">Бершанской 347/3 кв.2 ж/д </v>
          </cell>
          <cell r="C472" t="str">
            <v xml:space="preserve">Население </v>
          </cell>
          <cell r="D472">
            <v>23.2</v>
          </cell>
          <cell r="E472">
            <v>0</v>
          </cell>
          <cell r="F472">
            <v>78</v>
          </cell>
          <cell r="G472">
            <v>0</v>
          </cell>
          <cell r="H472">
            <v>1.19</v>
          </cell>
          <cell r="I472">
            <v>4.5999999999999996</v>
          </cell>
          <cell r="J472" t="str">
            <v xml:space="preserve">1 </v>
          </cell>
          <cell r="K472">
            <v>167</v>
          </cell>
          <cell r="L472">
            <v>2.2329999999999997E-3</v>
          </cell>
          <cell r="M472">
            <v>-19</v>
          </cell>
          <cell r="N472">
            <v>18</v>
          </cell>
          <cell r="O472">
            <v>1</v>
          </cell>
          <cell r="P472">
            <v>3.2589999999999999</v>
          </cell>
          <cell r="Q472">
            <v>3.0790000000000002</v>
          </cell>
          <cell r="R472">
            <v>3.0790000000000002</v>
          </cell>
        </row>
        <row r="473">
          <cell r="A473" t="str">
            <v xml:space="preserve">БЕРШАНСКОЙ,404/3 </v>
          </cell>
          <cell r="B473" t="str">
            <v xml:space="preserve">Бершанской 347/3 кв.3 ж/д </v>
          </cell>
          <cell r="C473" t="str">
            <v xml:space="preserve">Население </v>
          </cell>
          <cell r="D473">
            <v>69.3</v>
          </cell>
          <cell r="E473">
            <v>0</v>
          </cell>
          <cell r="F473">
            <v>232.9</v>
          </cell>
          <cell r="G473">
            <v>0</v>
          </cell>
          <cell r="H473">
            <v>1.19</v>
          </cell>
          <cell r="I473">
            <v>4.5999999999999996</v>
          </cell>
          <cell r="J473" t="str">
            <v xml:space="preserve">1 </v>
          </cell>
          <cell r="K473">
            <v>167</v>
          </cell>
          <cell r="L473">
            <v>7.254E-3</v>
          </cell>
          <cell r="M473">
            <v>-19</v>
          </cell>
          <cell r="N473">
            <v>18</v>
          </cell>
          <cell r="O473">
            <v>1</v>
          </cell>
          <cell r="P473">
            <v>10.59</v>
          </cell>
          <cell r="Q473">
            <v>9.1929999999999996</v>
          </cell>
          <cell r="R473">
            <v>9.1929999999999996</v>
          </cell>
        </row>
        <row r="474">
          <cell r="A474" t="str">
            <v xml:space="preserve">БЕРШАНСКОЙ,404/3 </v>
          </cell>
          <cell r="B474" t="str">
            <v xml:space="preserve">Бершанской 347/3 кв.4 ж/д </v>
          </cell>
          <cell r="C474" t="str">
            <v xml:space="preserve">Население </v>
          </cell>
          <cell r="D474">
            <v>49.3</v>
          </cell>
          <cell r="E474">
            <v>0</v>
          </cell>
          <cell r="F474">
            <v>165.7</v>
          </cell>
          <cell r="G474">
            <v>0</v>
          </cell>
          <cell r="H474">
            <v>1.19</v>
          </cell>
          <cell r="I474">
            <v>4.5999999999999996</v>
          </cell>
          <cell r="J474" t="str">
            <v xml:space="preserve">1 </v>
          </cell>
          <cell r="K474">
            <v>167</v>
          </cell>
          <cell r="L474">
            <v>3.7689999999999998E-3</v>
          </cell>
          <cell r="M474">
            <v>-19</v>
          </cell>
          <cell r="N474">
            <v>18</v>
          </cell>
          <cell r="O474">
            <v>1</v>
          </cell>
          <cell r="P474">
            <v>5.5010000000000003</v>
          </cell>
          <cell r="Q474">
            <v>6.54</v>
          </cell>
          <cell r="R474">
            <v>6.54</v>
          </cell>
        </row>
        <row r="475">
          <cell r="A475" t="str">
            <v xml:space="preserve">БЕРШАНСКОЙ,404/3 </v>
          </cell>
          <cell r="B475" t="str">
            <v xml:space="preserve">Бершанской 347/3 кв.5 ж/д </v>
          </cell>
          <cell r="C475" t="str">
            <v xml:space="preserve">Население </v>
          </cell>
          <cell r="D475">
            <v>38.4</v>
          </cell>
          <cell r="E475">
            <v>0</v>
          </cell>
          <cell r="F475">
            <v>129</v>
          </cell>
          <cell r="G475">
            <v>0</v>
          </cell>
          <cell r="H475">
            <v>1.19</v>
          </cell>
          <cell r="I475">
            <v>4.5999999999999996</v>
          </cell>
          <cell r="J475" t="str">
            <v xml:space="preserve">1 </v>
          </cell>
          <cell r="K475">
            <v>167</v>
          </cell>
          <cell r="L475">
            <v>2.8170000000000001E-3</v>
          </cell>
          <cell r="M475">
            <v>-19</v>
          </cell>
          <cell r="N475">
            <v>18</v>
          </cell>
          <cell r="O475">
            <v>1</v>
          </cell>
          <cell r="P475">
            <v>4.1130000000000004</v>
          </cell>
          <cell r="Q475">
            <v>5.0970000000000004</v>
          </cell>
          <cell r="R475">
            <v>5.0970000000000004</v>
          </cell>
        </row>
        <row r="476">
          <cell r="A476" t="str">
            <v xml:space="preserve">БЕРШАНСКОЙ,404/3 </v>
          </cell>
          <cell r="B476" t="str">
            <v xml:space="preserve">Бершанской 347/3 кв.6 ж/д </v>
          </cell>
          <cell r="C476" t="str">
            <v xml:space="preserve">Население </v>
          </cell>
          <cell r="D476">
            <v>48.2</v>
          </cell>
          <cell r="E476">
            <v>0</v>
          </cell>
          <cell r="F476">
            <v>162</v>
          </cell>
          <cell r="G476">
            <v>0</v>
          </cell>
          <cell r="H476">
            <v>1.19</v>
          </cell>
          <cell r="I476">
            <v>4.5999999999999996</v>
          </cell>
          <cell r="J476" t="str">
            <v xml:space="preserve">1 </v>
          </cell>
          <cell r="K476">
            <v>167</v>
          </cell>
          <cell r="L476">
            <v>3.2359999999999997E-3</v>
          </cell>
          <cell r="M476">
            <v>-19</v>
          </cell>
          <cell r="N476">
            <v>18</v>
          </cell>
          <cell r="O476">
            <v>1</v>
          </cell>
          <cell r="P476">
            <v>4.7229999999999999</v>
          </cell>
          <cell r="Q476">
            <v>6.3959999999999999</v>
          </cell>
          <cell r="R476">
            <v>6.3959999999999999</v>
          </cell>
        </row>
        <row r="477">
          <cell r="A477" t="str">
            <v xml:space="preserve">БЕРШАНСКОЙ,404/3 </v>
          </cell>
          <cell r="B477" t="str">
            <v xml:space="preserve">Бершанской 347/3 кв.7 ж/д </v>
          </cell>
          <cell r="C477" t="str">
            <v xml:space="preserve">Население </v>
          </cell>
          <cell r="D477">
            <v>42.5</v>
          </cell>
          <cell r="E477">
            <v>0</v>
          </cell>
          <cell r="F477">
            <v>143</v>
          </cell>
          <cell r="G477">
            <v>0</v>
          </cell>
          <cell r="H477">
            <v>1.19</v>
          </cell>
          <cell r="I477">
            <v>4.5999999999999996</v>
          </cell>
          <cell r="J477" t="str">
            <v xml:space="preserve">1 </v>
          </cell>
          <cell r="K477">
            <v>167</v>
          </cell>
          <cell r="L477">
            <v>3.7979999999999997E-3</v>
          </cell>
          <cell r="M477">
            <v>-19</v>
          </cell>
          <cell r="N477">
            <v>18</v>
          </cell>
          <cell r="O477">
            <v>1</v>
          </cell>
          <cell r="P477">
            <v>5.5460000000000003</v>
          </cell>
          <cell r="Q477">
            <v>5.6390000000000002</v>
          </cell>
          <cell r="R477">
            <v>5.6390000000000002</v>
          </cell>
        </row>
        <row r="478">
          <cell r="A478" t="str">
            <v xml:space="preserve">БЕРШАНСКОЙ,404/3 </v>
          </cell>
          <cell r="B478" t="str">
            <v xml:space="preserve">Бершанской 347/3 кв.8 ж/д </v>
          </cell>
          <cell r="C478" t="str">
            <v xml:space="preserve">Население </v>
          </cell>
          <cell r="D478">
            <v>138.4</v>
          </cell>
          <cell r="E478">
            <v>0</v>
          </cell>
          <cell r="F478">
            <v>465</v>
          </cell>
          <cell r="G478">
            <v>0</v>
          </cell>
          <cell r="H478">
            <v>1.19</v>
          </cell>
          <cell r="I478">
            <v>4.5999999999999996</v>
          </cell>
          <cell r="J478" t="str">
            <v xml:space="preserve">1 </v>
          </cell>
          <cell r="K478">
            <v>167</v>
          </cell>
          <cell r="L478">
            <v>1.4286E-2</v>
          </cell>
          <cell r="M478">
            <v>-19</v>
          </cell>
          <cell r="N478">
            <v>18</v>
          </cell>
          <cell r="O478">
            <v>1</v>
          </cell>
          <cell r="P478">
            <v>20.856000000000002</v>
          </cell>
          <cell r="Q478">
            <v>18.364000000000001</v>
          </cell>
          <cell r="R478">
            <v>18.364000000000001</v>
          </cell>
        </row>
        <row r="479">
          <cell r="A479" t="str">
            <v xml:space="preserve">БЕРШАНСКОЙ,404/3 </v>
          </cell>
          <cell r="B479" t="str">
            <v xml:space="preserve">Бершанской 347/9 кв.1 ж/д </v>
          </cell>
          <cell r="C479" t="str">
            <v xml:space="preserve">Население </v>
          </cell>
          <cell r="D479">
            <v>79.3</v>
          </cell>
          <cell r="E479">
            <v>0</v>
          </cell>
          <cell r="F479">
            <v>266</v>
          </cell>
          <cell r="G479">
            <v>0</v>
          </cell>
          <cell r="H479">
            <v>1.19</v>
          </cell>
          <cell r="I479">
            <v>4.5999999999999996</v>
          </cell>
          <cell r="J479" t="str">
            <v xml:space="preserve">1 </v>
          </cell>
          <cell r="K479">
            <v>167</v>
          </cell>
          <cell r="L479">
            <v>6.2500000000000003E-3</v>
          </cell>
          <cell r="M479">
            <v>-19</v>
          </cell>
          <cell r="N479">
            <v>18</v>
          </cell>
          <cell r="O479">
            <v>1</v>
          </cell>
          <cell r="P479">
            <v>9.125</v>
          </cell>
          <cell r="Q479">
            <v>10.52</v>
          </cell>
          <cell r="R479">
            <v>10.52</v>
          </cell>
        </row>
        <row r="480">
          <cell r="A480" t="str">
            <v xml:space="preserve">БЕРШАНСКОЙ,404/3 </v>
          </cell>
          <cell r="B480" t="str">
            <v xml:space="preserve">Бершанской 347/9 кв.2 ж/д </v>
          </cell>
          <cell r="C480" t="str">
            <v xml:space="preserve">Население </v>
          </cell>
          <cell r="D480">
            <v>127.6</v>
          </cell>
          <cell r="E480">
            <v>0</v>
          </cell>
          <cell r="F480">
            <v>428.7</v>
          </cell>
          <cell r="G480">
            <v>0</v>
          </cell>
          <cell r="H480">
            <v>1.19</v>
          </cell>
          <cell r="I480">
            <v>4.5999999999999996</v>
          </cell>
          <cell r="J480" t="str">
            <v xml:space="preserve">1 </v>
          </cell>
          <cell r="K480">
            <v>167</v>
          </cell>
          <cell r="L480">
            <v>1.1061999999999999E-2</v>
          </cell>
          <cell r="M480">
            <v>-19</v>
          </cell>
          <cell r="N480">
            <v>18</v>
          </cell>
          <cell r="O480">
            <v>1</v>
          </cell>
          <cell r="P480">
            <v>16.151</v>
          </cell>
          <cell r="Q480">
            <v>16.927</v>
          </cell>
          <cell r="R480">
            <v>16.927</v>
          </cell>
        </row>
        <row r="481">
          <cell r="A481" t="str">
            <v xml:space="preserve">БЕРШАНСКОЙ,404/3 </v>
          </cell>
          <cell r="B481" t="str">
            <v xml:space="preserve">Бершанской 347/9 кв.3 ж/д </v>
          </cell>
          <cell r="C481" t="str">
            <v xml:space="preserve">Население </v>
          </cell>
          <cell r="D481">
            <v>57.4</v>
          </cell>
          <cell r="E481">
            <v>0</v>
          </cell>
          <cell r="F481">
            <v>192.9</v>
          </cell>
          <cell r="G481">
            <v>0</v>
          </cell>
          <cell r="H481">
            <v>1.19</v>
          </cell>
          <cell r="I481">
            <v>4.5999999999999996</v>
          </cell>
          <cell r="J481" t="str">
            <v xml:space="preserve">1 </v>
          </cell>
          <cell r="K481">
            <v>167</v>
          </cell>
          <cell r="L481">
            <v>4.4800000000000005E-3</v>
          </cell>
          <cell r="M481">
            <v>-19</v>
          </cell>
          <cell r="N481">
            <v>18</v>
          </cell>
          <cell r="O481">
            <v>1</v>
          </cell>
          <cell r="P481">
            <v>6.5410000000000004</v>
          </cell>
          <cell r="Q481">
            <v>7.617</v>
          </cell>
          <cell r="R481">
            <v>7.617</v>
          </cell>
        </row>
        <row r="482">
          <cell r="A482" t="str">
            <v xml:space="preserve">БЕРШАНСКОЙ,404/3 </v>
          </cell>
          <cell r="B482" t="str">
            <v xml:space="preserve">Бершанской 347/9 кв.4 ж/д </v>
          </cell>
          <cell r="C482" t="str">
            <v xml:space="preserve">Население </v>
          </cell>
          <cell r="D482">
            <v>69.900000000000006</v>
          </cell>
          <cell r="E482">
            <v>0</v>
          </cell>
          <cell r="F482">
            <v>234.9</v>
          </cell>
          <cell r="G482">
            <v>0</v>
          </cell>
          <cell r="H482">
            <v>1.19</v>
          </cell>
          <cell r="I482">
            <v>4.5999999999999996</v>
          </cell>
          <cell r="J482" t="str">
            <v xml:space="preserve">1 </v>
          </cell>
          <cell r="K482">
            <v>167</v>
          </cell>
          <cell r="L482">
            <v>4.9389999999999998E-3</v>
          </cell>
          <cell r="M482">
            <v>-19</v>
          </cell>
          <cell r="N482">
            <v>18</v>
          </cell>
          <cell r="O482">
            <v>1</v>
          </cell>
          <cell r="P482">
            <v>7.21</v>
          </cell>
          <cell r="Q482">
            <v>9.2759999999999998</v>
          </cell>
          <cell r="R482">
            <v>9.2759999999999998</v>
          </cell>
        </row>
        <row r="483">
          <cell r="A483" t="str">
            <v xml:space="preserve">БЕРШАНСКОЙ,404/3 </v>
          </cell>
          <cell r="B483" t="str">
            <v xml:space="preserve">Бершанской 347/9 кв.5 ж/д </v>
          </cell>
          <cell r="C483" t="str">
            <v xml:space="preserve">Население </v>
          </cell>
          <cell r="D483">
            <v>94.7</v>
          </cell>
          <cell r="E483">
            <v>0</v>
          </cell>
          <cell r="F483">
            <v>318.2</v>
          </cell>
          <cell r="G483">
            <v>0</v>
          </cell>
          <cell r="H483">
            <v>1.19</v>
          </cell>
          <cell r="I483">
            <v>4.5999999999999996</v>
          </cell>
          <cell r="J483" t="str">
            <v xml:space="preserve">1 </v>
          </cell>
          <cell r="K483">
            <v>167</v>
          </cell>
          <cell r="L483">
            <v>7.2579999999999997E-3</v>
          </cell>
          <cell r="M483">
            <v>-19</v>
          </cell>
          <cell r="N483">
            <v>18</v>
          </cell>
          <cell r="O483">
            <v>1</v>
          </cell>
          <cell r="P483">
            <v>10.596</v>
          </cell>
          <cell r="Q483">
            <v>12.565</v>
          </cell>
          <cell r="R483">
            <v>12.565</v>
          </cell>
        </row>
        <row r="484">
          <cell r="A484" t="str">
            <v xml:space="preserve">БЕРШАНСКОЙ,404/3 </v>
          </cell>
          <cell r="B484" t="str">
            <v xml:space="preserve">Бершанской 347/9 кв.6 ж/д </v>
          </cell>
          <cell r="C484" t="str">
            <v xml:space="preserve">Население </v>
          </cell>
          <cell r="D484">
            <v>67.099999999999994</v>
          </cell>
          <cell r="E484">
            <v>0</v>
          </cell>
          <cell r="F484">
            <v>225.5</v>
          </cell>
          <cell r="G484">
            <v>0</v>
          </cell>
          <cell r="H484">
            <v>1.19</v>
          </cell>
          <cell r="I484">
            <v>4.5999999999999996</v>
          </cell>
          <cell r="J484" t="str">
            <v xml:space="preserve">1 </v>
          </cell>
          <cell r="K484">
            <v>167</v>
          </cell>
          <cell r="L484">
            <v>6.5319999999999996E-3</v>
          </cell>
          <cell r="M484">
            <v>-19</v>
          </cell>
          <cell r="N484">
            <v>18</v>
          </cell>
          <cell r="O484">
            <v>1</v>
          </cell>
          <cell r="P484">
            <v>9.5370000000000008</v>
          </cell>
          <cell r="Q484">
            <v>8.9</v>
          </cell>
          <cell r="R484">
            <v>8.9</v>
          </cell>
        </row>
        <row r="485">
          <cell r="A485" t="str">
            <v xml:space="preserve">БЕРШАНСКОЙ,404/3 </v>
          </cell>
          <cell r="B485" t="str">
            <v xml:space="preserve">Бершанской 347/10 кв.1 ж/д </v>
          </cell>
          <cell r="C485" t="str">
            <v xml:space="preserve">Население </v>
          </cell>
          <cell r="D485">
            <v>71.5</v>
          </cell>
          <cell r="E485">
            <v>0</v>
          </cell>
          <cell r="F485">
            <v>240.2</v>
          </cell>
          <cell r="G485">
            <v>0</v>
          </cell>
          <cell r="H485">
            <v>1.19</v>
          </cell>
          <cell r="I485">
            <v>4.5999999999999996</v>
          </cell>
          <cell r="J485" t="str">
            <v xml:space="preserve">1 </v>
          </cell>
          <cell r="K485">
            <v>167</v>
          </cell>
          <cell r="L485">
            <v>7.2329999999999998E-3</v>
          </cell>
          <cell r="M485">
            <v>-19</v>
          </cell>
          <cell r="N485">
            <v>18</v>
          </cell>
          <cell r="O485">
            <v>1</v>
          </cell>
          <cell r="P485">
            <v>10.561</v>
          </cell>
          <cell r="Q485">
            <v>9.4860000000000007</v>
          </cell>
          <cell r="R485">
            <v>9.4860000000000007</v>
          </cell>
        </row>
        <row r="486">
          <cell r="A486" t="str">
            <v xml:space="preserve">БЕРШАНСКОЙ,404/3 </v>
          </cell>
          <cell r="B486" t="str">
            <v xml:space="preserve">Бершанской 347/10 кв.2 ж/д </v>
          </cell>
          <cell r="C486" t="str">
            <v xml:space="preserve">Население </v>
          </cell>
          <cell r="D486">
            <v>47</v>
          </cell>
          <cell r="E486">
            <v>0</v>
          </cell>
          <cell r="F486">
            <v>157.9</v>
          </cell>
          <cell r="G486">
            <v>0</v>
          </cell>
          <cell r="H486">
            <v>1.19</v>
          </cell>
          <cell r="I486">
            <v>4.5999999999999996</v>
          </cell>
          <cell r="J486" t="str">
            <v xml:space="preserve">1 </v>
          </cell>
          <cell r="K486">
            <v>167</v>
          </cell>
          <cell r="L486">
            <v>4.7000000000000002E-3</v>
          </cell>
          <cell r="M486">
            <v>-19</v>
          </cell>
          <cell r="N486">
            <v>18</v>
          </cell>
          <cell r="O486">
            <v>1</v>
          </cell>
          <cell r="P486">
            <v>6.8620000000000001</v>
          </cell>
          <cell r="Q486">
            <v>6.2359999999999998</v>
          </cell>
          <cell r="R486">
            <v>6.2359999999999998</v>
          </cell>
        </row>
        <row r="487">
          <cell r="A487" t="str">
            <v xml:space="preserve">БЕРШАНСКОЙ,404/3 </v>
          </cell>
          <cell r="B487" t="str">
            <v xml:space="preserve">Бершанской 347/10 кв.3 ж/д </v>
          </cell>
          <cell r="C487" t="str">
            <v xml:space="preserve">Население </v>
          </cell>
          <cell r="D487">
            <v>63</v>
          </cell>
          <cell r="E487">
            <v>0</v>
          </cell>
          <cell r="F487">
            <v>211.7</v>
          </cell>
          <cell r="G487">
            <v>0</v>
          </cell>
          <cell r="H487">
            <v>1.19</v>
          </cell>
          <cell r="I487">
            <v>4.5999999999999996</v>
          </cell>
          <cell r="J487" t="str">
            <v xml:space="preserve">1 </v>
          </cell>
          <cell r="K487">
            <v>167</v>
          </cell>
          <cell r="L487">
            <v>7.6039999999999996E-3</v>
          </cell>
          <cell r="M487">
            <v>-19</v>
          </cell>
          <cell r="N487">
            <v>18</v>
          </cell>
          <cell r="O487">
            <v>1</v>
          </cell>
          <cell r="P487">
            <v>11.102</v>
          </cell>
          <cell r="Q487">
            <v>8.3580000000000005</v>
          </cell>
          <cell r="R487">
            <v>8.3580000000000005</v>
          </cell>
        </row>
        <row r="488">
          <cell r="A488" t="str">
            <v xml:space="preserve">БЕРШАНСКОЙ,404/3 </v>
          </cell>
          <cell r="B488" t="str">
            <v xml:space="preserve">Бершанской 347/10 кв.4 ж/д </v>
          </cell>
          <cell r="C488" t="str">
            <v xml:space="preserve">Население </v>
          </cell>
          <cell r="D488">
            <v>59.6</v>
          </cell>
          <cell r="E488">
            <v>0</v>
          </cell>
          <cell r="F488">
            <v>200.3</v>
          </cell>
          <cell r="G488">
            <v>0</v>
          </cell>
          <cell r="H488">
            <v>1.19</v>
          </cell>
          <cell r="I488">
            <v>4.5999999999999996</v>
          </cell>
          <cell r="J488" t="str">
            <v xml:space="preserve">1 </v>
          </cell>
          <cell r="K488">
            <v>167</v>
          </cell>
          <cell r="L488">
            <v>6.9300000000000004E-3</v>
          </cell>
          <cell r="M488">
            <v>-19</v>
          </cell>
          <cell r="N488">
            <v>18</v>
          </cell>
          <cell r="O488">
            <v>1</v>
          </cell>
          <cell r="P488">
            <v>10.119</v>
          </cell>
          <cell r="Q488">
            <v>7.9050000000000002</v>
          </cell>
          <cell r="R488">
            <v>7.9050000000000002</v>
          </cell>
        </row>
        <row r="489">
          <cell r="A489" t="str">
            <v xml:space="preserve">БЕРШАНСКОЙ,404/3 </v>
          </cell>
          <cell r="B489" t="str">
            <v xml:space="preserve">Бершанской 347/10 кв.5 ж/д </v>
          </cell>
          <cell r="C489" t="str">
            <v xml:space="preserve">Население </v>
          </cell>
          <cell r="D489">
            <v>43.1</v>
          </cell>
          <cell r="E489">
            <v>0</v>
          </cell>
          <cell r="F489">
            <v>144.80000000000001</v>
          </cell>
          <cell r="G489">
            <v>0</v>
          </cell>
          <cell r="H489">
            <v>1.19</v>
          </cell>
          <cell r="I489">
            <v>4.5999999999999996</v>
          </cell>
          <cell r="J489" t="str">
            <v xml:space="preserve">1 </v>
          </cell>
          <cell r="K489">
            <v>167</v>
          </cell>
          <cell r="L489">
            <v>4.1669999999999997E-3</v>
          </cell>
          <cell r="M489">
            <v>-19</v>
          </cell>
          <cell r="N489">
            <v>18</v>
          </cell>
          <cell r="O489">
            <v>1</v>
          </cell>
          <cell r="P489">
            <v>6.085</v>
          </cell>
          <cell r="Q489">
            <v>5.7160000000000002</v>
          </cell>
          <cell r="R489">
            <v>5.7160000000000002</v>
          </cell>
        </row>
        <row r="490">
          <cell r="A490" t="str">
            <v xml:space="preserve">БЕРШАНСКОЙ,404/3 </v>
          </cell>
          <cell r="B490" t="str">
            <v xml:space="preserve">Бершанской 347/10 кв.6 ж/д </v>
          </cell>
          <cell r="C490" t="str">
            <v xml:space="preserve">Население </v>
          </cell>
          <cell r="D490">
            <v>67.2</v>
          </cell>
          <cell r="E490">
            <v>0</v>
          </cell>
          <cell r="F490">
            <v>225.8</v>
          </cell>
          <cell r="G490">
            <v>0</v>
          </cell>
          <cell r="H490">
            <v>1.19</v>
          </cell>
          <cell r="I490">
            <v>4.5999999999999996</v>
          </cell>
          <cell r="J490" t="str">
            <v xml:space="preserve">1 </v>
          </cell>
          <cell r="K490">
            <v>167</v>
          </cell>
          <cell r="L490">
            <v>5.8219999999999999E-3</v>
          </cell>
          <cell r="M490">
            <v>-19</v>
          </cell>
          <cell r="N490">
            <v>18</v>
          </cell>
          <cell r="O490">
            <v>1</v>
          </cell>
          <cell r="P490">
            <v>8.4990000000000006</v>
          </cell>
          <cell r="Q490">
            <v>8.9160000000000004</v>
          </cell>
          <cell r="R490">
            <v>8.9160000000000004</v>
          </cell>
        </row>
        <row r="491">
          <cell r="A491" t="str">
            <v xml:space="preserve">БЕРШАНСКОЙ,404/3 </v>
          </cell>
          <cell r="B491" t="str">
            <v xml:space="preserve">Бершанской 347/11 кв.1 ж/д </v>
          </cell>
          <cell r="C491" t="str">
            <v xml:space="preserve">Население </v>
          </cell>
          <cell r="D491">
            <v>38.700000000000003</v>
          </cell>
          <cell r="E491">
            <v>0</v>
          </cell>
          <cell r="F491">
            <v>130</v>
          </cell>
          <cell r="G491">
            <v>0</v>
          </cell>
          <cell r="H491">
            <v>1.19</v>
          </cell>
          <cell r="I491">
            <v>4.5999999999999996</v>
          </cell>
          <cell r="J491" t="str">
            <v xml:space="preserve">1 </v>
          </cell>
          <cell r="K491">
            <v>167</v>
          </cell>
          <cell r="L491">
            <v>3.5629999999999998E-3</v>
          </cell>
          <cell r="M491">
            <v>-19</v>
          </cell>
          <cell r="N491">
            <v>18</v>
          </cell>
          <cell r="O491">
            <v>1</v>
          </cell>
          <cell r="P491">
            <v>5.2009999999999996</v>
          </cell>
          <cell r="Q491">
            <v>5.1360000000000001</v>
          </cell>
          <cell r="R491">
            <v>5.1360000000000001</v>
          </cell>
        </row>
        <row r="492">
          <cell r="A492" t="str">
            <v xml:space="preserve">БЕРШАНСКОЙ,404/3 </v>
          </cell>
          <cell r="B492" t="str">
            <v xml:space="preserve">Бершанской 347/11 кв.2 ж/д </v>
          </cell>
          <cell r="C492" t="str">
            <v xml:space="preserve">Население </v>
          </cell>
          <cell r="D492">
            <v>38.9</v>
          </cell>
          <cell r="E492">
            <v>0</v>
          </cell>
          <cell r="F492">
            <v>130.69999999999999</v>
          </cell>
          <cell r="G492">
            <v>0</v>
          </cell>
          <cell r="H492">
            <v>1.19</v>
          </cell>
          <cell r="I492">
            <v>4.5999999999999996</v>
          </cell>
          <cell r="J492" t="str">
            <v xml:space="preserve">1 </v>
          </cell>
          <cell r="K492">
            <v>167</v>
          </cell>
          <cell r="L492">
            <v>3.954E-3</v>
          </cell>
          <cell r="M492">
            <v>-19</v>
          </cell>
          <cell r="N492">
            <v>18</v>
          </cell>
          <cell r="O492">
            <v>1</v>
          </cell>
          <cell r="P492">
            <v>5.7720000000000002</v>
          </cell>
          <cell r="Q492">
            <v>5.1630000000000003</v>
          </cell>
          <cell r="R492">
            <v>5.1630000000000003</v>
          </cell>
        </row>
        <row r="493">
          <cell r="A493" t="str">
            <v xml:space="preserve">БЕРШАНСКОЙ,404/3 </v>
          </cell>
          <cell r="B493" t="str">
            <v xml:space="preserve">Бершанской 347/11 кв.3 к.1 ж/д </v>
          </cell>
          <cell r="C493" t="str">
            <v xml:space="preserve">Население </v>
          </cell>
          <cell r="D493">
            <v>23.4</v>
          </cell>
          <cell r="E493">
            <v>0</v>
          </cell>
          <cell r="F493">
            <v>78.599999999999994</v>
          </cell>
          <cell r="G493">
            <v>0</v>
          </cell>
          <cell r="H493">
            <v>1.19</v>
          </cell>
          <cell r="I493">
            <v>4.5999999999999996</v>
          </cell>
          <cell r="J493" t="str">
            <v xml:space="preserve">1 </v>
          </cell>
          <cell r="K493">
            <v>167</v>
          </cell>
          <cell r="L493">
            <v>1.75E-3</v>
          </cell>
          <cell r="M493">
            <v>-19</v>
          </cell>
          <cell r="N493">
            <v>18</v>
          </cell>
          <cell r="O493">
            <v>1</v>
          </cell>
          <cell r="P493">
            <v>2.556</v>
          </cell>
          <cell r="Q493">
            <v>3.1070000000000002</v>
          </cell>
          <cell r="R493">
            <v>3.1070000000000002</v>
          </cell>
        </row>
        <row r="494">
          <cell r="A494" t="str">
            <v xml:space="preserve">БЕРШАНСКОЙ,404/3 </v>
          </cell>
          <cell r="B494" t="str">
            <v xml:space="preserve">Бершанской 347/11 кв.3 к.2 ж/д </v>
          </cell>
          <cell r="C494" t="str">
            <v xml:space="preserve">Население </v>
          </cell>
          <cell r="D494">
            <v>21.6</v>
          </cell>
          <cell r="E494">
            <v>0</v>
          </cell>
          <cell r="F494">
            <v>72.599999999999994</v>
          </cell>
          <cell r="G494">
            <v>0</v>
          </cell>
          <cell r="H494">
            <v>1.19</v>
          </cell>
          <cell r="I494">
            <v>4.5999999999999996</v>
          </cell>
          <cell r="J494" t="str">
            <v xml:space="preserve">1 </v>
          </cell>
          <cell r="K494">
            <v>167</v>
          </cell>
          <cell r="L494">
            <v>1.4559999999999998E-3</v>
          </cell>
          <cell r="M494">
            <v>-19</v>
          </cell>
          <cell r="N494">
            <v>18</v>
          </cell>
          <cell r="O494">
            <v>1</v>
          </cell>
          <cell r="P494">
            <v>2.1259999999999999</v>
          </cell>
          <cell r="Q494">
            <v>2.8639999999999999</v>
          </cell>
          <cell r="R494">
            <v>2.8639999999999999</v>
          </cell>
        </row>
        <row r="495">
          <cell r="A495" t="str">
            <v xml:space="preserve">БЕРШАНСКОЙ,404/3 </v>
          </cell>
          <cell r="B495" t="str">
            <v xml:space="preserve">Бершанской 347/11 кв.4 ж/д </v>
          </cell>
          <cell r="C495" t="str">
            <v xml:space="preserve">Население </v>
          </cell>
          <cell r="D495">
            <v>75.099999999999994</v>
          </cell>
          <cell r="E495">
            <v>0</v>
          </cell>
          <cell r="F495">
            <v>252.3</v>
          </cell>
          <cell r="G495">
            <v>0</v>
          </cell>
          <cell r="H495">
            <v>1.19</v>
          </cell>
          <cell r="I495">
            <v>4.5999999999999996</v>
          </cell>
          <cell r="J495" t="str">
            <v xml:space="preserve">1 </v>
          </cell>
          <cell r="K495">
            <v>167</v>
          </cell>
          <cell r="L495">
            <v>7.3639999999999999E-3</v>
          </cell>
          <cell r="M495">
            <v>-19</v>
          </cell>
          <cell r="N495">
            <v>18</v>
          </cell>
          <cell r="O495">
            <v>1</v>
          </cell>
          <cell r="P495">
            <v>10.75</v>
          </cell>
          <cell r="Q495">
            <v>9.9619999999999997</v>
          </cell>
          <cell r="R495">
            <v>9.9619999999999997</v>
          </cell>
        </row>
        <row r="496">
          <cell r="A496" t="str">
            <v xml:space="preserve">БЕРШАНСКОЙ,404/3 </v>
          </cell>
          <cell r="B496" t="str">
            <v xml:space="preserve">Бершанской 347/11 кв.5 ж/д </v>
          </cell>
          <cell r="C496" t="str">
            <v xml:space="preserve">Население </v>
          </cell>
          <cell r="D496">
            <v>82.7</v>
          </cell>
          <cell r="E496">
            <v>0</v>
          </cell>
          <cell r="F496">
            <v>277.89999999999998</v>
          </cell>
          <cell r="G496">
            <v>0</v>
          </cell>
          <cell r="H496">
            <v>1.19</v>
          </cell>
          <cell r="I496">
            <v>4.5999999999999996</v>
          </cell>
          <cell r="J496" t="str">
            <v xml:space="preserve">1 </v>
          </cell>
          <cell r="K496">
            <v>167</v>
          </cell>
          <cell r="L496">
            <v>6.8820000000000001E-3</v>
          </cell>
          <cell r="M496">
            <v>-19</v>
          </cell>
          <cell r="N496">
            <v>18</v>
          </cell>
          <cell r="O496">
            <v>1</v>
          </cell>
          <cell r="P496">
            <v>10.048999999999999</v>
          </cell>
          <cell r="Q496">
            <v>10.973000000000001</v>
          </cell>
          <cell r="R496">
            <v>10.973000000000001</v>
          </cell>
        </row>
        <row r="497">
          <cell r="A497" t="str">
            <v xml:space="preserve">БЕРШАНСКОЙ,404/3 </v>
          </cell>
          <cell r="B497" t="str">
            <v xml:space="preserve">Бершанской 347/11 кв.6 ж/д </v>
          </cell>
          <cell r="C497" t="str">
            <v xml:space="preserve">Население </v>
          </cell>
          <cell r="D497">
            <v>63.6</v>
          </cell>
          <cell r="E497">
            <v>0</v>
          </cell>
          <cell r="F497">
            <v>266.10000000000002</v>
          </cell>
          <cell r="G497">
            <v>0</v>
          </cell>
          <cell r="H497">
            <v>1.19</v>
          </cell>
          <cell r="I497">
            <v>4.5999999999999996</v>
          </cell>
          <cell r="J497" t="str">
            <v xml:space="preserve">1 </v>
          </cell>
          <cell r="K497">
            <v>167</v>
          </cell>
          <cell r="L497">
            <v>8.371E-3</v>
          </cell>
          <cell r="M497">
            <v>-19</v>
          </cell>
          <cell r="N497">
            <v>18</v>
          </cell>
          <cell r="O497">
            <v>1</v>
          </cell>
          <cell r="P497">
            <v>12.222</v>
          </cell>
          <cell r="Q497">
            <v>8.4359999999999999</v>
          </cell>
          <cell r="R497">
            <v>8.4359999999999999</v>
          </cell>
        </row>
        <row r="498">
          <cell r="A498" t="str">
            <v xml:space="preserve">БЕРШАНСКОЙ,404/3 </v>
          </cell>
          <cell r="B498" t="str">
            <v xml:space="preserve">Бершанской 347/11 кв.7 ж/д </v>
          </cell>
          <cell r="C498" t="str">
            <v xml:space="preserve">Население </v>
          </cell>
          <cell r="D498">
            <v>58.4</v>
          </cell>
          <cell r="E498">
            <v>0</v>
          </cell>
          <cell r="F498">
            <v>196.2</v>
          </cell>
          <cell r="G498">
            <v>0</v>
          </cell>
          <cell r="H498">
            <v>1.19</v>
          </cell>
          <cell r="I498">
            <v>4.5999999999999996</v>
          </cell>
          <cell r="J498" t="str">
            <v xml:space="preserve">1 </v>
          </cell>
          <cell r="K498">
            <v>167</v>
          </cell>
          <cell r="L498">
            <v>5.4359999999999999E-3</v>
          </cell>
          <cell r="M498">
            <v>-19</v>
          </cell>
          <cell r="N498">
            <v>18</v>
          </cell>
          <cell r="O498">
            <v>1</v>
          </cell>
          <cell r="P498">
            <v>7.9359999999999999</v>
          </cell>
          <cell r="Q498">
            <v>7.75</v>
          </cell>
          <cell r="R498">
            <v>7.75</v>
          </cell>
        </row>
        <row r="499">
          <cell r="A499" t="str">
            <v xml:space="preserve">БЕРШАНСКОЙ,404/3 </v>
          </cell>
          <cell r="B499" t="str">
            <v xml:space="preserve">1 Мая 67 ж/д </v>
          </cell>
          <cell r="C499" t="str">
            <v xml:space="preserve">Население </v>
          </cell>
          <cell r="D499">
            <v>2542.1</v>
          </cell>
          <cell r="E499">
            <v>8050</v>
          </cell>
          <cell r="F499">
            <v>8050.4</v>
          </cell>
          <cell r="G499">
            <v>0.39</v>
          </cell>
          <cell r="H499">
            <v>1.19</v>
          </cell>
          <cell r="I499">
            <v>4.5999999999999996</v>
          </cell>
          <cell r="J499" t="str">
            <v xml:space="preserve">5 </v>
          </cell>
          <cell r="K499">
            <v>167</v>
          </cell>
          <cell r="L499">
            <v>0.14300499999999999</v>
          </cell>
          <cell r="M499">
            <v>-19</v>
          </cell>
          <cell r="N499">
            <v>18</v>
          </cell>
          <cell r="O499">
            <v>1</v>
          </cell>
          <cell r="P499">
            <v>208.78399999999999</v>
          </cell>
          <cell r="Q499">
            <v>252.94800000000001</v>
          </cell>
          <cell r="R499">
            <v>252.94800000000001</v>
          </cell>
        </row>
        <row r="500">
          <cell r="A500" t="str">
            <v xml:space="preserve">БЕРШАНСКОЙ,404/3 </v>
          </cell>
          <cell r="B500" t="str">
            <v xml:space="preserve">1 Мая 69 ж/д </v>
          </cell>
          <cell r="C500" t="str">
            <v xml:space="preserve">Население </v>
          </cell>
          <cell r="D500">
            <v>629.9</v>
          </cell>
          <cell r="E500">
            <v>3102</v>
          </cell>
          <cell r="F500">
            <v>3102</v>
          </cell>
          <cell r="G500">
            <v>0.5</v>
          </cell>
          <cell r="H500">
            <v>1.19</v>
          </cell>
          <cell r="I500">
            <v>4.5999999999999996</v>
          </cell>
          <cell r="J500" t="str">
            <v xml:space="preserve">2 </v>
          </cell>
          <cell r="K500">
            <v>167</v>
          </cell>
          <cell r="L500">
            <v>7.0917999999999995E-2</v>
          </cell>
          <cell r="M500">
            <v>-19</v>
          </cell>
          <cell r="N500">
            <v>18</v>
          </cell>
          <cell r="O500">
            <v>1</v>
          </cell>
          <cell r="P500">
            <v>103.538</v>
          </cell>
          <cell r="Q500">
            <v>83.570999999999998</v>
          </cell>
          <cell r="R500">
            <v>83.570999999999998</v>
          </cell>
        </row>
        <row r="501">
          <cell r="A501" t="str">
            <v xml:space="preserve">БЕРШАНСКОЙ,404/3 </v>
          </cell>
          <cell r="B501" t="str">
            <v xml:space="preserve">1 Мая 73 ж/д </v>
          </cell>
          <cell r="C501" t="str">
            <v xml:space="preserve">Население </v>
          </cell>
          <cell r="D501">
            <v>732.1</v>
          </cell>
          <cell r="E501">
            <v>2719</v>
          </cell>
          <cell r="F501">
            <v>2719.08</v>
          </cell>
          <cell r="G501">
            <v>0.51</v>
          </cell>
          <cell r="H501">
            <v>1.19</v>
          </cell>
          <cell r="I501">
            <v>4.5999999999999996</v>
          </cell>
          <cell r="J501" t="str">
            <v xml:space="preserve">3 </v>
          </cell>
          <cell r="K501">
            <v>167</v>
          </cell>
          <cell r="L501">
            <v>6.3882999999999995E-2</v>
          </cell>
          <cell r="M501">
            <v>-19</v>
          </cell>
          <cell r="N501">
            <v>18</v>
          </cell>
          <cell r="O501">
            <v>1</v>
          </cell>
          <cell r="P501">
            <v>93.268000000000001</v>
          </cell>
          <cell r="Q501">
            <v>97.126000000000005</v>
          </cell>
          <cell r="R501">
            <v>97.126000000000005</v>
          </cell>
        </row>
        <row r="502">
          <cell r="A502" t="str">
            <v xml:space="preserve">БЕРШАНСКОЙ,404/3 </v>
          </cell>
          <cell r="B502" t="str">
            <v xml:space="preserve">1 Мая 73 общ 1-й этаж </v>
          </cell>
          <cell r="C502" t="str">
            <v xml:space="preserve">Население </v>
          </cell>
          <cell r="D502">
            <v>245.8</v>
          </cell>
          <cell r="E502">
            <v>1609</v>
          </cell>
          <cell r="F502">
            <v>1609</v>
          </cell>
          <cell r="G502">
            <v>0.45</v>
          </cell>
          <cell r="H502">
            <v>1.19</v>
          </cell>
          <cell r="I502">
            <v>4.5999999999999996</v>
          </cell>
          <cell r="J502" t="str">
            <v xml:space="preserve">3 </v>
          </cell>
          <cell r="K502">
            <v>167</v>
          </cell>
          <cell r="L502">
            <v>3.3590000000000002E-2</v>
          </cell>
          <cell r="M502">
            <v>-19</v>
          </cell>
          <cell r="N502">
            <v>18</v>
          </cell>
          <cell r="O502">
            <v>1</v>
          </cell>
          <cell r="P502">
            <v>49.04</v>
          </cell>
          <cell r="Q502">
            <v>32.609000000000002</v>
          </cell>
          <cell r="R502">
            <v>32.609000000000002</v>
          </cell>
        </row>
        <row r="503">
          <cell r="A503" t="str">
            <v xml:space="preserve">БЕРШАНСКОЙ,404/3 </v>
          </cell>
          <cell r="B503" t="str">
            <v xml:space="preserve">Бершанская 404 ж/д </v>
          </cell>
          <cell r="C503" t="str">
            <v xml:space="preserve">Население </v>
          </cell>
          <cell r="D503">
            <v>3147</v>
          </cell>
          <cell r="E503">
            <v>10784</v>
          </cell>
          <cell r="F503">
            <v>10784</v>
          </cell>
          <cell r="G503">
            <v>0.38</v>
          </cell>
          <cell r="H503">
            <v>1.19</v>
          </cell>
          <cell r="I503">
            <v>4.5999999999999996</v>
          </cell>
          <cell r="J503" t="str">
            <v xml:space="preserve">5 </v>
          </cell>
          <cell r="K503">
            <v>167</v>
          </cell>
          <cell r="L503">
            <v>0.18929099999999999</v>
          </cell>
          <cell r="M503">
            <v>-19</v>
          </cell>
          <cell r="N503">
            <v>18</v>
          </cell>
          <cell r="O503">
            <v>1</v>
          </cell>
          <cell r="P503">
            <v>276.36099999999999</v>
          </cell>
          <cell r="Q503">
            <v>313.13600000000002</v>
          </cell>
          <cell r="R503">
            <v>313.13600000000002</v>
          </cell>
        </row>
        <row r="504">
          <cell r="A504" t="str">
            <v xml:space="preserve">БЕРШАНСКОЙ,404/3 </v>
          </cell>
          <cell r="B504" t="str">
            <v xml:space="preserve">Бершанская 406 ж/д </v>
          </cell>
          <cell r="C504" t="str">
            <v xml:space="preserve">Население </v>
          </cell>
          <cell r="D504">
            <v>5904.3</v>
          </cell>
          <cell r="E504">
            <v>19605</v>
          </cell>
          <cell r="F504">
            <v>19847</v>
          </cell>
          <cell r="G504">
            <v>0.37</v>
          </cell>
          <cell r="H504">
            <v>1.19</v>
          </cell>
          <cell r="I504">
            <v>4.5999999999999996</v>
          </cell>
          <cell r="J504" t="str">
            <v xml:space="preserve">5 </v>
          </cell>
          <cell r="K504">
            <v>167</v>
          </cell>
          <cell r="L504">
            <v>0.337646</v>
          </cell>
          <cell r="M504">
            <v>-19</v>
          </cell>
          <cell r="N504">
            <v>18</v>
          </cell>
          <cell r="O504">
            <v>1</v>
          </cell>
          <cell r="P504">
            <v>492.95600000000002</v>
          </cell>
          <cell r="Q504">
            <v>587.495</v>
          </cell>
          <cell r="R504">
            <v>587.495</v>
          </cell>
        </row>
        <row r="505">
          <cell r="A505" t="str">
            <v xml:space="preserve">БЕРШАНСКОЙ,404/3 </v>
          </cell>
          <cell r="B505" t="str">
            <v xml:space="preserve">Бершанская 410/1,410/2  ж/д </v>
          </cell>
          <cell r="C505" t="str">
            <v xml:space="preserve">Население </v>
          </cell>
          <cell r="D505">
            <v>8273.1</v>
          </cell>
          <cell r="E505">
            <v>34350</v>
          </cell>
          <cell r="F505">
            <v>34350</v>
          </cell>
          <cell r="G505">
            <v>0.37</v>
          </cell>
          <cell r="H505">
            <v>1.19</v>
          </cell>
          <cell r="I505">
            <v>4.5999999999999996</v>
          </cell>
          <cell r="J505" t="str">
            <v xml:space="preserve">5 </v>
          </cell>
          <cell r="K505">
            <v>167</v>
          </cell>
          <cell r="L505">
            <v>0.58448599999999995</v>
          </cell>
          <cell r="M505">
            <v>-19</v>
          </cell>
          <cell r="N505">
            <v>18</v>
          </cell>
          <cell r="O505">
            <v>1</v>
          </cell>
          <cell r="P505">
            <v>853.33500000000004</v>
          </cell>
          <cell r="Q505">
            <v>823.20100000000002</v>
          </cell>
          <cell r="R505">
            <v>823.20100000000002</v>
          </cell>
        </row>
        <row r="506">
          <cell r="A506" t="str">
            <v xml:space="preserve">БЕРШАНСКОЙ,404/3 </v>
          </cell>
          <cell r="B506" t="str">
            <v xml:space="preserve">Бершанской 402 ж/д </v>
          </cell>
          <cell r="C506" t="str">
            <v xml:space="preserve">Население </v>
          </cell>
          <cell r="D506">
            <v>2547.4</v>
          </cell>
          <cell r="E506">
            <v>11816</v>
          </cell>
          <cell r="F506">
            <v>11816</v>
          </cell>
          <cell r="G506">
            <v>0.38</v>
          </cell>
          <cell r="H506">
            <v>1.19</v>
          </cell>
          <cell r="I506">
            <v>4.5999999999999996</v>
          </cell>
          <cell r="J506" t="str">
            <v xml:space="preserve">4 </v>
          </cell>
          <cell r="K506">
            <v>167</v>
          </cell>
          <cell r="L506">
            <v>0.20685599999999998</v>
          </cell>
          <cell r="M506">
            <v>-19</v>
          </cell>
          <cell r="N506">
            <v>18</v>
          </cell>
          <cell r="O506">
            <v>1</v>
          </cell>
          <cell r="P506">
            <v>302.00599999999997</v>
          </cell>
          <cell r="Q506">
            <v>337.96800000000002</v>
          </cell>
          <cell r="R506">
            <v>337.96800000000002</v>
          </cell>
        </row>
        <row r="507">
          <cell r="A507" t="str">
            <v xml:space="preserve">БЕРШАНСКОЙ,404/3 </v>
          </cell>
          <cell r="B507" t="str">
            <v xml:space="preserve">Бершанской 402/2 Аптека </v>
          </cell>
          <cell r="C507" t="str">
            <v xml:space="preserve">Прочие </v>
          </cell>
          <cell r="D507">
            <v>41.67</v>
          </cell>
          <cell r="E507">
            <v>0</v>
          </cell>
          <cell r="F507">
            <v>187.5</v>
          </cell>
          <cell r="G507">
            <v>0.43</v>
          </cell>
          <cell r="H507">
            <v>1.19</v>
          </cell>
          <cell r="I507">
            <v>4.5999999999999996</v>
          </cell>
          <cell r="J507" t="str">
            <v xml:space="preserve"> </v>
          </cell>
          <cell r="K507">
            <v>167</v>
          </cell>
          <cell r="L507">
            <v>3.7400000000000003E-3</v>
          </cell>
          <cell r="M507">
            <v>-19</v>
          </cell>
          <cell r="N507">
            <v>18</v>
          </cell>
          <cell r="O507">
            <v>1</v>
          </cell>
          <cell r="P507">
            <v>5.46</v>
          </cell>
          <cell r="Q507">
            <v>0</v>
          </cell>
          <cell r="R507">
            <v>5.46</v>
          </cell>
        </row>
        <row r="508">
          <cell r="A508" t="str">
            <v xml:space="preserve">БЕРШАНСКОЙ,404/3 </v>
          </cell>
          <cell r="B508" t="str">
            <v xml:space="preserve">Пашковский 1-гоМая 71/3 ж/д 96кв </v>
          </cell>
          <cell r="C508" t="str">
            <v xml:space="preserve">Население </v>
          </cell>
          <cell r="D508">
            <v>4381</v>
          </cell>
          <cell r="E508">
            <v>20429</v>
          </cell>
          <cell r="F508">
            <v>16715.8</v>
          </cell>
          <cell r="G508">
            <v>0.37</v>
          </cell>
          <cell r="H508">
            <v>1.19</v>
          </cell>
          <cell r="I508">
            <v>4.5999999999999996</v>
          </cell>
          <cell r="J508" t="str">
            <v xml:space="preserve">12 </v>
          </cell>
          <cell r="K508">
            <v>167</v>
          </cell>
          <cell r="L508">
            <v>0.28689599999999998</v>
          </cell>
          <cell r="M508">
            <v>-19</v>
          </cell>
          <cell r="N508">
            <v>18</v>
          </cell>
          <cell r="O508">
            <v>1</v>
          </cell>
          <cell r="P508">
            <v>418.86099999999999</v>
          </cell>
          <cell r="Q508">
            <v>435.92399999999998</v>
          </cell>
          <cell r="R508">
            <v>435.92399999999998</v>
          </cell>
        </row>
        <row r="509">
          <cell r="A509" t="str">
            <v xml:space="preserve">БЕРШАНСКОЙ,404/3 </v>
          </cell>
          <cell r="B509" t="str">
            <v xml:space="preserve">Пашковский 1-гоМая 71/3 цоколь </v>
          </cell>
          <cell r="C509" t="str">
            <v xml:space="preserve">Население </v>
          </cell>
          <cell r="D509">
            <v>149.19999999999999</v>
          </cell>
          <cell r="E509">
            <v>671</v>
          </cell>
          <cell r="F509">
            <v>671.45</v>
          </cell>
          <cell r="G509">
            <v>0.37</v>
          </cell>
          <cell r="H509">
            <v>1.19</v>
          </cell>
          <cell r="I509">
            <v>4.5999999999999996</v>
          </cell>
          <cell r="J509" t="str">
            <v xml:space="preserve">12 </v>
          </cell>
          <cell r="K509">
            <v>167</v>
          </cell>
          <cell r="L509">
            <v>1.1524E-2</v>
          </cell>
          <cell r="M509">
            <v>-19</v>
          </cell>
          <cell r="N509">
            <v>18</v>
          </cell>
          <cell r="O509">
            <v>1</v>
          </cell>
          <cell r="P509">
            <v>16.824999999999999</v>
          </cell>
          <cell r="Q509">
            <v>14.848000000000001</v>
          </cell>
          <cell r="R509">
            <v>14.848000000000001</v>
          </cell>
        </row>
        <row r="510">
          <cell r="A510" t="str">
            <v xml:space="preserve">Итого по котельной </v>
          </cell>
          <cell r="B510" t="str">
            <v xml:space="preserve">собственное ---------------------------- </v>
          </cell>
          <cell r="C510" t="str">
            <v xml:space="preserve">По всем группам </v>
          </cell>
          <cell r="D510">
            <v>87994.65</v>
          </cell>
          <cell r="E510">
            <v>185847</v>
          </cell>
          <cell r="F510">
            <v>355666.26</v>
          </cell>
          <cell r="H510">
            <v>1.19</v>
          </cell>
          <cell r="L510">
            <v>6.26736</v>
          </cell>
          <cell r="P510">
            <v>9143.1959999999999</v>
          </cell>
          <cell r="Q510">
            <v>7803.5630000000001</v>
          </cell>
          <cell r="R510">
            <v>9157.99</v>
          </cell>
        </row>
        <row r="511">
          <cell r="A511" t="str">
            <v xml:space="preserve"> </v>
          </cell>
          <cell r="B511" t="str">
            <v xml:space="preserve"> </v>
          </cell>
          <cell r="C511" t="str">
            <v xml:space="preserve">Бюджет </v>
          </cell>
          <cell r="D511">
            <v>10862.04</v>
          </cell>
          <cell r="E511">
            <v>10195</v>
          </cell>
          <cell r="F511">
            <v>48483.69</v>
          </cell>
          <cell r="H511">
            <v>1.19</v>
          </cell>
          <cell r="L511">
            <v>0.77077000000000007</v>
          </cell>
          <cell r="P511">
            <v>1121.3240000000001</v>
          </cell>
          <cell r="Q511">
            <v>0</v>
          </cell>
          <cell r="R511">
            <v>1121.3240000000001</v>
          </cell>
        </row>
        <row r="512">
          <cell r="A512" t="str">
            <v xml:space="preserve"> </v>
          </cell>
          <cell r="B512" t="str">
            <v xml:space="preserve"> </v>
          </cell>
          <cell r="C512" t="str">
            <v xml:space="preserve">"Население" в т.ч. "Жилзаказчик" </v>
          </cell>
          <cell r="D512">
            <v>74989.2</v>
          </cell>
          <cell r="E512">
            <v>174030</v>
          </cell>
          <cell r="F512">
            <v>299115.21999999997</v>
          </cell>
          <cell r="H512">
            <v>1.19</v>
          </cell>
          <cell r="L512">
            <v>5.3348560000000003</v>
          </cell>
          <cell r="P512">
            <v>7788.7690000000002</v>
          </cell>
          <cell r="Q512">
            <v>7803.5630000000001</v>
          </cell>
          <cell r="R512">
            <v>7803.5630000000001</v>
          </cell>
        </row>
        <row r="513">
          <cell r="A513" t="str">
            <v xml:space="preserve"> </v>
          </cell>
          <cell r="B513" t="str">
            <v xml:space="preserve"> </v>
          </cell>
          <cell r="C513" t="str">
            <v xml:space="preserve">Жилзаказчик </v>
          </cell>
          <cell r="D513">
            <v>38887.199999999997</v>
          </cell>
          <cell r="E513">
            <v>38405</v>
          </cell>
          <cell r="F513">
            <v>162583.51999999999</v>
          </cell>
          <cell r="H513">
            <v>1.19</v>
          </cell>
          <cell r="L513">
            <v>2.8755349999999997</v>
          </cell>
          <cell r="P513">
            <v>4198.2179999999998</v>
          </cell>
          <cell r="Q513">
            <v>4016.9380000000001</v>
          </cell>
          <cell r="R513">
            <v>4016.9380000000001</v>
          </cell>
        </row>
        <row r="514">
          <cell r="A514" t="str">
            <v xml:space="preserve"> </v>
          </cell>
          <cell r="B514" t="str">
            <v xml:space="preserve"> </v>
          </cell>
          <cell r="C514" t="str">
            <v xml:space="preserve">Прочие </v>
          </cell>
          <cell r="D514">
            <v>2143.4100000000003</v>
          </cell>
          <cell r="E514">
            <v>1622</v>
          </cell>
          <cell r="F514">
            <v>8067.35</v>
          </cell>
          <cell r="H514">
            <v>1.19</v>
          </cell>
          <cell r="L514">
            <v>0.16173400000000002</v>
          </cell>
          <cell r="P514">
            <v>233.10300000000004</v>
          </cell>
          <cell r="Q514">
            <v>0</v>
          </cell>
          <cell r="R514">
            <v>233.10300000000004</v>
          </cell>
        </row>
        <row r="515">
          <cell r="A515" t="str">
            <v>Тепловые потери в наружных сетях потребителей</v>
          </cell>
          <cell r="H515">
            <v>1.19</v>
          </cell>
        </row>
        <row r="516">
          <cell r="A516" t="str">
            <v xml:space="preserve">Бабуш.283 </v>
          </cell>
          <cell r="B516" t="str">
            <v xml:space="preserve">Бабушкина 246 Лит Д </v>
          </cell>
          <cell r="C516" t="str">
            <v xml:space="preserve">Прочие </v>
          </cell>
          <cell r="D516">
            <v>40.9</v>
          </cell>
          <cell r="E516">
            <v>184</v>
          </cell>
          <cell r="F516">
            <v>184</v>
          </cell>
          <cell r="G516">
            <v>0.43</v>
          </cell>
          <cell r="H516">
            <v>1.19</v>
          </cell>
          <cell r="I516">
            <v>4.5999999999999996</v>
          </cell>
          <cell r="J516" t="str">
            <v xml:space="preserve"> </v>
          </cell>
          <cell r="K516">
            <v>167</v>
          </cell>
          <cell r="L516">
            <v>3.6700000000000001E-3</v>
          </cell>
          <cell r="M516">
            <v>-19</v>
          </cell>
          <cell r="N516">
            <v>18</v>
          </cell>
          <cell r="O516">
            <v>1</v>
          </cell>
          <cell r="P516">
            <v>5.3570000000000002</v>
          </cell>
          <cell r="Q516">
            <v>0</v>
          </cell>
          <cell r="R516">
            <v>5.3570000000000002</v>
          </cell>
        </row>
        <row r="517">
          <cell r="A517" t="str">
            <v xml:space="preserve">Бабуш.283 </v>
          </cell>
          <cell r="B517" t="str">
            <v xml:space="preserve">Бабушкина 246 Лит.А </v>
          </cell>
          <cell r="C517" t="str">
            <v xml:space="preserve">Прочие </v>
          </cell>
          <cell r="D517">
            <v>564.29999999999995</v>
          </cell>
          <cell r="E517">
            <v>2539</v>
          </cell>
          <cell r="F517">
            <v>2539</v>
          </cell>
          <cell r="G517">
            <v>0.43</v>
          </cell>
          <cell r="H517">
            <v>1.19</v>
          </cell>
          <cell r="I517">
            <v>4.5999999999999996</v>
          </cell>
          <cell r="J517" t="str">
            <v xml:space="preserve"> </v>
          </cell>
          <cell r="K517">
            <v>167</v>
          </cell>
          <cell r="L517">
            <v>5.0643999999999995E-2</v>
          </cell>
          <cell r="M517">
            <v>-19</v>
          </cell>
          <cell r="N517">
            <v>18</v>
          </cell>
          <cell r="O517">
            <v>1</v>
          </cell>
          <cell r="P517">
            <v>73.938999999999993</v>
          </cell>
          <cell r="Q517">
            <v>0</v>
          </cell>
          <cell r="R517">
            <v>73.938999999999993</v>
          </cell>
        </row>
        <row r="518">
          <cell r="A518" t="str">
            <v xml:space="preserve">Бабуш.283 </v>
          </cell>
          <cell r="B518" t="str">
            <v xml:space="preserve">Бабушкина 246 Лит.В </v>
          </cell>
          <cell r="C518" t="str">
            <v xml:space="preserve">Прочие </v>
          </cell>
          <cell r="D518">
            <v>405</v>
          </cell>
          <cell r="E518">
            <v>1823</v>
          </cell>
          <cell r="F518">
            <v>1823</v>
          </cell>
          <cell r="G518">
            <v>0.43</v>
          </cell>
          <cell r="H518">
            <v>1.19</v>
          </cell>
          <cell r="I518">
            <v>4.5999999999999996</v>
          </cell>
          <cell r="J518" t="str">
            <v xml:space="preserve"> </v>
          </cell>
          <cell r="K518">
            <v>167</v>
          </cell>
          <cell r="L518">
            <v>3.6361999999999998E-2</v>
          </cell>
          <cell r="M518">
            <v>-19</v>
          </cell>
          <cell r="N518">
            <v>18</v>
          </cell>
          <cell r="O518">
            <v>1</v>
          </cell>
          <cell r="P518">
            <v>53.088000000000001</v>
          </cell>
          <cell r="Q518">
            <v>0</v>
          </cell>
          <cell r="R518">
            <v>53.088000000000001</v>
          </cell>
        </row>
        <row r="519">
          <cell r="A519" t="str">
            <v xml:space="preserve">Бабуш.283 </v>
          </cell>
          <cell r="B519" t="str">
            <v xml:space="preserve">Бабушкина 246 ЛитБ.Б1 </v>
          </cell>
          <cell r="C519" t="str">
            <v xml:space="preserve">Прочие </v>
          </cell>
          <cell r="D519">
            <v>396.5</v>
          </cell>
          <cell r="E519">
            <v>1784</v>
          </cell>
          <cell r="F519">
            <v>1783.6</v>
          </cell>
          <cell r="G519">
            <v>0.43</v>
          </cell>
          <cell r="H519">
            <v>1.19</v>
          </cell>
          <cell r="I519">
            <v>4.5999999999999996</v>
          </cell>
          <cell r="J519" t="str">
            <v xml:space="preserve"> </v>
          </cell>
          <cell r="K519">
            <v>167</v>
          </cell>
          <cell r="L519">
            <v>3.5575999999999997E-2</v>
          </cell>
          <cell r="M519">
            <v>-19</v>
          </cell>
          <cell r="N519">
            <v>18</v>
          </cell>
          <cell r="O519">
            <v>1</v>
          </cell>
          <cell r="P519">
            <v>51.94</v>
          </cell>
          <cell r="Q519">
            <v>0</v>
          </cell>
          <cell r="R519">
            <v>51.94</v>
          </cell>
        </row>
        <row r="520">
          <cell r="A520" t="str">
            <v xml:space="preserve">Бабуш.283 </v>
          </cell>
          <cell r="B520" t="str">
            <v xml:space="preserve">Бабушкина 246 ЛитЕ гараж </v>
          </cell>
          <cell r="C520" t="str">
            <v xml:space="preserve">Прочие </v>
          </cell>
          <cell r="D520">
            <v>53.6</v>
          </cell>
          <cell r="E520">
            <v>274</v>
          </cell>
          <cell r="F520">
            <v>240.78</v>
          </cell>
          <cell r="G520">
            <v>0.7</v>
          </cell>
          <cell r="H520">
            <v>1.19</v>
          </cell>
          <cell r="I520">
            <v>4.5999999999999996</v>
          </cell>
          <cell r="J520" t="str">
            <v xml:space="preserve"> </v>
          </cell>
          <cell r="K520">
            <v>167</v>
          </cell>
          <cell r="L520">
            <v>6.973E-3</v>
          </cell>
          <cell r="M520">
            <v>-19</v>
          </cell>
          <cell r="N520">
            <v>14</v>
          </cell>
          <cell r="O520">
            <v>1</v>
          </cell>
          <cell r="P520">
            <v>8.0269999999999992</v>
          </cell>
          <cell r="Q520">
            <v>0</v>
          </cell>
          <cell r="R520">
            <v>8.0269999999999992</v>
          </cell>
        </row>
        <row r="521">
          <cell r="A521" t="str">
            <v xml:space="preserve">Бабуш.283 </v>
          </cell>
          <cell r="B521" t="str">
            <v xml:space="preserve">Бабушкина 283 кв1 нежил.пом. </v>
          </cell>
          <cell r="C521" t="str">
            <v xml:space="preserve">Прочие </v>
          </cell>
          <cell r="D521">
            <v>45.17</v>
          </cell>
          <cell r="E521">
            <v>0</v>
          </cell>
          <cell r="F521">
            <v>203.27</v>
          </cell>
          <cell r="G521">
            <v>0.39</v>
          </cell>
          <cell r="H521">
            <v>1.19</v>
          </cell>
          <cell r="I521">
            <v>4.5999999999999996</v>
          </cell>
          <cell r="J521" t="str">
            <v xml:space="preserve"> </v>
          </cell>
          <cell r="K521">
            <v>167</v>
          </cell>
          <cell r="L521">
            <v>3.6489999999999999E-3</v>
          </cell>
          <cell r="M521">
            <v>-19</v>
          </cell>
          <cell r="N521">
            <v>18</v>
          </cell>
          <cell r="O521">
            <v>1</v>
          </cell>
          <cell r="P521">
            <v>5.327</v>
          </cell>
          <cell r="Q521">
            <v>0</v>
          </cell>
          <cell r="R521">
            <v>5.327</v>
          </cell>
        </row>
        <row r="522">
          <cell r="A522" t="str">
            <v xml:space="preserve">Бабуш.283 </v>
          </cell>
          <cell r="B522" t="str">
            <v xml:space="preserve">2 Гаражный пр 1 </v>
          </cell>
          <cell r="C522" t="str">
            <v xml:space="preserve">Жилзаказчик </v>
          </cell>
          <cell r="D522">
            <v>380.7</v>
          </cell>
          <cell r="E522">
            <v>1725</v>
          </cell>
          <cell r="F522">
            <v>1723</v>
          </cell>
          <cell r="G522">
            <v>0.46</v>
          </cell>
          <cell r="H522">
            <v>1.19</v>
          </cell>
          <cell r="I522">
            <v>4.5999999999999996</v>
          </cell>
          <cell r="J522" t="str">
            <v xml:space="preserve">2 </v>
          </cell>
          <cell r="K522">
            <v>167</v>
          </cell>
          <cell r="L522">
            <v>3.6684999999999995E-2</v>
          </cell>
          <cell r="M522">
            <v>-19</v>
          </cell>
          <cell r="N522">
            <v>18</v>
          </cell>
          <cell r="O522">
            <v>1</v>
          </cell>
          <cell r="P522">
            <v>53.56</v>
          </cell>
          <cell r="Q522">
            <v>50.509</v>
          </cell>
          <cell r="R522">
            <v>50.509</v>
          </cell>
        </row>
        <row r="523">
          <cell r="A523" t="str">
            <v xml:space="preserve">Бабуш.283 </v>
          </cell>
          <cell r="B523" t="str">
            <v xml:space="preserve">Аэродромная 10 кор 1 </v>
          </cell>
          <cell r="C523" t="str">
            <v xml:space="preserve">Жилзаказчик </v>
          </cell>
          <cell r="D523">
            <v>2530.8000000000002</v>
          </cell>
          <cell r="E523">
            <v>9412</v>
          </cell>
          <cell r="F523">
            <v>9528</v>
          </cell>
          <cell r="G523">
            <v>0.4</v>
          </cell>
          <cell r="H523">
            <v>1.19</v>
          </cell>
          <cell r="I523">
            <v>4.5999999999999996</v>
          </cell>
          <cell r="J523" t="str">
            <v xml:space="preserve">9 </v>
          </cell>
          <cell r="K523">
            <v>167</v>
          </cell>
          <cell r="L523">
            <v>0.17458000000000001</v>
          </cell>
          <cell r="M523">
            <v>-19</v>
          </cell>
          <cell r="N523">
            <v>18</v>
          </cell>
          <cell r="O523">
            <v>1</v>
          </cell>
          <cell r="P523">
            <v>254.88200000000001</v>
          </cell>
          <cell r="Q523">
            <v>251.82</v>
          </cell>
          <cell r="R523">
            <v>251.82</v>
          </cell>
        </row>
        <row r="524">
          <cell r="A524" t="str">
            <v xml:space="preserve">Бабуш.283 </v>
          </cell>
          <cell r="B524" t="str">
            <v xml:space="preserve">Аэродромная 10 кор 2 </v>
          </cell>
          <cell r="C524" t="str">
            <v xml:space="preserve">Жилзаказчик </v>
          </cell>
          <cell r="D524">
            <v>2498.4</v>
          </cell>
          <cell r="E524">
            <v>9537</v>
          </cell>
          <cell r="F524">
            <v>9528.01</v>
          </cell>
          <cell r="G524">
            <v>0.4</v>
          </cell>
          <cell r="H524">
            <v>1.19</v>
          </cell>
          <cell r="I524">
            <v>4.5999999999999996</v>
          </cell>
          <cell r="J524" t="str">
            <v xml:space="preserve">9 </v>
          </cell>
          <cell r="K524">
            <v>167</v>
          </cell>
          <cell r="L524">
            <v>0.17458000000000001</v>
          </cell>
          <cell r="M524">
            <v>-19</v>
          </cell>
          <cell r="N524">
            <v>18</v>
          </cell>
          <cell r="O524">
            <v>1</v>
          </cell>
          <cell r="P524">
            <v>254.88200000000001</v>
          </cell>
          <cell r="Q524">
            <v>248.59700000000001</v>
          </cell>
          <cell r="R524">
            <v>248.59700000000001</v>
          </cell>
        </row>
        <row r="525">
          <cell r="A525" t="str">
            <v xml:space="preserve">Бабуш.283 </v>
          </cell>
          <cell r="B525" t="str">
            <v xml:space="preserve">Бабушкина 281 кор 1 </v>
          </cell>
          <cell r="C525" t="str">
            <v xml:space="preserve">Жилзаказчик </v>
          </cell>
          <cell r="D525">
            <v>2512.6999999999998</v>
          </cell>
          <cell r="E525">
            <v>9929</v>
          </cell>
          <cell r="F525">
            <v>9920.01</v>
          </cell>
          <cell r="G525">
            <v>0.39</v>
          </cell>
          <cell r="H525">
            <v>1.19</v>
          </cell>
          <cell r="I525">
            <v>4.5999999999999996</v>
          </cell>
          <cell r="J525" t="str">
            <v xml:space="preserve">9 </v>
          </cell>
          <cell r="K525">
            <v>167</v>
          </cell>
          <cell r="L525">
            <v>0.17983000000000002</v>
          </cell>
          <cell r="M525">
            <v>-19</v>
          </cell>
          <cell r="N525">
            <v>18</v>
          </cell>
          <cell r="O525">
            <v>1</v>
          </cell>
          <cell r="P525">
            <v>262.548</v>
          </cell>
          <cell r="Q525">
            <v>250.024</v>
          </cell>
          <cell r="R525">
            <v>250.024</v>
          </cell>
        </row>
        <row r="526">
          <cell r="A526" t="str">
            <v xml:space="preserve">Бабуш.283 </v>
          </cell>
          <cell r="B526" t="str">
            <v xml:space="preserve">Бабушкина 281 кор 2 </v>
          </cell>
          <cell r="C526" t="str">
            <v xml:space="preserve">Жилзаказчик </v>
          </cell>
          <cell r="D526">
            <v>2491.6999999999998</v>
          </cell>
          <cell r="E526">
            <v>10305</v>
          </cell>
          <cell r="F526">
            <v>10296</v>
          </cell>
          <cell r="G526">
            <v>0.39</v>
          </cell>
          <cell r="H526">
            <v>1.19</v>
          </cell>
          <cell r="I526">
            <v>4.5999999999999996</v>
          </cell>
          <cell r="J526" t="str">
            <v xml:space="preserve">9 </v>
          </cell>
          <cell r="K526">
            <v>167</v>
          </cell>
          <cell r="L526">
            <v>0.184831</v>
          </cell>
          <cell r="M526">
            <v>-19</v>
          </cell>
          <cell r="N526">
            <v>18</v>
          </cell>
          <cell r="O526">
            <v>1</v>
          </cell>
          <cell r="P526">
            <v>269.84899999999999</v>
          </cell>
          <cell r="Q526">
            <v>247.934</v>
          </cell>
          <cell r="R526">
            <v>247.934</v>
          </cell>
        </row>
        <row r="527">
          <cell r="A527" t="str">
            <v xml:space="preserve">Бабуш.283 </v>
          </cell>
          <cell r="B527" t="str">
            <v xml:space="preserve">Бабушкина 283 </v>
          </cell>
          <cell r="C527" t="str">
            <v xml:space="preserve">Жилзаказчик </v>
          </cell>
          <cell r="D527">
            <v>794.7</v>
          </cell>
          <cell r="E527">
            <v>4475</v>
          </cell>
          <cell r="F527">
            <v>4473.2</v>
          </cell>
          <cell r="G527">
            <v>0.39</v>
          </cell>
          <cell r="H527">
            <v>1.19</v>
          </cell>
          <cell r="I527">
            <v>4.5999999999999996</v>
          </cell>
          <cell r="J527" t="str">
            <v xml:space="preserve">2 </v>
          </cell>
          <cell r="K527">
            <v>167</v>
          </cell>
          <cell r="L527">
            <v>8.0093999999999999E-2</v>
          </cell>
          <cell r="M527">
            <v>-19</v>
          </cell>
          <cell r="N527">
            <v>18</v>
          </cell>
          <cell r="O527">
            <v>1</v>
          </cell>
          <cell r="P527">
            <v>116.935</v>
          </cell>
          <cell r="Q527">
            <v>105.434</v>
          </cell>
          <cell r="R527">
            <v>105.434</v>
          </cell>
        </row>
        <row r="528">
          <cell r="A528" t="str">
            <v xml:space="preserve">Бабуш.283 </v>
          </cell>
          <cell r="B528" t="str">
            <v xml:space="preserve">К Партизан 232 </v>
          </cell>
          <cell r="C528" t="str">
            <v xml:space="preserve">Жилзаказчик </v>
          </cell>
          <cell r="D528">
            <v>2572.9</v>
          </cell>
          <cell r="E528">
            <v>11103</v>
          </cell>
          <cell r="F528">
            <v>10261.450000000001</v>
          </cell>
          <cell r="G528">
            <v>0.37</v>
          </cell>
          <cell r="H528">
            <v>1.19</v>
          </cell>
          <cell r="I528">
            <v>4.5999999999999996</v>
          </cell>
          <cell r="J528" t="str">
            <v xml:space="preserve">5 </v>
          </cell>
          <cell r="K528">
            <v>167</v>
          </cell>
          <cell r="L528">
            <v>0.176119</v>
          </cell>
          <cell r="M528">
            <v>-19</v>
          </cell>
          <cell r="N528">
            <v>18</v>
          </cell>
          <cell r="O528">
            <v>1</v>
          </cell>
          <cell r="P528">
            <v>257.13</v>
          </cell>
          <cell r="Q528">
            <v>256.01100000000002</v>
          </cell>
          <cell r="R528">
            <v>256.01100000000002</v>
          </cell>
        </row>
        <row r="529">
          <cell r="A529" t="str">
            <v xml:space="preserve">Бабуш.283 </v>
          </cell>
          <cell r="B529" t="str">
            <v xml:space="preserve">К Партизан 232 литА </v>
          </cell>
          <cell r="C529" t="str">
            <v xml:space="preserve">Прочие </v>
          </cell>
          <cell r="D529">
            <v>69</v>
          </cell>
          <cell r="E529">
            <v>0</v>
          </cell>
          <cell r="F529">
            <v>312.3</v>
          </cell>
          <cell r="G529">
            <v>0.37</v>
          </cell>
          <cell r="H529">
            <v>1.19</v>
          </cell>
          <cell r="I529">
            <v>4.5999999999999996</v>
          </cell>
          <cell r="J529" t="str">
            <v xml:space="preserve"> </v>
          </cell>
          <cell r="K529">
            <v>167</v>
          </cell>
          <cell r="L529">
            <v>5.3600000000000002E-3</v>
          </cell>
          <cell r="M529">
            <v>-19</v>
          </cell>
          <cell r="N529">
            <v>18</v>
          </cell>
          <cell r="O529">
            <v>1</v>
          </cell>
          <cell r="P529">
            <v>7.8260000000000005</v>
          </cell>
          <cell r="Q529">
            <v>0</v>
          </cell>
          <cell r="R529">
            <v>7.8260000000000005</v>
          </cell>
        </row>
        <row r="530">
          <cell r="A530" t="str">
            <v xml:space="preserve">Бабуш.283 </v>
          </cell>
          <cell r="B530" t="str">
            <v xml:space="preserve">К Партизан 232 адм зд </v>
          </cell>
          <cell r="C530" t="str">
            <v xml:space="preserve">Прочие </v>
          </cell>
          <cell r="D530">
            <v>167</v>
          </cell>
          <cell r="E530">
            <v>0</v>
          </cell>
          <cell r="F530">
            <v>750.56</v>
          </cell>
          <cell r="G530">
            <v>0.37</v>
          </cell>
          <cell r="H530">
            <v>1.19</v>
          </cell>
          <cell r="I530">
            <v>4.5999999999999996</v>
          </cell>
          <cell r="J530" t="str">
            <v xml:space="preserve"> </v>
          </cell>
          <cell r="K530">
            <v>167</v>
          </cell>
          <cell r="L530">
            <v>1.2881999999999999E-2</v>
          </cell>
          <cell r="M530">
            <v>-19</v>
          </cell>
          <cell r="N530">
            <v>18</v>
          </cell>
          <cell r="O530">
            <v>1</v>
          </cell>
          <cell r="P530">
            <v>18.806999999999999</v>
          </cell>
          <cell r="Q530">
            <v>0</v>
          </cell>
          <cell r="R530">
            <v>18.806999999999999</v>
          </cell>
        </row>
        <row r="531">
          <cell r="A531" t="str">
            <v xml:space="preserve">Бабуш.283 </v>
          </cell>
          <cell r="B531" t="str">
            <v xml:space="preserve">К Партизан 232 Магазин N-12 </v>
          </cell>
          <cell r="C531" t="str">
            <v xml:space="preserve">Прочие </v>
          </cell>
          <cell r="D531">
            <v>440.2</v>
          </cell>
          <cell r="E531">
            <v>0</v>
          </cell>
          <cell r="F531">
            <v>1561.25</v>
          </cell>
          <cell r="G531">
            <v>0.37</v>
          </cell>
          <cell r="H531">
            <v>1.19</v>
          </cell>
          <cell r="I531">
            <v>4.5999999999999996</v>
          </cell>
          <cell r="J531" t="str">
            <v xml:space="preserve"> </v>
          </cell>
          <cell r="K531">
            <v>167</v>
          </cell>
          <cell r="L531">
            <v>2.6796E-2</v>
          </cell>
          <cell r="M531">
            <v>-19</v>
          </cell>
          <cell r="N531">
            <v>18</v>
          </cell>
          <cell r="O531">
            <v>1</v>
          </cell>
          <cell r="P531">
            <v>39.122999999999998</v>
          </cell>
          <cell r="Q531">
            <v>0</v>
          </cell>
          <cell r="R531">
            <v>39.122999999999998</v>
          </cell>
        </row>
        <row r="532">
          <cell r="A532" t="str">
            <v xml:space="preserve">Бабуш.283 </v>
          </cell>
          <cell r="B532" t="str">
            <v xml:space="preserve">Бабушкина 283/2 Адм.зд. </v>
          </cell>
          <cell r="C532" t="str">
            <v xml:space="preserve">Прочие </v>
          </cell>
          <cell r="D532">
            <v>899.4</v>
          </cell>
          <cell r="E532">
            <v>0</v>
          </cell>
          <cell r="F532">
            <v>4047</v>
          </cell>
          <cell r="G532">
            <v>0.43</v>
          </cell>
          <cell r="H532">
            <v>1.19</v>
          </cell>
          <cell r="I532">
            <v>4.5999999999999996</v>
          </cell>
          <cell r="J532" t="str">
            <v xml:space="preserve"> </v>
          </cell>
          <cell r="K532">
            <v>167</v>
          </cell>
          <cell r="L532">
            <v>8.0723000000000003E-2</v>
          </cell>
          <cell r="M532">
            <v>-19</v>
          </cell>
          <cell r="N532">
            <v>18</v>
          </cell>
          <cell r="O532">
            <v>1</v>
          </cell>
          <cell r="P532">
            <v>117.854</v>
          </cell>
          <cell r="Q532">
            <v>0</v>
          </cell>
          <cell r="R532">
            <v>117.854</v>
          </cell>
        </row>
        <row r="533">
          <cell r="A533" t="str">
            <v xml:space="preserve">Бабуш.283 </v>
          </cell>
          <cell r="B533" t="str">
            <v xml:space="preserve">2Гаражный пр 3  УЧ.КОРП. </v>
          </cell>
          <cell r="C533" t="str">
            <v xml:space="preserve">Прочие </v>
          </cell>
          <cell r="D533">
            <v>573</v>
          </cell>
          <cell r="E533">
            <v>0</v>
          </cell>
          <cell r="F533">
            <v>2090</v>
          </cell>
          <cell r="G533">
            <v>0.39</v>
          </cell>
          <cell r="H533">
            <v>1.19</v>
          </cell>
          <cell r="I533">
            <v>4.5999999999999996</v>
          </cell>
          <cell r="J533" t="str">
            <v xml:space="preserve"> </v>
          </cell>
          <cell r="K533">
            <v>167</v>
          </cell>
          <cell r="L533">
            <v>3.5505999999999996E-2</v>
          </cell>
          <cell r="M533">
            <v>-19</v>
          </cell>
          <cell r="N533">
            <v>16</v>
          </cell>
          <cell r="O533">
            <v>1</v>
          </cell>
          <cell r="P533">
            <v>46.667999999999999</v>
          </cell>
          <cell r="Q533">
            <v>0</v>
          </cell>
          <cell r="R533">
            <v>46.667999999999999</v>
          </cell>
        </row>
        <row r="534">
          <cell r="A534" t="str">
            <v xml:space="preserve">Итого по котельной </v>
          </cell>
          <cell r="B534" t="str">
            <v xml:space="preserve">собственное ---------------------------- </v>
          </cell>
          <cell r="C534" t="str">
            <v xml:space="preserve">По всем группам </v>
          </cell>
          <cell r="D534">
            <v>17435.97</v>
          </cell>
          <cell r="E534">
            <v>63090</v>
          </cell>
          <cell r="F534">
            <v>71264.429999999993</v>
          </cell>
          <cell r="H534">
            <v>1.19</v>
          </cell>
          <cell r="L534">
            <v>1.3048599999999999</v>
          </cell>
          <cell r="P534">
            <v>1897.742</v>
          </cell>
          <cell r="Q534">
            <v>1410.329</v>
          </cell>
          <cell r="R534">
            <v>1838.2849999999999</v>
          </cell>
        </row>
        <row r="535">
          <cell r="A535" t="str">
            <v xml:space="preserve"> </v>
          </cell>
          <cell r="B535" t="str">
            <v xml:space="preserve"> </v>
          </cell>
          <cell r="C535" t="str">
            <v xml:space="preserve">"Население" в т.ч. "Жилзаказчик" </v>
          </cell>
          <cell r="D535">
            <v>13781.9</v>
          </cell>
          <cell r="E535">
            <v>56486</v>
          </cell>
          <cell r="F535">
            <v>55729.67</v>
          </cell>
          <cell r="H535">
            <v>1.19</v>
          </cell>
          <cell r="L535">
            <v>1.0067189999999999</v>
          </cell>
          <cell r="P535">
            <v>1469.7860000000001</v>
          </cell>
          <cell r="Q535">
            <v>1410.329</v>
          </cell>
          <cell r="R535">
            <v>1410.329</v>
          </cell>
        </row>
        <row r="536">
          <cell r="A536" t="str">
            <v xml:space="preserve"> </v>
          </cell>
          <cell r="B536" t="str">
            <v xml:space="preserve"> </v>
          </cell>
          <cell r="C536" t="str">
            <v xml:space="preserve">Жилзаказчик </v>
          </cell>
          <cell r="D536">
            <v>13781.9</v>
          </cell>
          <cell r="E536">
            <v>56486</v>
          </cell>
          <cell r="F536">
            <v>55729.67</v>
          </cell>
          <cell r="H536">
            <v>1.19</v>
          </cell>
          <cell r="L536">
            <v>1.0067189999999999</v>
          </cell>
          <cell r="P536">
            <v>1469.7860000000001</v>
          </cell>
          <cell r="Q536">
            <v>1410.329</v>
          </cell>
          <cell r="R536">
            <v>1410.329</v>
          </cell>
        </row>
        <row r="537">
          <cell r="A537" t="str">
            <v xml:space="preserve"> </v>
          </cell>
          <cell r="B537" t="str">
            <v xml:space="preserve"> </v>
          </cell>
          <cell r="C537" t="str">
            <v xml:space="preserve">Прочие </v>
          </cell>
          <cell r="D537">
            <v>3654.07</v>
          </cell>
          <cell r="E537">
            <v>6604</v>
          </cell>
          <cell r="F537">
            <v>15534.76</v>
          </cell>
          <cell r="H537">
            <v>1.19</v>
          </cell>
          <cell r="L537">
            <v>0.29814099999999999</v>
          </cell>
          <cell r="P537">
            <v>427.95599999999996</v>
          </cell>
          <cell r="Q537">
            <v>0</v>
          </cell>
          <cell r="R537">
            <v>427.95599999999996</v>
          </cell>
        </row>
        <row r="538">
          <cell r="A538" t="str">
            <v>Тепловые потери в наружных сетях потребителей</v>
          </cell>
          <cell r="H538">
            <v>1.19</v>
          </cell>
        </row>
        <row r="539">
          <cell r="A539" t="str">
            <v xml:space="preserve">Базовская34 </v>
          </cell>
          <cell r="B539" t="str">
            <v xml:space="preserve">Базовская 32 </v>
          </cell>
          <cell r="C539" t="str">
            <v xml:space="preserve">Жилзаказчик </v>
          </cell>
          <cell r="D539">
            <v>905.4</v>
          </cell>
          <cell r="E539">
            <v>5011</v>
          </cell>
          <cell r="F539">
            <v>5008</v>
          </cell>
          <cell r="G539">
            <v>0.38</v>
          </cell>
          <cell r="H539">
            <v>1.19</v>
          </cell>
          <cell r="I539">
            <v>4.5999999999999996</v>
          </cell>
          <cell r="J539" t="str">
            <v xml:space="preserve">3 </v>
          </cell>
          <cell r="K539">
            <v>167</v>
          </cell>
          <cell r="L539">
            <v>8.8275999999999993E-2</v>
          </cell>
          <cell r="M539">
            <v>-19</v>
          </cell>
          <cell r="N539">
            <v>18</v>
          </cell>
          <cell r="O539">
            <v>1</v>
          </cell>
          <cell r="P539">
            <v>128.881</v>
          </cell>
          <cell r="Q539">
            <v>120.123</v>
          </cell>
          <cell r="R539">
            <v>120.123</v>
          </cell>
        </row>
        <row r="540">
          <cell r="A540" t="str">
            <v xml:space="preserve">Базовская34 </v>
          </cell>
          <cell r="B540" t="str">
            <v xml:space="preserve">Базовская 34 ад зд </v>
          </cell>
          <cell r="C540" t="str">
            <v xml:space="preserve">Прочие </v>
          </cell>
          <cell r="D540">
            <v>993.78</v>
          </cell>
          <cell r="E540">
            <v>4277</v>
          </cell>
          <cell r="F540">
            <v>4471.99</v>
          </cell>
          <cell r="G540">
            <v>0.43</v>
          </cell>
          <cell r="H540">
            <v>1.19</v>
          </cell>
          <cell r="I540">
            <v>4.5999999999999996</v>
          </cell>
          <cell r="J540" t="str">
            <v xml:space="preserve"> </v>
          </cell>
          <cell r="K540">
            <v>167</v>
          </cell>
          <cell r="L540">
            <v>8.9200000000000002E-2</v>
          </cell>
          <cell r="M540">
            <v>-19</v>
          </cell>
          <cell r="N540">
            <v>18</v>
          </cell>
          <cell r="O540">
            <v>1</v>
          </cell>
          <cell r="P540">
            <v>130.23099999999999</v>
          </cell>
          <cell r="Q540">
            <v>0</v>
          </cell>
          <cell r="R540">
            <v>130.23099999999999</v>
          </cell>
        </row>
        <row r="541">
          <cell r="A541" t="str">
            <v xml:space="preserve">Итого по котельной </v>
          </cell>
          <cell r="B541" t="str">
            <v xml:space="preserve">собственное ---------------------------- </v>
          </cell>
          <cell r="C541" t="str">
            <v xml:space="preserve">По всем группам </v>
          </cell>
          <cell r="D541">
            <v>1899.1799999999998</v>
          </cell>
          <cell r="E541">
            <v>9288</v>
          </cell>
          <cell r="F541">
            <v>9479.99</v>
          </cell>
          <cell r="H541">
            <v>1.19</v>
          </cell>
          <cell r="L541">
            <v>0.17747599999999999</v>
          </cell>
          <cell r="P541">
            <v>259.11199999999997</v>
          </cell>
          <cell r="Q541">
            <v>120.123</v>
          </cell>
          <cell r="R541">
            <v>250.35399999999998</v>
          </cell>
        </row>
        <row r="542">
          <cell r="A542" t="str">
            <v xml:space="preserve"> </v>
          </cell>
          <cell r="B542" t="str">
            <v xml:space="preserve"> </v>
          </cell>
          <cell r="C542" t="str">
            <v xml:space="preserve">"Население" в т.ч. "Жилзаказчик" </v>
          </cell>
          <cell r="D542">
            <v>905.4</v>
          </cell>
          <cell r="E542">
            <v>5011</v>
          </cell>
          <cell r="F542">
            <v>5008</v>
          </cell>
          <cell r="H542">
            <v>1.19</v>
          </cell>
          <cell r="L542">
            <v>8.8275999999999993E-2</v>
          </cell>
          <cell r="P542">
            <v>128.881</v>
          </cell>
          <cell r="Q542">
            <v>120.123</v>
          </cell>
          <cell r="R542">
            <v>120.123</v>
          </cell>
        </row>
        <row r="543">
          <cell r="A543" t="str">
            <v xml:space="preserve"> </v>
          </cell>
          <cell r="B543" t="str">
            <v xml:space="preserve"> </v>
          </cell>
          <cell r="C543" t="str">
            <v xml:space="preserve">Жилзаказчик </v>
          </cell>
          <cell r="D543">
            <v>905.4</v>
          </cell>
          <cell r="E543">
            <v>5011</v>
          </cell>
          <cell r="F543">
            <v>5008</v>
          </cell>
          <cell r="H543">
            <v>1.19</v>
          </cell>
          <cell r="L543">
            <v>8.8275999999999993E-2</v>
          </cell>
          <cell r="P543">
            <v>128.881</v>
          </cell>
          <cell r="Q543">
            <v>120.123</v>
          </cell>
          <cell r="R543">
            <v>120.123</v>
          </cell>
        </row>
        <row r="544">
          <cell r="A544" t="str">
            <v xml:space="preserve"> </v>
          </cell>
          <cell r="B544" t="str">
            <v xml:space="preserve"> </v>
          </cell>
          <cell r="C544" t="str">
            <v xml:space="preserve">Прочие </v>
          </cell>
          <cell r="D544">
            <v>993.78</v>
          </cell>
          <cell r="E544">
            <v>4277</v>
          </cell>
          <cell r="F544">
            <v>4471.99</v>
          </cell>
          <cell r="H544">
            <v>1.19</v>
          </cell>
          <cell r="L544">
            <v>8.9200000000000002E-2</v>
          </cell>
          <cell r="P544">
            <v>130.23099999999999</v>
          </cell>
          <cell r="Q544">
            <v>0</v>
          </cell>
          <cell r="R544">
            <v>130.23099999999999</v>
          </cell>
        </row>
        <row r="545">
          <cell r="A545" t="str">
            <v xml:space="preserve">Бакинская.5 </v>
          </cell>
          <cell r="B545" t="str">
            <v xml:space="preserve">Дзержинского 16лит"А"Торгов.зал </v>
          </cell>
          <cell r="C545" t="str">
            <v xml:space="preserve">Прочие </v>
          </cell>
          <cell r="D545">
            <v>131.06</v>
          </cell>
          <cell r="E545">
            <v>8220</v>
          </cell>
          <cell r="F545">
            <v>589.77</v>
          </cell>
          <cell r="G545">
            <v>0.43</v>
          </cell>
          <cell r="H545">
            <v>1.19</v>
          </cell>
          <cell r="I545">
            <v>4.5999999999999996</v>
          </cell>
          <cell r="J545" t="str">
            <v xml:space="preserve"> </v>
          </cell>
          <cell r="K545">
            <v>167</v>
          </cell>
          <cell r="L545">
            <v>1.081E-2</v>
          </cell>
          <cell r="M545">
            <v>-19</v>
          </cell>
          <cell r="N545">
            <v>15</v>
          </cell>
          <cell r="O545">
            <v>1</v>
          </cell>
          <cell r="P545">
            <v>13.353</v>
          </cell>
          <cell r="Q545">
            <v>0</v>
          </cell>
          <cell r="R545">
            <v>13.353</v>
          </cell>
        </row>
        <row r="546">
          <cell r="A546" t="str">
            <v xml:space="preserve">Бакинская.5 </v>
          </cell>
          <cell r="B546" t="str">
            <v xml:space="preserve">Дзержинского 16лит"А"вспом.пом. </v>
          </cell>
          <cell r="C546" t="str">
            <v xml:space="preserve">Прочие </v>
          </cell>
          <cell r="D546">
            <v>84.56</v>
          </cell>
          <cell r="E546">
            <v>0</v>
          </cell>
          <cell r="F546">
            <v>380.52</v>
          </cell>
          <cell r="G546">
            <v>0.43</v>
          </cell>
          <cell r="H546">
            <v>1.19</v>
          </cell>
          <cell r="I546">
            <v>4.5999999999999996</v>
          </cell>
          <cell r="J546" t="str">
            <v xml:space="preserve"> </v>
          </cell>
          <cell r="K546">
            <v>167</v>
          </cell>
          <cell r="L546">
            <v>7.5900000000000004E-3</v>
          </cell>
          <cell r="M546">
            <v>-19</v>
          </cell>
          <cell r="N546">
            <v>18</v>
          </cell>
          <cell r="O546">
            <v>1</v>
          </cell>
          <cell r="P546">
            <v>11.082000000000001</v>
          </cell>
          <cell r="Q546">
            <v>0</v>
          </cell>
          <cell r="R546">
            <v>11.082000000000001</v>
          </cell>
        </row>
        <row r="547">
          <cell r="A547" t="str">
            <v xml:space="preserve">Бакинская.5 </v>
          </cell>
          <cell r="B547" t="str">
            <v xml:space="preserve">Дзержинского 16лит"А"пристройка </v>
          </cell>
          <cell r="C547" t="str">
            <v xml:space="preserve">Прочие </v>
          </cell>
          <cell r="D547">
            <v>88.46</v>
          </cell>
          <cell r="E547">
            <v>0</v>
          </cell>
          <cell r="F547">
            <v>398.07</v>
          </cell>
          <cell r="G547">
            <v>0.43</v>
          </cell>
          <cell r="H547">
            <v>1.19</v>
          </cell>
          <cell r="I547">
            <v>4.5999999999999996</v>
          </cell>
          <cell r="J547" t="str">
            <v xml:space="preserve"> </v>
          </cell>
          <cell r="K547">
            <v>167</v>
          </cell>
          <cell r="L547">
            <v>7.9400000000000009E-3</v>
          </cell>
          <cell r="M547">
            <v>-19</v>
          </cell>
          <cell r="N547">
            <v>18</v>
          </cell>
          <cell r="O547">
            <v>1</v>
          </cell>
          <cell r="P547">
            <v>11.590999999999999</v>
          </cell>
          <cell r="Q547">
            <v>0</v>
          </cell>
          <cell r="R547">
            <v>11.590999999999999</v>
          </cell>
        </row>
        <row r="548">
          <cell r="A548" t="str">
            <v xml:space="preserve">Бакинская.5 </v>
          </cell>
          <cell r="B548" t="str">
            <v xml:space="preserve">Дзержинского 16лит"Г3" </v>
          </cell>
          <cell r="C548" t="str">
            <v xml:space="preserve">Прочие </v>
          </cell>
          <cell r="D548">
            <v>118.13</v>
          </cell>
          <cell r="E548">
            <v>0</v>
          </cell>
          <cell r="F548">
            <v>531.58000000000004</v>
          </cell>
          <cell r="G548">
            <v>0.43</v>
          </cell>
          <cell r="H548">
            <v>1.19</v>
          </cell>
          <cell r="I548">
            <v>4.5999999999999996</v>
          </cell>
          <cell r="J548" t="str">
            <v xml:space="preserve"> </v>
          </cell>
          <cell r="K548">
            <v>167</v>
          </cell>
          <cell r="L548">
            <v>1.0030000000000001E-2</v>
          </cell>
          <cell r="M548">
            <v>-19</v>
          </cell>
          <cell r="N548">
            <v>16</v>
          </cell>
          <cell r="O548">
            <v>1</v>
          </cell>
          <cell r="P548">
            <v>13.183</v>
          </cell>
          <cell r="Q548">
            <v>0</v>
          </cell>
          <cell r="R548">
            <v>13.183</v>
          </cell>
        </row>
        <row r="549">
          <cell r="A549" t="str">
            <v xml:space="preserve">Бакинская.5 </v>
          </cell>
          <cell r="B549" t="str">
            <v xml:space="preserve">Клубная 11а </v>
          </cell>
          <cell r="C549" t="str">
            <v xml:space="preserve">Население </v>
          </cell>
          <cell r="D549">
            <v>368.1</v>
          </cell>
          <cell r="E549">
            <v>1671</v>
          </cell>
          <cell r="F549">
            <v>1749</v>
          </cell>
          <cell r="G549">
            <v>0.45840000000000003</v>
          </cell>
          <cell r="H549">
            <v>1.19</v>
          </cell>
          <cell r="I549">
            <v>4.5999999999999996</v>
          </cell>
          <cell r="J549" t="str">
            <v xml:space="preserve">2 </v>
          </cell>
          <cell r="K549">
            <v>167</v>
          </cell>
          <cell r="L549">
            <v>3.7230000000000006E-2</v>
          </cell>
          <cell r="M549">
            <v>-19</v>
          </cell>
          <cell r="N549">
            <v>18</v>
          </cell>
          <cell r="O549">
            <v>1</v>
          </cell>
          <cell r="P549">
            <v>54.353999999999999</v>
          </cell>
          <cell r="Q549">
            <v>48.834000000000003</v>
          </cell>
          <cell r="R549">
            <v>48.834000000000003</v>
          </cell>
        </row>
        <row r="550">
          <cell r="A550" t="str">
            <v xml:space="preserve">Бакинская.5 </v>
          </cell>
          <cell r="B550" t="str">
            <v xml:space="preserve">Клубная 11б </v>
          </cell>
          <cell r="C550" t="str">
            <v xml:space="preserve">Население </v>
          </cell>
          <cell r="D550">
            <v>354.7</v>
          </cell>
          <cell r="E550">
            <v>1658</v>
          </cell>
          <cell r="F550">
            <v>1656</v>
          </cell>
          <cell r="G550">
            <v>0.46</v>
          </cell>
          <cell r="H550">
            <v>1.19</v>
          </cell>
          <cell r="I550">
            <v>4.5999999999999996</v>
          </cell>
          <cell r="J550" t="str">
            <v xml:space="preserve">2 </v>
          </cell>
          <cell r="K550">
            <v>167</v>
          </cell>
          <cell r="L550">
            <v>3.5545E-2</v>
          </cell>
          <cell r="M550">
            <v>-19</v>
          </cell>
          <cell r="N550">
            <v>18</v>
          </cell>
          <cell r="O550">
            <v>1</v>
          </cell>
          <cell r="P550">
            <v>51.893999999999998</v>
          </cell>
          <cell r="Q550">
            <v>47.058999999999997</v>
          </cell>
          <cell r="R550">
            <v>47.058999999999997</v>
          </cell>
        </row>
        <row r="551">
          <cell r="A551" t="str">
            <v xml:space="preserve">Бакинская.5 </v>
          </cell>
          <cell r="B551" t="str">
            <v xml:space="preserve">ДЗЕРЖИНСКОГО 22/1 Адм.зд. </v>
          </cell>
          <cell r="C551" t="str">
            <v xml:space="preserve">Прочие </v>
          </cell>
          <cell r="D551">
            <v>506.2</v>
          </cell>
          <cell r="E551">
            <v>2260</v>
          </cell>
          <cell r="F551">
            <v>2682.69</v>
          </cell>
          <cell r="G551">
            <v>0.43</v>
          </cell>
          <cell r="H551">
            <v>1.19</v>
          </cell>
          <cell r="I551">
            <v>4.5999999999999996</v>
          </cell>
          <cell r="J551" t="str">
            <v xml:space="preserve">2 </v>
          </cell>
          <cell r="K551">
            <v>167</v>
          </cell>
          <cell r="L551">
            <v>5.3510000000000002E-2</v>
          </cell>
          <cell r="M551">
            <v>-19</v>
          </cell>
          <cell r="N551">
            <v>18</v>
          </cell>
          <cell r="O551">
            <v>1</v>
          </cell>
          <cell r="P551">
            <v>78.123000000000005</v>
          </cell>
          <cell r="Q551">
            <v>0</v>
          </cell>
          <cell r="R551">
            <v>78.123000000000005</v>
          </cell>
        </row>
        <row r="552">
          <cell r="A552" t="str">
            <v xml:space="preserve">Бакинская.5 </v>
          </cell>
          <cell r="B552" t="str">
            <v xml:space="preserve">Бакинская 5 СШ 23 </v>
          </cell>
          <cell r="C552" t="str">
            <v xml:space="preserve">ИТП Бюджет </v>
          </cell>
          <cell r="D552">
            <v>6159.55</v>
          </cell>
          <cell r="E552">
            <v>23267</v>
          </cell>
          <cell r="F552">
            <v>27717.95</v>
          </cell>
          <cell r="G552">
            <v>0.32</v>
          </cell>
          <cell r="H552">
            <v>1.19</v>
          </cell>
          <cell r="I552">
            <v>4.5999999999999996</v>
          </cell>
          <cell r="J552" t="str">
            <v xml:space="preserve"> </v>
          </cell>
          <cell r="K552">
            <v>167</v>
          </cell>
          <cell r="L552">
            <v>0.38920000000000005</v>
          </cell>
          <cell r="M552">
            <v>-19</v>
          </cell>
          <cell r="N552">
            <v>16</v>
          </cell>
          <cell r="O552">
            <v>1</v>
          </cell>
          <cell r="P552">
            <v>511.55599999999998</v>
          </cell>
          <cell r="Q552">
            <v>0</v>
          </cell>
          <cell r="R552">
            <v>511.55599999999998</v>
          </cell>
        </row>
        <row r="553">
          <cell r="A553" t="str">
            <v xml:space="preserve">Бакинская.5 </v>
          </cell>
          <cell r="B553" t="str">
            <v xml:space="preserve">Дзержинского 24 СШ 54 </v>
          </cell>
          <cell r="C553" t="str">
            <v xml:space="preserve">Бюджет </v>
          </cell>
          <cell r="D553">
            <v>2990.95</v>
          </cell>
          <cell r="E553">
            <v>14500</v>
          </cell>
          <cell r="F553">
            <v>13459.26</v>
          </cell>
          <cell r="G553">
            <v>0.35</v>
          </cell>
          <cell r="H553">
            <v>1.19</v>
          </cell>
          <cell r="I553">
            <v>4.5999999999999996</v>
          </cell>
          <cell r="J553" t="str">
            <v xml:space="preserve"> </v>
          </cell>
          <cell r="K553">
            <v>167</v>
          </cell>
          <cell r="L553">
            <v>0.206705</v>
          </cell>
          <cell r="M553">
            <v>-19</v>
          </cell>
          <cell r="N553">
            <v>16</v>
          </cell>
          <cell r="O553">
            <v>1</v>
          </cell>
          <cell r="P553">
            <v>271.68799999999999</v>
          </cell>
          <cell r="Q553">
            <v>0</v>
          </cell>
          <cell r="R553">
            <v>271.68799999999999</v>
          </cell>
        </row>
        <row r="554">
          <cell r="A554" t="str">
            <v xml:space="preserve">Бакинская.5 </v>
          </cell>
          <cell r="B554" t="str">
            <v xml:space="preserve">Дзержинского 24 сш 54 Тир </v>
          </cell>
          <cell r="C554" t="str">
            <v xml:space="preserve">Бюджет </v>
          </cell>
          <cell r="D554">
            <v>623.11</v>
          </cell>
          <cell r="E554">
            <v>0</v>
          </cell>
          <cell r="F554">
            <v>2804.01</v>
          </cell>
          <cell r="G554">
            <v>0.39</v>
          </cell>
          <cell r="H554">
            <v>1.19</v>
          </cell>
          <cell r="I554">
            <v>4.5999999999999996</v>
          </cell>
          <cell r="J554" t="str">
            <v xml:space="preserve"> </v>
          </cell>
          <cell r="K554">
            <v>167</v>
          </cell>
          <cell r="L554">
            <v>4.7985E-2</v>
          </cell>
          <cell r="M554">
            <v>-19</v>
          </cell>
          <cell r="N554">
            <v>16</v>
          </cell>
          <cell r="O554">
            <v>1</v>
          </cell>
          <cell r="P554">
            <v>63.07</v>
          </cell>
          <cell r="Q554">
            <v>0</v>
          </cell>
          <cell r="R554">
            <v>63.07</v>
          </cell>
        </row>
        <row r="555">
          <cell r="A555" t="str">
            <v xml:space="preserve">Бакинская.5 </v>
          </cell>
          <cell r="B555" t="str">
            <v xml:space="preserve">Дзержинского 24 сш 54 гараж-мастер </v>
          </cell>
          <cell r="C555" t="str">
            <v xml:space="preserve">Бюджет </v>
          </cell>
          <cell r="D555">
            <v>68</v>
          </cell>
          <cell r="E555">
            <v>0</v>
          </cell>
          <cell r="F555">
            <v>306</v>
          </cell>
          <cell r="G555">
            <v>0.7</v>
          </cell>
          <cell r="H555">
            <v>1.19</v>
          </cell>
          <cell r="I555">
            <v>4.5999999999999996</v>
          </cell>
          <cell r="J555" t="str">
            <v xml:space="preserve"> </v>
          </cell>
          <cell r="K555">
            <v>167</v>
          </cell>
          <cell r="L555">
            <v>9.3989999999999994E-3</v>
          </cell>
          <cell r="M555">
            <v>-19</v>
          </cell>
          <cell r="N555">
            <v>16</v>
          </cell>
          <cell r="O555">
            <v>1</v>
          </cell>
          <cell r="P555">
            <v>12.353999999999999</v>
          </cell>
          <cell r="Q555">
            <v>0</v>
          </cell>
          <cell r="R555">
            <v>12.353999999999999</v>
          </cell>
        </row>
        <row r="556">
          <cell r="A556" t="str">
            <v xml:space="preserve">Бакинская.5 </v>
          </cell>
          <cell r="B556" t="str">
            <v xml:space="preserve">Бакинская 2 </v>
          </cell>
          <cell r="C556" t="str">
            <v xml:space="preserve">Жилзаказчик </v>
          </cell>
          <cell r="D556">
            <v>407.3</v>
          </cell>
          <cell r="E556">
            <v>1743</v>
          </cell>
          <cell r="F556">
            <v>1828</v>
          </cell>
          <cell r="G556">
            <v>0.46</v>
          </cell>
          <cell r="H556">
            <v>1.19</v>
          </cell>
          <cell r="I556">
            <v>4.5999999999999996</v>
          </cell>
          <cell r="J556" t="str">
            <v xml:space="preserve">2 </v>
          </cell>
          <cell r="K556">
            <v>167</v>
          </cell>
          <cell r="L556">
            <v>3.6824999999999997E-2</v>
          </cell>
          <cell r="M556">
            <v>-19</v>
          </cell>
          <cell r="N556">
            <v>18</v>
          </cell>
          <cell r="O556">
            <v>1</v>
          </cell>
          <cell r="P556">
            <v>53.762999999999998</v>
          </cell>
          <cell r="Q556">
            <v>54.036000000000001</v>
          </cell>
          <cell r="R556">
            <v>54.036000000000001</v>
          </cell>
        </row>
        <row r="557">
          <cell r="A557" t="str">
            <v xml:space="preserve">Бакинская.5 </v>
          </cell>
          <cell r="B557" t="str">
            <v xml:space="preserve">Бакинская 3 </v>
          </cell>
          <cell r="C557" t="str">
            <v xml:space="preserve">Жилзаказчик </v>
          </cell>
          <cell r="D557">
            <v>410.3</v>
          </cell>
          <cell r="E557">
            <v>1727</v>
          </cell>
          <cell r="F557">
            <v>1811</v>
          </cell>
          <cell r="G557">
            <v>0.46</v>
          </cell>
          <cell r="H557">
            <v>1.19</v>
          </cell>
          <cell r="I557">
            <v>4.5999999999999996</v>
          </cell>
          <cell r="J557" t="str">
            <v xml:space="preserve">2 </v>
          </cell>
          <cell r="K557">
            <v>167</v>
          </cell>
          <cell r="L557">
            <v>3.6483000000000002E-2</v>
          </cell>
          <cell r="M557">
            <v>-19</v>
          </cell>
          <cell r="N557">
            <v>18</v>
          </cell>
          <cell r="O557">
            <v>1</v>
          </cell>
          <cell r="P557">
            <v>53.264000000000003</v>
          </cell>
          <cell r="Q557">
            <v>54.433999999999997</v>
          </cell>
          <cell r="R557">
            <v>54.433999999999997</v>
          </cell>
        </row>
        <row r="558">
          <cell r="A558" t="str">
            <v xml:space="preserve">Бакинская.5 </v>
          </cell>
          <cell r="B558" t="str">
            <v xml:space="preserve">Бакинская 4 </v>
          </cell>
          <cell r="C558" t="str">
            <v xml:space="preserve">Жилзаказчик </v>
          </cell>
          <cell r="D558">
            <v>761.3</v>
          </cell>
          <cell r="E558">
            <v>3398</v>
          </cell>
          <cell r="F558">
            <v>3565</v>
          </cell>
          <cell r="G558">
            <v>0.42</v>
          </cell>
          <cell r="H558">
            <v>1.19</v>
          </cell>
          <cell r="I558">
            <v>4.5999999999999996</v>
          </cell>
          <cell r="J558" t="str">
            <v xml:space="preserve">3 </v>
          </cell>
          <cell r="K558">
            <v>167</v>
          </cell>
          <cell r="L558">
            <v>6.5674999999999997E-2</v>
          </cell>
          <cell r="M558">
            <v>-19</v>
          </cell>
          <cell r="N558">
            <v>18</v>
          </cell>
          <cell r="O558">
            <v>1</v>
          </cell>
          <cell r="P558">
            <v>95.885000000000005</v>
          </cell>
          <cell r="Q558">
            <v>101.001</v>
          </cell>
          <cell r="R558">
            <v>101.001</v>
          </cell>
        </row>
        <row r="559">
          <cell r="A559" t="str">
            <v xml:space="preserve">Бакинская.5 </v>
          </cell>
          <cell r="B559" t="str">
            <v xml:space="preserve">Дальняя 1/4 </v>
          </cell>
          <cell r="C559" t="str">
            <v xml:space="preserve">Жилзаказчик </v>
          </cell>
          <cell r="D559">
            <v>792.3</v>
          </cell>
          <cell r="E559">
            <v>3161</v>
          </cell>
          <cell r="F559">
            <v>3240.3</v>
          </cell>
          <cell r="G559">
            <v>0.49</v>
          </cell>
          <cell r="H559">
            <v>1.19</v>
          </cell>
          <cell r="I559">
            <v>4.5999999999999996</v>
          </cell>
          <cell r="J559" t="str">
            <v xml:space="preserve">2 </v>
          </cell>
          <cell r="K559">
            <v>167</v>
          </cell>
          <cell r="L559">
            <v>7.4251999999999999E-2</v>
          </cell>
          <cell r="M559">
            <v>-19</v>
          </cell>
          <cell r="N559">
            <v>18</v>
          </cell>
          <cell r="O559">
            <v>1</v>
          </cell>
          <cell r="P559">
            <v>105.68600000000001</v>
          </cell>
          <cell r="Q559">
            <v>102.129</v>
          </cell>
          <cell r="R559">
            <v>102.129</v>
          </cell>
        </row>
        <row r="560">
          <cell r="A560" t="str">
            <v xml:space="preserve">Бакинская.5 </v>
          </cell>
          <cell r="B560" t="str">
            <v xml:space="preserve">Дзержинского 16 </v>
          </cell>
          <cell r="C560" t="str">
            <v xml:space="preserve">Жилзаказчик </v>
          </cell>
          <cell r="D560">
            <v>555.29999999999995</v>
          </cell>
          <cell r="E560">
            <v>4068</v>
          </cell>
          <cell r="F560">
            <v>4065.38</v>
          </cell>
          <cell r="G560">
            <v>0.38</v>
          </cell>
          <cell r="H560">
            <v>1.19</v>
          </cell>
          <cell r="I560">
            <v>4.5999999999999996</v>
          </cell>
          <cell r="J560" t="str">
            <v xml:space="preserve">3 </v>
          </cell>
          <cell r="K560">
            <v>167</v>
          </cell>
          <cell r="L560">
            <v>7.1471999999999994E-2</v>
          </cell>
          <cell r="M560">
            <v>-19</v>
          </cell>
          <cell r="N560">
            <v>18</v>
          </cell>
          <cell r="O560">
            <v>1</v>
          </cell>
          <cell r="P560">
            <v>104.34699999999999</v>
          </cell>
          <cell r="Q560">
            <v>73.671999999999997</v>
          </cell>
          <cell r="R560">
            <v>73.671999999999997</v>
          </cell>
        </row>
        <row r="561">
          <cell r="A561" t="str">
            <v xml:space="preserve">Бакинская.5 </v>
          </cell>
          <cell r="B561" t="str">
            <v xml:space="preserve">Дзержинского 18 </v>
          </cell>
          <cell r="C561" t="str">
            <v xml:space="preserve">Жилзаказчик </v>
          </cell>
          <cell r="D561">
            <v>420.4</v>
          </cell>
          <cell r="E561">
            <v>1808</v>
          </cell>
          <cell r="F561">
            <v>1805.99</v>
          </cell>
          <cell r="G561">
            <v>0.46</v>
          </cell>
          <cell r="H561">
            <v>1.19</v>
          </cell>
          <cell r="I561">
            <v>4.5999999999999996</v>
          </cell>
          <cell r="J561" t="str">
            <v xml:space="preserve">2 </v>
          </cell>
          <cell r="K561">
            <v>167</v>
          </cell>
          <cell r="L561">
            <v>3.8200999999999999E-2</v>
          </cell>
          <cell r="M561">
            <v>-19</v>
          </cell>
          <cell r="N561">
            <v>18</v>
          </cell>
          <cell r="O561">
            <v>1</v>
          </cell>
          <cell r="P561">
            <v>55.771999999999998</v>
          </cell>
          <cell r="Q561">
            <v>55.777000000000001</v>
          </cell>
          <cell r="R561">
            <v>55.777000000000001</v>
          </cell>
        </row>
        <row r="562">
          <cell r="A562" t="str">
            <v xml:space="preserve">Бакинская.5 </v>
          </cell>
          <cell r="B562" t="str">
            <v xml:space="preserve">Дзержинского 20 </v>
          </cell>
          <cell r="C562" t="str">
            <v xml:space="preserve">Жилзаказчик </v>
          </cell>
          <cell r="D562">
            <v>420.8</v>
          </cell>
          <cell r="E562">
            <v>2038</v>
          </cell>
          <cell r="F562">
            <v>2035.6</v>
          </cell>
          <cell r="G562">
            <v>0.45</v>
          </cell>
          <cell r="H562">
            <v>1.19</v>
          </cell>
          <cell r="I562">
            <v>4.5999999999999996</v>
          </cell>
          <cell r="J562" t="str">
            <v xml:space="preserve">2 </v>
          </cell>
          <cell r="K562">
            <v>167</v>
          </cell>
          <cell r="L562">
            <v>4.2396999999999997E-2</v>
          </cell>
          <cell r="M562">
            <v>-19</v>
          </cell>
          <cell r="N562">
            <v>18</v>
          </cell>
          <cell r="O562">
            <v>1</v>
          </cell>
          <cell r="P562">
            <v>61.899000000000001</v>
          </cell>
          <cell r="Q562">
            <v>55.826999999999998</v>
          </cell>
          <cell r="R562">
            <v>55.826999999999998</v>
          </cell>
        </row>
        <row r="563">
          <cell r="A563" t="str">
            <v xml:space="preserve">Бакинская.5 </v>
          </cell>
          <cell r="B563" t="str">
            <v xml:space="preserve">Дзержинского 22 </v>
          </cell>
          <cell r="C563" t="str">
            <v xml:space="preserve">Жилзаказчик </v>
          </cell>
          <cell r="D563">
            <v>871.6</v>
          </cell>
          <cell r="E563">
            <v>3956</v>
          </cell>
          <cell r="F563">
            <v>4115.03</v>
          </cell>
          <cell r="G563">
            <v>0.4</v>
          </cell>
          <cell r="H563">
            <v>1.19</v>
          </cell>
          <cell r="I563">
            <v>4.5999999999999996</v>
          </cell>
          <cell r="J563" t="str">
            <v xml:space="preserve">3 </v>
          </cell>
          <cell r="K563">
            <v>167</v>
          </cell>
          <cell r="L563">
            <v>7.6734999999999998E-2</v>
          </cell>
          <cell r="M563">
            <v>-19</v>
          </cell>
          <cell r="N563">
            <v>18</v>
          </cell>
          <cell r="O563">
            <v>1</v>
          </cell>
          <cell r="P563">
            <v>107.621</v>
          </cell>
          <cell r="Q563">
            <v>109.664</v>
          </cell>
          <cell r="R563">
            <v>109.664</v>
          </cell>
        </row>
        <row r="564">
          <cell r="A564" t="str">
            <v xml:space="preserve">Бакинская.5 </v>
          </cell>
          <cell r="B564" t="str">
            <v xml:space="preserve">Дзержинского 26 </v>
          </cell>
          <cell r="C564" t="str">
            <v xml:space="preserve">Жилзаказчик </v>
          </cell>
          <cell r="D564">
            <v>746</v>
          </cell>
          <cell r="E564">
            <v>3098</v>
          </cell>
          <cell r="F564">
            <v>3251</v>
          </cell>
          <cell r="G564">
            <v>0.43</v>
          </cell>
          <cell r="H564">
            <v>1.19</v>
          </cell>
          <cell r="I564">
            <v>4.5999999999999996</v>
          </cell>
          <cell r="J564" t="str">
            <v xml:space="preserve">2 </v>
          </cell>
          <cell r="K564">
            <v>167</v>
          </cell>
          <cell r="L564">
            <v>6.1040000000000004E-2</v>
          </cell>
          <cell r="M564">
            <v>-19</v>
          </cell>
          <cell r="N564">
            <v>18</v>
          </cell>
          <cell r="O564">
            <v>1</v>
          </cell>
          <cell r="P564">
            <v>89.117999999999995</v>
          </cell>
          <cell r="Q564">
            <v>98.972999999999999</v>
          </cell>
          <cell r="R564">
            <v>98.972999999999999</v>
          </cell>
        </row>
        <row r="565">
          <cell r="A565" t="str">
            <v xml:space="preserve">Бакинская.5 </v>
          </cell>
          <cell r="B565" t="str">
            <v xml:space="preserve">Дзержинского 28 </v>
          </cell>
          <cell r="C565" t="str">
            <v xml:space="preserve">Жилзаказчик </v>
          </cell>
          <cell r="D565">
            <v>737.8</v>
          </cell>
          <cell r="E565">
            <v>3279</v>
          </cell>
          <cell r="F565">
            <v>3277</v>
          </cell>
          <cell r="G565">
            <v>0.42</v>
          </cell>
          <cell r="H565">
            <v>1.19</v>
          </cell>
          <cell r="I565">
            <v>4.5999999999999996</v>
          </cell>
          <cell r="J565" t="str">
            <v xml:space="preserve">2 </v>
          </cell>
          <cell r="K565">
            <v>167</v>
          </cell>
          <cell r="L565">
            <v>6.4451999999999995E-2</v>
          </cell>
          <cell r="M565">
            <v>-19</v>
          </cell>
          <cell r="N565">
            <v>18</v>
          </cell>
          <cell r="O565">
            <v>1</v>
          </cell>
          <cell r="P565">
            <v>94.099000000000004</v>
          </cell>
          <cell r="Q565">
            <v>97.884</v>
          </cell>
          <cell r="R565">
            <v>97.884</v>
          </cell>
        </row>
        <row r="566">
          <cell r="A566" t="str">
            <v xml:space="preserve">Бакинская.5 </v>
          </cell>
          <cell r="B566" t="str">
            <v xml:space="preserve">Дзержинского 28/2 </v>
          </cell>
          <cell r="C566" t="str">
            <v xml:space="preserve">Жилзаказчик </v>
          </cell>
          <cell r="D566">
            <v>483.7</v>
          </cell>
          <cell r="E566">
            <v>2351</v>
          </cell>
          <cell r="F566">
            <v>2243</v>
          </cell>
          <cell r="G566">
            <v>0.45</v>
          </cell>
          <cell r="H566">
            <v>1.19</v>
          </cell>
          <cell r="I566">
            <v>4.5999999999999996</v>
          </cell>
          <cell r="J566" t="str">
            <v xml:space="preserve">2 </v>
          </cell>
          <cell r="K566">
            <v>167</v>
          </cell>
          <cell r="L566">
            <v>4.6300000000000001E-2</v>
          </cell>
          <cell r="M566">
            <v>-19</v>
          </cell>
          <cell r="N566">
            <v>18</v>
          </cell>
          <cell r="O566">
            <v>1</v>
          </cell>
          <cell r="P566">
            <v>67.596999999999994</v>
          </cell>
          <cell r="Q566">
            <v>64.174000000000007</v>
          </cell>
          <cell r="R566">
            <v>64.174000000000007</v>
          </cell>
        </row>
        <row r="567">
          <cell r="A567" t="str">
            <v xml:space="preserve">Бакинская.5 </v>
          </cell>
          <cell r="B567" t="str">
            <v xml:space="preserve">Дзержинского 30 </v>
          </cell>
          <cell r="C567" t="str">
            <v xml:space="preserve">Жилзаказчик </v>
          </cell>
          <cell r="D567">
            <v>813.4</v>
          </cell>
          <cell r="E567">
            <v>3336</v>
          </cell>
          <cell r="F567">
            <v>3478.02</v>
          </cell>
          <cell r="G567">
            <v>0.42</v>
          </cell>
          <cell r="H567">
            <v>1.19</v>
          </cell>
          <cell r="I567">
            <v>4.5999999999999996</v>
          </cell>
          <cell r="J567" t="str">
            <v xml:space="preserve">2 </v>
          </cell>
          <cell r="K567">
            <v>167</v>
          </cell>
          <cell r="L567">
            <v>6.8245E-2</v>
          </cell>
          <cell r="M567">
            <v>-19</v>
          </cell>
          <cell r="N567">
            <v>18</v>
          </cell>
          <cell r="O567">
            <v>1</v>
          </cell>
          <cell r="P567">
            <v>95.510999999999996</v>
          </cell>
          <cell r="Q567">
            <v>102.61</v>
          </cell>
          <cell r="R567">
            <v>102.61</v>
          </cell>
        </row>
        <row r="568">
          <cell r="A568" t="str">
            <v xml:space="preserve">Бакинская.5 </v>
          </cell>
          <cell r="B568" t="str">
            <v xml:space="preserve">Дзержинского 32 </v>
          </cell>
          <cell r="C568" t="str">
            <v xml:space="preserve">Жилзаказчик </v>
          </cell>
          <cell r="D568">
            <v>1432</v>
          </cell>
          <cell r="E568">
            <v>5614</v>
          </cell>
          <cell r="F568">
            <v>5610.99</v>
          </cell>
          <cell r="G568">
            <v>0.44</v>
          </cell>
          <cell r="H568">
            <v>1.19</v>
          </cell>
          <cell r="I568">
            <v>4.5999999999999996</v>
          </cell>
          <cell r="J568" t="str">
            <v xml:space="preserve">3 </v>
          </cell>
          <cell r="K568">
            <v>167</v>
          </cell>
          <cell r="L568">
            <v>0.11400099999999999</v>
          </cell>
          <cell r="M568">
            <v>-19</v>
          </cell>
          <cell r="N568">
            <v>18</v>
          </cell>
          <cell r="O568">
            <v>1</v>
          </cell>
          <cell r="P568">
            <v>166.43899999999999</v>
          </cell>
          <cell r="Q568">
            <v>189.98500000000001</v>
          </cell>
          <cell r="R568">
            <v>189.98500000000001</v>
          </cell>
        </row>
        <row r="569">
          <cell r="A569" t="str">
            <v xml:space="preserve">Бакинская.5 </v>
          </cell>
          <cell r="B569" t="str">
            <v xml:space="preserve">Дзержинского 32/1 </v>
          </cell>
          <cell r="C569" t="str">
            <v xml:space="preserve">Жилзаказчик </v>
          </cell>
          <cell r="D569">
            <v>980.4</v>
          </cell>
          <cell r="E569">
            <v>5679</v>
          </cell>
          <cell r="F569">
            <v>5674.98</v>
          </cell>
          <cell r="G569">
            <v>0.44</v>
          </cell>
          <cell r="H569">
            <v>1.19</v>
          </cell>
          <cell r="I569">
            <v>4.5999999999999996</v>
          </cell>
          <cell r="J569" t="str">
            <v xml:space="preserve">4 </v>
          </cell>
          <cell r="K569">
            <v>167</v>
          </cell>
          <cell r="L569">
            <v>0.115038</v>
          </cell>
          <cell r="M569">
            <v>-19</v>
          </cell>
          <cell r="N569">
            <v>18</v>
          </cell>
          <cell r="O569">
            <v>1</v>
          </cell>
          <cell r="P569">
            <v>167.952</v>
          </cell>
          <cell r="Q569">
            <v>130.07300000000001</v>
          </cell>
          <cell r="R569">
            <v>130.07300000000001</v>
          </cell>
        </row>
        <row r="570">
          <cell r="A570" t="str">
            <v xml:space="preserve">Бакинская.5 </v>
          </cell>
          <cell r="B570" t="str">
            <v xml:space="preserve">Клубная 10 </v>
          </cell>
          <cell r="C570" t="str">
            <v xml:space="preserve">Жилзаказчик </v>
          </cell>
          <cell r="D570">
            <v>407.2</v>
          </cell>
          <cell r="E570">
            <v>1644</v>
          </cell>
          <cell r="F570">
            <v>1724</v>
          </cell>
          <cell r="G570">
            <v>0.46</v>
          </cell>
          <cell r="H570">
            <v>1.19</v>
          </cell>
          <cell r="I570">
            <v>4.5999999999999996</v>
          </cell>
          <cell r="J570" t="str">
            <v xml:space="preserve">2 </v>
          </cell>
          <cell r="K570">
            <v>167</v>
          </cell>
          <cell r="L570">
            <v>3.4958999999999997E-2</v>
          </cell>
          <cell r="M570">
            <v>-19</v>
          </cell>
          <cell r="N570">
            <v>18</v>
          </cell>
          <cell r="O570">
            <v>1</v>
          </cell>
          <cell r="P570">
            <v>51.037999999999997</v>
          </cell>
          <cell r="Q570">
            <v>54.024000000000001</v>
          </cell>
          <cell r="R570">
            <v>54.024000000000001</v>
          </cell>
        </row>
        <row r="571">
          <cell r="A571" t="str">
            <v xml:space="preserve">Бакинская.5 </v>
          </cell>
          <cell r="B571" t="str">
            <v xml:space="preserve">Офицерская 33а </v>
          </cell>
          <cell r="C571" t="str">
            <v xml:space="preserve">Жилзаказчик </v>
          </cell>
          <cell r="D571">
            <v>147.69999999999999</v>
          </cell>
          <cell r="E571">
            <v>652</v>
          </cell>
          <cell r="F571">
            <v>683</v>
          </cell>
          <cell r="G571">
            <v>0.68</v>
          </cell>
          <cell r="H571">
            <v>1.19</v>
          </cell>
          <cell r="I571">
            <v>4.5999999999999996</v>
          </cell>
          <cell r="J571" t="str">
            <v xml:space="preserve">2 </v>
          </cell>
          <cell r="K571">
            <v>167</v>
          </cell>
          <cell r="L571">
            <v>2.0577999999999999E-2</v>
          </cell>
          <cell r="M571">
            <v>-19</v>
          </cell>
          <cell r="N571">
            <v>18</v>
          </cell>
          <cell r="O571">
            <v>1</v>
          </cell>
          <cell r="P571">
            <v>30.045000000000002</v>
          </cell>
          <cell r="Q571">
            <v>19.597000000000001</v>
          </cell>
          <cell r="R571">
            <v>19.597000000000001</v>
          </cell>
        </row>
        <row r="572">
          <cell r="A572" t="str">
            <v xml:space="preserve">Бакинская.5 </v>
          </cell>
          <cell r="B572" t="str">
            <v xml:space="preserve">Офицерская 35 </v>
          </cell>
          <cell r="C572" t="str">
            <v xml:space="preserve">Жилзаказчик </v>
          </cell>
          <cell r="D572">
            <v>763.2</v>
          </cell>
          <cell r="E572">
            <v>3667</v>
          </cell>
          <cell r="F572">
            <v>3717.4900000000002</v>
          </cell>
          <cell r="G572">
            <v>0.41</v>
          </cell>
          <cell r="H572">
            <v>1.19</v>
          </cell>
          <cell r="I572">
            <v>4.5999999999999996</v>
          </cell>
          <cell r="J572" t="str">
            <v xml:space="preserve">2 </v>
          </cell>
          <cell r="K572">
            <v>167</v>
          </cell>
          <cell r="L572">
            <v>7.1219000000000005E-2</v>
          </cell>
          <cell r="M572">
            <v>-19</v>
          </cell>
          <cell r="N572">
            <v>18</v>
          </cell>
          <cell r="O572">
            <v>1</v>
          </cell>
          <cell r="P572">
            <v>102.511</v>
          </cell>
          <cell r="Q572">
            <v>99.331999999999994</v>
          </cell>
          <cell r="R572">
            <v>99.331999999999994</v>
          </cell>
        </row>
        <row r="573">
          <cell r="A573" t="str">
            <v xml:space="preserve">Бакинская.5 </v>
          </cell>
          <cell r="B573" t="str">
            <v xml:space="preserve">Клубная 12 кв 1 </v>
          </cell>
          <cell r="C573" t="str">
            <v xml:space="preserve">Население </v>
          </cell>
          <cell r="D573">
            <v>40.700000000000003</v>
          </cell>
          <cell r="E573">
            <v>174</v>
          </cell>
          <cell r="F573">
            <v>174.12</v>
          </cell>
          <cell r="G573">
            <v>0.65</v>
          </cell>
          <cell r="H573">
            <v>1.19</v>
          </cell>
          <cell r="I573">
            <v>4.5999999999999996</v>
          </cell>
          <cell r="J573" t="str">
            <v xml:space="preserve">1 </v>
          </cell>
          <cell r="K573">
            <v>167</v>
          </cell>
          <cell r="L573">
            <v>5.2500000000000003E-3</v>
          </cell>
          <cell r="M573">
            <v>-19</v>
          </cell>
          <cell r="N573">
            <v>18</v>
          </cell>
          <cell r="O573">
            <v>1</v>
          </cell>
          <cell r="P573">
            <v>7.665</v>
          </cell>
          <cell r="Q573">
            <v>5.4009999999999998</v>
          </cell>
          <cell r="R573">
            <v>5.4009999999999998</v>
          </cell>
        </row>
        <row r="574">
          <cell r="A574" t="str">
            <v xml:space="preserve">Бакинская.5 </v>
          </cell>
          <cell r="B574" t="str">
            <v xml:space="preserve">Клубная 12 кв 2 </v>
          </cell>
          <cell r="C574" t="str">
            <v xml:space="preserve">Население </v>
          </cell>
          <cell r="D574">
            <v>41.8</v>
          </cell>
          <cell r="E574">
            <v>179</v>
          </cell>
          <cell r="F574">
            <v>178.75</v>
          </cell>
          <cell r="G574">
            <v>0.65</v>
          </cell>
          <cell r="H574">
            <v>1.19</v>
          </cell>
          <cell r="I574">
            <v>4.5999999999999996</v>
          </cell>
          <cell r="J574" t="str">
            <v xml:space="preserve">1 </v>
          </cell>
          <cell r="K574">
            <v>167</v>
          </cell>
          <cell r="L574">
            <v>5.3900000000000007E-3</v>
          </cell>
          <cell r="M574">
            <v>-19</v>
          </cell>
          <cell r="N574">
            <v>18</v>
          </cell>
          <cell r="O574">
            <v>1</v>
          </cell>
          <cell r="P574">
            <v>7.87</v>
          </cell>
          <cell r="Q574">
            <v>5.5449999999999999</v>
          </cell>
          <cell r="R574">
            <v>5.5449999999999999</v>
          </cell>
        </row>
        <row r="575">
          <cell r="A575" t="str">
            <v xml:space="preserve">Бакинская.5 </v>
          </cell>
          <cell r="B575" t="str">
            <v xml:space="preserve">Клубная 12 кв 3 </v>
          </cell>
          <cell r="C575" t="str">
            <v xml:space="preserve">Население </v>
          </cell>
          <cell r="D575">
            <v>50.8</v>
          </cell>
          <cell r="E575">
            <v>218</v>
          </cell>
          <cell r="F575">
            <v>217.58</v>
          </cell>
          <cell r="G575">
            <v>0.65</v>
          </cell>
          <cell r="H575">
            <v>1.19</v>
          </cell>
          <cell r="I575">
            <v>4.5999999999999996</v>
          </cell>
          <cell r="J575" t="str">
            <v xml:space="preserve">1 </v>
          </cell>
          <cell r="K575">
            <v>167</v>
          </cell>
          <cell r="L575">
            <v>6.5600000000000007E-3</v>
          </cell>
          <cell r="M575">
            <v>-19</v>
          </cell>
          <cell r="N575">
            <v>18</v>
          </cell>
          <cell r="O575">
            <v>1</v>
          </cell>
          <cell r="P575">
            <v>9.5779999999999994</v>
          </cell>
          <cell r="Q575">
            <v>6.7389999999999999</v>
          </cell>
          <cell r="R575">
            <v>6.7389999999999999</v>
          </cell>
        </row>
        <row r="576">
          <cell r="A576" t="str">
            <v xml:space="preserve">Бакинская.5 </v>
          </cell>
          <cell r="B576" t="str">
            <v xml:space="preserve">Дзержинского 16/1 кв. 1 </v>
          </cell>
          <cell r="C576" t="str">
            <v xml:space="preserve">Население </v>
          </cell>
          <cell r="D576">
            <v>30.7</v>
          </cell>
          <cell r="E576">
            <v>0</v>
          </cell>
          <cell r="F576">
            <v>138</v>
          </cell>
          <cell r="G576">
            <v>0</v>
          </cell>
          <cell r="H576">
            <v>1.19</v>
          </cell>
          <cell r="I576">
            <v>4.5999999999999996</v>
          </cell>
          <cell r="J576" t="str">
            <v xml:space="preserve">2 </v>
          </cell>
          <cell r="K576">
            <v>167</v>
          </cell>
          <cell r="L576">
            <v>3.5979999999999996E-3</v>
          </cell>
          <cell r="M576">
            <v>-19</v>
          </cell>
          <cell r="N576">
            <v>18</v>
          </cell>
          <cell r="O576">
            <v>1</v>
          </cell>
          <cell r="P576">
            <v>5.2530000000000001</v>
          </cell>
          <cell r="Q576">
            <v>4.0739999999999998</v>
          </cell>
          <cell r="R576">
            <v>4.0739999999999998</v>
          </cell>
        </row>
        <row r="577">
          <cell r="A577" t="str">
            <v xml:space="preserve">Бакинская.5 </v>
          </cell>
          <cell r="B577" t="str">
            <v xml:space="preserve">Дзерж 16/1 кв 2 пристройка </v>
          </cell>
          <cell r="C577" t="str">
            <v xml:space="preserve">Население </v>
          </cell>
          <cell r="D577">
            <v>30</v>
          </cell>
          <cell r="E577">
            <v>0</v>
          </cell>
          <cell r="F577">
            <v>129.15</v>
          </cell>
          <cell r="G577">
            <v>0</v>
          </cell>
          <cell r="H577">
            <v>1.19</v>
          </cell>
          <cell r="I577">
            <v>4.5999999999999996</v>
          </cell>
          <cell r="J577" t="str">
            <v xml:space="preserve">2 </v>
          </cell>
          <cell r="K577">
            <v>167</v>
          </cell>
          <cell r="L577">
            <v>3.4159999999999998E-3</v>
          </cell>
          <cell r="M577">
            <v>-19</v>
          </cell>
          <cell r="N577">
            <v>18</v>
          </cell>
          <cell r="O577">
            <v>1</v>
          </cell>
          <cell r="P577">
            <v>4.9870000000000001</v>
          </cell>
          <cell r="Q577">
            <v>3.98</v>
          </cell>
          <cell r="R577">
            <v>3.98</v>
          </cell>
        </row>
        <row r="578">
          <cell r="A578" t="str">
            <v xml:space="preserve">Бакинская.5 </v>
          </cell>
          <cell r="B578" t="str">
            <v xml:space="preserve">Дзержинского 16/1 кв. 2 </v>
          </cell>
          <cell r="C578" t="str">
            <v xml:space="preserve">Население </v>
          </cell>
          <cell r="D578">
            <v>40.6</v>
          </cell>
          <cell r="E578">
            <v>0</v>
          </cell>
          <cell r="F578">
            <v>180</v>
          </cell>
          <cell r="G578">
            <v>0</v>
          </cell>
          <cell r="H578">
            <v>1.19</v>
          </cell>
          <cell r="I578">
            <v>4.5999999999999996</v>
          </cell>
          <cell r="J578" t="str">
            <v xml:space="preserve">2 </v>
          </cell>
          <cell r="K578">
            <v>167</v>
          </cell>
          <cell r="L578">
            <v>4.7590000000000002E-3</v>
          </cell>
          <cell r="M578">
            <v>-19</v>
          </cell>
          <cell r="N578">
            <v>18</v>
          </cell>
          <cell r="O578">
            <v>1</v>
          </cell>
          <cell r="P578">
            <v>6.9480000000000004</v>
          </cell>
          <cell r="Q578">
            <v>5.3840000000000003</v>
          </cell>
          <cell r="R578">
            <v>5.3840000000000003</v>
          </cell>
        </row>
        <row r="579">
          <cell r="A579" t="str">
            <v xml:space="preserve">Бакинская.5 </v>
          </cell>
          <cell r="B579" t="str">
            <v xml:space="preserve">Дзержинского 16/1 кв 3 </v>
          </cell>
          <cell r="C579" t="str">
            <v xml:space="preserve">Население </v>
          </cell>
          <cell r="D579">
            <v>36.4</v>
          </cell>
          <cell r="E579">
            <v>0</v>
          </cell>
          <cell r="F579">
            <v>161</v>
          </cell>
          <cell r="G579">
            <v>0</v>
          </cell>
          <cell r="H579">
            <v>1.19</v>
          </cell>
          <cell r="I579">
            <v>4.5999999999999996</v>
          </cell>
          <cell r="J579" t="str">
            <v xml:space="preserve">2 </v>
          </cell>
          <cell r="K579">
            <v>167</v>
          </cell>
          <cell r="L579">
            <v>4.2659999999999998E-3</v>
          </cell>
          <cell r="M579">
            <v>-19</v>
          </cell>
          <cell r="N579">
            <v>18</v>
          </cell>
          <cell r="O579">
            <v>1</v>
          </cell>
          <cell r="P579">
            <v>6.2290000000000001</v>
          </cell>
          <cell r="Q579">
            <v>4.8310000000000004</v>
          </cell>
          <cell r="R579">
            <v>4.8310000000000004</v>
          </cell>
        </row>
        <row r="580">
          <cell r="A580" t="str">
            <v xml:space="preserve">Бакинская.5 </v>
          </cell>
          <cell r="B580" t="str">
            <v xml:space="preserve">Дзержинского 16/1 кв 4 </v>
          </cell>
          <cell r="C580" t="str">
            <v xml:space="preserve">Население </v>
          </cell>
          <cell r="D580">
            <v>30.9</v>
          </cell>
          <cell r="E580">
            <v>0</v>
          </cell>
          <cell r="F580">
            <v>137</v>
          </cell>
          <cell r="G580">
            <v>0</v>
          </cell>
          <cell r="H580">
            <v>1.19</v>
          </cell>
          <cell r="I580">
            <v>4.5999999999999996</v>
          </cell>
          <cell r="J580" t="str">
            <v xml:space="preserve">2 </v>
          </cell>
          <cell r="K580">
            <v>167</v>
          </cell>
          <cell r="L580">
            <v>3.6219999999999998E-3</v>
          </cell>
          <cell r="M580">
            <v>-19</v>
          </cell>
          <cell r="N580">
            <v>18</v>
          </cell>
          <cell r="O580">
            <v>1</v>
          </cell>
          <cell r="P580">
            <v>5.2889999999999997</v>
          </cell>
          <cell r="Q580">
            <v>4.1020000000000003</v>
          </cell>
          <cell r="R580">
            <v>4.1020000000000003</v>
          </cell>
        </row>
        <row r="581">
          <cell r="A581" t="str">
            <v xml:space="preserve">Бакинская.5 </v>
          </cell>
          <cell r="B581" t="str">
            <v xml:space="preserve">Дзержинского 16/1 кв 5 </v>
          </cell>
          <cell r="C581" t="str">
            <v xml:space="preserve">Население </v>
          </cell>
          <cell r="D581">
            <v>30.6</v>
          </cell>
          <cell r="E581">
            <v>0</v>
          </cell>
          <cell r="F581">
            <v>136</v>
          </cell>
          <cell r="G581">
            <v>0</v>
          </cell>
          <cell r="H581">
            <v>1.19</v>
          </cell>
          <cell r="I581">
            <v>4.5999999999999996</v>
          </cell>
          <cell r="J581" t="str">
            <v xml:space="preserve">2 </v>
          </cell>
          <cell r="K581">
            <v>167</v>
          </cell>
          <cell r="L581">
            <v>3.5869999999999999E-3</v>
          </cell>
          <cell r="M581">
            <v>-19</v>
          </cell>
          <cell r="N581">
            <v>18</v>
          </cell>
          <cell r="O581">
            <v>1</v>
          </cell>
          <cell r="P581">
            <v>5.2370000000000001</v>
          </cell>
          <cell r="Q581">
            <v>4.0570000000000004</v>
          </cell>
          <cell r="R581">
            <v>4.0570000000000004</v>
          </cell>
        </row>
        <row r="582">
          <cell r="A582" t="str">
            <v xml:space="preserve">Бакинская.5 </v>
          </cell>
          <cell r="B582" t="str">
            <v xml:space="preserve">Дзержин 16/1 кв 6 пристройка </v>
          </cell>
          <cell r="C582" t="str">
            <v xml:space="preserve">Население </v>
          </cell>
          <cell r="D582">
            <v>30.6</v>
          </cell>
          <cell r="E582">
            <v>0</v>
          </cell>
          <cell r="F582">
            <v>128.75</v>
          </cell>
          <cell r="G582">
            <v>0</v>
          </cell>
          <cell r="H582">
            <v>1.19</v>
          </cell>
          <cell r="I582">
            <v>4.5999999999999996</v>
          </cell>
          <cell r="J582" t="str">
            <v xml:space="preserve">2 </v>
          </cell>
          <cell r="K582">
            <v>167</v>
          </cell>
          <cell r="L582">
            <v>3.405E-3</v>
          </cell>
          <cell r="M582">
            <v>-19</v>
          </cell>
          <cell r="N582">
            <v>18</v>
          </cell>
          <cell r="O582">
            <v>1</v>
          </cell>
          <cell r="P582">
            <v>4.9710000000000001</v>
          </cell>
          <cell r="Q582">
            <v>4.0570000000000004</v>
          </cell>
          <cell r="R582">
            <v>4.0570000000000004</v>
          </cell>
        </row>
        <row r="583">
          <cell r="A583" t="str">
            <v xml:space="preserve">Бакинская.5 </v>
          </cell>
          <cell r="B583" t="str">
            <v xml:space="preserve">Дзержинского 16/1 кв 6 </v>
          </cell>
          <cell r="C583" t="str">
            <v xml:space="preserve">Население </v>
          </cell>
          <cell r="D583">
            <v>36</v>
          </cell>
          <cell r="E583">
            <v>0</v>
          </cell>
          <cell r="F583">
            <v>160</v>
          </cell>
          <cell r="G583">
            <v>0</v>
          </cell>
          <cell r="H583">
            <v>1.19</v>
          </cell>
          <cell r="I583">
            <v>4.5999999999999996</v>
          </cell>
          <cell r="J583" t="str">
            <v xml:space="preserve">2 </v>
          </cell>
          <cell r="K583">
            <v>167</v>
          </cell>
          <cell r="L583">
            <v>4.2189999999999997E-3</v>
          </cell>
          <cell r="M583">
            <v>-19</v>
          </cell>
          <cell r="N583">
            <v>18</v>
          </cell>
          <cell r="O583">
            <v>1</v>
          </cell>
          <cell r="P583">
            <v>6.16</v>
          </cell>
          <cell r="Q583">
            <v>4.7759999999999998</v>
          </cell>
          <cell r="R583">
            <v>4.7759999999999998</v>
          </cell>
        </row>
        <row r="584">
          <cell r="A584" t="str">
            <v xml:space="preserve">Бакинская.5 </v>
          </cell>
          <cell r="B584" t="str">
            <v xml:space="preserve">Дзержинского 16/1 кв 7 </v>
          </cell>
          <cell r="C584" t="str">
            <v xml:space="preserve">Население </v>
          </cell>
          <cell r="D584">
            <v>35.5</v>
          </cell>
          <cell r="E584">
            <v>0</v>
          </cell>
          <cell r="F584">
            <v>157</v>
          </cell>
          <cell r="G584">
            <v>0</v>
          </cell>
          <cell r="H584">
            <v>1.19</v>
          </cell>
          <cell r="I584">
            <v>4.5999999999999996</v>
          </cell>
          <cell r="J584" t="str">
            <v xml:space="preserve">2 </v>
          </cell>
          <cell r="K584">
            <v>167</v>
          </cell>
          <cell r="L584">
            <v>4.1609999999999998E-3</v>
          </cell>
          <cell r="M584">
            <v>-19</v>
          </cell>
          <cell r="N584">
            <v>18</v>
          </cell>
          <cell r="O584">
            <v>1</v>
          </cell>
          <cell r="P584">
            <v>6.0750000000000002</v>
          </cell>
          <cell r="Q584">
            <v>4.7089999999999996</v>
          </cell>
          <cell r="R584">
            <v>4.7089999999999996</v>
          </cell>
        </row>
        <row r="585">
          <cell r="A585" t="str">
            <v xml:space="preserve">Бакинская.5 </v>
          </cell>
          <cell r="B585" t="str">
            <v xml:space="preserve">Дзержинского 16/1 кв 8 </v>
          </cell>
          <cell r="C585" t="str">
            <v xml:space="preserve">Население </v>
          </cell>
          <cell r="D585">
            <v>30.6</v>
          </cell>
          <cell r="E585">
            <v>0</v>
          </cell>
          <cell r="F585">
            <v>136</v>
          </cell>
          <cell r="G585">
            <v>0</v>
          </cell>
          <cell r="H585">
            <v>1.19</v>
          </cell>
          <cell r="I585">
            <v>4.5999999999999996</v>
          </cell>
          <cell r="J585" t="str">
            <v xml:space="preserve">2 </v>
          </cell>
          <cell r="K585">
            <v>167</v>
          </cell>
          <cell r="L585">
            <v>3.5869999999999999E-3</v>
          </cell>
          <cell r="M585">
            <v>-19</v>
          </cell>
          <cell r="N585">
            <v>18</v>
          </cell>
          <cell r="O585">
            <v>1</v>
          </cell>
          <cell r="P585">
            <v>5.2370000000000001</v>
          </cell>
          <cell r="Q585">
            <v>4.0570000000000004</v>
          </cell>
          <cell r="R585">
            <v>4.0570000000000004</v>
          </cell>
        </row>
        <row r="586">
          <cell r="A586" t="str">
            <v xml:space="preserve">Бакинская.5 </v>
          </cell>
          <cell r="B586" t="str">
            <v xml:space="preserve">Дзержинского 93 Адм.зд.литА. </v>
          </cell>
          <cell r="C586" t="str">
            <v xml:space="preserve">Прочие </v>
          </cell>
          <cell r="D586">
            <v>340.2</v>
          </cell>
          <cell r="E586">
            <v>1518</v>
          </cell>
          <cell r="F586">
            <v>1518</v>
          </cell>
          <cell r="G586">
            <v>0.43</v>
          </cell>
          <cell r="H586">
            <v>1.19</v>
          </cell>
          <cell r="I586">
            <v>4.5999999999999996</v>
          </cell>
          <cell r="J586" t="str">
            <v xml:space="preserve"> </v>
          </cell>
          <cell r="K586">
            <v>167</v>
          </cell>
          <cell r="L586">
            <v>3.0077E-2</v>
          </cell>
          <cell r="M586">
            <v>-19</v>
          </cell>
          <cell r="N586">
            <v>18</v>
          </cell>
          <cell r="O586">
            <v>1</v>
          </cell>
          <cell r="P586">
            <v>43.911999999999999</v>
          </cell>
          <cell r="Q586">
            <v>0</v>
          </cell>
          <cell r="R586">
            <v>43.911999999999999</v>
          </cell>
        </row>
        <row r="587">
          <cell r="A587" t="str">
            <v xml:space="preserve">Бакинская.5 </v>
          </cell>
          <cell r="B587" t="str">
            <v xml:space="preserve">Дзержинского 93 лит В </v>
          </cell>
          <cell r="C587" t="str">
            <v xml:space="preserve">Прочие </v>
          </cell>
          <cell r="D587">
            <v>30.6</v>
          </cell>
          <cell r="E587">
            <v>119</v>
          </cell>
          <cell r="F587">
            <v>119</v>
          </cell>
          <cell r="G587">
            <v>0.43</v>
          </cell>
          <cell r="H587">
            <v>1.19</v>
          </cell>
          <cell r="I587">
            <v>4.5999999999999996</v>
          </cell>
          <cell r="J587" t="str">
            <v xml:space="preserve"> </v>
          </cell>
          <cell r="K587">
            <v>167</v>
          </cell>
          <cell r="L587">
            <v>2.362E-3</v>
          </cell>
          <cell r="M587">
            <v>-19</v>
          </cell>
          <cell r="N587">
            <v>18</v>
          </cell>
          <cell r="O587">
            <v>1</v>
          </cell>
          <cell r="P587">
            <v>3.4489999999999998</v>
          </cell>
          <cell r="Q587">
            <v>0</v>
          </cell>
          <cell r="R587">
            <v>3.4489999999999998</v>
          </cell>
        </row>
        <row r="588">
          <cell r="A588" t="str">
            <v xml:space="preserve">Бакинская.5 </v>
          </cell>
          <cell r="B588" t="str">
            <v xml:space="preserve">Дзержинского 93 литБ </v>
          </cell>
          <cell r="C588" t="str">
            <v xml:space="preserve">Прочие </v>
          </cell>
          <cell r="D588">
            <v>417.7</v>
          </cell>
          <cell r="E588">
            <v>1609</v>
          </cell>
          <cell r="F588">
            <v>1609</v>
          </cell>
          <cell r="G588">
            <v>0.43</v>
          </cell>
          <cell r="H588">
            <v>1.19</v>
          </cell>
          <cell r="I588">
            <v>4.5999999999999996</v>
          </cell>
          <cell r="J588" t="str">
            <v xml:space="preserve"> </v>
          </cell>
          <cell r="K588">
            <v>167</v>
          </cell>
          <cell r="L588">
            <v>3.1883000000000002E-2</v>
          </cell>
          <cell r="M588">
            <v>-19</v>
          </cell>
          <cell r="N588">
            <v>18</v>
          </cell>
          <cell r="O588">
            <v>1</v>
          </cell>
          <cell r="P588">
            <v>46.548000000000002</v>
          </cell>
          <cell r="Q588">
            <v>0</v>
          </cell>
          <cell r="R588">
            <v>46.548000000000002</v>
          </cell>
        </row>
        <row r="589">
          <cell r="A589" t="str">
            <v xml:space="preserve">Бакинская.5 </v>
          </cell>
          <cell r="B589" t="str">
            <v xml:space="preserve">Дзержинского 93 Адм.зд.лит.А </v>
          </cell>
          <cell r="C589" t="str">
            <v xml:space="preserve">Прочие </v>
          </cell>
          <cell r="D589">
            <v>411.9</v>
          </cell>
          <cell r="E589">
            <v>0</v>
          </cell>
          <cell r="F589">
            <v>1233.01</v>
          </cell>
          <cell r="G589">
            <v>0.43</v>
          </cell>
          <cell r="H589">
            <v>1.19</v>
          </cell>
          <cell r="I589">
            <v>4.5999999999999996</v>
          </cell>
          <cell r="J589" t="str">
            <v xml:space="preserve"> </v>
          </cell>
          <cell r="K589">
            <v>167</v>
          </cell>
          <cell r="L589">
            <v>2.4593999999999998E-2</v>
          </cell>
          <cell r="M589">
            <v>-19</v>
          </cell>
          <cell r="N589">
            <v>18</v>
          </cell>
          <cell r="O589">
            <v>1</v>
          </cell>
          <cell r="P589">
            <v>35.906999999999996</v>
          </cell>
          <cell r="Q589">
            <v>0</v>
          </cell>
          <cell r="R589">
            <v>35.906999999999996</v>
          </cell>
        </row>
        <row r="590">
          <cell r="A590" t="str">
            <v xml:space="preserve">Бакинская.5 </v>
          </cell>
          <cell r="B590" t="str">
            <v xml:space="preserve">Клубная 12 АТС-54 пристройка </v>
          </cell>
          <cell r="C590" t="str">
            <v xml:space="preserve">Прочие </v>
          </cell>
          <cell r="D590">
            <v>1042.8</v>
          </cell>
          <cell r="E590">
            <v>9692</v>
          </cell>
          <cell r="F590">
            <v>4692.58</v>
          </cell>
          <cell r="G590">
            <v>0.43</v>
          </cell>
          <cell r="H590">
            <v>1.19</v>
          </cell>
          <cell r="I590">
            <v>4.5999999999999996</v>
          </cell>
          <cell r="J590" t="str">
            <v xml:space="preserve"> </v>
          </cell>
          <cell r="K590">
            <v>167</v>
          </cell>
          <cell r="L590">
            <v>9.3600000000000003E-2</v>
          </cell>
          <cell r="M590">
            <v>-19</v>
          </cell>
          <cell r="N590">
            <v>18</v>
          </cell>
          <cell r="O590">
            <v>1</v>
          </cell>
          <cell r="P590">
            <v>136.654</v>
          </cell>
          <cell r="Q590">
            <v>0</v>
          </cell>
          <cell r="R590">
            <v>136.654</v>
          </cell>
        </row>
        <row r="591">
          <cell r="A591" t="str">
            <v xml:space="preserve">Бакинская.5 </v>
          </cell>
          <cell r="B591" t="str">
            <v xml:space="preserve">Дзержинского 22/1 </v>
          </cell>
          <cell r="C591" t="str">
            <v xml:space="preserve">Прочие </v>
          </cell>
          <cell r="D591">
            <v>721.7</v>
          </cell>
          <cell r="E591">
            <v>2780</v>
          </cell>
          <cell r="F591">
            <v>3247.63</v>
          </cell>
          <cell r="G591">
            <v>0.43</v>
          </cell>
          <cell r="H591">
            <v>1.19</v>
          </cell>
          <cell r="I591">
            <v>4.5999999999999996</v>
          </cell>
          <cell r="J591" t="str">
            <v xml:space="preserve"> </v>
          </cell>
          <cell r="K591">
            <v>167</v>
          </cell>
          <cell r="L591">
            <v>6.8280000000000007E-2</v>
          </cell>
          <cell r="M591">
            <v>-19</v>
          </cell>
          <cell r="N591">
            <v>20</v>
          </cell>
          <cell r="O591">
            <v>1</v>
          </cell>
          <cell r="P591">
            <v>108.608</v>
          </cell>
          <cell r="Q591">
            <v>0</v>
          </cell>
          <cell r="R591">
            <v>108.608</v>
          </cell>
        </row>
        <row r="592">
          <cell r="A592" t="str">
            <v xml:space="preserve">Бакинская.5 </v>
          </cell>
          <cell r="B592" t="str">
            <v xml:space="preserve">Офицерская 33 Пол-ка 19Лит"А" </v>
          </cell>
          <cell r="C592" t="str">
            <v xml:space="preserve">Бюджет </v>
          </cell>
          <cell r="D592">
            <v>953.08</v>
          </cell>
          <cell r="E592">
            <v>5250</v>
          </cell>
          <cell r="F592">
            <v>4288.84</v>
          </cell>
          <cell r="G592">
            <v>0.4</v>
          </cell>
          <cell r="H592">
            <v>1.19</v>
          </cell>
          <cell r="I592">
            <v>4.5999999999999996</v>
          </cell>
          <cell r="J592" t="str">
            <v xml:space="preserve"> </v>
          </cell>
          <cell r="K592">
            <v>167</v>
          </cell>
          <cell r="L592">
            <v>8.388000000000001E-2</v>
          </cell>
          <cell r="M592">
            <v>-19</v>
          </cell>
          <cell r="N592">
            <v>20</v>
          </cell>
          <cell r="O592">
            <v>1</v>
          </cell>
          <cell r="P592">
            <v>133.423</v>
          </cell>
          <cell r="Q592">
            <v>0</v>
          </cell>
          <cell r="R592">
            <v>133.423</v>
          </cell>
        </row>
        <row r="593">
          <cell r="A593" t="str">
            <v xml:space="preserve">Итого по котельной </v>
          </cell>
          <cell r="B593" t="str">
            <v xml:space="preserve">собственное ---------------------------- </v>
          </cell>
          <cell r="C593" t="str">
            <v xml:space="preserve">По всем группам </v>
          </cell>
          <cell r="D593">
            <v>27026.700000000004</v>
          </cell>
          <cell r="E593">
            <v>124774</v>
          </cell>
          <cell r="F593">
            <v>123142.04</v>
          </cell>
          <cell r="H593">
            <v>1.19</v>
          </cell>
          <cell r="L593">
            <v>2.2443119999999999</v>
          </cell>
          <cell r="P593">
            <v>3197.5169999999998</v>
          </cell>
          <cell r="Q593">
            <v>1620.7970000000005</v>
          </cell>
          <cell r="R593">
            <v>3115.2980000000002</v>
          </cell>
        </row>
        <row r="594">
          <cell r="A594" t="str">
            <v xml:space="preserve"> </v>
          </cell>
          <cell r="B594" t="str">
            <v xml:space="preserve"> </v>
          </cell>
          <cell r="C594" t="str">
            <v xml:space="preserve">Бюджет </v>
          </cell>
          <cell r="D594">
            <v>4635.1400000000003</v>
          </cell>
          <cell r="E594">
            <v>19750</v>
          </cell>
          <cell r="F594">
            <v>20858.11</v>
          </cell>
          <cell r="H594">
            <v>1.19</v>
          </cell>
          <cell r="L594">
            <v>0.34796899999999997</v>
          </cell>
          <cell r="P594">
            <v>480.53499999999997</v>
          </cell>
          <cell r="Q594">
            <v>0</v>
          </cell>
          <cell r="R594">
            <v>480.53499999999997</v>
          </cell>
        </row>
        <row r="595">
          <cell r="A595" t="str">
            <v xml:space="preserve"> </v>
          </cell>
          <cell r="B595" t="str">
            <v xml:space="preserve"> </v>
          </cell>
          <cell r="C595" t="str">
            <v xml:space="preserve">"Население" в т.ч. "Жилзаказчик" </v>
          </cell>
          <cell r="D595">
            <v>12338.700000000003</v>
          </cell>
          <cell r="E595">
            <v>55559</v>
          </cell>
          <cell r="F595">
            <v>57564.13</v>
          </cell>
          <cell r="H595">
            <v>1.19</v>
          </cell>
          <cell r="L595">
            <v>1.1664669999999999</v>
          </cell>
          <cell r="P595">
            <v>1703.0160000000001</v>
          </cell>
          <cell r="Q595">
            <v>1620.7970000000005</v>
          </cell>
          <cell r="R595">
            <v>1620.7970000000005</v>
          </cell>
        </row>
        <row r="596">
          <cell r="A596" t="str">
            <v xml:space="preserve"> </v>
          </cell>
          <cell r="B596" t="str">
            <v xml:space="preserve"> </v>
          </cell>
          <cell r="C596" t="str">
            <v xml:space="preserve">Жилзаказчик </v>
          </cell>
          <cell r="D596">
            <v>11150.700000000003</v>
          </cell>
          <cell r="E596">
            <v>51659</v>
          </cell>
          <cell r="F596">
            <v>52125.78</v>
          </cell>
          <cell r="H596">
            <v>1.19</v>
          </cell>
          <cell r="L596">
            <v>1.0378719999999999</v>
          </cell>
          <cell r="P596">
            <v>1515.269</v>
          </cell>
          <cell r="Q596">
            <v>1463.1920000000005</v>
          </cell>
          <cell r="R596">
            <v>1463.1920000000005</v>
          </cell>
        </row>
        <row r="597">
          <cell r="A597" t="str">
            <v xml:space="preserve"> </v>
          </cell>
          <cell r="B597" t="str">
            <v xml:space="preserve"> </v>
          </cell>
          <cell r="C597" t="str">
            <v xml:space="preserve">Прочие </v>
          </cell>
          <cell r="D597">
            <v>3893.3099999999995</v>
          </cell>
          <cell r="E597">
            <v>26198</v>
          </cell>
          <cell r="F597">
            <v>17001.849999999999</v>
          </cell>
          <cell r="H597">
            <v>1.19</v>
          </cell>
          <cell r="L597">
            <v>0.34067600000000003</v>
          </cell>
          <cell r="P597">
            <v>502.41</v>
          </cell>
          <cell r="Q597">
            <v>0</v>
          </cell>
          <cell r="R597">
            <v>502.41</v>
          </cell>
        </row>
        <row r="598">
          <cell r="A598" t="str">
            <v xml:space="preserve"> </v>
          </cell>
          <cell r="B598" t="str">
            <v xml:space="preserve"> </v>
          </cell>
          <cell r="C598" t="str">
            <v xml:space="preserve">ИТП Бюджет </v>
          </cell>
          <cell r="D598">
            <v>6159.55</v>
          </cell>
          <cell r="E598">
            <v>23267</v>
          </cell>
          <cell r="F598">
            <v>27717.95</v>
          </cell>
          <cell r="H598">
            <v>1.19</v>
          </cell>
          <cell r="L598">
            <v>0.38920000000000005</v>
          </cell>
          <cell r="P598">
            <v>511.55599999999998</v>
          </cell>
          <cell r="Q598">
            <v>0</v>
          </cell>
          <cell r="R598">
            <v>511.55599999999998</v>
          </cell>
        </row>
        <row r="599">
          <cell r="A599" t="str">
            <v>Тепловые потери в наружных сетях потребителей</v>
          </cell>
          <cell r="H599">
            <v>1.19</v>
          </cell>
        </row>
        <row r="600">
          <cell r="A600" t="str">
            <v xml:space="preserve">Бершан.170 </v>
          </cell>
          <cell r="B600" t="str">
            <v xml:space="preserve">Бершанская 170 ДЕТ.ОТД."С" </v>
          </cell>
          <cell r="C600" t="str">
            <v xml:space="preserve">Бюджет </v>
          </cell>
          <cell r="D600">
            <v>392.57</v>
          </cell>
          <cell r="E600">
            <v>0</v>
          </cell>
          <cell r="F600">
            <v>1766.57</v>
          </cell>
          <cell r="G600">
            <v>0.4</v>
          </cell>
          <cell r="H600">
            <v>1.19</v>
          </cell>
          <cell r="I600">
            <v>4.5999999999999996</v>
          </cell>
          <cell r="J600" t="str">
            <v xml:space="preserve"> </v>
          </cell>
          <cell r="K600">
            <v>167</v>
          </cell>
          <cell r="L600">
            <v>3.4550000000000004E-2</v>
          </cell>
          <cell r="M600">
            <v>-19</v>
          </cell>
          <cell r="N600">
            <v>20</v>
          </cell>
          <cell r="O600">
            <v>1</v>
          </cell>
          <cell r="P600">
            <v>54.957999999999998</v>
          </cell>
          <cell r="Q600">
            <v>0</v>
          </cell>
          <cell r="R600">
            <v>54.957999999999998</v>
          </cell>
        </row>
        <row r="601">
          <cell r="A601" t="str">
            <v xml:space="preserve">Бершан.170 </v>
          </cell>
          <cell r="B601" t="str">
            <v xml:space="preserve">Бершанская 170 ЛАБОРАТ."Е" </v>
          </cell>
          <cell r="C601" t="str">
            <v xml:space="preserve">Бюджет </v>
          </cell>
          <cell r="D601">
            <v>49.34</v>
          </cell>
          <cell r="E601">
            <v>0</v>
          </cell>
          <cell r="F601">
            <v>222.05</v>
          </cell>
          <cell r="G601">
            <v>0.4</v>
          </cell>
          <cell r="H601">
            <v>1.19</v>
          </cell>
          <cell r="I601">
            <v>4.5999999999999996</v>
          </cell>
          <cell r="J601" t="str">
            <v xml:space="preserve"> </v>
          </cell>
          <cell r="K601">
            <v>167</v>
          </cell>
          <cell r="L601">
            <v>4.1200000000000004E-3</v>
          </cell>
          <cell r="M601">
            <v>-19</v>
          </cell>
          <cell r="N601">
            <v>18</v>
          </cell>
          <cell r="O601">
            <v>1</v>
          </cell>
          <cell r="P601">
            <v>6.0149999999999997</v>
          </cell>
          <cell r="Q601">
            <v>0</v>
          </cell>
          <cell r="R601">
            <v>6.0149999999999997</v>
          </cell>
        </row>
        <row r="602">
          <cell r="A602" t="str">
            <v xml:space="preserve">Бершан.170 </v>
          </cell>
          <cell r="B602" t="str">
            <v xml:space="preserve">Бершанская 170 ЛЕЧ.КОР."Г-2" </v>
          </cell>
          <cell r="C602" t="str">
            <v xml:space="preserve">Бюджет </v>
          </cell>
          <cell r="D602">
            <v>131.46</v>
          </cell>
          <cell r="E602">
            <v>0</v>
          </cell>
          <cell r="F602">
            <v>591.58000000000004</v>
          </cell>
          <cell r="G602">
            <v>0.4</v>
          </cell>
          <cell r="H602">
            <v>1.19</v>
          </cell>
          <cell r="I602">
            <v>4.5999999999999996</v>
          </cell>
          <cell r="J602" t="str">
            <v xml:space="preserve"> </v>
          </cell>
          <cell r="K602">
            <v>167</v>
          </cell>
          <cell r="L602">
            <v>1.157E-2</v>
          </cell>
          <cell r="M602">
            <v>-19</v>
          </cell>
          <cell r="N602">
            <v>20</v>
          </cell>
          <cell r="O602">
            <v>1</v>
          </cell>
          <cell r="P602">
            <v>18.402999999999999</v>
          </cell>
          <cell r="Q602">
            <v>0</v>
          </cell>
          <cell r="R602">
            <v>18.402999999999999</v>
          </cell>
        </row>
        <row r="603">
          <cell r="A603" t="str">
            <v xml:space="preserve">Бершан.170 </v>
          </cell>
          <cell r="B603" t="str">
            <v xml:space="preserve">Бершанская 170 ЛЕЧ.КОР."Г-3" </v>
          </cell>
          <cell r="C603" t="str">
            <v xml:space="preserve">Бюджет </v>
          </cell>
          <cell r="D603">
            <v>1186.23</v>
          </cell>
          <cell r="E603">
            <v>0</v>
          </cell>
          <cell r="F603">
            <v>5338.05</v>
          </cell>
          <cell r="G603">
            <v>0.4</v>
          </cell>
          <cell r="H603">
            <v>1.19</v>
          </cell>
          <cell r="I603">
            <v>4.5999999999999996</v>
          </cell>
          <cell r="J603" t="str">
            <v xml:space="preserve"> </v>
          </cell>
          <cell r="K603">
            <v>167</v>
          </cell>
          <cell r="L603">
            <v>0.10440000000000001</v>
          </cell>
          <cell r="M603">
            <v>-19</v>
          </cell>
          <cell r="N603">
            <v>20</v>
          </cell>
          <cell r="O603">
            <v>1</v>
          </cell>
          <cell r="P603">
            <v>166.06399999999999</v>
          </cell>
          <cell r="Q603">
            <v>0</v>
          </cell>
          <cell r="R603">
            <v>166.06399999999999</v>
          </cell>
        </row>
        <row r="604">
          <cell r="A604" t="str">
            <v xml:space="preserve">Бершан.170 </v>
          </cell>
          <cell r="B604" t="str">
            <v xml:space="preserve">Бершанская 170 Прачеч. "В" </v>
          </cell>
          <cell r="C604" t="str">
            <v xml:space="preserve">Бюджет </v>
          </cell>
          <cell r="D604">
            <v>94.58</v>
          </cell>
          <cell r="E604">
            <v>0</v>
          </cell>
          <cell r="F604">
            <v>425.6</v>
          </cell>
          <cell r="G604">
            <v>0.4</v>
          </cell>
          <cell r="H604">
            <v>1.19</v>
          </cell>
          <cell r="I604">
            <v>4.5999999999999996</v>
          </cell>
          <cell r="J604" t="str">
            <v xml:space="preserve"> </v>
          </cell>
          <cell r="K604">
            <v>167</v>
          </cell>
          <cell r="L604">
            <v>7.4700000000000009E-3</v>
          </cell>
          <cell r="M604">
            <v>-19</v>
          </cell>
          <cell r="N604">
            <v>16</v>
          </cell>
          <cell r="O604">
            <v>1</v>
          </cell>
          <cell r="P604">
            <v>9.8190000000000008</v>
          </cell>
          <cell r="Q604">
            <v>0</v>
          </cell>
          <cell r="R604">
            <v>9.8190000000000008</v>
          </cell>
        </row>
        <row r="605">
          <cell r="A605" t="str">
            <v xml:space="preserve">Бершан.170 </v>
          </cell>
          <cell r="B605" t="str">
            <v xml:space="preserve">Бершанская 170 ТЕРАП.ОТД."Б" </v>
          </cell>
          <cell r="C605" t="str">
            <v xml:space="preserve">Бюджет </v>
          </cell>
          <cell r="D605">
            <v>212.76</v>
          </cell>
          <cell r="E605">
            <v>0</v>
          </cell>
          <cell r="F605">
            <v>957.42</v>
          </cell>
          <cell r="G605">
            <v>0.4</v>
          </cell>
          <cell r="H605">
            <v>1.19</v>
          </cell>
          <cell r="I605">
            <v>4.5999999999999996</v>
          </cell>
          <cell r="J605" t="str">
            <v xml:space="preserve"> </v>
          </cell>
          <cell r="K605">
            <v>167</v>
          </cell>
          <cell r="L605">
            <v>1.8724999999999999E-2</v>
          </cell>
          <cell r="M605">
            <v>-19</v>
          </cell>
          <cell r="N605">
            <v>20</v>
          </cell>
          <cell r="O605">
            <v>1</v>
          </cell>
          <cell r="P605">
            <v>29.786000000000001</v>
          </cell>
          <cell r="Q605">
            <v>0</v>
          </cell>
          <cell r="R605">
            <v>29.786000000000001</v>
          </cell>
        </row>
        <row r="606">
          <cell r="A606" t="str">
            <v xml:space="preserve">Бершан.170 </v>
          </cell>
          <cell r="B606" t="str">
            <v xml:space="preserve">Бершанская 170 ЦСО,насосная </v>
          </cell>
          <cell r="C606" t="str">
            <v xml:space="preserve">Бюджет </v>
          </cell>
          <cell r="D606">
            <v>21.97</v>
          </cell>
          <cell r="E606">
            <v>0</v>
          </cell>
          <cell r="F606">
            <v>98.88</v>
          </cell>
          <cell r="G606">
            <v>0.7</v>
          </cell>
          <cell r="H606">
            <v>1.19</v>
          </cell>
          <cell r="I606">
            <v>4.5999999999999996</v>
          </cell>
          <cell r="J606" t="str">
            <v xml:space="preserve"> </v>
          </cell>
          <cell r="K606">
            <v>167</v>
          </cell>
          <cell r="L606">
            <v>2.6900000000000001E-3</v>
          </cell>
          <cell r="M606">
            <v>-19</v>
          </cell>
          <cell r="N606">
            <v>12</v>
          </cell>
          <cell r="O606">
            <v>1</v>
          </cell>
          <cell r="P606">
            <v>2.601</v>
          </cell>
          <cell r="Q606">
            <v>0</v>
          </cell>
          <cell r="R606">
            <v>2.601</v>
          </cell>
        </row>
        <row r="607">
          <cell r="A607" t="str">
            <v xml:space="preserve">Бершан.170 </v>
          </cell>
          <cell r="B607" t="str">
            <v xml:space="preserve">Бершанская 170 пищеблок ЦО </v>
          </cell>
          <cell r="C607" t="str">
            <v xml:space="preserve">Прочие </v>
          </cell>
          <cell r="D607">
            <v>98.2</v>
          </cell>
          <cell r="E607">
            <v>417</v>
          </cell>
          <cell r="F607">
            <v>417</v>
          </cell>
          <cell r="G607">
            <v>0.35</v>
          </cell>
          <cell r="H607">
            <v>1.19</v>
          </cell>
          <cell r="I607">
            <v>4.5999999999999996</v>
          </cell>
          <cell r="J607" t="str">
            <v xml:space="preserve"> </v>
          </cell>
          <cell r="K607">
            <v>167</v>
          </cell>
          <cell r="L607">
            <v>6.7159999999999997E-3</v>
          </cell>
          <cell r="M607">
            <v>-19</v>
          </cell>
          <cell r="N607">
            <v>18</v>
          </cell>
          <cell r="O607">
            <v>1</v>
          </cell>
          <cell r="P607">
            <v>9.8049999999999997</v>
          </cell>
          <cell r="Q607">
            <v>0</v>
          </cell>
          <cell r="R607">
            <v>9.8049999999999997</v>
          </cell>
        </row>
        <row r="608">
          <cell r="A608" t="str">
            <v xml:space="preserve">Бершан.170 </v>
          </cell>
          <cell r="B608" t="str">
            <v xml:space="preserve">Бершанской 170 лит.Ц склад </v>
          </cell>
          <cell r="C608" t="str">
            <v xml:space="preserve">Прочие </v>
          </cell>
          <cell r="D608">
            <v>71.599999999999994</v>
          </cell>
          <cell r="E608">
            <v>0</v>
          </cell>
          <cell r="F608">
            <v>120.93</v>
          </cell>
          <cell r="G608">
            <v>0.7</v>
          </cell>
          <cell r="H608">
            <v>1.19</v>
          </cell>
          <cell r="I608">
            <v>4.5999999999999996</v>
          </cell>
          <cell r="J608" t="str">
            <v xml:space="preserve"> </v>
          </cell>
          <cell r="K608">
            <v>167</v>
          </cell>
          <cell r="L608">
            <v>3.2900000000000004E-3</v>
          </cell>
          <cell r="M608">
            <v>-19</v>
          </cell>
          <cell r="N608">
            <v>12</v>
          </cell>
          <cell r="O608">
            <v>1</v>
          </cell>
          <cell r="P608">
            <v>3.18</v>
          </cell>
          <cell r="Q608">
            <v>0</v>
          </cell>
          <cell r="R608">
            <v>3.18</v>
          </cell>
        </row>
        <row r="609">
          <cell r="A609" t="str">
            <v xml:space="preserve">Итого по котельной </v>
          </cell>
          <cell r="B609" t="str">
            <v xml:space="preserve">собственное ---------------------------- </v>
          </cell>
          <cell r="C609" t="str">
            <v xml:space="preserve">По всем группам </v>
          </cell>
          <cell r="D609">
            <v>2258.7099999999996</v>
          </cell>
          <cell r="E609">
            <v>417</v>
          </cell>
          <cell r="F609">
            <v>9938.08</v>
          </cell>
          <cell r="H609">
            <v>1.19</v>
          </cell>
          <cell r="L609">
            <v>0.19353100000000001</v>
          </cell>
          <cell r="P609">
            <v>300.63099999999997</v>
          </cell>
          <cell r="Q609">
            <v>0</v>
          </cell>
          <cell r="R609">
            <v>300.63099999999997</v>
          </cell>
        </row>
        <row r="610">
          <cell r="A610" t="str">
            <v xml:space="preserve"> </v>
          </cell>
          <cell r="B610" t="str">
            <v xml:space="preserve"> </v>
          </cell>
          <cell r="C610" t="str">
            <v xml:space="preserve">Бюджет </v>
          </cell>
          <cell r="D610">
            <v>2088.9099999999994</v>
          </cell>
          <cell r="E610">
            <v>0</v>
          </cell>
          <cell r="F610">
            <v>9400.15</v>
          </cell>
          <cell r="H610">
            <v>1.19</v>
          </cell>
          <cell r="L610">
            <v>0.18352499999999999</v>
          </cell>
          <cell r="P610">
            <v>287.64599999999996</v>
          </cell>
          <cell r="Q610">
            <v>0</v>
          </cell>
          <cell r="R610">
            <v>287.64599999999996</v>
          </cell>
        </row>
        <row r="611">
          <cell r="A611" t="str">
            <v xml:space="preserve"> </v>
          </cell>
          <cell r="B611" t="str">
            <v xml:space="preserve"> </v>
          </cell>
          <cell r="C611" t="str">
            <v xml:space="preserve">Прочие </v>
          </cell>
          <cell r="D611">
            <v>169.8</v>
          </cell>
          <cell r="E611">
            <v>417</v>
          </cell>
          <cell r="F611">
            <v>537.93000000000006</v>
          </cell>
          <cell r="H611">
            <v>1.19</v>
          </cell>
          <cell r="L611">
            <v>1.0006000000000001E-2</v>
          </cell>
          <cell r="P611">
            <v>12.984999999999999</v>
          </cell>
          <cell r="Q611">
            <v>0</v>
          </cell>
          <cell r="R611">
            <v>12.984999999999999</v>
          </cell>
        </row>
        <row r="612">
          <cell r="A612" t="str">
            <v>Тепловые потери в наружных сетях потребителей</v>
          </cell>
          <cell r="H612">
            <v>1.19</v>
          </cell>
        </row>
        <row r="613">
          <cell r="A613" t="str">
            <v xml:space="preserve">Бородина.22/1 </v>
          </cell>
          <cell r="B613" t="str">
            <v xml:space="preserve">Бородина 18 Проект-стр пр </v>
          </cell>
          <cell r="C613" t="str">
            <v xml:space="preserve">Прочие </v>
          </cell>
          <cell r="D613">
            <v>106.37</v>
          </cell>
          <cell r="E613">
            <v>0</v>
          </cell>
          <cell r="F613">
            <v>428.89</v>
          </cell>
          <cell r="G613">
            <v>0.38</v>
          </cell>
          <cell r="H613">
            <v>1.19</v>
          </cell>
          <cell r="I613">
            <v>4.5999999999999996</v>
          </cell>
          <cell r="J613" t="str">
            <v xml:space="preserve"> </v>
          </cell>
          <cell r="K613">
            <v>167</v>
          </cell>
          <cell r="L613">
            <v>7.5600000000000007E-3</v>
          </cell>
          <cell r="M613">
            <v>-19</v>
          </cell>
          <cell r="N613">
            <v>18</v>
          </cell>
          <cell r="O613">
            <v>1</v>
          </cell>
          <cell r="P613">
            <v>11.039</v>
          </cell>
          <cell r="Q613">
            <v>0</v>
          </cell>
          <cell r="R613">
            <v>11.039</v>
          </cell>
        </row>
        <row r="614">
          <cell r="A614" t="str">
            <v xml:space="preserve">Бородина.22/1 </v>
          </cell>
          <cell r="B614" t="str">
            <v xml:space="preserve">Бородина 18 Офис </v>
          </cell>
          <cell r="C614" t="str">
            <v xml:space="preserve">Прочие </v>
          </cell>
          <cell r="D614">
            <v>117.1</v>
          </cell>
          <cell r="E614">
            <v>0</v>
          </cell>
          <cell r="F614">
            <v>387.54</v>
          </cell>
          <cell r="G614">
            <v>0.43</v>
          </cell>
          <cell r="H614">
            <v>1.19</v>
          </cell>
          <cell r="I614">
            <v>4.5999999999999996</v>
          </cell>
          <cell r="J614" t="str">
            <v xml:space="preserve"> </v>
          </cell>
          <cell r="K614">
            <v>167</v>
          </cell>
          <cell r="L614">
            <v>7.7300000000000008E-3</v>
          </cell>
          <cell r="M614">
            <v>-19</v>
          </cell>
          <cell r="N614">
            <v>18</v>
          </cell>
          <cell r="O614">
            <v>1</v>
          </cell>
          <cell r="P614">
            <v>11.286</v>
          </cell>
          <cell r="Q614">
            <v>0</v>
          </cell>
          <cell r="R614">
            <v>11.286</v>
          </cell>
        </row>
        <row r="615">
          <cell r="A615" t="str">
            <v xml:space="preserve">Бородина.22/1 </v>
          </cell>
          <cell r="B615" t="str">
            <v xml:space="preserve">Волжская 75 </v>
          </cell>
          <cell r="C615" t="str">
            <v xml:space="preserve">Прочие </v>
          </cell>
          <cell r="D615">
            <v>444.7</v>
          </cell>
          <cell r="E615">
            <v>1638</v>
          </cell>
          <cell r="F615">
            <v>1637.6</v>
          </cell>
          <cell r="G615">
            <v>0.38</v>
          </cell>
          <cell r="H615">
            <v>1.19</v>
          </cell>
          <cell r="I615">
            <v>4.5999999999999996</v>
          </cell>
          <cell r="J615" t="str">
            <v xml:space="preserve"> </v>
          </cell>
          <cell r="K615">
            <v>167</v>
          </cell>
          <cell r="L615">
            <v>2.8865999999999999E-2</v>
          </cell>
          <cell r="M615">
            <v>-19</v>
          </cell>
          <cell r="N615">
            <v>18</v>
          </cell>
          <cell r="O615">
            <v>1</v>
          </cell>
          <cell r="P615">
            <v>42.143999999999998</v>
          </cell>
          <cell r="Q615">
            <v>0</v>
          </cell>
          <cell r="R615">
            <v>42.143999999999998</v>
          </cell>
        </row>
        <row r="616">
          <cell r="A616" t="str">
            <v xml:space="preserve">Бородина.22/1 </v>
          </cell>
          <cell r="B616" t="str">
            <v xml:space="preserve">Уральская 15 КОНТОРА </v>
          </cell>
          <cell r="C616" t="str">
            <v xml:space="preserve">Прочие </v>
          </cell>
          <cell r="D616">
            <v>350.02</v>
          </cell>
          <cell r="E616">
            <v>0</v>
          </cell>
          <cell r="F616">
            <v>1411.28</v>
          </cell>
          <cell r="G616">
            <v>0.43</v>
          </cell>
          <cell r="H616">
            <v>1.19</v>
          </cell>
          <cell r="I616">
            <v>4.5999999999999996</v>
          </cell>
          <cell r="J616" t="str">
            <v xml:space="preserve"> </v>
          </cell>
          <cell r="K616">
            <v>167</v>
          </cell>
          <cell r="L616">
            <v>2.8150000000000001E-2</v>
          </cell>
          <cell r="M616">
            <v>-19</v>
          </cell>
          <cell r="N616">
            <v>18</v>
          </cell>
          <cell r="O616">
            <v>1</v>
          </cell>
          <cell r="P616">
            <v>41.097999999999999</v>
          </cell>
          <cell r="Q616">
            <v>0</v>
          </cell>
          <cell r="R616">
            <v>41.097999999999999</v>
          </cell>
        </row>
        <row r="617">
          <cell r="A617" t="str">
            <v xml:space="preserve">Бородина.22/1 </v>
          </cell>
          <cell r="B617" t="str">
            <v xml:space="preserve">Таганрогская 22/1 неж.пом. </v>
          </cell>
          <cell r="C617" t="str">
            <v xml:space="preserve">Прочие </v>
          </cell>
          <cell r="D617">
            <v>721.5</v>
          </cell>
          <cell r="E617">
            <v>0</v>
          </cell>
          <cell r="F617">
            <v>1873.37</v>
          </cell>
          <cell r="G617">
            <v>0.37</v>
          </cell>
          <cell r="H617">
            <v>1.19</v>
          </cell>
          <cell r="I617">
            <v>4.5999999999999996</v>
          </cell>
          <cell r="J617" t="str">
            <v xml:space="preserve"> </v>
          </cell>
          <cell r="K617">
            <v>167</v>
          </cell>
          <cell r="L617">
            <v>3.2153000000000001E-2</v>
          </cell>
          <cell r="M617">
            <v>-19</v>
          </cell>
          <cell r="N617">
            <v>18</v>
          </cell>
          <cell r="O617">
            <v>1</v>
          </cell>
          <cell r="P617">
            <v>46.942</v>
          </cell>
          <cell r="Q617">
            <v>0</v>
          </cell>
          <cell r="R617">
            <v>46.942</v>
          </cell>
        </row>
        <row r="618">
          <cell r="A618" t="str">
            <v xml:space="preserve">Бородина.22/1 </v>
          </cell>
          <cell r="B618" t="str">
            <v xml:space="preserve">Таганрогская 20 22 АДМ.ЗД. </v>
          </cell>
          <cell r="C618" t="str">
            <v xml:space="preserve">Прочие </v>
          </cell>
          <cell r="D618">
            <v>1102.73</v>
          </cell>
          <cell r="E618">
            <v>4925</v>
          </cell>
          <cell r="F618">
            <v>4962.3100000000004</v>
          </cell>
          <cell r="G618">
            <v>0.43</v>
          </cell>
          <cell r="H618">
            <v>1.19</v>
          </cell>
          <cell r="I618">
            <v>4.5999999999999996</v>
          </cell>
          <cell r="J618" t="str">
            <v xml:space="preserve"> </v>
          </cell>
          <cell r="K618">
            <v>167</v>
          </cell>
          <cell r="L618">
            <v>9.8980000000000012E-2</v>
          </cell>
          <cell r="M618">
            <v>-19</v>
          </cell>
          <cell r="N618">
            <v>18</v>
          </cell>
          <cell r="O618">
            <v>1</v>
          </cell>
          <cell r="P618">
            <v>144.50800000000001</v>
          </cell>
          <cell r="Q618">
            <v>0</v>
          </cell>
          <cell r="R618">
            <v>144.50800000000001</v>
          </cell>
        </row>
        <row r="619">
          <cell r="A619" t="str">
            <v xml:space="preserve">Бородина.22/1 </v>
          </cell>
          <cell r="B619" t="str">
            <v xml:space="preserve">Дунайская 60 АД.ЗД. </v>
          </cell>
          <cell r="C619" t="str">
            <v xml:space="preserve">Бюджет </v>
          </cell>
          <cell r="D619">
            <v>651.41</v>
          </cell>
          <cell r="E619">
            <v>0</v>
          </cell>
          <cell r="F619">
            <v>2931.36</v>
          </cell>
          <cell r="G619">
            <v>0.43</v>
          </cell>
          <cell r="H619">
            <v>1.19</v>
          </cell>
          <cell r="I619">
            <v>4.5999999999999996</v>
          </cell>
          <cell r="J619" t="str">
            <v xml:space="preserve"> </v>
          </cell>
          <cell r="K619">
            <v>167</v>
          </cell>
          <cell r="L619">
            <v>5.8470000000000008E-2</v>
          </cell>
          <cell r="M619">
            <v>-19</v>
          </cell>
          <cell r="N619">
            <v>18</v>
          </cell>
          <cell r="O619">
            <v>1</v>
          </cell>
          <cell r="P619">
            <v>85.367000000000004</v>
          </cell>
          <cell r="Q619">
            <v>0</v>
          </cell>
          <cell r="R619">
            <v>85.367000000000004</v>
          </cell>
        </row>
        <row r="620">
          <cell r="A620" t="str">
            <v xml:space="preserve">Бородина.22/1 </v>
          </cell>
          <cell r="B620" t="str">
            <v xml:space="preserve">Бородина 18 А1 </v>
          </cell>
          <cell r="C620" t="str">
            <v xml:space="preserve">Жилзаказчик </v>
          </cell>
          <cell r="D620">
            <v>10108.200000000001</v>
          </cell>
          <cell r="E620">
            <v>11156</v>
          </cell>
          <cell r="F620">
            <v>26796</v>
          </cell>
          <cell r="G620">
            <v>0.38</v>
          </cell>
          <cell r="H620">
            <v>1.19</v>
          </cell>
          <cell r="I620">
            <v>4.5999999999999996</v>
          </cell>
          <cell r="J620" t="str">
            <v xml:space="preserve">10 </v>
          </cell>
          <cell r="K620">
            <v>167</v>
          </cell>
          <cell r="L620">
            <v>0.46488299999999999</v>
          </cell>
          <cell r="M620">
            <v>-19</v>
          </cell>
          <cell r="N620">
            <v>18</v>
          </cell>
          <cell r="O620">
            <v>1</v>
          </cell>
          <cell r="P620">
            <v>276.23899999999998</v>
          </cell>
          <cell r="Q620">
            <v>605.178</v>
          </cell>
          <cell r="R620">
            <v>605.178</v>
          </cell>
        </row>
        <row r="621">
          <cell r="A621" t="str">
            <v xml:space="preserve">Бородина.22/1 </v>
          </cell>
          <cell r="B621" t="str">
            <v xml:space="preserve">Бородина 20 </v>
          </cell>
          <cell r="C621" t="str">
            <v xml:space="preserve">Жилзаказчик </v>
          </cell>
          <cell r="D621">
            <v>3073</v>
          </cell>
          <cell r="E621">
            <v>7109</v>
          </cell>
          <cell r="F621">
            <v>11640.5</v>
          </cell>
          <cell r="G621">
            <v>0.38</v>
          </cell>
          <cell r="H621">
            <v>1.19</v>
          </cell>
          <cell r="I621">
            <v>4.5999999999999996</v>
          </cell>
          <cell r="J621" t="str">
            <v xml:space="preserve">5 </v>
          </cell>
          <cell r="K621">
            <v>167</v>
          </cell>
          <cell r="L621">
            <v>0.20518700000000001</v>
          </cell>
          <cell r="M621">
            <v>-19</v>
          </cell>
          <cell r="N621">
            <v>18</v>
          </cell>
          <cell r="O621">
            <v>1</v>
          </cell>
          <cell r="P621">
            <v>298.26900000000001</v>
          </cell>
          <cell r="Q621">
            <v>304.91699999999997</v>
          </cell>
          <cell r="R621">
            <v>304.91699999999997</v>
          </cell>
        </row>
        <row r="622">
          <cell r="A622" t="str">
            <v xml:space="preserve">Бородина.22/1 </v>
          </cell>
          <cell r="B622" t="str">
            <v xml:space="preserve">Бородина 22 общ. </v>
          </cell>
          <cell r="C622" t="str">
            <v xml:space="preserve">Жилзаказчик </v>
          </cell>
          <cell r="D622">
            <v>1148.5999999999999</v>
          </cell>
          <cell r="E622">
            <v>3</v>
          </cell>
          <cell r="F622">
            <v>4410</v>
          </cell>
          <cell r="G622">
            <v>0.46</v>
          </cell>
          <cell r="H622">
            <v>1.19</v>
          </cell>
          <cell r="I622">
            <v>4.5999999999999996</v>
          </cell>
          <cell r="J622" t="str">
            <v xml:space="preserve">3 </v>
          </cell>
          <cell r="K622">
            <v>167</v>
          </cell>
          <cell r="L622">
            <v>9.4468999999999997E-2</v>
          </cell>
          <cell r="M622">
            <v>-19</v>
          </cell>
          <cell r="N622">
            <v>18</v>
          </cell>
          <cell r="O622">
            <v>1</v>
          </cell>
          <cell r="P622">
            <v>137.922</v>
          </cell>
          <cell r="Q622">
            <v>152.38399999999999</v>
          </cell>
          <cell r="R622">
            <v>152.38399999999999</v>
          </cell>
        </row>
        <row r="623">
          <cell r="A623" t="str">
            <v xml:space="preserve">Бородина.22/1 </v>
          </cell>
          <cell r="B623" t="str">
            <v xml:space="preserve">Бородина 24А </v>
          </cell>
          <cell r="C623" t="str">
            <v xml:space="preserve">Жилзаказчик </v>
          </cell>
          <cell r="D623">
            <v>1172.5999999999999</v>
          </cell>
          <cell r="E623">
            <v>5135</v>
          </cell>
          <cell r="F623">
            <v>4901.95</v>
          </cell>
          <cell r="G623">
            <v>0.37</v>
          </cell>
          <cell r="H623">
            <v>1.19</v>
          </cell>
          <cell r="I623">
            <v>4.5999999999999996</v>
          </cell>
          <cell r="J623" t="str">
            <v xml:space="preserve">4 </v>
          </cell>
          <cell r="K623">
            <v>167</v>
          </cell>
          <cell r="L623">
            <v>8.4132999999999999E-2</v>
          </cell>
          <cell r="M623">
            <v>-19</v>
          </cell>
          <cell r="N623">
            <v>18</v>
          </cell>
          <cell r="O623">
            <v>1</v>
          </cell>
          <cell r="P623">
            <v>122.833</v>
          </cell>
          <cell r="Q623">
            <v>155.56800000000001</v>
          </cell>
          <cell r="R623">
            <v>155.56800000000001</v>
          </cell>
        </row>
        <row r="624">
          <cell r="A624" t="str">
            <v xml:space="preserve">Бородина.22/1 </v>
          </cell>
          <cell r="B624" t="str">
            <v xml:space="preserve">Волжская 73 А </v>
          </cell>
          <cell r="C624" t="str">
            <v xml:space="preserve">Жилзаказчик </v>
          </cell>
          <cell r="D624">
            <v>3222.5</v>
          </cell>
          <cell r="E624">
            <v>12864</v>
          </cell>
          <cell r="F624">
            <v>12897.439999999999</v>
          </cell>
          <cell r="G624">
            <v>0.37</v>
          </cell>
          <cell r="H624">
            <v>1.19</v>
          </cell>
          <cell r="I624">
            <v>4.5999999999999996</v>
          </cell>
          <cell r="J624" t="str">
            <v xml:space="preserve">5 </v>
          </cell>
          <cell r="K624">
            <v>167</v>
          </cell>
          <cell r="L624">
            <v>0.22195899999999999</v>
          </cell>
          <cell r="M624">
            <v>-19</v>
          </cell>
          <cell r="N624">
            <v>18</v>
          </cell>
          <cell r="O624">
            <v>1</v>
          </cell>
          <cell r="P624">
            <v>323.089</v>
          </cell>
          <cell r="Q624">
            <v>319.69299999999998</v>
          </cell>
          <cell r="R624">
            <v>319.69299999999998</v>
          </cell>
        </row>
        <row r="625">
          <cell r="A625" t="str">
            <v xml:space="preserve">Бородина.22/1 </v>
          </cell>
          <cell r="B625" t="str">
            <v xml:space="preserve">Волжская 75 А </v>
          </cell>
          <cell r="C625" t="str">
            <v xml:space="preserve">Жилзаказчик </v>
          </cell>
          <cell r="D625">
            <v>2512</v>
          </cell>
          <cell r="E625">
            <v>9667</v>
          </cell>
          <cell r="F625">
            <v>9366.9</v>
          </cell>
          <cell r="G625">
            <v>0.38</v>
          </cell>
          <cell r="H625">
            <v>1.19</v>
          </cell>
          <cell r="I625">
            <v>4.5999999999999996</v>
          </cell>
          <cell r="J625" t="str">
            <v xml:space="preserve">5 </v>
          </cell>
          <cell r="K625">
            <v>167</v>
          </cell>
          <cell r="L625">
            <v>0.16511099999999998</v>
          </cell>
          <cell r="M625">
            <v>-19</v>
          </cell>
          <cell r="N625">
            <v>18</v>
          </cell>
          <cell r="O625">
            <v>1</v>
          </cell>
          <cell r="P625">
            <v>241.05799999999999</v>
          </cell>
          <cell r="Q625">
            <v>249.952</v>
          </cell>
          <cell r="R625">
            <v>249.952</v>
          </cell>
        </row>
        <row r="626">
          <cell r="A626" t="str">
            <v xml:space="preserve">Бородина.22/1 </v>
          </cell>
          <cell r="B626" t="str">
            <v xml:space="preserve">Таганрогская 22/1 общ. </v>
          </cell>
          <cell r="C626" t="str">
            <v xml:space="preserve">Жилзаказчик </v>
          </cell>
          <cell r="D626">
            <v>3322.2</v>
          </cell>
          <cell r="E626">
            <v>5</v>
          </cell>
          <cell r="F626">
            <v>13501.5</v>
          </cell>
          <cell r="G626">
            <v>0.37</v>
          </cell>
          <cell r="H626">
            <v>1.19</v>
          </cell>
          <cell r="I626">
            <v>4.5999999999999996</v>
          </cell>
          <cell r="J626" t="str">
            <v xml:space="preserve">5 </v>
          </cell>
          <cell r="K626">
            <v>167</v>
          </cell>
          <cell r="L626">
            <v>0.220694</v>
          </cell>
          <cell r="M626">
            <v>-19</v>
          </cell>
          <cell r="N626">
            <v>18</v>
          </cell>
          <cell r="O626">
            <v>1</v>
          </cell>
          <cell r="P626">
            <v>322.20800000000003</v>
          </cell>
          <cell r="Q626">
            <v>330.572</v>
          </cell>
          <cell r="R626">
            <v>330.572</v>
          </cell>
        </row>
        <row r="627">
          <cell r="A627" t="str">
            <v xml:space="preserve">Бородина.22/1 </v>
          </cell>
          <cell r="B627" t="str">
            <v xml:space="preserve">Уральская 17 </v>
          </cell>
          <cell r="C627" t="str">
            <v xml:space="preserve">Жилзаказчик </v>
          </cell>
          <cell r="D627">
            <v>4795.28</v>
          </cell>
          <cell r="E627">
            <v>16968</v>
          </cell>
          <cell r="F627">
            <v>16560.349999999999</v>
          </cell>
          <cell r="G627">
            <v>0.37</v>
          </cell>
          <cell r="H627">
            <v>1.19</v>
          </cell>
          <cell r="I627">
            <v>4.5999999999999996</v>
          </cell>
          <cell r="J627" t="str">
            <v xml:space="preserve">5 </v>
          </cell>
          <cell r="K627">
            <v>167</v>
          </cell>
          <cell r="L627">
            <v>0.28422800000000004</v>
          </cell>
          <cell r="M627">
            <v>-19</v>
          </cell>
          <cell r="N627">
            <v>18</v>
          </cell>
          <cell r="O627">
            <v>1</v>
          </cell>
          <cell r="P627">
            <v>413.404</v>
          </cell>
          <cell r="Q627">
            <v>475.59800000000001</v>
          </cell>
          <cell r="R627">
            <v>475.59800000000001</v>
          </cell>
        </row>
        <row r="628">
          <cell r="A628" t="str">
            <v xml:space="preserve">Бородина.22/1 </v>
          </cell>
          <cell r="B628" t="str">
            <v xml:space="preserve">Таганрогская 24 МДОУ-137 ЦО </v>
          </cell>
          <cell r="C628" t="str">
            <v xml:space="preserve">Бюджет </v>
          </cell>
          <cell r="D628">
            <v>1233.54</v>
          </cell>
          <cell r="F628">
            <v>4564.09</v>
          </cell>
          <cell r="G628">
            <v>0.38</v>
          </cell>
          <cell r="H628">
            <v>1.19</v>
          </cell>
          <cell r="I628">
            <v>4.5999999999999996</v>
          </cell>
          <cell r="J628" t="str">
            <v xml:space="preserve"> </v>
          </cell>
          <cell r="K628">
            <v>167</v>
          </cell>
          <cell r="L628">
            <v>8.48E-2</v>
          </cell>
          <cell r="M628">
            <v>-19</v>
          </cell>
          <cell r="N628">
            <v>20</v>
          </cell>
          <cell r="O628">
            <v>1</v>
          </cell>
          <cell r="P628">
            <v>134.887</v>
          </cell>
          <cell r="Q628">
            <v>0</v>
          </cell>
          <cell r="R628">
            <v>134.887</v>
          </cell>
        </row>
        <row r="629">
          <cell r="A629" t="str">
            <v xml:space="preserve">Бородина.22/1 </v>
          </cell>
          <cell r="B629" t="str">
            <v xml:space="preserve">Дунайская 64 ДОУ-137 </v>
          </cell>
          <cell r="C629" t="str">
            <v xml:space="preserve">Бюджет </v>
          </cell>
          <cell r="D629">
            <v>248.88</v>
          </cell>
          <cell r="E629">
            <v>0</v>
          </cell>
          <cell r="F629">
            <v>1119.98</v>
          </cell>
          <cell r="G629">
            <v>0.38</v>
          </cell>
          <cell r="H629">
            <v>1.19</v>
          </cell>
          <cell r="I629">
            <v>4.5999999999999996</v>
          </cell>
          <cell r="J629" t="str">
            <v xml:space="preserve"> </v>
          </cell>
          <cell r="K629">
            <v>167</v>
          </cell>
          <cell r="L629">
            <v>2.0808999999999998E-2</v>
          </cell>
          <cell r="M629">
            <v>-19</v>
          </cell>
          <cell r="N629">
            <v>20</v>
          </cell>
          <cell r="O629">
            <v>1</v>
          </cell>
          <cell r="P629">
            <v>33.100999999999999</v>
          </cell>
          <cell r="Q629">
            <v>0</v>
          </cell>
          <cell r="R629">
            <v>33.100999999999999</v>
          </cell>
        </row>
        <row r="630">
          <cell r="A630" t="str">
            <v xml:space="preserve">Бородина.22/1 </v>
          </cell>
          <cell r="B630" t="str">
            <v xml:space="preserve">Бородина 24 ДОУ-18 </v>
          </cell>
          <cell r="C630" t="str">
            <v xml:space="preserve">Бюджет </v>
          </cell>
          <cell r="D630">
            <v>249.73</v>
          </cell>
          <cell r="E630">
            <v>0</v>
          </cell>
          <cell r="F630">
            <v>1123.8</v>
          </cell>
          <cell r="G630">
            <v>0.38</v>
          </cell>
          <cell r="H630">
            <v>1.19</v>
          </cell>
          <cell r="I630">
            <v>4.5999999999999996</v>
          </cell>
          <cell r="J630" t="str">
            <v xml:space="preserve"> </v>
          </cell>
          <cell r="K630">
            <v>167</v>
          </cell>
          <cell r="L630">
            <v>2.0880000000000003E-2</v>
          </cell>
          <cell r="M630">
            <v>-19</v>
          </cell>
          <cell r="N630">
            <v>20</v>
          </cell>
          <cell r="O630">
            <v>1</v>
          </cell>
          <cell r="P630">
            <v>33.212000000000003</v>
          </cell>
          <cell r="Q630">
            <v>0</v>
          </cell>
          <cell r="R630">
            <v>33.212000000000003</v>
          </cell>
        </row>
        <row r="631">
          <cell r="A631" t="str">
            <v xml:space="preserve">Бородина.22/1 </v>
          </cell>
          <cell r="B631" t="str">
            <v xml:space="preserve">Уральская,15 лит А 1 эт </v>
          </cell>
          <cell r="C631" t="str">
            <v xml:space="preserve">Бюджет </v>
          </cell>
          <cell r="D631">
            <v>88</v>
          </cell>
          <cell r="E631">
            <v>0</v>
          </cell>
          <cell r="F631">
            <v>301.51</v>
          </cell>
          <cell r="G631">
            <v>0.43</v>
          </cell>
          <cell r="H631">
            <v>1.19</v>
          </cell>
          <cell r="I631">
            <v>4.5999999999999996</v>
          </cell>
          <cell r="J631" t="str">
            <v xml:space="preserve"> </v>
          </cell>
          <cell r="K631">
            <v>167</v>
          </cell>
          <cell r="L631">
            <v>6.0139999999999994E-3</v>
          </cell>
          <cell r="M631">
            <v>-19</v>
          </cell>
          <cell r="N631">
            <v>18</v>
          </cell>
          <cell r="O631">
            <v>1</v>
          </cell>
          <cell r="P631">
            <v>8.7810000000000006</v>
          </cell>
          <cell r="Q631">
            <v>0</v>
          </cell>
          <cell r="R631">
            <v>8.7810000000000006</v>
          </cell>
        </row>
        <row r="632">
          <cell r="A632" t="str">
            <v xml:space="preserve">Бородина.22/1 </v>
          </cell>
          <cell r="B632" t="str">
            <v xml:space="preserve">Бородинского 18 стоматология </v>
          </cell>
          <cell r="C632" t="str">
            <v xml:space="preserve">Прочие </v>
          </cell>
          <cell r="D632">
            <v>84.34</v>
          </cell>
          <cell r="E632">
            <v>0</v>
          </cell>
          <cell r="F632">
            <v>379.52</v>
          </cell>
          <cell r="G632">
            <v>0.43</v>
          </cell>
          <cell r="H632">
            <v>1.19</v>
          </cell>
          <cell r="I632">
            <v>4.5999999999999996</v>
          </cell>
          <cell r="J632" t="str">
            <v xml:space="preserve"> </v>
          </cell>
          <cell r="K632">
            <v>167</v>
          </cell>
          <cell r="L632">
            <v>7.5700000000000003E-3</v>
          </cell>
          <cell r="M632">
            <v>-19</v>
          </cell>
          <cell r="N632">
            <v>18</v>
          </cell>
          <cell r="O632">
            <v>1</v>
          </cell>
          <cell r="P632">
            <v>11.052</v>
          </cell>
          <cell r="Q632">
            <v>0</v>
          </cell>
          <cell r="R632">
            <v>11.052</v>
          </cell>
        </row>
        <row r="633">
          <cell r="A633" t="str">
            <v xml:space="preserve">Бородина.22/1 </v>
          </cell>
          <cell r="B633" t="str">
            <v xml:space="preserve">Бородина 21 ПОДКАЧКА </v>
          </cell>
          <cell r="C633" t="str">
            <v xml:space="preserve">Прочие </v>
          </cell>
          <cell r="D633">
            <v>5.61</v>
          </cell>
          <cell r="E633">
            <v>0</v>
          </cell>
          <cell r="F633">
            <v>25.25</v>
          </cell>
          <cell r="G633">
            <v>0.7</v>
          </cell>
          <cell r="H633">
            <v>1.19</v>
          </cell>
          <cell r="I633">
            <v>4.5999999999999996</v>
          </cell>
          <cell r="J633" t="str">
            <v xml:space="preserve"> </v>
          </cell>
          <cell r="K633">
            <v>167</v>
          </cell>
          <cell r="L633">
            <v>8.2000000000000009E-4</v>
          </cell>
          <cell r="M633">
            <v>-19</v>
          </cell>
          <cell r="N633">
            <v>18</v>
          </cell>
          <cell r="O633">
            <v>1</v>
          </cell>
          <cell r="P633">
            <v>1.1970000000000001</v>
          </cell>
          <cell r="Q633">
            <v>0</v>
          </cell>
          <cell r="R633">
            <v>1.1970000000000001</v>
          </cell>
        </row>
        <row r="634">
          <cell r="A634" t="str">
            <v xml:space="preserve">Итого по котельной </v>
          </cell>
          <cell r="B634" t="str">
            <v xml:space="preserve">собственное ---------------------------- </v>
          </cell>
          <cell r="C634" t="str">
            <v xml:space="preserve">По всем группам </v>
          </cell>
          <cell r="D634">
            <v>34758.310000000005</v>
          </cell>
          <cell r="E634">
            <v>85241</v>
          </cell>
          <cell r="F634">
            <v>121221.14</v>
          </cell>
          <cell r="H634">
            <v>1.19</v>
          </cell>
          <cell r="L634">
            <v>2.1434659999999996</v>
          </cell>
          <cell r="P634">
            <v>3145.942</v>
          </cell>
          <cell r="Q634">
            <v>2593.8620000000001</v>
          </cell>
          <cell r="R634">
            <v>3198.4760000000001</v>
          </cell>
        </row>
        <row r="635">
          <cell r="A635" t="str">
            <v xml:space="preserve"> </v>
          </cell>
          <cell r="B635" t="str">
            <v xml:space="preserve"> </v>
          </cell>
          <cell r="C635" t="str">
            <v xml:space="preserve">Бюджет </v>
          </cell>
          <cell r="D635">
            <v>2471.56</v>
          </cell>
          <cell r="E635">
            <v>0</v>
          </cell>
          <cell r="F635">
            <v>10040.74</v>
          </cell>
          <cell r="H635">
            <v>1.19</v>
          </cell>
          <cell r="L635">
            <v>0.190973</v>
          </cell>
          <cell r="P635">
            <v>295.34800000000001</v>
          </cell>
          <cell r="Q635">
            <v>0</v>
          </cell>
          <cell r="R635">
            <v>295.34800000000001</v>
          </cell>
        </row>
        <row r="636">
          <cell r="A636" t="str">
            <v xml:space="preserve"> </v>
          </cell>
          <cell r="B636" t="str">
            <v xml:space="preserve"> </v>
          </cell>
          <cell r="C636" t="str">
            <v xml:space="preserve">"Население" в т.ч. "Жилзаказчик" </v>
          </cell>
          <cell r="D636">
            <v>29354.380000000005</v>
          </cell>
          <cell r="E636">
            <v>78678</v>
          </cell>
          <cell r="F636">
            <v>100074.64</v>
          </cell>
          <cell r="H636">
            <v>1.19</v>
          </cell>
          <cell r="L636">
            <v>1.7406639999999998</v>
          </cell>
          <cell r="P636">
            <v>2541.328</v>
          </cell>
          <cell r="Q636">
            <v>2593.8620000000001</v>
          </cell>
          <cell r="R636">
            <v>2593.8620000000001</v>
          </cell>
        </row>
        <row r="637">
          <cell r="A637" t="str">
            <v xml:space="preserve"> </v>
          </cell>
          <cell r="B637" t="str">
            <v xml:space="preserve"> </v>
          </cell>
          <cell r="C637" t="str">
            <v xml:space="preserve">Жилзаказчик </v>
          </cell>
          <cell r="D637">
            <v>29354.380000000005</v>
          </cell>
          <cell r="E637">
            <v>78678</v>
          </cell>
          <cell r="F637">
            <v>100074.64</v>
          </cell>
          <cell r="H637">
            <v>1.19</v>
          </cell>
          <cell r="L637">
            <v>1.7406639999999998</v>
          </cell>
          <cell r="P637">
            <v>2541.328</v>
          </cell>
          <cell r="Q637">
            <v>2593.8620000000001</v>
          </cell>
          <cell r="R637">
            <v>2593.8620000000001</v>
          </cell>
        </row>
        <row r="638">
          <cell r="A638" t="str">
            <v xml:space="preserve"> </v>
          </cell>
          <cell r="B638" t="str">
            <v xml:space="preserve"> </v>
          </cell>
          <cell r="C638" t="str">
            <v xml:space="preserve">Прочие </v>
          </cell>
          <cell r="D638">
            <v>2932.3700000000003</v>
          </cell>
          <cell r="E638">
            <v>6563</v>
          </cell>
          <cell r="F638">
            <v>11105.76</v>
          </cell>
          <cell r="H638">
            <v>1.19</v>
          </cell>
          <cell r="L638">
            <v>0.21182900000000002</v>
          </cell>
          <cell r="P638">
            <v>309.26600000000002</v>
          </cell>
          <cell r="Q638">
            <v>0</v>
          </cell>
          <cell r="R638">
            <v>309.26600000000002</v>
          </cell>
        </row>
        <row r="639">
          <cell r="A639" t="str">
            <v>Тепловые потери в наружных сетях потребителей</v>
          </cell>
          <cell r="H639">
            <v>1.19</v>
          </cell>
        </row>
        <row r="640">
          <cell r="A640" t="str">
            <v xml:space="preserve">Буденн.213 </v>
          </cell>
          <cell r="B640" t="str">
            <v xml:space="preserve">Кузнечная 98 кв 4 </v>
          </cell>
          <cell r="C640" t="str">
            <v xml:space="preserve">Население </v>
          </cell>
          <cell r="D640">
            <v>50.6</v>
          </cell>
          <cell r="E640">
            <v>201</v>
          </cell>
          <cell r="F640">
            <v>191</v>
          </cell>
          <cell r="G640">
            <v>0.83</v>
          </cell>
          <cell r="H640">
            <v>1.19</v>
          </cell>
          <cell r="I640">
            <v>4.5999999999999996</v>
          </cell>
          <cell r="J640" t="str">
            <v xml:space="preserve">1 </v>
          </cell>
          <cell r="K640">
            <v>167</v>
          </cell>
          <cell r="L640">
            <v>7.2900000000000005E-3</v>
          </cell>
          <cell r="M640">
            <v>-19</v>
          </cell>
          <cell r="N640">
            <v>18</v>
          </cell>
          <cell r="O640">
            <v>1</v>
          </cell>
          <cell r="P640">
            <v>10.641999999999999</v>
          </cell>
          <cell r="Q640">
            <v>6.7110000000000003</v>
          </cell>
          <cell r="R640">
            <v>6.7110000000000003</v>
          </cell>
        </row>
        <row r="641">
          <cell r="A641" t="str">
            <v xml:space="preserve">Буденн.213 </v>
          </cell>
          <cell r="B641" t="str">
            <v xml:space="preserve">Буденного 213 </v>
          </cell>
          <cell r="C641" t="str">
            <v xml:space="preserve">Жилзаказчик </v>
          </cell>
          <cell r="D641">
            <v>3165.8</v>
          </cell>
          <cell r="E641">
            <v>12000</v>
          </cell>
          <cell r="F641">
            <v>12154</v>
          </cell>
          <cell r="G641">
            <v>0.38</v>
          </cell>
          <cell r="H641">
            <v>1.19</v>
          </cell>
          <cell r="I641">
            <v>4.5999999999999996</v>
          </cell>
          <cell r="J641" t="str">
            <v xml:space="preserve">5 </v>
          </cell>
          <cell r="K641">
            <v>167</v>
          </cell>
          <cell r="L641">
            <v>0.21311099999999999</v>
          </cell>
          <cell r="M641">
            <v>-19</v>
          </cell>
          <cell r="N641">
            <v>18</v>
          </cell>
          <cell r="O641">
            <v>1</v>
          </cell>
          <cell r="P641">
            <v>311.13799999999998</v>
          </cell>
          <cell r="Q641">
            <v>315.005</v>
          </cell>
          <cell r="R641">
            <v>315.005</v>
          </cell>
        </row>
        <row r="642">
          <cell r="A642" t="str">
            <v xml:space="preserve">Буденн.213 </v>
          </cell>
          <cell r="B642" t="str">
            <v xml:space="preserve">Базовская 156а ж/д </v>
          </cell>
          <cell r="C642" t="str">
            <v xml:space="preserve">Население </v>
          </cell>
          <cell r="D642">
            <v>2521.4</v>
          </cell>
          <cell r="E642">
            <v>11346</v>
          </cell>
          <cell r="F642">
            <v>12395</v>
          </cell>
          <cell r="G642">
            <v>0.38</v>
          </cell>
          <cell r="H642">
            <v>1.19</v>
          </cell>
          <cell r="I642">
            <v>4.5999999999999996</v>
          </cell>
          <cell r="J642" t="str">
            <v xml:space="preserve">5 </v>
          </cell>
          <cell r="K642">
            <v>167</v>
          </cell>
          <cell r="L642">
            <v>0.21985399999999999</v>
          </cell>
          <cell r="M642">
            <v>-19</v>
          </cell>
          <cell r="N642">
            <v>18</v>
          </cell>
          <cell r="O642">
            <v>1</v>
          </cell>
          <cell r="P642">
            <v>320.983</v>
          </cell>
          <cell r="Q642">
            <v>250.886</v>
          </cell>
          <cell r="R642">
            <v>250.886</v>
          </cell>
        </row>
        <row r="643">
          <cell r="A643" t="str">
            <v xml:space="preserve">Буденн.213 </v>
          </cell>
          <cell r="B643" t="str">
            <v xml:space="preserve">Кузнечная 98/1 ж/д </v>
          </cell>
          <cell r="C643" t="str">
            <v xml:space="preserve">Население </v>
          </cell>
          <cell r="D643">
            <v>24.5</v>
          </cell>
          <cell r="E643">
            <v>110</v>
          </cell>
          <cell r="F643">
            <v>207.76</v>
          </cell>
          <cell r="G643">
            <v>0.78</v>
          </cell>
          <cell r="H643">
            <v>1.19</v>
          </cell>
          <cell r="I643">
            <v>4.5999999999999996</v>
          </cell>
          <cell r="J643" t="str">
            <v xml:space="preserve">1 </v>
          </cell>
          <cell r="K643">
            <v>167</v>
          </cell>
          <cell r="L643">
            <v>7.4600000000000005E-3</v>
          </cell>
          <cell r="M643">
            <v>-19</v>
          </cell>
          <cell r="N643">
            <v>18</v>
          </cell>
          <cell r="O643">
            <v>1</v>
          </cell>
          <cell r="P643">
            <v>10.891</v>
          </cell>
          <cell r="Q643">
            <v>3.2509999999999999</v>
          </cell>
          <cell r="R643">
            <v>3.2509999999999999</v>
          </cell>
        </row>
        <row r="644">
          <cell r="A644" t="str">
            <v xml:space="preserve">Буденн.213 </v>
          </cell>
          <cell r="B644" t="str">
            <v xml:space="preserve">Кузнечная 98/1 туалет </v>
          </cell>
          <cell r="C644" t="str">
            <v xml:space="preserve">Население </v>
          </cell>
          <cell r="D644">
            <v>5.4</v>
          </cell>
          <cell r="E644">
            <v>24</v>
          </cell>
          <cell r="F644">
            <v>24.05</v>
          </cell>
          <cell r="G644">
            <v>0.43</v>
          </cell>
          <cell r="H644">
            <v>1.19</v>
          </cell>
          <cell r="I644">
            <v>4.5999999999999996</v>
          </cell>
          <cell r="J644" t="str">
            <v xml:space="preserve">1 </v>
          </cell>
          <cell r="K644">
            <v>167</v>
          </cell>
          <cell r="L644">
            <v>4.8000000000000007E-4</v>
          </cell>
          <cell r="M644">
            <v>-19</v>
          </cell>
          <cell r="N644">
            <v>18</v>
          </cell>
          <cell r="O644">
            <v>1</v>
          </cell>
          <cell r="P644">
            <v>0.69900000000000007</v>
          </cell>
          <cell r="Q644">
            <v>0.71899999999999997</v>
          </cell>
          <cell r="R644">
            <v>0.71899999999999997</v>
          </cell>
        </row>
        <row r="645">
          <cell r="A645" t="str">
            <v xml:space="preserve">Буденн.213 </v>
          </cell>
          <cell r="B645" t="str">
            <v xml:space="preserve">Кузнечная 98/1 ж/д </v>
          </cell>
          <cell r="C645" t="str">
            <v xml:space="preserve">Население </v>
          </cell>
          <cell r="D645">
            <v>54.2</v>
          </cell>
          <cell r="E645">
            <v>244</v>
          </cell>
          <cell r="F645">
            <v>93.86</v>
          </cell>
          <cell r="G645">
            <v>0.78</v>
          </cell>
          <cell r="H645">
            <v>1.19</v>
          </cell>
          <cell r="I645">
            <v>4.5999999999999996</v>
          </cell>
          <cell r="J645" t="str">
            <v xml:space="preserve">1 </v>
          </cell>
          <cell r="K645">
            <v>167</v>
          </cell>
          <cell r="L645">
            <v>3.3700000000000002E-3</v>
          </cell>
          <cell r="M645">
            <v>-19</v>
          </cell>
          <cell r="N645">
            <v>18</v>
          </cell>
          <cell r="O645">
            <v>1</v>
          </cell>
          <cell r="P645">
            <v>4.92</v>
          </cell>
          <cell r="Q645">
            <v>7.1920000000000002</v>
          </cell>
          <cell r="R645">
            <v>7.1920000000000002</v>
          </cell>
        </row>
        <row r="646">
          <cell r="A646" t="str">
            <v xml:space="preserve">Итого по котельной </v>
          </cell>
          <cell r="B646" t="str">
            <v xml:space="preserve">собственное ---------------------------- </v>
          </cell>
          <cell r="C646" t="str">
            <v xml:space="preserve">По всем группам </v>
          </cell>
          <cell r="D646">
            <v>5821.9</v>
          </cell>
          <cell r="E646">
            <v>23925</v>
          </cell>
          <cell r="F646">
            <v>25065.67</v>
          </cell>
          <cell r="H646">
            <v>1.19</v>
          </cell>
          <cell r="L646">
            <v>0.45156499999999999</v>
          </cell>
          <cell r="P646">
            <v>659.27300000000002</v>
          </cell>
          <cell r="Q646">
            <v>583.7639999999999</v>
          </cell>
          <cell r="R646">
            <v>583.7639999999999</v>
          </cell>
        </row>
        <row r="647">
          <cell r="A647" t="str">
            <v xml:space="preserve"> </v>
          </cell>
          <cell r="B647" t="str">
            <v xml:space="preserve"> </v>
          </cell>
          <cell r="C647" t="str">
            <v xml:space="preserve">"Население" в т.ч. "Жилзаказчик" </v>
          </cell>
          <cell r="D647">
            <v>5821.9</v>
          </cell>
          <cell r="E647">
            <v>23925</v>
          </cell>
          <cell r="F647">
            <v>25065.67</v>
          </cell>
          <cell r="H647">
            <v>1.19</v>
          </cell>
          <cell r="L647">
            <v>0.45156499999999999</v>
          </cell>
          <cell r="P647">
            <v>659.27300000000002</v>
          </cell>
          <cell r="Q647">
            <v>583.7639999999999</v>
          </cell>
          <cell r="R647">
            <v>583.7639999999999</v>
          </cell>
        </row>
        <row r="648">
          <cell r="A648" t="str">
            <v xml:space="preserve"> </v>
          </cell>
          <cell r="B648" t="str">
            <v xml:space="preserve"> </v>
          </cell>
          <cell r="C648" t="str">
            <v xml:space="preserve">Жилзаказчик </v>
          </cell>
          <cell r="D648">
            <v>3165.8</v>
          </cell>
          <cell r="E648">
            <v>12000</v>
          </cell>
          <cell r="F648">
            <v>12154</v>
          </cell>
          <cell r="H648">
            <v>1.19</v>
          </cell>
          <cell r="L648">
            <v>0.21311099999999999</v>
          </cell>
          <cell r="P648">
            <v>311.13799999999998</v>
          </cell>
          <cell r="Q648">
            <v>315.005</v>
          </cell>
          <cell r="R648">
            <v>315.005</v>
          </cell>
        </row>
        <row r="649">
          <cell r="A649" t="str">
            <v xml:space="preserve">Буденного.2 </v>
          </cell>
          <cell r="B649" t="str">
            <v xml:space="preserve">Буденного 2 торг.центр </v>
          </cell>
          <cell r="C649" t="str">
            <v xml:space="preserve">Прочие </v>
          </cell>
          <cell r="D649">
            <v>16973.099999999999</v>
          </cell>
          <cell r="E649">
            <v>0</v>
          </cell>
          <cell r="F649">
            <v>97015</v>
          </cell>
          <cell r="G649">
            <v>0</v>
          </cell>
          <cell r="H649">
            <v>1.19</v>
          </cell>
          <cell r="I649">
            <v>4.5999999999999996</v>
          </cell>
          <cell r="J649" t="str">
            <v xml:space="preserve"> </v>
          </cell>
          <cell r="K649">
            <v>167</v>
          </cell>
          <cell r="L649">
            <v>0.41041000000000005</v>
          </cell>
          <cell r="M649">
            <v>-19</v>
          </cell>
          <cell r="N649">
            <v>15</v>
          </cell>
          <cell r="O649">
            <v>1</v>
          </cell>
          <cell r="P649">
            <v>506.92</v>
          </cell>
          <cell r="Q649">
            <v>0</v>
          </cell>
          <cell r="R649">
            <v>506.92</v>
          </cell>
        </row>
        <row r="650">
          <cell r="A650" t="str">
            <v xml:space="preserve">Буденного.2 </v>
          </cell>
          <cell r="B650" t="str">
            <v xml:space="preserve">Тургенева 17ж\д </v>
          </cell>
          <cell r="C650" t="str">
            <v xml:space="preserve">Население </v>
          </cell>
          <cell r="D650">
            <v>1755.8</v>
          </cell>
          <cell r="E650">
            <v>7901</v>
          </cell>
          <cell r="F650">
            <v>7900.95</v>
          </cell>
          <cell r="G650">
            <v>0.4</v>
          </cell>
          <cell r="H650">
            <v>1.19</v>
          </cell>
          <cell r="I650">
            <v>4.5999999999999996</v>
          </cell>
          <cell r="J650" t="str">
            <v xml:space="preserve">14 </v>
          </cell>
          <cell r="K650">
            <v>167</v>
          </cell>
          <cell r="L650">
            <v>0.14660000000000001</v>
          </cell>
          <cell r="M650">
            <v>-19</v>
          </cell>
          <cell r="N650">
            <v>18</v>
          </cell>
          <cell r="O650">
            <v>1</v>
          </cell>
          <cell r="P650">
            <v>214.03299999999999</v>
          </cell>
          <cell r="Q650">
            <v>213.53299999999999</v>
          </cell>
          <cell r="R650">
            <v>213.53299999999999</v>
          </cell>
        </row>
        <row r="651">
          <cell r="A651" t="str">
            <v xml:space="preserve">Буденного.2 </v>
          </cell>
          <cell r="B651" t="str">
            <v xml:space="preserve">К Маркса 14 неж.пом. </v>
          </cell>
          <cell r="C651" t="str">
            <v xml:space="preserve">Прочие </v>
          </cell>
          <cell r="D651">
            <v>840.8</v>
          </cell>
          <cell r="E651">
            <v>3632</v>
          </cell>
          <cell r="F651">
            <v>3632</v>
          </cell>
          <cell r="G651">
            <v>0</v>
          </cell>
          <cell r="H651">
            <v>1.19</v>
          </cell>
          <cell r="I651">
            <v>4.5999999999999996</v>
          </cell>
          <cell r="J651" t="str">
            <v xml:space="preserve"> </v>
          </cell>
          <cell r="K651">
            <v>167</v>
          </cell>
          <cell r="L651">
            <v>5.9430000000000004E-2</v>
          </cell>
          <cell r="M651">
            <v>-19</v>
          </cell>
          <cell r="N651">
            <v>18</v>
          </cell>
          <cell r="O651">
            <v>1</v>
          </cell>
          <cell r="P651">
            <v>86.766000000000005</v>
          </cell>
          <cell r="Q651">
            <v>0</v>
          </cell>
          <cell r="R651">
            <v>86.766000000000005</v>
          </cell>
        </row>
        <row r="652">
          <cell r="A652" t="str">
            <v xml:space="preserve">Буденного.2 </v>
          </cell>
          <cell r="B652" t="str">
            <v xml:space="preserve">К Маркса 14 НЕЖИЛ.ПОМЕЩЕНИЕ </v>
          </cell>
          <cell r="C652" t="str">
            <v xml:space="preserve">Прочие </v>
          </cell>
          <cell r="D652">
            <v>30.6</v>
          </cell>
          <cell r="E652">
            <v>0</v>
          </cell>
          <cell r="F652">
            <v>110.53</v>
          </cell>
          <cell r="G652">
            <v>0</v>
          </cell>
          <cell r="H652">
            <v>1.19</v>
          </cell>
          <cell r="I652">
            <v>4.5999999999999996</v>
          </cell>
          <cell r="J652" t="str">
            <v xml:space="preserve"> </v>
          </cell>
          <cell r="K652">
            <v>167</v>
          </cell>
          <cell r="L652">
            <v>2.0500000000000002E-3</v>
          </cell>
          <cell r="M652">
            <v>-19</v>
          </cell>
          <cell r="N652">
            <v>18</v>
          </cell>
          <cell r="O652">
            <v>1</v>
          </cell>
          <cell r="P652">
            <v>2.9939999999999998</v>
          </cell>
          <cell r="Q652">
            <v>0</v>
          </cell>
          <cell r="R652">
            <v>2.9939999999999998</v>
          </cell>
        </row>
        <row r="653">
          <cell r="A653" t="str">
            <v xml:space="preserve">Буденного.2 </v>
          </cell>
          <cell r="B653" t="str">
            <v xml:space="preserve">К Маркса 14 НЕЖИЛ.ПОМЕЩЕНИЕ </v>
          </cell>
          <cell r="C653" t="str">
            <v xml:space="preserve">Прочие </v>
          </cell>
          <cell r="D653">
            <v>144</v>
          </cell>
          <cell r="E653">
            <v>0</v>
          </cell>
          <cell r="F653">
            <v>520.12</v>
          </cell>
          <cell r="G653">
            <v>0</v>
          </cell>
          <cell r="H653">
            <v>1.19</v>
          </cell>
          <cell r="I653">
            <v>4.5999999999999996</v>
          </cell>
          <cell r="J653" t="str">
            <v xml:space="preserve"> </v>
          </cell>
          <cell r="K653">
            <v>167</v>
          </cell>
          <cell r="L653">
            <v>9.6300000000000014E-3</v>
          </cell>
          <cell r="M653">
            <v>-19</v>
          </cell>
          <cell r="N653">
            <v>18</v>
          </cell>
          <cell r="O653">
            <v>1</v>
          </cell>
          <cell r="P653">
            <v>14.06</v>
          </cell>
          <cell r="Q653">
            <v>0</v>
          </cell>
          <cell r="R653">
            <v>14.06</v>
          </cell>
        </row>
        <row r="654">
          <cell r="A654" t="str">
            <v xml:space="preserve">Буденного.2 </v>
          </cell>
          <cell r="B654" t="str">
            <v xml:space="preserve">К Маркса 14 НЕЖИЛ.ПОМЕЩЕНИЕ </v>
          </cell>
          <cell r="C654" t="str">
            <v xml:space="preserve">Прочие </v>
          </cell>
          <cell r="D654">
            <v>130.68</v>
          </cell>
          <cell r="E654">
            <v>0</v>
          </cell>
          <cell r="F654">
            <v>472.01</v>
          </cell>
          <cell r="G654">
            <v>0</v>
          </cell>
          <cell r="H654">
            <v>1.19</v>
          </cell>
          <cell r="I654">
            <v>4.5999999999999996</v>
          </cell>
          <cell r="J654" t="str">
            <v xml:space="preserve"> </v>
          </cell>
          <cell r="K654">
            <v>167</v>
          </cell>
          <cell r="L654">
            <v>8.7400000000000012E-3</v>
          </cell>
          <cell r="M654">
            <v>-19</v>
          </cell>
          <cell r="N654">
            <v>18</v>
          </cell>
          <cell r="O654">
            <v>1</v>
          </cell>
          <cell r="P654">
            <v>12.760999999999999</v>
          </cell>
          <cell r="Q654">
            <v>0</v>
          </cell>
          <cell r="R654">
            <v>12.760999999999999</v>
          </cell>
        </row>
        <row r="655">
          <cell r="A655" t="str">
            <v xml:space="preserve">Буденного.2 </v>
          </cell>
          <cell r="B655" t="str">
            <v xml:space="preserve">К Маркса 14 ж/д </v>
          </cell>
          <cell r="C655" t="str">
            <v xml:space="preserve">Население </v>
          </cell>
          <cell r="D655">
            <v>7905.7</v>
          </cell>
          <cell r="E655">
            <v>33385</v>
          </cell>
          <cell r="F655">
            <v>33385</v>
          </cell>
          <cell r="G655">
            <v>0.35</v>
          </cell>
          <cell r="H655">
            <v>1.19</v>
          </cell>
          <cell r="I655">
            <v>4.5999999999999996</v>
          </cell>
          <cell r="J655" t="str">
            <v xml:space="preserve">14 </v>
          </cell>
          <cell r="K655">
            <v>167</v>
          </cell>
          <cell r="L655">
            <v>0.54223699999999997</v>
          </cell>
          <cell r="M655">
            <v>-19</v>
          </cell>
          <cell r="N655">
            <v>18</v>
          </cell>
          <cell r="O655">
            <v>1</v>
          </cell>
          <cell r="P655">
            <v>791.654</v>
          </cell>
          <cell r="Q655">
            <v>961.45</v>
          </cell>
          <cell r="R655">
            <v>961.45</v>
          </cell>
        </row>
        <row r="656">
          <cell r="A656" t="str">
            <v xml:space="preserve">Буденного.2 </v>
          </cell>
          <cell r="B656" t="str">
            <v xml:space="preserve">Калинина 352 туалет </v>
          </cell>
          <cell r="C656" t="str">
            <v xml:space="preserve">Прочие </v>
          </cell>
          <cell r="D656">
            <v>102.5</v>
          </cell>
          <cell r="E656">
            <v>0</v>
          </cell>
          <cell r="F656">
            <v>461.24</v>
          </cell>
          <cell r="G656">
            <v>0.43</v>
          </cell>
          <cell r="H656">
            <v>1.19</v>
          </cell>
          <cell r="I656">
            <v>4.5999999999999996</v>
          </cell>
          <cell r="J656" t="str">
            <v xml:space="preserve"> </v>
          </cell>
          <cell r="K656">
            <v>167</v>
          </cell>
          <cell r="L656">
            <v>9.1999999999999998E-3</v>
          </cell>
          <cell r="M656">
            <v>-19</v>
          </cell>
          <cell r="N656">
            <v>18</v>
          </cell>
          <cell r="O656">
            <v>1</v>
          </cell>
          <cell r="P656">
            <v>13.430999999999999</v>
          </cell>
          <cell r="Q656">
            <v>0</v>
          </cell>
          <cell r="R656">
            <v>13.430999999999999</v>
          </cell>
        </row>
        <row r="657">
          <cell r="A657" t="str">
            <v xml:space="preserve">Буденного.2 </v>
          </cell>
          <cell r="B657" t="str">
            <v xml:space="preserve">Калинина 352 церковь КОВЧЕГ </v>
          </cell>
          <cell r="C657" t="str">
            <v xml:space="preserve">Прочие </v>
          </cell>
          <cell r="D657">
            <v>869</v>
          </cell>
          <cell r="E657">
            <v>0</v>
          </cell>
          <cell r="F657">
            <v>3910.49</v>
          </cell>
          <cell r="G657">
            <v>0.43</v>
          </cell>
          <cell r="H657">
            <v>1.19</v>
          </cell>
          <cell r="I657">
            <v>4.5999999999999996</v>
          </cell>
          <cell r="J657" t="str">
            <v xml:space="preserve"> </v>
          </cell>
          <cell r="K657">
            <v>167</v>
          </cell>
          <cell r="L657">
            <v>7.8E-2</v>
          </cell>
          <cell r="M657">
            <v>-19</v>
          </cell>
          <cell r="N657">
            <v>18</v>
          </cell>
          <cell r="O657">
            <v>1</v>
          </cell>
          <cell r="P657">
            <v>113.877</v>
          </cell>
          <cell r="Q657">
            <v>0</v>
          </cell>
          <cell r="R657">
            <v>113.877</v>
          </cell>
        </row>
        <row r="658">
          <cell r="A658" t="str">
            <v xml:space="preserve">Буденного.2 </v>
          </cell>
          <cell r="B658" t="str">
            <v xml:space="preserve">К Маркса 14 ОФИС </v>
          </cell>
          <cell r="C658" t="str">
            <v xml:space="preserve">Прочие </v>
          </cell>
          <cell r="D658">
            <v>111.14</v>
          </cell>
          <cell r="E658">
            <v>0</v>
          </cell>
          <cell r="F658">
            <v>401.43</v>
          </cell>
          <cell r="G658">
            <v>0</v>
          </cell>
          <cell r="H658">
            <v>1.19</v>
          </cell>
          <cell r="I658">
            <v>4.5999999999999996</v>
          </cell>
          <cell r="J658" t="str">
            <v xml:space="preserve"> </v>
          </cell>
          <cell r="K658">
            <v>167</v>
          </cell>
          <cell r="L658">
            <v>7.4300000000000008E-3</v>
          </cell>
          <cell r="M658">
            <v>-19</v>
          </cell>
          <cell r="N658">
            <v>18</v>
          </cell>
          <cell r="O658">
            <v>1</v>
          </cell>
          <cell r="P658">
            <v>10.847</v>
          </cell>
          <cell r="Q658">
            <v>0</v>
          </cell>
          <cell r="R658">
            <v>10.847</v>
          </cell>
        </row>
        <row r="659">
          <cell r="A659" t="str">
            <v xml:space="preserve">Буденного.2 </v>
          </cell>
          <cell r="B659" t="str">
            <v xml:space="preserve">К МАРКСА 18 Д/С 60Хозблок </v>
          </cell>
          <cell r="C659" t="str">
            <v xml:space="preserve">Бюджет </v>
          </cell>
          <cell r="D659">
            <v>61.76</v>
          </cell>
          <cell r="E659">
            <v>0</v>
          </cell>
          <cell r="F659">
            <v>277.93</v>
          </cell>
          <cell r="G659">
            <v>0.38</v>
          </cell>
          <cell r="H659">
            <v>1.19</v>
          </cell>
          <cell r="I659">
            <v>4.5999999999999996</v>
          </cell>
          <cell r="J659" t="str">
            <v xml:space="preserve"> </v>
          </cell>
          <cell r="K659">
            <v>167</v>
          </cell>
          <cell r="L659">
            <v>4.8989999999999997E-3</v>
          </cell>
          <cell r="M659">
            <v>-19</v>
          </cell>
          <cell r="N659">
            <v>18</v>
          </cell>
          <cell r="O659">
            <v>1</v>
          </cell>
          <cell r="P659">
            <v>7.1529999999999996</v>
          </cell>
          <cell r="Q659">
            <v>0</v>
          </cell>
          <cell r="R659">
            <v>7.1529999999999996</v>
          </cell>
        </row>
        <row r="660">
          <cell r="A660" t="str">
            <v xml:space="preserve">Буденного.2 </v>
          </cell>
          <cell r="B660" t="str">
            <v xml:space="preserve">К Маркса 18 Детсад 60 </v>
          </cell>
          <cell r="C660" t="str">
            <v xml:space="preserve">Бюджет </v>
          </cell>
          <cell r="D660">
            <v>958</v>
          </cell>
          <cell r="E660">
            <v>0</v>
          </cell>
          <cell r="F660">
            <v>4311.0200000000004</v>
          </cell>
          <cell r="G660">
            <v>0.38</v>
          </cell>
          <cell r="H660">
            <v>1.19</v>
          </cell>
          <cell r="I660">
            <v>4.5999999999999996</v>
          </cell>
          <cell r="J660" t="str">
            <v xml:space="preserve"> </v>
          </cell>
          <cell r="K660">
            <v>167</v>
          </cell>
          <cell r="L660">
            <v>8.0098000000000003E-2</v>
          </cell>
          <cell r="M660">
            <v>-19</v>
          </cell>
          <cell r="N660">
            <v>20</v>
          </cell>
          <cell r="O660">
            <v>1</v>
          </cell>
          <cell r="P660">
            <v>127.408</v>
          </cell>
          <cell r="Q660">
            <v>0</v>
          </cell>
          <cell r="R660">
            <v>127.408</v>
          </cell>
        </row>
        <row r="661">
          <cell r="A661" t="str">
            <v xml:space="preserve">Буденного.2 </v>
          </cell>
          <cell r="B661" t="str">
            <v xml:space="preserve">К Маркса 14 ВНС </v>
          </cell>
          <cell r="C661" t="str">
            <v xml:space="preserve">Прочие </v>
          </cell>
          <cell r="D661">
            <v>47.87</v>
          </cell>
          <cell r="E661">
            <v>193</v>
          </cell>
          <cell r="F661">
            <v>193.1</v>
          </cell>
          <cell r="G661">
            <v>0.57999999999999996</v>
          </cell>
          <cell r="H661">
            <v>1.19</v>
          </cell>
          <cell r="I661">
            <v>4.5999999999999996</v>
          </cell>
          <cell r="J661" t="str">
            <v xml:space="preserve"> </v>
          </cell>
          <cell r="K661">
            <v>167</v>
          </cell>
          <cell r="L661">
            <v>4.7580000000000001E-3</v>
          </cell>
          <cell r="M661">
            <v>-19</v>
          </cell>
          <cell r="N661">
            <v>15</v>
          </cell>
          <cell r="O661">
            <v>1</v>
          </cell>
          <cell r="P661">
            <v>5.8769999999999998</v>
          </cell>
          <cell r="Q661">
            <v>0</v>
          </cell>
          <cell r="R661">
            <v>5.8769999999999998</v>
          </cell>
        </row>
        <row r="662">
          <cell r="A662" t="str">
            <v xml:space="preserve">Итого по котельной </v>
          </cell>
          <cell r="B662" t="str">
            <v xml:space="preserve">собственное ---------------------------- </v>
          </cell>
          <cell r="C662" t="str">
            <v xml:space="preserve">По всем группам </v>
          </cell>
          <cell r="D662">
            <v>29930.949999999993</v>
          </cell>
          <cell r="E662">
            <v>45111</v>
          </cell>
          <cell r="F662">
            <v>152590.82</v>
          </cell>
          <cell r="H662">
            <v>1.19</v>
          </cell>
          <cell r="L662">
            <v>1.3634820000000001</v>
          </cell>
          <cell r="P662">
            <v>1907.7809999999997</v>
          </cell>
          <cell r="Q662">
            <v>1174.9829999999999</v>
          </cell>
          <cell r="R662">
            <v>2077.0769999999998</v>
          </cell>
        </row>
        <row r="663">
          <cell r="A663" t="str">
            <v xml:space="preserve"> </v>
          </cell>
          <cell r="B663" t="str">
            <v xml:space="preserve"> </v>
          </cell>
          <cell r="C663" t="str">
            <v xml:space="preserve">Бюджет </v>
          </cell>
          <cell r="D663">
            <v>1019.76</v>
          </cell>
          <cell r="E663">
            <v>0</v>
          </cell>
          <cell r="F663">
            <v>4588.9500000000007</v>
          </cell>
          <cell r="H663">
            <v>1.19</v>
          </cell>
          <cell r="L663">
            <v>8.4997000000000003E-2</v>
          </cell>
          <cell r="P663">
            <v>134.56100000000001</v>
          </cell>
          <cell r="Q663">
            <v>0</v>
          </cell>
          <cell r="R663">
            <v>134.56100000000001</v>
          </cell>
        </row>
        <row r="664">
          <cell r="A664" t="str">
            <v xml:space="preserve"> </v>
          </cell>
          <cell r="B664" t="str">
            <v xml:space="preserve"> </v>
          </cell>
          <cell r="C664" t="str">
            <v xml:space="preserve">"Население" в т.ч. "Жилзаказчик" </v>
          </cell>
          <cell r="D664">
            <v>9661.5</v>
          </cell>
          <cell r="E664">
            <v>41286</v>
          </cell>
          <cell r="F664">
            <v>41285.949999999997</v>
          </cell>
          <cell r="H664">
            <v>1.19</v>
          </cell>
          <cell r="L664">
            <v>0.68883699999999992</v>
          </cell>
          <cell r="P664">
            <v>1005.687</v>
          </cell>
          <cell r="Q664">
            <v>1174.9829999999999</v>
          </cell>
          <cell r="R664">
            <v>1174.9829999999999</v>
          </cell>
        </row>
        <row r="665">
          <cell r="A665" t="str">
            <v xml:space="preserve"> </v>
          </cell>
          <cell r="B665" t="str">
            <v xml:space="preserve"> </v>
          </cell>
          <cell r="C665" t="str">
            <v xml:space="preserve">Прочие </v>
          </cell>
          <cell r="D665">
            <v>19249.689999999995</v>
          </cell>
          <cell r="E665">
            <v>3825</v>
          </cell>
          <cell r="F665">
            <v>106715.92</v>
          </cell>
          <cell r="H665">
            <v>1.19</v>
          </cell>
          <cell r="L665">
            <v>0.58964800000000017</v>
          </cell>
          <cell r="P665">
            <v>767.5329999999999</v>
          </cell>
          <cell r="Q665">
            <v>0</v>
          </cell>
          <cell r="R665">
            <v>767.5329999999999</v>
          </cell>
        </row>
        <row r="666">
          <cell r="A666" t="str">
            <v>Тепловые потери в наружных сетях потребителей</v>
          </cell>
          <cell r="H666">
            <v>1.19</v>
          </cell>
        </row>
        <row r="667">
          <cell r="A667" t="str">
            <v xml:space="preserve">ВЕДОМСТВЕННАЯ 9 </v>
          </cell>
          <cell r="B667" t="str">
            <v xml:space="preserve">Бабушкина,293 лит А1,А2 отопл. </v>
          </cell>
          <cell r="C667" t="str">
            <v xml:space="preserve">Прочие </v>
          </cell>
          <cell r="D667">
            <v>556.4</v>
          </cell>
          <cell r="E667">
            <v>2127</v>
          </cell>
          <cell r="F667">
            <v>2127</v>
          </cell>
          <cell r="G667">
            <v>0.38</v>
          </cell>
          <cell r="H667">
            <v>1.19</v>
          </cell>
          <cell r="I667">
            <v>4.5999999999999996</v>
          </cell>
          <cell r="J667" t="str">
            <v xml:space="preserve"> </v>
          </cell>
          <cell r="K667">
            <v>167</v>
          </cell>
          <cell r="L667">
            <v>3.4124999999999996E-2</v>
          </cell>
          <cell r="M667">
            <v>-19</v>
          </cell>
          <cell r="N667">
            <v>15</v>
          </cell>
          <cell r="O667">
            <v>1</v>
          </cell>
          <cell r="P667">
            <v>42.149000000000001</v>
          </cell>
          <cell r="Q667">
            <v>0</v>
          </cell>
          <cell r="R667">
            <v>42.149000000000001</v>
          </cell>
        </row>
        <row r="668">
          <cell r="A668" t="str">
            <v xml:space="preserve">ВЕДОМСТВЕННАЯ 9 </v>
          </cell>
          <cell r="B668" t="str">
            <v xml:space="preserve">Бабушкина 291 </v>
          </cell>
          <cell r="C668" t="str">
            <v xml:space="preserve">Жилзаказчик </v>
          </cell>
          <cell r="D668">
            <v>2973.2</v>
          </cell>
          <cell r="E668">
            <v>10974</v>
          </cell>
          <cell r="F668">
            <v>10969.01</v>
          </cell>
          <cell r="G668">
            <v>0.38</v>
          </cell>
          <cell r="H668">
            <v>1.19</v>
          </cell>
          <cell r="I668">
            <v>4.5999999999999996</v>
          </cell>
          <cell r="J668" t="str">
            <v xml:space="preserve">5 </v>
          </cell>
          <cell r="K668">
            <v>167</v>
          </cell>
          <cell r="L668">
            <v>0.193351</v>
          </cell>
          <cell r="M668">
            <v>-19</v>
          </cell>
          <cell r="N668">
            <v>18</v>
          </cell>
          <cell r="O668">
            <v>1</v>
          </cell>
          <cell r="P668">
            <v>282.28899999999999</v>
          </cell>
          <cell r="Q668">
            <v>295.84500000000003</v>
          </cell>
          <cell r="R668">
            <v>295.84500000000003</v>
          </cell>
        </row>
        <row r="669">
          <cell r="A669" t="str">
            <v xml:space="preserve">ВЕДОМСТВЕННАЯ 9 </v>
          </cell>
          <cell r="B669" t="str">
            <v xml:space="preserve">К Партизан 242 </v>
          </cell>
          <cell r="C669" t="str">
            <v xml:space="preserve">Жилзаказчик </v>
          </cell>
          <cell r="D669">
            <v>2390.9</v>
          </cell>
          <cell r="E669">
            <v>10568</v>
          </cell>
          <cell r="F669">
            <v>10559</v>
          </cell>
          <cell r="G669">
            <v>0.38</v>
          </cell>
          <cell r="H669">
            <v>1.19</v>
          </cell>
          <cell r="I669">
            <v>4.5999999999999996</v>
          </cell>
          <cell r="J669" t="str">
            <v xml:space="preserve">9 </v>
          </cell>
          <cell r="K669">
            <v>167</v>
          </cell>
          <cell r="L669">
            <v>0.188083</v>
          </cell>
          <cell r="M669">
            <v>-19</v>
          </cell>
          <cell r="N669">
            <v>18</v>
          </cell>
          <cell r="O669">
            <v>1</v>
          </cell>
          <cell r="P669">
            <v>274.59800000000001</v>
          </cell>
          <cell r="Q669">
            <v>237.90100000000001</v>
          </cell>
          <cell r="R669">
            <v>237.90100000000001</v>
          </cell>
        </row>
        <row r="670">
          <cell r="A670" t="str">
            <v xml:space="preserve">ВЕДОМСТВЕННАЯ 9 </v>
          </cell>
          <cell r="B670" t="str">
            <v xml:space="preserve">К Партизан 244 </v>
          </cell>
          <cell r="C670" t="str">
            <v xml:space="preserve">Жилзаказчик </v>
          </cell>
          <cell r="D670">
            <v>2957.1</v>
          </cell>
          <cell r="E670">
            <v>12213</v>
          </cell>
          <cell r="F670">
            <v>12207.99</v>
          </cell>
          <cell r="G670">
            <v>0.38</v>
          </cell>
          <cell r="H670">
            <v>1.19</v>
          </cell>
          <cell r="I670">
            <v>4.5999999999999996</v>
          </cell>
          <cell r="J670" t="str">
            <v xml:space="preserve">5 </v>
          </cell>
          <cell r="K670">
            <v>167</v>
          </cell>
          <cell r="L670">
            <v>0.214058</v>
          </cell>
          <cell r="M670">
            <v>-19</v>
          </cell>
          <cell r="N670">
            <v>18</v>
          </cell>
          <cell r="O670">
            <v>1</v>
          </cell>
          <cell r="P670">
            <v>312.52100000000002</v>
          </cell>
          <cell r="Q670">
            <v>294.24200000000002</v>
          </cell>
          <cell r="R670">
            <v>294.24200000000002</v>
          </cell>
        </row>
        <row r="671">
          <cell r="A671" t="str">
            <v xml:space="preserve">ВЕДОМСТВЕННАЯ 9 </v>
          </cell>
          <cell r="B671" t="str">
            <v xml:space="preserve">К Партизан 246 </v>
          </cell>
          <cell r="C671" t="str">
            <v xml:space="preserve">Жилзаказчик </v>
          </cell>
          <cell r="D671">
            <v>4550.8999999999996</v>
          </cell>
          <cell r="E671">
            <v>19239</v>
          </cell>
          <cell r="F671">
            <v>19234</v>
          </cell>
          <cell r="G671">
            <v>0.37</v>
          </cell>
          <cell r="H671">
            <v>1.19</v>
          </cell>
          <cell r="I671">
            <v>4.5999999999999996</v>
          </cell>
          <cell r="J671" t="str">
            <v xml:space="preserve">5 </v>
          </cell>
          <cell r="K671">
            <v>167</v>
          </cell>
          <cell r="L671">
            <v>0.33011599999999997</v>
          </cell>
          <cell r="M671">
            <v>-19</v>
          </cell>
          <cell r="N671">
            <v>18</v>
          </cell>
          <cell r="O671">
            <v>1</v>
          </cell>
          <cell r="P671">
            <v>481.96199999999999</v>
          </cell>
          <cell r="Q671">
            <v>452.82799999999997</v>
          </cell>
          <cell r="R671">
            <v>452.82799999999997</v>
          </cell>
        </row>
        <row r="672">
          <cell r="A672" t="str">
            <v xml:space="preserve">ВЕДОМСТВЕННАЯ 9 </v>
          </cell>
          <cell r="B672" t="str">
            <v xml:space="preserve">К Партизан 248 Ж/Д цо </v>
          </cell>
          <cell r="C672" t="str">
            <v xml:space="preserve">Население </v>
          </cell>
          <cell r="D672">
            <v>10490.5</v>
          </cell>
          <cell r="E672">
            <v>47207</v>
          </cell>
          <cell r="F672">
            <v>47207.14</v>
          </cell>
          <cell r="G672">
            <v>0.34</v>
          </cell>
          <cell r="H672">
            <v>1.19</v>
          </cell>
          <cell r="I672">
            <v>4.5999999999999996</v>
          </cell>
          <cell r="J672" t="str">
            <v xml:space="preserve">10 </v>
          </cell>
          <cell r="K672">
            <v>167</v>
          </cell>
          <cell r="L672">
            <v>0.74453000000000003</v>
          </cell>
          <cell r="M672">
            <v>-19</v>
          </cell>
          <cell r="N672">
            <v>18</v>
          </cell>
          <cell r="O672">
            <v>1</v>
          </cell>
          <cell r="P672">
            <v>1086.9970000000001</v>
          </cell>
          <cell r="Q672">
            <v>1043.838</v>
          </cell>
          <cell r="R672">
            <v>1043.838</v>
          </cell>
        </row>
        <row r="673">
          <cell r="A673" t="str">
            <v xml:space="preserve">ВЕДОМСТВЕННАЯ 9 </v>
          </cell>
          <cell r="B673" t="str">
            <v xml:space="preserve">К Партизан 248 НЕЖИЛ.ПОМЕЩЕНИЯ </v>
          </cell>
          <cell r="C673" t="str">
            <v xml:space="preserve">Прочие </v>
          </cell>
          <cell r="D673">
            <v>75</v>
          </cell>
          <cell r="E673">
            <v>0</v>
          </cell>
          <cell r="F673">
            <v>115.31</v>
          </cell>
          <cell r="G673">
            <v>0.43</v>
          </cell>
          <cell r="H673">
            <v>1.19</v>
          </cell>
          <cell r="I673">
            <v>4.5999999999999996</v>
          </cell>
          <cell r="J673" t="str">
            <v xml:space="preserve"> </v>
          </cell>
          <cell r="K673">
            <v>167</v>
          </cell>
          <cell r="L673">
            <v>2.3E-3</v>
          </cell>
          <cell r="M673">
            <v>-19</v>
          </cell>
          <cell r="N673">
            <v>18</v>
          </cell>
          <cell r="O673">
            <v>1</v>
          </cell>
          <cell r="P673">
            <v>3.3580000000000001</v>
          </cell>
          <cell r="Q673">
            <v>0</v>
          </cell>
          <cell r="R673">
            <v>3.3580000000000001</v>
          </cell>
        </row>
        <row r="674">
          <cell r="A674" t="str">
            <v xml:space="preserve">ВЕДОМСТВЕННАЯ 9 </v>
          </cell>
          <cell r="B674" t="str">
            <v xml:space="preserve">Ведомственная 5 ж/д </v>
          </cell>
          <cell r="C674" t="str">
            <v xml:space="preserve">Население </v>
          </cell>
          <cell r="D674">
            <v>232.2</v>
          </cell>
          <cell r="E674">
            <v>1046</v>
          </cell>
          <cell r="F674">
            <v>1044.7</v>
          </cell>
          <cell r="G674">
            <v>0.4</v>
          </cell>
          <cell r="H674">
            <v>1.19</v>
          </cell>
          <cell r="I674">
            <v>4.5999999999999996</v>
          </cell>
          <cell r="J674" t="str">
            <v xml:space="preserve">1 </v>
          </cell>
          <cell r="K674">
            <v>167</v>
          </cell>
          <cell r="L674">
            <v>1.9383999999999998E-2</v>
          </cell>
          <cell r="M674">
            <v>-19</v>
          </cell>
          <cell r="N674">
            <v>18</v>
          </cell>
          <cell r="O674">
            <v>1</v>
          </cell>
          <cell r="P674">
            <v>28.3</v>
          </cell>
          <cell r="Q674">
            <v>30.806999999999999</v>
          </cell>
          <cell r="R674">
            <v>30.806999999999999</v>
          </cell>
        </row>
        <row r="675">
          <cell r="A675" t="str">
            <v xml:space="preserve">ВЕДОМСТВЕННАЯ 9 </v>
          </cell>
          <cell r="B675" t="str">
            <v xml:space="preserve">Бабушкина 293 маг-н </v>
          </cell>
          <cell r="C675" t="str">
            <v xml:space="preserve">Прочие </v>
          </cell>
          <cell r="D675">
            <v>45.71</v>
          </cell>
          <cell r="E675">
            <v>207</v>
          </cell>
          <cell r="F675">
            <v>206.9</v>
          </cell>
          <cell r="G675">
            <v>0.38</v>
          </cell>
          <cell r="H675">
            <v>1.19</v>
          </cell>
          <cell r="I675">
            <v>4.5999999999999996</v>
          </cell>
          <cell r="J675" t="str">
            <v xml:space="preserve"> </v>
          </cell>
          <cell r="K675">
            <v>167</v>
          </cell>
          <cell r="L675">
            <v>3.3509999999999998E-3</v>
          </cell>
          <cell r="M675">
            <v>-19</v>
          </cell>
          <cell r="N675">
            <v>15</v>
          </cell>
          <cell r="O675">
            <v>1</v>
          </cell>
          <cell r="P675">
            <v>4.1390000000000002</v>
          </cell>
          <cell r="Q675">
            <v>0</v>
          </cell>
          <cell r="R675">
            <v>4.1390000000000002</v>
          </cell>
        </row>
        <row r="676">
          <cell r="A676" t="str">
            <v xml:space="preserve">ВЕДОМСТВЕННАЯ 9 </v>
          </cell>
          <cell r="B676" t="str">
            <v xml:space="preserve">Бабушкина 293 маг-н </v>
          </cell>
          <cell r="C676" t="str">
            <v xml:space="preserve">Прочие </v>
          </cell>
          <cell r="D676">
            <v>292.23</v>
          </cell>
          <cell r="E676">
            <v>0</v>
          </cell>
          <cell r="F676">
            <v>1322.7</v>
          </cell>
          <cell r="G676">
            <v>0.38</v>
          </cell>
          <cell r="H676">
            <v>1.19</v>
          </cell>
          <cell r="I676">
            <v>4.5999999999999996</v>
          </cell>
          <cell r="J676" t="str">
            <v xml:space="preserve"> </v>
          </cell>
          <cell r="K676">
            <v>167</v>
          </cell>
          <cell r="L676">
            <v>2.1425E-2</v>
          </cell>
          <cell r="M676">
            <v>-19</v>
          </cell>
          <cell r="N676">
            <v>15</v>
          </cell>
          <cell r="O676">
            <v>1</v>
          </cell>
          <cell r="P676">
            <v>26.463000000000001</v>
          </cell>
          <cell r="Q676">
            <v>0</v>
          </cell>
          <cell r="R676">
            <v>26.463000000000001</v>
          </cell>
        </row>
        <row r="677">
          <cell r="A677" t="str">
            <v xml:space="preserve">ВЕДОМСТВЕННАЯ 9 </v>
          </cell>
          <cell r="B677" t="str">
            <v xml:space="preserve">К Партизан 242 ПОДКАЧКА </v>
          </cell>
          <cell r="C677" t="str">
            <v xml:space="preserve">Прочие </v>
          </cell>
          <cell r="D677">
            <v>10.06</v>
          </cell>
          <cell r="E677">
            <v>0</v>
          </cell>
          <cell r="F677">
            <v>45.27</v>
          </cell>
          <cell r="G677">
            <v>0.7</v>
          </cell>
          <cell r="H677">
            <v>1.19</v>
          </cell>
          <cell r="I677">
            <v>4.5999999999999996</v>
          </cell>
          <cell r="J677" t="str">
            <v xml:space="preserve"> </v>
          </cell>
          <cell r="K677">
            <v>167</v>
          </cell>
          <cell r="L677">
            <v>1.4700000000000002E-3</v>
          </cell>
          <cell r="M677">
            <v>-19</v>
          </cell>
          <cell r="N677">
            <v>18</v>
          </cell>
          <cell r="O677">
            <v>1</v>
          </cell>
          <cell r="P677">
            <v>2.1459999999999999</v>
          </cell>
          <cell r="Q677">
            <v>0</v>
          </cell>
          <cell r="R677">
            <v>2.1459999999999999</v>
          </cell>
        </row>
        <row r="678">
          <cell r="A678" t="str">
            <v xml:space="preserve">Итого по котельной </v>
          </cell>
          <cell r="B678" t="str">
            <v xml:space="preserve">собственное ---------------------------- </v>
          </cell>
          <cell r="C678" t="str">
            <v xml:space="preserve">По всем группам </v>
          </cell>
          <cell r="D678">
            <v>24574.2</v>
          </cell>
          <cell r="E678">
            <v>103581</v>
          </cell>
          <cell r="F678">
            <v>105039.01999999999</v>
          </cell>
          <cell r="H678">
            <v>1.19</v>
          </cell>
          <cell r="L678">
            <v>1.7521930000000001</v>
          </cell>
          <cell r="P678">
            <v>2544.922</v>
          </cell>
          <cell r="Q678">
            <v>2355.4610000000002</v>
          </cell>
          <cell r="R678">
            <v>2433.7160000000003</v>
          </cell>
        </row>
        <row r="679">
          <cell r="A679" t="str">
            <v xml:space="preserve"> </v>
          </cell>
          <cell r="B679" t="str">
            <v xml:space="preserve"> </v>
          </cell>
          <cell r="C679" t="str">
            <v xml:space="preserve">"Население" в т.ч. "Жилзаказчик" </v>
          </cell>
          <cell r="D679">
            <v>23594.800000000003</v>
          </cell>
          <cell r="E679">
            <v>101247</v>
          </cell>
          <cell r="F679">
            <v>101221.84</v>
          </cell>
          <cell r="H679">
            <v>1.19</v>
          </cell>
          <cell r="L679">
            <v>1.689522</v>
          </cell>
          <cell r="P679">
            <v>2466.6669999999999</v>
          </cell>
          <cell r="Q679">
            <v>2355.4610000000002</v>
          </cell>
          <cell r="R679">
            <v>2355.4610000000002</v>
          </cell>
        </row>
        <row r="680">
          <cell r="A680" t="str">
            <v xml:space="preserve"> </v>
          </cell>
          <cell r="B680" t="str">
            <v xml:space="preserve"> </v>
          </cell>
          <cell r="C680" t="str">
            <v xml:space="preserve">Жилзаказчик </v>
          </cell>
          <cell r="D680">
            <v>12872.1</v>
          </cell>
          <cell r="E680">
            <v>52994</v>
          </cell>
          <cell r="F680">
            <v>52970</v>
          </cell>
          <cell r="H680">
            <v>1.19</v>
          </cell>
          <cell r="L680">
            <v>0.92560799999999999</v>
          </cell>
          <cell r="P680">
            <v>1351.37</v>
          </cell>
          <cell r="Q680">
            <v>1280.816</v>
          </cell>
          <cell r="R680">
            <v>1280.816</v>
          </cell>
        </row>
        <row r="681">
          <cell r="A681" t="str">
            <v xml:space="preserve"> </v>
          </cell>
          <cell r="B681" t="str">
            <v xml:space="preserve"> </v>
          </cell>
          <cell r="C681" t="str">
            <v xml:space="preserve">Прочие </v>
          </cell>
          <cell r="D681">
            <v>979.4</v>
          </cell>
          <cell r="E681">
            <v>2334</v>
          </cell>
          <cell r="F681">
            <v>3817.18</v>
          </cell>
          <cell r="H681">
            <v>1.19</v>
          </cell>
          <cell r="L681">
            <v>6.2671000000000004E-2</v>
          </cell>
          <cell r="P681">
            <v>78.25500000000001</v>
          </cell>
          <cell r="Q681">
            <v>0</v>
          </cell>
          <cell r="R681">
            <v>78.25500000000001</v>
          </cell>
        </row>
        <row r="682">
          <cell r="A682" t="str">
            <v>Тепловые потери в наружных сетях потребителей</v>
          </cell>
          <cell r="H682">
            <v>1.19</v>
          </cell>
        </row>
        <row r="683">
          <cell r="A683" t="str">
            <v xml:space="preserve">ВОСТ-КРУГ,55/4 </v>
          </cell>
          <cell r="B683" t="str">
            <v xml:space="preserve">Черкасская 140/2 </v>
          </cell>
          <cell r="C683" t="str">
            <v xml:space="preserve">ИТП Прочие </v>
          </cell>
          <cell r="D683">
            <v>6426.8</v>
          </cell>
          <cell r="E683">
            <v>19351</v>
          </cell>
          <cell r="F683">
            <v>19351</v>
          </cell>
          <cell r="G683">
            <v>0</v>
          </cell>
          <cell r="H683">
            <v>1.19</v>
          </cell>
          <cell r="I683">
            <v>4.5999999999999996</v>
          </cell>
          <cell r="J683" t="str">
            <v xml:space="preserve"> </v>
          </cell>
          <cell r="K683">
            <v>167</v>
          </cell>
          <cell r="L683">
            <v>0.47</v>
          </cell>
          <cell r="M683">
            <v>-19</v>
          </cell>
          <cell r="N683">
            <v>20</v>
          </cell>
          <cell r="O683">
            <v>1</v>
          </cell>
          <cell r="P683">
            <v>747.60299999999995</v>
          </cell>
          <cell r="Q683">
            <v>0</v>
          </cell>
          <cell r="R683">
            <v>747.60299999999995</v>
          </cell>
        </row>
        <row r="684">
          <cell r="A684" t="str">
            <v xml:space="preserve">ВОСТ-КРУГ,55/4 </v>
          </cell>
          <cell r="B684" t="str">
            <v xml:space="preserve">В-Кругликовская 64 Лит 1 А </v>
          </cell>
          <cell r="C684" t="str">
            <v xml:space="preserve">ИТП Население </v>
          </cell>
          <cell r="D684">
            <v>418.7</v>
          </cell>
          <cell r="E684">
            <v>1507</v>
          </cell>
          <cell r="F684">
            <v>2049</v>
          </cell>
          <cell r="G684">
            <v>0</v>
          </cell>
          <cell r="H684">
            <v>1.19</v>
          </cell>
          <cell r="I684">
            <v>4.5999999999999996</v>
          </cell>
          <cell r="J684" t="str">
            <v xml:space="preserve">12 </v>
          </cell>
          <cell r="K684">
            <v>167</v>
          </cell>
          <cell r="L684">
            <v>3.2000000000000001E-2</v>
          </cell>
          <cell r="M684">
            <v>-19</v>
          </cell>
          <cell r="N684">
            <v>18</v>
          </cell>
          <cell r="O684">
            <v>1</v>
          </cell>
          <cell r="P684">
            <v>46.72</v>
          </cell>
          <cell r="Q684">
            <v>41.664000000000001</v>
          </cell>
          <cell r="R684">
            <v>41.664000000000001</v>
          </cell>
        </row>
        <row r="685">
          <cell r="A685" t="str">
            <v xml:space="preserve">ВОСТ-КРУГ,55/4 </v>
          </cell>
          <cell r="B685" t="str">
            <v xml:space="preserve">В-Кругликовская 64 Лит 1 Б </v>
          </cell>
          <cell r="C685" t="str">
            <v xml:space="preserve">ИТП Население </v>
          </cell>
          <cell r="D685">
            <v>418.6</v>
          </cell>
          <cell r="E685">
            <v>1507</v>
          </cell>
          <cell r="F685">
            <v>2049</v>
          </cell>
          <cell r="G685">
            <v>0</v>
          </cell>
          <cell r="H685">
            <v>1.19</v>
          </cell>
          <cell r="I685">
            <v>4.5999999999999996</v>
          </cell>
          <cell r="J685" t="str">
            <v xml:space="preserve">12 </v>
          </cell>
          <cell r="K685">
            <v>167</v>
          </cell>
          <cell r="L685">
            <v>3.2000000000000001E-2</v>
          </cell>
          <cell r="M685">
            <v>-19</v>
          </cell>
          <cell r="N685">
            <v>18</v>
          </cell>
          <cell r="O685">
            <v>1</v>
          </cell>
          <cell r="P685">
            <v>46.72</v>
          </cell>
          <cell r="Q685">
            <v>41.652999999999999</v>
          </cell>
          <cell r="R685">
            <v>41.652999999999999</v>
          </cell>
        </row>
        <row r="686">
          <cell r="A686" t="str">
            <v xml:space="preserve">ВОСТ-КРУГ,55/4 </v>
          </cell>
          <cell r="B686" t="str">
            <v xml:space="preserve">В-Кругликовская 64 ж/д </v>
          </cell>
          <cell r="C686" t="str">
            <v xml:space="preserve">ИТП Население </v>
          </cell>
          <cell r="D686">
            <v>6337.1</v>
          </cell>
          <cell r="E686">
            <v>72304</v>
          </cell>
          <cell r="F686">
            <v>72304</v>
          </cell>
          <cell r="G686">
            <v>0</v>
          </cell>
          <cell r="H686">
            <v>1.19</v>
          </cell>
          <cell r="I686">
            <v>4.5999999999999996</v>
          </cell>
          <cell r="J686" t="str">
            <v xml:space="preserve">12 </v>
          </cell>
          <cell r="K686">
            <v>167</v>
          </cell>
          <cell r="L686">
            <v>0.79</v>
          </cell>
          <cell r="M686">
            <v>-19</v>
          </cell>
          <cell r="N686">
            <v>18</v>
          </cell>
          <cell r="O686">
            <v>1</v>
          </cell>
          <cell r="P686">
            <v>1153.383</v>
          </cell>
          <cell r="Q686">
            <v>630.56299999999999</v>
          </cell>
          <cell r="R686">
            <v>630.56299999999999</v>
          </cell>
        </row>
        <row r="687">
          <cell r="A687" t="str">
            <v xml:space="preserve">ВОСТ-КРУГ,55/4 </v>
          </cell>
          <cell r="B687" t="str">
            <v xml:space="preserve">Героя Яцкова И.В.,2 </v>
          </cell>
          <cell r="C687" t="str">
            <v xml:space="preserve">ИТП Население </v>
          </cell>
          <cell r="D687">
            <v>9006.7999999999993</v>
          </cell>
          <cell r="E687">
            <v>52661</v>
          </cell>
          <cell r="F687">
            <v>45413</v>
          </cell>
          <cell r="G687">
            <v>0</v>
          </cell>
          <cell r="H687">
            <v>1.19</v>
          </cell>
          <cell r="I687">
            <v>4.5999999999999996</v>
          </cell>
          <cell r="J687" t="str">
            <v xml:space="preserve">16 </v>
          </cell>
          <cell r="K687">
            <v>167</v>
          </cell>
          <cell r="L687">
            <v>0.38200000000000001</v>
          </cell>
          <cell r="M687">
            <v>-19</v>
          </cell>
          <cell r="N687">
            <v>18</v>
          </cell>
          <cell r="O687">
            <v>1</v>
          </cell>
          <cell r="P687">
            <v>557.71199999999999</v>
          </cell>
          <cell r="Q687">
            <v>1095.365</v>
          </cell>
          <cell r="R687">
            <v>1095.365</v>
          </cell>
        </row>
        <row r="688">
          <cell r="A688" t="str">
            <v xml:space="preserve">ВОСТ-КРУГ,55/4 </v>
          </cell>
          <cell r="B688" t="str">
            <v xml:space="preserve">Черкасская 55 Стоян с магазином </v>
          </cell>
          <cell r="C688" t="str">
            <v xml:space="preserve">Прочие </v>
          </cell>
          <cell r="D688">
            <v>334.9</v>
          </cell>
          <cell r="E688">
            <v>1419</v>
          </cell>
          <cell r="F688">
            <v>1288</v>
          </cell>
          <cell r="G688">
            <v>0</v>
          </cell>
          <cell r="H688">
            <v>1.19</v>
          </cell>
          <cell r="I688">
            <v>4.5999999999999996</v>
          </cell>
          <cell r="J688" t="str">
            <v xml:space="preserve"> </v>
          </cell>
          <cell r="K688">
            <v>167</v>
          </cell>
          <cell r="L688">
            <v>2.0950000000000003E-2</v>
          </cell>
          <cell r="M688">
            <v>-19</v>
          </cell>
          <cell r="N688">
            <v>15</v>
          </cell>
          <cell r="O688">
            <v>1</v>
          </cell>
          <cell r="P688">
            <v>25.876000000000001</v>
          </cell>
          <cell r="Q688">
            <v>0</v>
          </cell>
          <cell r="R688">
            <v>25.876000000000001</v>
          </cell>
        </row>
        <row r="689">
          <cell r="A689" t="str">
            <v xml:space="preserve">ВОСТ-КРУГ,55/4 </v>
          </cell>
          <cell r="B689" t="str">
            <v xml:space="preserve">40Л Победы 87 Лит А Ж/д </v>
          </cell>
          <cell r="C689" t="str">
            <v xml:space="preserve">Население </v>
          </cell>
          <cell r="D689">
            <v>2979.8</v>
          </cell>
          <cell r="E689">
            <v>13409</v>
          </cell>
          <cell r="F689">
            <v>13408.95</v>
          </cell>
          <cell r="G689">
            <v>0.37</v>
          </cell>
          <cell r="H689">
            <v>1.19</v>
          </cell>
          <cell r="I689">
            <v>4.5999999999999996</v>
          </cell>
          <cell r="J689" t="str">
            <v xml:space="preserve">5 </v>
          </cell>
          <cell r="K689">
            <v>167</v>
          </cell>
          <cell r="L689">
            <v>0.23014000000000001</v>
          </cell>
          <cell r="M689">
            <v>-19</v>
          </cell>
          <cell r="N689">
            <v>18</v>
          </cell>
          <cell r="O689">
            <v>1</v>
          </cell>
          <cell r="P689">
            <v>336</v>
          </cell>
          <cell r="Q689">
            <v>296.49799999999999</v>
          </cell>
          <cell r="R689">
            <v>296.49799999999999</v>
          </cell>
        </row>
        <row r="690">
          <cell r="A690" t="str">
            <v xml:space="preserve">ВОСТ-КРУГ,55/4 </v>
          </cell>
          <cell r="B690" t="str">
            <v xml:space="preserve">40Л Победы 89 Лит Б Общежитие </v>
          </cell>
          <cell r="C690" t="str">
            <v xml:space="preserve">Население </v>
          </cell>
          <cell r="D690">
            <v>3912.2</v>
          </cell>
          <cell r="E690">
            <v>17605</v>
          </cell>
          <cell r="F690">
            <v>17605.099999999999</v>
          </cell>
          <cell r="G690">
            <v>0.37</v>
          </cell>
          <cell r="H690">
            <v>1.19</v>
          </cell>
          <cell r="I690">
            <v>4.5999999999999996</v>
          </cell>
          <cell r="J690" t="str">
            <v xml:space="preserve">5 </v>
          </cell>
          <cell r="K690">
            <v>167</v>
          </cell>
          <cell r="L690">
            <v>0.30215900000000001</v>
          </cell>
          <cell r="M690">
            <v>-19</v>
          </cell>
          <cell r="N690">
            <v>18</v>
          </cell>
          <cell r="O690">
            <v>1</v>
          </cell>
          <cell r="P690">
            <v>441.14600000000002</v>
          </cell>
          <cell r="Q690">
            <v>389.279</v>
          </cell>
          <cell r="R690">
            <v>389.279</v>
          </cell>
        </row>
        <row r="691">
          <cell r="A691" t="str">
            <v xml:space="preserve">ВОСТ-КРУГ,55/4 </v>
          </cell>
          <cell r="B691" t="str">
            <v xml:space="preserve">40Л Победы 89/б Спортзал </v>
          </cell>
          <cell r="C691" t="str">
            <v xml:space="preserve">Бюджет </v>
          </cell>
          <cell r="D691">
            <v>784.6</v>
          </cell>
          <cell r="E691">
            <v>4528</v>
          </cell>
          <cell r="F691">
            <v>4528</v>
          </cell>
          <cell r="G691">
            <v>0.35</v>
          </cell>
          <cell r="H691">
            <v>1.19</v>
          </cell>
          <cell r="I691">
            <v>4.5999999999999996</v>
          </cell>
          <cell r="J691" t="str">
            <v xml:space="preserve"> </v>
          </cell>
          <cell r="K691">
            <v>167</v>
          </cell>
          <cell r="L691">
            <v>6.8995000000000001E-2</v>
          </cell>
          <cell r="M691">
            <v>-19</v>
          </cell>
          <cell r="N691">
            <v>16</v>
          </cell>
          <cell r="O691">
            <v>1</v>
          </cell>
          <cell r="P691">
            <v>90.686999999999998</v>
          </cell>
          <cell r="Q691">
            <v>0</v>
          </cell>
          <cell r="R691">
            <v>90.686999999999998</v>
          </cell>
        </row>
        <row r="692">
          <cell r="A692" t="str">
            <v xml:space="preserve">ВОСТ-КРУГ,55/4 </v>
          </cell>
          <cell r="B692" t="str">
            <v xml:space="preserve">40Л Победы 89 А Лит В Учеб пристр </v>
          </cell>
          <cell r="C692" t="str">
            <v xml:space="preserve">Бюджет </v>
          </cell>
          <cell r="D692">
            <v>1278</v>
          </cell>
          <cell r="E692">
            <v>4211</v>
          </cell>
          <cell r="F692">
            <v>4891.32</v>
          </cell>
          <cell r="G692">
            <v>0.35</v>
          </cell>
          <cell r="H692">
            <v>1.19</v>
          </cell>
          <cell r="I692">
            <v>4.5999999999999996</v>
          </cell>
          <cell r="J692" t="str">
            <v xml:space="preserve"> </v>
          </cell>
          <cell r="K692">
            <v>167</v>
          </cell>
          <cell r="L692">
            <v>7.5120000000000006E-2</v>
          </cell>
          <cell r="M692">
            <v>-19</v>
          </cell>
          <cell r="N692">
            <v>16</v>
          </cell>
          <cell r="O692">
            <v>1</v>
          </cell>
          <cell r="P692">
            <v>98.736999999999995</v>
          </cell>
          <cell r="Q692">
            <v>0</v>
          </cell>
          <cell r="R692">
            <v>98.736999999999995</v>
          </cell>
        </row>
        <row r="693">
          <cell r="A693" t="str">
            <v xml:space="preserve">ВОСТ-КРУГ,55/4 </v>
          </cell>
          <cell r="B693" t="str">
            <v xml:space="preserve">В-Кругликовская 46/А Лит 1 </v>
          </cell>
          <cell r="C693" t="str">
            <v xml:space="preserve">Прочие </v>
          </cell>
          <cell r="D693">
            <v>6234.7</v>
          </cell>
          <cell r="E693">
            <v>0</v>
          </cell>
          <cell r="F693">
            <v>47997</v>
          </cell>
          <cell r="G693">
            <v>0</v>
          </cell>
          <cell r="H693">
            <v>1.19</v>
          </cell>
          <cell r="I693">
            <v>4.5999999999999996</v>
          </cell>
          <cell r="J693" t="str">
            <v xml:space="preserve">17 </v>
          </cell>
          <cell r="K693">
            <v>167</v>
          </cell>
          <cell r="L693">
            <v>0.34900000000000003</v>
          </cell>
          <cell r="M693">
            <v>-19</v>
          </cell>
          <cell r="N693">
            <v>18</v>
          </cell>
          <cell r="O693">
            <v>1</v>
          </cell>
          <cell r="P693">
            <v>509.53199999999998</v>
          </cell>
          <cell r="Q693">
            <v>0</v>
          </cell>
          <cell r="R693">
            <v>509.53199999999998</v>
          </cell>
        </row>
        <row r="694">
          <cell r="A694" t="str">
            <v xml:space="preserve">ВОСТ-КРУГ,55/4 </v>
          </cell>
          <cell r="B694" t="str">
            <v xml:space="preserve">В-Кругликовская 46/Б Лит 2 </v>
          </cell>
          <cell r="C694" t="str">
            <v xml:space="preserve">Прочие </v>
          </cell>
          <cell r="D694">
            <v>4974.2</v>
          </cell>
          <cell r="E694">
            <v>0</v>
          </cell>
          <cell r="F694">
            <v>41146</v>
          </cell>
          <cell r="G694">
            <v>0</v>
          </cell>
          <cell r="H694">
            <v>1.19</v>
          </cell>
          <cell r="I694">
            <v>4.5999999999999996</v>
          </cell>
          <cell r="J694" t="str">
            <v xml:space="preserve">17 </v>
          </cell>
          <cell r="K694">
            <v>167</v>
          </cell>
          <cell r="L694">
            <v>0.30199999999999999</v>
          </cell>
          <cell r="M694">
            <v>-19</v>
          </cell>
          <cell r="N694">
            <v>18</v>
          </cell>
          <cell r="O694">
            <v>1</v>
          </cell>
          <cell r="P694">
            <v>440.91399999999999</v>
          </cell>
          <cell r="Q694">
            <v>0</v>
          </cell>
          <cell r="R694">
            <v>440.91399999999999</v>
          </cell>
        </row>
        <row r="695">
          <cell r="A695" t="str">
            <v xml:space="preserve">ВОСТ-КРУГ,55/4 </v>
          </cell>
          <cell r="B695" t="str">
            <v xml:space="preserve">1 Мая 184 неж.пом. </v>
          </cell>
          <cell r="C695" t="str">
            <v xml:space="preserve">Прочие </v>
          </cell>
          <cell r="D695">
            <v>1727.7</v>
          </cell>
          <cell r="E695">
            <v>0</v>
          </cell>
          <cell r="F695">
            <v>5428</v>
          </cell>
          <cell r="G695">
            <v>0</v>
          </cell>
          <cell r="H695">
            <v>1.19</v>
          </cell>
          <cell r="I695">
            <v>4.5999999999999996</v>
          </cell>
          <cell r="J695" t="str">
            <v xml:space="preserve"> </v>
          </cell>
          <cell r="K695">
            <v>167</v>
          </cell>
          <cell r="L695">
            <v>8.1500000000000003E-2</v>
          </cell>
          <cell r="M695">
            <v>-19</v>
          </cell>
          <cell r="N695">
            <v>18</v>
          </cell>
          <cell r="O695">
            <v>1</v>
          </cell>
          <cell r="P695">
            <v>118.98699999999999</v>
          </cell>
          <cell r="Q695">
            <v>0</v>
          </cell>
          <cell r="R695">
            <v>118.98699999999999</v>
          </cell>
        </row>
        <row r="696">
          <cell r="A696" t="str">
            <v xml:space="preserve">ВОСТ-КРУГ,55/4 </v>
          </cell>
          <cell r="B696" t="str">
            <v xml:space="preserve">Восточно-Кругликовская 54 ж/д </v>
          </cell>
          <cell r="C696" t="str">
            <v xml:space="preserve">ИТП Прочие </v>
          </cell>
          <cell r="D696">
            <v>21377.4</v>
          </cell>
          <cell r="E696">
            <v>108080</v>
          </cell>
          <cell r="F696">
            <v>108080</v>
          </cell>
          <cell r="G696">
            <v>0</v>
          </cell>
          <cell r="H696">
            <v>1.19</v>
          </cell>
          <cell r="I696">
            <v>4.5999999999999996</v>
          </cell>
          <cell r="J696" t="str">
            <v xml:space="preserve">10 </v>
          </cell>
          <cell r="K696">
            <v>167</v>
          </cell>
          <cell r="L696">
            <v>1.0166280000000001</v>
          </cell>
          <cell r="M696">
            <v>-19</v>
          </cell>
          <cell r="N696">
            <v>18</v>
          </cell>
          <cell r="O696">
            <v>1</v>
          </cell>
          <cell r="P696">
            <v>24.277000000000001</v>
          </cell>
          <cell r="Q696">
            <v>0</v>
          </cell>
          <cell r="R696">
            <v>24.277000000000001</v>
          </cell>
        </row>
        <row r="697">
          <cell r="A697" t="str">
            <v xml:space="preserve">ВОСТ-КРУГ,55/4 </v>
          </cell>
          <cell r="B697" t="str">
            <v xml:space="preserve">Восточно-Кругликовская 86 ж/д </v>
          </cell>
          <cell r="C697" t="str">
            <v xml:space="preserve">ИТП Прочие </v>
          </cell>
          <cell r="D697">
            <v>2316.4</v>
          </cell>
          <cell r="E697">
            <v>23034</v>
          </cell>
          <cell r="F697">
            <v>23034</v>
          </cell>
          <cell r="G697">
            <v>0</v>
          </cell>
          <cell r="H697">
            <v>1.19</v>
          </cell>
          <cell r="I697">
            <v>4.5999999999999996</v>
          </cell>
          <cell r="J697" t="str">
            <v xml:space="preserve">9 </v>
          </cell>
          <cell r="K697">
            <v>167</v>
          </cell>
          <cell r="L697">
            <v>0.29399999999999998</v>
          </cell>
          <cell r="M697">
            <v>-19</v>
          </cell>
          <cell r="N697">
            <v>18</v>
          </cell>
          <cell r="O697">
            <v>1</v>
          </cell>
          <cell r="P697">
            <v>429.233</v>
          </cell>
          <cell r="Q697">
            <v>0</v>
          </cell>
          <cell r="R697">
            <v>429.233</v>
          </cell>
        </row>
        <row r="698">
          <cell r="A698" t="str">
            <v xml:space="preserve">ВОСТ-КРУГ,55/4 </v>
          </cell>
          <cell r="B698" t="str">
            <v xml:space="preserve">Восточно-Кругликовская 88 ж/д </v>
          </cell>
          <cell r="C698" t="str">
            <v xml:space="preserve">ИТП Прочие </v>
          </cell>
          <cell r="D698">
            <v>2318.6999999999998</v>
          </cell>
          <cell r="E698">
            <v>23057</v>
          </cell>
          <cell r="F698">
            <v>23057</v>
          </cell>
          <cell r="G698">
            <v>0</v>
          </cell>
          <cell r="H698">
            <v>1.19</v>
          </cell>
          <cell r="I698">
            <v>4.5999999999999996</v>
          </cell>
          <cell r="J698" t="str">
            <v xml:space="preserve"> </v>
          </cell>
          <cell r="K698">
            <v>167</v>
          </cell>
          <cell r="L698">
            <v>0.29399999999999998</v>
          </cell>
          <cell r="M698">
            <v>-19</v>
          </cell>
          <cell r="N698">
            <v>18</v>
          </cell>
          <cell r="O698">
            <v>1</v>
          </cell>
          <cell r="P698">
            <v>429.233</v>
          </cell>
          <cell r="Q698">
            <v>0</v>
          </cell>
          <cell r="R698">
            <v>429.233</v>
          </cell>
        </row>
        <row r="699">
          <cell r="A699" t="str">
            <v xml:space="preserve">ВОСТ-КРУГ,55/4 </v>
          </cell>
          <cell r="B699" t="str">
            <v xml:space="preserve">1 Мая 262 пар-ая </v>
          </cell>
          <cell r="C699" t="str">
            <v xml:space="preserve">Прочие </v>
          </cell>
          <cell r="D699">
            <v>28.61</v>
          </cell>
          <cell r="E699">
            <v>0</v>
          </cell>
          <cell r="F699">
            <v>128.76</v>
          </cell>
          <cell r="G699">
            <v>0.37</v>
          </cell>
          <cell r="H699">
            <v>1.19</v>
          </cell>
          <cell r="I699">
            <v>4.5999999999999996</v>
          </cell>
          <cell r="J699" t="str">
            <v xml:space="preserve"> </v>
          </cell>
          <cell r="K699">
            <v>167</v>
          </cell>
          <cell r="L699">
            <v>2.2100000000000002E-3</v>
          </cell>
          <cell r="M699">
            <v>-19</v>
          </cell>
          <cell r="N699">
            <v>18</v>
          </cell>
          <cell r="O699">
            <v>1</v>
          </cell>
          <cell r="P699">
            <v>3.2269999999999999</v>
          </cell>
          <cell r="Q699">
            <v>0</v>
          </cell>
          <cell r="R699">
            <v>3.2269999999999999</v>
          </cell>
        </row>
        <row r="700">
          <cell r="A700" t="str">
            <v xml:space="preserve">ВОСТ-КРУГ,55/4 </v>
          </cell>
          <cell r="B700" t="str">
            <v xml:space="preserve">1 Мая 262  магазин </v>
          </cell>
          <cell r="C700" t="str">
            <v xml:space="preserve">Прочие </v>
          </cell>
          <cell r="D700">
            <v>129.07</v>
          </cell>
          <cell r="E700">
            <v>0</v>
          </cell>
          <cell r="F700">
            <v>580.79</v>
          </cell>
          <cell r="G700">
            <v>0.37</v>
          </cell>
          <cell r="H700">
            <v>1.19</v>
          </cell>
          <cell r="I700">
            <v>4.5999999999999996</v>
          </cell>
          <cell r="J700" t="str">
            <v xml:space="preserve"> </v>
          </cell>
          <cell r="K700">
            <v>167</v>
          </cell>
          <cell r="L700">
            <v>9.1600000000000015E-3</v>
          </cell>
          <cell r="M700">
            <v>-19</v>
          </cell>
          <cell r="N700">
            <v>15</v>
          </cell>
          <cell r="O700">
            <v>1</v>
          </cell>
          <cell r="P700">
            <v>11.315</v>
          </cell>
          <cell r="Q700">
            <v>0</v>
          </cell>
          <cell r="R700">
            <v>11.315</v>
          </cell>
        </row>
        <row r="701">
          <cell r="A701" t="str">
            <v xml:space="preserve">ВОСТ-КРУГ,55/4 </v>
          </cell>
          <cell r="B701" t="str">
            <v xml:space="preserve">1 Мая 47 библ.Лермонтова М.Ю. </v>
          </cell>
          <cell r="C701" t="str">
            <v xml:space="preserve">Бюджет </v>
          </cell>
          <cell r="D701">
            <v>115.8</v>
          </cell>
          <cell r="E701">
            <v>0</v>
          </cell>
          <cell r="F701">
            <v>484.15</v>
          </cell>
          <cell r="G701">
            <v>0.43</v>
          </cell>
          <cell r="H701">
            <v>1.19</v>
          </cell>
          <cell r="I701">
            <v>4.5999999999999996</v>
          </cell>
          <cell r="J701" t="str">
            <v xml:space="preserve"> </v>
          </cell>
          <cell r="K701">
            <v>167</v>
          </cell>
          <cell r="L701">
            <v>9.6000000000000009E-3</v>
          </cell>
          <cell r="M701">
            <v>-19</v>
          </cell>
          <cell r="N701">
            <v>18</v>
          </cell>
          <cell r="O701">
            <v>1</v>
          </cell>
          <cell r="P701">
            <v>14.015000000000001</v>
          </cell>
          <cell r="Q701">
            <v>0</v>
          </cell>
          <cell r="R701">
            <v>14.015000000000001</v>
          </cell>
        </row>
        <row r="702">
          <cell r="A702" t="str">
            <v xml:space="preserve">ВОСТ-КРУГ,55/4 </v>
          </cell>
          <cell r="B702" t="str">
            <v xml:space="preserve">В Кругликовская 49-А гараж </v>
          </cell>
          <cell r="C702" t="str">
            <v xml:space="preserve">Прочие </v>
          </cell>
          <cell r="D702">
            <v>592.87</v>
          </cell>
          <cell r="E702">
            <v>0</v>
          </cell>
          <cell r="F702">
            <v>2667.93</v>
          </cell>
          <cell r="G702">
            <v>0.7</v>
          </cell>
          <cell r="H702">
            <v>1.19</v>
          </cell>
          <cell r="I702">
            <v>4.5999999999999996</v>
          </cell>
          <cell r="J702" t="str">
            <v xml:space="preserve"> </v>
          </cell>
          <cell r="K702">
            <v>167</v>
          </cell>
          <cell r="L702">
            <v>8.6630000000000013E-2</v>
          </cell>
          <cell r="M702">
            <v>-19</v>
          </cell>
          <cell r="N702">
            <v>18</v>
          </cell>
          <cell r="O702">
            <v>1</v>
          </cell>
          <cell r="P702">
            <v>126.477</v>
          </cell>
          <cell r="Q702">
            <v>0</v>
          </cell>
          <cell r="R702">
            <v>126.477</v>
          </cell>
        </row>
        <row r="703">
          <cell r="A703" t="str">
            <v xml:space="preserve">ВОСТ-КРУГ,55/4 </v>
          </cell>
          <cell r="B703" t="str">
            <v xml:space="preserve">Черкасская 47 сауна </v>
          </cell>
          <cell r="C703" t="str">
            <v xml:space="preserve">Прочие </v>
          </cell>
          <cell r="D703">
            <v>149.15</v>
          </cell>
          <cell r="E703">
            <v>0</v>
          </cell>
          <cell r="F703">
            <v>671.18</v>
          </cell>
          <cell r="G703">
            <v>0.4</v>
          </cell>
          <cell r="H703">
            <v>1.19</v>
          </cell>
          <cell r="I703">
            <v>4.5999999999999996</v>
          </cell>
          <cell r="J703" t="str">
            <v xml:space="preserve"> </v>
          </cell>
          <cell r="K703">
            <v>167</v>
          </cell>
          <cell r="L703">
            <v>1.2329E-2</v>
          </cell>
          <cell r="M703">
            <v>-19</v>
          </cell>
          <cell r="N703">
            <v>18</v>
          </cell>
          <cell r="O703">
            <v>1</v>
          </cell>
          <cell r="P703">
            <v>18</v>
          </cell>
          <cell r="Q703">
            <v>0</v>
          </cell>
          <cell r="R703">
            <v>18</v>
          </cell>
        </row>
        <row r="704">
          <cell r="A704" t="str">
            <v xml:space="preserve">ВОСТ-КРУГ,55/4 </v>
          </cell>
          <cell r="B704" t="str">
            <v xml:space="preserve">1 Мая 298 учеб.корпус </v>
          </cell>
          <cell r="C704" t="str">
            <v xml:space="preserve">Бюджет </v>
          </cell>
          <cell r="D704">
            <v>3445.95</v>
          </cell>
          <cell r="E704">
            <v>0</v>
          </cell>
          <cell r="F704">
            <v>15506.75</v>
          </cell>
          <cell r="G704">
            <v>0.35</v>
          </cell>
          <cell r="H704">
            <v>1.19</v>
          </cell>
          <cell r="I704">
            <v>4.5999999999999996</v>
          </cell>
          <cell r="J704" t="str">
            <v xml:space="preserve"> </v>
          </cell>
          <cell r="K704">
            <v>167</v>
          </cell>
          <cell r="L704">
            <v>0.23815000000000003</v>
          </cell>
          <cell r="M704">
            <v>-19</v>
          </cell>
          <cell r="N704">
            <v>16</v>
          </cell>
          <cell r="O704">
            <v>1</v>
          </cell>
          <cell r="P704">
            <v>313.01799999999997</v>
          </cell>
          <cell r="Q704">
            <v>0</v>
          </cell>
          <cell r="R704">
            <v>313.01799999999997</v>
          </cell>
        </row>
        <row r="705">
          <cell r="A705" t="str">
            <v xml:space="preserve">ВОСТ-КРУГ,55/4 </v>
          </cell>
          <cell r="B705" t="str">
            <v xml:space="preserve">1 Мая 230  общежитие </v>
          </cell>
          <cell r="C705" t="str">
            <v xml:space="preserve">Население </v>
          </cell>
          <cell r="D705">
            <v>4586.8</v>
          </cell>
          <cell r="E705">
            <v>20641</v>
          </cell>
          <cell r="F705">
            <v>20640.55</v>
          </cell>
          <cell r="G705">
            <v>0.37</v>
          </cell>
          <cell r="H705">
            <v>1.19</v>
          </cell>
          <cell r="I705">
            <v>4.5999999999999996</v>
          </cell>
          <cell r="J705" t="str">
            <v xml:space="preserve">5 </v>
          </cell>
          <cell r="K705">
            <v>167</v>
          </cell>
          <cell r="L705">
            <v>0.35425699999999999</v>
          </cell>
          <cell r="M705">
            <v>-19</v>
          </cell>
          <cell r="N705">
            <v>18</v>
          </cell>
          <cell r="O705">
            <v>1</v>
          </cell>
          <cell r="P705">
            <v>517.20799999999997</v>
          </cell>
          <cell r="Q705">
            <v>456.4</v>
          </cell>
          <cell r="R705">
            <v>456.4</v>
          </cell>
        </row>
        <row r="706">
          <cell r="A706" t="str">
            <v xml:space="preserve">ВОСТ-КРУГ,55/4 </v>
          </cell>
          <cell r="B706" t="str">
            <v xml:space="preserve">1 Мая 232 40кв.ж/д </v>
          </cell>
          <cell r="C706" t="str">
            <v xml:space="preserve">Население </v>
          </cell>
          <cell r="D706">
            <v>1402.1</v>
          </cell>
          <cell r="E706">
            <v>6310</v>
          </cell>
          <cell r="F706">
            <v>6309.6</v>
          </cell>
          <cell r="G706">
            <v>0.41</v>
          </cell>
          <cell r="H706">
            <v>1.19</v>
          </cell>
          <cell r="I706">
            <v>4.5999999999999996</v>
          </cell>
          <cell r="J706" t="str">
            <v xml:space="preserve">5 </v>
          </cell>
          <cell r="K706">
            <v>167</v>
          </cell>
          <cell r="L706">
            <v>0.12</v>
          </cell>
          <cell r="M706">
            <v>-19</v>
          </cell>
          <cell r="N706">
            <v>18</v>
          </cell>
          <cell r="O706">
            <v>1</v>
          </cell>
          <cell r="P706">
            <v>175.197</v>
          </cell>
          <cell r="Q706">
            <v>139.51499999999999</v>
          </cell>
          <cell r="R706">
            <v>139.51499999999999</v>
          </cell>
        </row>
        <row r="707">
          <cell r="A707" t="str">
            <v xml:space="preserve">ВОСТ-КРУГ,55/4 </v>
          </cell>
          <cell r="B707" t="str">
            <v xml:space="preserve">Черкасская 70 лит.А общежитие </v>
          </cell>
          <cell r="C707" t="str">
            <v xml:space="preserve">Население </v>
          </cell>
          <cell r="D707">
            <v>2804</v>
          </cell>
          <cell r="E707">
            <v>9552</v>
          </cell>
          <cell r="F707">
            <v>9552</v>
          </cell>
          <cell r="G707">
            <v>0.39</v>
          </cell>
          <cell r="H707">
            <v>1.19</v>
          </cell>
          <cell r="I707">
            <v>4.5999999999999996</v>
          </cell>
          <cell r="J707" t="str">
            <v xml:space="preserve">5 </v>
          </cell>
          <cell r="K707">
            <v>167</v>
          </cell>
          <cell r="L707">
            <v>0.173375</v>
          </cell>
          <cell r="M707">
            <v>-19</v>
          </cell>
          <cell r="N707">
            <v>18</v>
          </cell>
          <cell r="O707">
            <v>1</v>
          </cell>
          <cell r="P707">
            <v>253.125</v>
          </cell>
          <cell r="Q707">
            <v>279.00700000000001</v>
          </cell>
          <cell r="R707">
            <v>279.00700000000001</v>
          </cell>
        </row>
        <row r="708">
          <cell r="A708" t="str">
            <v xml:space="preserve">ВОСТ-КРУГ,55/4 </v>
          </cell>
          <cell r="B708" t="str">
            <v xml:space="preserve">1 Мая 230 Общ.быт.блок;столовая </v>
          </cell>
          <cell r="C708" t="str">
            <v xml:space="preserve">Бюджет </v>
          </cell>
          <cell r="D708">
            <v>3827.41</v>
          </cell>
          <cell r="E708">
            <v>18589</v>
          </cell>
          <cell r="F708">
            <v>17223.34</v>
          </cell>
          <cell r="G708">
            <v>0.35</v>
          </cell>
          <cell r="H708">
            <v>1.19</v>
          </cell>
          <cell r="I708">
            <v>4.5999999999999996</v>
          </cell>
          <cell r="J708" t="str">
            <v xml:space="preserve"> </v>
          </cell>
          <cell r="K708">
            <v>167</v>
          </cell>
          <cell r="L708">
            <v>0.27962799999999999</v>
          </cell>
          <cell r="M708">
            <v>-19</v>
          </cell>
          <cell r="N708">
            <v>18</v>
          </cell>
          <cell r="O708">
            <v>1</v>
          </cell>
          <cell r="P708">
            <v>408.25</v>
          </cell>
          <cell r="Q708">
            <v>0</v>
          </cell>
          <cell r="R708">
            <v>408.25</v>
          </cell>
        </row>
        <row r="709">
          <cell r="A709" t="str">
            <v xml:space="preserve">ВОСТ-КРУГ,55/4 </v>
          </cell>
          <cell r="B709" t="str">
            <v xml:space="preserve">1 Мая 230 в\ч3703 КПП </v>
          </cell>
          <cell r="C709" t="str">
            <v xml:space="preserve">Бюджет </v>
          </cell>
          <cell r="D709">
            <v>54</v>
          </cell>
          <cell r="E709">
            <v>240</v>
          </cell>
          <cell r="F709">
            <v>255.75</v>
          </cell>
          <cell r="G709">
            <v>0.92</v>
          </cell>
          <cell r="H709">
            <v>1.19</v>
          </cell>
          <cell r="I709">
            <v>4.5999999999999996</v>
          </cell>
          <cell r="J709" t="str">
            <v xml:space="preserve"> </v>
          </cell>
          <cell r="K709">
            <v>167</v>
          </cell>
          <cell r="L709">
            <v>1.0950000000000001E-2</v>
          </cell>
          <cell r="M709">
            <v>-19</v>
          </cell>
          <cell r="N709">
            <v>18</v>
          </cell>
          <cell r="O709">
            <v>1</v>
          </cell>
          <cell r="P709">
            <v>15.986000000000001</v>
          </cell>
          <cell r="Q709">
            <v>0</v>
          </cell>
          <cell r="R709">
            <v>15.986000000000001</v>
          </cell>
        </row>
        <row r="710">
          <cell r="A710" t="str">
            <v xml:space="preserve">ВОСТ-КРУГ,55/4 </v>
          </cell>
          <cell r="B710" t="str">
            <v xml:space="preserve">1 Мая 230 пристр.к штабу </v>
          </cell>
          <cell r="C710" t="str">
            <v xml:space="preserve">Бюджет </v>
          </cell>
          <cell r="D710">
            <v>33.42</v>
          </cell>
          <cell r="E710">
            <v>0</v>
          </cell>
          <cell r="F710">
            <v>150.4</v>
          </cell>
          <cell r="G710">
            <v>0.43</v>
          </cell>
          <cell r="H710">
            <v>1.19</v>
          </cell>
          <cell r="I710">
            <v>4.5999999999999996</v>
          </cell>
          <cell r="J710" t="str">
            <v xml:space="preserve"> </v>
          </cell>
          <cell r="K710">
            <v>167</v>
          </cell>
          <cell r="L710">
            <v>3.0000000000000001E-3</v>
          </cell>
          <cell r="M710">
            <v>-19</v>
          </cell>
          <cell r="N710">
            <v>18</v>
          </cell>
          <cell r="O710">
            <v>1</v>
          </cell>
          <cell r="P710">
            <v>4.3810000000000002</v>
          </cell>
          <cell r="Q710">
            <v>0</v>
          </cell>
          <cell r="R710">
            <v>4.3810000000000002</v>
          </cell>
        </row>
        <row r="711">
          <cell r="A711" t="str">
            <v xml:space="preserve">ВОСТ-КРУГ,55/4 </v>
          </cell>
          <cell r="B711" t="str">
            <v xml:space="preserve">1 Мая 230 штаб </v>
          </cell>
          <cell r="C711" t="str">
            <v xml:space="preserve">Бюджет </v>
          </cell>
          <cell r="D711">
            <v>2054.65</v>
          </cell>
          <cell r="E711">
            <v>9443</v>
          </cell>
          <cell r="F711">
            <v>8218.65</v>
          </cell>
          <cell r="G711">
            <v>0.38</v>
          </cell>
          <cell r="H711">
            <v>1.19</v>
          </cell>
          <cell r="I711">
            <v>4.5999999999999996</v>
          </cell>
          <cell r="J711" t="str">
            <v xml:space="preserve"> </v>
          </cell>
          <cell r="K711">
            <v>167</v>
          </cell>
          <cell r="L711">
            <v>0.14487</v>
          </cell>
          <cell r="M711">
            <v>-19</v>
          </cell>
          <cell r="N711">
            <v>18</v>
          </cell>
          <cell r="O711">
            <v>1</v>
          </cell>
          <cell r="P711">
            <v>211.50800000000001</v>
          </cell>
          <cell r="Q711">
            <v>0</v>
          </cell>
          <cell r="R711">
            <v>211.50800000000001</v>
          </cell>
        </row>
        <row r="712">
          <cell r="A712" t="str">
            <v xml:space="preserve">ВОСТ-КРУГ,55/4 </v>
          </cell>
          <cell r="B712" t="str">
            <v xml:space="preserve">Черкасская 70 лит.А,А1 штаб </v>
          </cell>
          <cell r="C712" t="str">
            <v xml:space="preserve">Бюджет </v>
          </cell>
          <cell r="D712">
            <v>1856.8</v>
          </cell>
          <cell r="E712">
            <v>7208</v>
          </cell>
          <cell r="F712">
            <v>7208</v>
          </cell>
          <cell r="G712">
            <v>0.38</v>
          </cell>
          <cell r="H712">
            <v>1.19</v>
          </cell>
          <cell r="I712">
            <v>4.5999999999999996</v>
          </cell>
          <cell r="J712" t="str">
            <v xml:space="preserve"> </v>
          </cell>
          <cell r="K712">
            <v>167</v>
          </cell>
          <cell r="L712">
            <v>0.12621299999999999</v>
          </cell>
          <cell r="M712">
            <v>-19</v>
          </cell>
          <cell r="N712">
            <v>18</v>
          </cell>
          <cell r="O712">
            <v>1</v>
          </cell>
          <cell r="P712">
            <v>184.267</v>
          </cell>
          <cell r="Q712">
            <v>0</v>
          </cell>
          <cell r="R712">
            <v>184.267</v>
          </cell>
        </row>
        <row r="713">
          <cell r="A713" t="str">
            <v xml:space="preserve">ВОСТ-КРУГ,55/4 </v>
          </cell>
          <cell r="B713" t="str">
            <v xml:space="preserve">Черкасская 70 лит.Г водозабор </v>
          </cell>
          <cell r="C713" t="str">
            <v xml:space="preserve">Бюджет </v>
          </cell>
          <cell r="D713">
            <v>25.4</v>
          </cell>
          <cell r="E713">
            <v>119</v>
          </cell>
          <cell r="F713">
            <v>119.2</v>
          </cell>
          <cell r="G713">
            <v>1.05</v>
          </cell>
          <cell r="H713">
            <v>1.19</v>
          </cell>
          <cell r="I713">
            <v>4.5999999999999996</v>
          </cell>
          <cell r="J713" t="str">
            <v xml:space="preserve"> </v>
          </cell>
          <cell r="K713">
            <v>167</v>
          </cell>
          <cell r="L713">
            <v>5.8059999999999995E-3</v>
          </cell>
          <cell r="M713">
            <v>-19</v>
          </cell>
          <cell r="N713">
            <v>18</v>
          </cell>
          <cell r="O713">
            <v>1</v>
          </cell>
          <cell r="P713">
            <v>8.4760000000000009</v>
          </cell>
          <cell r="Q713">
            <v>0</v>
          </cell>
          <cell r="R713">
            <v>8.4760000000000009</v>
          </cell>
        </row>
        <row r="714">
          <cell r="A714" t="str">
            <v xml:space="preserve">ВОСТ-КРУГ,55/4 </v>
          </cell>
          <cell r="B714" t="str">
            <v xml:space="preserve">Черкасская 70 лит.ИВТ </v>
          </cell>
          <cell r="C714" t="str">
            <v xml:space="preserve">Бюджет </v>
          </cell>
          <cell r="D714">
            <v>188.3</v>
          </cell>
          <cell r="E714">
            <v>737</v>
          </cell>
          <cell r="F714">
            <v>737.58</v>
          </cell>
          <cell r="G714">
            <v>0.43</v>
          </cell>
          <cell r="H714">
            <v>1.19</v>
          </cell>
          <cell r="I714">
            <v>4.5999999999999996</v>
          </cell>
          <cell r="J714" t="str">
            <v xml:space="preserve"> </v>
          </cell>
          <cell r="K714">
            <v>167</v>
          </cell>
          <cell r="L714">
            <v>1.46E-2</v>
          </cell>
          <cell r="M714">
            <v>-19</v>
          </cell>
          <cell r="N714">
            <v>18</v>
          </cell>
          <cell r="O714">
            <v>1</v>
          </cell>
          <cell r="P714">
            <v>21.315000000000001</v>
          </cell>
          <cell r="Q714">
            <v>0</v>
          </cell>
          <cell r="R714">
            <v>21.315000000000001</v>
          </cell>
        </row>
        <row r="715">
          <cell r="A715" t="str">
            <v xml:space="preserve">ВОСТ-КРУГ,55/4 </v>
          </cell>
          <cell r="B715" t="str">
            <v xml:space="preserve">Российская 132 общ.бытовой корпус </v>
          </cell>
          <cell r="C715" t="str">
            <v xml:space="preserve">ИТП Бюджет </v>
          </cell>
          <cell r="D715">
            <v>2243.3000000000002</v>
          </cell>
          <cell r="E715">
            <v>0</v>
          </cell>
          <cell r="F715">
            <v>11983.8</v>
          </cell>
          <cell r="G715">
            <v>0.35</v>
          </cell>
          <cell r="H715">
            <v>1.19</v>
          </cell>
          <cell r="I715">
            <v>4.5999999999999996</v>
          </cell>
          <cell r="J715" t="str">
            <v xml:space="preserve"> </v>
          </cell>
          <cell r="K715">
            <v>167</v>
          </cell>
          <cell r="L715">
            <v>0.19308000000000003</v>
          </cell>
          <cell r="M715">
            <v>-19</v>
          </cell>
          <cell r="N715">
            <v>18</v>
          </cell>
          <cell r="O715">
            <v>1</v>
          </cell>
          <cell r="P715">
            <v>281.892</v>
          </cell>
          <cell r="Q715">
            <v>0</v>
          </cell>
          <cell r="R715">
            <v>281.892</v>
          </cell>
        </row>
        <row r="716">
          <cell r="A716" t="str">
            <v xml:space="preserve">ВОСТ-КРУГ,55/4 </v>
          </cell>
          <cell r="B716" t="str">
            <v xml:space="preserve">Российская 132 уч.корпус со стол. </v>
          </cell>
          <cell r="C716" t="str">
            <v xml:space="preserve">ИТП Бюджет </v>
          </cell>
          <cell r="D716">
            <v>7810.3</v>
          </cell>
          <cell r="E716">
            <v>0</v>
          </cell>
          <cell r="F716">
            <v>22745</v>
          </cell>
          <cell r="G716">
            <v>0.33</v>
          </cell>
          <cell r="H716">
            <v>1.19</v>
          </cell>
          <cell r="I716">
            <v>4.5999999999999996</v>
          </cell>
          <cell r="J716" t="str">
            <v xml:space="preserve"> </v>
          </cell>
          <cell r="K716">
            <v>167</v>
          </cell>
          <cell r="L716">
            <v>0.326847</v>
          </cell>
          <cell r="M716">
            <v>-19</v>
          </cell>
          <cell r="N716">
            <v>16</v>
          </cell>
          <cell r="O716">
            <v>1</v>
          </cell>
          <cell r="P716">
            <v>429.59899999999999</v>
          </cell>
          <cell r="Q716">
            <v>0</v>
          </cell>
          <cell r="R716">
            <v>429.59899999999999</v>
          </cell>
        </row>
        <row r="717">
          <cell r="A717" t="str">
            <v xml:space="preserve">ВОСТ-КРУГ,55/4 </v>
          </cell>
          <cell r="B717" t="str">
            <v xml:space="preserve">Черкасская 28 адм.зд. </v>
          </cell>
          <cell r="C717" t="str">
            <v xml:space="preserve">Прочие </v>
          </cell>
          <cell r="D717">
            <v>147</v>
          </cell>
          <cell r="E717">
            <v>900</v>
          </cell>
          <cell r="F717">
            <v>661.62</v>
          </cell>
          <cell r="G717">
            <v>0.43</v>
          </cell>
          <cell r="H717">
            <v>1.19</v>
          </cell>
          <cell r="I717">
            <v>4.5999999999999996</v>
          </cell>
          <cell r="J717" t="str">
            <v xml:space="preserve"> </v>
          </cell>
          <cell r="K717">
            <v>167</v>
          </cell>
          <cell r="L717">
            <v>1.3196999999999999E-2</v>
          </cell>
          <cell r="M717">
            <v>-19</v>
          </cell>
          <cell r="N717">
            <v>18</v>
          </cell>
          <cell r="O717">
            <v>1</v>
          </cell>
          <cell r="P717">
            <v>19.266999999999999</v>
          </cell>
          <cell r="Q717">
            <v>0</v>
          </cell>
          <cell r="R717">
            <v>19.266999999999999</v>
          </cell>
        </row>
        <row r="718">
          <cell r="A718" t="str">
            <v xml:space="preserve">ВОСТ-КРУГ,55/4 </v>
          </cell>
          <cell r="B718" t="str">
            <v xml:space="preserve">В Кругликовcкая 45 мастерская </v>
          </cell>
          <cell r="C718" t="str">
            <v xml:space="preserve">Прочие </v>
          </cell>
          <cell r="D718">
            <v>1729.42</v>
          </cell>
          <cell r="E718">
            <v>23448</v>
          </cell>
          <cell r="F718">
            <v>7782.37</v>
          </cell>
          <cell r="G718">
            <v>0.5</v>
          </cell>
          <cell r="H718">
            <v>1.19</v>
          </cell>
          <cell r="I718">
            <v>4.5999999999999996</v>
          </cell>
          <cell r="J718" t="str">
            <v xml:space="preserve"> </v>
          </cell>
          <cell r="K718">
            <v>167</v>
          </cell>
          <cell r="L718">
            <v>0.18050000000000002</v>
          </cell>
          <cell r="M718">
            <v>-19</v>
          </cell>
          <cell r="N718">
            <v>18</v>
          </cell>
          <cell r="O718">
            <v>1</v>
          </cell>
          <cell r="P718">
            <v>263.52499999999998</v>
          </cell>
          <cell r="Q718">
            <v>0</v>
          </cell>
          <cell r="R718">
            <v>263.52499999999998</v>
          </cell>
        </row>
        <row r="719">
          <cell r="A719" t="str">
            <v xml:space="preserve">ВОСТ-КРУГ,55/4 </v>
          </cell>
          <cell r="B719" t="str">
            <v xml:space="preserve">В Кругликовская 45 Блок Теор.занятий </v>
          </cell>
          <cell r="C719" t="str">
            <v xml:space="preserve">Прочие </v>
          </cell>
          <cell r="D719">
            <v>1230.76</v>
          </cell>
          <cell r="E719">
            <v>9443</v>
          </cell>
          <cell r="F719">
            <v>5538.42</v>
          </cell>
          <cell r="G719">
            <v>0.43</v>
          </cell>
          <cell r="H719">
            <v>1.19</v>
          </cell>
          <cell r="I719">
            <v>4.5999999999999996</v>
          </cell>
          <cell r="J719" t="str">
            <v xml:space="preserve"> </v>
          </cell>
          <cell r="K719">
            <v>167</v>
          </cell>
          <cell r="L719">
            <v>0.10450000000000001</v>
          </cell>
          <cell r="M719">
            <v>-19</v>
          </cell>
          <cell r="N719">
            <v>16</v>
          </cell>
          <cell r="O719">
            <v>1</v>
          </cell>
          <cell r="P719">
            <v>137.352</v>
          </cell>
          <cell r="Q719">
            <v>0</v>
          </cell>
          <cell r="R719">
            <v>137.352</v>
          </cell>
        </row>
        <row r="720">
          <cell r="A720" t="str">
            <v xml:space="preserve">ВОСТ-КРУГ,55/4 </v>
          </cell>
          <cell r="B720" t="str">
            <v xml:space="preserve">В Кругликовская 45 общ. </v>
          </cell>
          <cell r="C720" t="str">
            <v xml:space="preserve">ИТП Население </v>
          </cell>
          <cell r="D720">
            <v>940.2</v>
          </cell>
          <cell r="E720">
            <v>4231</v>
          </cell>
          <cell r="F720">
            <v>4230.7</v>
          </cell>
          <cell r="G720">
            <v>0.4</v>
          </cell>
          <cell r="H720">
            <v>1.19</v>
          </cell>
          <cell r="I720">
            <v>4.5999999999999996</v>
          </cell>
          <cell r="J720" t="str">
            <v xml:space="preserve">2 </v>
          </cell>
          <cell r="K720">
            <v>167</v>
          </cell>
          <cell r="L720">
            <v>7.85E-2</v>
          </cell>
          <cell r="M720">
            <v>-19</v>
          </cell>
          <cell r="N720">
            <v>18</v>
          </cell>
          <cell r="O720">
            <v>1</v>
          </cell>
          <cell r="P720">
            <v>114.60899999999999</v>
          </cell>
          <cell r="Q720">
            <v>124.738</v>
          </cell>
          <cell r="R720">
            <v>124.738</v>
          </cell>
        </row>
        <row r="721">
          <cell r="A721" t="str">
            <v xml:space="preserve">ВОСТ-КРУГ,55/4 </v>
          </cell>
          <cell r="B721" t="str">
            <v xml:space="preserve">40Л Победы 93 ж/д </v>
          </cell>
          <cell r="C721" t="str">
            <v xml:space="preserve">Население </v>
          </cell>
          <cell r="D721">
            <v>11384.1</v>
          </cell>
          <cell r="E721">
            <v>10</v>
          </cell>
          <cell r="F721">
            <v>33876.550000000003</v>
          </cell>
          <cell r="G721">
            <v>0.35</v>
          </cell>
          <cell r="H721">
            <v>1.19</v>
          </cell>
          <cell r="I721">
            <v>4.5999999999999996</v>
          </cell>
          <cell r="J721" t="str">
            <v xml:space="preserve">10 </v>
          </cell>
          <cell r="K721">
            <v>167</v>
          </cell>
          <cell r="L721">
            <v>0.55000000000000004</v>
          </cell>
          <cell r="M721">
            <v>-19</v>
          </cell>
          <cell r="N721">
            <v>18</v>
          </cell>
          <cell r="O721">
            <v>1</v>
          </cell>
          <cell r="P721">
            <v>802.98800000000006</v>
          </cell>
          <cell r="Q721">
            <v>1132.7560000000001</v>
          </cell>
          <cell r="R721">
            <v>1132.7560000000001</v>
          </cell>
        </row>
        <row r="722">
          <cell r="A722" t="str">
            <v xml:space="preserve">ВОСТ-КРУГ,55/4 </v>
          </cell>
          <cell r="B722" t="str">
            <v xml:space="preserve">В Кругликовская 49 адм.зд. </v>
          </cell>
          <cell r="C722" t="str">
            <v xml:space="preserve">Прочие </v>
          </cell>
          <cell r="D722">
            <v>49.7</v>
          </cell>
          <cell r="E722">
            <v>0</v>
          </cell>
          <cell r="F722">
            <v>195.5</v>
          </cell>
          <cell r="G722">
            <v>0.43</v>
          </cell>
          <cell r="H722">
            <v>1.19</v>
          </cell>
          <cell r="I722">
            <v>4.5999999999999996</v>
          </cell>
          <cell r="J722" t="str">
            <v xml:space="preserve"> </v>
          </cell>
          <cell r="K722">
            <v>167</v>
          </cell>
          <cell r="L722">
            <v>3.9000000000000003E-3</v>
          </cell>
          <cell r="M722">
            <v>-19</v>
          </cell>
          <cell r="N722">
            <v>18</v>
          </cell>
          <cell r="O722">
            <v>1</v>
          </cell>
          <cell r="P722">
            <v>5.694</v>
          </cell>
          <cell r="Q722">
            <v>0</v>
          </cell>
          <cell r="R722">
            <v>5.694</v>
          </cell>
        </row>
        <row r="723">
          <cell r="A723" t="str">
            <v xml:space="preserve">ВОСТ-КРУГ,55/4 </v>
          </cell>
          <cell r="B723" t="str">
            <v xml:space="preserve">Черкасская 43   ж/д </v>
          </cell>
          <cell r="C723" t="str">
            <v xml:space="preserve">Население </v>
          </cell>
          <cell r="D723">
            <v>16183.3</v>
          </cell>
          <cell r="E723">
            <v>56075</v>
          </cell>
          <cell r="F723">
            <v>58814.15</v>
          </cell>
          <cell r="G723">
            <v>0.34</v>
          </cell>
          <cell r="H723">
            <v>1.19</v>
          </cell>
          <cell r="I723">
            <v>4.5999999999999996</v>
          </cell>
          <cell r="J723" t="str">
            <v xml:space="preserve">10 </v>
          </cell>
          <cell r="K723">
            <v>167</v>
          </cell>
          <cell r="L723">
            <v>0.92759000000000003</v>
          </cell>
          <cell r="M723">
            <v>-19</v>
          </cell>
          <cell r="N723">
            <v>18</v>
          </cell>
          <cell r="O723">
            <v>1</v>
          </cell>
          <cell r="P723">
            <v>1354.2629999999999</v>
          </cell>
          <cell r="Q723">
            <v>1610.289</v>
          </cell>
          <cell r="R723">
            <v>1610.289</v>
          </cell>
        </row>
        <row r="724">
          <cell r="A724" t="str">
            <v xml:space="preserve">ВОСТ-КРУГ,55/4 </v>
          </cell>
          <cell r="B724" t="str">
            <v xml:space="preserve">40Л Победы 154 ж/д </v>
          </cell>
          <cell r="C724" t="str">
            <v xml:space="preserve">ИТП Население </v>
          </cell>
          <cell r="D724">
            <v>1120.9000000000001</v>
          </cell>
          <cell r="E724">
            <v>8067</v>
          </cell>
          <cell r="F724">
            <v>8063</v>
          </cell>
          <cell r="G724">
            <v>0</v>
          </cell>
          <cell r="H724">
            <v>1.19</v>
          </cell>
          <cell r="I724">
            <v>4.5999999999999996</v>
          </cell>
          <cell r="J724" t="str">
            <v xml:space="preserve">4 </v>
          </cell>
          <cell r="K724">
            <v>167</v>
          </cell>
          <cell r="L724">
            <v>7.4954999999999994E-2</v>
          </cell>
          <cell r="M724">
            <v>-19</v>
          </cell>
          <cell r="N724">
            <v>18</v>
          </cell>
          <cell r="O724">
            <v>1</v>
          </cell>
          <cell r="P724">
            <v>109.434</v>
          </cell>
          <cell r="Q724">
            <v>148.71299999999999</v>
          </cell>
          <cell r="R724">
            <v>148.71299999999999</v>
          </cell>
        </row>
        <row r="725">
          <cell r="A725" t="str">
            <v xml:space="preserve">ВОСТ-КРУГ,55/4 </v>
          </cell>
          <cell r="B725" t="str">
            <v xml:space="preserve">В Кругликовская 79 ж/д </v>
          </cell>
          <cell r="C725" t="str">
            <v xml:space="preserve">ИТП Население </v>
          </cell>
          <cell r="D725">
            <v>2776.7</v>
          </cell>
          <cell r="E725">
            <v>12504</v>
          </cell>
          <cell r="F725">
            <v>12495.1</v>
          </cell>
          <cell r="G725">
            <v>0.41</v>
          </cell>
          <cell r="H725">
            <v>1.19</v>
          </cell>
          <cell r="I725">
            <v>4.5999999999999996</v>
          </cell>
          <cell r="J725" t="str">
            <v xml:space="preserve">9 </v>
          </cell>
          <cell r="K725">
            <v>167</v>
          </cell>
          <cell r="L725">
            <v>0.23764000000000002</v>
          </cell>
          <cell r="M725">
            <v>-19</v>
          </cell>
          <cell r="N725">
            <v>18</v>
          </cell>
          <cell r="O725">
            <v>1</v>
          </cell>
          <cell r="P725">
            <v>346.94900000000001</v>
          </cell>
          <cell r="Q725">
            <v>276.29199999999997</v>
          </cell>
          <cell r="R725">
            <v>276.29199999999997</v>
          </cell>
        </row>
        <row r="726">
          <cell r="A726" t="str">
            <v xml:space="preserve">ВОСТ-КРУГ,55/4 </v>
          </cell>
          <cell r="B726" t="str">
            <v xml:space="preserve">В Кругликовская 51 ж/дом </v>
          </cell>
          <cell r="C726" t="str">
            <v xml:space="preserve">ИТП Население </v>
          </cell>
          <cell r="D726">
            <v>9626.1</v>
          </cell>
          <cell r="E726">
            <v>29737</v>
          </cell>
          <cell r="F726">
            <v>29727</v>
          </cell>
          <cell r="G726">
            <v>0.35</v>
          </cell>
          <cell r="H726">
            <v>1.19</v>
          </cell>
          <cell r="I726">
            <v>4.5999999999999996</v>
          </cell>
          <cell r="J726" t="str">
            <v xml:space="preserve">10 </v>
          </cell>
          <cell r="K726">
            <v>167</v>
          </cell>
          <cell r="L726">
            <v>0.48263000000000006</v>
          </cell>
          <cell r="M726">
            <v>-19</v>
          </cell>
          <cell r="N726">
            <v>18</v>
          </cell>
          <cell r="O726">
            <v>1</v>
          </cell>
          <cell r="P726">
            <v>704.62900000000002</v>
          </cell>
          <cell r="Q726">
            <v>957.82899999999995</v>
          </cell>
          <cell r="R726">
            <v>957.82899999999995</v>
          </cell>
        </row>
        <row r="727">
          <cell r="A727" t="str">
            <v xml:space="preserve">ВОСТ-КРУГ,55/4 </v>
          </cell>
          <cell r="B727" t="str">
            <v xml:space="preserve">В Кругликовская 53 ж/д </v>
          </cell>
          <cell r="C727" t="str">
            <v xml:space="preserve">ИТП Население </v>
          </cell>
          <cell r="D727">
            <v>7795.5</v>
          </cell>
          <cell r="E727">
            <v>35090</v>
          </cell>
          <cell r="F727">
            <v>35079.599999999999</v>
          </cell>
          <cell r="G727">
            <v>0.34</v>
          </cell>
          <cell r="H727">
            <v>1.19</v>
          </cell>
          <cell r="I727">
            <v>4.5999999999999996</v>
          </cell>
          <cell r="J727" t="str">
            <v xml:space="preserve">10 </v>
          </cell>
          <cell r="K727">
            <v>167</v>
          </cell>
          <cell r="L727">
            <v>0.55326000000000009</v>
          </cell>
          <cell r="M727">
            <v>-19</v>
          </cell>
          <cell r="N727">
            <v>18</v>
          </cell>
          <cell r="O727">
            <v>1</v>
          </cell>
          <cell r="P727">
            <v>807.74800000000005</v>
          </cell>
          <cell r="Q727">
            <v>775.67700000000002</v>
          </cell>
          <cell r="R727">
            <v>775.67700000000002</v>
          </cell>
        </row>
        <row r="728">
          <cell r="A728" t="str">
            <v xml:space="preserve">ВОСТ-КРУГ,55/4 </v>
          </cell>
          <cell r="B728" t="str">
            <v xml:space="preserve">В Кругликовская 49 20-ти кв.ж/д </v>
          </cell>
          <cell r="C728" t="str">
            <v xml:space="preserve">ИТП Население </v>
          </cell>
          <cell r="D728">
            <v>4239.1000000000004</v>
          </cell>
          <cell r="E728">
            <v>7334</v>
          </cell>
          <cell r="F728">
            <v>7328.05</v>
          </cell>
          <cell r="G728">
            <v>0.4</v>
          </cell>
          <cell r="H728">
            <v>1.19</v>
          </cell>
          <cell r="I728">
            <v>4.5999999999999996</v>
          </cell>
          <cell r="J728" t="str">
            <v xml:space="preserve">6 </v>
          </cell>
          <cell r="K728">
            <v>167</v>
          </cell>
          <cell r="L728">
            <v>0.13597000000000001</v>
          </cell>
          <cell r="M728">
            <v>-19</v>
          </cell>
          <cell r="N728">
            <v>18</v>
          </cell>
          <cell r="O728">
            <v>1</v>
          </cell>
          <cell r="P728">
            <v>198.512</v>
          </cell>
          <cell r="Q728">
            <v>421.80500000000001</v>
          </cell>
          <cell r="R728">
            <v>421.80500000000001</v>
          </cell>
        </row>
        <row r="729">
          <cell r="A729" t="str">
            <v xml:space="preserve">ВОСТ-КРУГ,55/4 </v>
          </cell>
          <cell r="B729" t="str">
            <v xml:space="preserve">В Кругликовская 68 неж.пом.лит.1а </v>
          </cell>
          <cell r="C729" t="str">
            <v xml:space="preserve">ИТП Прочие </v>
          </cell>
          <cell r="D729">
            <v>291.60000000000002</v>
          </cell>
          <cell r="E729">
            <v>0</v>
          </cell>
          <cell r="F729">
            <v>1078.92</v>
          </cell>
          <cell r="G729">
            <v>0</v>
          </cell>
          <cell r="H729">
            <v>1.19</v>
          </cell>
          <cell r="I729">
            <v>4.5999999999999996</v>
          </cell>
          <cell r="J729" t="str">
            <v xml:space="preserve"> </v>
          </cell>
          <cell r="K729">
            <v>167</v>
          </cell>
          <cell r="L729">
            <v>1.7810000000000003E-2</v>
          </cell>
          <cell r="M729">
            <v>-19</v>
          </cell>
          <cell r="N729">
            <v>18</v>
          </cell>
          <cell r="O729">
            <v>1</v>
          </cell>
          <cell r="P729">
            <v>26.003</v>
          </cell>
          <cell r="Q729">
            <v>0</v>
          </cell>
          <cell r="R729">
            <v>26.003</v>
          </cell>
        </row>
        <row r="730">
          <cell r="A730" t="str">
            <v xml:space="preserve">ВОСТ-КРУГ,55/4 </v>
          </cell>
          <cell r="B730" t="str">
            <v xml:space="preserve">В Кругликовская 68 ж/д ц/о </v>
          </cell>
          <cell r="C730" t="str">
            <v xml:space="preserve">ИТП Население </v>
          </cell>
          <cell r="D730">
            <v>4416.3</v>
          </cell>
          <cell r="E730">
            <v>21083</v>
          </cell>
          <cell r="F730">
            <v>21078</v>
          </cell>
          <cell r="G730">
            <v>0</v>
          </cell>
          <cell r="H730">
            <v>1.19</v>
          </cell>
          <cell r="I730">
            <v>4.5999999999999996</v>
          </cell>
          <cell r="J730" t="str">
            <v xml:space="preserve">5 </v>
          </cell>
          <cell r="K730">
            <v>167</v>
          </cell>
          <cell r="L730">
            <v>0.1865</v>
          </cell>
          <cell r="M730">
            <v>-19</v>
          </cell>
          <cell r="N730">
            <v>18</v>
          </cell>
          <cell r="O730">
            <v>1</v>
          </cell>
          <cell r="P730">
            <v>272.28699999999998</v>
          </cell>
          <cell r="Q730">
            <v>439.435</v>
          </cell>
          <cell r="R730">
            <v>439.435</v>
          </cell>
        </row>
        <row r="731">
          <cell r="A731" t="str">
            <v xml:space="preserve">ВОСТ-КРУГ,55/4 </v>
          </cell>
          <cell r="B731" t="str">
            <v xml:space="preserve">В Кругликовская 70 лит.2ж/д ц/о </v>
          </cell>
          <cell r="C731" t="str">
            <v xml:space="preserve">ИТП Население </v>
          </cell>
          <cell r="D731">
            <v>5882.9</v>
          </cell>
          <cell r="E731">
            <v>5</v>
          </cell>
          <cell r="F731">
            <v>32880</v>
          </cell>
          <cell r="G731">
            <v>0</v>
          </cell>
          <cell r="H731">
            <v>1.19</v>
          </cell>
          <cell r="I731">
            <v>4.5999999999999996</v>
          </cell>
          <cell r="J731" t="str">
            <v xml:space="preserve">5 </v>
          </cell>
          <cell r="K731">
            <v>167</v>
          </cell>
          <cell r="L731">
            <v>0.23734000000000002</v>
          </cell>
          <cell r="M731">
            <v>-19</v>
          </cell>
          <cell r="N731">
            <v>18</v>
          </cell>
          <cell r="O731">
            <v>1</v>
          </cell>
          <cell r="P731">
            <v>346.512</v>
          </cell>
          <cell r="Q731">
            <v>585.36599999999999</v>
          </cell>
          <cell r="R731">
            <v>585.36599999999999</v>
          </cell>
        </row>
        <row r="732">
          <cell r="A732" t="str">
            <v xml:space="preserve">ВОСТ-КРУГ,55/4 </v>
          </cell>
          <cell r="B732" t="str">
            <v xml:space="preserve">Черкасская 49 ж/д </v>
          </cell>
          <cell r="C732" t="str">
            <v xml:space="preserve">ИТП Население </v>
          </cell>
          <cell r="D732">
            <v>7899.2</v>
          </cell>
          <cell r="E732">
            <v>0</v>
          </cell>
          <cell r="F732">
            <v>29727</v>
          </cell>
          <cell r="G732">
            <v>0.35</v>
          </cell>
          <cell r="H732">
            <v>1.19</v>
          </cell>
          <cell r="I732">
            <v>4.5999999999999996</v>
          </cell>
          <cell r="J732" t="str">
            <v xml:space="preserve">10 </v>
          </cell>
          <cell r="K732">
            <v>167</v>
          </cell>
          <cell r="L732">
            <v>0.48263000000000006</v>
          </cell>
          <cell r="M732">
            <v>-19</v>
          </cell>
          <cell r="N732">
            <v>18</v>
          </cell>
          <cell r="O732">
            <v>1</v>
          </cell>
          <cell r="P732">
            <v>704.62900000000002</v>
          </cell>
          <cell r="Q732">
            <v>785.99800000000005</v>
          </cell>
          <cell r="R732">
            <v>785.99800000000005</v>
          </cell>
        </row>
        <row r="733">
          <cell r="A733" t="str">
            <v xml:space="preserve">ВОСТ-КРУГ,55/4 </v>
          </cell>
          <cell r="B733" t="str">
            <v xml:space="preserve">Черкасская 53 ж/дом </v>
          </cell>
          <cell r="C733" t="str">
            <v xml:space="preserve">ИТП Население </v>
          </cell>
          <cell r="D733">
            <v>14766.1</v>
          </cell>
          <cell r="E733">
            <v>72059</v>
          </cell>
          <cell r="F733">
            <v>72049</v>
          </cell>
          <cell r="G733">
            <v>0</v>
          </cell>
          <cell r="H733">
            <v>1.19</v>
          </cell>
          <cell r="I733">
            <v>4.5999999999999996</v>
          </cell>
          <cell r="J733" t="str">
            <v xml:space="preserve">10 </v>
          </cell>
          <cell r="K733">
            <v>167</v>
          </cell>
          <cell r="L733">
            <v>0.77729999999999999</v>
          </cell>
          <cell r="M733">
            <v>-19</v>
          </cell>
          <cell r="N733">
            <v>18</v>
          </cell>
          <cell r="O733">
            <v>1</v>
          </cell>
          <cell r="P733">
            <v>1134.8399999999999</v>
          </cell>
          <cell r="Q733">
            <v>1469.2750000000001</v>
          </cell>
          <cell r="R733">
            <v>1469.2750000000001</v>
          </cell>
        </row>
        <row r="734">
          <cell r="A734" t="str">
            <v xml:space="preserve">ВОСТ-КРУГ,55/4 </v>
          </cell>
          <cell r="B734" t="str">
            <v xml:space="preserve">Черкасская 55  ж/д </v>
          </cell>
          <cell r="C734" t="str">
            <v xml:space="preserve">ИТП Население </v>
          </cell>
          <cell r="D734">
            <v>13357.7</v>
          </cell>
          <cell r="E734">
            <v>75489</v>
          </cell>
          <cell r="F734">
            <v>63355</v>
          </cell>
          <cell r="G734">
            <v>0</v>
          </cell>
          <cell r="H734">
            <v>1.19</v>
          </cell>
          <cell r="I734">
            <v>4.5999999999999996</v>
          </cell>
          <cell r="J734" t="str">
            <v xml:space="preserve">10 </v>
          </cell>
          <cell r="K734">
            <v>167</v>
          </cell>
          <cell r="L734">
            <v>0.62522</v>
          </cell>
          <cell r="M734">
            <v>-19</v>
          </cell>
          <cell r="N734">
            <v>18</v>
          </cell>
          <cell r="O734">
            <v>1</v>
          </cell>
          <cell r="P734">
            <v>912.80899999999997</v>
          </cell>
          <cell r="Q734">
            <v>1329.136</v>
          </cell>
          <cell r="R734">
            <v>1329.136</v>
          </cell>
        </row>
        <row r="735">
          <cell r="A735" t="str">
            <v xml:space="preserve">ВОСТ-КРУГ,55/4 </v>
          </cell>
          <cell r="B735" t="str">
            <v xml:space="preserve">1 Мая 228 кв 27 </v>
          </cell>
          <cell r="C735" t="str">
            <v xml:space="preserve">Прочие </v>
          </cell>
          <cell r="D735">
            <v>31.62</v>
          </cell>
          <cell r="E735">
            <v>0</v>
          </cell>
          <cell r="F735">
            <v>106.24</v>
          </cell>
          <cell r="G735">
            <v>0.39</v>
          </cell>
          <cell r="H735">
            <v>1.19</v>
          </cell>
          <cell r="I735">
            <v>4.5999999999999996</v>
          </cell>
          <cell r="J735" t="str">
            <v xml:space="preserve"> </v>
          </cell>
          <cell r="K735">
            <v>167</v>
          </cell>
          <cell r="L735">
            <v>1.913E-3</v>
          </cell>
          <cell r="M735">
            <v>-19</v>
          </cell>
          <cell r="N735">
            <v>18</v>
          </cell>
          <cell r="O735">
            <v>1</v>
          </cell>
          <cell r="P735">
            <v>2.7930000000000001</v>
          </cell>
          <cell r="Q735">
            <v>0</v>
          </cell>
          <cell r="R735">
            <v>2.7930000000000001</v>
          </cell>
        </row>
        <row r="736">
          <cell r="A736" t="str">
            <v xml:space="preserve">ВОСТ-КРУГ,55/4 </v>
          </cell>
          <cell r="B736" t="str">
            <v xml:space="preserve">В Кругликовская 52 ж/д лит А </v>
          </cell>
          <cell r="C736" t="str">
            <v xml:space="preserve">ИТП Население </v>
          </cell>
          <cell r="D736">
            <v>2046</v>
          </cell>
          <cell r="E736">
            <v>15894</v>
          </cell>
          <cell r="F736">
            <v>15894</v>
          </cell>
          <cell r="G736">
            <v>0</v>
          </cell>
          <cell r="H736">
            <v>1.19</v>
          </cell>
          <cell r="I736">
            <v>4.5999999999999996</v>
          </cell>
          <cell r="J736" t="str">
            <v xml:space="preserve">5 </v>
          </cell>
          <cell r="K736">
            <v>167</v>
          </cell>
          <cell r="L736">
            <v>0.11721000000000001</v>
          </cell>
          <cell r="M736">
            <v>-19</v>
          </cell>
          <cell r="N736">
            <v>18</v>
          </cell>
          <cell r="O736">
            <v>1</v>
          </cell>
          <cell r="P736">
            <v>171.125</v>
          </cell>
          <cell r="Q736">
            <v>203.584</v>
          </cell>
          <cell r="R736">
            <v>203.584</v>
          </cell>
        </row>
        <row r="737">
          <cell r="A737" t="str">
            <v xml:space="preserve">ВОСТ-КРУГ,55/4 </v>
          </cell>
          <cell r="B737" t="str">
            <v xml:space="preserve">В Кругликовская 52 ж/д литБ </v>
          </cell>
          <cell r="C737" t="str">
            <v xml:space="preserve">ИТП Население </v>
          </cell>
          <cell r="D737">
            <v>2565</v>
          </cell>
          <cell r="E737">
            <v>13864</v>
          </cell>
          <cell r="F737">
            <v>13864</v>
          </cell>
          <cell r="G737">
            <v>0</v>
          </cell>
          <cell r="H737">
            <v>1.19</v>
          </cell>
          <cell r="I737">
            <v>4.5999999999999996</v>
          </cell>
          <cell r="J737" t="str">
            <v xml:space="preserve">5 </v>
          </cell>
          <cell r="K737">
            <v>167</v>
          </cell>
          <cell r="L737">
            <v>0.11721000000000001</v>
          </cell>
          <cell r="M737">
            <v>-19</v>
          </cell>
          <cell r="N737">
            <v>18</v>
          </cell>
          <cell r="O737">
            <v>1</v>
          </cell>
          <cell r="P737">
            <v>171.125</v>
          </cell>
          <cell r="Q737">
            <v>255.226</v>
          </cell>
          <cell r="R737">
            <v>255.226</v>
          </cell>
        </row>
        <row r="738">
          <cell r="A738" t="str">
            <v xml:space="preserve">ВОСТ-КРУГ,55/4 </v>
          </cell>
          <cell r="B738" t="str">
            <v xml:space="preserve">В Кругликовская 52 ж/д литВ </v>
          </cell>
          <cell r="C738" t="str">
            <v xml:space="preserve">ИТП Население </v>
          </cell>
          <cell r="D738">
            <v>1358</v>
          </cell>
          <cell r="E738">
            <v>12898</v>
          </cell>
          <cell r="F738">
            <v>12898</v>
          </cell>
          <cell r="G738">
            <v>0</v>
          </cell>
          <cell r="H738">
            <v>1.19</v>
          </cell>
          <cell r="I738">
            <v>4.5999999999999996</v>
          </cell>
          <cell r="J738" t="str">
            <v xml:space="preserve">5 </v>
          </cell>
          <cell r="K738">
            <v>167</v>
          </cell>
          <cell r="L738">
            <v>0.10300000000000001</v>
          </cell>
          <cell r="M738">
            <v>-19</v>
          </cell>
          <cell r="N738">
            <v>18</v>
          </cell>
          <cell r="O738">
            <v>1</v>
          </cell>
          <cell r="P738">
            <v>150.37799999999999</v>
          </cell>
          <cell r="Q738">
            <v>135.126</v>
          </cell>
          <cell r="R738">
            <v>135.126</v>
          </cell>
        </row>
        <row r="739">
          <cell r="A739" t="str">
            <v xml:space="preserve">ВОСТ-КРУГ,55/4 </v>
          </cell>
          <cell r="B739" t="str">
            <v xml:space="preserve">В-Кругликовская 64 ж/д Л-3 </v>
          </cell>
          <cell r="C739" t="str">
            <v xml:space="preserve">ИТП Прочие </v>
          </cell>
          <cell r="D739">
            <v>5999.65</v>
          </cell>
          <cell r="F739">
            <v>22198.720000000001</v>
          </cell>
          <cell r="G739">
            <v>0</v>
          </cell>
          <cell r="H739">
            <v>1.19</v>
          </cell>
          <cell r="I739">
            <v>4.5999999999999996</v>
          </cell>
          <cell r="J739" t="str">
            <v xml:space="preserve"> </v>
          </cell>
          <cell r="K739">
            <v>167</v>
          </cell>
          <cell r="L739">
            <v>0.38100000000000001</v>
          </cell>
          <cell r="M739">
            <v>-19</v>
          </cell>
          <cell r="N739">
            <v>18</v>
          </cell>
          <cell r="O739">
            <v>1</v>
          </cell>
          <cell r="P739">
            <v>556.25300000000004</v>
          </cell>
          <cell r="Q739">
            <v>0</v>
          </cell>
          <cell r="R739">
            <v>556.25300000000004</v>
          </cell>
        </row>
        <row r="740">
          <cell r="A740" t="str">
            <v xml:space="preserve">ВОСТ-КРУГ,55/4 </v>
          </cell>
          <cell r="B740" t="str">
            <v xml:space="preserve">В-Кругликовская 64 ж/д Л-4 </v>
          </cell>
          <cell r="C740" t="str">
            <v xml:space="preserve">ИТП Прочие </v>
          </cell>
          <cell r="D740">
            <v>6918.03</v>
          </cell>
          <cell r="F740">
            <v>25596.7</v>
          </cell>
          <cell r="G740">
            <v>0</v>
          </cell>
          <cell r="H740">
            <v>1.19</v>
          </cell>
          <cell r="I740">
            <v>4.5999999999999996</v>
          </cell>
          <cell r="J740" t="str">
            <v xml:space="preserve"> </v>
          </cell>
          <cell r="K740">
            <v>167</v>
          </cell>
          <cell r="L740">
            <v>0.43932000000000004</v>
          </cell>
          <cell r="M740">
            <v>-19</v>
          </cell>
          <cell r="N740">
            <v>18</v>
          </cell>
          <cell r="O740">
            <v>1</v>
          </cell>
          <cell r="P740">
            <v>641.39800000000002</v>
          </cell>
          <cell r="Q740">
            <v>0</v>
          </cell>
          <cell r="R740">
            <v>641.39800000000002</v>
          </cell>
        </row>
        <row r="741">
          <cell r="A741" t="str">
            <v xml:space="preserve">ВОСТ-КРУГ,55/4 </v>
          </cell>
          <cell r="B741" t="str">
            <v xml:space="preserve">1 Мая 262 общ. </v>
          </cell>
          <cell r="C741" t="str">
            <v xml:space="preserve">Жилзаказчик </v>
          </cell>
          <cell r="D741">
            <v>6127.6</v>
          </cell>
          <cell r="E741">
            <v>28242</v>
          </cell>
          <cell r="F741">
            <v>28233</v>
          </cell>
          <cell r="G741">
            <v>0.36</v>
          </cell>
          <cell r="H741">
            <v>1.19</v>
          </cell>
          <cell r="I741">
            <v>4.5999999999999996</v>
          </cell>
          <cell r="J741" t="str">
            <v xml:space="preserve">9 </v>
          </cell>
          <cell r="K741">
            <v>167</v>
          </cell>
          <cell r="L741">
            <v>0.47422199999999998</v>
          </cell>
          <cell r="M741">
            <v>-19</v>
          </cell>
          <cell r="N741">
            <v>18</v>
          </cell>
          <cell r="O741">
            <v>1</v>
          </cell>
          <cell r="P741">
            <v>692.35199999999998</v>
          </cell>
          <cell r="Q741">
            <v>609.71699999999998</v>
          </cell>
          <cell r="R741">
            <v>609.71699999999998</v>
          </cell>
        </row>
        <row r="742">
          <cell r="A742" t="str">
            <v xml:space="preserve">ВОСТ-КРУГ,55/4 </v>
          </cell>
          <cell r="B742" t="str">
            <v xml:space="preserve">1 Мая 262 пристр. А4 </v>
          </cell>
          <cell r="C742" t="str">
            <v xml:space="preserve">Жилзаказчик </v>
          </cell>
          <cell r="D742">
            <v>68.25</v>
          </cell>
          <cell r="E742">
            <v>273</v>
          </cell>
          <cell r="F742">
            <v>273</v>
          </cell>
          <cell r="G742">
            <v>0.36</v>
          </cell>
          <cell r="H742">
            <v>1.19</v>
          </cell>
          <cell r="I742">
            <v>4.5999999999999996</v>
          </cell>
          <cell r="J742" t="str">
            <v xml:space="preserve"> </v>
          </cell>
          <cell r="K742">
            <v>167</v>
          </cell>
          <cell r="L742">
            <v>4.5849999999999997E-3</v>
          </cell>
          <cell r="M742">
            <v>-19</v>
          </cell>
          <cell r="N742">
            <v>18</v>
          </cell>
          <cell r="O742">
            <v>1</v>
          </cell>
          <cell r="P742">
            <v>6.6950000000000003</v>
          </cell>
          <cell r="Q742">
            <v>0</v>
          </cell>
          <cell r="R742">
            <v>0</v>
          </cell>
        </row>
        <row r="743">
          <cell r="A743" t="str">
            <v xml:space="preserve">ВОСТ-КРУГ,55/4 </v>
          </cell>
          <cell r="B743" t="str">
            <v xml:space="preserve">В-Кругликовская 55 </v>
          </cell>
          <cell r="C743" t="str">
            <v xml:space="preserve">Жилзаказчик </v>
          </cell>
          <cell r="D743">
            <v>5704.5</v>
          </cell>
          <cell r="E743">
            <v>25269</v>
          </cell>
          <cell r="F743">
            <v>26820</v>
          </cell>
          <cell r="G743">
            <v>0.37</v>
          </cell>
          <cell r="H743">
            <v>1.19</v>
          </cell>
          <cell r="I743">
            <v>4.5999999999999996</v>
          </cell>
          <cell r="J743" t="str">
            <v xml:space="preserve">9 </v>
          </cell>
          <cell r="K743">
            <v>167</v>
          </cell>
          <cell r="L743">
            <v>0.455343</v>
          </cell>
          <cell r="M743">
            <v>-19</v>
          </cell>
          <cell r="N743">
            <v>18</v>
          </cell>
          <cell r="O743">
            <v>1</v>
          </cell>
          <cell r="P743">
            <v>664.79</v>
          </cell>
          <cell r="Q743">
            <v>567.61599999999999</v>
          </cell>
          <cell r="R743">
            <v>567.61599999999999</v>
          </cell>
        </row>
        <row r="744">
          <cell r="A744" t="str">
            <v xml:space="preserve">ВОСТ-КРУГ,55/4 </v>
          </cell>
          <cell r="B744" t="str">
            <v xml:space="preserve">Российская 130 общ. </v>
          </cell>
          <cell r="C744" t="str">
            <v xml:space="preserve">Жилзаказчик </v>
          </cell>
          <cell r="D744">
            <v>5949.4</v>
          </cell>
          <cell r="E744">
            <v>25387</v>
          </cell>
          <cell r="F744">
            <v>25185.9</v>
          </cell>
          <cell r="G744">
            <v>0.37</v>
          </cell>
          <cell r="H744">
            <v>1.19</v>
          </cell>
          <cell r="I744">
            <v>4.5999999999999996</v>
          </cell>
          <cell r="J744" t="str">
            <v xml:space="preserve">9 </v>
          </cell>
          <cell r="K744">
            <v>167</v>
          </cell>
          <cell r="L744">
            <v>0.42909199999999997</v>
          </cell>
          <cell r="M744">
            <v>-19</v>
          </cell>
          <cell r="N744">
            <v>18</v>
          </cell>
          <cell r="O744">
            <v>1</v>
          </cell>
          <cell r="P744">
            <v>626.46500000000003</v>
          </cell>
          <cell r="Q744">
            <v>591.98299999999995</v>
          </cell>
          <cell r="R744">
            <v>591.98299999999995</v>
          </cell>
        </row>
        <row r="745">
          <cell r="A745" t="str">
            <v xml:space="preserve">ВОСТ-КРУГ,55/4 </v>
          </cell>
          <cell r="B745" t="str">
            <v xml:space="preserve">Черкасская 45 </v>
          </cell>
          <cell r="C745" t="str">
            <v xml:space="preserve">Жилзаказчик </v>
          </cell>
          <cell r="D745">
            <v>2717.2000000000003</v>
          </cell>
          <cell r="E745">
            <v>9393</v>
          </cell>
          <cell r="F745">
            <v>10356.200000000001</v>
          </cell>
          <cell r="G745">
            <v>0.4</v>
          </cell>
          <cell r="H745">
            <v>1.19</v>
          </cell>
          <cell r="I745">
            <v>4.5999999999999996</v>
          </cell>
          <cell r="J745" t="str">
            <v xml:space="preserve">10 </v>
          </cell>
          <cell r="K745">
            <v>167</v>
          </cell>
          <cell r="L745">
            <v>0.19023500000000002</v>
          </cell>
          <cell r="M745">
            <v>-19</v>
          </cell>
          <cell r="N745">
            <v>18</v>
          </cell>
          <cell r="O745">
            <v>1</v>
          </cell>
          <cell r="P745">
            <v>251.63800000000001</v>
          </cell>
          <cell r="Q745">
            <v>249.792</v>
          </cell>
          <cell r="R745">
            <v>249.792</v>
          </cell>
        </row>
        <row r="746">
          <cell r="A746" t="str">
            <v xml:space="preserve">ВОСТ-КРУГ,55/4 </v>
          </cell>
          <cell r="B746" t="str">
            <v xml:space="preserve">Черкасская 47 </v>
          </cell>
          <cell r="C746" t="str">
            <v xml:space="preserve">Жилзаказчик </v>
          </cell>
          <cell r="D746">
            <v>2332.6999999999998</v>
          </cell>
          <cell r="E746">
            <v>9404</v>
          </cell>
          <cell r="F746">
            <v>9394</v>
          </cell>
          <cell r="G746">
            <v>0.4</v>
          </cell>
          <cell r="H746">
            <v>1.19</v>
          </cell>
          <cell r="I746">
            <v>4.5999999999999996</v>
          </cell>
          <cell r="J746" t="str">
            <v xml:space="preserve">10 </v>
          </cell>
          <cell r="K746">
            <v>167</v>
          </cell>
          <cell r="L746">
            <v>0.17256000000000002</v>
          </cell>
          <cell r="M746">
            <v>-19</v>
          </cell>
          <cell r="N746">
            <v>18</v>
          </cell>
          <cell r="O746">
            <v>1</v>
          </cell>
          <cell r="P746">
            <v>251.93299999999999</v>
          </cell>
          <cell r="Q746">
            <v>232.113</v>
          </cell>
          <cell r="R746">
            <v>232.113</v>
          </cell>
        </row>
        <row r="747">
          <cell r="A747" t="str">
            <v xml:space="preserve">ВОСТ-КРУГ,55/4 </v>
          </cell>
          <cell r="B747" t="str">
            <v xml:space="preserve">1 Мая 298 А </v>
          </cell>
          <cell r="C747" t="str">
            <v xml:space="preserve">ИТП Население-Жилзаказчик </v>
          </cell>
          <cell r="D747">
            <v>3154.4</v>
          </cell>
          <cell r="E747">
            <v>14662</v>
          </cell>
          <cell r="F747">
            <v>14657</v>
          </cell>
          <cell r="G747">
            <v>0.37</v>
          </cell>
          <cell r="H747">
            <v>1.19</v>
          </cell>
          <cell r="I747">
            <v>4.5999999999999996</v>
          </cell>
          <cell r="J747" t="str">
            <v xml:space="preserve">5 </v>
          </cell>
          <cell r="K747">
            <v>167</v>
          </cell>
          <cell r="L747">
            <v>0.25156000000000001</v>
          </cell>
          <cell r="M747">
            <v>-19</v>
          </cell>
          <cell r="N747">
            <v>18</v>
          </cell>
          <cell r="O747">
            <v>1</v>
          </cell>
          <cell r="P747">
            <v>367.27199999999999</v>
          </cell>
          <cell r="Q747">
            <v>313.87200000000001</v>
          </cell>
          <cell r="R747">
            <v>313.87200000000001</v>
          </cell>
        </row>
        <row r="748">
          <cell r="A748" t="str">
            <v xml:space="preserve">ВОСТ-КРУГ,55/4 </v>
          </cell>
          <cell r="B748" t="str">
            <v xml:space="preserve">В-Кругликовская 50 </v>
          </cell>
          <cell r="C748" t="str">
            <v xml:space="preserve">ИТП Население-Жилзаказчик </v>
          </cell>
          <cell r="D748">
            <v>2146.5</v>
          </cell>
          <cell r="E748">
            <v>2785</v>
          </cell>
          <cell r="F748">
            <v>8341</v>
          </cell>
          <cell r="G748">
            <v>0.41</v>
          </cell>
          <cell r="H748">
            <v>1.19</v>
          </cell>
          <cell r="I748">
            <v>4.5999999999999996</v>
          </cell>
          <cell r="J748" t="str">
            <v xml:space="preserve">5 </v>
          </cell>
          <cell r="K748">
            <v>167</v>
          </cell>
          <cell r="L748">
            <v>0.15731499999999998</v>
          </cell>
          <cell r="M748">
            <v>-19</v>
          </cell>
          <cell r="N748">
            <v>18</v>
          </cell>
          <cell r="O748">
            <v>1</v>
          </cell>
          <cell r="P748">
            <v>229.67699999999999</v>
          </cell>
          <cell r="Q748">
            <v>213.584</v>
          </cell>
          <cell r="R748">
            <v>213.584</v>
          </cell>
        </row>
        <row r="749">
          <cell r="A749" t="str">
            <v xml:space="preserve">ВОСТ-КРУГ,55/4 </v>
          </cell>
          <cell r="B749" t="str">
            <v xml:space="preserve">1 Мая 228 </v>
          </cell>
          <cell r="C749" t="str">
            <v xml:space="preserve">Жилзаказчик </v>
          </cell>
          <cell r="D749">
            <v>2768.4</v>
          </cell>
          <cell r="E749">
            <v>10193</v>
          </cell>
          <cell r="F749">
            <v>10077.76</v>
          </cell>
          <cell r="G749">
            <v>0.39</v>
          </cell>
          <cell r="H749">
            <v>1.19</v>
          </cell>
          <cell r="I749">
            <v>4.5999999999999996</v>
          </cell>
          <cell r="J749" t="str">
            <v xml:space="preserve">5 </v>
          </cell>
          <cell r="K749">
            <v>167</v>
          </cell>
          <cell r="L749">
            <v>0.18145500000000001</v>
          </cell>
          <cell r="M749">
            <v>-19</v>
          </cell>
          <cell r="N749">
            <v>18</v>
          </cell>
          <cell r="O749">
            <v>1</v>
          </cell>
          <cell r="P749">
            <v>264.92</v>
          </cell>
          <cell r="Q749">
            <v>275.46300000000002</v>
          </cell>
          <cell r="R749">
            <v>275.46300000000002</v>
          </cell>
        </row>
        <row r="750">
          <cell r="A750" t="str">
            <v xml:space="preserve">ВОСТ-КРУГ,55/4 </v>
          </cell>
          <cell r="B750" t="str">
            <v xml:space="preserve">1 Мая 234 </v>
          </cell>
          <cell r="C750" t="str">
            <v xml:space="preserve">Жилзаказчик </v>
          </cell>
          <cell r="D750">
            <v>14491.8</v>
          </cell>
          <cell r="E750">
            <v>57634</v>
          </cell>
          <cell r="F750">
            <v>57624.03</v>
          </cell>
          <cell r="G750">
            <v>0.34</v>
          </cell>
          <cell r="H750">
            <v>1.19</v>
          </cell>
          <cell r="I750">
            <v>4.5999999999999996</v>
          </cell>
          <cell r="J750" t="str">
            <v xml:space="preserve">10 </v>
          </cell>
          <cell r="K750">
            <v>167</v>
          </cell>
          <cell r="L750">
            <v>0.90882000000000007</v>
          </cell>
          <cell r="M750">
            <v>-19</v>
          </cell>
          <cell r="N750">
            <v>18</v>
          </cell>
          <cell r="O750">
            <v>1</v>
          </cell>
          <cell r="P750">
            <v>1326.8579999999999</v>
          </cell>
          <cell r="Q750">
            <v>1441.979</v>
          </cell>
          <cell r="R750">
            <v>1441.979</v>
          </cell>
        </row>
        <row r="751">
          <cell r="A751" t="str">
            <v xml:space="preserve">ВОСТ-КРУГ,55/4 </v>
          </cell>
          <cell r="B751" t="str">
            <v xml:space="preserve">Российская 134 </v>
          </cell>
          <cell r="C751" t="str">
            <v xml:space="preserve">Жилзаказчик </v>
          </cell>
          <cell r="D751">
            <v>4946.8</v>
          </cell>
          <cell r="E751">
            <v>22609</v>
          </cell>
          <cell r="F751">
            <v>22600</v>
          </cell>
          <cell r="G751">
            <v>0.37</v>
          </cell>
          <cell r="H751">
            <v>1.19</v>
          </cell>
          <cell r="I751">
            <v>4.5999999999999996</v>
          </cell>
          <cell r="J751" t="str">
            <v xml:space="preserve">9 </v>
          </cell>
          <cell r="K751">
            <v>167</v>
          </cell>
          <cell r="L751">
            <v>0.38788699999999998</v>
          </cell>
          <cell r="M751">
            <v>-19</v>
          </cell>
          <cell r="N751">
            <v>18</v>
          </cell>
          <cell r="O751">
            <v>1</v>
          </cell>
          <cell r="P751">
            <v>566.30600000000004</v>
          </cell>
          <cell r="Q751">
            <v>492.221</v>
          </cell>
          <cell r="R751">
            <v>492.221</v>
          </cell>
        </row>
        <row r="752">
          <cell r="A752" t="str">
            <v xml:space="preserve">ВОСТ-КРУГ,55/4 </v>
          </cell>
          <cell r="B752" t="str">
            <v xml:space="preserve">Российская 136 </v>
          </cell>
          <cell r="C752" t="str">
            <v xml:space="preserve">Жилзаказчик </v>
          </cell>
          <cell r="D752">
            <v>7726.7</v>
          </cell>
          <cell r="E752">
            <v>34409</v>
          </cell>
          <cell r="F752">
            <v>34400</v>
          </cell>
          <cell r="G752">
            <v>0.35</v>
          </cell>
          <cell r="H752">
            <v>1.19</v>
          </cell>
          <cell r="I752">
            <v>4.5999999999999996</v>
          </cell>
          <cell r="J752" t="str">
            <v xml:space="preserve">9 </v>
          </cell>
          <cell r="K752">
            <v>167</v>
          </cell>
          <cell r="L752">
            <v>0.56009399999999998</v>
          </cell>
          <cell r="M752">
            <v>-19</v>
          </cell>
          <cell r="N752">
            <v>18</v>
          </cell>
          <cell r="O752">
            <v>1</v>
          </cell>
          <cell r="P752">
            <v>817.72500000000002</v>
          </cell>
          <cell r="Q752">
            <v>768.83299999999997</v>
          </cell>
          <cell r="R752">
            <v>768.83299999999997</v>
          </cell>
        </row>
        <row r="753">
          <cell r="A753" t="str">
            <v xml:space="preserve">ВОСТ-КРУГ,55/4 </v>
          </cell>
          <cell r="B753" t="str">
            <v xml:space="preserve">Российская 138 </v>
          </cell>
          <cell r="C753" t="str">
            <v xml:space="preserve">Жилзаказчик </v>
          </cell>
          <cell r="D753">
            <v>8669.2000000000007</v>
          </cell>
          <cell r="E753">
            <v>34509</v>
          </cell>
          <cell r="F753">
            <v>34500</v>
          </cell>
          <cell r="G753">
            <v>0.35</v>
          </cell>
          <cell r="H753">
            <v>1.19</v>
          </cell>
          <cell r="I753">
            <v>4.5999999999999996</v>
          </cell>
          <cell r="J753" t="str">
            <v xml:space="preserve">9 </v>
          </cell>
          <cell r="K753">
            <v>167</v>
          </cell>
          <cell r="L753">
            <v>0.56172199999999994</v>
          </cell>
          <cell r="M753">
            <v>-19</v>
          </cell>
          <cell r="N753">
            <v>18</v>
          </cell>
          <cell r="O753">
            <v>1</v>
          </cell>
          <cell r="P753">
            <v>820.101</v>
          </cell>
          <cell r="Q753">
            <v>862.61599999999999</v>
          </cell>
          <cell r="R753">
            <v>862.61599999999999</v>
          </cell>
        </row>
        <row r="754">
          <cell r="A754" t="str">
            <v xml:space="preserve">ВОСТ-КРУГ,55/4 </v>
          </cell>
          <cell r="B754" t="str">
            <v xml:space="preserve">40Л Победы 85 общ 3 </v>
          </cell>
          <cell r="C754" t="str">
            <v xml:space="preserve">Население </v>
          </cell>
          <cell r="D754">
            <v>3742</v>
          </cell>
          <cell r="E754">
            <v>16838</v>
          </cell>
          <cell r="F754">
            <v>16838.400000000001</v>
          </cell>
          <cell r="G754">
            <v>0.37</v>
          </cell>
          <cell r="H754">
            <v>1.19</v>
          </cell>
          <cell r="I754">
            <v>4.5999999999999996</v>
          </cell>
          <cell r="J754" t="str">
            <v xml:space="preserve">9 </v>
          </cell>
          <cell r="K754">
            <v>167</v>
          </cell>
          <cell r="L754">
            <v>0.28899999999999998</v>
          </cell>
          <cell r="M754">
            <v>-19</v>
          </cell>
          <cell r="N754">
            <v>18</v>
          </cell>
          <cell r="O754">
            <v>1</v>
          </cell>
          <cell r="P754">
            <v>421.93400000000003</v>
          </cell>
          <cell r="Q754">
            <v>372.34100000000001</v>
          </cell>
          <cell r="R754">
            <v>372.34100000000001</v>
          </cell>
        </row>
        <row r="755">
          <cell r="A755" t="str">
            <v xml:space="preserve">ВОСТ-КРУГ,55/4 </v>
          </cell>
          <cell r="B755" t="str">
            <v xml:space="preserve">40Л Победы 85 общеж 4 </v>
          </cell>
          <cell r="C755" t="str">
            <v xml:space="preserve">Население </v>
          </cell>
          <cell r="D755">
            <v>4609.3999999999996</v>
          </cell>
          <cell r="E755">
            <v>20742</v>
          </cell>
          <cell r="F755">
            <v>20742.099999999999</v>
          </cell>
          <cell r="G755">
            <v>0.37</v>
          </cell>
          <cell r="H755">
            <v>1.19</v>
          </cell>
          <cell r="I755">
            <v>4.5999999999999996</v>
          </cell>
          <cell r="J755" t="str">
            <v xml:space="preserve">9 </v>
          </cell>
          <cell r="K755">
            <v>167</v>
          </cell>
          <cell r="L755">
            <v>0.35599999999999998</v>
          </cell>
          <cell r="M755">
            <v>-19</v>
          </cell>
          <cell r="N755">
            <v>18</v>
          </cell>
          <cell r="O755">
            <v>1</v>
          </cell>
          <cell r="P755">
            <v>519.75300000000004</v>
          </cell>
          <cell r="Q755">
            <v>458.649</v>
          </cell>
          <cell r="R755">
            <v>458.649</v>
          </cell>
        </row>
        <row r="756">
          <cell r="A756" t="str">
            <v xml:space="preserve">ВОСТ-КРУГ,55/4 </v>
          </cell>
          <cell r="B756" t="str">
            <v xml:space="preserve">Восточно-Кругликовская 90 лит.9/3 ж/д </v>
          </cell>
          <cell r="C756" t="str">
            <v xml:space="preserve">ИТП Население </v>
          </cell>
          <cell r="D756">
            <v>3259.3</v>
          </cell>
          <cell r="E756">
            <v>16278</v>
          </cell>
          <cell r="F756">
            <v>16278</v>
          </cell>
          <cell r="G756">
            <v>0</v>
          </cell>
          <cell r="H756">
            <v>1.19</v>
          </cell>
          <cell r="I756">
            <v>4.5999999999999996</v>
          </cell>
          <cell r="J756" t="str">
            <v xml:space="preserve">8 </v>
          </cell>
          <cell r="K756">
            <v>167</v>
          </cell>
          <cell r="L756">
            <v>0.17921499999999999</v>
          </cell>
          <cell r="M756">
            <v>-19</v>
          </cell>
          <cell r="N756">
            <v>18</v>
          </cell>
          <cell r="O756">
            <v>1</v>
          </cell>
          <cell r="P756">
            <v>261.65100000000001</v>
          </cell>
          <cell r="Q756">
            <v>324.30799999999999</v>
          </cell>
          <cell r="R756">
            <v>324.30799999999999</v>
          </cell>
        </row>
        <row r="757">
          <cell r="A757" t="str">
            <v xml:space="preserve">ВОСТ-КРУГ,55/4 </v>
          </cell>
          <cell r="B757" t="str">
            <v xml:space="preserve">Восточно-Кругликовская 94 лит.9/2 ж/д </v>
          </cell>
          <cell r="C757" t="str">
            <v xml:space="preserve">ИТП Население </v>
          </cell>
          <cell r="D757">
            <v>4194.5</v>
          </cell>
          <cell r="E757">
            <v>23336</v>
          </cell>
          <cell r="F757">
            <v>23336</v>
          </cell>
          <cell r="G757">
            <v>0</v>
          </cell>
          <cell r="H757">
            <v>1.19</v>
          </cell>
          <cell r="I757">
            <v>4.5999999999999996</v>
          </cell>
          <cell r="J757" t="str">
            <v xml:space="preserve">8 </v>
          </cell>
          <cell r="K757">
            <v>167</v>
          </cell>
          <cell r="L757">
            <v>0.21722000000000002</v>
          </cell>
          <cell r="M757">
            <v>-19</v>
          </cell>
          <cell r="N757">
            <v>18</v>
          </cell>
          <cell r="O757">
            <v>1</v>
          </cell>
          <cell r="P757">
            <v>317.137</v>
          </cell>
          <cell r="Q757">
            <v>417.36700000000002</v>
          </cell>
          <cell r="R757">
            <v>417.36700000000002</v>
          </cell>
        </row>
        <row r="758">
          <cell r="A758" t="str">
            <v xml:space="preserve">ВОСТ-КРУГ,55/4 </v>
          </cell>
          <cell r="B758" t="str">
            <v xml:space="preserve">Восточно-Кругликовская 98 лит.9/1 ж/д </v>
          </cell>
          <cell r="C758" t="str">
            <v xml:space="preserve">ИТП Население </v>
          </cell>
          <cell r="D758">
            <v>2006.3</v>
          </cell>
          <cell r="E758">
            <v>16532</v>
          </cell>
          <cell r="F758">
            <v>16532</v>
          </cell>
          <cell r="G758">
            <v>0</v>
          </cell>
          <cell r="H758">
            <v>1.19</v>
          </cell>
          <cell r="I758">
            <v>4.5999999999999996</v>
          </cell>
          <cell r="J758" t="str">
            <v xml:space="preserve">8 </v>
          </cell>
          <cell r="K758">
            <v>167</v>
          </cell>
          <cell r="L758">
            <v>0.17921499999999999</v>
          </cell>
          <cell r="M758">
            <v>-19</v>
          </cell>
          <cell r="N758">
            <v>18</v>
          </cell>
          <cell r="O758">
            <v>1</v>
          </cell>
          <cell r="P758">
            <v>261.65100000000001</v>
          </cell>
          <cell r="Q758">
            <v>199.63200000000001</v>
          </cell>
          <cell r="R758">
            <v>199.63200000000001</v>
          </cell>
        </row>
        <row r="759">
          <cell r="A759" t="str">
            <v xml:space="preserve">ВОСТ-КРУГ,55/4 </v>
          </cell>
          <cell r="B759" t="str">
            <v xml:space="preserve">1 Мая 286/1 ж/д </v>
          </cell>
          <cell r="C759" t="str">
            <v xml:space="preserve">ИТП Население </v>
          </cell>
          <cell r="D759">
            <v>2665.1</v>
          </cell>
          <cell r="E759">
            <v>6658</v>
          </cell>
          <cell r="F759">
            <v>6658</v>
          </cell>
          <cell r="G759">
            <v>0</v>
          </cell>
          <cell r="H759">
            <v>1.19</v>
          </cell>
          <cell r="I759">
            <v>4.5999999999999996</v>
          </cell>
          <cell r="J759" t="str">
            <v xml:space="preserve">5 </v>
          </cell>
          <cell r="K759">
            <v>167</v>
          </cell>
          <cell r="L759">
            <v>0.14300000000000002</v>
          </cell>
          <cell r="M759">
            <v>-19</v>
          </cell>
          <cell r="N759">
            <v>18</v>
          </cell>
          <cell r="O759">
            <v>1</v>
          </cell>
          <cell r="P759">
            <v>208.77799999999999</v>
          </cell>
          <cell r="Q759">
            <v>265.18700000000001</v>
          </cell>
          <cell r="R759">
            <v>265.18700000000001</v>
          </cell>
        </row>
        <row r="760">
          <cell r="A760" t="str">
            <v xml:space="preserve">ВОСТ-КРУГ,55/4 </v>
          </cell>
          <cell r="B760" t="str">
            <v xml:space="preserve">1 Мая 288 ж/д </v>
          </cell>
          <cell r="C760" t="str">
            <v xml:space="preserve">ИТП Население </v>
          </cell>
          <cell r="D760">
            <v>2665.1</v>
          </cell>
          <cell r="E760">
            <v>6658</v>
          </cell>
          <cell r="F760">
            <v>6658</v>
          </cell>
          <cell r="G760">
            <v>0</v>
          </cell>
          <cell r="H760">
            <v>1.19</v>
          </cell>
          <cell r="I760">
            <v>4.5999999999999996</v>
          </cell>
          <cell r="J760" t="str">
            <v xml:space="preserve">5 </v>
          </cell>
          <cell r="K760">
            <v>167</v>
          </cell>
          <cell r="L760">
            <v>0.14300000000000002</v>
          </cell>
          <cell r="M760">
            <v>-19</v>
          </cell>
          <cell r="N760">
            <v>18</v>
          </cell>
          <cell r="O760">
            <v>1</v>
          </cell>
          <cell r="P760">
            <v>208.77799999999999</v>
          </cell>
          <cell r="Q760">
            <v>265.18700000000001</v>
          </cell>
          <cell r="R760">
            <v>265.18700000000001</v>
          </cell>
        </row>
        <row r="761">
          <cell r="A761" t="str">
            <v xml:space="preserve">ВОСТ-КРУГ,55/4 </v>
          </cell>
          <cell r="B761" t="str">
            <v xml:space="preserve">1 Мая 47 Ж/Д </v>
          </cell>
          <cell r="C761" t="str">
            <v xml:space="preserve">Население </v>
          </cell>
          <cell r="D761">
            <v>4668.8999999999996</v>
          </cell>
          <cell r="E761">
            <v>21010</v>
          </cell>
          <cell r="F761">
            <v>21010</v>
          </cell>
          <cell r="G761">
            <v>0.37</v>
          </cell>
          <cell r="H761">
            <v>1.19</v>
          </cell>
          <cell r="I761">
            <v>4.5999999999999996</v>
          </cell>
          <cell r="J761" t="str">
            <v xml:space="preserve">9 </v>
          </cell>
          <cell r="K761">
            <v>167</v>
          </cell>
          <cell r="L761">
            <v>0.36060000000000003</v>
          </cell>
          <cell r="M761">
            <v>-19</v>
          </cell>
          <cell r="N761">
            <v>18</v>
          </cell>
          <cell r="O761">
            <v>1</v>
          </cell>
          <cell r="P761">
            <v>526.46699999999998</v>
          </cell>
          <cell r="Q761">
            <v>464.57</v>
          </cell>
          <cell r="R761">
            <v>464.57</v>
          </cell>
        </row>
        <row r="762">
          <cell r="A762" t="str">
            <v xml:space="preserve">ВОСТ-КРУГ,55/4 </v>
          </cell>
          <cell r="B762" t="str">
            <v xml:space="preserve">В Кругликовская 47/1 ж/д </v>
          </cell>
          <cell r="C762" t="str">
            <v xml:space="preserve">Население </v>
          </cell>
          <cell r="D762">
            <v>3236.9</v>
          </cell>
          <cell r="E762">
            <v>14566</v>
          </cell>
          <cell r="F762">
            <v>14566.09</v>
          </cell>
          <cell r="G762">
            <v>0.37</v>
          </cell>
          <cell r="H762">
            <v>1.19</v>
          </cell>
          <cell r="I762">
            <v>4.5999999999999996</v>
          </cell>
          <cell r="J762" t="str">
            <v xml:space="preserve">9 </v>
          </cell>
          <cell r="K762">
            <v>167</v>
          </cell>
          <cell r="L762">
            <v>0.25</v>
          </cell>
          <cell r="M762">
            <v>-19</v>
          </cell>
          <cell r="N762">
            <v>18</v>
          </cell>
          <cell r="O762">
            <v>1</v>
          </cell>
          <cell r="P762">
            <v>364.995</v>
          </cell>
          <cell r="Q762">
            <v>322.08100000000002</v>
          </cell>
          <cell r="R762">
            <v>322.08100000000002</v>
          </cell>
        </row>
        <row r="763">
          <cell r="A763" t="str">
            <v xml:space="preserve">ВОСТ-КРУГ,55/4 </v>
          </cell>
          <cell r="B763" t="str">
            <v xml:space="preserve">В Кругликовская 47/2 ж/д </v>
          </cell>
          <cell r="C763" t="str">
            <v xml:space="preserve">Население </v>
          </cell>
          <cell r="D763">
            <v>3198.1</v>
          </cell>
          <cell r="E763">
            <v>14391</v>
          </cell>
          <cell r="F763">
            <v>14391.3</v>
          </cell>
          <cell r="G763">
            <v>0.37</v>
          </cell>
          <cell r="H763">
            <v>1.19</v>
          </cell>
          <cell r="I763">
            <v>4.5999999999999996</v>
          </cell>
          <cell r="J763" t="str">
            <v xml:space="preserve">9 </v>
          </cell>
          <cell r="K763">
            <v>167</v>
          </cell>
          <cell r="L763">
            <v>0.247</v>
          </cell>
          <cell r="M763">
            <v>-19</v>
          </cell>
          <cell r="N763">
            <v>18</v>
          </cell>
          <cell r="O763">
            <v>1</v>
          </cell>
          <cell r="P763">
            <v>360.61500000000001</v>
          </cell>
          <cell r="Q763">
            <v>318.22199999999998</v>
          </cell>
          <cell r="R763">
            <v>318.22199999999998</v>
          </cell>
        </row>
        <row r="764">
          <cell r="A764" t="str">
            <v xml:space="preserve">ВОСТ-КРУГ,55/4 </v>
          </cell>
          <cell r="B764" t="str">
            <v xml:space="preserve">1 Мая 186 ж/д цо </v>
          </cell>
          <cell r="C764" t="str">
            <v xml:space="preserve">ИТП Прочие </v>
          </cell>
          <cell r="D764">
            <v>9895.5</v>
          </cell>
          <cell r="E764">
            <v>48330</v>
          </cell>
          <cell r="F764">
            <v>48320</v>
          </cell>
          <cell r="G764">
            <v>0</v>
          </cell>
          <cell r="H764">
            <v>1.19</v>
          </cell>
          <cell r="I764">
            <v>4.5999999999999996</v>
          </cell>
          <cell r="J764" t="str">
            <v xml:space="preserve">10 </v>
          </cell>
          <cell r="K764">
            <v>167</v>
          </cell>
          <cell r="L764">
            <v>0.45965000000000006</v>
          </cell>
          <cell r="M764">
            <v>-19</v>
          </cell>
          <cell r="N764">
            <v>18</v>
          </cell>
          <cell r="O764">
            <v>1</v>
          </cell>
          <cell r="P764">
            <v>671.07799999999997</v>
          </cell>
          <cell r="Q764">
            <v>0</v>
          </cell>
          <cell r="R764">
            <v>671.07799999999997</v>
          </cell>
        </row>
        <row r="765">
          <cell r="A765" t="str">
            <v xml:space="preserve">ВОСТ-КРУГ,55/4 </v>
          </cell>
          <cell r="B765" t="str">
            <v xml:space="preserve">1 Мая 186 офисы цо </v>
          </cell>
          <cell r="C765" t="str">
            <v xml:space="preserve">ИТП Прочие </v>
          </cell>
          <cell r="D765">
            <v>896.1</v>
          </cell>
          <cell r="E765">
            <v>0</v>
          </cell>
          <cell r="F765">
            <v>3315</v>
          </cell>
          <cell r="G765">
            <v>0</v>
          </cell>
          <cell r="H765">
            <v>1.19</v>
          </cell>
          <cell r="I765">
            <v>4.5999999999999996</v>
          </cell>
          <cell r="J765" t="str">
            <v xml:space="preserve"> </v>
          </cell>
          <cell r="K765">
            <v>167</v>
          </cell>
          <cell r="L765">
            <v>3.1540000000000006E-2</v>
          </cell>
          <cell r="M765">
            <v>-19</v>
          </cell>
          <cell r="N765">
            <v>18</v>
          </cell>
          <cell r="O765">
            <v>1</v>
          </cell>
          <cell r="P765">
            <v>46.048000000000002</v>
          </cell>
          <cell r="Q765">
            <v>0</v>
          </cell>
          <cell r="R765">
            <v>46.048000000000002</v>
          </cell>
        </row>
        <row r="766">
          <cell r="A766" t="str">
            <v xml:space="preserve">ВОСТ-КРУГ,55/4 </v>
          </cell>
          <cell r="B766" t="str">
            <v xml:space="preserve">В Кругликовская 72 лит.3 </v>
          </cell>
          <cell r="C766" t="str">
            <v xml:space="preserve">ИТП Население </v>
          </cell>
          <cell r="D766">
            <v>6409.1</v>
          </cell>
          <cell r="E766">
            <v>40404</v>
          </cell>
          <cell r="F766">
            <v>40404</v>
          </cell>
          <cell r="G766">
            <v>0</v>
          </cell>
          <cell r="H766">
            <v>1.19</v>
          </cell>
          <cell r="I766">
            <v>4.5999999999999996</v>
          </cell>
          <cell r="J766" t="str">
            <v xml:space="preserve">5 </v>
          </cell>
          <cell r="K766">
            <v>167</v>
          </cell>
          <cell r="L766">
            <v>0.27352000000000004</v>
          </cell>
          <cell r="M766">
            <v>-19</v>
          </cell>
          <cell r="N766">
            <v>18</v>
          </cell>
          <cell r="O766">
            <v>1</v>
          </cell>
          <cell r="P766">
            <v>399.33300000000003</v>
          </cell>
          <cell r="Q766">
            <v>637.72699999999998</v>
          </cell>
          <cell r="R766">
            <v>637.72699999999998</v>
          </cell>
        </row>
        <row r="767">
          <cell r="A767" t="str">
            <v xml:space="preserve">ВОСТ-КРУГ,55/4 </v>
          </cell>
          <cell r="B767" t="str">
            <v xml:space="preserve">1 Мая 230 ПОДКАЧКА </v>
          </cell>
          <cell r="C767" t="str">
            <v xml:space="preserve">Прочие </v>
          </cell>
          <cell r="D767">
            <v>28.67</v>
          </cell>
          <cell r="E767">
            <v>0</v>
          </cell>
          <cell r="F767">
            <v>129.03</v>
          </cell>
          <cell r="G767">
            <v>0.8</v>
          </cell>
          <cell r="H767">
            <v>1.19</v>
          </cell>
          <cell r="I767">
            <v>4.5999999999999996</v>
          </cell>
          <cell r="J767" t="str">
            <v xml:space="preserve"> </v>
          </cell>
          <cell r="K767">
            <v>167</v>
          </cell>
          <cell r="L767">
            <v>4.4000000000000003E-3</v>
          </cell>
          <cell r="M767">
            <v>-19</v>
          </cell>
          <cell r="N767">
            <v>15</v>
          </cell>
          <cell r="O767">
            <v>1</v>
          </cell>
          <cell r="P767">
            <v>5.4349999999999996</v>
          </cell>
          <cell r="Q767">
            <v>0</v>
          </cell>
          <cell r="R767">
            <v>5.4349999999999996</v>
          </cell>
        </row>
        <row r="768">
          <cell r="A768" t="str">
            <v xml:space="preserve">ВОСТ-КРУГ,55/4 </v>
          </cell>
          <cell r="B768" t="str">
            <v xml:space="preserve">1 Мая лит 1  зд.инстит </v>
          </cell>
          <cell r="C768" t="str">
            <v xml:space="preserve">Прочие </v>
          </cell>
          <cell r="D768">
            <v>956</v>
          </cell>
          <cell r="E768">
            <v>0</v>
          </cell>
          <cell r="F768">
            <v>4302.9399999999996</v>
          </cell>
          <cell r="G768">
            <v>0.35</v>
          </cell>
          <cell r="H768">
            <v>1.19</v>
          </cell>
          <cell r="I768">
            <v>4.5999999999999996</v>
          </cell>
          <cell r="J768" t="str">
            <v xml:space="preserve"> </v>
          </cell>
          <cell r="K768">
            <v>167</v>
          </cell>
          <cell r="L768">
            <v>6.9860000000000005E-2</v>
          </cell>
          <cell r="M768">
            <v>-19</v>
          </cell>
          <cell r="N768">
            <v>18</v>
          </cell>
          <cell r="O768">
            <v>1</v>
          </cell>
          <cell r="P768">
            <v>101.996</v>
          </cell>
          <cell r="Q768">
            <v>0</v>
          </cell>
          <cell r="R768">
            <v>101.996</v>
          </cell>
        </row>
        <row r="769">
          <cell r="A769" t="str">
            <v xml:space="preserve">ВОСТ-КРУГ,55/4 </v>
          </cell>
          <cell r="B769" t="str">
            <v xml:space="preserve">В Кругликовская 49 хозблок </v>
          </cell>
          <cell r="C769" t="str">
            <v xml:space="preserve">Прочие </v>
          </cell>
          <cell r="D769">
            <v>263.99</v>
          </cell>
          <cell r="E769">
            <v>0</v>
          </cell>
          <cell r="F769">
            <v>1187.94</v>
          </cell>
          <cell r="G769">
            <v>0.43</v>
          </cell>
          <cell r="H769">
            <v>1.19</v>
          </cell>
          <cell r="I769">
            <v>4.5999999999999996</v>
          </cell>
          <cell r="J769" t="str">
            <v xml:space="preserve"> </v>
          </cell>
          <cell r="K769">
            <v>167</v>
          </cell>
          <cell r="L769">
            <v>2.3694999999999997E-2</v>
          </cell>
          <cell r="M769">
            <v>-19</v>
          </cell>
          <cell r="N769">
            <v>18</v>
          </cell>
          <cell r="O769">
            <v>1</v>
          </cell>
          <cell r="P769">
            <v>34.595999999999997</v>
          </cell>
          <cell r="Q769">
            <v>0</v>
          </cell>
          <cell r="R769">
            <v>34.595999999999997</v>
          </cell>
        </row>
        <row r="770">
          <cell r="A770" t="str">
            <v xml:space="preserve">ВОСТ-КРУГ,55/4 </v>
          </cell>
          <cell r="B770" t="str">
            <v xml:space="preserve">В Кругликовская 49 общ 2 </v>
          </cell>
          <cell r="C770" t="str">
            <v xml:space="preserve">ИТП Население </v>
          </cell>
          <cell r="D770">
            <v>2217</v>
          </cell>
          <cell r="E770">
            <v>9977</v>
          </cell>
          <cell r="F770">
            <v>9976.6</v>
          </cell>
          <cell r="G770">
            <v>0.37</v>
          </cell>
          <cell r="H770">
            <v>1.19</v>
          </cell>
          <cell r="I770">
            <v>4.5999999999999996</v>
          </cell>
          <cell r="J770" t="str">
            <v xml:space="preserve">5 </v>
          </cell>
          <cell r="K770">
            <v>167</v>
          </cell>
          <cell r="L770">
            <v>0.17123000000000002</v>
          </cell>
          <cell r="M770">
            <v>-19</v>
          </cell>
          <cell r="N770">
            <v>18</v>
          </cell>
          <cell r="O770">
            <v>1</v>
          </cell>
          <cell r="P770">
            <v>249.99199999999999</v>
          </cell>
          <cell r="Q770">
            <v>220.59800000000001</v>
          </cell>
          <cell r="R770">
            <v>220.59800000000001</v>
          </cell>
        </row>
        <row r="771">
          <cell r="A771" t="str">
            <v xml:space="preserve">Итого по котельной </v>
          </cell>
          <cell r="B771" t="str">
            <v xml:space="preserve">собственное ---------------------------- </v>
          </cell>
          <cell r="C771" t="str">
            <v xml:space="preserve">По всем группам </v>
          </cell>
          <cell r="D771">
            <v>346664.82</v>
          </cell>
          <cell r="E771">
            <v>1345105</v>
          </cell>
          <cell r="F771">
            <v>1618437.7299999997</v>
          </cell>
          <cell r="H771">
            <v>1.19</v>
          </cell>
          <cell r="L771">
            <v>21.813326999999997</v>
          </cell>
          <cell r="P771">
            <v>30322.208000000002</v>
          </cell>
          <cell r="Q771">
            <v>24906.846999999998</v>
          </cell>
          <cell r="R771">
            <v>32385.089999999997</v>
          </cell>
        </row>
        <row r="772">
          <cell r="A772" t="str">
            <v xml:space="preserve"> </v>
          </cell>
          <cell r="B772" t="str">
            <v xml:space="preserve"> </v>
          </cell>
          <cell r="C772" t="str">
            <v xml:space="preserve">Бюджет </v>
          </cell>
          <cell r="D772">
            <v>13664.329999999998</v>
          </cell>
          <cell r="E772">
            <v>45075</v>
          </cell>
          <cell r="F772">
            <v>59323.14</v>
          </cell>
          <cell r="H772">
            <v>1.19</v>
          </cell>
          <cell r="L772">
            <v>0.97693200000000002</v>
          </cell>
          <cell r="P772">
            <v>1370.64</v>
          </cell>
          <cell r="Q772">
            <v>0</v>
          </cell>
          <cell r="R772">
            <v>1370.64</v>
          </cell>
        </row>
        <row r="773">
          <cell r="A773" t="str">
            <v xml:space="preserve"> </v>
          </cell>
          <cell r="B773" t="str">
            <v xml:space="preserve"> </v>
          </cell>
          <cell r="C773" t="str">
            <v xml:space="preserve">"Население" в т.ч. "Жилзаказчик" </v>
          </cell>
          <cell r="D773">
            <v>124210.15</v>
          </cell>
          <cell r="E773">
            <v>469444</v>
          </cell>
          <cell r="F773">
            <v>507218.67999999993</v>
          </cell>
          <cell r="H773">
            <v>1.19</v>
          </cell>
          <cell r="L773">
            <v>8.4861360000000001</v>
          </cell>
          <cell r="P773">
            <v>12389.575000000001</v>
          </cell>
          <cell r="Q773">
            <v>12331.939999999999</v>
          </cell>
          <cell r="R773">
            <v>12331.939999999999</v>
          </cell>
        </row>
        <row r="774">
          <cell r="A774" t="str">
            <v xml:space="preserve"> </v>
          </cell>
          <cell r="B774" t="str">
            <v xml:space="preserve"> </v>
          </cell>
          <cell r="C774" t="str">
            <v xml:space="preserve">Жилзаказчик </v>
          </cell>
          <cell r="D774">
            <v>61502.55</v>
          </cell>
          <cell r="E774">
            <v>258295</v>
          </cell>
          <cell r="F774">
            <v>259463.89</v>
          </cell>
          <cell r="H774">
            <v>1.19</v>
          </cell>
          <cell r="L774">
            <v>4.3260149999999999</v>
          </cell>
          <cell r="P774">
            <v>6315.8840000000009</v>
          </cell>
          <cell r="Q774">
            <v>6092.3329999999996</v>
          </cell>
          <cell r="R774">
            <v>6092.3329999999996</v>
          </cell>
        </row>
        <row r="775">
          <cell r="A775" t="str">
            <v xml:space="preserve"> </v>
          </cell>
          <cell r="B775" t="str">
            <v xml:space="preserve"> </v>
          </cell>
          <cell r="C775" t="str">
            <v xml:space="preserve">Прочие </v>
          </cell>
          <cell r="D775">
            <v>18608.36</v>
          </cell>
          <cell r="E775">
            <v>35210</v>
          </cell>
          <cell r="F775">
            <v>119811.71999999997</v>
          </cell>
          <cell r="H775">
            <v>1.19</v>
          </cell>
          <cell r="L775">
            <v>1.2657440000000002</v>
          </cell>
          <cell r="P775">
            <v>1824.9860000000003</v>
          </cell>
          <cell r="Q775">
            <v>0</v>
          </cell>
          <cell r="R775">
            <v>1824.9860000000003</v>
          </cell>
        </row>
        <row r="776">
          <cell r="A776" t="str">
            <v xml:space="preserve"> </v>
          </cell>
          <cell r="B776" t="str">
            <v xml:space="preserve"> </v>
          </cell>
          <cell r="C776" t="str">
            <v xml:space="preserve">ИТП Бюджет </v>
          </cell>
          <cell r="D776">
            <v>10053.6</v>
          </cell>
          <cell r="E776">
            <v>0</v>
          </cell>
          <cell r="F776">
            <v>34728.800000000003</v>
          </cell>
          <cell r="H776">
            <v>1.19</v>
          </cell>
          <cell r="L776">
            <v>0.51992700000000003</v>
          </cell>
          <cell r="P776">
            <v>711.49099999999999</v>
          </cell>
          <cell r="Q776">
            <v>0</v>
          </cell>
          <cell r="R776">
            <v>711.49099999999999</v>
          </cell>
        </row>
        <row r="777">
          <cell r="A777" t="str">
            <v xml:space="preserve"> </v>
          </cell>
          <cell r="B777" t="str">
            <v xml:space="preserve"> </v>
          </cell>
          <cell r="C777" t="str">
            <v xml:space="preserve">ИТП Население-Жилзаказчик </v>
          </cell>
          <cell r="D777">
            <v>5300.9</v>
          </cell>
          <cell r="E777">
            <v>17447</v>
          </cell>
          <cell r="F777">
            <v>22998</v>
          </cell>
          <cell r="H777">
            <v>1.19</v>
          </cell>
          <cell r="L777">
            <v>0.40887499999999999</v>
          </cell>
          <cell r="P777">
            <v>596.94899999999996</v>
          </cell>
          <cell r="Q777">
            <v>527.45600000000002</v>
          </cell>
          <cell r="R777">
            <v>527.45600000000002</v>
          </cell>
        </row>
        <row r="778">
          <cell r="A778" t="str">
            <v xml:space="preserve"> </v>
          </cell>
          <cell r="B778" t="str">
            <v xml:space="preserve"> </v>
          </cell>
          <cell r="C778" t="str">
            <v xml:space="preserve">ИТП Население </v>
          </cell>
          <cell r="D778">
            <v>118387.30000000003</v>
          </cell>
          <cell r="E778">
            <v>556077</v>
          </cell>
          <cell r="F778">
            <v>600326.04999999993</v>
          </cell>
          <cell r="H778">
            <v>1.19</v>
          </cell>
          <cell r="L778">
            <v>6.7517650000000016</v>
          </cell>
          <cell r="P778">
            <v>9857.4410000000025</v>
          </cell>
          <cell r="Q778">
            <v>12047.451000000001</v>
          </cell>
          <cell r="R778">
            <v>12047.451000000001</v>
          </cell>
        </row>
        <row r="779">
          <cell r="A779" t="str">
            <v xml:space="preserve"> </v>
          </cell>
          <cell r="B779" t="str">
            <v xml:space="preserve"> </v>
          </cell>
          <cell r="C779" t="str">
            <v xml:space="preserve">ИТП Прочие </v>
          </cell>
          <cell r="D779">
            <v>56440.18</v>
          </cell>
          <cell r="E779">
            <v>221852</v>
          </cell>
          <cell r="F779">
            <v>274031.34000000003</v>
          </cell>
          <cell r="H779">
            <v>1.19</v>
          </cell>
          <cell r="L779">
            <v>3.4039479999999998</v>
          </cell>
          <cell r="P779">
            <v>3571.1260000000002</v>
          </cell>
          <cell r="Q779">
            <v>0</v>
          </cell>
          <cell r="R779">
            <v>3571.1260000000002</v>
          </cell>
        </row>
        <row r="780">
          <cell r="A780" t="str">
            <v>Тепловые потери в наружных сетях потребителей</v>
          </cell>
          <cell r="H780">
            <v>1.19</v>
          </cell>
        </row>
        <row r="781">
          <cell r="A781" t="str">
            <v xml:space="preserve">Воровск.180/3 </v>
          </cell>
          <cell r="B781" t="str">
            <v xml:space="preserve">Тургенева 149-151 </v>
          </cell>
          <cell r="C781" t="str">
            <v xml:space="preserve">Прочие </v>
          </cell>
          <cell r="D781">
            <v>2715</v>
          </cell>
          <cell r="E781">
            <v>0</v>
          </cell>
          <cell r="F781">
            <v>9929.7099999999991</v>
          </cell>
          <cell r="G781">
            <v>0.34</v>
          </cell>
          <cell r="H781">
            <v>1.19</v>
          </cell>
          <cell r="I781">
            <v>4.5999999999999996</v>
          </cell>
          <cell r="J781" t="str">
            <v xml:space="preserve"> </v>
          </cell>
          <cell r="K781">
            <v>167</v>
          </cell>
          <cell r="L781">
            <v>0.14390899999999998</v>
          </cell>
          <cell r="M781">
            <v>-19</v>
          </cell>
          <cell r="N781">
            <v>16</v>
          </cell>
          <cell r="O781">
            <v>1</v>
          </cell>
          <cell r="P781">
            <v>189.15100000000001</v>
          </cell>
          <cell r="Q781">
            <v>0</v>
          </cell>
          <cell r="R781">
            <v>189.15100000000001</v>
          </cell>
        </row>
        <row r="782">
          <cell r="A782" t="str">
            <v xml:space="preserve">Воровск.180/3 </v>
          </cell>
          <cell r="B782" t="str">
            <v xml:space="preserve">Фестивальная 21 Кафе Театральное </v>
          </cell>
          <cell r="C782" t="str">
            <v xml:space="preserve">Прочие </v>
          </cell>
          <cell r="D782">
            <v>316.5</v>
          </cell>
          <cell r="E782">
            <v>0</v>
          </cell>
          <cell r="F782">
            <v>1257.4000000000001</v>
          </cell>
          <cell r="G782">
            <v>0.34</v>
          </cell>
          <cell r="H782">
            <v>1.19</v>
          </cell>
          <cell r="I782">
            <v>4.5999999999999996</v>
          </cell>
          <cell r="J782" t="str">
            <v xml:space="preserve"> </v>
          </cell>
          <cell r="K782">
            <v>167</v>
          </cell>
          <cell r="L782">
            <v>1.9184E-2</v>
          </cell>
          <cell r="M782">
            <v>-19</v>
          </cell>
          <cell r="N782">
            <v>16</v>
          </cell>
          <cell r="O782">
            <v>1</v>
          </cell>
          <cell r="P782">
            <v>25.216000000000001</v>
          </cell>
          <cell r="Q782">
            <v>0</v>
          </cell>
          <cell r="R782">
            <v>25.216000000000001</v>
          </cell>
        </row>
        <row r="783">
          <cell r="A783" t="str">
            <v xml:space="preserve">Воровск.180/3 </v>
          </cell>
          <cell r="B783" t="str">
            <v xml:space="preserve">Тургенева 133 неж.пом. </v>
          </cell>
          <cell r="C783" t="str">
            <v xml:space="preserve">Прочие </v>
          </cell>
          <cell r="D783">
            <v>311.76</v>
          </cell>
          <cell r="E783">
            <v>0</v>
          </cell>
          <cell r="F783">
            <v>1091.1600000000001</v>
          </cell>
          <cell r="G783">
            <v>0.43</v>
          </cell>
          <cell r="H783">
            <v>1.19</v>
          </cell>
          <cell r="I783">
            <v>4.5999999999999996</v>
          </cell>
          <cell r="J783" t="str">
            <v xml:space="preserve"> </v>
          </cell>
          <cell r="K783">
            <v>167</v>
          </cell>
          <cell r="L783">
            <v>0.02</v>
          </cell>
          <cell r="M783">
            <v>-19</v>
          </cell>
          <cell r="N783">
            <v>15</v>
          </cell>
          <cell r="O783">
            <v>1</v>
          </cell>
          <cell r="P783">
            <v>24.702000000000002</v>
          </cell>
          <cell r="Q783">
            <v>0</v>
          </cell>
          <cell r="R783">
            <v>24.702000000000002</v>
          </cell>
        </row>
        <row r="784">
          <cell r="A784" t="str">
            <v xml:space="preserve">Воровск.180/3 </v>
          </cell>
          <cell r="B784" t="str">
            <v xml:space="preserve">Фестивальная 17а Прок Прик окр </v>
          </cell>
          <cell r="C784" t="str">
            <v xml:space="preserve">Бюджет </v>
          </cell>
          <cell r="D784">
            <v>289.67</v>
          </cell>
          <cell r="E784">
            <v>0</v>
          </cell>
          <cell r="F784">
            <v>1303.5</v>
          </cell>
          <cell r="G784">
            <v>0.43</v>
          </cell>
          <cell r="H784">
            <v>1.19</v>
          </cell>
          <cell r="I784">
            <v>4.5999999999999996</v>
          </cell>
          <cell r="J784" t="str">
            <v xml:space="preserve"> </v>
          </cell>
          <cell r="K784">
            <v>167</v>
          </cell>
          <cell r="L784">
            <v>2.6000000000000002E-2</v>
          </cell>
          <cell r="M784">
            <v>-19</v>
          </cell>
          <cell r="N784">
            <v>18</v>
          </cell>
          <cell r="O784">
            <v>1</v>
          </cell>
          <cell r="P784">
            <v>37.957999999999998</v>
          </cell>
          <cell r="Q784">
            <v>0</v>
          </cell>
          <cell r="R784">
            <v>37.957999999999998</v>
          </cell>
        </row>
        <row r="785">
          <cell r="A785" t="str">
            <v xml:space="preserve">Воровск.180/3 </v>
          </cell>
          <cell r="B785" t="str">
            <v xml:space="preserve">Тургенева 145 </v>
          </cell>
          <cell r="C785" t="str">
            <v xml:space="preserve">Прочие </v>
          </cell>
          <cell r="D785">
            <v>72.099999999999994</v>
          </cell>
          <cell r="E785">
            <v>0</v>
          </cell>
          <cell r="F785">
            <v>254.98</v>
          </cell>
          <cell r="G785">
            <v>0</v>
          </cell>
          <cell r="H785">
            <v>1.19</v>
          </cell>
          <cell r="I785">
            <v>4.5999999999999996</v>
          </cell>
          <cell r="J785" t="str">
            <v xml:space="preserve"> </v>
          </cell>
          <cell r="K785">
            <v>167</v>
          </cell>
          <cell r="L785">
            <v>5.6879999999999995E-3</v>
          </cell>
          <cell r="M785">
            <v>-19</v>
          </cell>
          <cell r="N785">
            <v>18</v>
          </cell>
          <cell r="O785">
            <v>1</v>
          </cell>
          <cell r="P785">
            <v>8.3049999999999997</v>
          </cell>
          <cell r="Q785">
            <v>0</v>
          </cell>
          <cell r="R785">
            <v>8.3049999999999997</v>
          </cell>
        </row>
        <row r="786">
          <cell r="A786" t="str">
            <v xml:space="preserve">Воровск.180/3 </v>
          </cell>
          <cell r="B786" t="str">
            <v xml:space="preserve">Тургенева 145 кв 3 офис </v>
          </cell>
          <cell r="C786" t="str">
            <v xml:space="preserve">Прочие </v>
          </cell>
          <cell r="D786">
            <v>44.7</v>
          </cell>
          <cell r="E786">
            <v>159</v>
          </cell>
          <cell r="F786">
            <v>159</v>
          </cell>
          <cell r="G786">
            <v>0</v>
          </cell>
          <cell r="H786">
            <v>1.19</v>
          </cell>
          <cell r="I786">
            <v>4.5999999999999996</v>
          </cell>
          <cell r="J786" t="str">
            <v xml:space="preserve"> </v>
          </cell>
          <cell r="K786">
            <v>167</v>
          </cell>
          <cell r="L786">
            <v>2.2780000000000001E-3</v>
          </cell>
          <cell r="M786">
            <v>-19</v>
          </cell>
          <cell r="N786">
            <v>18</v>
          </cell>
          <cell r="O786">
            <v>1</v>
          </cell>
          <cell r="P786">
            <v>3.327</v>
          </cell>
          <cell r="Q786">
            <v>0</v>
          </cell>
          <cell r="R786">
            <v>3.327</v>
          </cell>
        </row>
        <row r="787">
          <cell r="A787" t="str">
            <v xml:space="preserve">Воровск.180/3 </v>
          </cell>
          <cell r="B787" t="str">
            <v xml:space="preserve">Тургенева 155 ДО № 8619/0139 </v>
          </cell>
          <cell r="C787" t="str">
            <v xml:space="preserve">Прочие </v>
          </cell>
          <cell r="D787">
            <v>98.1</v>
          </cell>
          <cell r="E787">
            <v>0</v>
          </cell>
          <cell r="F787">
            <v>353.16</v>
          </cell>
          <cell r="G787">
            <v>0.35</v>
          </cell>
          <cell r="H787">
            <v>1.19</v>
          </cell>
          <cell r="I787">
            <v>4.5999999999999996</v>
          </cell>
          <cell r="J787" t="str">
            <v xml:space="preserve"> </v>
          </cell>
          <cell r="K787">
            <v>167</v>
          </cell>
          <cell r="L787">
            <v>5.7339999999999995E-3</v>
          </cell>
          <cell r="M787">
            <v>-19</v>
          </cell>
          <cell r="N787">
            <v>18</v>
          </cell>
          <cell r="O787">
            <v>1</v>
          </cell>
          <cell r="P787">
            <v>8.3710000000000004</v>
          </cell>
          <cell r="Q787">
            <v>0</v>
          </cell>
          <cell r="R787">
            <v>8.3710000000000004</v>
          </cell>
        </row>
        <row r="788">
          <cell r="A788" t="str">
            <v xml:space="preserve">Воровск.180/3 </v>
          </cell>
          <cell r="B788" t="str">
            <v xml:space="preserve">Тургенева 145 кв75 парикмах </v>
          </cell>
          <cell r="C788" t="str">
            <v xml:space="preserve">Прочие </v>
          </cell>
          <cell r="D788">
            <v>32.299999999999997</v>
          </cell>
          <cell r="E788">
            <v>0</v>
          </cell>
          <cell r="F788">
            <v>154.56</v>
          </cell>
          <cell r="G788">
            <v>0</v>
          </cell>
          <cell r="H788">
            <v>1.19</v>
          </cell>
          <cell r="I788">
            <v>4.5999999999999996</v>
          </cell>
          <cell r="J788" t="str">
            <v xml:space="preserve"> </v>
          </cell>
          <cell r="K788">
            <v>167</v>
          </cell>
          <cell r="L788">
            <v>1.9649999999999997E-3</v>
          </cell>
          <cell r="M788">
            <v>-19</v>
          </cell>
          <cell r="N788">
            <v>18</v>
          </cell>
          <cell r="O788">
            <v>1</v>
          </cell>
          <cell r="P788">
            <v>2.8679999999999999</v>
          </cell>
          <cell r="Q788">
            <v>0</v>
          </cell>
          <cell r="R788">
            <v>2.8679999999999999</v>
          </cell>
        </row>
        <row r="789">
          <cell r="A789" t="str">
            <v xml:space="preserve">Воровск.180/3 </v>
          </cell>
          <cell r="B789" t="str">
            <v xml:space="preserve">Гагарина 99 ж/д </v>
          </cell>
          <cell r="C789" t="str">
            <v xml:space="preserve">Население </v>
          </cell>
          <cell r="D789">
            <v>5620.2</v>
          </cell>
          <cell r="E789">
            <v>21488</v>
          </cell>
          <cell r="F789">
            <v>21483</v>
          </cell>
          <cell r="G789">
            <v>0.37</v>
          </cell>
          <cell r="H789">
            <v>1.19</v>
          </cell>
          <cell r="I789">
            <v>4.5999999999999996</v>
          </cell>
          <cell r="J789" t="str">
            <v xml:space="preserve">5 </v>
          </cell>
          <cell r="K789">
            <v>167</v>
          </cell>
          <cell r="L789">
            <v>0.36871599999999999</v>
          </cell>
          <cell r="M789">
            <v>-19</v>
          </cell>
          <cell r="N789">
            <v>18</v>
          </cell>
          <cell r="O789">
            <v>1</v>
          </cell>
          <cell r="P789">
            <v>538.31799999999998</v>
          </cell>
          <cell r="Q789">
            <v>559.23</v>
          </cell>
          <cell r="R789">
            <v>559.23</v>
          </cell>
        </row>
        <row r="790">
          <cell r="A790" t="str">
            <v xml:space="preserve">Воровск.180/3 </v>
          </cell>
          <cell r="B790" t="str">
            <v xml:space="preserve">Гагарина 99 кв.31,56-прис. </v>
          </cell>
          <cell r="C790" t="str">
            <v xml:space="preserve">Население </v>
          </cell>
          <cell r="D790">
            <v>31.5</v>
          </cell>
          <cell r="E790">
            <v>142</v>
          </cell>
          <cell r="F790">
            <v>141.6</v>
          </cell>
          <cell r="G790">
            <v>0.37</v>
          </cell>
          <cell r="H790">
            <v>1.19</v>
          </cell>
          <cell r="I790">
            <v>4.5999999999999996</v>
          </cell>
          <cell r="J790" t="str">
            <v xml:space="preserve">5 </v>
          </cell>
          <cell r="K790">
            <v>167</v>
          </cell>
          <cell r="L790">
            <v>2.4300000000000003E-3</v>
          </cell>
          <cell r="M790">
            <v>-19</v>
          </cell>
          <cell r="N790">
            <v>18</v>
          </cell>
          <cell r="O790">
            <v>1</v>
          </cell>
          <cell r="P790">
            <v>3.548</v>
          </cell>
          <cell r="Q790">
            <v>3.1339999999999999</v>
          </cell>
          <cell r="R790">
            <v>3.1339999999999999</v>
          </cell>
        </row>
        <row r="791">
          <cell r="A791" t="str">
            <v xml:space="preserve">Воровск.180/3 </v>
          </cell>
          <cell r="B791" t="str">
            <v xml:space="preserve">Атарбекова 41 ж/д </v>
          </cell>
          <cell r="C791" t="str">
            <v xml:space="preserve">Население </v>
          </cell>
          <cell r="D791">
            <v>5632</v>
          </cell>
          <cell r="E791">
            <v>20715</v>
          </cell>
          <cell r="F791">
            <v>20726.28</v>
          </cell>
          <cell r="G791">
            <v>0.37</v>
          </cell>
          <cell r="H791">
            <v>1.19</v>
          </cell>
          <cell r="I791">
            <v>4.5999999999999996</v>
          </cell>
          <cell r="J791" t="str">
            <v xml:space="preserve">5 </v>
          </cell>
          <cell r="K791">
            <v>167</v>
          </cell>
          <cell r="L791">
            <v>0.353018</v>
          </cell>
          <cell r="M791">
            <v>-19</v>
          </cell>
          <cell r="N791">
            <v>18</v>
          </cell>
          <cell r="O791">
            <v>1</v>
          </cell>
          <cell r="P791">
            <v>515.39800000000002</v>
          </cell>
          <cell r="Q791">
            <v>560.40200000000004</v>
          </cell>
          <cell r="R791">
            <v>560.40200000000004</v>
          </cell>
        </row>
        <row r="792">
          <cell r="A792" t="str">
            <v xml:space="preserve">Воровск.180/3 </v>
          </cell>
          <cell r="B792" t="str">
            <v xml:space="preserve">Гагарина 79а ж/д </v>
          </cell>
          <cell r="C792" t="str">
            <v xml:space="preserve">Население </v>
          </cell>
          <cell r="D792">
            <v>4422.3999999999996</v>
          </cell>
          <cell r="E792">
            <v>13988</v>
          </cell>
          <cell r="F792">
            <v>13983.45</v>
          </cell>
          <cell r="G792">
            <v>0.37</v>
          </cell>
          <cell r="H792">
            <v>1.19</v>
          </cell>
          <cell r="I792">
            <v>4.5999999999999996</v>
          </cell>
          <cell r="J792" t="str">
            <v xml:space="preserve">5 </v>
          </cell>
          <cell r="K792">
            <v>167</v>
          </cell>
          <cell r="L792">
            <v>0.24</v>
          </cell>
          <cell r="M792">
            <v>-19</v>
          </cell>
          <cell r="N792">
            <v>18</v>
          </cell>
          <cell r="O792">
            <v>1</v>
          </cell>
          <cell r="P792">
            <v>350.39499999999998</v>
          </cell>
          <cell r="Q792">
            <v>440.04199999999997</v>
          </cell>
          <cell r="R792">
            <v>440.04199999999997</v>
          </cell>
        </row>
        <row r="793">
          <cell r="A793" t="str">
            <v xml:space="preserve">Воровск.180/3 </v>
          </cell>
          <cell r="B793" t="str">
            <v xml:space="preserve">Гагарина 79а кв.18,33,46,62,76,79,4-прис </v>
          </cell>
          <cell r="C793" t="str">
            <v xml:space="preserve">Население </v>
          </cell>
          <cell r="D793">
            <v>116.4</v>
          </cell>
          <cell r="E793">
            <v>440</v>
          </cell>
          <cell r="F793">
            <v>440.1</v>
          </cell>
          <cell r="G793">
            <v>0.37</v>
          </cell>
          <cell r="H793">
            <v>1.19</v>
          </cell>
          <cell r="I793">
            <v>4.5999999999999996</v>
          </cell>
          <cell r="J793" t="str">
            <v xml:space="preserve">5 </v>
          </cell>
          <cell r="K793">
            <v>167</v>
          </cell>
          <cell r="L793">
            <v>7.554E-3</v>
          </cell>
          <cell r="M793">
            <v>-19</v>
          </cell>
          <cell r="N793">
            <v>18</v>
          </cell>
          <cell r="O793">
            <v>1</v>
          </cell>
          <cell r="P793">
            <v>11.026999999999999</v>
          </cell>
          <cell r="Q793">
            <v>11.581</v>
          </cell>
          <cell r="R793">
            <v>11.581</v>
          </cell>
        </row>
        <row r="794">
          <cell r="A794" t="str">
            <v xml:space="preserve">Воровск.180/3 </v>
          </cell>
          <cell r="B794" t="str">
            <v xml:space="preserve">Воровского 219  ж/д </v>
          </cell>
          <cell r="C794" t="str">
            <v xml:space="preserve">Население </v>
          </cell>
          <cell r="D794">
            <v>2487.3000000000002</v>
          </cell>
          <cell r="E794">
            <v>11417</v>
          </cell>
          <cell r="F794">
            <v>11408.15</v>
          </cell>
          <cell r="G794">
            <v>0.37</v>
          </cell>
          <cell r="H794">
            <v>1.19</v>
          </cell>
          <cell r="I794">
            <v>4.5999999999999996</v>
          </cell>
          <cell r="J794" t="str">
            <v xml:space="preserve">9 </v>
          </cell>
          <cell r="K794">
            <v>167</v>
          </cell>
          <cell r="L794">
            <v>0.1958</v>
          </cell>
          <cell r="M794">
            <v>-19</v>
          </cell>
          <cell r="N794">
            <v>18</v>
          </cell>
          <cell r="O794">
            <v>1</v>
          </cell>
          <cell r="P794">
            <v>285.863</v>
          </cell>
          <cell r="Q794">
            <v>247.49199999999999</v>
          </cell>
          <cell r="R794">
            <v>247.49199999999999</v>
          </cell>
        </row>
        <row r="795">
          <cell r="A795" t="str">
            <v xml:space="preserve">Воровск.180/3 </v>
          </cell>
          <cell r="B795" t="str">
            <v xml:space="preserve">Фестивальная 16 адм.зд. </v>
          </cell>
          <cell r="C795" t="str">
            <v xml:space="preserve">Бюджет </v>
          </cell>
          <cell r="D795">
            <v>898</v>
          </cell>
          <cell r="E795">
            <v>0</v>
          </cell>
          <cell r="F795">
            <v>3591.65</v>
          </cell>
          <cell r="G795">
            <v>0.37</v>
          </cell>
          <cell r="H795">
            <v>1.19</v>
          </cell>
          <cell r="I795">
            <v>4.5999999999999996</v>
          </cell>
          <cell r="J795" t="str">
            <v xml:space="preserve">9 </v>
          </cell>
          <cell r="K795">
            <v>167</v>
          </cell>
          <cell r="L795">
            <v>6.1643999999999997E-2</v>
          </cell>
          <cell r="M795">
            <v>-19</v>
          </cell>
          <cell r="N795">
            <v>18</v>
          </cell>
          <cell r="O795">
            <v>1</v>
          </cell>
          <cell r="P795">
            <v>89.998999999999995</v>
          </cell>
          <cell r="Q795">
            <v>0</v>
          </cell>
          <cell r="R795">
            <v>89.998999999999995</v>
          </cell>
        </row>
        <row r="796">
          <cell r="A796" t="str">
            <v xml:space="preserve">Воровск.180/3 </v>
          </cell>
          <cell r="B796" t="str">
            <v xml:space="preserve">Атарбекова 47 Кафе Витязь </v>
          </cell>
          <cell r="C796" t="str">
            <v xml:space="preserve">Прочие </v>
          </cell>
          <cell r="D796">
            <v>156.85</v>
          </cell>
          <cell r="E796">
            <v>0</v>
          </cell>
          <cell r="F796">
            <v>705.83</v>
          </cell>
          <cell r="G796">
            <v>0.35</v>
          </cell>
          <cell r="H796">
            <v>1.19</v>
          </cell>
          <cell r="I796">
            <v>4.5999999999999996</v>
          </cell>
          <cell r="J796" t="str">
            <v xml:space="preserve"> </v>
          </cell>
          <cell r="K796">
            <v>167</v>
          </cell>
          <cell r="L796">
            <v>1.0840000000000001E-2</v>
          </cell>
          <cell r="M796">
            <v>-19</v>
          </cell>
          <cell r="N796">
            <v>16</v>
          </cell>
          <cell r="O796">
            <v>1</v>
          </cell>
          <cell r="P796">
            <v>14.247999999999999</v>
          </cell>
          <cell r="Q796">
            <v>0</v>
          </cell>
          <cell r="R796">
            <v>14.247999999999999</v>
          </cell>
        </row>
        <row r="797">
          <cell r="A797" t="str">
            <v xml:space="preserve">Воровск.180/3 </v>
          </cell>
          <cell r="B797" t="str">
            <v xml:space="preserve">Гагарина 57 </v>
          </cell>
          <cell r="C797" t="str">
            <v xml:space="preserve">Прочие </v>
          </cell>
          <cell r="D797">
            <v>35</v>
          </cell>
          <cell r="E797">
            <v>0</v>
          </cell>
          <cell r="F797">
            <v>117.75</v>
          </cell>
          <cell r="G797">
            <v>0.39</v>
          </cell>
          <cell r="H797">
            <v>1.19</v>
          </cell>
          <cell r="I797">
            <v>4.5999999999999996</v>
          </cell>
          <cell r="J797" t="str">
            <v xml:space="preserve"> </v>
          </cell>
          <cell r="K797">
            <v>167</v>
          </cell>
          <cell r="L797">
            <v>2.1329999999999999E-3</v>
          </cell>
          <cell r="M797">
            <v>-19</v>
          </cell>
          <cell r="N797">
            <v>18</v>
          </cell>
          <cell r="O797">
            <v>1</v>
          </cell>
          <cell r="P797">
            <v>3.1139999999999999</v>
          </cell>
          <cell r="Q797">
            <v>0</v>
          </cell>
          <cell r="R797">
            <v>3.1139999999999999</v>
          </cell>
        </row>
        <row r="798">
          <cell r="A798" t="str">
            <v xml:space="preserve">Воровск.180/3 </v>
          </cell>
          <cell r="B798" t="str">
            <v xml:space="preserve">Фестивальная 16 адм.зд. </v>
          </cell>
          <cell r="C798" t="str">
            <v xml:space="preserve">Прочие </v>
          </cell>
          <cell r="D798">
            <v>24.22</v>
          </cell>
          <cell r="E798">
            <v>0</v>
          </cell>
          <cell r="F798">
            <v>108.99</v>
          </cell>
          <cell r="G798">
            <v>0.43</v>
          </cell>
          <cell r="H798">
            <v>1.19</v>
          </cell>
          <cell r="I798">
            <v>4.5999999999999996</v>
          </cell>
          <cell r="J798" t="str">
            <v xml:space="preserve"> </v>
          </cell>
          <cell r="K798">
            <v>167</v>
          </cell>
          <cell r="L798">
            <v>2.1739999999999997E-3</v>
          </cell>
          <cell r="M798">
            <v>-19</v>
          </cell>
          <cell r="N798">
            <v>18</v>
          </cell>
          <cell r="O798">
            <v>1</v>
          </cell>
          <cell r="P798">
            <v>3.1749999999999998</v>
          </cell>
          <cell r="Q798">
            <v>0</v>
          </cell>
          <cell r="R798">
            <v>3.1749999999999998</v>
          </cell>
        </row>
        <row r="799">
          <cell r="A799" t="str">
            <v xml:space="preserve">Воровск.180/3 </v>
          </cell>
          <cell r="B799" t="str">
            <v xml:space="preserve">Тургенева 155 кафе </v>
          </cell>
          <cell r="C799" t="str">
            <v xml:space="preserve">Прочие </v>
          </cell>
          <cell r="D799">
            <v>433</v>
          </cell>
          <cell r="E799">
            <v>0</v>
          </cell>
          <cell r="F799">
            <v>2165</v>
          </cell>
          <cell r="G799">
            <v>0.4</v>
          </cell>
          <cell r="H799">
            <v>1.19</v>
          </cell>
          <cell r="I799">
            <v>4.5999999999999996</v>
          </cell>
          <cell r="J799" t="str">
            <v xml:space="preserve"> </v>
          </cell>
          <cell r="K799">
            <v>167</v>
          </cell>
          <cell r="L799">
            <v>3.7999999999999999E-2</v>
          </cell>
          <cell r="M799">
            <v>-19</v>
          </cell>
          <cell r="N799">
            <v>16</v>
          </cell>
          <cell r="O799">
            <v>1</v>
          </cell>
          <cell r="P799">
            <v>49.945</v>
          </cell>
          <cell r="Q799">
            <v>0</v>
          </cell>
          <cell r="R799">
            <v>49.945</v>
          </cell>
        </row>
        <row r="800">
          <cell r="A800" t="str">
            <v xml:space="preserve">Воровск.180/3 </v>
          </cell>
          <cell r="B800" t="str">
            <v xml:space="preserve">Тургенева 109 ж/д 3-я очередь </v>
          </cell>
          <cell r="C800" t="str">
            <v xml:space="preserve">ИТП Население </v>
          </cell>
          <cell r="D800">
            <v>5425</v>
          </cell>
          <cell r="E800">
            <v>25018</v>
          </cell>
          <cell r="F800">
            <v>25000</v>
          </cell>
          <cell r="G800">
            <v>0</v>
          </cell>
          <cell r="H800">
            <v>1.19</v>
          </cell>
          <cell r="I800">
            <v>4.5999999999999996</v>
          </cell>
          <cell r="J800" t="str">
            <v xml:space="preserve">18 </v>
          </cell>
          <cell r="K800">
            <v>167</v>
          </cell>
          <cell r="L800">
            <v>0.42908199999999996</v>
          </cell>
          <cell r="M800">
            <v>-19</v>
          </cell>
          <cell r="N800">
            <v>18</v>
          </cell>
          <cell r="O800">
            <v>1</v>
          </cell>
          <cell r="P800">
            <v>626.45100000000002</v>
          </cell>
          <cell r="Q800">
            <v>659.76199999999994</v>
          </cell>
          <cell r="R800">
            <v>659.76199999999994</v>
          </cell>
        </row>
        <row r="801">
          <cell r="A801" t="str">
            <v xml:space="preserve">Воровск.180/3 </v>
          </cell>
          <cell r="B801" t="str">
            <v xml:space="preserve">Тургенева 149а адм.зд. </v>
          </cell>
          <cell r="C801" t="str">
            <v xml:space="preserve">Бюджет </v>
          </cell>
          <cell r="D801">
            <v>139.49</v>
          </cell>
          <cell r="E801">
            <v>0</v>
          </cell>
          <cell r="F801">
            <v>627.67999999999995</v>
          </cell>
          <cell r="G801">
            <v>0.43</v>
          </cell>
          <cell r="H801">
            <v>1.19</v>
          </cell>
          <cell r="I801">
            <v>4.5999999999999996</v>
          </cell>
          <cell r="J801" t="str">
            <v xml:space="preserve"> </v>
          </cell>
          <cell r="K801">
            <v>167</v>
          </cell>
          <cell r="L801">
            <v>1.2520000000000002E-2</v>
          </cell>
          <cell r="M801">
            <v>-19</v>
          </cell>
          <cell r="N801">
            <v>18</v>
          </cell>
          <cell r="O801">
            <v>1</v>
          </cell>
          <cell r="P801">
            <v>18.279</v>
          </cell>
          <cell r="Q801">
            <v>0</v>
          </cell>
          <cell r="R801">
            <v>18.279</v>
          </cell>
        </row>
        <row r="802">
          <cell r="A802" t="str">
            <v xml:space="preserve">Воровск.180/3 </v>
          </cell>
          <cell r="B802" t="str">
            <v xml:space="preserve">Я Полуяна 60 аптека </v>
          </cell>
          <cell r="C802" t="str">
            <v xml:space="preserve">Прочие </v>
          </cell>
          <cell r="D802">
            <v>108.9</v>
          </cell>
          <cell r="E802">
            <v>430</v>
          </cell>
          <cell r="F802">
            <v>490.06</v>
          </cell>
          <cell r="G802">
            <v>0.43</v>
          </cell>
          <cell r="H802">
            <v>1.19</v>
          </cell>
          <cell r="I802">
            <v>4.5999999999999996</v>
          </cell>
          <cell r="J802" t="str">
            <v xml:space="preserve"> </v>
          </cell>
          <cell r="K802">
            <v>167</v>
          </cell>
          <cell r="L802">
            <v>9.774999999999999E-3</v>
          </cell>
          <cell r="M802">
            <v>-19</v>
          </cell>
          <cell r="N802">
            <v>18</v>
          </cell>
          <cell r="O802">
            <v>1</v>
          </cell>
          <cell r="P802">
            <v>14.271000000000001</v>
          </cell>
          <cell r="Q802">
            <v>0</v>
          </cell>
          <cell r="R802">
            <v>14.271000000000001</v>
          </cell>
        </row>
        <row r="803">
          <cell r="A803" t="str">
            <v xml:space="preserve">Воровск.180/3 </v>
          </cell>
          <cell r="B803" t="str">
            <v xml:space="preserve">Я Полуяна 60 офис </v>
          </cell>
          <cell r="C803" t="str">
            <v xml:space="preserve">Прочие </v>
          </cell>
          <cell r="D803">
            <v>333.86</v>
          </cell>
          <cell r="E803">
            <v>0</v>
          </cell>
          <cell r="F803">
            <v>1502.37</v>
          </cell>
          <cell r="G803">
            <v>0.37</v>
          </cell>
          <cell r="H803">
            <v>1.19</v>
          </cell>
          <cell r="I803">
            <v>4.5999999999999996</v>
          </cell>
          <cell r="J803" t="str">
            <v xml:space="preserve"> </v>
          </cell>
          <cell r="K803">
            <v>167</v>
          </cell>
          <cell r="L803">
            <v>2.5710000000000004E-2</v>
          </cell>
          <cell r="M803">
            <v>-19</v>
          </cell>
          <cell r="N803">
            <v>16</v>
          </cell>
          <cell r="O803">
            <v>1</v>
          </cell>
          <cell r="P803">
            <v>33.793999999999997</v>
          </cell>
          <cell r="Q803">
            <v>0</v>
          </cell>
          <cell r="R803">
            <v>33.793999999999997</v>
          </cell>
        </row>
        <row r="804">
          <cell r="A804" t="str">
            <v xml:space="preserve">Воровск.180/3 </v>
          </cell>
          <cell r="B804" t="str">
            <v xml:space="preserve">Атарбекова 47  офис </v>
          </cell>
          <cell r="C804" t="str">
            <v xml:space="preserve">Прочие </v>
          </cell>
          <cell r="D804">
            <v>130.46</v>
          </cell>
          <cell r="E804">
            <v>4000</v>
          </cell>
          <cell r="F804">
            <v>587.07000000000005</v>
          </cell>
          <cell r="G804">
            <v>0.43</v>
          </cell>
          <cell r="H804">
            <v>1.19</v>
          </cell>
          <cell r="I804">
            <v>4.5999999999999996</v>
          </cell>
          <cell r="J804" t="str">
            <v xml:space="preserve"> </v>
          </cell>
          <cell r="K804">
            <v>167</v>
          </cell>
          <cell r="L804">
            <v>1.1710000000000002E-2</v>
          </cell>
          <cell r="M804">
            <v>-19</v>
          </cell>
          <cell r="N804">
            <v>18</v>
          </cell>
          <cell r="O804">
            <v>1</v>
          </cell>
          <cell r="P804">
            <v>17.097000000000001</v>
          </cell>
          <cell r="Q804">
            <v>0</v>
          </cell>
          <cell r="R804">
            <v>17.097000000000001</v>
          </cell>
        </row>
        <row r="805">
          <cell r="A805" t="str">
            <v xml:space="preserve">Воровск.180/3 </v>
          </cell>
          <cell r="B805" t="str">
            <v xml:space="preserve">Гагарина 132 офис </v>
          </cell>
          <cell r="C805" t="str">
            <v xml:space="preserve">Бюджет </v>
          </cell>
          <cell r="D805">
            <v>186.41</v>
          </cell>
          <cell r="E805">
            <v>0</v>
          </cell>
          <cell r="F805">
            <v>745.65</v>
          </cell>
          <cell r="G805">
            <v>0.34</v>
          </cell>
          <cell r="H805">
            <v>1.19</v>
          </cell>
          <cell r="I805">
            <v>4.5999999999999996</v>
          </cell>
          <cell r="J805" t="str">
            <v xml:space="preserve"> </v>
          </cell>
          <cell r="K805">
            <v>167</v>
          </cell>
          <cell r="L805">
            <v>1.1760000000000001E-2</v>
          </cell>
          <cell r="M805">
            <v>-19</v>
          </cell>
          <cell r="N805">
            <v>18</v>
          </cell>
          <cell r="O805">
            <v>1</v>
          </cell>
          <cell r="P805">
            <v>17.169</v>
          </cell>
          <cell r="Q805">
            <v>0</v>
          </cell>
          <cell r="R805">
            <v>17.169</v>
          </cell>
        </row>
        <row r="806">
          <cell r="A806" t="str">
            <v xml:space="preserve">Воровск.180/3 </v>
          </cell>
          <cell r="B806" t="str">
            <v xml:space="preserve">Тургенева 183а маг-н </v>
          </cell>
          <cell r="C806" t="str">
            <v xml:space="preserve">Прочие </v>
          </cell>
          <cell r="D806">
            <v>124.3</v>
          </cell>
          <cell r="E806">
            <v>0</v>
          </cell>
          <cell r="F806">
            <v>559.34</v>
          </cell>
          <cell r="G806">
            <v>0.38</v>
          </cell>
          <cell r="H806">
            <v>1.19</v>
          </cell>
          <cell r="I806">
            <v>4.5999999999999996</v>
          </cell>
          <cell r="J806" t="str">
            <v xml:space="preserve"> </v>
          </cell>
          <cell r="K806">
            <v>167</v>
          </cell>
          <cell r="L806">
            <v>9.0600000000000003E-3</v>
          </cell>
          <cell r="M806">
            <v>-19</v>
          </cell>
          <cell r="N806">
            <v>15</v>
          </cell>
          <cell r="O806">
            <v>1</v>
          </cell>
          <cell r="P806">
            <v>11.192</v>
          </cell>
          <cell r="Q806">
            <v>0</v>
          </cell>
          <cell r="R806">
            <v>11.192</v>
          </cell>
        </row>
        <row r="807">
          <cell r="A807" t="str">
            <v xml:space="preserve">Воровск.180/3 </v>
          </cell>
          <cell r="B807" t="str">
            <v xml:space="preserve">Брюсова 100  офис </v>
          </cell>
          <cell r="C807" t="str">
            <v xml:space="preserve">Прочие </v>
          </cell>
          <cell r="D807">
            <v>75.42</v>
          </cell>
          <cell r="E807">
            <v>459</v>
          </cell>
          <cell r="F807">
            <v>339.41</v>
          </cell>
          <cell r="G807">
            <v>0.43</v>
          </cell>
          <cell r="H807">
            <v>1.19</v>
          </cell>
          <cell r="I807">
            <v>4.5999999999999996</v>
          </cell>
          <cell r="J807" t="str">
            <v xml:space="preserve"> </v>
          </cell>
          <cell r="K807">
            <v>167</v>
          </cell>
          <cell r="L807">
            <v>6.7700000000000008E-3</v>
          </cell>
          <cell r="M807">
            <v>-19</v>
          </cell>
          <cell r="N807">
            <v>18</v>
          </cell>
          <cell r="O807">
            <v>1</v>
          </cell>
          <cell r="P807">
            <v>9.8829999999999991</v>
          </cell>
          <cell r="Q807">
            <v>0</v>
          </cell>
          <cell r="R807">
            <v>9.8829999999999991</v>
          </cell>
        </row>
        <row r="808">
          <cell r="A808" t="str">
            <v xml:space="preserve">Воровск.180/3 </v>
          </cell>
          <cell r="B808" t="str">
            <v xml:space="preserve">К Партизан 443/1 кафе"ЖАР ПИЦЦА" </v>
          </cell>
          <cell r="C808" t="str">
            <v xml:space="preserve">Прочие </v>
          </cell>
          <cell r="D808">
            <v>280.67</v>
          </cell>
          <cell r="E808">
            <v>0</v>
          </cell>
          <cell r="F808">
            <v>1263.03</v>
          </cell>
          <cell r="G808">
            <v>0.38</v>
          </cell>
          <cell r="H808">
            <v>1.19</v>
          </cell>
          <cell r="I808">
            <v>4.5999999999999996</v>
          </cell>
          <cell r="J808" t="str">
            <v xml:space="preserve">. </v>
          </cell>
          <cell r="K808">
            <v>167</v>
          </cell>
          <cell r="L808">
            <v>2.1060000000000002E-2</v>
          </cell>
          <cell r="M808">
            <v>-19</v>
          </cell>
          <cell r="N808">
            <v>16</v>
          </cell>
          <cell r="O808">
            <v>1</v>
          </cell>
          <cell r="P808">
            <v>27.681000000000001</v>
          </cell>
          <cell r="Q808">
            <v>0</v>
          </cell>
          <cell r="R808">
            <v>27.681000000000001</v>
          </cell>
        </row>
        <row r="809">
          <cell r="A809" t="str">
            <v xml:space="preserve">Воровск.180/3 </v>
          </cell>
          <cell r="B809" t="str">
            <v xml:space="preserve">Тургенева 149 Дом торговли "Фестивальн. </v>
          </cell>
          <cell r="C809" t="str">
            <v xml:space="preserve">Прочие </v>
          </cell>
          <cell r="D809">
            <v>3337.37</v>
          </cell>
          <cell r="E809">
            <v>0</v>
          </cell>
          <cell r="F809">
            <v>15018.16</v>
          </cell>
          <cell r="G809">
            <v>0.31</v>
          </cell>
          <cell r="H809">
            <v>1.19</v>
          </cell>
          <cell r="I809">
            <v>4.5999999999999996</v>
          </cell>
          <cell r="J809" t="str">
            <v xml:space="preserve"> </v>
          </cell>
          <cell r="K809">
            <v>167</v>
          </cell>
          <cell r="L809">
            <v>0.19845000000000002</v>
          </cell>
          <cell r="M809">
            <v>-19</v>
          </cell>
          <cell r="N809">
            <v>15</v>
          </cell>
          <cell r="O809">
            <v>1</v>
          </cell>
          <cell r="P809">
            <v>245.11600000000001</v>
          </cell>
          <cell r="Q809">
            <v>0</v>
          </cell>
          <cell r="R809">
            <v>245.11600000000001</v>
          </cell>
        </row>
        <row r="810">
          <cell r="A810" t="str">
            <v xml:space="preserve">Воровск.180/3 </v>
          </cell>
          <cell r="B810" t="str">
            <v xml:space="preserve">Гагарина 170 квар/офис </v>
          </cell>
          <cell r="C810" t="str">
            <v xml:space="preserve">Прочие </v>
          </cell>
          <cell r="D810">
            <v>38.99</v>
          </cell>
          <cell r="E810">
            <v>1800</v>
          </cell>
          <cell r="F810">
            <v>175.47</v>
          </cell>
          <cell r="G810">
            <v>0.43</v>
          </cell>
          <cell r="H810">
            <v>1.19</v>
          </cell>
          <cell r="I810">
            <v>4.5999999999999996</v>
          </cell>
          <cell r="J810" t="str">
            <v xml:space="preserve"> </v>
          </cell>
          <cell r="K810">
            <v>167</v>
          </cell>
          <cell r="L810">
            <v>3.5000000000000001E-3</v>
          </cell>
          <cell r="M810">
            <v>-19</v>
          </cell>
          <cell r="N810">
            <v>18</v>
          </cell>
          <cell r="O810">
            <v>1</v>
          </cell>
          <cell r="P810">
            <v>5.1100000000000003</v>
          </cell>
          <cell r="Q810">
            <v>0</v>
          </cell>
          <cell r="R810">
            <v>5.1100000000000003</v>
          </cell>
        </row>
        <row r="811">
          <cell r="A811" t="str">
            <v xml:space="preserve">Воровск.180/3 </v>
          </cell>
          <cell r="B811" t="str">
            <v xml:space="preserve">Гагарина 170 клуб </v>
          </cell>
          <cell r="C811" t="str">
            <v xml:space="preserve">Прочие </v>
          </cell>
          <cell r="D811">
            <v>629.24</v>
          </cell>
          <cell r="E811">
            <v>0</v>
          </cell>
          <cell r="F811">
            <v>2831.59</v>
          </cell>
          <cell r="G811">
            <v>0.43</v>
          </cell>
          <cell r="H811">
            <v>1.19</v>
          </cell>
          <cell r="I811">
            <v>4.5999999999999996</v>
          </cell>
          <cell r="J811" t="str">
            <v xml:space="preserve">. </v>
          </cell>
          <cell r="K811">
            <v>167</v>
          </cell>
          <cell r="L811">
            <v>5.6480000000000002E-2</v>
          </cell>
          <cell r="M811">
            <v>-19</v>
          </cell>
          <cell r="N811">
            <v>18</v>
          </cell>
          <cell r="O811">
            <v>1</v>
          </cell>
          <cell r="P811">
            <v>82.457999999999998</v>
          </cell>
          <cell r="Q811">
            <v>0</v>
          </cell>
          <cell r="R811">
            <v>82.457999999999998</v>
          </cell>
        </row>
        <row r="812">
          <cell r="A812" t="str">
            <v xml:space="preserve">Воровск.180/3 </v>
          </cell>
          <cell r="B812" t="str">
            <v xml:space="preserve">Тургенева 157 маг-н </v>
          </cell>
          <cell r="C812" t="str">
            <v xml:space="preserve">Прочие </v>
          </cell>
          <cell r="D812">
            <v>350.2</v>
          </cell>
          <cell r="E812">
            <v>0</v>
          </cell>
          <cell r="F812">
            <v>1575.9</v>
          </cell>
          <cell r="G812">
            <v>0.31</v>
          </cell>
          <cell r="H812">
            <v>1.19</v>
          </cell>
          <cell r="I812">
            <v>4.5999999999999996</v>
          </cell>
          <cell r="J812" t="str">
            <v xml:space="preserve"> </v>
          </cell>
          <cell r="K812">
            <v>167</v>
          </cell>
          <cell r="L812">
            <v>2.0823999999999999E-2</v>
          </cell>
          <cell r="M812">
            <v>-19</v>
          </cell>
          <cell r="N812">
            <v>15</v>
          </cell>
          <cell r="O812">
            <v>1</v>
          </cell>
          <cell r="P812">
            <v>25.721</v>
          </cell>
          <cell r="Q812">
            <v>0</v>
          </cell>
          <cell r="R812">
            <v>25.721</v>
          </cell>
        </row>
        <row r="813">
          <cell r="A813" t="str">
            <v xml:space="preserve">Воровск.180/3 </v>
          </cell>
          <cell r="B813" t="str">
            <v xml:space="preserve">Воровского 180 {132 кв.ж/д} </v>
          </cell>
          <cell r="C813" t="str">
            <v xml:space="preserve">Население </v>
          </cell>
          <cell r="D813">
            <v>17265.7</v>
          </cell>
          <cell r="E813">
            <v>29842</v>
          </cell>
          <cell r="F813">
            <v>29831.75</v>
          </cell>
          <cell r="G813">
            <v>0.37</v>
          </cell>
          <cell r="H813">
            <v>1.19</v>
          </cell>
          <cell r="I813">
            <v>4.5999999999999996</v>
          </cell>
          <cell r="J813" t="str">
            <v xml:space="preserve">10 </v>
          </cell>
          <cell r="K813">
            <v>167</v>
          </cell>
          <cell r="L813">
            <v>0.51200699999999999</v>
          </cell>
          <cell r="M813">
            <v>-19</v>
          </cell>
          <cell r="N813">
            <v>18</v>
          </cell>
          <cell r="O813">
            <v>1</v>
          </cell>
          <cell r="P813">
            <v>747.51900000000001</v>
          </cell>
          <cell r="Q813">
            <v>1717.9949999999999</v>
          </cell>
          <cell r="R813">
            <v>1717.9949999999999</v>
          </cell>
        </row>
        <row r="814">
          <cell r="A814" t="str">
            <v xml:space="preserve">Воровск.180/3 </v>
          </cell>
          <cell r="B814" t="str">
            <v xml:space="preserve">Гагарина 170 неж.пом. </v>
          </cell>
          <cell r="C814" t="str">
            <v xml:space="preserve">Прочие </v>
          </cell>
          <cell r="D814">
            <v>93</v>
          </cell>
          <cell r="E814">
            <v>0</v>
          </cell>
          <cell r="F814">
            <v>324.39999999999998</v>
          </cell>
          <cell r="G814">
            <v>0.34</v>
          </cell>
          <cell r="H814">
            <v>1.19</v>
          </cell>
          <cell r="I814">
            <v>4.5999999999999996</v>
          </cell>
          <cell r="J814" t="str">
            <v xml:space="preserve"> </v>
          </cell>
          <cell r="K814">
            <v>167</v>
          </cell>
          <cell r="L814">
            <v>5.1159999999999999E-3</v>
          </cell>
          <cell r="M814">
            <v>-19</v>
          </cell>
          <cell r="N814">
            <v>18</v>
          </cell>
          <cell r="O814">
            <v>1</v>
          </cell>
          <cell r="P814">
            <v>7.47</v>
          </cell>
          <cell r="Q814">
            <v>0</v>
          </cell>
          <cell r="R814">
            <v>7.47</v>
          </cell>
        </row>
        <row r="815">
          <cell r="A815" t="str">
            <v xml:space="preserve">Воровск.180/3 </v>
          </cell>
          <cell r="B815" t="str">
            <v xml:space="preserve">Фестивальная 16  адм.зд. </v>
          </cell>
          <cell r="C815" t="str">
            <v xml:space="preserve">Бюджет </v>
          </cell>
          <cell r="D815">
            <v>11.02</v>
          </cell>
          <cell r="E815">
            <v>0</v>
          </cell>
          <cell r="F815">
            <v>49.58</v>
          </cell>
          <cell r="G815">
            <v>0.43</v>
          </cell>
          <cell r="H815">
            <v>1.19</v>
          </cell>
          <cell r="I815">
            <v>4.5999999999999996</v>
          </cell>
          <cell r="J815" t="str">
            <v xml:space="preserve"> </v>
          </cell>
          <cell r="K815">
            <v>167</v>
          </cell>
          <cell r="L815">
            <v>9.8899999999999986E-4</v>
          </cell>
          <cell r="M815">
            <v>-19</v>
          </cell>
          <cell r="N815">
            <v>18</v>
          </cell>
          <cell r="O815">
            <v>1</v>
          </cell>
          <cell r="P815">
            <v>1.4430000000000001</v>
          </cell>
          <cell r="Q815">
            <v>0</v>
          </cell>
          <cell r="R815">
            <v>1.4430000000000001</v>
          </cell>
        </row>
        <row r="816">
          <cell r="A816" t="str">
            <v xml:space="preserve">Воровск.180/3 </v>
          </cell>
          <cell r="B816" t="str">
            <v xml:space="preserve">Тургенева 183 зд.храма </v>
          </cell>
          <cell r="C816" t="str">
            <v xml:space="preserve">Прочие </v>
          </cell>
          <cell r="D816">
            <v>470</v>
          </cell>
          <cell r="E816">
            <v>0</v>
          </cell>
          <cell r="F816">
            <v>3510</v>
          </cell>
          <cell r="G816">
            <v>0</v>
          </cell>
          <cell r="H816">
            <v>1.19</v>
          </cell>
          <cell r="I816">
            <v>4.5999999999999996</v>
          </cell>
          <cell r="J816" t="str">
            <v xml:space="preserve"> </v>
          </cell>
          <cell r="K816">
            <v>167</v>
          </cell>
          <cell r="L816">
            <v>0.05</v>
          </cell>
          <cell r="M816">
            <v>-19</v>
          </cell>
          <cell r="N816">
            <v>18</v>
          </cell>
          <cell r="O816">
            <v>1</v>
          </cell>
          <cell r="P816">
            <v>72.998999999999995</v>
          </cell>
          <cell r="Q816">
            <v>0</v>
          </cell>
          <cell r="R816">
            <v>72.998999999999995</v>
          </cell>
        </row>
        <row r="817">
          <cell r="A817" t="str">
            <v xml:space="preserve">Воровск.180/3 </v>
          </cell>
          <cell r="B817" t="str">
            <v xml:space="preserve">Тургенева 183 приход </v>
          </cell>
          <cell r="C817" t="str">
            <v xml:space="preserve">Прочие </v>
          </cell>
          <cell r="D817">
            <v>104.69</v>
          </cell>
          <cell r="E817">
            <v>0</v>
          </cell>
          <cell r="F817">
            <v>471.1</v>
          </cell>
          <cell r="G817">
            <v>0.34</v>
          </cell>
          <cell r="H817">
            <v>1.19</v>
          </cell>
          <cell r="I817">
            <v>4.5999999999999996</v>
          </cell>
          <cell r="J817" t="str">
            <v xml:space="preserve"> </v>
          </cell>
          <cell r="K817">
            <v>167</v>
          </cell>
          <cell r="L817">
            <v>7.4300000000000008E-3</v>
          </cell>
          <cell r="M817">
            <v>-19</v>
          </cell>
          <cell r="N817">
            <v>18</v>
          </cell>
          <cell r="O817">
            <v>1</v>
          </cell>
          <cell r="P817">
            <v>10.847</v>
          </cell>
          <cell r="Q817">
            <v>0</v>
          </cell>
          <cell r="R817">
            <v>10.847</v>
          </cell>
        </row>
        <row r="818">
          <cell r="A818" t="str">
            <v xml:space="preserve">Воровск.180/3 </v>
          </cell>
          <cell r="B818" t="str">
            <v xml:space="preserve">Тургенева 149-151 маг-н </v>
          </cell>
          <cell r="C818" t="str">
            <v xml:space="preserve">Прочие </v>
          </cell>
          <cell r="D818">
            <v>473.46</v>
          </cell>
          <cell r="E818">
            <v>0</v>
          </cell>
          <cell r="F818">
            <v>1731.21</v>
          </cell>
          <cell r="G818">
            <v>0.34</v>
          </cell>
          <cell r="H818">
            <v>1.19</v>
          </cell>
          <cell r="I818">
            <v>4.5999999999999996</v>
          </cell>
          <cell r="J818" t="str">
            <v xml:space="preserve"> </v>
          </cell>
          <cell r="K818">
            <v>167</v>
          </cell>
          <cell r="L818">
            <v>2.5090000000000001E-2</v>
          </cell>
          <cell r="M818">
            <v>-19</v>
          </cell>
          <cell r="N818">
            <v>15</v>
          </cell>
          <cell r="O818">
            <v>1</v>
          </cell>
          <cell r="P818">
            <v>30.99</v>
          </cell>
          <cell r="Q818">
            <v>0</v>
          </cell>
          <cell r="R818">
            <v>30.99</v>
          </cell>
        </row>
        <row r="819">
          <cell r="A819" t="str">
            <v xml:space="preserve">Воровск.180/3 </v>
          </cell>
          <cell r="B819" t="str">
            <v xml:space="preserve">Тургенева 149-151 маг-н </v>
          </cell>
          <cell r="C819" t="str">
            <v xml:space="preserve">Прочие </v>
          </cell>
          <cell r="D819">
            <v>682.35</v>
          </cell>
          <cell r="E819">
            <v>0</v>
          </cell>
          <cell r="F819">
            <v>2495.04</v>
          </cell>
          <cell r="G819">
            <v>0.34</v>
          </cell>
          <cell r="H819">
            <v>1.19</v>
          </cell>
          <cell r="I819">
            <v>4.5999999999999996</v>
          </cell>
          <cell r="J819" t="str">
            <v xml:space="preserve"> </v>
          </cell>
          <cell r="K819">
            <v>167</v>
          </cell>
          <cell r="L819">
            <v>3.6160000000000005E-2</v>
          </cell>
          <cell r="M819">
            <v>-19</v>
          </cell>
          <cell r="N819">
            <v>15</v>
          </cell>
          <cell r="O819">
            <v>1</v>
          </cell>
          <cell r="P819">
            <v>44.664000000000001</v>
          </cell>
          <cell r="Q819">
            <v>0</v>
          </cell>
          <cell r="R819">
            <v>44.664000000000001</v>
          </cell>
        </row>
        <row r="820">
          <cell r="A820" t="str">
            <v xml:space="preserve">Воровск.180/3 </v>
          </cell>
          <cell r="B820" t="str">
            <v xml:space="preserve">Тургенева 149-151 маг-н </v>
          </cell>
          <cell r="C820" t="str">
            <v xml:space="preserve">Прочие </v>
          </cell>
          <cell r="D820">
            <v>642</v>
          </cell>
          <cell r="E820">
            <v>0</v>
          </cell>
          <cell r="F820">
            <v>2350.83</v>
          </cell>
          <cell r="G820">
            <v>0.34</v>
          </cell>
          <cell r="H820">
            <v>1.19</v>
          </cell>
          <cell r="I820">
            <v>4.5999999999999996</v>
          </cell>
          <cell r="J820" t="str">
            <v xml:space="preserve"> </v>
          </cell>
          <cell r="K820">
            <v>167</v>
          </cell>
          <cell r="L820">
            <v>3.4070000000000003E-2</v>
          </cell>
          <cell r="M820">
            <v>-19</v>
          </cell>
          <cell r="N820">
            <v>15</v>
          </cell>
          <cell r="O820">
            <v>1</v>
          </cell>
          <cell r="P820">
            <v>42.082000000000001</v>
          </cell>
          <cell r="Q820">
            <v>0</v>
          </cell>
          <cell r="R820">
            <v>42.082000000000001</v>
          </cell>
        </row>
        <row r="821">
          <cell r="A821" t="str">
            <v xml:space="preserve">Воровск.180/3 </v>
          </cell>
          <cell r="B821" t="str">
            <v xml:space="preserve">Тургенева 155 маг-н </v>
          </cell>
          <cell r="C821" t="str">
            <v xml:space="preserve">Прочие </v>
          </cell>
          <cell r="D821">
            <v>941.01</v>
          </cell>
          <cell r="E821">
            <v>0</v>
          </cell>
          <cell r="F821">
            <v>4234.5200000000004</v>
          </cell>
          <cell r="G821">
            <v>0.31</v>
          </cell>
          <cell r="H821">
            <v>1.19</v>
          </cell>
          <cell r="I821">
            <v>4.5999999999999996</v>
          </cell>
          <cell r="J821" t="str">
            <v xml:space="preserve"> </v>
          </cell>
          <cell r="K821">
            <v>167</v>
          </cell>
          <cell r="L821">
            <v>5.5954999999999998E-2</v>
          </cell>
          <cell r="M821">
            <v>-19</v>
          </cell>
          <cell r="N821">
            <v>15</v>
          </cell>
          <cell r="O821">
            <v>1</v>
          </cell>
          <cell r="P821">
            <v>69.113</v>
          </cell>
          <cell r="Q821">
            <v>0</v>
          </cell>
          <cell r="R821">
            <v>69.113</v>
          </cell>
        </row>
        <row r="822">
          <cell r="A822" t="str">
            <v xml:space="preserve">Воровск.180/3 </v>
          </cell>
          <cell r="B822" t="str">
            <v xml:space="preserve">Рылеева 147 </v>
          </cell>
          <cell r="C822" t="str">
            <v xml:space="preserve">Бюджет </v>
          </cell>
          <cell r="D822">
            <v>2761.93</v>
          </cell>
          <cell r="E822">
            <v>0</v>
          </cell>
          <cell r="F822">
            <v>12428.7</v>
          </cell>
          <cell r="G822">
            <v>0.43</v>
          </cell>
          <cell r="H822">
            <v>1.19</v>
          </cell>
          <cell r="I822">
            <v>4.5999999999999996</v>
          </cell>
          <cell r="J822" t="str">
            <v xml:space="preserve">. </v>
          </cell>
          <cell r="K822">
            <v>167</v>
          </cell>
          <cell r="L822">
            <v>0.23450699999999999</v>
          </cell>
          <cell r="M822">
            <v>-19</v>
          </cell>
          <cell r="N822">
            <v>16</v>
          </cell>
          <cell r="O822">
            <v>1</v>
          </cell>
          <cell r="P822">
            <v>308.23</v>
          </cell>
          <cell r="Q822">
            <v>0</v>
          </cell>
          <cell r="R822">
            <v>308.23</v>
          </cell>
        </row>
        <row r="823">
          <cell r="A823" t="str">
            <v xml:space="preserve">Воровск.180/3 </v>
          </cell>
          <cell r="B823" t="str">
            <v xml:space="preserve">К Партизан 443/2 нежил.пом. </v>
          </cell>
          <cell r="C823" t="str">
            <v xml:space="preserve">ИТП Прочие </v>
          </cell>
          <cell r="D823">
            <v>282.14</v>
          </cell>
          <cell r="E823">
            <v>0</v>
          </cell>
          <cell r="F823">
            <v>1269.6400000000001</v>
          </cell>
          <cell r="G823">
            <v>0.38</v>
          </cell>
          <cell r="H823">
            <v>1.19</v>
          </cell>
          <cell r="I823">
            <v>4.5999999999999996</v>
          </cell>
          <cell r="J823" t="str">
            <v xml:space="preserve"> </v>
          </cell>
          <cell r="K823">
            <v>167</v>
          </cell>
          <cell r="L823">
            <v>2.2380000000000001E-2</v>
          </cell>
          <cell r="M823">
            <v>-19</v>
          </cell>
          <cell r="N823">
            <v>18</v>
          </cell>
          <cell r="O823">
            <v>1</v>
          </cell>
          <cell r="P823">
            <v>32.673000000000002</v>
          </cell>
          <cell r="Q823">
            <v>0</v>
          </cell>
          <cell r="R823">
            <v>32.673000000000002</v>
          </cell>
        </row>
        <row r="824">
          <cell r="A824" t="str">
            <v xml:space="preserve">Воровск.180/3 </v>
          </cell>
          <cell r="B824" t="str">
            <v xml:space="preserve">Тургенева 107 гараж </v>
          </cell>
          <cell r="C824" t="str">
            <v xml:space="preserve">ИТП Прочие </v>
          </cell>
          <cell r="D824">
            <v>22.34</v>
          </cell>
          <cell r="E824">
            <v>0</v>
          </cell>
          <cell r="F824">
            <v>100.54</v>
          </cell>
          <cell r="G824">
            <v>0.7</v>
          </cell>
          <cell r="H824">
            <v>1.19</v>
          </cell>
          <cell r="I824">
            <v>4.5999999999999996</v>
          </cell>
          <cell r="J824" t="str">
            <v xml:space="preserve"> </v>
          </cell>
          <cell r="K824">
            <v>167</v>
          </cell>
          <cell r="L824">
            <v>3.0000000000000001E-3</v>
          </cell>
          <cell r="M824">
            <v>-19</v>
          </cell>
          <cell r="N824">
            <v>15</v>
          </cell>
          <cell r="O824">
            <v>1</v>
          </cell>
          <cell r="P824">
            <v>3.7050000000000001</v>
          </cell>
          <cell r="Q824">
            <v>0</v>
          </cell>
          <cell r="R824">
            <v>3.7050000000000001</v>
          </cell>
        </row>
        <row r="825">
          <cell r="A825" t="str">
            <v xml:space="preserve">Воровск.180/3 </v>
          </cell>
          <cell r="B825" t="str">
            <v xml:space="preserve">Тургенева 107 офис </v>
          </cell>
          <cell r="C825" t="str">
            <v xml:space="preserve">ИТП Прочие </v>
          </cell>
          <cell r="D825">
            <v>726.95</v>
          </cell>
          <cell r="E825">
            <v>0</v>
          </cell>
          <cell r="F825">
            <v>3271.27</v>
          </cell>
          <cell r="G825">
            <v>0.43</v>
          </cell>
          <cell r="H825">
            <v>1.19</v>
          </cell>
          <cell r="I825">
            <v>4.5999999999999996</v>
          </cell>
          <cell r="J825" t="str">
            <v xml:space="preserve"> </v>
          </cell>
          <cell r="K825">
            <v>167</v>
          </cell>
          <cell r="L825">
            <v>6.5250000000000002E-2</v>
          </cell>
          <cell r="M825">
            <v>-19</v>
          </cell>
          <cell r="N825">
            <v>18</v>
          </cell>
          <cell r="O825">
            <v>1</v>
          </cell>
          <cell r="P825">
            <v>95.263999999999996</v>
          </cell>
          <cell r="Q825">
            <v>0</v>
          </cell>
          <cell r="R825">
            <v>95.263999999999996</v>
          </cell>
        </row>
        <row r="826">
          <cell r="A826" t="str">
            <v xml:space="preserve">Воровск.180/3 </v>
          </cell>
          <cell r="B826" t="str">
            <v xml:space="preserve">К Партизан 443/2 ж/дом </v>
          </cell>
          <cell r="C826" t="str">
            <v xml:space="preserve">ИТП Население </v>
          </cell>
          <cell r="D826">
            <v>3445.4</v>
          </cell>
          <cell r="E826">
            <v>15518</v>
          </cell>
          <cell r="F826">
            <v>15504</v>
          </cell>
          <cell r="G826">
            <v>0</v>
          </cell>
          <cell r="H826">
            <v>1.19</v>
          </cell>
          <cell r="I826">
            <v>4.5999999999999996</v>
          </cell>
          <cell r="J826" t="str">
            <v xml:space="preserve">14 </v>
          </cell>
          <cell r="K826">
            <v>167</v>
          </cell>
          <cell r="L826">
            <v>0.19218000000000002</v>
          </cell>
          <cell r="M826">
            <v>-19</v>
          </cell>
          <cell r="N826">
            <v>18</v>
          </cell>
          <cell r="O826">
            <v>1</v>
          </cell>
          <cell r="P826">
            <v>280.57799999999997</v>
          </cell>
          <cell r="Q826">
            <v>419.01400000000001</v>
          </cell>
          <cell r="R826">
            <v>419.01400000000001</v>
          </cell>
        </row>
        <row r="827">
          <cell r="A827" t="str">
            <v xml:space="preserve">Воровск.180/3 </v>
          </cell>
          <cell r="B827" t="str">
            <v xml:space="preserve">Тургенева 107 ж/дом </v>
          </cell>
          <cell r="C827" t="str">
            <v xml:space="preserve">ИТП Население </v>
          </cell>
          <cell r="D827">
            <v>7151</v>
          </cell>
          <cell r="E827">
            <v>9</v>
          </cell>
          <cell r="F827">
            <v>11800</v>
          </cell>
          <cell r="G827">
            <v>0</v>
          </cell>
          <cell r="H827">
            <v>1.19</v>
          </cell>
          <cell r="I827">
            <v>4.5999999999999996</v>
          </cell>
          <cell r="J827" t="str">
            <v xml:space="preserve">9 </v>
          </cell>
          <cell r="K827">
            <v>167</v>
          </cell>
          <cell r="L827">
            <v>0.2661</v>
          </cell>
          <cell r="M827">
            <v>-19</v>
          </cell>
          <cell r="N827">
            <v>18</v>
          </cell>
          <cell r="O827">
            <v>1</v>
          </cell>
          <cell r="P827">
            <v>388.50099999999998</v>
          </cell>
          <cell r="Q827">
            <v>711.548</v>
          </cell>
          <cell r="R827">
            <v>711.548</v>
          </cell>
        </row>
        <row r="828">
          <cell r="A828" t="str">
            <v xml:space="preserve">Воровск.180/3 </v>
          </cell>
          <cell r="B828" t="str">
            <v xml:space="preserve">Фестивальная 21 ж/дом </v>
          </cell>
          <cell r="C828" t="str">
            <v xml:space="preserve">Население </v>
          </cell>
          <cell r="D828">
            <v>3236.9</v>
          </cell>
          <cell r="E828">
            <v>14566</v>
          </cell>
          <cell r="F828">
            <v>14566.1</v>
          </cell>
          <cell r="G828">
            <v>0.37</v>
          </cell>
          <cell r="H828">
            <v>1.19</v>
          </cell>
          <cell r="I828">
            <v>4.5999999999999996</v>
          </cell>
          <cell r="J828" t="str">
            <v xml:space="preserve">9 </v>
          </cell>
          <cell r="K828">
            <v>167</v>
          </cell>
          <cell r="L828">
            <v>0.25</v>
          </cell>
          <cell r="M828">
            <v>-19</v>
          </cell>
          <cell r="N828">
            <v>18</v>
          </cell>
          <cell r="O828">
            <v>1</v>
          </cell>
          <cell r="P828">
            <v>364.995</v>
          </cell>
          <cell r="Q828">
            <v>322.08100000000002</v>
          </cell>
          <cell r="R828">
            <v>322.08100000000002</v>
          </cell>
        </row>
        <row r="829">
          <cell r="A829" t="str">
            <v xml:space="preserve">Воровск.180/3 </v>
          </cell>
          <cell r="B829" t="str">
            <v xml:space="preserve">Тургенева 181 Альтаир </v>
          </cell>
          <cell r="C829" t="str">
            <v xml:space="preserve">Бюджет </v>
          </cell>
          <cell r="D829">
            <v>60.94</v>
          </cell>
          <cell r="E829">
            <v>0</v>
          </cell>
          <cell r="F829">
            <v>274.24</v>
          </cell>
          <cell r="G829">
            <v>0.43</v>
          </cell>
          <cell r="H829">
            <v>1.19</v>
          </cell>
          <cell r="I829">
            <v>4.5999999999999996</v>
          </cell>
          <cell r="J829" t="str">
            <v xml:space="preserve"> </v>
          </cell>
          <cell r="K829">
            <v>167</v>
          </cell>
          <cell r="L829">
            <v>5.47E-3</v>
          </cell>
          <cell r="M829">
            <v>-19</v>
          </cell>
          <cell r="N829">
            <v>18</v>
          </cell>
          <cell r="O829">
            <v>1</v>
          </cell>
          <cell r="P829">
            <v>7.9870000000000001</v>
          </cell>
          <cell r="Q829">
            <v>0</v>
          </cell>
          <cell r="R829">
            <v>7.9870000000000001</v>
          </cell>
        </row>
        <row r="830">
          <cell r="A830" t="str">
            <v xml:space="preserve">Воровск.180/3 </v>
          </cell>
          <cell r="B830" t="str">
            <v xml:space="preserve">Воровского 221 Д/СN8 </v>
          </cell>
          <cell r="C830" t="str">
            <v xml:space="preserve">Бюджет </v>
          </cell>
          <cell r="D830">
            <v>1747.93</v>
          </cell>
          <cell r="E830">
            <v>0</v>
          </cell>
          <cell r="F830">
            <v>7865.71</v>
          </cell>
          <cell r="G830">
            <v>0.34</v>
          </cell>
          <cell r="H830">
            <v>1.19</v>
          </cell>
          <cell r="I830">
            <v>4.5999999999999996</v>
          </cell>
          <cell r="J830" t="str">
            <v xml:space="preserve"> </v>
          </cell>
          <cell r="K830">
            <v>167</v>
          </cell>
          <cell r="L830">
            <v>0.13076000000000002</v>
          </cell>
          <cell r="M830">
            <v>-19</v>
          </cell>
          <cell r="N830">
            <v>20</v>
          </cell>
          <cell r="O830">
            <v>1</v>
          </cell>
          <cell r="P830">
            <v>207.99299999999999</v>
          </cell>
          <cell r="Q830">
            <v>0</v>
          </cell>
          <cell r="R830">
            <v>207.99299999999999</v>
          </cell>
        </row>
        <row r="831">
          <cell r="A831" t="str">
            <v xml:space="preserve">Воровск.180/3 </v>
          </cell>
          <cell r="B831" t="str">
            <v xml:space="preserve">Воровского 168 Д/С 130 </v>
          </cell>
          <cell r="C831" t="str">
            <v xml:space="preserve">Бюджет </v>
          </cell>
          <cell r="D831">
            <v>1225</v>
          </cell>
          <cell r="E831">
            <v>0</v>
          </cell>
          <cell r="F831">
            <v>5512.49</v>
          </cell>
          <cell r="G831">
            <v>0.34</v>
          </cell>
          <cell r="H831">
            <v>1.19</v>
          </cell>
          <cell r="I831">
            <v>4.5999999999999996</v>
          </cell>
          <cell r="J831" t="str">
            <v xml:space="preserve">. </v>
          </cell>
          <cell r="K831">
            <v>167</v>
          </cell>
          <cell r="L831">
            <v>9.1640000000000013E-2</v>
          </cell>
          <cell r="M831">
            <v>-19</v>
          </cell>
          <cell r="N831">
            <v>20</v>
          </cell>
          <cell r="O831">
            <v>1</v>
          </cell>
          <cell r="P831">
            <v>145.767</v>
          </cell>
          <cell r="Q831">
            <v>0</v>
          </cell>
          <cell r="R831">
            <v>145.767</v>
          </cell>
        </row>
        <row r="832">
          <cell r="A832" t="str">
            <v xml:space="preserve">Воровск.180/3 </v>
          </cell>
          <cell r="B832" t="str">
            <v xml:space="preserve">Тургенева 183 кв.33а неж.пом. </v>
          </cell>
          <cell r="C832" t="str">
            <v xml:space="preserve">Прочие </v>
          </cell>
          <cell r="D832">
            <v>28.3</v>
          </cell>
          <cell r="E832">
            <v>0</v>
          </cell>
          <cell r="F832">
            <v>127.3</v>
          </cell>
          <cell r="G832">
            <v>0.34</v>
          </cell>
          <cell r="H832">
            <v>1.19</v>
          </cell>
          <cell r="I832">
            <v>4.5999999999999996</v>
          </cell>
          <cell r="J832" t="str">
            <v xml:space="preserve"> </v>
          </cell>
          <cell r="K832">
            <v>167</v>
          </cell>
          <cell r="L832">
            <v>2.0079999999999998E-3</v>
          </cell>
          <cell r="M832">
            <v>-19</v>
          </cell>
          <cell r="N832">
            <v>18</v>
          </cell>
          <cell r="O832">
            <v>1</v>
          </cell>
          <cell r="P832">
            <v>2.9319999999999999</v>
          </cell>
          <cell r="Q832">
            <v>0</v>
          </cell>
          <cell r="R832">
            <v>2.9319999999999999</v>
          </cell>
        </row>
        <row r="833">
          <cell r="A833" t="str">
            <v xml:space="preserve">Воровск.180/3 </v>
          </cell>
          <cell r="B833" t="str">
            <v xml:space="preserve">Атарбекова 32\1 бытовка </v>
          </cell>
          <cell r="C833" t="str">
            <v xml:space="preserve">Прочие </v>
          </cell>
          <cell r="D833">
            <v>117.2</v>
          </cell>
          <cell r="E833">
            <v>0</v>
          </cell>
          <cell r="F833">
            <v>527.41</v>
          </cell>
          <cell r="G833">
            <v>0.43</v>
          </cell>
          <cell r="H833">
            <v>1.19</v>
          </cell>
          <cell r="I833">
            <v>4.5999999999999996</v>
          </cell>
          <cell r="J833" t="str">
            <v xml:space="preserve"> </v>
          </cell>
          <cell r="K833">
            <v>167</v>
          </cell>
          <cell r="L833">
            <v>1.0520000000000002E-2</v>
          </cell>
          <cell r="M833">
            <v>-19</v>
          </cell>
          <cell r="N833">
            <v>18</v>
          </cell>
          <cell r="O833">
            <v>1</v>
          </cell>
          <cell r="P833">
            <v>15.356999999999999</v>
          </cell>
          <cell r="Q833">
            <v>0</v>
          </cell>
          <cell r="R833">
            <v>15.356999999999999</v>
          </cell>
        </row>
        <row r="834">
          <cell r="A834" t="str">
            <v xml:space="preserve">Воровск.180/3 </v>
          </cell>
          <cell r="B834" t="str">
            <v xml:space="preserve">Тургенева 183 адм.зд </v>
          </cell>
          <cell r="C834" t="str">
            <v xml:space="preserve">Бюджет </v>
          </cell>
          <cell r="D834">
            <v>304.95</v>
          </cell>
          <cell r="E834">
            <v>0</v>
          </cell>
          <cell r="F834">
            <v>1372.28</v>
          </cell>
          <cell r="G834">
            <v>0.34</v>
          </cell>
          <cell r="H834">
            <v>1.19</v>
          </cell>
          <cell r="I834">
            <v>4.5999999999999996</v>
          </cell>
          <cell r="J834" t="str">
            <v xml:space="preserve"> </v>
          </cell>
          <cell r="K834">
            <v>167</v>
          </cell>
          <cell r="L834">
            <v>2.1642999999999999E-2</v>
          </cell>
          <cell r="M834">
            <v>-19</v>
          </cell>
          <cell r="N834">
            <v>18</v>
          </cell>
          <cell r="O834">
            <v>1</v>
          </cell>
          <cell r="P834">
            <v>31.597999999999999</v>
          </cell>
          <cell r="Q834">
            <v>0</v>
          </cell>
          <cell r="R834">
            <v>31.597999999999999</v>
          </cell>
        </row>
        <row r="835">
          <cell r="A835" t="str">
            <v xml:space="preserve">Воровск.180/3 </v>
          </cell>
          <cell r="B835" t="str">
            <v xml:space="preserve">Я Полуяна 60 Прикуб отд арх </v>
          </cell>
          <cell r="C835" t="str">
            <v xml:space="preserve">Прочие </v>
          </cell>
          <cell r="D835">
            <v>252.9</v>
          </cell>
          <cell r="E835">
            <v>1074</v>
          </cell>
          <cell r="F835">
            <v>839.75</v>
          </cell>
          <cell r="G835">
            <v>0.43</v>
          </cell>
          <cell r="H835">
            <v>1.19</v>
          </cell>
          <cell r="I835">
            <v>4.5999999999999996</v>
          </cell>
          <cell r="J835" t="str">
            <v xml:space="preserve"> </v>
          </cell>
          <cell r="K835">
            <v>167</v>
          </cell>
          <cell r="L835">
            <v>1.6750000000000001E-2</v>
          </cell>
          <cell r="M835">
            <v>-19</v>
          </cell>
          <cell r="N835">
            <v>18</v>
          </cell>
          <cell r="O835">
            <v>1</v>
          </cell>
          <cell r="P835">
            <v>24.454000000000001</v>
          </cell>
          <cell r="Q835">
            <v>0</v>
          </cell>
          <cell r="R835">
            <v>24.454000000000001</v>
          </cell>
        </row>
        <row r="836">
          <cell r="A836" t="str">
            <v xml:space="preserve">Воровск.180/3 </v>
          </cell>
          <cell r="B836" t="str">
            <v xml:space="preserve">Брюсова 100 ад зд </v>
          </cell>
          <cell r="C836" t="str">
            <v xml:space="preserve">Бюджет </v>
          </cell>
          <cell r="D836">
            <v>70.08</v>
          </cell>
          <cell r="E836">
            <v>384</v>
          </cell>
          <cell r="F836">
            <v>315.35000000000002</v>
          </cell>
          <cell r="G836">
            <v>0.43</v>
          </cell>
          <cell r="H836">
            <v>1.19</v>
          </cell>
          <cell r="I836">
            <v>4.5999999999999996</v>
          </cell>
          <cell r="J836" t="str">
            <v xml:space="preserve"> </v>
          </cell>
          <cell r="K836">
            <v>167</v>
          </cell>
          <cell r="L836">
            <v>6.2900000000000005E-3</v>
          </cell>
          <cell r="M836">
            <v>-19</v>
          </cell>
          <cell r="N836">
            <v>18</v>
          </cell>
          <cell r="O836">
            <v>1</v>
          </cell>
          <cell r="P836">
            <v>9.1829999999999998</v>
          </cell>
          <cell r="Q836">
            <v>0</v>
          </cell>
          <cell r="R836">
            <v>9.1829999999999998</v>
          </cell>
        </row>
        <row r="837">
          <cell r="A837" t="str">
            <v xml:space="preserve">Воровск.180/3 </v>
          </cell>
          <cell r="B837" t="str">
            <v xml:space="preserve">Воровского 177 ППС </v>
          </cell>
          <cell r="C837" t="str">
            <v xml:space="preserve">Бюджет </v>
          </cell>
          <cell r="D837">
            <v>344.26</v>
          </cell>
          <cell r="E837">
            <v>0</v>
          </cell>
          <cell r="F837">
            <v>1549.15</v>
          </cell>
          <cell r="G837">
            <v>0.43</v>
          </cell>
          <cell r="H837">
            <v>1.19</v>
          </cell>
          <cell r="I837">
            <v>4.5999999999999996</v>
          </cell>
          <cell r="J837" t="str">
            <v xml:space="preserve"> </v>
          </cell>
          <cell r="K837">
            <v>167</v>
          </cell>
          <cell r="L837">
            <v>3.09E-2</v>
          </cell>
          <cell r="M837">
            <v>-19</v>
          </cell>
          <cell r="N837">
            <v>18</v>
          </cell>
          <cell r="O837">
            <v>1</v>
          </cell>
          <cell r="P837">
            <v>45.113999999999997</v>
          </cell>
          <cell r="Q837">
            <v>0</v>
          </cell>
          <cell r="R837">
            <v>45.113999999999997</v>
          </cell>
        </row>
        <row r="838">
          <cell r="A838" t="str">
            <v xml:space="preserve">Воровск.180/3 </v>
          </cell>
          <cell r="B838" t="str">
            <v xml:space="preserve">Гагарина 103 ад зд </v>
          </cell>
          <cell r="C838" t="str">
            <v xml:space="preserve">Бюджет </v>
          </cell>
          <cell r="D838">
            <v>2128.8000000000002</v>
          </cell>
          <cell r="E838">
            <v>0</v>
          </cell>
          <cell r="F838">
            <v>9579.61</v>
          </cell>
          <cell r="G838">
            <v>0.38</v>
          </cell>
          <cell r="H838">
            <v>1.19</v>
          </cell>
          <cell r="I838">
            <v>4.5999999999999996</v>
          </cell>
          <cell r="J838" t="str">
            <v xml:space="preserve"> </v>
          </cell>
          <cell r="K838">
            <v>167</v>
          </cell>
          <cell r="L838">
            <v>0.16886000000000001</v>
          </cell>
          <cell r="M838">
            <v>-19</v>
          </cell>
          <cell r="N838">
            <v>18</v>
          </cell>
          <cell r="O838">
            <v>1</v>
          </cell>
          <cell r="P838">
            <v>246.53299999999999</v>
          </cell>
          <cell r="Q838">
            <v>0</v>
          </cell>
          <cell r="R838">
            <v>246.53299999999999</v>
          </cell>
        </row>
        <row r="839">
          <cell r="A839" t="str">
            <v xml:space="preserve">Воровск.180/3 </v>
          </cell>
          <cell r="B839" t="str">
            <v xml:space="preserve">Гагарина 103 лит2А и лит2Б </v>
          </cell>
          <cell r="C839" t="str">
            <v xml:space="preserve">Бюджет </v>
          </cell>
          <cell r="D839">
            <v>531.65</v>
          </cell>
          <cell r="E839">
            <v>0</v>
          </cell>
          <cell r="F839">
            <v>2392.42</v>
          </cell>
          <cell r="G839">
            <v>0.43</v>
          </cell>
          <cell r="H839">
            <v>1.19</v>
          </cell>
          <cell r="I839">
            <v>4.5999999999999996</v>
          </cell>
          <cell r="J839" t="str">
            <v xml:space="preserve"> </v>
          </cell>
          <cell r="K839">
            <v>167</v>
          </cell>
          <cell r="L839">
            <v>4.7720000000000005E-2</v>
          </cell>
          <cell r="M839">
            <v>-19</v>
          </cell>
          <cell r="N839">
            <v>18</v>
          </cell>
          <cell r="O839">
            <v>1</v>
          </cell>
          <cell r="P839">
            <v>69.67</v>
          </cell>
          <cell r="Q839">
            <v>0</v>
          </cell>
          <cell r="R839">
            <v>69.67</v>
          </cell>
        </row>
        <row r="840">
          <cell r="A840" t="str">
            <v xml:space="preserve">Воровск.180/3 </v>
          </cell>
          <cell r="B840" t="str">
            <v xml:space="preserve">Атарбекова 39 кв 111 прис </v>
          </cell>
          <cell r="C840" t="str">
            <v xml:space="preserve">Жилзаказчик </v>
          </cell>
          <cell r="D840">
            <v>6.88</v>
          </cell>
          <cell r="E840">
            <v>28</v>
          </cell>
          <cell r="F840">
            <v>27.5</v>
          </cell>
          <cell r="G840">
            <v>0.36</v>
          </cell>
          <cell r="H840">
            <v>1.19</v>
          </cell>
          <cell r="I840">
            <v>4.5999999999999996</v>
          </cell>
          <cell r="J840" t="str">
            <v xml:space="preserve"> </v>
          </cell>
          <cell r="K840">
            <v>167</v>
          </cell>
          <cell r="L840">
            <v>4.5799999999999997E-4</v>
          </cell>
          <cell r="M840">
            <v>-19</v>
          </cell>
          <cell r="N840">
            <v>18</v>
          </cell>
          <cell r="O840">
            <v>1</v>
          </cell>
          <cell r="P840">
            <v>0.66800000000000004</v>
          </cell>
          <cell r="Q840">
            <v>0</v>
          </cell>
          <cell r="R840">
            <v>0</v>
          </cell>
        </row>
        <row r="841">
          <cell r="A841" t="str">
            <v xml:space="preserve">Воровск.180/3 </v>
          </cell>
          <cell r="B841" t="str">
            <v xml:space="preserve">Атарбекова 45 </v>
          </cell>
          <cell r="C841" t="str">
            <v xml:space="preserve">Жилзаказчик </v>
          </cell>
          <cell r="D841">
            <v>2090</v>
          </cell>
          <cell r="E841">
            <v>7399</v>
          </cell>
          <cell r="F841">
            <v>7652.12</v>
          </cell>
          <cell r="G841">
            <v>0.4</v>
          </cell>
          <cell r="H841">
            <v>1.19</v>
          </cell>
          <cell r="I841">
            <v>4.5999999999999996</v>
          </cell>
          <cell r="J841" t="str">
            <v xml:space="preserve">9 </v>
          </cell>
          <cell r="K841">
            <v>167</v>
          </cell>
          <cell r="L841">
            <v>0.14233799999999999</v>
          </cell>
          <cell r="M841">
            <v>-19</v>
          </cell>
          <cell r="N841">
            <v>18</v>
          </cell>
          <cell r="O841">
            <v>1</v>
          </cell>
          <cell r="P841">
            <v>203.73699999999999</v>
          </cell>
          <cell r="Q841">
            <v>204.23099999999999</v>
          </cell>
          <cell r="R841">
            <v>204.23099999999999</v>
          </cell>
        </row>
        <row r="842">
          <cell r="A842" t="str">
            <v xml:space="preserve">Воровск.180/3 </v>
          </cell>
          <cell r="B842" t="str">
            <v xml:space="preserve">Атарбекова 47 кв 2 прис </v>
          </cell>
          <cell r="C842" t="str">
            <v xml:space="preserve">Жилзаказчик </v>
          </cell>
          <cell r="D842">
            <v>73.13</v>
          </cell>
          <cell r="E842">
            <v>293</v>
          </cell>
          <cell r="F842">
            <v>292.51</v>
          </cell>
          <cell r="G842">
            <v>0.4</v>
          </cell>
          <cell r="H842">
            <v>1.19</v>
          </cell>
          <cell r="I842">
            <v>4.5999999999999996</v>
          </cell>
          <cell r="J842" t="str">
            <v xml:space="preserve"> </v>
          </cell>
          <cell r="K842">
            <v>167</v>
          </cell>
          <cell r="L842">
            <v>5.4409999999999997E-3</v>
          </cell>
          <cell r="M842">
            <v>-19</v>
          </cell>
          <cell r="N842">
            <v>18</v>
          </cell>
          <cell r="O842">
            <v>1</v>
          </cell>
          <cell r="P842">
            <v>7.9450000000000003</v>
          </cell>
          <cell r="Q842">
            <v>0</v>
          </cell>
          <cell r="R842">
            <v>0</v>
          </cell>
        </row>
        <row r="843">
          <cell r="A843" t="str">
            <v xml:space="preserve">Воровск.180/3 </v>
          </cell>
          <cell r="B843" t="str">
            <v xml:space="preserve">Атарбекова 49 </v>
          </cell>
          <cell r="C843" t="str">
            <v xml:space="preserve">Жилзаказчик </v>
          </cell>
          <cell r="D843">
            <v>4497.93</v>
          </cell>
          <cell r="E843">
            <v>15055</v>
          </cell>
          <cell r="F843">
            <v>15320</v>
          </cell>
          <cell r="G843">
            <v>0.37</v>
          </cell>
          <cell r="H843">
            <v>1.19</v>
          </cell>
          <cell r="I843">
            <v>4.5999999999999996</v>
          </cell>
          <cell r="J843" t="str">
            <v xml:space="preserve">5 </v>
          </cell>
          <cell r="K843">
            <v>167</v>
          </cell>
          <cell r="L843">
            <v>0.26293700000000003</v>
          </cell>
          <cell r="M843">
            <v>-19</v>
          </cell>
          <cell r="N843">
            <v>18</v>
          </cell>
          <cell r="O843">
            <v>1</v>
          </cell>
          <cell r="P843">
            <v>377.11900000000003</v>
          </cell>
          <cell r="Q843">
            <v>440.79899999999998</v>
          </cell>
          <cell r="R843">
            <v>440.79899999999998</v>
          </cell>
        </row>
        <row r="844">
          <cell r="A844" t="str">
            <v xml:space="preserve">Воровск.180/3 </v>
          </cell>
          <cell r="B844" t="str">
            <v xml:space="preserve">Брюсова 100 </v>
          </cell>
          <cell r="C844" t="str">
            <v xml:space="preserve">Жилзаказчик </v>
          </cell>
          <cell r="D844">
            <v>4512.09</v>
          </cell>
          <cell r="E844">
            <v>15885</v>
          </cell>
          <cell r="F844">
            <v>15750.460000000001</v>
          </cell>
          <cell r="G844">
            <v>0.37</v>
          </cell>
          <cell r="H844">
            <v>1.19</v>
          </cell>
          <cell r="I844">
            <v>4.5999999999999996</v>
          </cell>
          <cell r="J844" t="str">
            <v xml:space="preserve">5 </v>
          </cell>
          <cell r="K844">
            <v>167</v>
          </cell>
          <cell r="L844">
            <v>0.27032799999999996</v>
          </cell>
          <cell r="M844">
            <v>-19</v>
          </cell>
          <cell r="N844">
            <v>18</v>
          </cell>
          <cell r="O844">
            <v>1</v>
          </cell>
          <cell r="P844">
            <v>390.995</v>
          </cell>
          <cell r="Q844">
            <v>445.35399999999998</v>
          </cell>
          <cell r="R844">
            <v>445.35399999999998</v>
          </cell>
        </row>
        <row r="845">
          <cell r="A845" t="str">
            <v xml:space="preserve">Воровск.180/3 </v>
          </cell>
          <cell r="B845" t="str">
            <v xml:space="preserve">Воровского 195 </v>
          </cell>
          <cell r="C845" t="str">
            <v xml:space="preserve">Жилзаказчик </v>
          </cell>
          <cell r="D845">
            <v>4236</v>
          </cell>
          <cell r="E845">
            <v>16637</v>
          </cell>
          <cell r="F845">
            <v>16677</v>
          </cell>
          <cell r="G845">
            <v>0.37</v>
          </cell>
          <cell r="H845">
            <v>1.19</v>
          </cell>
          <cell r="I845">
            <v>4.5999999999999996</v>
          </cell>
          <cell r="J845" t="str">
            <v xml:space="preserve">5 </v>
          </cell>
          <cell r="K845">
            <v>167</v>
          </cell>
          <cell r="L845">
            <v>0.28622999999999998</v>
          </cell>
          <cell r="M845">
            <v>-19</v>
          </cell>
          <cell r="N845">
            <v>18</v>
          </cell>
          <cell r="O845">
            <v>1</v>
          </cell>
          <cell r="P845">
            <v>416.762</v>
          </cell>
          <cell r="Q845">
            <v>420.50099999999998</v>
          </cell>
          <cell r="R845">
            <v>420.50099999999998</v>
          </cell>
        </row>
        <row r="846">
          <cell r="A846" t="str">
            <v xml:space="preserve">Воровск.180/3 </v>
          </cell>
          <cell r="B846" t="str">
            <v xml:space="preserve">Воровского 197 </v>
          </cell>
          <cell r="C846" t="str">
            <v xml:space="preserve">Жилзаказчик </v>
          </cell>
          <cell r="D846">
            <v>4680.0599999999986</v>
          </cell>
          <cell r="E846">
            <v>16319</v>
          </cell>
          <cell r="F846">
            <v>15625.509999999998</v>
          </cell>
          <cell r="G846">
            <v>0</v>
          </cell>
          <cell r="H846">
            <v>1.19</v>
          </cell>
          <cell r="I846">
            <v>4.5999999999999996</v>
          </cell>
          <cell r="J846" t="str">
            <v xml:space="preserve">5 </v>
          </cell>
          <cell r="K846">
            <v>167</v>
          </cell>
          <cell r="L846">
            <v>0.2852880000000001</v>
          </cell>
          <cell r="M846">
            <v>-19</v>
          </cell>
          <cell r="N846">
            <v>18</v>
          </cell>
          <cell r="O846">
            <v>1</v>
          </cell>
          <cell r="P846">
            <v>408.79399999999998</v>
          </cell>
          <cell r="Q846">
            <v>457.04</v>
          </cell>
          <cell r="R846">
            <v>457.04</v>
          </cell>
        </row>
        <row r="847">
          <cell r="A847" t="str">
            <v xml:space="preserve">Воровск.180/3 </v>
          </cell>
          <cell r="B847" t="str">
            <v xml:space="preserve">Воровского 223/1 </v>
          </cell>
          <cell r="C847" t="str">
            <v xml:space="preserve">Жилзаказчик </v>
          </cell>
          <cell r="D847">
            <v>2706.3</v>
          </cell>
          <cell r="E847">
            <v>10356</v>
          </cell>
          <cell r="F847">
            <v>9806</v>
          </cell>
          <cell r="G847">
            <v>0.39</v>
          </cell>
          <cell r="H847">
            <v>1.19</v>
          </cell>
          <cell r="I847">
            <v>4.5999999999999996</v>
          </cell>
          <cell r="J847" t="str">
            <v xml:space="preserve">5 </v>
          </cell>
          <cell r="K847">
            <v>167</v>
          </cell>
          <cell r="L847">
            <v>0.178282</v>
          </cell>
          <cell r="M847">
            <v>-19</v>
          </cell>
          <cell r="N847">
            <v>18</v>
          </cell>
          <cell r="O847">
            <v>1</v>
          </cell>
          <cell r="P847">
            <v>260.28899999999999</v>
          </cell>
          <cell r="Q847">
            <v>269.28399999999999</v>
          </cell>
          <cell r="R847">
            <v>269.28399999999999</v>
          </cell>
        </row>
        <row r="848">
          <cell r="A848" t="str">
            <v xml:space="preserve">Воровск.180/3 </v>
          </cell>
          <cell r="B848" t="str">
            <v xml:space="preserve">Гагарина 132 </v>
          </cell>
          <cell r="C848" t="str">
            <v xml:space="preserve">Жилзаказчик </v>
          </cell>
          <cell r="D848">
            <v>11135.9</v>
          </cell>
          <cell r="E848">
            <v>47637</v>
          </cell>
          <cell r="F848">
            <v>47361</v>
          </cell>
          <cell r="G848">
            <v>0.34</v>
          </cell>
          <cell r="H848">
            <v>1.19</v>
          </cell>
          <cell r="I848">
            <v>4.5999999999999996</v>
          </cell>
          <cell r="J848" t="str">
            <v xml:space="preserve">9 </v>
          </cell>
          <cell r="K848">
            <v>167</v>
          </cell>
          <cell r="L848">
            <v>0.74695599999999995</v>
          </cell>
          <cell r="M848">
            <v>-19</v>
          </cell>
          <cell r="N848">
            <v>18</v>
          </cell>
          <cell r="O848">
            <v>1</v>
          </cell>
          <cell r="P848">
            <v>1090.54</v>
          </cell>
          <cell r="Q848">
            <v>1108.057</v>
          </cell>
          <cell r="R848">
            <v>1108.057</v>
          </cell>
        </row>
        <row r="849">
          <cell r="A849" t="str">
            <v xml:space="preserve">Воровск.180/3 </v>
          </cell>
          <cell r="B849" t="str">
            <v xml:space="preserve">Гагарина 132 кв 173лодж </v>
          </cell>
          <cell r="C849" t="str">
            <v xml:space="preserve">Жилзаказчик </v>
          </cell>
          <cell r="D849">
            <v>10.3</v>
          </cell>
          <cell r="E849">
            <v>37</v>
          </cell>
          <cell r="F849">
            <v>39</v>
          </cell>
          <cell r="G849">
            <v>0.34</v>
          </cell>
          <cell r="H849">
            <v>1.19</v>
          </cell>
          <cell r="I849">
            <v>4.5999999999999996</v>
          </cell>
          <cell r="J849" t="str">
            <v xml:space="preserve"> </v>
          </cell>
          <cell r="K849">
            <v>167</v>
          </cell>
          <cell r="L849">
            <v>6.1499999999999999E-4</v>
          </cell>
          <cell r="M849">
            <v>-19</v>
          </cell>
          <cell r="N849">
            <v>18</v>
          </cell>
          <cell r="O849">
            <v>1</v>
          </cell>
          <cell r="P849">
            <v>0.89900000000000002</v>
          </cell>
          <cell r="Q849">
            <v>0</v>
          </cell>
          <cell r="R849">
            <v>0</v>
          </cell>
        </row>
        <row r="850">
          <cell r="A850" t="str">
            <v xml:space="preserve">Воровск.180/3 </v>
          </cell>
          <cell r="B850" t="str">
            <v xml:space="preserve">Гагарина 170 </v>
          </cell>
          <cell r="C850" t="str">
            <v xml:space="preserve">Жилзаказчик </v>
          </cell>
          <cell r="D850">
            <v>12204.2</v>
          </cell>
          <cell r="E850">
            <v>48685</v>
          </cell>
          <cell r="F850">
            <v>48350.6</v>
          </cell>
          <cell r="G850">
            <v>0.34</v>
          </cell>
          <cell r="H850">
            <v>1.19</v>
          </cell>
          <cell r="I850">
            <v>4.5999999999999996</v>
          </cell>
          <cell r="J850" t="str">
            <v xml:space="preserve">10 </v>
          </cell>
          <cell r="K850">
            <v>167</v>
          </cell>
          <cell r="L850">
            <v>0.76256400000000002</v>
          </cell>
          <cell r="M850">
            <v>-19</v>
          </cell>
          <cell r="N850">
            <v>18</v>
          </cell>
          <cell r="O850">
            <v>1</v>
          </cell>
          <cell r="P850">
            <v>1113.326</v>
          </cell>
          <cell r="Q850">
            <v>1214.3599999999999</v>
          </cell>
          <cell r="R850">
            <v>1214.3599999999999</v>
          </cell>
        </row>
        <row r="851">
          <cell r="A851" t="str">
            <v xml:space="preserve">Воровск.180/3 </v>
          </cell>
          <cell r="B851" t="str">
            <v xml:space="preserve">К Партизан 443 </v>
          </cell>
          <cell r="C851" t="str">
            <v xml:space="preserve">Жилзаказчик </v>
          </cell>
          <cell r="D851">
            <v>9692.2000000000007</v>
          </cell>
          <cell r="E851">
            <v>39078</v>
          </cell>
          <cell r="F851">
            <v>39068</v>
          </cell>
          <cell r="G851">
            <v>0.35</v>
          </cell>
          <cell r="H851">
            <v>1.19</v>
          </cell>
          <cell r="I851">
            <v>4.5999999999999996</v>
          </cell>
          <cell r="J851" t="str">
            <v xml:space="preserve">10 </v>
          </cell>
          <cell r="K851">
            <v>167</v>
          </cell>
          <cell r="L851">
            <v>0.63428499999999999</v>
          </cell>
          <cell r="M851">
            <v>-19</v>
          </cell>
          <cell r="N851">
            <v>18</v>
          </cell>
          <cell r="O851">
            <v>1</v>
          </cell>
          <cell r="P851">
            <v>926.04200000000003</v>
          </cell>
          <cell r="Q851">
            <v>964.40800000000002</v>
          </cell>
          <cell r="R851">
            <v>964.40800000000002</v>
          </cell>
        </row>
        <row r="852">
          <cell r="A852" t="str">
            <v xml:space="preserve">Воровск.180/3 </v>
          </cell>
          <cell r="B852" t="str">
            <v xml:space="preserve">Олимпийская 4 </v>
          </cell>
          <cell r="C852" t="str">
            <v xml:space="preserve">Жилзаказчик </v>
          </cell>
          <cell r="D852">
            <v>4390</v>
          </cell>
          <cell r="E852">
            <v>16325</v>
          </cell>
          <cell r="F852">
            <v>16320</v>
          </cell>
          <cell r="G852">
            <v>0.37</v>
          </cell>
          <cell r="H852">
            <v>1.19</v>
          </cell>
          <cell r="I852">
            <v>4.5999999999999996</v>
          </cell>
          <cell r="J852" t="str">
            <v xml:space="preserve">5 </v>
          </cell>
          <cell r="K852">
            <v>167</v>
          </cell>
          <cell r="L852">
            <v>0.28010299999999999</v>
          </cell>
          <cell r="M852">
            <v>-19</v>
          </cell>
          <cell r="N852">
            <v>18</v>
          </cell>
          <cell r="O852">
            <v>1</v>
          </cell>
          <cell r="P852">
            <v>408.94499999999999</v>
          </cell>
          <cell r="Q852">
            <v>436.81900000000002</v>
          </cell>
          <cell r="R852">
            <v>436.81900000000002</v>
          </cell>
        </row>
        <row r="853">
          <cell r="A853" t="str">
            <v xml:space="preserve">Воровск.180/3 </v>
          </cell>
          <cell r="B853" t="str">
            <v xml:space="preserve">Олимпийская 6 </v>
          </cell>
          <cell r="C853" t="str">
            <v xml:space="preserve">Жилзаказчик </v>
          </cell>
          <cell r="D853">
            <v>4578.9000000000005</v>
          </cell>
          <cell r="E853">
            <v>17222</v>
          </cell>
          <cell r="F853">
            <v>17385.439999999999</v>
          </cell>
          <cell r="G853">
            <v>0.37</v>
          </cell>
          <cell r="H853">
            <v>1.19</v>
          </cell>
          <cell r="I853">
            <v>4.5999999999999996</v>
          </cell>
          <cell r="J853" t="str">
            <v xml:space="preserve">5 </v>
          </cell>
          <cell r="K853">
            <v>167</v>
          </cell>
          <cell r="L853">
            <v>0.29838899999999996</v>
          </cell>
          <cell r="M853">
            <v>-19</v>
          </cell>
          <cell r="N853">
            <v>18</v>
          </cell>
          <cell r="O853">
            <v>1</v>
          </cell>
          <cell r="P853">
            <v>431.42099999999999</v>
          </cell>
          <cell r="Q853">
            <v>451.42399999999998</v>
          </cell>
          <cell r="R853">
            <v>451.42399999999998</v>
          </cell>
        </row>
        <row r="854">
          <cell r="A854" t="str">
            <v xml:space="preserve">Воровск.180/3 </v>
          </cell>
          <cell r="B854" t="str">
            <v xml:space="preserve">Тургенева 135 </v>
          </cell>
          <cell r="C854" t="str">
            <v xml:space="preserve">Жилзаказчик </v>
          </cell>
          <cell r="D854">
            <v>5447.7</v>
          </cell>
          <cell r="E854">
            <v>22143</v>
          </cell>
          <cell r="F854">
            <v>22134</v>
          </cell>
          <cell r="G854">
            <v>0.37</v>
          </cell>
          <cell r="H854">
            <v>1.19</v>
          </cell>
          <cell r="I854">
            <v>4.5999999999999996</v>
          </cell>
          <cell r="J854" t="str">
            <v xml:space="preserve">9 </v>
          </cell>
          <cell r="K854">
            <v>167</v>
          </cell>
          <cell r="L854">
            <v>0.37988899999999998</v>
          </cell>
          <cell r="M854">
            <v>-19</v>
          </cell>
          <cell r="N854">
            <v>18</v>
          </cell>
          <cell r="O854">
            <v>1</v>
          </cell>
          <cell r="P854">
            <v>554.63</v>
          </cell>
          <cell r="Q854">
            <v>542.06600000000003</v>
          </cell>
          <cell r="R854">
            <v>542.06600000000003</v>
          </cell>
        </row>
        <row r="855">
          <cell r="A855" t="str">
            <v xml:space="preserve">Воровск.180/3 </v>
          </cell>
          <cell r="B855" t="str">
            <v xml:space="preserve">Тургенева 145 </v>
          </cell>
          <cell r="C855" t="str">
            <v xml:space="preserve">Жилзаказчик </v>
          </cell>
          <cell r="D855">
            <v>10694.6</v>
          </cell>
          <cell r="E855">
            <v>44379</v>
          </cell>
          <cell r="F855">
            <v>44381.3</v>
          </cell>
          <cell r="G855">
            <v>0.34</v>
          </cell>
          <cell r="H855">
            <v>1.19</v>
          </cell>
          <cell r="I855">
            <v>4.5999999999999996</v>
          </cell>
          <cell r="J855" t="str">
            <v xml:space="preserve">9 </v>
          </cell>
          <cell r="K855">
            <v>167</v>
          </cell>
          <cell r="L855">
            <v>0.69332099999999997</v>
          </cell>
          <cell r="M855">
            <v>-19</v>
          </cell>
          <cell r="N855">
            <v>18</v>
          </cell>
          <cell r="O855">
            <v>1</v>
          </cell>
          <cell r="P855">
            <v>1012.234</v>
          </cell>
          <cell r="Q855">
            <v>1064.1479999999999</v>
          </cell>
          <cell r="R855">
            <v>1064.1479999999999</v>
          </cell>
        </row>
        <row r="856">
          <cell r="A856" t="str">
            <v xml:space="preserve">Воровск.180/3 </v>
          </cell>
          <cell r="B856" t="str">
            <v xml:space="preserve">Тургенева 151 </v>
          </cell>
          <cell r="C856" t="str">
            <v xml:space="preserve">Жилзаказчик </v>
          </cell>
          <cell r="D856">
            <v>6729</v>
          </cell>
          <cell r="E856">
            <v>19433</v>
          </cell>
          <cell r="F856">
            <v>26306</v>
          </cell>
          <cell r="G856">
            <v>0.34</v>
          </cell>
          <cell r="H856">
            <v>1.19</v>
          </cell>
          <cell r="I856">
            <v>4.5999999999999996</v>
          </cell>
          <cell r="J856" t="str">
            <v xml:space="preserve">9 </v>
          </cell>
          <cell r="K856">
            <v>167</v>
          </cell>
          <cell r="L856">
            <v>0.41488599999999998</v>
          </cell>
          <cell r="M856">
            <v>-19</v>
          </cell>
          <cell r="N856">
            <v>18</v>
          </cell>
          <cell r="O856">
            <v>1</v>
          </cell>
          <cell r="P856">
            <v>605.72500000000002</v>
          </cell>
          <cell r="Q856">
            <v>669.55700000000002</v>
          </cell>
          <cell r="R856">
            <v>669.55700000000002</v>
          </cell>
        </row>
        <row r="857">
          <cell r="A857" t="str">
            <v xml:space="preserve">Воровск.180/3 </v>
          </cell>
          <cell r="B857" t="str">
            <v xml:space="preserve">Тургенева 153 </v>
          </cell>
          <cell r="C857" t="str">
            <v xml:space="preserve">Жилзаказчик </v>
          </cell>
          <cell r="D857">
            <v>5623.9</v>
          </cell>
          <cell r="E857">
            <v>19825</v>
          </cell>
          <cell r="F857">
            <v>19915.02</v>
          </cell>
          <cell r="G857">
            <v>0.37</v>
          </cell>
          <cell r="H857">
            <v>1.19</v>
          </cell>
          <cell r="I857">
            <v>4.5999999999999996</v>
          </cell>
          <cell r="J857" t="str">
            <v xml:space="preserve">5 </v>
          </cell>
          <cell r="K857">
            <v>167</v>
          </cell>
          <cell r="L857">
            <v>0.34180499999999997</v>
          </cell>
          <cell r="M857">
            <v>-19</v>
          </cell>
          <cell r="N857">
            <v>18</v>
          </cell>
          <cell r="O857">
            <v>1</v>
          </cell>
          <cell r="P857">
            <v>496.64600000000002</v>
          </cell>
          <cell r="Q857">
            <v>556.96900000000005</v>
          </cell>
          <cell r="R857">
            <v>556.96900000000005</v>
          </cell>
        </row>
        <row r="858">
          <cell r="A858" t="str">
            <v xml:space="preserve">Воровск.180/3 </v>
          </cell>
          <cell r="B858" t="str">
            <v xml:space="preserve">Тургенева 159 </v>
          </cell>
          <cell r="C858" t="str">
            <v xml:space="preserve">Жилзаказчик </v>
          </cell>
          <cell r="D858">
            <v>2482.5</v>
          </cell>
          <cell r="E858">
            <v>10039</v>
          </cell>
          <cell r="F858">
            <v>10042.6</v>
          </cell>
          <cell r="G858">
            <v>0.39</v>
          </cell>
          <cell r="H858">
            <v>1.19</v>
          </cell>
          <cell r="I858">
            <v>4.5999999999999996</v>
          </cell>
          <cell r="J858" t="str">
            <v xml:space="preserve">9 </v>
          </cell>
          <cell r="K858">
            <v>167</v>
          </cell>
          <cell r="L858">
            <v>0.18168000000000001</v>
          </cell>
          <cell r="M858">
            <v>-19</v>
          </cell>
          <cell r="N858">
            <v>18</v>
          </cell>
          <cell r="O858">
            <v>1</v>
          </cell>
          <cell r="P858">
            <v>264.91500000000002</v>
          </cell>
          <cell r="Q858">
            <v>246.66800000000001</v>
          </cell>
          <cell r="R858">
            <v>246.66800000000001</v>
          </cell>
        </row>
        <row r="859">
          <cell r="A859" t="str">
            <v xml:space="preserve">Воровск.180/3 </v>
          </cell>
          <cell r="B859" t="str">
            <v xml:space="preserve">Тургенева 177 </v>
          </cell>
          <cell r="C859" t="str">
            <v xml:space="preserve">Жилзаказчик </v>
          </cell>
          <cell r="D859">
            <v>15902.51</v>
          </cell>
          <cell r="E859">
            <v>68267</v>
          </cell>
          <cell r="F859">
            <v>68026.37000000001</v>
          </cell>
          <cell r="G859">
            <v>0.34</v>
          </cell>
          <cell r="H859">
            <v>1.19</v>
          </cell>
          <cell r="I859">
            <v>4.5999999999999996</v>
          </cell>
          <cell r="J859" t="str">
            <v xml:space="preserve">9 </v>
          </cell>
          <cell r="K859">
            <v>167</v>
          </cell>
          <cell r="L859">
            <v>1.0728810000000002</v>
          </cell>
          <cell r="M859">
            <v>-19</v>
          </cell>
          <cell r="N859">
            <v>18</v>
          </cell>
          <cell r="O859">
            <v>1</v>
          </cell>
          <cell r="P859">
            <v>1565.5630000000001</v>
          </cell>
          <cell r="Q859">
            <v>1581.4659999999999</v>
          </cell>
          <cell r="R859">
            <v>1581.4659999999999</v>
          </cell>
        </row>
        <row r="860">
          <cell r="A860" t="str">
            <v xml:space="preserve">Воровск.180/3 </v>
          </cell>
          <cell r="B860" t="str">
            <v xml:space="preserve">Тургенева 179 </v>
          </cell>
          <cell r="C860" t="str">
            <v xml:space="preserve">Жилзаказчик </v>
          </cell>
          <cell r="D860">
            <v>7247.1</v>
          </cell>
          <cell r="E860">
            <v>30591</v>
          </cell>
          <cell r="F860">
            <v>30475.15</v>
          </cell>
          <cell r="G860">
            <v>0.36</v>
          </cell>
          <cell r="H860">
            <v>1.19</v>
          </cell>
          <cell r="I860">
            <v>4.5999999999999996</v>
          </cell>
          <cell r="J860" t="str">
            <v xml:space="preserve">9 </v>
          </cell>
          <cell r="K860">
            <v>167</v>
          </cell>
          <cell r="L860">
            <v>0.50608599999999992</v>
          </cell>
          <cell r="M860">
            <v>-19</v>
          </cell>
          <cell r="N860">
            <v>18</v>
          </cell>
          <cell r="O860">
            <v>1</v>
          </cell>
          <cell r="P860">
            <v>738.875</v>
          </cell>
          <cell r="Q860">
            <v>721.11099999999999</v>
          </cell>
          <cell r="R860">
            <v>721.11099999999999</v>
          </cell>
        </row>
        <row r="861">
          <cell r="A861" t="str">
            <v xml:space="preserve">Воровск.180/3 </v>
          </cell>
          <cell r="B861" t="str">
            <v xml:space="preserve">Тургенева 181 </v>
          </cell>
          <cell r="C861" t="str">
            <v xml:space="preserve">Жилзаказчик </v>
          </cell>
          <cell r="D861">
            <v>14007.889999999998</v>
          </cell>
          <cell r="E861">
            <v>61771</v>
          </cell>
          <cell r="F861">
            <v>61918.559999999998</v>
          </cell>
          <cell r="G861">
            <v>0.34</v>
          </cell>
          <cell r="H861">
            <v>1.19</v>
          </cell>
          <cell r="I861">
            <v>4.5999999999999996</v>
          </cell>
          <cell r="J861" t="str">
            <v xml:space="preserve">9 </v>
          </cell>
          <cell r="K861">
            <v>167</v>
          </cell>
          <cell r="L861">
            <v>0.976549</v>
          </cell>
          <cell r="M861">
            <v>-19</v>
          </cell>
          <cell r="N861">
            <v>18</v>
          </cell>
          <cell r="O861">
            <v>1</v>
          </cell>
          <cell r="P861">
            <v>1422.1389999999999</v>
          </cell>
          <cell r="Q861">
            <v>1390.038</v>
          </cell>
          <cell r="R861">
            <v>1390.038</v>
          </cell>
        </row>
        <row r="862">
          <cell r="A862" t="str">
            <v xml:space="preserve">Воровск.180/3 </v>
          </cell>
          <cell r="B862" t="str">
            <v xml:space="preserve">Тургенева 183 </v>
          </cell>
          <cell r="C862" t="str">
            <v xml:space="preserve">Жилзаказчик </v>
          </cell>
          <cell r="D862">
            <v>15432.2</v>
          </cell>
          <cell r="E862">
            <v>42119</v>
          </cell>
          <cell r="F862">
            <v>68508.72</v>
          </cell>
          <cell r="G862">
            <v>0.34</v>
          </cell>
          <cell r="H862">
            <v>1.19</v>
          </cell>
          <cell r="I862">
            <v>4.5999999999999996</v>
          </cell>
          <cell r="J862" t="str">
            <v xml:space="preserve">9 </v>
          </cell>
          <cell r="K862">
            <v>167</v>
          </cell>
          <cell r="L862">
            <v>1.0804879999999999</v>
          </cell>
          <cell r="M862">
            <v>-19</v>
          </cell>
          <cell r="N862">
            <v>18</v>
          </cell>
          <cell r="O862">
            <v>1</v>
          </cell>
          <cell r="P862">
            <v>1577.489</v>
          </cell>
          <cell r="Q862">
            <v>1535.556</v>
          </cell>
          <cell r="R862">
            <v>1535.556</v>
          </cell>
        </row>
        <row r="863">
          <cell r="A863" t="str">
            <v xml:space="preserve">Воровск.180/3 </v>
          </cell>
          <cell r="B863" t="str">
            <v xml:space="preserve">Фестивальная 16 </v>
          </cell>
          <cell r="C863" t="str">
            <v xml:space="preserve">Жилзаказчик </v>
          </cell>
          <cell r="D863">
            <v>7097.5</v>
          </cell>
          <cell r="E863">
            <v>19999</v>
          </cell>
          <cell r="F863">
            <v>40793.11</v>
          </cell>
          <cell r="G863">
            <v>0.34</v>
          </cell>
          <cell r="H863">
            <v>1.19</v>
          </cell>
          <cell r="I863">
            <v>4.5999999999999996</v>
          </cell>
          <cell r="J863" t="str">
            <v xml:space="preserve">9 </v>
          </cell>
          <cell r="K863">
            <v>167</v>
          </cell>
          <cell r="L863">
            <v>0.64403299999999997</v>
          </cell>
          <cell r="M863">
            <v>-19</v>
          </cell>
          <cell r="N863">
            <v>18</v>
          </cell>
          <cell r="O863">
            <v>1</v>
          </cell>
          <cell r="P863">
            <v>940.274</v>
          </cell>
          <cell r="Q863">
            <v>706.22400000000005</v>
          </cell>
          <cell r="R863">
            <v>706.22400000000005</v>
          </cell>
        </row>
        <row r="864">
          <cell r="A864" t="str">
            <v xml:space="preserve">Воровск.180/3 </v>
          </cell>
          <cell r="B864" t="str">
            <v xml:space="preserve">Я Полуяна 58 </v>
          </cell>
          <cell r="C864" t="str">
            <v xml:space="preserve">Жилзаказчик </v>
          </cell>
          <cell r="D864">
            <v>2802.1000000000004</v>
          </cell>
          <cell r="E864">
            <v>10016</v>
          </cell>
          <cell r="F864">
            <v>10164.129999999997</v>
          </cell>
          <cell r="G864">
            <v>0.39</v>
          </cell>
          <cell r="H864">
            <v>1.19</v>
          </cell>
          <cell r="I864">
            <v>4.5999999999999996</v>
          </cell>
          <cell r="J864" t="str">
            <v xml:space="preserve">5 </v>
          </cell>
          <cell r="K864">
            <v>167</v>
          </cell>
          <cell r="L864">
            <v>0.18387799999999999</v>
          </cell>
          <cell r="M864">
            <v>-19</v>
          </cell>
          <cell r="N864">
            <v>18</v>
          </cell>
          <cell r="O864">
            <v>1</v>
          </cell>
          <cell r="P864">
            <v>264.41399999999999</v>
          </cell>
          <cell r="Q864">
            <v>274.90499999999997</v>
          </cell>
          <cell r="R864">
            <v>274.90499999999997</v>
          </cell>
        </row>
        <row r="865">
          <cell r="A865" t="str">
            <v xml:space="preserve">Воровск.180/3 </v>
          </cell>
          <cell r="B865" t="str">
            <v xml:space="preserve">Я Полуяна 60 </v>
          </cell>
          <cell r="C865" t="str">
            <v xml:space="preserve">Жилзаказчик </v>
          </cell>
          <cell r="D865">
            <v>6649.4</v>
          </cell>
          <cell r="E865">
            <v>24548</v>
          </cell>
          <cell r="F865">
            <v>26006</v>
          </cell>
          <cell r="G865">
            <v>0.37</v>
          </cell>
          <cell r="H865">
            <v>1.19</v>
          </cell>
          <cell r="I865">
            <v>4.5999999999999996</v>
          </cell>
          <cell r="J865" t="str">
            <v xml:space="preserve">9 </v>
          </cell>
          <cell r="K865">
            <v>167</v>
          </cell>
          <cell r="L865">
            <v>0.44393199999999999</v>
          </cell>
          <cell r="M865">
            <v>-19</v>
          </cell>
          <cell r="N865">
            <v>18</v>
          </cell>
          <cell r="O865">
            <v>1</v>
          </cell>
          <cell r="P865">
            <v>648.13099999999997</v>
          </cell>
          <cell r="Q865">
            <v>661.63599999999997</v>
          </cell>
          <cell r="R865">
            <v>661.63599999999997</v>
          </cell>
        </row>
        <row r="866">
          <cell r="A866" t="str">
            <v xml:space="preserve">Воровск.180/3 </v>
          </cell>
          <cell r="B866" t="str">
            <v xml:space="preserve">Атарбекова 39 </v>
          </cell>
          <cell r="C866" t="str">
            <v xml:space="preserve">Жилзаказчик </v>
          </cell>
          <cell r="D866">
            <v>7379.7</v>
          </cell>
          <cell r="E866">
            <v>30303</v>
          </cell>
          <cell r="F866">
            <v>30294.01</v>
          </cell>
          <cell r="G866">
            <v>0.36</v>
          </cell>
          <cell r="H866">
            <v>1.19</v>
          </cell>
          <cell r="I866">
            <v>4.5999999999999996</v>
          </cell>
          <cell r="J866" t="str">
            <v xml:space="preserve">9 </v>
          </cell>
          <cell r="K866">
            <v>167</v>
          </cell>
          <cell r="L866">
            <v>0.50448300000000001</v>
          </cell>
          <cell r="M866">
            <v>-19</v>
          </cell>
          <cell r="N866">
            <v>18</v>
          </cell>
          <cell r="O866">
            <v>1</v>
          </cell>
          <cell r="P866">
            <v>736.53300000000002</v>
          </cell>
          <cell r="Q866">
            <v>734.30600000000004</v>
          </cell>
          <cell r="R866">
            <v>734.30600000000004</v>
          </cell>
        </row>
        <row r="867">
          <cell r="A867" t="str">
            <v xml:space="preserve">Воровск.180/3 </v>
          </cell>
          <cell r="B867" t="str">
            <v xml:space="preserve">Атарбекова 47 </v>
          </cell>
          <cell r="C867" t="str">
            <v xml:space="preserve">Жилзаказчик </v>
          </cell>
          <cell r="D867">
            <v>2089.9</v>
          </cell>
          <cell r="E867">
            <v>6763</v>
          </cell>
          <cell r="F867">
            <v>7502.12</v>
          </cell>
          <cell r="G867">
            <v>0.4</v>
          </cell>
          <cell r="H867">
            <v>1.19</v>
          </cell>
          <cell r="I867">
            <v>4.5999999999999996</v>
          </cell>
          <cell r="J867" t="str">
            <v xml:space="preserve">9 </v>
          </cell>
          <cell r="K867">
            <v>167</v>
          </cell>
          <cell r="L867">
            <v>0.13954800000000001</v>
          </cell>
          <cell r="M867">
            <v>-19</v>
          </cell>
          <cell r="N867">
            <v>18</v>
          </cell>
          <cell r="O867">
            <v>1</v>
          </cell>
          <cell r="P867">
            <v>203.73699999999999</v>
          </cell>
          <cell r="Q867">
            <v>207.95</v>
          </cell>
          <cell r="R867">
            <v>207.95</v>
          </cell>
        </row>
        <row r="868">
          <cell r="A868" t="str">
            <v xml:space="preserve">Воровск.180/3 </v>
          </cell>
          <cell r="B868" t="str">
            <v xml:space="preserve">Тургенева 149 </v>
          </cell>
          <cell r="C868" t="str">
            <v xml:space="preserve">Жилзаказчик </v>
          </cell>
          <cell r="D868">
            <v>6494.6</v>
          </cell>
          <cell r="E868">
            <v>19427</v>
          </cell>
          <cell r="F868">
            <v>26306</v>
          </cell>
          <cell r="G868">
            <v>0.34</v>
          </cell>
          <cell r="H868">
            <v>1.19</v>
          </cell>
          <cell r="I868">
            <v>4.5999999999999996</v>
          </cell>
          <cell r="J868" t="str">
            <v xml:space="preserve">9 </v>
          </cell>
          <cell r="K868">
            <v>167</v>
          </cell>
          <cell r="L868">
            <v>0.41488599999999998</v>
          </cell>
          <cell r="M868">
            <v>-19</v>
          </cell>
          <cell r="N868">
            <v>18</v>
          </cell>
          <cell r="O868">
            <v>1</v>
          </cell>
          <cell r="P868">
            <v>605.72500000000002</v>
          </cell>
          <cell r="Q868">
            <v>646.23400000000004</v>
          </cell>
          <cell r="R868">
            <v>646.23400000000004</v>
          </cell>
        </row>
        <row r="869">
          <cell r="A869" t="str">
            <v xml:space="preserve">Воровск.180/3 </v>
          </cell>
          <cell r="B869" t="str">
            <v xml:space="preserve">Тургенева 155 </v>
          </cell>
          <cell r="C869" t="str">
            <v xml:space="preserve">Жилзаказчик </v>
          </cell>
          <cell r="D869">
            <v>6458.2</v>
          </cell>
          <cell r="E869">
            <v>26022</v>
          </cell>
          <cell r="F869">
            <v>34054.14</v>
          </cell>
          <cell r="G869">
            <v>0.35</v>
          </cell>
          <cell r="H869">
            <v>1.19</v>
          </cell>
          <cell r="I869">
            <v>4.5999999999999996</v>
          </cell>
          <cell r="J869" t="str">
            <v xml:space="preserve">9 </v>
          </cell>
          <cell r="K869">
            <v>167</v>
          </cell>
          <cell r="L869">
            <v>0.55288300000000001</v>
          </cell>
          <cell r="M869">
            <v>-19</v>
          </cell>
          <cell r="N869">
            <v>18</v>
          </cell>
          <cell r="O869">
            <v>1</v>
          </cell>
          <cell r="P869">
            <v>807.197</v>
          </cell>
          <cell r="Q869">
            <v>642.61400000000003</v>
          </cell>
          <cell r="R869">
            <v>642.61400000000003</v>
          </cell>
        </row>
        <row r="870">
          <cell r="A870" t="str">
            <v xml:space="preserve">Воровск.180/3 </v>
          </cell>
          <cell r="B870" t="str">
            <v xml:space="preserve">Тургенева 157 </v>
          </cell>
          <cell r="C870" t="str">
            <v xml:space="preserve">Жилзаказчик </v>
          </cell>
          <cell r="D870">
            <v>2476.5</v>
          </cell>
          <cell r="E870">
            <v>10039</v>
          </cell>
          <cell r="F870">
            <v>10030</v>
          </cell>
          <cell r="G870">
            <v>0.39</v>
          </cell>
          <cell r="H870">
            <v>1.19</v>
          </cell>
          <cell r="I870">
            <v>4.5999999999999996</v>
          </cell>
          <cell r="J870" t="str">
            <v xml:space="preserve">9 </v>
          </cell>
          <cell r="K870">
            <v>167</v>
          </cell>
          <cell r="L870">
            <v>0.181452</v>
          </cell>
          <cell r="M870">
            <v>-19</v>
          </cell>
          <cell r="N870">
            <v>18</v>
          </cell>
          <cell r="O870">
            <v>1</v>
          </cell>
          <cell r="P870">
            <v>264.91500000000002</v>
          </cell>
          <cell r="Q870">
            <v>246.42</v>
          </cell>
          <cell r="R870">
            <v>246.42</v>
          </cell>
        </row>
        <row r="871">
          <cell r="A871" t="str">
            <v xml:space="preserve">Воровск.180/3 </v>
          </cell>
          <cell r="B871" t="str">
            <v xml:space="preserve">Атарбекова 37 осн.здание </v>
          </cell>
          <cell r="C871" t="str">
            <v xml:space="preserve">Бюджет </v>
          </cell>
          <cell r="D871">
            <v>1662.61</v>
          </cell>
          <cell r="E871">
            <v>7181</v>
          </cell>
          <cell r="F871">
            <v>7481.73</v>
          </cell>
          <cell r="G871">
            <v>0.43</v>
          </cell>
          <cell r="H871">
            <v>1.19</v>
          </cell>
          <cell r="I871">
            <v>4.5999999999999996</v>
          </cell>
          <cell r="J871" t="str">
            <v xml:space="preserve"> </v>
          </cell>
          <cell r="K871">
            <v>167</v>
          </cell>
          <cell r="L871">
            <v>0.1573</v>
          </cell>
          <cell r="M871">
            <v>-19</v>
          </cell>
          <cell r="N871">
            <v>20</v>
          </cell>
          <cell r="O871">
            <v>1</v>
          </cell>
          <cell r="P871">
            <v>250.209</v>
          </cell>
          <cell r="Q871">
            <v>0</v>
          </cell>
          <cell r="R871">
            <v>250.209</v>
          </cell>
        </row>
        <row r="872">
          <cell r="A872" t="str">
            <v xml:space="preserve">Воровск.180/3 </v>
          </cell>
          <cell r="B872" t="str">
            <v xml:space="preserve">Атарбекова 37 пристройка </v>
          </cell>
          <cell r="C872" t="str">
            <v xml:space="preserve">Бюджет </v>
          </cell>
          <cell r="D872">
            <v>613.04</v>
          </cell>
          <cell r="E872">
            <v>0</v>
          </cell>
          <cell r="F872">
            <v>2758.68</v>
          </cell>
          <cell r="G872">
            <v>0.43</v>
          </cell>
          <cell r="H872">
            <v>1.19</v>
          </cell>
          <cell r="I872">
            <v>4.5999999999999996</v>
          </cell>
          <cell r="J872" t="str">
            <v xml:space="preserve"> </v>
          </cell>
          <cell r="K872">
            <v>167</v>
          </cell>
          <cell r="L872">
            <v>5.8000000000000003E-2</v>
          </cell>
          <cell r="M872">
            <v>-19</v>
          </cell>
          <cell r="N872">
            <v>20</v>
          </cell>
          <cell r="O872">
            <v>1</v>
          </cell>
          <cell r="P872">
            <v>92.257999999999996</v>
          </cell>
          <cell r="Q872">
            <v>0</v>
          </cell>
          <cell r="R872">
            <v>92.257999999999996</v>
          </cell>
        </row>
        <row r="873">
          <cell r="A873" t="str">
            <v xml:space="preserve">Воровск.180/3 </v>
          </cell>
          <cell r="B873" t="str">
            <v xml:space="preserve">Тургенева 177 жил.помещение </v>
          </cell>
          <cell r="C873" t="str">
            <v xml:space="preserve">Прочие </v>
          </cell>
          <cell r="D873">
            <v>10.57</v>
          </cell>
          <cell r="E873">
            <v>0</v>
          </cell>
          <cell r="F873">
            <v>38.68</v>
          </cell>
          <cell r="G873">
            <v>0.34</v>
          </cell>
          <cell r="H873">
            <v>1.19</v>
          </cell>
          <cell r="I873">
            <v>4.5999999999999996</v>
          </cell>
          <cell r="J873" t="str">
            <v xml:space="preserve"> </v>
          </cell>
          <cell r="K873">
            <v>167</v>
          </cell>
          <cell r="L873">
            <v>6.1000000000000008E-4</v>
          </cell>
          <cell r="M873">
            <v>-19</v>
          </cell>
          <cell r="N873">
            <v>18</v>
          </cell>
          <cell r="O873">
            <v>1</v>
          </cell>
          <cell r="P873">
            <v>0.89100000000000001</v>
          </cell>
          <cell r="Q873">
            <v>0</v>
          </cell>
          <cell r="R873">
            <v>0.89100000000000001</v>
          </cell>
        </row>
        <row r="874">
          <cell r="A874" t="str">
            <v xml:space="preserve">Воровск.180/3 </v>
          </cell>
          <cell r="B874" t="str">
            <v xml:space="preserve">Гагарина 230 неж.пом. </v>
          </cell>
          <cell r="C874" t="str">
            <v xml:space="preserve">ИТП Прочие </v>
          </cell>
          <cell r="D874">
            <v>750.5</v>
          </cell>
          <cell r="E874">
            <v>2477</v>
          </cell>
          <cell r="F874">
            <v>2477</v>
          </cell>
          <cell r="G874">
            <v>0</v>
          </cell>
          <cell r="H874">
            <v>1.19</v>
          </cell>
          <cell r="I874">
            <v>4.5999999999999996</v>
          </cell>
          <cell r="J874" t="str">
            <v xml:space="preserve">2 </v>
          </cell>
          <cell r="K874">
            <v>167</v>
          </cell>
          <cell r="L874">
            <v>4.4615999999999996E-2</v>
          </cell>
          <cell r="M874">
            <v>-19</v>
          </cell>
          <cell r="N874">
            <v>18</v>
          </cell>
          <cell r="O874">
            <v>1</v>
          </cell>
          <cell r="P874">
            <v>65.138000000000005</v>
          </cell>
          <cell r="Q874">
            <v>0</v>
          </cell>
          <cell r="R874">
            <v>65.138000000000005</v>
          </cell>
        </row>
        <row r="875">
          <cell r="A875" t="str">
            <v xml:space="preserve">Воровск.180/3 </v>
          </cell>
          <cell r="B875" t="str">
            <v xml:space="preserve">Гагарина 132 кв 2 косметология </v>
          </cell>
          <cell r="C875" t="str">
            <v xml:space="preserve">Прочие </v>
          </cell>
          <cell r="D875">
            <v>55.2</v>
          </cell>
          <cell r="F875">
            <v>172</v>
          </cell>
          <cell r="G875">
            <v>0</v>
          </cell>
          <cell r="H875">
            <v>1.19</v>
          </cell>
          <cell r="I875">
            <v>4.5999999999999996</v>
          </cell>
          <cell r="J875" t="str">
            <v xml:space="preserve"> </v>
          </cell>
          <cell r="K875">
            <v>167</v>
          </cell>
          <cell r="L875">
            <v>3.0269999999999997E-3</v>
          </cell>
          <cell r="M875">
            <v>-19</v>
          </cell>
          <cell r="N875">
            <v>18</v>
          </cell>
          <cell r="O875">
            <v>1</v>
          </cell>
          <cell r="P875">
            <v>4.4189999999999996</v>
          </cell>
          <cell r="Q875">
            <v>0</v>
          </cell>
          <cell r="R875">
            <v>4.4189999999999996</v>
          </cell>
        </row>
        <row r="876">
          <cell r="A876" t="str">
            <v xml:space="preserve">Воровск.180/3 </v>
          </cell>
          <cell r="B876" t="str">
            <v xml:space="preserve">Тургенева 149 мастерские </v>
          </cell>
          <cell r="C876" t="str">
            <v xml:space="preserve">Прочие </v>
          </cell>
          <cell r="D876">
            <v>289.22000000000003</v>
          </cell>
          <cell r="E876">
            <v>0</v>
          </cell>
          <cell r="F876">
            <v>1301.51</v>
          </cell>
          <cell r="G876">
            <v>0.31</v>
          </cell>
          <cell r="H876">
            <v>1.19</v>
          </cell>
          <cell r="I876">
            <v>4.5999999999999996</v>
          </cell>
          <cell r="J876" t="str">
            <v xml:space="preserve"> </v>
          </cell>
          <cell r="K876">
            <v>167</v>
          </cell>
          <cell r="L876">
            <v>1.7703999999999998E-2</v>
          </cell>
          <cell r="M876">
            <v>-19</v>
          </cell>
          <cell r="N876">
            <v>16</v>
          </cell>
          <cell r="O876">
            <v>1</v>
          </cell>
          <cell r="P876">
            <v>23.27</v>
          </cell>
          <cell r="Q876">
            <v>0</v>
          </cell>
          <cell r="R876">
            <v>23.27</v>
          </cell>
        </row>
        <row r="877">
          <cell r="A877" t="str">
            <v xml:space="preserve">Воровск.180/3 </v>
          </cell>
          <cell r="B877" t="str">
            <v xml:space="preserve">Тургенева 177 конт.рэп-9 </v>
          </cell>
          <cell r="C877" t="str">
            <v xml:space="preserve">Прочие </v>
          </cell>
          <cell r="D877">
            <v>106.45</v>
          </cell>
          <cell r="E877">
            <v>0</v>
          </cell>
          <cell r="F877">
            <v>479.03</v>
          </cell>
          <cell r="G877">
            <v>0.34</v>
          </cell>
          <cell r="H877">
            <v>1.19</v>
          </cell>
          <cell r="I877">
            <v>4.5999999999999996</v>
          </cell>
          <cell r="J877" t="str">
            <v xml:space="preserve"> </v>
          </cell>
          <cell r="K877">
            <v>167</v>
          </cell>
          <cell r="L877">
            <v>7.5550000000000001E-3</v>
          </cell>
          <cell r="M877">
            <v>-19</v>
          </cell>
          <cell r="N877">
            <v>18</v>
          </cell>
          <cell r="O877">
            <v>1</v>
          </cell>
          <cell r="P877">
            <v>11.031000000000001</v>
          </cell>
          <cell r="Q877">
            <v>0</v>
          </cell>
          <cell r="R877">
            <v>11.031000000000001</v>
          </cell>
        </row>
        <row r="878">
          <cell r="A878" t="str">
            <v xml:space="preserve">Воровск.180/3 </v>
          </cell>
          <cell r="B878" t="str">
            <v xml:space="preserve">70Л Октября 16/1 магазин </v>
          </cell>
          <cell r="C878" t="str">
            <v xml:space="preserve">Прочие </v>
          </cell>
          <cell r="D878">
            <v>237.39</v>
          </cell>
          <cell r="E878">
            <v>0</v>
          </cell>
          <cell r="F878">
            <v>1068.25</v>
          </cell>
          <cell r="G878">
            <v>0.43</v>
          </cell>
          <cell r="H878">
            <v>1.19</v>
          </cell>
          <cell r="I878">
            <v>4.5999999999999996</v>
          </cell>
          <cell r="J878" t="str">
            <v xml:space="preserve"> </v>
          </cell>
          <cell r="K878">
            <v>167</v>
          </cell>
          <cell r="L878">
            <v>1.958E-2</v>
          </cell>
          <cell r="M878">
            <v>-19</v>
          </cell>
          <cell r="N878">
            <v>15</v>
          </cell>
          <cell r="O878">
            <v>1</v>
          </cell>
          <cell r="P878">
            <v>24.183</v>
          </cell>
          <cell r="Q878">
            <v>0</v>
          </cell>
          <cell r="R878">
            <v>24.183</v>
          </cell>
        </row>
        <row r="879">
          <cell r="A879" t="str">
            <v xml:space="preserve">Воровск.180/3 </v>
          </cell>
          <cell r="B879" t="str">
            <v xml:space="preserve">Фестивальная 15/1 магазин </v>
          </cell>
          <cell r="C879" t="str">
            <v xml:space="preserve">Прочие </v>
          </cell>
          <cell r="D879">
            <v>247</v>
          </cell>
          <cell r="E879">
            <v>893</v>
          </cell>
          <cell r="F879">
            <v>930.12</v>
          </cell>
          <cell r="G879">
            <v>0.31</v>
          </cell>
          <cell r="H879">
            <v>1.19</v>
          </cell>
          <cell r="I879">
            <v>4.5999999999999996</v>
          </cell>
          <cell r="J879" t="str">
            <v xml:space="preserve"> </v>
          </cell>
          <cell r="K879">
            <v>167</v>
          </cell>
          <cell r="L879">
            <v>1.3375E-2</v>
          </cell>
          <cell r="M879">
            <v>-19</v>
          </cell>
          <cell r="N879">
            <v>15</v>
          </cell>
          <cell r="O879">
            <v>1</v>
          </cell>
          <cell r="P879">
            <v>16.52</v>
          </cell>
          <cell r="Q879">
            <v>0</v>
          </cell>
          <cell r="R879">
            <v>16.52</v>
          </cell>
        </row>
        <row r="880">
          <cell r="A880" t="str">
            <v xml:space="preserve">Воровск.180/3 </v>
          </cell>
          <cell r="B880" t="str">
            <v xml:space="preserve">Тургенева 135/1 салон красоты </v>
          </cell>
          <cell r="C880" t="str">
            <v xml:space="preserve">Прочие </v>
          </cell>
          <cell r="D880">
            <v>218.1</v>
          </cell>
          <cell r="E880">
            <v>0</v>
          </cell>
          <cell r="F880">
            <v>887</v>
          </cell>
          <cell r="G880">
            <v>0</v>
          </cell>
          <cell r="H880">
            <v>1.19</v>
          </cell>
          <cell r="I880">
            <v>4.5999999999999996</v>
          </cell>
          <cell r="J880" t="str">
            <v xml:space="preserve"> </v>
          </cell>
          <cell r="K880">
            <v>167</v>
          </cell>
          <cell r="L880">
            <v>7.0289999999999997E-3</v>
          </cell>
          <cell r="M880">
            <v>-19</v>
          </cell>
          <cell r="N880">
            <v>18</v>
          </cell>
          <cell r="O880">
            <v>1</v>
          </cell>
          <cell r="P880">
            <v>10.263</v>
          </cell>
          <cell r="Q880">
            <v>0</v>
          </cell>
          <cell r="R880">
            <v>10.263</v>
          </cell>
        </row>
        <row r="881">
          <cell r="A881" t="str">
            <v xml:space="preserve">Воровск.180/3 </v>
          </cell>
          <cell r="B881" t="str">
            <v xml:space="preserve">Тургенева 135/1 офис </v>
          </cell>
          <cell r="C881" t="str">
            <v xml:space="preserve">Прочие </v>
          </cell>
          <cell r="D881">
            <v>49.9</v>
          </cell>
          <cell r="E881">
            <v>0</v>
          </cell>
          <cell r="F881">
            <v>203</v>
          </cell>
          <cell r="G881">
            <v>0</v>
          </cell>
          <cell r="H881">
            <v>1.19</v>
          </cell>
          <cell r="I881">
            <v>4.5999999999999996</v>
          </cell>
          <cell r="J881" t="str">
            <v xml:space="preserve"> </v>
          </cell>
          <cell r="K881">
            <v>167</v>
          </cell>
          <cell r="L881">
            <v>1.6079999999999998E-3</v>
          </cell>
          <cell r="M881">
            <v>-19</v>
          </cell>
          <cell r="N881">
            <v>18</v>
          </cell>
          <cell r="O881">
            <v>1</v>
          </cell>
          <cell r="P881">
            <v>2.347</v>
          </cell>
          <cell r="Q881">
            <v>0</v>
          </cell>
          <cell r="R881">
            <v>2.347</v>
          </cell>
        </row>
        <row r="882">
          <cell r="A882" t="str">
            <v xml:space="preserve">Воровск.180/3 </v>
          </cell>
          <cell r="B882" t="str">
            <v xml:space="preserve">Тургенева 109 неж в 3 очер </v>
          </cell>
          <cell r="C882" t="str">
            <v xml:space="preserve">ИТП Прочие </v>
          </cell>
          <cell r="D882">
            <v>1072.76</v>
          </cell>
          <cell r="E882">
            <v>0</v>
          </cell>
          <cell r="F882">
            <v>4827.3</v>
          </cell>
          <cell r="G882">
            <v>0.38</v>
          </cell>
          <cell r="H882">
            <v>1.19</v>
          </cell>
          <cell r="I882">
            <v>4.5999999999999996</v>
          </cell>
          <cell r="J882" t="str">
            <v xml:space="preserve"> </v>
          </cell>
          <cell r="K882">
            <v>167</v>
          </cell>
          <cell r="L882">
            <v>8.5093000000000002E-2</v>
          </cell>
          <cell r="M882">
            <v>-19</v>
          </cell>
          <cell r="N882">
            <v>18</v>
          </cell>
          <cell r="O882">
            <v>1</v>
          </cell>
          <cell r="P882">
            <v>124.23399999999999</v>
          </cell>
          <cell r="Q882">
            <v>0</v>
          </cell>
          <cell r="R882">
            <v>124.23399999999999</v>
          </cell>
        </row>
        <row r="883">
          <cell r="A883" t="str">
            <v xml:space="preserve">Воровск.180/3 </v>
          </cell>
          <cell r="B883" t="str">
            <v xml:space="preserve">Тургенева 135/1Спорт.оздоров.комплекс </v>
          </cell>
          <cell r="C883" t="str">
            <v xml:space="preserve">Прочие </v>
          </cell>
          <cell r="D883">
            <v>4749.6000000000004</v>
          </cell>
          <cell r="E883">
            <v>0</v>
          </cell>
          <cell r="F883">
            <v>17422</v>
          </cell>
          <cell r="G883">
            <v>0.32</v>
          </cell>
          <cell r="H883">
            <v>1.19</v>
          </cell>
          <cell r="I883">
            <v>4.5999999999999996</v>
          </cell>
          <cell r="J883" t="str">
            <v xml:space="preserve"> </v>
          </cell>
          <cell r="K883">
            <v>167</v>
          </cell>
          <cell r="L883">
            <v>0.25683800000000001</v>
          </cell>
          <cell r="M883">
            <v>-19</v>
          </cell>
          <cell r="N883">
            <v>18</v>
          </cell>
          <cell r="O883">
            <v>1</v>
          </cell>
          <cell r="P883">
            <v>374.97899999999998</v>
          </cell>
          <cell r="Q883">
            <v>0</v>
          </cell>
          <cell r="R883">
            <v>374.97899999999998</v>
          </cell>
        </row>
        <row r="884">
          <cell r="A884" t="str">
            <v xml:space="preserve">Воровск.180/3 </v>
          </cell>
          <cell r="B884" t="str">
            <v xml:space="preserve">Тургенева 183.встр.помещ. </v>
          </cell>
          <cell r="C884" t="str">
            <v xml:space="preserve">Прочие </v>
          </cell>
          <cell r="D884">
            <v>213.9</v>
          </cell>
          <cell r="E884">
            <v>0</v>
          </cell>
          <cell r="F884">
            <v>839.5</v>
          </cell>
          <cell r="G884">
            <v>0.34</v>
          </cell>
          <cell r="H884">
            <v>1.19</v>
          </cell>
          <cell r="I884">
            <v>4.5999999999999996</v>
          </cell>
          <cell r="J884" t="str">
            <v xml:space="preserve"> </v>
          </cell>
          <cell r="K884">
            <v>167</v>
          </cell>
          <cell r="L884">
            <v>1.3278999999999999E-2</v>
          </cell>
          <cell r="M884">
            <v>-19</v>
          </cell>
          <cell r="N884">
            <v>18</v>
          </cell>
          <cell r="O884">
            <v>1</v>
          </cell>
          <cell r="P884">
            <v>19.387</v>
          </cell>
          <cell r="Q884">
            <v>0</v>
          </cell>
          <cell r="R884">
            <v>19.387</v>
          </cell>
        </row>
        <row r="885">
          <cell r="A885" t="str">
            <v xml:space="preserve">Воровск.180/3 </v>
          </cell>
          <cell r="B885" t="str">
            <v xml:space="preserve">Воровского 221 ПОДКАЧКА </v>
          </cell>
          <cell r="C885" t="str">
            <v xml:space="preserve">Прочие </v>
          </cell>
          <cell r="D885">
            <v>47.29</v>
          </cell>
          <cell r="E885">
            <v>0</v>
          </cell>
          <cell r="F885">
            <v>212.81</v>
          </cell>
          <cell r="G885">
            <v>0.7</v>
          </cell>
          <cell r="H885">
            <v>1.19</v>
          </cell>
          <cell r="I885">
            <v>4.5999999999999996</v>
          </cell>
          <cell r="J885" t="str">
            <v xml:space="preserve"> </v>
          </cell>
          <cell r="K885">
            <v>167</v>
          </cell>
          <cell r="L885">
            <v>6.9100000000000003E-3</v>
          </cell>
          <cell r="M885">
            <v>-19</v>
          </cell>
          <cell r="N885">
            <v>18</v>
          </cell>
          <cell r="O885">
            <v>1</v>
          </cell>
          <cell r="P885">
            <v>10.087</v>
          </cell>
          <cell r="Q885">
            <v>0</v>
          </cell>
          <cell r="R885">
            <v>10.087</v>
          </cell>
        </row>
        <row r="886">
          <cell r="A886" t="str">
            <v xml:space="preserve">Воровск.180/3 </v>
          </cell>
          <cell r="B886" t="str">
            <v xml:space="preserve">Воровского 177 ОВПС </v>
          </cell>
          <cell r="C886" t="str">
            <v xml:space="preserve">Бюджет </v>
          </cell>
          <cell r="D886">
            <v>154.19</v>
          </cell>
          <cell r="E886">
            <v>0</v>
          </cell>
          <cell r="F886">
            <v>693.86</v>
          </cell>
          <cell r="G886">
            <v>0.43</v>
          </cell>
          <cell r="H886">
            <v>1.19</v>
          </cell>
          <cell r="I886">
            <v>4.5999999999999996</v>
          </cell>
          <cell r="J886" t="str">
            <v xml:space="preserve"> </v>
          </cell>
          <cell r="K886">
            <v>167</v>
          </cell>
          <cell r="L886">
            <v>1.3840000000000002E-2</v>
          </cell>
          <cell r="M886">
            <v>-19</v>
          </cell>
          <cell r="N886">
            <v>18</v>
          </cell>
          <cell r="O886">
            <v>1</v>
          </cell>
          <cell r="P886">
            <v>20.206</v>
          </cell>
          <cell r="Q886">
            <v>0</v>
          </cell>
          <cell r="R886">
            <v>20.206</v>
          </cell>
        </row>
        <row r="887">
          <cell r="A887" t="str">
            <v xml:space="preserve">Воровск.180/3 </v>
          </cell>
          <cell r="B887" t="str">
            <v xml:space="preserve">Я Полуяна 60 </v>
          </cell>
          <cell r="C887" t="str">
            <v xml:space="preserve">Бюджет </v>
          </cell>
          <cell r="D887">
            <v>255.56</v>
          </cell>
          <cell r="E887">
            <v>0</v>
          </cell>
          <cell r="F887">
            <v>1022.24</v>
          </cell>
          <cell r="G887">
            <v>0.43</v>
          </cell>
          <cell r="H887">
            <v>1.19</v>
          </cell>
          <cell r="I887">
            <v>4.5999999999999996</v>
          </cell>
          <cell r="J887" t="str">
            <v xml:space="preserve"> </v>
          </cell>
          <cell r="K887">
            <v>167</v>
          </cell>
          <cell r="L887">
            <v>2.0390000000000002E-2</v>
          </cell>
          <cell r="M887">
            <v>-19</v>
          </cell>
          <cell r="N887">
            <v>18</v>
          </cell>
          <cell r="O887">
            <v>1</v>
          </cell>
          <cell r="P887">
            <v>29.768999999999998</v>
          </cell>
          <cell r="Q887">
            <v>0</v>
          </cell>
          <cell r="R887">
            <v>29.768999999999998</v>
          </cell>
        </row>
        <row r="888">
          <cell r="A888" t="str">
            <v xml:space="preserve">Итого по котельной </v>
          </cell>
          <cell r="B888" t="str">
            <v xml:space="preserve">собственное ---------------------------- </v>
          </cell>
          <cell r="C888" t="str">
            <v xml:space="preserve">По всем группам </v>
          </cell>
          <cell r="D888">
            <v>280581.68000000005</v>
          </cell>
          <cell r="E888">
            <v>890182</v>
          </cell>
          <cell r="F888">
            <v>1103732.4700000002</v>
          </cell>
          <cell r="H888">
            <v>1.19</v>
          </cell>
          <cell r="L888">
            <v>18.210211000000001</v>
          </cell>
          <cell r="P888">
            <v>26471.394999999997</v>
          </cell>
          <cell r="Q888">
            <v>24492.426000000003</v>
          </cell>
          <cell r="R888">
            <v>28065.835000000003</v>
          </cell>
        </row>
        <row r="889">
          <cell r="A889" t="str">
            <v xml:space="preserve"> </v>
          </cell>
          <cell r="B889" t="str">
            <v xml:space="preserve"> </v>
          </cell>
          <cell r="C889" t="str">
            <v xml:space="preserve">Бюджет </v>
          </cell>
          <cell r="D889">
            <v>13385.53</v>
          </cell>
          <cell r="E889">
            <v>7565</v>
          </cell>
          <cell r="F889">
            <v>59564.52</v>
          </cell>
          <cell r="H889">
            <v>1.19</v>
          </cell>
          <cell r="L889">
            <v>1.100233</v>
          </cell>
          <cell r="P889">
            <v>1629.365</v>
          </cell>
          <cell r="Q889">
            <v>0</v>
          </cell>
          <cell r="R889">
            <v>1629.365</v>
          </cell>
        </row>
        <row r="890">
          <cell r="A890" t="str">
            <v xml:space="preserve"> </v>
          </cell>
          <cell r="B890" t="str">
            <v xml:space="preserve"> </v>
          </cell>
          <cell r="C890" t="str">
            <v xml:space="preserve">"Население" в т.ч. "Жилзаказчик" </v>
          </cell>
          <cell r="D890">
            <v>228641.59000000005</v>
          </cell>
          <cell r="E890">
            <v>830780</v>
          </cell>
          <cell r="F890">
            <v>899112.80000000028</v>
          </cell>
          <cell r="H890">
            <v>1.19</v>
          </cell>
          <cell r="L890">
            <v>14.796419000000002</v>
          </cell>
          <cell r="P890">
            <v>21602.455999999998</v>
          </cell>
          <cell r="Q890">
            <v>22702.102000000003</v>
          </cell>
          <cell r="R890">
            <v>22702.102000000003</v>
          </cell>
        </row>
        <row r="891">
          <cell r="A891" t="str">
            <v xml:space="preserve"> </v>
          </cell>
          <cell r="B891" t="str">
            <v xml:space="preserve"> </v>
          </cell>
          <cell r="C891" t="str">
            <v xml:space="preserve">Жилзаказчик </v>
          </cell>
          <cell r="D891">
            <v>189829.19000000006</v>
          </cell>
          <cell r="E891">
            <v>718182</v>
          </cell>
          <cell r="F891">
            <v>786532.37000000023</v>
          </cell>
          <cell r="H891">
            <v>1.19</v>
          </cell>
          <cell r="L891">
            <v>12.866894000000002</v>
          </cell>
          <cell r="P891">
            <v>18785.392999999996</v>
          </cell>
          <cell r="Q891">
            <v>18840.145000000004</v>
          </cell>
          <cell r="R891">
            <v>18840.145000000004</v>
          </cell>
        </row>
        <row r="892">
          <cell r="A892" t="str">
            <v xml:space="preserve"> </v>
          </cell>
          <cell r="B892" t="str">
            <v xml:space="preserve"> </v>
          </cell>
          <cell r="C892" t="str">
            <v xml:space="preserve">Прочие </v>
          </cell>
          <cell r="D892">
            <v>19678.47</v>
          </cell>
          <cell r="E892">
            <v>8815</v>
          </cell>
          <cell r="F892">
            <v>80805.399999999994</v>
          </cell>
          <cell r="H892">
            <v>1.19</v>
          </cell>
          <cell r="L892">
            <v>1.2058579999999999</v>
          </cell>
          <cell r="P892">
            <v>1623.0299999999997</v>
          </cell>
          <cell r="Q892">
            <v>0</v>
          </cell>
          <cell r="R892">
            <v>1623.0299999999997</v>
          </cell>
        </row>
        <row r="893">
          <cell r="A893" t="str">
            <v xml:space="preserve"> </v>
          </cell>
          <cell r="B893" t="str">
            <v xml:space="preserve"> </v>
          </cell>
          <cell r="C893" t="str">
            <v xml:space="preserve">ИТП Население </v>
          </cell>
          <cell r="D893">
            <v>16021.4</v>
          </cell>
          <cell r="E893">
            <v>40545</v>
          </cell>
          <cell r="F893">
            <v>52304</v>
          </cell>
          <cell r="H893">
            <v>1.19</v>
          </cell>
          <cell r="L893">
            <v>0.88736199999999998</v>
          </cell>
          <cell r="P893">
            <v>1295.53</v>
          </cell>
          <cell r="Q893">
            <v>1790.3239999999998</v>
          </cell>
          <cell r="R893">
            <v>1790.3239999999998</v>
          </cell>
        </row>
        <row r="894">
          <cell r="A894" t="str">
            <v xml:space="preserve"> </v>
          </cell>
          <cell r="B894" t="str">
            <v xml:space="preserve"> </v>
          </cell>
          <cell r="C894" t="str">
            <v xml:space="preserve">ИТП Прочие </v>
          </cell>
          <cell r="D894">
            <v>2854.69</v>
          </cell>
          <cell r="E894">
            <v>2477</v>
          </cell>
          <cell r="F894">
            <v>11945.75</v>
          </cell>
          <cell r="H894">
            <v>1.19</v>
          </cell>
          <cell r="L894">
            <v>0.22033900000000001</v>
          </cell>
          <cell r="P894">
            <v>321.01400000000001</v>
          </cell>
          <cell r="Q894">
            <v>0</v>
          </cell>
          <cell r="R894">
            <v>321.01400000000001</v>
          </cell>
        </row>
        <row r="895">
          <cell r="A895" t="str">
            <v>Тепловые потери в наружных сетях потребителей</v>
          </cell>
          <cell r="H895">
            <v>1.19</v>
          </cell>
        </row>
        <row r="896">
          <cell r="A896" t="str">
            <v xml:space="preserve">Воровск.235 </v>
          </cell>
          <cell r="B896" t="str">
            <v xml:space="preserve">Воровского 229 С\Ш-18 </v>
          </cell>
          <cell r="C896" t="str">
            <v xml:space="preserve">Бюджет </v>
          </cell>
          <cell r="D896">
            <v>6590</v>
          </cell>
          <cell r="E896">
            <v>25009</v>
          </cell>
          <cell r="F896">
            <v>26096</v>
          </cell>
          <cell r="G896">
            <v>0.33</v>
          </cell>
          <cell r="H896">
            <v>1.19</v>
          </cell>
          <cell r="I896">
            <v>4.5999999999999996</v>
          </cell>
          <cell r="J896" t="str">
            <v xml:space="preserve"> </v>
          </cell>
          <cell r="K896">
            <v>167</v>
          </cell>
          <cell r="L896">
            <v>0.375</v>
          </cell>
          <cell r="M896">
            <v>-19</v>
          </cell>
          <cell r="N896">
            <v>16</v>
          </cell>
          <cell r="O896">
            <v>1</v>
          </cell>
          <cell r="P896">
            <v>492.89100000000002</v>
          </cell>
          <cell r="Q896">
            <v>0</v>
          </cell>
          <cell r="R896">
            <v>492.89100000000002</v>
          </cell>
        </row>
        <row r="897">
          <cell r="A897" t="str">
            <v xml:space="preserve">Воровск.235 </v>
          </cell>
          <cell r="B897" t="str">
            <v xml:space="preserve">Воровского 233  адм.зд. </v>
          </cell>
          <cell r="C897" t="str">
            <v xml:space="preserve">Бюджет </v>
          </cell>
          <cell r="D897">
            <v>1329.14</v>
          </cell>
          <cell r="E897">
            <v>0</v>
          </cell>
          <cell r="F897">
            <v>4651.97</v>
          </cell>
          <cell r="G897">
            <v>0.43</v>
          </cell>
          <cell r="H897">
            <v>1.19</v>
          </cell>
          <cell r="I897">
            <v>4.5999999999999996</v>
          </cell>
          <cell r="J897" t="str">
            <v xml:space="preserve"> </v>
          </cell>
          <cell r="K897">
            <v>167</v>
          </cell>
          <cell r="L897">
            <v>9.2790000000000011E-2</v>
          </cell>
          <cell r="M897">
            <v>-19</v>
          </cell>
          <cell r="N897">
            <v>18</v>
          </cell>
          <cell r="O897">
            <v>1</v>
          </cell>
          <cell r="P897">
            <v>135.47200000000001</v>
          </cell>
          <cell r="Q897">
            <v>0</v>
          </cell>
          <cell r="R897">
            <v>135.47200000000001</v>
          </cell>
        </row>
        <row r="898">
          <cell r="A898" t="str">
            <v xml:space="preserve">Воровск.235 </v>
          </cell>
          <cell r="B898" t="str">
            <v xml:space="preserve">Атарбекова 42  общ. </v>
          </cell>
          <cell r="C898" t="str">
            <v xml:space="preserve">Население </v>
          </cell>
          <cell r="D898">
            <v>2343.6</v>
          </cell>
          <cell r="E898">
            <v>6954</v>
          </cell>
          <cell r="F898">
            <v>6948.65</v>
          </cell>
          <cell r="G898">
            <v>0.43</v>
          </cell>
          <cell r="H898">
            <v>1.19</v>
          </cell>
          <cell r="I898">
            <v>4.5999999999999996</v>
          </cell>
          <cell r="J898" t="str">
            <v xml:space="preserve">5 </v>
          </cell>
          <cell r="K898">
            <v>167</v>
          </cell>
          <cell r="L898">
            <v>0.1386</v>
          </cell>
          <cell r="M898">
            <v>-19</v>
          </cell>
          <cell r="N898">
            <v>18</v>
          </cell>
          <cell r="O898">
            <v>1</v>
          </cell>
          <cell r="P898">
            <v>202.352</v>
          </cell>
          <cell r="Q898">
            <v>233.197</v>
          </cell>
          <cell r="R898">
            <v>233.197</v>
          </cell>
        </row>
        <row r="899">
          <cell r="A899" t="str">
            <v xml:space="preserve">Воровск.235 </v>
          </cell>
          <cell r="B899" t="str">
            <v xml:space="preserve">Атарбекова 40 А </v>
          </cell>
          <cell r="C899" t="str">
            <v xml:space="preserve">Прочие </v>
          </cell>
          <cell r="D899">
            <v>75</v>
          </cell>
          <cell r="E899">
            <v>0</v>
          </cell>
          <cell r="F899">
            <v>337.23</v>
          </cell>
          <cell r="G899">
            <v>0.37</v>
          </cell>
          <cell r="H899">
            <v>1.19</v>
          </cell>
          <cell r="I899">
            <v>4.5999999999999996</v>
          </cell>
          <cell r="J899" t="str">
            <v xml:space="preserve"> </v>
          </cell>
          <cell r="K899">
            <v>167</v>
          </cell>
          <cell r="L899">
            <v>5.7879999999999997E-3</v>
          </cell>
          <cell r="M899">
            <v>-19</v>
          </cell>
          <cell r="N899">
            <v>18</v>
          </cell>
          <cell r="O899">
            <v>1</v>
          </cell>
          <cell r="P899">
            <v>8.4489999999999998</v>
          </cell>
          <cell r="Q899">
            <v>0</v>
          </cell>
          <cell r="R899">
            <v>8.4489999999999998</v>
          </cell>
        </row>
        <row r="900">
          <cell r="A900" t="str">
            <v xml:space="preserve">Воровск.235 </v>
          </cell>
          <cell r="B900" t="str">
            <v xml:space="preserve">Атарбекова 44 кафе </v>
          </cell>
          <cell r="C900" t="str">
            <v xml:space="preserve">Прочие </v>
          </cell>
          <cell r="D900">
            <v>50</v>
          </cell>
          <cell r="E900">
            <v>0</v>
          </cell>
          <cell r="F900">
            <v>320.2</v>
          </cell>
          <cell r="G900">
            <v>0.37</v>
          </cell>
          <cell r="H900">
            <v>1.19</v>
          </cell>
          <cell r="I900">
            <v>4.5999999999999996</v>
          </cell>
          <cell r="J900" t="str">
            <v xml:space="preserve"> </v>
          </cell>
          <cell r="K900">
            <v>167</v>
          </cell>
          <cell r="L900">
            <v>5.0500000000000007E-3</v>
          </cell>
          <cell r="M900">
            <v>-19</v>
          </cell>
          <cell r="N900">
            <v>15</v>
          </cell>
          <cell r="O900">
            <v>1</v>
          </cell>
          <cell r="P900">
            <v>6.2380000000000004</v>
          </cell>
          <cell r="Q900">
            <v>0</v>
          </cell>
          <cell r="R900">
            <v>6.2380000000000004</v>
          </cell>
        </row>
        <row r="901">
          <cell r="A901" t="str">
            <v xml:space="preserve">Воровск.235 </v>
          </cell>
          <cell r="B901" t="str">
            <v xml:space="preserve">Воровского 237  общ. </v>
          </cell>
          <cell r="C901" t="str">
            <v xml:space="preserve">Население </v>
          </cell>
          <cell r="D901">
            <v>2618.3000000000002</v>
          </cell>
          <cell r="E901">
            <v>11787</v>
          </cell>
          <cell r="F901">
            <v>11782.17</v>
          </cell>
          <cell r="G901">
            <v>0.39</v>
          </cell>
          <cell r="H901">
            <v>1.19</v>
          </cell>
          <cell r="I901">
            <v>4.5999999999999996</v>
          </cell>
          <cell r="J901" t="str">
            <v xml:space="preserve">5 </v>
          </cell>
          <cell r="K901">
            <v>167</v>
          </cell>
          <cell r="L901">
            <v>0.21315000000000001</v>
          </cell>
          <cell r="M901">
            <v>-19</v>
          </cell>
          <cell r="N901">
            <v>18</v>
          </cell>
          <cell r="O901">
            <v>1</v>
          </cell>
          <cell r="P901">
            <v>311.19400000000002</v>
          </cell>
          <cell r="Q901">
            <v>260.52800000000002</v>
          </cell>
          <cell r="R901">
            <v>260.52800000000002</v>
          </cell>
        </row>
        <row r="902">
          <cell r="A902" t="str">
            <v xml:space="preserve">Воровск.235 </v>
          </cell>
          <cell r="B902" t="str">
            <v xml:space="preserve">Тургенева 139 Магазин БЕРЕЗКА </v>
          </cell>
          <cell r="C902" t="str">
            <v xml:space="preserve">Прочие </v>
          </cell>
          <cell r="D902">
            <v>192.23</v>
          </cell>
          <cell r="E902">
            <v>2514</v>
          </cell>
          <cell r="F902">
            <v>865.05</v>
          </cell>
          <cell r="G902">
            <v>0.37</v>
          </cell>
          <cell r="H902">
            <v>1.19</v>
          </cell>
          <cell r="I902">
            <v>4.5999999999999996</v>
          </cell>
          <cell r="J902" t="str">
            <v xml:space="preserve"> </v>
          </cell>
          <cell r="K902">
            <v>167</v>
          </cell>
          <cell r="L902">
            <v>1.3680000000000001E-2</v>
          </cell>
          <cell r="M902">
            <v>-19</v>
          </cell>
          <cell r="N902">
            <v>15</v>
          </cell>
          <cell r="O902">
            <v>1</v>
          </cell>
          <cell r="P902">
            <v>16.896999999999998</v>
          </cell>
          <cell r="Q902">
            <v>0</v>
          </cell>
          <cell r="R902">
            <v>16.896999999999998</v>
          </cell>
        </row>
        <row r="903">
          <cell r="A903" t="str">
            <v xml:space="preserve">Воровск.235 </v>
          </cell>
          <cell r="B903" t="str">
            <v xml:space="preserve">Атарбекова 44 пом.21 </v>
          </cell>
          <cell r="C903" t="str">
            <v xml:space="preserve">Прочие </v>
          </cell>
          <cell r="D903">
            <v>44</v>
          </cell>
          <cell r="E903">
            <v>0</v>
          </cell>
          <cell r="F903">
            <v>198</v>
          </cell>
          <cell r="G903">
            <v>0.37</v>
          </cell>
          <cell r="H903">
            <v>1.19</v>
          </cell>
          <cell r="I903">
            <v>4.5999999999999996</v>
          </cell>
          <cell r="J903" t="str">
            <v xml:space="preserve"> </v>
          </cell>
          <cell r="K903">
            <v>167</v>
          </cell>
          <cell r="L903">
            <v>3.398E-3</v>
          </cell>
          <cell r="M903">
            <v>-19</v>
          </cell>
          <cell r="N903">
            <v>18</v>
          </cell>
          <cell r="O903">
            <v>1</v>
          </cell>
          <cell r="P903">
            <v>4.9610000000000003</v>
          </cell>
          <cell r="Q903">
            <v>0</v>
          </cell>
          <cell r="R903">
            <v>4.9610000000000003</v>
          </cell>
        </row>
        <row r="904">
          <cell r="A904" t="str">
            <v xml:space="preserve">Воровск.235 </v>
          </cell>
          <cell r="B904" t="str">
            <v xml:space="preserve">Атарбекова 44 пом.36 </v>
          </cell>
          <cell r="C904" t="str">
            <v xml:space="preserve">Прочие </v>
          </cell>
          <cell r="D904">
            <v>34.799999999999997</v>
          </cell>
          <cell r="E904">
            <v>0</v>
          </cell>
          <cell r="F904">
            <v>156.79</v>
          </cell>
          <cell r="G904">
            <v>0.37</v>
          </cell>
          <cell r="H904">
            <v>1.19</v>
          </cell>
          <cell r="I904">
            <v>4.5999999999999996</v>
          </cell>
          <cell r="J904" t="str">
            <v xml:space="preserve"> </v>
          </cell>
          <cell r="K904">
            <v>167</v>
          </cell>
          <cell r="L904">
            <v>2.6909999999999998E-3</v>
          </cell>
          <cell r="M904">
            <v>-19</v>
          </cell>
          <cell r="N904">
            <v>18</v>
          </cell>
          <cell r="O904">
            <v>1</v>
          </cell>
          <cell r="P904">
            <v>3.9279999999999999</v>
          </cell>
          <cell r="Q904">
            <v>0</v>
          </cell>
          <cell r="R904">
            <v>3.9279999999999999</v>
          </cell>
        </row>
        <row r="905">
          <cell r="A905" t="str">
            <v xml:space="preserve">Воровск.235 </v>
          </cell>
          <cell r="B905" t="str">
            <v xml:space="preserve">Атарбекова 40 неж.пом. </v>
          </cell>
          <cell r="C905" t="str">
            <v xml:space="preserve">Прочие </v>
          </cell>
          <cell r="D905">
            <v>112.38</v>
          </cell>
          <cell r="E905">
            <v>0</v>
          </cell>
          <cell r="F905">
            <v>453.12</v>
          </cell>
          <cell r="G905">
            <v>0.37</v>
          </cell>
          <cell r="H905">
            <v>1.19</v>
          </cell>
          <cell r="I905">
            <v>4.5999999999999996</v>
          </cell>
          <cell r="J905" t="str">
            <v xml:space="preserve"> </v>
          </cell>
          <cell r="K905">
            <v>167</v>
          </cell>
          <cell r="L905">
            <v>7.7770000000000001E-3</v>
          </cell>
          <cell r="M905">
            <v>-19</v>
          </cell>
          <cell r="N905">
            <v>18</v>
          </cell>
          <cell r="O905">
            <v>1</v>
          </cell>
          <cell r="P905">
            <v>11.353999999999999</v>
          </cell>
          <cell r="Q905">
            <v>0</v>
          </cell>
          <cell r="R905">
            <v>11.353999999999999</v>
          </cell>
        </row>
        <row r="906">
          <cell r="A906" t="str">
            <v xml:space="preserve">Воровск.235 </v>
          </cell>
          <cell r="B906" t="str">
            <v xml:space="preserve">Атарбекова 40 торг.зал </v>
          </cell>
          <cell r="C906" t="str">
            <v xml:space="preserve">Прочие </v>
          </cell>
          <cell r="D906">
            <v>116.65</v>
          </cell>
          <cell r="E906">
            <v>0</v>
          </cell>
          <cell r="F906">
            <v>470.33</v>
          </cell>
          <cell r="G906">
            <v>0.37</v>
          </cell>
          <cell r="H906">
            <v>1.19</v>
          </cell>
          <cell r="I906">
            <v>4.5999999999999996</v>
          </cell>
          <cell r="J906" t="str">
            <v xml:space="preserve"> </v>
          </cell>
          <cell r="K906">
            <v>167</v>
          </cell>
          <cell r="L906">
            <v>7.6359999999999996E-3</v>
          </cell>
          <cell r="M906">
            <v>-19</v>
          </cell>
          <cell r="N906">
            <v>16</v>
          </cell>
          <cell r="O906">
            <v>1</v>
          </cell>
          <cell r="P906">
            <v>10.038</v>
          </cell>
          <cell r="Q906">
            <v>0</v>
          </cell>
          <cell r="R906">
            <v>10.038</v>
          </cell>
        </row>
        <row r="907">
          <cell r="A907" t="str">
            <v xml:space="preserve">Воровск.235 </v>
          </cell>
          <cell r="B907" t="str">
            <v xml:space="preserve">Воровского 233  адм.зд. </v>
          </cell>
          <cell r="C907" t="str">
            <v xml:space="preserve">Прочие </v>
          </cell>
          <cell r="D907">
            <v>1264.17</v>
          </cell>
          <cell r="E907">
            <v>0</v>
          </cell>
          <cell r="F907">
            <v>5688.76</v>
          </cell>
          <cell r="G907">
            <v>0.43</v>
          </cell>
          <cell r="H907">
            <v>1.19</v>
          </cell>
          <cell r="I907">
            <v>4.5999999999999996</v>
          </cell>
          <cell r="J907" t="str">
            <v xml:space="preserve"> </v>
          </cell>
          <cell r="K907">
            <v>167</v>
          </cell>
          <cell r="L907">
            <v>0.11347000000000002</v>
          </cell>
          <cell r="M907">
            <v>-19</v>
          </cell>
          <cell r="N907">
            <v>18</v>
          </cell>
          <cell r="O907">
            <v>1</v>
          </cell>
          <cell r="P907">
            <v>165.66399999999999</v>
          </cell>
          <cell r="Q907">
            <v>0</v>
          </cell>
          <cell r="R907">
            <v>165.66399999999999</v>
          </cell>
        </row>
        <row r="908">
          <cell r="A908" t="str">
            <v xml:space="preserve">Воровск.235 </v>
          </cell>
          <cell r="B908" t="str">
            <v xml:space="preserve">Атарбекова 40 маг-н </v>
          </cell>
          <cell r="C908" t="str">
            <v xml:space="preserve">Прочие </v>
          </cell>
          <cell r="D908">
            <v>154.57</v>
          </cell>
          <cell r="E908">
            <v>0</v>
          </cell>
          <cell r="F908">
            <v>695.56</v>
          </cell>
          <cell r="G908">
            <v>0.37</v>
          </cell>
          <cell r="H908">
            <v>1.19</v>
          </cell>
          <cell r="I908">
            <v>4.5999999999999996</v>
          </cell>
          <cell r="J908" t="str">
            <v xml:space="preserve"> </v>
          </cell>
          <cell r="K908">
            <v>167</v>
          </cell>
          <cell r="L908">
            <v>1.0970000000000001E-2</v>
          </cell>
          <cell r="M908">
            <v>-19</v>
          </cell>
          <cell r="N908">
            <v>15</v>
          </cell>
          <cell r="O908">
            <v>1</v>
          </cell>
          <cell r="P908">
            <v>13.551</v>
          </cell>
          <cell r="Q908">
            <v>0</v>
          </cell>
          <cell r="R908">
            <v>13.551</v>
          </cell>
        </row>
        <row r="909">
          <cell r="A909" t="str">
            <v xml:space="preserve">Воровск.235 </v>
          </cell>
          <cell r="B909" t="str">
            <v xml:space="preserve">Атарбекова 44 адм.зд. </v>
          </cell>
          <cell r="C909" t="str">
            <v xml:space="preserve">Прочие </v>
          </cell>
          <cell r="D909">
            <v>113.5</v>
          </cell>
          <cell r="E909">
            <v>0</v>
          </cell>
          <cell r="F909">
            <v>510.6</v>
          </cell>
          <cell r="G909">
            <v>0.37</v>
          </cell>
          <cell r="H909">
            <v>1.19</v>
          </cell>
          <cell r="I909">
            <v>4.5999999999999996</v>
          </cell>
          <cell r="J909" t="str">
            <v xml:space="preserve"> </v>
          </cell>
          <cell r="K909">
            <v>167</v>
          </cell>
          <cell r="L909">
            <v>8.7639999999999992E-3</v>
          </cell>
          <cell r="M909">
            <v>-19</v>
          </cell>
          <cell r="N909">
            <v>18</v>
          </cell>
          <cell r="O909">
            <v>1</v>
          </cell>
          <cell r="P909">
            <v>12.795</v>
          </cell>
          <cell r="Q909">
            <v>0</v>
          </cell>
          <cell r="R909">
            <v>12.795</v>
          </cell>
        </row>
        <row r="910">
          <cell r="A910" t="str">
            <v xml:space="preserve">Воровск.235 </v>
          </cell>
          <cell r="B910" t="str">
            <v xml:space="preserve">Тургенева 139 </v>
          </cell>
          <cell r="C910" t="str">
            <v xml:space="preserve">Прочие </v>
          </cell>
          <cell r="D910">
            <v>234.67</v>
          </cell>
          <cell r="E910">
            <v>0</v>
          </cell>
          <cell r="F910">
            <v>858.09</v>
          </cell>
          <cell r="G910">
            <v>0.37</v>
          </cell>
          <cell r="H910">
            <v>1.19</v>
          </cell>
          <cell r="I910">
            <v>4.5999999999999996</v>
          </cell>
          <cell r="J910" t="str">
            <v xml:space="preserve"> </v>
          </cell>
          <cell r="K910">
            <v>167</v>
          </cell>
          <cell r="L910">
            <v>1.357E-2</v>
          </cell>
          <cell r="M910">
            <v>-19</v>
          </cell>
          <cell r="N910">
            <v>15</v>
          </cell>
          <cell r="O910">
            <v>1</v>
          </cell>
          <cell r="P910">
            <v>16.762</v>
          </cell>
          <cell r="Q910">
            <v>0</v>
          </cell>
          <cell r="R910">
            <v>16.762</v>
          </cell>
        </row>
        <row r="911">
          <cell r="A911" t="str">
            <v xml:space="preserve">Воровск.235 </v>
          </cell>
          <cell r="B911" t="str">
            <v xml:space="preserve">Тургенева 139 </v>
          </cell>
          <cell r="C911" t="str">
            <v xml:space="preserve">Прочие </v>
          </cell>
          <cell r="D911">
            <v>59.4</v>
          </cell>
          <cell r="E911">
            <v>0</v>
          </cell>
          <cell r="F911">
            <v>299.27</v>
          </cell>
          <cell r="G911">
            <v>0.37</v>
          </cell>
          <cell r="H911">
            <v>1.19</v>
          </cell>
          <cell r="I911">
            <v>4.5999999999999996</v>
          </cell>
          <cell r="J911" t="str">
            <v xml:space="preserve"> </v>
          </cell>
          <cell r="K911">
            <v>167</v>
          </cell>
          <cell r="L911">
            <v>4.7200000000000002E-3</v>
          </cell>
          <cell r="M911">
            <v>-19</v>
          </cell>
          <cell r="N911">
            <v>15</v>
          </cell>
          <cell r="O911">
            <v>1</v>
          </cell>
          <cell r="P911">
            <v>5.83</v>
          </cell>
          <cell r="Q911">
            <v>0</v>
          </cell>
          <cell r="R911">
            <v>5.83</v>
          </cell>
        </row>
        <row r="912">
          <cell r="A912" t="str">
            <v xml:space="preserve">Воровск.235 </v>
          </cell>
          <cell r="B912" t="str">
            <v xml:space="preserve">Атарбекова 40  адм.зд. </v>
          </cell>
          <cell r="C912" t="str">
            <v xml:space="preserve">Прочие </v>
          </cell>
          <cell r="D912">
            <v>155.37</v>
          </cell>
          <cell r="E912">
            <v>313</v>
          </cell>
          <cell r="F912">
            <v>699.17</v>
          </cell>
          <cell r="G912">
            <v>0.37</v>
          </cell>
          <cell r="H912">
            <v>1.19</v>
          </cell>
          <cell r="I912">
            <v>4.5999999999999996</v>
          </cell>
          <cell r="J912" t="str">
            <v xml:space="preserve"> </v>
          </cell>
          <cell r="K912">
            <v>167</v>
          </cell>
          <cell r="L912">
            <v>1.2E-2</v>
          </cell>
          <cell r="M912">
            <v>-19</v>
          </cell>
          <cell r="N912">
            <v>18</v>
          </cell>
          <cell r="O912">
            <v>1</v>
          </cell>
          <cell r="P912">
            <v>17.52</v>
          </cell>
          <cell r="Q912">
            <v>0</v>
          </cell>
          <cell r="R912">
            <v>17.52</v>
          </cell>
        </row>
        <row r="913">
          <cell r="A913" t="str">
            <v xml:space="preserve">Воровск.235 </v>
          </cell>
          <cell r="B913" t="str">
            <v xml:space="preserve">Атарбекова 40 неж.пом </v>
          </cell>
          <cell r="C913" t="str">
            <v xml:space="preserve">Прочие </v>
          </cell>
          <cell r="D913">
            <v>99.7</v>
          </cell>
          <cell r="E913">
            <v>0</v>
          </cell>
          <cell r="F913">
            <v>417.26</v>
          </cell>
          <cell r="G913">
            <v>0.37</v>
          </cell>
          <cell r="H913">
            <v>1.19</v>
          </cell>
          <cell r="I913">
            <v>4.5999999999999996</v>
          </cell>
          <cell r="J913" t="str">
            <v xml:space="preserve"> </v>
          </cell>
          <cell r="K913">
            <v>167</v>
          </cell>
          <cell r="L913">
            <v>7.1069999999999996E-3</v>
          </cell>
          <cell r="M913">
            <v>-19</v>
          </cell>
          <cell r="N913">
            <v>18</v>
          </cell>
          <cell r="O913">
            <v>1</v>
          </cell>
          <cell r="P913">
            <v>10.375</v>
          </cell>
          <cell r="Q913">
            <v>0</v>
          </cell>
          <cell r="R913">
            <v>10.375</v>
          </cell>
        </row>
        <row r="914">
          <cell r="A914" t="str">
            <v xml:space="preserve">Воровск.235 </v>
          </cell>
          <cell r="B914" t="str">
            <v xml:space="preserve">Тургенева 139 п/о 49 </v>
          </cell>
          <cell r="C914" t="str">
            <v xml:space="preserve">Прочие </v>
          </cell>
          <cell r="D914">
            <v>436.58</v>
          </cell>
          <cell r="E914">
            <v>1959</v>
          </cell>
          <cell r="F914">
            <v>1964.61</v>
          </cell>
          <cell r="G914">
            <v>0.37</v>
          </cell>
          <cell r="H914">
            <v>1.19</v>
          </cell>
          <cell r="I914">
            <v>4.5999999999999996</v>
          </cell>
          <cell r="J914" t="str">
            <v xml:space="preserve"> </v>
          </cell>
          <cell r="K914">
            <v>167</v>
          </cell>
          <cell r="L914">
            <v>3.381E-2</v>
          </cell>
          <cell r="M914">
            <v>-19</v>
          </cell>
          <cell r="N914">
            <v>18</v>
          </cell>
          <cell r="O914">
            <v>1</v>
          </cell>
          <cell r="P914">
            <v>49.360999999999997</v>
          </cell>
          <cell r="Q914">
            <v>0</v>
          </cell>
          <cell r="R914">
            <v>49.360999999999997</v>
          </cell>
        </row>
        <row r="915">
          <cell r="A915" t="str">
            <v xml:space="preserve">Воровск.235 </v>
          </cell>
          <cell r="B915" t="str">
            <v xml:space="preserve">Атарбекова 40 АПТЕ.17 </v>
          </cell>
          <cell r="C915" t="str">
            <v xml:space="preserve">Прочие </v>
          </cell>
          <cell r="D915">
            <v>487</v>
          </cell>
          <cell r="E915">
            <v>0</v>
          </cell>
          <cell r="F915">
            <v>2191</v>
          </cell>
          <cell r="G915">
            <v>0.37</v>
          </cell>
          <cell r="H915">
            <v>1.19</v>
          </cell>
          <cell r="I915">
            <v>4.5999999999999996</v>
          </cell>
          <cell r="J915" t="str">
            <v xml:space="preserve"> </v>
          </cell>
          <cell r="K915">
            <v>167</v>
          </cell>
          <cell r="L915">
            <v>3.7603999999999999E-2</v>
          </cell>
          <cell r="M915">
            <v>-19</v>
          </cell>
          <cell r="N915">
            <v>18</v>
          </cell>
          <cell r="O915">
            <v>1</v>
          </cell>
          <cell r="P915">
            <v>54.9</v>
          </cell>
          <cell r="Q915">
            <v>0</v>
          </cell>
          <cell r="R915">
            <v>54.9</v>
          </cell>
        </row>
        <row r="916">
          <cell r="A916" t="str">
            <v xml:space="preserve">Воровск.235 </v>
          </cell>
          <cell r="B916" t="str">
            <v xml:space="preserve">Атарбекова 52 ОАО"Стойсервис" </v>
          </cell>
          <cell r="C916" t="str">
            <v xml:space="preserve">Прочие </v>
          </cell>
          <cell r="D916">
            <v>257.89999999999998</v>
          </cell>
          <cell r="E916">
            <v>0</v>
          </cell>
          <cell r="F916">
            <v>1085.8</v>
          </cell>
          <cell r="G916">
            <v>0.37</v>
          </cell>
          <cell r="H916">
            <v>1.19</v>
          </cell>
          <cell r="I916">
            <v>4.5999999999999996</v>
          </cell>
          <cell r="J916" t="str">
            <v xml:space="preserve"> </v>
          </cell>
          <cell r="K916">
            <v>167</v>
          </cell>
          <cell r="L916">
            <v>1.8710000000000001E-2</v>
          </cell>
          <cell r="M916">
            <v>-19</v>
          </cell>
          <cell r="N916">
            <v>18</v>
          </cell>
          <cell r="O916">
            <v>1</v>
          </cell>
          <cell r="P916">
            <v>27.315999999999999</v>
          </cell>
          <cell r="Q916">
            <v>0</v>
          </cell>
          <cell r="R916">
            <v>27.315999999999999</v>
          </cell>
        </row>
        <row r="917">
          <cell r="A917" t="str">
            <v xml:space="preserve">Воровск.235 </v>
          </cell>
          <cell r="B917" t="str">
            <v xml:space="preserve">Атарбекова 52 офис 19/2 </v>
          </cell>
          <cell r="C917" t="str">
            <v xml:space="preserve">Прочие </v>
          </cell>
          <cell r="D917">
            <v>9</v>
          </cell>
          <cell r="E917">
            <v>0</v>
          </cell>
          <cell r="F917">
            <v>37.9</v>
          </cell>
          <cell r="G917">
            <v>0.37</v>
          </cell>
          <cell r="H917">
            <v>1.19</v>
          </cell>
          <cell r="I917">
            <v>4.5999999999999996</v>
          </cell>
          <cell r="J917" t="str">
            <v xml:space="preserve"> </v>
          </cell>
          <cell r="K917">
            <v>167</v>
          </cell>
          <cell r="L917">
            <v>6.5299999999999993E-4</v>
          </cell>
          <cell r="M917">
            <v>-19</v>
          </cell>
          <cell r="N917">
            <v>18</v>
          </cell>
          <cell r="O917">
            <v>1</v>
          </cell>
          <cell r="P917">
            <v>0.95300000000000007</v>
          </cell>
          <cell r="Q917">
            <v>0</v>
          </cell>
          <cell r="R917">
            <v>0.95300000000000007</v>
          </cell>
        </row>
        <row r="918">
          <cell r="A918" t="str">
            <v xml:space="preserve">Воровск.235 </v>
          </cell>
          <cell r="B918" t="str">
            <v xml:space="preserve">Атарбекова 52 офис №10 </v>
          </cell>
          <cell r="C918" t="str">
            <v xml:space="preserve">Прочие </v>
          </cell>
          <cell r="D918">
            <v>13.2</v>
          </cell>
          <cell r="E918">
            <v>0</v>
          </cell>
          <cell r="F918">
            <v>55.5</v>
          </cell>
          <cell r="G918">
            <v>0.37</v>
          </cell>
          <cell r="H918">
            <v>1.19</v>
          </cell>
          <cell r="I918">
            <v>4.5999999999999996</v>
          </cell>
          <cell r="J918" t="str">
            <v xml:space="preserve"> </v>
          </cell>
          <cell r="K918">
            <v>167</v>
          </cell>
          <cell r="L918">
            <v>9.5699999999999995E-4</v>
          </cell>
          <cell r="M918">
            <v>-19</v>
          </cell>
          <cell r="N918">
            <v>18</v>
          </cell>
          <cell r="O918">
            <v>1</v>
          </cell>
          <cell r="P918">
            <v>1.397</v>
          </cell>
          <cell r="Q918">
            <v>0</v>
          </cell>
          <cell r="R918">
            <v>1.397</v>
          </cell>
        </row>
        <row r="919">
          <cell r="A919" t="str">
            <v xml:space="preserve">Воровск.235 </v>
          </cell>
          <cell r="B919" t="str">
            <v xml:space="preserve">Атарбекова 52 офис №11 </v>
          </cell>
          <cell r="C919" t="str">
            <v xml:space="preserve">Прочие </v>
          </cell>
          <cell r="D919">
            <v>14.8</v>
          </cell>
          <cell r="E919">
            <v>0</v>
          </cell>
          <cell r="F919">
            <v>62.3</v>
          </cell>
          <cell r="G919">
            <v>0.37</v>
          </cell>
          <cell r="H919">
            <v>1.19</v>
          </cell>
          <cell r="I919">
            <v>4.5999999999999996</v>
          </cell>
          <cell r="J919" t="str">
            <v xml:space="preserve"> </v>
          </cell>
          <cell r="K919">
            <v>167</v>
          </cell>
          <cell r="L919">
            <v>1.0739999999999999E-3</v>
          </cell>
          <cell r="M919">
            <v>-19</v>
          </cell>
          <cell r="N919">
            <v>18</v>
          </cell>
          <cell r="O919">
            <v>1</v>
          </cell>
          <cell r="P919">
            <v>1.5670000000000002</v>
          </cell>
          <cell r="Q919">
            <v>0</v>
          </cell>
          <cell r="R919">
            <v>1.5670000000000002</v>
          </cell>
        </row>
        <row r="920">
          <cell r="A920" t="str">
            <v xml:space="preserve">Воровск.235 </v>
          </cell>
          <cell r="B920" t="str">
            <v xml:space="preserve">Атарбекова 52 офис №15 </v>
          </cell>
          <cell r="C920" t="str">
            <v xml:space="preserve">Прочие </v>
          </cell>
          <cell r="D920">
            <v>18.3</v>
          </cell>
          <cell r="E920">
            <v>0</v>
          </cell>
          <cell r="F920">
            <v>77</v>
          </cell>
          <cell r="G920">
            <v>0.37</v>
          </cell>
          <cell r="H920">
            <v>1.19</v>
          </cell>
          <cell r="I920">
            <v>4.5999999999999996</v>
          </cell>
          <cell r="J920" t="str">
            <v xml:space="preserve"> </v>
          </cell>
          <cell r="K920">
            <v>167</v>
          </cell>
          <cell r="L920">
            <v>1.3269999999999998E-3</v>
          </cell>
          <cell r="M920">
            <v>-19</v>
          </cell>
          <cell r="N920">
            <v>18</v>
          </cell>
          <cell r="O920">
            <v>1</v>
          </cell>
          <cell r="P920">
            <v>1.9390000000000001</v>
          </cell>
          <cell r="Q920">
            <v>0</v>
          </cell>
          <cell r="R920">
            <v>1.9390000000000001</v>
          </cell>
        </row>
        <row r="921">
          <cell r="A921" t="str">
            <v xml:space="preserve">Воровск.235 </v>
          </cell>
          <cell r="B921" t="str">
            <v xml:space="preserve">Атарбекова 52 офис №16 </v>
          </cell>
          <cell r="C921" t="str">
            <v xml:space="preserve">Прочие </v>
          </cell>
          <cell r="D921">
            <v>18.7</v>
          </cell>
          <cell r="E921">
            <v>0</v>
          </cell>
          <cell r="F921">
            <v>78.7</v>
          </cell>
          <cell r="G921">
            <v>0.37</v>
          </cell>
          <cell r="H921">
            <v>1.19</v>
          </cell>
          <cell r="I921">
            <v>4.5999999999999996</v>
          </cell>
          <cell r="J921" t="str">
            <v xml:space="preserve"> </v>
          </cell>
          <cell r="K921">
            <v>167</v>
          </cell>
          <cell r="L921">
            <v>1.356E-3</v>
          </cell>
          <cell r="M921">
            <v>-19</v>
          </cell>
          <cell r="N921">
            <v>18</v>
          </cell>
          <cell r="O921">
            <v>1</v>
          </cell>
          <cell r="P921">
            <v>1.9790000000000001</v>
          </cell>
          <cell r="Q921">
            <v>0</v>
          </cell>
          <cell r="R921">
            <v>1.9790000000000001</v>
          </cell>
        </row>
        <row r="922">
          <cell r="A922" t="str">
            <v xml:space="preserve">Воровск.235 </v>
          </cell>
          <cell r="B922" t="str">
            <v xml:space="preserve">Атарбекова 52 офис №17 </v>
          </cell>
          <cell r="C922" t="str">
            <v xml:space="preserve">Прочие </v>
          </cell>
          <cell r="D922">
            <v>18.5</v>
          </cell>
          <cell r="E922">
            <v>0</v>
          </cell>
          <cell r="F922">
            <v>77.900000000000006</v>
          </cell>
          <cell r="G922">
            <v>0.37</v>
          </cell>
          <cell r="H922">
            <v>1.19</v>
          </cell>
          <cell r="I922">
            <v>4.5999999999999996</v>
          </cell>
          <cell r="J922" t="str">
            <v xml:space="preserve"> </v>
          </cell>
          <cell r="K922">
            <v>167</v>
          </cell>
          <cell r="L922">
            <v>1.3419999999999999E-3</v>
          </cell>
          <cell r="M922">
            <v>-19</v>
          </cell>
          <cell r="N922">
            <v>18</v>
          </cell>
          <cell r="O922">
            <v>1</v>
          </cell>
          <cell r="P922">
            <v>1.9590000000000001</v>
          </cell>
          <cell r="Q922">
            <v>0</v>
          </cell>
          <cell r="R922">
            <v>1.9590000000000001</v>
          </cell>
        </row>
        <row r="923">
          <cell r="A923" t="str">
            <v xml:space="preserve">Воровск.235 </v>
          </cell>
          <cell r="B923" t="str">
            <v xml:space="preserve">Атарбекова 52 офис №18 </v>
          </cell>
          <cell r="C923" t="str">
            <v xml:space="preserve">Прочие </v>
          </cell>
          <cell r="D923">
            <v>18.5</v>
          </cell>
          <cell r="E923">
            <v>0</v>
          </cell>
          <cell r="F923">
            <v>77.900000000000006</v>
          </cell>
          <cell r="G923">
            <v>0.37</v>
          </cell>
          <cell r="H923">
            <v>1.19</v>
          </cell>
          <cell r="I923">
            <v>4.5999999999999996</v>
          </cell>
          <cell r="J923" t="str">
            <v xml:space="preserve"> </v>
          </cell>
          <cell r="K923">
            <v>167</v>
          </cell>
          <cell r="L923">
            <v>1.3419999999999999E-3</v>
          </cell>
          <cell r="M923">
            <v>-19</v>
          </cell>
          <cell r="N923">
            <v>18</v>
          </cell>
          <cell r="O923">
            <v>1</v>
          </cell>
          <cell r="P923">
            <v>1.9590000000000001</v>
          </cell>
          <cell r="Q923">
            <v>0</v>
          </cell>
          <cell r="R923">
            <v>1.9590000000000001</v>
          </cell>
        </row>
        <row r="924">
          <cell r="A924" t="str">
            <v xml:space="preserve">Воровск.235 </v>
          </cell>
          <cell r="B924" t="str">
            <v xml:space="preserve">Атарбекова 52 офис №19 </v>
          </cell>
          <cell r="C924" t="str">
            <v xml:space="preserve">Прочие </v>
          </cell>
          <cell r="D924">
            <v>38.1</v>
          </cell>
          <cell r="F924">
            <v>160.4</v>
          </cell>
          <cell r="G924">
            <v>0.37</v>
          </cell>
          <cell r="H924">
            <v>1.19</v>
          </cell>
          <cell r="I924">
            <v>4.5999999999999996</v>
          </cell>
          <cell r="J924" t="str">
            <v xml:space="preserve"> </v>
          </cell>
          <cell r="K924">
            <v>167</v>
          </cell>
          <cell r="L924">
            <v>2.764E-3</v>
          </cell>
          <cell r="M924">
            <v>-19</v>
          </cell>
          <cell r="N924">
            <v>18</v>
          </cell>
          <cell r="O924">
            <v>1</v>
          </cell>
          <cell r="P924">
            <v>4.0359999999999996</v>
          </cell>
          <cell r="Q924">
            <v>0</v>
          </cell>
          <cell r="R924">
            <v>4.0359999999999996</v>
          </cell>
        </row>
        <row r="925">
          <cell r="A925" t="str">
            <v xml:space="preserve">Воровск.235 </v>
          </cell>
          <cell r="B925" t="str">
            <v xml:space="preserve">Атарбекова 52 офис №19/1 </v>
          </cell>
          <cell r="C925" t="str">
            <v xml:space="preserve">Прочие </v>
          </cell>
          <cell r="D925">
            <v>8.8000000000000007</v>
          </cell>
          <cell r="E925">
            <v>0</v>
          </cell>
          <cell r="F925">
            <v>37</v>
          </cell>
          <cell r="G925">
            <v>0.37</v>
          </cell>
          <cell r="H925">
            <v>1.19</v>
          </cell>
          <cell r="I925">
            <v>4.5999999999999996</v>
          </cell>
          <cell r="J925" t="str">
            <v xml:space="preserve"> </v>
          </cell>
          <cell r="K925">
            <v>167</v>
          </cell>
          <cell r="L925">
            <v>6.38E-4</v>
          </cell>
          <cell r="M925">
            <v>-19</v>
          </cell>
          <cell r="N925">
            <v>18</v>
          </cell>
          <cell r="O925">
            <v>1</v>
          </cell>
          <cell r="P925">
            <v>0.93100000000000005</v>
          </cell>
          <cell r="Q925">
            <v>0</v>
          </cell>
          <cell r="R925">
            <v>0.93100000000000005</v>
          </cell>
        </row>
        <row r="926">
          <cell r="A926" t="str">
            <v xml:space="preserve">Воровск.235 </v>
          </cell>
          <cell r="B926" t="str">
            <v xml:space="preserve">Атарбекова 52 офис №20 </v>
          </cell>
          <cell r="C926" t="str">
            <v xml:space="preserve">Прочие </v>
          </cell>
          <cell r="D926">
            <v>18.100000000000001</v>
          </cell>
          <cell r="E926">
            <v>0</v>
          </cell>
          <cell r="F926">
            <v>76.2</v>
          </cell>
          <cell r="G926">
            <v>0.37</v>
          </cell>
          <cell r="H926">
            <v>1.19</v>
          </cell>
          <cell r="I926">
            <v>4.5999999999999996</v>
          </cell>
          <cell r="J926" t="str">
            <v xml:space="preserve"> </v>
          </cell>
          <cell r="K926">
            <v>167</v>
          </cell>
          <cell r="L926">
            <v>1.3129999999999999E-3</v>
          </cell>
          <cell r="M926">
            <v>-19</v>
          </cell>
          <cell r="N926">
            <v>18</v>
          </cell>
          <cell r="O926">
            <v>1</v>
          </cell>
          <cell r="P926">
            <v>1.9180000000000001</v>
          </cell>
          <cell r="Q926">
            <v>0</v>
          </cell>
          <cell r="R926">
            <v>1.9180000000000001</v>
          </cell>
        </row>
        <row r="927">
          <cell r="A927" t="str">
            <v xml:space="preserve">Воровск.235 </v>
          </cell>
          <cell r="B927" t="str">
            <v xml:space="preserve">Атарбекова 52 офис №20/1 </v>
          </cell>
          <cell r="C927" t="str">
            <v xml:space="preserve">Прочие </v>
          </cell>
          <cell r="D927">
            <v>7.3</v>
          </cell>
          <cell r="E927">
            <v>316</v>
          </cell>
          <cell r="F927">
            <v>30.75</v>
          </cell>
          <cell r="G927">
            <v>0.37</v>
          </cell>
          <cell r="H927">
            <v>1.19</v>
          </cell>
          <cell r="I927">
            <v>4.5999999999999996</v>
          </cell>
          <cell r="J927" t="str">
            <v xml:space="preserve"> </v>
          </cell>
          <cell r="K927">
            <v>167</v>
          </cell>
          <cell r="L927">
            <v>5.3000000000000009E-4</v>
          </cell>
          <cell r="M927">
            <v>-19</v>
          </cell>
          <cell r="N927">
            <v>18</v>
          </cell>
          <cell r="O927">
            <v>1</v>
          </cell>
          <cell r="P927">
            <v>0.77400000000000002</v>
          </cell>
          <cell r="Q927">
            <v>0</v>
          </cell>
          <cell r="R927">
            <v>0.77400000000000002</v>
          </cell>
        </row>
        <row r="928">
          <cell r="A928" t="str">
            <v xml:space="preserve">Воровск.235 </v>
          </cell>
          <cell r="B928" t="str">
            <v xml:space="preserve">Атарбекова 52 офис №20/2 </v>
          </cell>
          <cell r="C928" t="str">
            <v xml:space="preserve">Прочие </v>
          </cell>
          <cell r="D928">
            <v>8.5</v>
          </cell>
          <cell r="E928">
            <v>0</v>
          </cell>
          <cell r="F928">
            <v>35.799999999999997</v>
          </cell>
          <cell r="G928">
            <v>0.37</v>
          </cell>
          <cell r="H928">
            <v>1.19</v>
          </cell>
          <cell r="I928">
            <v>4.5999999999999996</v>
          </cell>
          <cell r="J928" t="str">
            <v xml:space="preserve"> </v>
          </cell>
          <cell r="K928">
            <v>167</v>
          </cell>
          <cell r="L928">
            <v>6.1699999999999993E-4</v>
          </cell>
          <cell r="M928">
            <v>-19</v>
          </cell>
          <cell r="N928">
            <v>18</v>
          </cell>
          <cell r="O928">
            <v>1</v>
          </cell>
          <cell r="P928">
            <v>0.89900000000000002</v>
          </cell>
          <cell r="Q928">
            <v>0</v>
          </cell>
          <cell r="R928">
            <v>0.89900000000000002</v>
          </cell>
        </row>
        <row r="929">
          <cell r="A929" t="str">
            <v xml:space="preserve">Воровск.235 </v>
          </cell>
          <cell r="B929" t="str">
            <v xml:space="preserve">Атарбекова 52 офис №20/3 </v>
          </cell>
          <cell r="C929" t="str">
            <v xml:space="preserve">Прочие </v>
          </cell>
          <cell r="D929">
            <v>8.6</v>
          </cell>
          <cell r="E929">
            <v>0</v>
          </cell>
          <cell r="F929">
            <v>36.200000000000003</v>
          </cell>
          <cell r="G929">
            <v>0.37</v>
          </cell>
          <cell r="H929">
            <v>1.19</v>
          </cell>
          <cell r="I929">
            <v>4.5999999999999996</v>
          </cell>
          <cell r="J929" t="str">
            <v xml:space="preserve"> </v>
          </cell>
          <cell r="K929">
            <v>167</v>
          </cell>
          <cell r="L929">
            <v>6.2399999999999999E-4</v>
          </cell>
          <cell r="M929">
            <v>-19</v>
          </cell>
          <cell r="N929">
            <v>18</v>
          </cell>
          <cell r="O929">
            <v>1</v>
          </cell>
          <cell r="P929">
            <v>0.91100000000000003</v>
          </cell>
          <cell r="Q929">
            <v>0</v>
          </cell>
          <cell r="R929">
            <v>0.91100000000000003</v>
          </cell>
        </row>
        <row r="930">
          <cell r="A930" t="str">
            <v xml:space="preserve">Воровск.235 </v>
          </cell>
          <cell r="B930" t="str">
            <v xml:space="preserve">Атарбекова 52 офис №20/4 </v>
          </cell>
          <cell r="C930" t="str">
            <v xml:space="preserve">Прочие </v>
          </cell>
          <cell r="D930">
            <v>12.6</v>
          </cell>
          <cell r="E930">
            <v>114</v>
          </cell>
          <cell r="F930">
            <v>53.05</v>
          </cell>
          <cell r="G930">
            <v>0.37</v>
          </cell>
          <cell r="H930">
            <v>1.19</v>
          </cell>
          <cell r="I930">
            <v>4.5999999999999996</v>
          </cell>
          <cell r="J930" t="str">
            <v xml:space="preserve"> </v>
          </cell>
          <cell r="K930">
            <v>167</v>
          </cell>
          <cell r="L930">
            <v>9.1399999999999999E-4</v>
          </cell>
          <cell r="M930">
            <v>-19</v>
          </cell>
          <cell r="N930">
            <v>18</v>
          </cell>
          <cell r="O930">
            <v>1</v>
          </cell>
          <cell r="P930">
            <v>1.3340000000000001</v>
          </cell>
          <cell r="Q930">
            <v>0</v>
          </cell>
          <cell r="R930">
            <v>1.3340000000000001</v>
          </cell>
        </row>
        <row r="931">
          <cell r="A931" t="str">
            <v xml:space="preserve">Воровск.235 </v>
          </cell>
          <cell r="B931" t="str">
            <v xml:space="preserve">Атарбекова 52 офис №21 </v>
          </cell>
          <cell r="C931" t="str">
            <v xml:space="preserve">Прочие </v>
          </cell>
          <cell r="D931">
            <v>36.5</v>
          </cell>
          <cell r="E931">
            <v>0</v>
          </cell>
          <cell r="F931">
            <v>153.69999999999999</v>
          </cell>
          <cell r="G931">
            <v>0.37</v>
          </cell>
          <cell r="H931">
            <v>1.19</v>
          </cell>
          <cell r="I931">
            <v>4.5999999999999996</v>
          </cell>
          <cell r="J931" t="str">
            <v xml:space="preserve"> </v>
          </cell>
          <cell r="K931">
            <v>167</v>
          </cell>
          <cell r="L931">
            <v>2.6479999999999997E-3</v>
          </cell>
          <cell r="M931">
            <v>-19</v>
          </cell>
          <cell r="N931">
            <v>18</v>
          </cell>
          <cell r="O931">
            <v>1</v>
          </cell>
          <cell r="P931">
            <v>3.8660000000000001</v>
          </cell>
          <cell r="Q931">
            <v>0</v>
          </cell>
          <cell r="R931">
            <v>3.8660000000000001</v>
          </cell>
        </row>
        <row r="932">
          <cell r="A932" t="str">
            <v xml:space="preserve">Воровск.235 </v>
          </cell>
          <cell r="B932" t="str">
            <v xml:space="preserve">Атарбекова 52 офис №21/1 </v>
          </cell>
          <cell r="C932" t="str">
            <v xml:space="preserve">Прочие </v>
          </cell>
          <cell r="D932">
            <v>12.8</v>
          </cell>
          <cell r="E932">
            <v>0</v>
          </cell>
          <cell r="F932">
            <v>53.9</v>
          </cell>
          <cell r="G932">
            <v>0.37</v>
          </cell>
          <cell r="H932">
            <v>1.19</v>
          </cell>
          <cell r="I932">
            <v>4.5999999999999996</v>
          </cell>
          <cell r="J932" t="str">
            <v xml:space="preserve"> </v>
          </cell>
          <cell r="K932">
            <v>167</v>
          </cell>
          <cell r="L932">
            <v>9.2899999999999992E-4</v>
          </cell>
          <cell r="M932">
            <v>-19</v>
          </cell>
          <cell r="N932">
            <v>18</v>
          </cell>
          <cell r="O932">
            <v>1</v>
          </cell>
          <cell r="P932">
            <v>1.357</v>
          </cell>
          <cell r="Q932">
            <v>0</v>
          </cell>
          <cell r="R932">
            <v>1.357</v>
          </cell>
        </row>
        <row r="933">
          <cell r="A933" t="str">
            <v xml:space="preserve">Воровск.235 </v>
          </cell>
          <cell r="B933" t="str">
            <v xml:space="preserve">Атарбекова 52 офис №21/2 </v>
          </cell>
          <cell r="C933" t="str">
            <v xml:space="preserve">Прочие </v>
          </cell>
          <cell r="D933">
            <v>5.5</v>
          </cell>
          <cell r="E933">
            <v>0</v>
          </cell>
          <cell r="F933">
            <v>23.15</v>
          </cell>
          <cell r="G933">
            <v>0.37</v>
          </cell>
          <cell r="H933">
            <v>1.19</v>
          </cell>
          <cell r="I933">
            <v>4.5999999999999996</v>
          </cell>
          <cell r="J933" t="str">
            <v xml:space="preserve"> </v>
          </cell>
          <cell r="K933">
            <v>167</v>
          </cell>
          <cell r="L933">
            <v>3.9899999999999999E-4</v>
          </cell>
          <cell r="M933">
            <v>-19</v>
          </cell>
          <cell r="N933">
            <v>18</v>
          </cell>
          <cell r="O933">
            <v>1</v>
          </cell>
          <cell r="P933">
            <v>0.58299999999999996</v>
          </cell>
          <cell r="Q933">
            <v>0</v>
          </cell>
          <cell r="R933">
            <v>0.58299999999999996</v>
          </cell>
        </row>
        <row r="934">
          <cell r="A934" t="str">
            <v xml:space="preserve">Воровск.235 </v>
          </cell>
          <cell r="B934" t="str">
            <v xml:space="preserve">Атарбекова 52 офис №22 </v>
          </cell>
          <cell r="C934" t="str">
            <v xml:space="preserve">Прочие </v>
          </cell>
          <cell r="D934">
            <v>12</v>
          </cell>
          <cell r="E934">
            <v>0</v>
          </cell>
          <cell r="F934">
            <v>50.55</v>
          </cell>
          <cell r="G934">
            <v>0.37</v>
          </cell>
          <cell r="H934">
            <v>1.19</v>
          </cell>
          <cell r="I934">
            <v>4.5999999999999996</v>
          </cell>
          <cell r="J934" t="str">
            <v xml:space="preserve"> </v>
          </cell>
          <cell r="K934">
            <v>167</v>
          </cell>
          <cell r="L934">
            <v>8.7099999999999992E-4</v>
          </cell>
          <cell r="M934">
            <v>-19</v>
          </cell>
          <cell r="N934">
            <v>18</v>
          </cell>
          <cell r="O934">
            <v>1</v>
          </cell>
          <cell r="P934">
            <v>1.2709999999999999</v>
          </cell>
          <cell r="Q934">
            <v>0</v>
          </cell>
          <cell r="R934">
            <v>1.2709999999999999</v>
          </cell>
        </row>
        <row r="935">
          <cell r="A935" t="str">
            <v xml:space="preserve">Воровск.235 </v>
          </cell>
          <cell r="B935" t="str">
            <v xml:space="preserve">Атарбекова 52 офис №22/1 </v>
          </cell>
          <cell r="C935" t="str">
            <v xml:space="preserve">Прочие </v>
          </cell>
          <cell r="D935">
            <v>6</v>
          </cell>
          <cell r="E935">
            <v>0</v>
          </cell>
          <cell r="F935">
            <v>25.25</v>
          </cell>
          <cell r="G935">
            <v>0.37</v>
          </cell>
          <cell r="H935">
            <v>1.19</v>
          </cell>
          <cell r="I935">
            <v>4.5999999999999996</v>
          </cell>
          <cell r="J935" t="str">
            <v xml:space="preserve"> </v>
          </cell>
          <cell r="K935">
            <v>167</v>
          </cell>
          <cell r="L935">
            <v>4.35E-4</v>
          </cell>
          <cell r="M935">
            <v>-19</v>
          </cell>
          <cell r="N935">
            <v>18</v>
          </cell>
          <cell r="O935">
            <v>1</v>
          </cell>
          <cell r="P935">
            <v>0.63500000000000001</v>
          </cell>
          <cell r="Q935">
            <v>0</v>
          </cell>
          <cell r="R935">
            <v>0.63500000000000001</v>
          </cell>
        </row>
        <row r="936">
          <cell r="A936" t="str">
            <v xml:space="preserve">Воровск.235 </v>
          </cell>
          <cell r="B936" t="str">
            <v xml:space="preserve">Атарбекова 52 офис №23 </v>
          </cell>
          <cell r="C936" t="str">
            <v xml:space="preserve">Прочие </v>
          </cell>
          <cell r="D936">
            <v>18.8</v>
          </cell>
          <cell r="E936">
            <v>0</v>
          </cell>
          <cell r="F936">
            <v>79.150000000000006</v>
          </cell>
          <cell r="G936">
            <v>0.37</v>
          </cell>
          <cell r="H936">
            <v>1.19</v>
          </cell>
          <cell r="I936">
            <v>4.5999999999999996</v>
          </cell>
          <cell r="J936" t="str">
            <v xml:space="preserve"> </v>
          </cell>
          <cell r="K936">
            <v>167</v>
          </cell>
          <cell r="L936">
            <v>1.364E-3</v>
          </cell>
          <cell r="M936">
            <v>-19</v>
          </cell>
          <cell r="N936">
            <v>18</v>
          </cell>
          <cell r="O936">
            <v>1</v>
          </cell>
          <cell r="P936">
            <v>1.9910000000000001</v>
          </cell>
          <cell r="Q936">
            <v>0</v>
          </cell>
          <cell r="R936">
            <v>1.9910000000000001</v>
          </cell>
        </row>
        <row r="937">
          <cell r="A937" t="str">
            <v xml:space="preserve">Воровск.235 </v>
          </cell>
          <cell r="B937" t="str">
            <v xml:space="preserve">Атарбекова 52 офис №25,27,28,29,30,31 </v>
          </cell>
          <cell r="C937" t="str">
            <v xml:space="preserve">Прочие </v>
          </cell>
          <cell r="D937">
            <v>77.099999999999994</v>
          </cell>
          <cell r="E937">
            <v>0</v>
          </cell>
          <cell r="F937">
            <v>324.64999999999998</v>
          </cell>
          <cell r="G937">
            <v>0.37</v>
          </cell>
          <cell r="H937">
            <v>1.19</v>
          </cell>
          <cell r="I937">
            <v>4.5999999999999996</v>
          </cell>
          <cell r="J937" t="str">
            <v xml:space="preserve"> </v>
          </cell>
          <cell r="K937">
            <v>167</v>
          </cell>
          <cell r="L937">
            <v>5.594E-3</v>
          </cell>
          <cell r="M937">
            <v>-19</v>
          </cell>
          <cell r="N937">
            <v>18</v>
          </cell>
          <cell r="O937">
            <v>1</v>
          </cell>
          <cell r="P937">
            <v>8.1679999999999993</v>
          </cell>
          <cell r="Q937">
            <v>0</v>
          </cell>
          <cell r="R937">
            <v>8.1679999999999993</v>
          </cell>
        </row>
        <row r="938">
          <cell r="A938" t="str">
            <v xml:space="preserve">Воровск.235 </v>
          </cell>
          <cell r="B938" t="str">
            <v xml:space="preserve">Атарбекова 52 офис №35 </v>
          </cell>
          <cell r="C938" t="str">
            <v xml:space="preserve">Прочие </v>
          </cell>
          <cell r="D938">
            <v>11.6</v>
          </cell>
          <cell r="F938">
            <v>48.85</v>
          </cell>
          <cell r="G938">
            <v>0.37</v>
          </cell>
          <cell r="H938">
            <v>1.19</v>
          </cell>
          <cell r="I938">
            <v>4.5999999999999996</v>
          </cell>
          <cell r="J938" t="str">
            <v xml:space="preserve"> </v>
          </cell>
          <cell r="K938">
            <v>167</v>
          </cell>
          <cell r="L938">
            <v>8.4199999999999998E-4</v>
          </cell>
          <cell r="M938">
            <v>-19</v>
          </cell>
          <cell r="N938">
            <v>18</v>
          </cell>
          <cell r="O938">
            <v>1</v>
          </cell>
          <cell r="P938">
            <v>1.228</v>
          </cell>
          <cell r="Q938">
            <v>0</v>
          </cell>
          <cell r="R938">
            <v>1.228</v>
          </cell>
        </row>
        <row r="939">
          <cell r="A939" t="str">
            <v xml:space="preserve">Воровск.235 </v>
          </cell>
          <cell r="B939" t="str">
            <v xml:space="preserve">Атарбекова 52 офис №36 </v>
          </cell>
          <cell r="C939" t="str">
            <v xml:space="preserve">Прочие </v>
          </cell>
          <cell r="D939">
            <v>13.3</v>
          </cell>
          <cell r="F939">
            <v>56</v>
          </cell>
          <cell r="G939">
            <v>0.37</v>
          </cell>
          <cell r="H939">
            <v>1.19</v>
          </cell>
          <cell r="I939">
            <v>4.5999999999999996</v>
          </cell>
          <cell r="J939" t="str">
            <v xml:space="preserve"> </v>
          </cell>
          <cell r="K939">
            <v>167</v>
          </cell>
          <cell r="L939">
            <v>9.6499999999999993E-4</v>
          </cell>
          <cell r="M939">
            <v>-19</v>
          </cell>
          <cell r="N939">
            <v>18</v>
          </cell>
          <cell r="O939">
            <v>1</v>
          </cell>
          <cell r="P939">
            <v>1.409</v>
          </cell>
          <cell r="Q939">
            <v>0</v>
          </cell>
          <cell r="R939">
            <v>1.409</v>
          </cell>
        </row>
        <row r="940">
          <cell r="A940" t="str">
            <v xml:space="preserve">Воровск.235 </v>
          </cell>
          <cell r="B940" t="str">
            <v xml:space="preserve">Атарбекова 52 офис №37 </v>
          </cell>
          <cell r="C940" t="str">
            <v xml:space="preserve">Прочие </v>
          </cell>
          <cell r="D940">
            <v>13.3</v>
          </cell>
          <cell r="F940">
            <v>56</v>
          </cell>
          <cell r="G940">
            <v>0.37</v>
          </cell>
          <cell r="H940">
            <v>1.19</v>
          </cell>
          <cell r="I940">
            <v>4.5999999999999996</v>
          </cell>
          <cell r="J940" t="str">
            <v xml:space="preserve"> </v>
          </cell>
          <cell r="K940">
            <v>167</v>
          </cell>
          <cell r="L940">
            <v>9.6499999999999993E-4</v>
          </cell>
          <cell r="M940">
            <v>-19</v>
          </cell>
          <cell r="N940">
            <v>18</v>
          </cell>
          <cell r="O940">
            <v>1</v>
          </cell>
          <cell r="P940">
            <v>1.409</v>
          </cell>
          <cell r="Q940">
            <v>0</v>
          </cell>
          <cell r="R940">
            <v>1.409</v>
          </cell>
        </row>
        <row r="941">
          <cell r="A941" t="str">
            <v xml:space="preserve">Воровск.235 </v>
          </cell>
          <cell r="B941" t="str">
            <v xml:space="preserve">Атарбекова 52 офис №38 </v>
          </cell>
          <cell r="C941" t="str">
            <v xml:space="preserve">Прочие </v>
          </cell>
          <cell r="D941">
            <v>13.2</v>
          </cell>
          <cell r="F941">
            <v>55.6</v>
          </cell>
          <cell r="G941">
            <v>0.37</v>
          </cell>
          <cell r="H941">
            <v>1.19</v>
          </cell>
          <cell r="I941">
            <v>4.5999999999999996</v>
          </cell>
          <cell r="J941" t="str">
            <v xml:space="preserve"> </v>
          </cell>
          <cell r="K941">
            <v>167</v>
          </cell>
          <cell r="L941">
            <v>9.5799999999999998E-4</v>
          </cell>
          <cell r="M941">
            <v>-19</v>
          </cell>
          <cell r="N941">
            <v>18</v>
          </cell>
          <cell r="O941">
            <v>1</v>
          </cell>
          <cell r="P941">
            <v>1.399</v>
          </cell>
          <cell r="Q941">
            <v>0</v>
          </cell>
          <cell r="R941">
            <v>1.399</v>
          </cell>
        </row>
        <row r="942">
          <cell r="A942" t="str">
            <v xml:space="preserve">Воровск.235 </v>
          </cell>
          <cell r="B942" t="str">
            <v xml:space="preserve">Атарбекова 52 офис №39 </v>
          </cell>
          <cell r="C942" t="str">
            <v xml:space="preserve">Прочие </v>
          </cell>
          <cell r="D942">
            <v>11.8</v>
          </cell>
          <cell r="F942">
            <v>49.7</v>
          </cell>
          <cell r="G942">
            <v>0.37</v>
          </cell>
          <cell r="H942">
            <v>1.19</v>
          </cell>
          <cell r="I942">
            <v>4.5999999999999996</v>
          </cell>
          <cell r="J942" t="str">
            <v xml:space="preserve"> </v>
          </cell>
          <cell r="K942">
            <v>167</v>
          </cell>
          <cell r="L942">
            <v>8.5599999999999999E-4</v>
          </cell>
          <cell r="M942">
            <v>-19</v>
          </cell>
          <cell r="N942">
            <v>18</v>
          </cell>
          <cell r="O942">
            <v>1</v>
          </cell>
          <cell r="P942">
            <v>1.2509999999999999</v>
          </cell>
          <cell r="Q942">
            <v>0</v>
          </cell>
          <cell r="R942">
            <v>1.2509999999999999</v>
          </cell>
        </row>
        <row r="943">
          <cell r="A943" t="str">
            <v xml:space="preserve">Воровск.235 </v>
          </cell>
          <cell r="B943" t="str">
            <v xml:space="preserve">Атарбекова 52 офис №40 </v>
          </cell>
          <cell r="C943" t="str">
            <v xml:space="preserve">Прочие </v>
          </cell>
          <cell r="D943">
            <v>13.6</v>
          </cell>
          <cell r="F943">
            <v>57.3</v>
          </cell>
          <cell r="G943">
            <v>0.37</v>
          </cell>
          <cell r="H943">
            <v>1.19</v>
          </cell>
          <cell r="I943">
            <v>4.5999999999999996</v>
          </cell>
          <cell r="J943" t="str">
            <v xml:space="preserve"> </v>
          </cell>
          <cell r="K943">
            <v>167</v>
          </cell>
          <cell r="L943">
            <v>9.8700000000000003E-4</v>
          </cell>
          <cell r="M943">
            <v>-19</v>
          </cell>
          <cell r="N943">
            <v>18</v>
          </cell>
          <cell r="O943">
            <v>1</v>
          </cell>
          <cell r="P943">
            <v>1.4410000000000001</v>
          </cell>
          <cell r="Q943">
            <v>0</v>
          </cell>
          <cell r="R943">
            <v>1.4410000000000001</v>
          </cell>
        </row>
        <row r="944">
          <cell r="A944" t="str">
            <v xml:space="preserve">Воровск.235 </v>
          </cell>
          <cell r="B944" t="str">
            <v xml:space="preserve">Атарбекова 52 офис №41 </v>
          </cell>
          <cell r="C944" t="str">
            <v xml:space="preserve">Прочие </v>
          </cell>
          <cell r="D944">
            <v>26.7</v>
          </cell>
          <cell r="F944">
            <v>112.4</v>
          </cell>
          <cell r="G944">
            <v>0.37</v>
          </cell>
          <cell r="H944">
            <v>1.19</v>
          </cell>
          <cell r="I944">
            <v>4.5999999999999996</v>
          </cell>
          <cell r="J944" t="str">
            <v xml:space="preserve"> </v>
          </cell>
          <cell r="K944">
            <v>167</v>
          </cell>
          <cell r="L944">
            <v>1.9369999999999999E-3</v>
          </cell>
          <cell r="M944">
            <v>-19</v>
          </cell>
          <cell r="N944">
            <v>18</v>
          </cell>
          <cell r="O944">
            <v>1</v>
          </cell>
          <cell r="P944">
            <v>2.8280000000000003</v>
          </cell>
          <cell r="Q944">
            <v>0</v>
          </cell>
          <cell r="R944">
            <v>2.8280000000000003</v>
          </cell>
        </row>
        <row r="945">
          <cell r="A945" t="str">
            <v xml:space="preserve">Воровск.235 </v>
          </cell>
          <cell r="B945" t="str">
            <v xml:space="preserve">Атарбекова 52 офис №5/1 </v>
          </cell>
          <cell r="C945" t="str">
            <v xml:space="preserve">Прочие </v>
          </cell>
          <cell r="D945">
            <v>12.4</v>
          </cell>
          <cell r="E945">
            <v>0</v>
          </cell>
          <cell r="F945">
            <v>52.2</v>
          </cell>
          <cell r="G945">
            <v>0.37</v>
          </cell>
          <cell r="H945">
            <v>1.19</v>
          </cell>
          <cell r="I945">
            <v>4.5999999999999996</v>
          </cell>
          <cell r="J945" t="str">
            <v xml:space="preserve"> </v>
          </cell>
          <cell r="K945">
            <v>167</v>
          </cell>
          <cell r="L945">
            <v>8.9899999999999995E-4</v>
          </cell>
          <cell r="M945">
            <v>-19</v>
          </cell>
          <cell r="N945">
            <v>18</v>
          </cell>
          <cell r="O945">
            <v>1</v>
          </cell>
          <cell r="P945">
            <v>1.3109999999999999</v>
          </cell>
          <cell r="Q945">
            <v>0</v>
          </cell>
          <cell r="R945">
            <v>1.3109999999999999</v>
          </cell>
        </row>
        <row r="946">
          <cell r="A946" t="str">
            <v xml:space="preserve">Воровск.235 </v>
          </cell>
          <cell r="B946" t="str">
            <v xml:space="preserve">Атарбекова 52 офис №6 </v>
          </cell>
          <cell r="C946" t="str">
            <v xml:space="preserve">Прочие </v>
          </cell>
          <cell r="D946">
            <v>10.199999999999999</v>
          </cell>
          <cell r="E946">
            <v>0</v>
          </cell>
          <cell r="F946">
            <v>42.95</v>
          </cell>
          <cell r="G946">
            <v>0.37</v>
          </cell>
          <cell r="H946">
            <v>1.19</v>
          </cell>
          <cell r="I946">
            <v>4.5999999999999996</v>
          </cell>
          <cell r="J946" t="str">
            <v xml:space="preserve"> </v>
          </cell>
          <cell r="K946">
            <v>167</v>
          </cell>
          <cell r="L946">
            <v>7.400000000000001E-4</v>
          </cell>
          <cell r="M946">
            <v>-19</v>
          </cell>
          <cell r="N946">
            <v>18</v>
          </cell>
          <cell r="O946">
            <v>1</v>
          </cell>
          <cell r="P946">
            <v>1.081</v>
          </cell>
          <cell r="Q946">
            <v>0</v>
          </cell>
          <cell r="R946">
            <v>1.081</v>
          </cell>
        </row>
        <row r="947">
          <cell r="A947" t="str">
            <v xml:space="preserve">Воровск.235 </v>
          </cell>
          <cell r="B947" t="str">
            <v xml:space="preserve">Атарбекова 52 офис №7 </v>
          </cell>
          <cell r="C947" t="str">
            <v xml:space="preserve">Прочие </v>
          </cell>
          <cell r="D947">
            <v>13.1</v>
          </cell>
          <cell r="E947">
            <v>0</v>
          </cell>
          <cell r="F947">
            <v>55.15</v>
          </cell>
          <cell r="G947">
            <v>0.37</v>
          </cell>
          <cell r="H947">
            <v>1.19</v>
          </cell>
          <cell r="I947">
            <v>4.5999999999999996</v>
          </cell>
          <cell r="J947" t="str">
            <v xml:space="preserve"> </v>
          </cell>
          <cell r="K947">
            <v>167</v>
          </cell>
          <cell r="L947">
            <v>9.5000000000000011E-4</v>
          </cell>
          <cell r="M947">
            <v>-19</v>
          </cell>
          <cell r="N947">
            <v>18</v>
          </cell>
          <cell r="O947">
            <v>1</v>
          </cell>
          <cell r="P947">
            <v>1.387</v>
          </cell>
          <cell r="Q947">
            <v>0</v>
          </cell>
          <cell r="R947">
            <v>1.387</v>
          </cell>
        </row>
        <row r="948">
          <cell r="A948" t="str">
            <v xml:space="preserve">Воровск.235 </v>
          </cell>
          <cell r="B948" t="str">
            <v xml:space="preserve">Атарбекова 52 офис №8 </v>
          </cell>
          <cell r="C948" t="str">
            <v xml:space="preserve">Прочие </v>
          </cell>
          <cell r="D948">
            <v>13.2</v>
          </cell>
          <cell r="E948">
            <v>0</v>
          </cell>
          <cell r="F948">
            <v>55.55</v>
          </cell>
          <cell r="G948">
            <v>0.37</v>
          </cell>
          <cell r="H948">
            <v>1.19</v>
          </cell>
          <cell r="I948">
            <v>4.5999999999999996</v>
          </cell>
          <cell r="J948" t="str">
            <v xml:space="preserve"> </v>
          </cell>
          <cell r="K948">
            <v>167</v>
          </cell>
          <cell r="L948">
            <v>9.5699999999999995E-4</v>
          </cell>
          <cell r="M948">
            <v>-19</v>
          </cell>
          <cell r="N948">
            <v>18</v>
          </cell>
          <cell r="O948">
            <v>1</v>
          </cell>
          <cell r="P948">
            <v>1.397</v>
          </cell>
          <cell r="Q948">
            <v>0</v>
          </cell>
          <cell r="R948">
            <v>1.397</v>
          </cell>
        </row>
        <row r="949">
          <cell r="A949" t="str">
            <v xml:space="preserve">Воровск.235 </v>
          </cell>
          <cell r="B949" t="str">
            <v xml:space="preserve">Атарбекова 52 офис №9 </v>
          </cell>
          <cell r="C949" t="str">
            <v xml:space="preserve">Прочие </v>
          </cell>
          <cell r="D949">
            <v>13.3</v>
          </cell>
          <cell r="E949">
            <v>0</v>
          </cell>
          <cell r="F949">
            <v>56</v>
          </cell>
          <cell r="G949">
            <v>0.37</v>
          </cell>
          <cell r="H949">
            <v>1.19</v>
          </cell>
          <cell r="I949">
            <v>4.5999999999999996</v>
          </cell>
          <cell r="J949" t="str">
            <v xml:space="preserve"> </v>
          </cell>
          <cell r="K949">
            <v>167</v>
          </cell>
          <cell r="L949">
            <v>9.6499999999999993E-4</v>
          </cell>
          <cell r="M949">
            <v>-19</v>
          </cell>
          <cell r="N949">
            <v>18</v>
          </cell>
          <cell r="O949">
            <v>1</v>
          </cell>
          <cell r="P949">
            <v>1.409</v>
          </cell>
          <cell r="Q949">
            <v>0</v>
          </cell>
          <cell r="R949">
            <v>1.409</v>
          </cell>
        </row>
        <row r="950">
          <cell r="A950" t="str">
            <v xml:space="preserve">Воровск.235 </v>
          </cell>
          <cell r="B950" t="str">
            <v xml:space="preserve">Атарбекова 40 </v>
          </cell>
          <cell r="C950" t="str">
            <v xml:space="preserve">Жилзаказчик </v>
          </cell>
          <cell r="D950">
            <v>3778.2</v>
          </cell>
          <cell r="E950">
            <v>14985</v>
          </cell>
          <cell r="F950">
            <v>14722.68</v>
          </cell>
          <cell r="G950">
            <v>0.37</v>
          </cell>
          <cell r="H950">
            <v>1.19</v>
          </cell>
          <cell r="I950">
            <v>4.5999999999999996</v>
          </cell>
          <cell r="J950" t="str">
            <v xml:space="preserve">5 </v>
          </cell>
          <cell r="K950">
            <v>167</v>
          </cell>
          <cell r="L950">
            <v>0.25268799999999997</v>
          </cell>
          <cell r="M950">
            <v>-19</v>
          </cell>
          <cell r="N950">
            <v>18</v>
          </cell>
          <cell r="O950">
            <v>1</v>
          </cell>
          <cell r="P950">
            <v>368.91899999999998</v>
          </cell>
          <cell r="Q950">
            <v>375.94499999999999</v>
          </cell>
          <cell r="R950">
            <v>375.94499999999999</v>
          </cell>
        </row>
        <row r="951">
          <cell r="A951" t="str">
            <v xml:space="preserve">Воровск.235 </v>
          </cell>
          <cell r="B951" t="str">
            <v xml:space="preserve">Атарбекова 44 </v>
          </cell>
          <cell r="C951" t="str">
            <v xml:space="preserve">Жилзаказчик </v>
          </cell>
          <cell r="D951">
            <v>4223.3999999999996</v>
          </cell>
          <cell r="E951">
            <v>15542</v>
          </cell>
          <cell r="F951">
            <v>15139.7</v>
          </cell>
          <cell r="G951">
            <v>0.37</v>
          </cell>
          <cell r="H951">
            <v>1.19</v>
          </cell>
          <cell r="I951">
            <v>4.5999999999999996</v>
          </cell>
          <cell r="J951" t="str">
            <v xml:space="preserve">5 </v>
          </cell>
          <cell r="K951">
            <v>167</v>
          </cell>
          <cell r="L951">
            <v>0.25984499999999999</v>
          </cell>
          <cell r="M951">
            <v>-19</v>
          </cell>
          <cell r="N951">
            <v>18</v>
          </cell>
          <cell r="O951">
            <v>1</v>
          </cell>
          <cell r="P951">
            <v>379.36799999999999</v>
          </cell>
          <cell r="Q951">
            <v>420.24</v>
          </cell>
          <cell r="R951">
            <v>420.24</v>
          </cell>
        </row>
        <row r="952">
          <cell r="A952" t="str">
            <v xml:space="preserve">Воровск.235 </v>
          </cell>
          <cell r="B952" t="str">
            <v xml:space="preserve">Атарбекова 54 </v>
          </cell>
          <cell r="C952" t="str">
            <v xml:space="preserve">Жилзаказчик </v>
          </cell>
          <cell r="D952">
            <v>3172.2</v>
          </cell>
          <cell r="E952">
            <v>11919</v>
          </cell>
          <cell r="F952">
            <v>11914</v>
          </cell>
          <cell r="G952">
            <v>0.38</v>
          </cell>
          <cell r="H952">
            <v>1.19</v>
          </cell>
          <cell r="I952">
            <v>4.5999999999999996</v>
          </cell>
          <cell r="J952" t="str">
            <v xml:space="preserve">5 </v>
          </cell>
          <cell r="K952">
            <v>167</v>
          </cell>
          <cell r="L952">
            <v>0.210008</v>
          </cell>
          <cell r="M952">
            <v>-19</v>
          </cell>
          <cell r="N952">
            <v>18</v>
          </cell>
          <cell r="O952">
            <v>1</v>
          </cell>
          <cell r="P952">
            <v>306.60599999999999</v>
          </cell>
          <cell r="Q952">
            <v>315.64699999999999</v>
          </cell>
          <cell r="R952">
            <v>315.64699999999999</v>
          </cell>
        </row>
        <row r="953">
          <cell r="A953" t="str">
            <v xml:space="preserve">Воровск.235 </v>
          </cell>
          <cell r="B953" t="str">
            <v xml:space="preserve">Воровского 182 </v>
          </cell>
          <cell r="C953" t="str">
            <v xml:space="preserve">Жилзаказчик </v>
          </cell>
          <cell r="D953">
            <v>2537.6</v>
          </cell>
          <cell r="E953">
            <v>10149</v>
          </cell>
          <cell r="F953">
            <v>10144</v>
          </cell>
          <cell r="G953">
            <v>0.38</v>
          </cell>
          <cell r="H953">
            <v>1.19</v>
          </cell>
          <cell r="I953">
            <v>4.5999999999999996</v>
          </cell>
          <cell r="J953" t="str">
            <v xml:space="preserve">5 </v>
          </cell>
          <cell r="K953">
            <v>167</v>
          </cell>
          <cell r="L953">
            <v>0.178338</v>
          </cell>
          <cell r="M953">
            <v>-19</v>
          </cell>
          <cell r="N953">
            <v>18</v>
          </cell>
          <cell r="O953">
            <v>1</v>
          </cell>
          <cell r="P953">
            <v>260.36900000000003</v>
          </cell>
          <cell r="Q953">
            <v>252.5</v>
          </cell>
          <cell r="R953">
            <v>252.5</v>
          </cell>
        </row>
        <row r="954">
          <cell r="A954" t="str">
            <v xml:space="preserve">Воровск.235 </v>
          </cell>
          <cell r="B954" t="str">
            <v xml:space="preserve">Воровского 184 </v>
          </cell>
          <cell r="C954" t="str">
            <v xml:space="preserve">Жилзаказчик </v>
          </cell>
          <cell r="D954">
            <v>3095.7</v>
          </cell>
          <cell r="E954">
            <v>11445</v>
          </cell>
          <cell r="F954">
            <v>11440</v>
          </cell>
          <cell r="G954">
            <v>0.38</v>
          </cell>
          <cell r="H954">
            <v>1.19</v>
          </cell>
          <cell r="I954">
            <v>4.5999999999999996</v>
          </cell>
          <cell r="J954" t="str">
            <v xml:space="preserve">5 </v>
          </cell>
          <cell r="K954">
            <v>167</v>
          </cell>
          <cell r="L954">
            <v>0.201653</v>
          </cell>
          <cell r="M954">
            <v>-19</v>
          </cell>
          <cell r="N954">
            <v>18</v>
          </cell>
          <cell r="O954">
            <v>1</v>
          </cell>
          <cell r="P954">
            <v>294.41000000000003</v>
          </cell>
          <cell r="Q954">
            <v>308.03500000000003</v>
          </cell>
          <cell r="R954">
            <v>308.03500000000003</v>
          </cell>
        </row>
        <row r="955">
          <cell r="A955" t="str">
            <v xml:space="preserve">Воровск.235 </v>
          </cell>
          <cell r="B955" t="str">
            <v xml:space="preserve">Воровского 186 </v>
          </cell>
          <cell r="C955" t="str">
            <v xml:space="preserve">Жилзаказчик </v>
          </cell>
          <cell r="D955">
            <v>3169.2000000000003</v>
          </cell>
          <cell r="E955">
            <v>12575</v>
          </cell>
          <cell r="F955">
            <v>12594.58</v>
          </cell>
          <cell r="G955">
            <v>0.37</v>
          </cell>
          <cell r="H955">
            <v>1.19</v>
          </cell>
          <cell r="I955">
            <v>4.5999999999999996</v>
          </cell>
          <cell r="J955" t="str">
            <v xml:space="preserve">5 </v>
          </cell>
          <cell r="K955">
            <v>167</v>
          </cell>
          <cell r="L955">
            <v>0.218499</v>
          </cell>
          <cell r="M955">
            <v>-19</v>
          </cell>
          <cell r="N955">
            <v>18</v>
          </cell>
          <cell r="O955">
            <v>1</v>
          </cell>
          <cell r="P955">
            <v>318.38200000000001</v>
          </cell>
          <cell r="Q955">
            <v>314.70600000000002</v>
          </cell>
          <cell r="R955">
            <v>314.70600000000002</v>
          </cell>
        </row>
        <row r="956">
          <cell r="A956" t="str">
            <v xml:space="preserve">Воровск.235 </v>
          </cell>
          <cell r="B956" t="str">
            <v xml:space="preserve">Воровского 188 </v>
          </cell>
          <cell r="C956" t="str">
            <v xml:space="preserve">Жилзаказчик </v>
          </cell>
          <cell r="D956">
            <v>4408.8999999999996</v>
          </cell>
          <cell r="E956">
            <v>11976</v>
          </cell>
          <cell r="F956">
            <v>11971</v>
          </cell>
          <cell r="G956">
            <v>0.37</v>
          </cell>
          <cell r="H956">
            <v>1.19</v>
          </cell>
          <cell r="I956">
            <v>4.5999999999999996</v>
          </cell>
          <cell r="J956" t="str">
            <v xml:space="preserve">5 </v>
          </cell>
          <cell r="K956">
            <v>167</v>
          </cell>
          <cell r="L956">
            <v>0.206015</v>
          </cell>
          <cell r="M956">
            <v>-19</v>
          </cell>
          <cell r="N956">
            <v>18</v>
          </cell>
          <cell r="O956">
            <v>1</v>
          </cell>
          <cell r="P956">
            <v>300.77800000000002</v>
          </cell>
          <cell r="Q956">
            <v>438.69900000000001</v>
          </cell>
          <cell r="R956">
            <v>438.69900000000001</v>
          </cell>
        </row>
        <row r="957">
          <cell r="A957" t="str">
            <v xml:space="preserve">Воровск.235 </v>
          </cell>
          <cell r="B957" t="str">
            <v xml:space="preserve">Воровского 190 </v>
          </cell>
          <cell r="C957" t="str">
            <v xml:space="preserve">Жилзаказчик </v>
          </cell>
          <cell r="D957">
            <v>403.1</v>
          </cell>
          <cell r="E957">
            <v>1896</v>
          </cell>
          <cell r="F957">
            <v>1894</v>
          </cell>
          <cell r="G957">
            <v>0.45</v>
          </cell>
          <cell r="H957">
            <v>1.19</v>
          </cell>
          <cell r="I957">
            <v>4.5999999999999996</v>
          </cell>
          <cell r="J957" t="str">
            <v xml:space="preserve">2 </v>
          </cell>
          <cell r="K957">
            <v>167</v>
          </cell>
          <cell r="L957">
            <v>3.9886999999999999E-2</v>
          </cell>
          <cell r="M957">
            <v>-19</v>
          </cell>
          <cell r="N957">
            <v>18</v>
          </cell>
          <cell r="O957">
            <v>1</v>
          </cell>
          <cell r="P957">
            <v>58.234999999999999</v>
          </cell>
          <cell r="Q957">
            <v>53.476999999999997</v>
          </cell>
          <cell r="R957">
            <v>53.476999999999997</v>
          </cell>
        </row>
        <row r="958">
          <cell r="A958" t="str">
            <v xml:space="preserve">Воровск.235 </v>
          </cell>
          <cell r="B958" t="str">
            <v xml:space="preserve">Воровского 231 </v>
          </cell>
          <cell r="C958" t="str">
            <v xml:space="preserve">Жилзаказчик </v>
          </cell>
          <cell r="D958">
            <v>4576.7</v>
          </cell>
          <cell r="E958">
            <v>12620</v>
          </cell>
          <cell r="F958">
            <v>12615</v>
          </cell>
          <cell r="G958">
            <v>0.37</v>
          </cell>
          <cell r="H958">
            <v>1.19</v>
          </cell>
          <cell r="I958">
            <v>4.5999999999999996</v>
          </cell>
          <cell r="J958" t="str">
            <v xml:space="preserve">5 </v>
          </cell>
          <cell r="K958">
            <v>167</v>
          </cell>
          <cell r="L958">
            <v>0.21885399999999999</v>
          </cell>
          <cell r="M958">
            <v>-19</v>
          </cell>
          <cell r="N958">
            <v>18</v>
          </cell>
          <cell r="O958">
            <v>1</v>
          </cell>
          <cell r="P958">
            <v>319.52100000000002</v>
          </cell>
          <cell r="Q958">
            <v>455.39800000000002</v>
          </cell>
          <cell r="R958">
            <v>455.39800000000002</v>
          </cell>
        </row>
        <row r="959">
          <cell r="A959" t="str">
            <v xml:space="preserve">Воровск.235 </v>
          </cell>
          <cell r="B959" t="str">
            <v xml:space="preserve">Тургенева 139 </v>
          </cell>
          <cell r="C959" t="str">
            <v xml:space="preserve">Жилзаказчик </v>
          </cell>
          <cell r="D959">
            <v>2540.6</v>
          </cell>
          <cell r="E959">
            <v>11000</v>
          </cell>
          <cell r="F959">
            <v>9998.5499999999993</v>
          </cell>
          <cell r="G959">
            <v>0.37</v>
          </cell>
          <cell r="H959">
            <v>1.19</v>
          </cell>
          <cell r="I959">
            <v>4.5999999999999996</v>
          </cell>
          <cell r="J959" t="str">
            <v xml:space="preserve">5 </v>
          </cell>
          <cell r="K959">
            <v>167</v>
          </cell>
          <cell r="L959">
            <v>0.17207</v>
          </cell>
          <cell r="M959">
            <v>-19</v>
          </cell>
          <cell r="N959">
            <v>18</v>
          </cell>
          <cell r="O959">
            <v>1</v>
          </cell>
          <cell r="P959">
            <v>251.21799999999999</v>
          </cell>
          <cell r="Q959">
            <v>252.79900000000001</v>
          </cell>
          <cell r="R959">
            <v>252.79900000000001</v>
          </cell>
        </row>
        <row r="960">
          <cell r="A960" t="str">
            <v xml:space="preserve">Воровск.235 </v>
          </cell>
          <cell r="B960" t="str">
            <v xml:space="preserve">Тургенева 141 </v>
          </cell>
          <cell r="C960" t="str">
            <v xml:space="preserve">Жилзаказчик </v>
          </cell>
          <cell r="D960">
            <v>3194.2</v>
          </cell>
          <cell r="E960">
            <v>12004</v>
          </cell>
          <cell r="F960">
            <v>11999</v>
          </cell>
          <cell r="G960">
            <v>0.38</v>
          </cell>
          <cell r="H960">
            <v>1.19</v>
          </cell>
          <cell r="I960">
            <v>4.5999999999999996</v>
          </cell>
          <cell r="J960" t="str">
            <v xml:space="preserve">5 </v>
          </cell>
          <cell r="K960">
            <v>167</v>
          </cell>
          <cell r="L960">
            <v>0.211507</v>
          </cell>
          <cell r="M960">
            <v>-19</v>
          </cell>
          <cell r="N960">
            <v>18</v>
          </cell>
          <cell r="O960">
            <v>1</v>
          </cell>
          <cell r="P960">
            <v>308.79599999999999</v>
          </cell>
          <cell r="Q960">
            <v>317.83499999999998</v>
          </cell>
          <cell r="R960">
            <v>317.83499999999998</v>
          </cell>
        </row>
        <row r="961">
          <cell r="A961" t="str">
            <v xml:space="preserve">Воровск.235 </v>
          </cell>
          <cell r="B961" t="str">
            <v xml:space="preserve">Тургенева 141 кв 23 прис </v>
          </cell>
          <cell r="C961" t="str">
            <v xml:space="preserve">Жилзаказчик </v>
          </cell>
          <cell r="D961">
            <v>5.67</v>
          </cell>
          <cell r="E961">
            <v>23</v>
          </cell>
          <cell r="F961">
            <v>22.68</v>
          </cell>
          <cell r="G961">
            <v>0.38</v>
          </cell>
          <cell r="H961">
            <v>1.19</v>
          </cell>
          <cell r="I961">
            <v>4.5999999999999996</v>
          </cell>
          <cell r="J961" t="str">
            <v xml:space="preserve"> </v>
          </cell>
          <cell r="K961">
            <v>167</v>
          </cell>
          <cell r="L961">
            <v>4.0000000000000002E-4</v>
          </cell>
          <cell r="M961">
            <v>-19</v>
          </cell>
          <cell r="N961">
            <v>18</v>
          </cell>
          <cell r="O961">
            <v>1</v>
          </cell>
          <cell r="P961">
            <v>0.58499999999999996</v>
          </cell>
          <cell r="Q961">
            <v>0</v>
          </cell>
          <cell r="R961">
            <v>0</v>
          </cell>
        </row>
        <row r="962">
          <cell r="A962" t="str">
            <v xml:space="preserve">Воровск.235 </v>
          </cell>
          <cell r="B962" t="str">
            <v xml:space="preserve">Тургенева 141 кв 36 прис </v>
          </cell>
          <cell r="C962" t="str">
            <v xml:space="preserve">Жилзаказчик </v>
          </cell>
          <cell r="D962">
            <v>5.67</v>
          </cell>
          <cell r="E962">
            <v>23</v>
          </cell>
          <cell r="F962">
            <v>22.68</v>
          </cell>
          <cell r="G962">
            <v>0.38</v>
          </cell>
          <cell r="H962">
            <v>1.19</v>
          </cell>
          <cell r="I962">
            <v>4.5999999999999996</v>
          </cell>
          <cell r="J962" t="str">
            <v xml:space="preserve"> </v>
          </cell>
          <cell r="K962">
            <v>167</v>
          </cell>
          <cell r="L962">
            <v>4.0000000000000002E-4</v>
          </cell>
          <cell r="M962">
            <v>-19</v>
          </cell>
          <cell r="N962">
            <v>18</v>
          </cell>
          <cell r="O962">
            <v>1</v>
          </cell>
          <cell r="P962">
            <v>0.58499999999999996</v>
          </cell>
          <cell r="Q962">
            <v>0</v>
          </cell>
          <cell r="R962">
            <v>0</v>
          </cell>
        </row>
        <row r="963">
          <cell r="A963" t="str">
            <v xml:space="preserve">Воровск.235 </v>
          </cell>
          <cell r="B963" t="str">
            <v xml:space="preserve">Тургенева 141 кв 38 прис </v>
          </cell>
          <cell r="C963" t="str">
            <v xml:space="preserve">Жилзаказчик </v>
          </cell>
          <cell r="D963">
            <v>8.2100000000000009</v>
          </cell>
          <cell r="E963">
            <v>32</v>
          </cell>
          <cell r="F963">
            <v>32.46</v>
          </cell>
          <cell r="G963">
            <v>0.38</v>
          </cell>
          <cell r="H963">
            <v>1.19</v>
          </cell>
          <cell r="I963">
            <v>4.5999999999999996</v>
          </cell>
          <cell r="J963" t="str">
            <v xml:space="preserve"> </v>
          </cell>
          <cell r="K963">
            <v>167</v>
          </cell>
          <cell r="L963">
            <v>5.7200000000000003E-4</v>
          </cell>
          <cell r="M963">
            <v>-19</v>
          </cell>
          <cell r="N963">
            <v>18</v>
          </cell>
          <cell r="O963">
            <v>1</v>
          </cell>
          <cell r="P963">
            <v>0.83499999999999996</v>
          </cell>
          <cell r="Q963">
            <v>0</v>
          </cell>
          <cell r="R963">
            <v>0</v>
          </cell>
        </row>
        <row r="964">
          <cell r="A964" t="str">
            <v xml:space="preserve">Воровск.235 </v>
          </cell>
          <cell r="B964" t="str">
            <v xml:space="preserve">Тургенева 141 кв 39 прис </v>
          </cell>
          <cell r="C964" t="str">
            <v xml:space="preserve">Жилзаказчик </v>
          </cell>
          <cell r="D964">
            <v>5.67</v>
          </cell>
          <cell r="E964">
            <v>23</v>
          </cell>
          <cell r="F964">
            <v>22.68</v>
          </cell>
          <cell r="G964">
            <v>0.38</v>
          </cell>
          <cell r="H964">
            <v>1.19</v>
          </cell>
          <cell r="I964">
            <v>4.5999999999999996</v>
          </cell>
          <cell r="J964" t="str">
            <v xml:space="preserve"> </v>
          </cell>
          <cell r="K964">
            <v>167</v>
          </cell>
          <cell r="L964">
            <v>4.0000000000000002E-4</v>
          </cell>
          <cell r="M964">
            <v>-19</v>
          </cell>
          <cell r="N964">
            <v>18</v>
          </cell>
          <cell r="O964">
            <v>1</v>
          </cell>
          <cell r="P964">
            <v>0.58499999999999996</v>
          </cell>
          <cell r="Q964">
            <v>0</v>
          </cell>
          <cell r="R964">
            <v>0</v>
          </cell>
        </row>
        <row r="965">
          <cell r="A965" t="str">
            <v xml:space="preserve">Воровск.235 </v>
          </cell>
          <cell r="B965" t="str">
            <v xml:space="preserve">Тургенева 141 кв 4 прис </v>
          </cell>
          <cell r="C965" t="str">
            <v xml:space="preserve">Жилзаказчик </v>
          </cell>
          <cell r="D965">
            <v>5.95</v>
          </cell>
          <cell r="E965">
            <v>24</v>
          </cell>
          <cell r="F965">
            <v>23.8</v>
          </cell>
          <cell r="G965">
            <v>0.38</v>
          </cell>
          <cell r="H965">
            <v>1.19</v>
          </cell>
          <cell r="I965">
            <v>4.5999999999999996</v>
          </cell>
          <cell r="J965" t="str">
            <v xml:space="preserve"> </v>
          </cell>
          <cell r="K965">
            <v>167</v>
          </cell>
          <cell r="L965">
            <v>4.2000000000000002E-4</v>
          </cell>
          <cell r="M965">
            <v>-19</v>
          </cell>
          <cell r="N965">
            <v>18</v>
          </cell>
          <cell r="O965">
            <v>1</v>
          </cell>
          <cell r="P965">
            <v>0.61299999999999999</v>
          </cell>
          <cell r="Q965">
            <v>0</v>
          </cell>
          <cell r="R965">
            <v>0</v>
          </cell>
        </row>
        <row r="966">
          <cell r="A966" t="str">
            <v xml:space="preserve">Воровск.235 </v>
          </cell>
          <cell r="B966" t="str">
            <v xml:space="preserve">Тургенева 141 кв 51 прис </v>
          </cell>
          <cell r="C966" t="str">
            <v xml:space="preserve">Жилзаказчик </v>
          </cell>
          <cell r="D966">
            <v>12.74</v>
          </cell>
          <cell r="E966">
            <v>51</v>
          </cell>
          <cell r="F966">
            <v>50.96</v>
          </cell>
          <cell r="G966">
            <v>0.38</v>
          </cell>
          <cell r="H966">
            <v>1.19</v>
          </cell>
          <cell r="I966">
            <v>4.5999999999999996</v>
          </cell>
          <cell r="J966" t="str">
            <v xml:space="preserve"> </v>
          </cell>
          <cell r="K966">
            <v>167</v>
          </cell>
          <cell r="L966">
            <v>8.9799999999999993E-4</v>
          </cell>
          <cell r="M966">
            <v>-19</v>
          </cell>
          <cell r="N966">
            <v>18</v>
          </cell>
          <cell r="O966">
            <v>1</v>
          </cell>
          <cell r="P966">
            <v>1.3109999999999999</v>
          </cell>
          <cell r="Q966">
            <v>0</v>
          </cell>
          <cell r="R966">
            <v>0</v>
          </cell>
        </row>
        <row r="967">
          <cell r="A967" t="str">
            <v xml:space="preserve">Воровск.235 </v>
          </cell>
          <cell r="B967" t="str">
            <v xml:space="preserve">Тургенева 141 кв 54 прис </v>
          </cell>
          <cell r="C967" t="str">
            <v xml:space="preserve">Жилзаказчик </v>
          </cell>
          <cell r="D967">
            <v>8.02</v>
          </cell>
          <cell r="E967">
            <v>32</v>
          </cell>
          <cell r="F967">
            <v>32.090000000000003</v>
          </cell>
          <cell r="G967">
            <v>0.38</v>
          </cell>
          <cell r="H967">
            <v>1.19</v>
          </cell>
          <cell r="I967">
            <v>4.5999999999999996</v>
          </cell>
          <cell r="J967" t="str">
            <v xml:space="preserve"> </v>
          </cell>
          <cell r="K967">
            <v>167</v>
          </cell>
          <cell r="L967">
            <v>5.6599999999999999E-4</v>
          </cell>
          <cell r="M967">
            <v>-19</v>
          </cell>
          <cell r="N967">
            <v>18</v>
          </cell>
          <cell r="O967">
            <v>1</v>
          </cell>
          <cell r="P967">
            <v>0.82600000000000007</v>
          </cell>
          <cell r="Q967">
            <v>0</v>
          </cell>
          <cell r="R967">
            <v>0</v>
          </cell>
        </row>
        <row r="968">
          <cell r="A968" t="str">
            <v xml:space="preserve">Воровск.235 </v>
          </cell>
          <cell r="B968" t="str">
            <v xml:space="preserve">Тургенева 143 </v>
          </cell>
          <cell r="C968" t="str">
            <v xml:space="preserve">Жилзаказчик </v>
          </cell>
          <cell r="D968">
            <v>3138.2</v>
          </cell>
          <cell r="E968">
            <v>12674</v>
          </cell>
          <cell r="F968">
            <v>12669</v>
          </cell>
          <cell r="G968">
            <v>0.37</v>
          </cell>
          <cell r="H968">
            <v>1.19</v>
          </cell>
          <cell r="I968">
            <v>4.5999999999999996</v>
          </cell>
          <cell r="J968" t="str">
            <v xml:space="preserve">5 </v>
          </cell>
          <cell r="K968">
            <v>167</v>
          </cell>
          <cell r="L968">
            <v>0.21920299999999998</v>
          </cell>
          <cell r="M968">
            <v>-19</v>
          </cell>
          <cell r="N968">
            <v>18</v>
          </cell>
          <cell r="O968">
            <v>1</v>
          </cell>
          <cell r="P968">
            <v>320.03199999999998</v>
          </cell>
          <cell r="Q968">
            <v>312.26299999999998</v>
          </cell>
          <cell r="R968">
            <v>312.26299999999998</v>
          </cell>
        </row>
        <row r="969">
          <cell r="A969" t="str">
            <v xml:space="preserve">Воровск.235 </v>
          </cell>
          <cell r="B969" t="str">
            <v xml:space="preserve">Атарбекова,44 кв.65 нежил.пом </v>
          </cell>
          <cell r="C969" t="str">
            <v xml:space="preserve">Прочие </v>
          </cell>
          <cell r="D969">
            <v>29.5</v>
          </cell>
          <cell r="E969">
            <v>0</v>
          </cell>
          <cell r="F969">
            <v>99.06</v>
          </cell>
          <cell r="G969">
            <v>0.37</v>
          </cell>
          <cell r="H969">
            <v>1.19</v>
          </cell>
          <cell r="I969">
            <v>4.5999999999999996</v>
          </cell>
          <cell r="J969" t="str">
            <v xml:space="preserve"> </v>
          </cell>
          <cell r="K969">
            <v>167</v>
          </cell>
          <cell r="L969">
            <v>1.7000000000000001E-3</v>
          </cell>
          <cell r="M969">
            <v>-19</v>
          </cell>
          <cell r="N969">
            <v>18</v>
          </cell>
          <cell r="O969">
            <v>1</v>
          </cell>
          <cell r="P969">
            <v>2.4809999999999999</v>
          </cell>
          <cell r="Q969">
            <v>0</v>
          </cell>
          <cell r="R969">
            <v>2.4809999999999999</v>
          </cell>
        </row>
        <row r="970">
          <cell r="A970" t="str">
            <v xml:space="preserve">Воровск.235 </v>
          </cell>
          <cell r="B970" t="str">
            <v xml:space="preserve">Воровского 182 центр мед.профилактики </v>
          </cell>
          <cell r="C970" t="str">
            <v xml:space="preserve">Бюджет </v>
          </cell>
          <cell r="D970">
            <v>899.4</v>
          </cell>
          <cell r="E970">
            <v>0</v>
          </cell>
          <cell r="F970">
            <v>4047.29</v>
          </cell>
          <cell r="G970">
            <v>0.38</v>
          </cell>
          <cell r="H970">
            <v>1.19</v>
          </cell>
          <cell r="I970">
            <v>4.5999999999999996</v>
          </cell>
          <cell r="J970" t="str">
            <v xml:space="preserve"> </v>
          </cell>
          <cell r="K970">
            <v>167</v>
          </cell>
          <cell r="L970">
            <v>7.4999999999999997E-2</v>
          </cell>
          <cell r="M970">
            <v>-19</v>
          </cell>
          <cell r="N970">
            <v>18</v>
          </cell>
          <cell r="O970">
            <v>1</v>
          </cell>
          <cell r="P970">
            <v>109.5</v>
          </cell>
          <cell r="Q970">
            <v>0</v>
          </cell>
          <cell r="R970">
            <v>109.5</v>
          </cell>
        </row>
        <row r="971">
          <cell r="A971" t="str">
            <v xml:space="preserve">Воровск.235 </v>
          </cell>
          <cell r="B971" t="str">
            <v xml:space="preserve">Атарбекова 52 ОБЩЕЖИТИЕ </v>
          </cell>
          <cell r="C971" t="str">
            <v xml:space="preserve">Население </v>
          </cell>
          <cell r="D971">
            <v>2414.8000000000002</v>
          </cell>
          <cell r="E971">
            <v>9967</v>
          </cell>
          <cell r="F971">
            <v>9967</v>
          </cell>
          <cell r="G971">
            <v>0.37</v>
          </cell>
          <cell r="H971">
            <v>1.19</v>
          </cell>
          <cell r="I971">
            <v>4.5999999999999996</v>
          </cell>
          <cell r="J971" t="str">
            <v xml:space="preserve">5 </v>
          </cell>
          <cell r="K971">
            <v>167</v>
          </cell>
          <cell r="L971">
            <v>0.17106499999999999</v>
          </cell>
          <cell r="M971">
            <v>-19</v>
          </cell>
          <cell r="N971">
            <v>18</v>
          </cell>
          <cell r="O971">
            <v>1</v>
          </cell>
          <cell r="P971">
            <v>249.75200000000001</v>
          </cell>
          <cell r="Q971">
            <v>240.279</v>
          </cell>
          <cell r="R971">
            <v>240.279</v>
          </cell>
        </row>
        <row r="972">
          <cell r="A972" t="str">
            <v xml:space="preserve">Воровск.235 </v>
          </cell>
          <cell r="B972" t="str">
            <v xml:space="preserve">АТАРБЕКОВА 52/1 Магазин </v>
          </cell>
          <cell r="C972" t="str">
            <v xml:space="preserve">Прочие </v>
          </cell>
          <cell r="D972">
            <v>69.06</v>
          </cell>
          <cell r="F972">
            <v>255.52</v>
          </cell>
          <cell r="G972">
            <v>0.37</v>
          </cell>
          <cell r="H972">
            <v>1.19</v>
          </cell>
          <cell r="I972">
            <v>4.5999999999999996</v>
          </cell>
          <cell r="J972" t="str">
            <v xml:space="preserve"> </v>
          </cell>
          <cell r="K972">
            <v>167</v>
          </cell>
          <cell r="L972">
            <v>4.0300000000000006E-3</v>
          </cell>
          <cell r="M972">
            <v>-19</v>
          </cell>
          <cell r="N972">
            <v>15</v>
          </cell>
          <cell r="O972">
            <v>1</v>
          </cell>
          <cell r="P972">
            <v>4.9770000000000003</v>
          </cell>
          <cell r="Q972">
            <v>0</v>
          </cell>
          <cell r="R972">
            <v>4.9770000000000003</v>
          </cell>
        </row>
        <row r="973">
          <cell r="A973" t="str">
            <v xml:space="preserve">Итого по котельной </v>
          </cell>
          <cell r="B973" t="str">
            <v xml:space="preserve">собственное ---------------------------- </v>
          </cell>
          <cell r="C973" t="str">
            <v xml:space="preserve">По всем группам </v>
          </cell>
          <cell r="D973">
            <v>59019.049999999981</v>
          </cell>
          <cell r="E973">
            <v>197951</v>
          </cell>
          <cell r="F973">
            <v>220672.01</v>
          </cell>
          <cell r="H973">
            <v>1.19</v>
          </cell>
          <cell r="L973">
            <v>3.8100149999999999</v>
          </cell>
          <cell r="P973">
            <v>5495.1310000000012</v>
          </cell>
          <cell r="Q973">
            <v>4551.5479999999998</v>
          </cell>
          <cell r="R973">
            <v>5790.7849999999999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Бюджет </v>
          </cell>
          <cell r="D974">
            <v>8818.5400000000009</v>
          </cell>
          <cell r="E974">
            <v>25009</v>
          </cell>
          <cell r="F974">
            <v>34795.26</v>
          </cell>
          <cell r="H974">
            <v>1.19</v>
          </cell>
          <cell r="L974">
            <v>0.54278999999999999</v>
          </cell>
          <cell r="P974">
            <v>737.86300000000006</v>
          </cell>
          <cell r="Q974">
            <v>0</v>
          </cell>
          <cell r="R974">
            <v>737.86300000000006</v>
          </cell>
        </row>
        <row r="975">
          <cell r="A975" t="str">
            <v xml:space="preserve"> </v>
          </cell>
          <cell r="B975" t="str">
            <v xml:space="preserve"> </v>
          </cell>
          <cell r="C975" t="str">
            <v xml:space="preserve">"Население" в т.ч. "Жилзаказчик" </v>
          </cell>
          <cell r="D975">
            <v>45666.629999999976</v>
          </cell>
          <cell r="E975">
            <v>167726</v>
          </cell>
          <cell r="F975">
            <v>166006.68</v>
          </cell>
          <cell r="H975">
            <v>1.19</v>
          </cell>
          <cell r="L975">
            <v>2.9150379999999996</v>
          </cell>
          <cell r="P975">
            <v>4255.8940000000011</v>
          </cell>
          <cell r="Q975">
            <v>4551.5479999999998</v>
          </cell>
          <cell r="R975">
            <v>4551.5479999999998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Жилзаказчик </v>
          </cell>
          <cell r="D976">
            <v>38289.929999999978</v>
          </cell>
          <cell r="E976">
            <v>139018</v>
          </cell>
          <cell r="F976">
            <v>137308.85999999999</v>
          </cell>
          <cell r="H976">
            <v>1.19</v>
          </cell>
          <cell r="L976">
            <v>2.3922229999999995</v>
          </cell>
          <cell r="P976">
            <v>3492.5960000000009</v>
          </cell>
          <cell r="Q976">
            <v>3817.5439999999999</v>
          </cell>
          <cell r="R976">
            <v>3817.5439999999999</v>
          </cell>
        </row>
        <row r="977">
          <cell r="A977" t="str">
            <v xml:space="preserve"> </v>
          </cell>
          <cell r="B977" t="str">
            <v xml:space="preserve"> </v>
          </cell>
          <cell r="C977" t="str">
            <v xml:space="preserve">Прочие </v>
          </cell>
          <cell r="D977">
            <v>4533.8800000000019</v>
          </cell>
          <cell r="E977">
            <v>5216</v>
          </cell>
          <cell r="F977">
            <v>19870.070000000014</v>
          </cell>
          <cell r="H977">
            <v>1.19</v>
          </cell>
          <cell r="L977">
            <v>0.35218700000000014</v>
          </cell>
          <cell r="P977">
            <v>501.37399999999974</v>
          </cell>
          <cell r="Q977">
            <v>0</v>
          </cell>
          <cell r="R977">
            <v>501.37399999999974</v>
          </cell>
        </row>
        <row r="978">
          <cell r="A978" t="str">
            <v>Тепловые потери в наружных сетях потребителей</v>
          </cell>
          <cell r="H978">
            <v>1.19</v>
          </cell>
        </row>
        <row r="979">
          <cell r="A979" t="str">
            <v xml:space="preserve">Воронежс.40/3 </v>
          </cell>
          <cell r="B979" t="str">
            <v xml:space="preserve">Воронежская 40 Маг </v>
          </cell>
          <cell r="C979" t="str">
            <v xml:space="preserve">Прочие </v>
          </cell>
          <cell r="D979">
            <v>44.78</v>
          </cell>
          <cell r="E979">
            <v>0</v>
          </cell>
          <cell r="F979">
            <v>201.53</v>
          </cell>
          <cell r="G979">
            <v>0.4</v>
          </cell>
          <cell r="H979">
            <v>1.19</v>
          </cell>
          <cell r="I979">
            <v>4.5999999999999996</v>
          </cell>
          <cell r="J979" t="str">
            <v xml:space="preserve"> </v>
          </cell>
          <cell r="K979">
            <v>167</v>
          </cell>
          <cell r="L979">
            <v>3.7300000000000002E-3</v>
          </cell>
          <cell r="M979">
            <v>-19</v>
          </cell>
          <cell r="N979">
            <v>18</v>
          </cell>
          <cell r="O979">
            <v>1</v>
          </cell>
          <cell r="P979">
            <v>5.4470000000000001</v>
          </cell>
          <cell r="Q979">
            <v>0</v>
          </cell>
          <cell r="R979">
            <v>5.4470000000000001</v>
          </cell>
        </row>
        <row r="980">
          <cell r="A980" t="str">
            <v xml:space="preserve">Воронежс.40/3 </v>
          </cell>
          <cell r="B980" t="str">
            <v xml:space="preserve">Воронежская 40  аптека </v>
          </cell>
          <cell r="C980" t="str">
            <v xml:space="preserve">Прочие </v>
          </cell>
          <cell r="D980">
            <v>156.69999999999999</v>
          </cell>
          <cell r="E980">
            <v>0</v>
          </cell>
          <cell r="F980">
            <v>705.3</v>
          </cell>
          <cell r="G980">
            <v>0.4</v>
          </cell>
          <cell r="H980">
            <v>1.19</v>
          </cell>
          <cell r="I980">
            <v>4.5999999999999996</v>
          </cell>
          <cell r="J980" t="str">
            <v xml:space="preserve"> </v>
          </cell>
          <cell r="K980">
            <v>167</v>
          </cell>
          <cell r="L980">
            <v>1.3054E-2</v>
          </cell>
          <cell r="M980">
            <v>-19</v>
          </cell>
          <cell r="N980">
            <v>18</v>
          </cell>
          <cell r="O980">
            <v>1</v>
          </cell>
          <cell r="P980">
            <v>19.058</v>
          </cell>
          <cell r="Q980">
            <v>0</v>
          </cell>
          <cell r="R980">
            <v>19.058</v>
          </cell>
        </row>
        <row r="981">
          <cell r="A981" t="str">
            <v xml:space="preserve">Воронежс.40/3 </v>
          </cell>
          <cell r="B981" t="str">
            <v xml:space="preserve">Воронежская 42 МАГ"ВОДОЛЕЙ" </v>
          </cell>
          <cell r="C981" t="str">
            <v xml:space="preserve">Прочие </v>
          </cell>
          <cell r="D981">
            <v>26.33</v>
          </cell>
          <cell r="E981">
            <v>0</v>
          </cell>
          <cell r="F981">
            <v>118.48</v>
          </cell>
          <cell r="G981">
            <v>0.4</v>
          </cell>
          <cell r="H981">
            <v>1.19</v>
          </cell>
          <cell r="I981">
            <v>4.5999999999999996</v>
          </cell>
          <cell r="J981" t="str">
            <v xml:space="preserve"> </v>
          </cell>
          <cell r="K981">
            <v>167</v>
          </cell>
          <cell r="L981">
            <v>2E-3</v>
          </cell>
          <cell r="M981">
            <v>-19</v>
          </cell>
          <cell r="N981">
            <v>15</v>
          </cell>
          <cell r="O981">
            <v>1</v>
          </cell>
          <cell r="P981">
            <v>2.4710000000000001</v>
          </cell>
          <cell r="Q981">
            <v>0</v>
          </cell>
          <cell r="R981">
            <v>2.4710000000000001</v>
          </cell>
        </row>
        <row r="982">
          <cell r="A982" t="str">
            <v xml:space="preserve">Воронежс.40/3 </v>
          </cell>
          <cell r="B982" t="str">
            <v xml:space="preserve">Воронежская 76 АДМИНИСТР </v>
          </cell>
          <cell r="C982" t="str">
            <v xml:space="preserve">Прочие </v>
          </cell>
          <cell r="D982">
            <v>95.37</v>
          </cell>
          <cell r="E982">
            <v>0</v>
          </cell>
          <cell r="F982">
            <v>429.15</v>
          </cell>
          <cell r="G982">
            <v>0.43</v>
          </cell>
          <cell r="H982">
            <v>1.19</v>
          </cell>
          <cell r="I982">
            <v>4.5999999999999996</v>
          </cell>
          <cell r="J982" t="str">
            <v xml:space="preserve"> </v>
          </cell>
          <cell r="K982">
            <v>167</v>
          </cell>
          <cell r="L982">
            <v>8.5599999999999999E-3</v>
          </cell>
          <cell r="M982">
            <v>-19</v>
          </cell>
          <cell r="N982">
            <v>18</v>
          </cell>
          <cell r="O982">
            <v>1</v>
          </cell>
          <cell r="P982">
            <v>12.497999999999999</v>
          </cell>
          <cell r="Q982">
            <v>0</v>
          </cell>
          <cell r="R982">
            <v>12.497999999999999</v>
          </cell>
        </row>
        <row r="983">
          <cell r="A983" t="str">
            <v xml:space="preserve">Воронежс.40/3 </v>
          </cell>
          <cell r="B983" t="str">
            <v xml:space="preserve">Воронежская 76 БЫТ.ПОМЕЩ </v>
          </cell>
          <cell r="C983" t="str">
            <v xml:space="preserve">Прочие </v>
          </cell>
          <cell r="D983">
            <v>36.1</v>
          </cell>
          <cell r="E983">
            <v>5486</v>
          </cell>
          <cell r="F983">
            <v>162.44</v>
          </cell>
          <cell r="G983">
            <v>0.43</v>
          </cell>
          <cell r="H983">
            <v>1.19</v>
          </cell>
          <cell r="I983">
            <v>4.5999999999999996</v>
          </cell>
          <cell r="J983" t="str">
            <v xml:space="preserve"> </v>
          </cell>
          <cell r="K983">
            <v>167</v>
          </cell>
          <cell r="L983">
            <v>3.2400000000000003E-3</v>
          </cell>
          <cell r="M983">
            <v>-19</v>
          </cell>
          <cell r="N983">
            <v>18</v>
          </cell>
          <cell r="O983">
            <v>1</v>
          </cell>
          <cell r="P983">
            <v>4.7309999999999999</v>
          </cell>
          <cell r="Q983">
            <v>0</v>
          </cell>
          <cell r="R983">
            <v>4.7309999999999999</v>
          </cell>
        </row>
        <row r="984">
          <cell r="A984" t="str">
            <v xml:space="preserve">Воронежс.40/3 </v>
          </cell>
          <cell r="B984" t="str">
            <v xml:space="preserve">Воронежская 76 ГАРАЖ.МАСТ </v>
          </cell>
          <cell r="C984" t="str">
            <v xml:space="preserve">Прочие </v>
          </cell>
          <cell r="D984">
            <v>35.6</v>
          </cell>
          <cell r="E984">
            <v>142</v>
          </cell>
          <cell r="F984">
            <v>160.18</v>
          </cell>
          <cell r="G984">
            <v>0.7</v>
          </cell>
          <cell r="H984">
            <v>1.19</v>
          </cell>
          <cell r="I984">
            <v>4.5999999999999996</v>
          </cell>
          <cell r="J984" t="str">
            <v xml:space="preserve"> </v>
          </cell>
          <cell r="K984">
            <v>167</v>
          </cell>
          <cell r="L984">
            <v>4.9200000000000008E-3</v>
          </cell>
          <cell r="M984">
            <v>-19</v>
          </cell>
          <cell r="N984">
            <v>16</v>
          </cell>
          <cell r="O984">
            <v>1</v>
          </cell>
          <cell r="P984">
            <v>6.468</v>
          </cell>
          <cell r="Q984">
            <v>0</v>
          </cell>
          <cell r="R984">
            <v>6.468</v>
          </cell>
        </row>
        <row r="985">
          <cell r="A985" t="str">
            <v xml:space="preserve">Воронежс.40/3 </v>
          </cell>
          <cell r="B985" t="str">
            <v xml:space="preserve">Воронежская 76 КУЗ.ЦЕХ </v>
          </cell>
          <cell r="C985" t="str">
            <v xml:space="preserve">Прочие </v>
          </cell>
          <cell r="D985">
            <v>136.66</v>
          </cell>
          <cell r="E985">
            <v>0</v>
          </cell>
          <cell r="F985">
            <v>614.97</v>
          </cell>
          <cell r="G985">
            <v>0.65</v>
          </cell>
          <cell r="H985">
            <v>1.19</v>
          </cell>
          <cell r="I985">
            <v>4.5999999999999996</v>
          </cell>
          <cell r="J985" t="str">
            <v xml:space="preserve"> </v>
          </cell>
          <cell r="K985">
            <v>167</v>
          </cell>
          <cell r="L985">
            <v>1.754E-2</v>
          </cell>
          <cell r="M985">
            <v>-19</v>
          </cell>
          <cell r="N985">
            <v>16</v>
          </cell>
          <cell r="O985">
            <v>1</v>
          </cell>
          <cell r="P985">
            <v>23.055</v>
          </cell>
          <cell r="Q985">
            <v>0</v>
          </cell>
          <cell r="R985">
            <v>23.055</v>
          </cell>
        </row>
        <row r="986">
          <cell r="A986" t="str">
            <v xml:space="preserve">Воронежс.40/3 </v>
          </cell>
          <cell r="B986" t="str">
            <v xml:space="preserve">Воронежская 76 МЕХ ЦЕХ </v>
          </cell>
          <cell r="C986" t="str">
            <v xml:space="preserve">Прочие </v>
          </cell>
          <cell r="D986">
            <v>200.39</v>
          </cell>
          <cell r="E986">
            <v>0</v>
          </cell>
          <cell r="F986">
            <v>901.77</v>
          </cell>
          <cell r="G986">
            <v>0.65</v>
          </cell>
          <cell r="H986">
            <v>1.19</v>
          </cell>
          <cell r="I986">
            <v>4.5999999999999996</v>
          </cell>
          <cell r="J986" t="str">
            <v xml:space="preserve"> </v>
          </cell>
          <cell r="K986">
            <v>167</v>
          </cell>
          <cell r="L986">
            <v>2.5720000000000003E-2</v>
          </cell>
          <cell r="M986">
            <v>-19</v>
          </cell>
          <cell r="N986">
            <v>16</v>
          </cell>
          <cell r="O986">
            <v>1</v>
          </cell>
          <cell r="P986">
            <v>33.805999999999997</v>
          </cell>
          <cell r="Q986">
            <v>0</v>
          </cell>
          <cell r="R986">
            <v>33.805999999999997</v>
          </cell>
        </row>
        <row r="987">
          <cell r="A987" t="str">
            <v xml:space="preserve">Воронежс.40/3 </v>
          </cell>
          <cell r="B987" t="str">
            <v xml:space="preserve">Воронежская 76 СБОР ЦЕХ </v>
          </cell>
          <cell r="C987" t="str">
            <v xml:space="preserve">Прочие </v>
          </cell>
          <cell r="D987">
            <v>609.91</v>
          </cell>
          <cell r="E987">
            <v>0</v>
          </cell>
          <cell r="F987">
            <v>2744.58</v>
          </cell>
          <cell r="G987">
            <v>0.65</v>
          </cell>
          <cell r="H987">
            <v>1.19</v>
          </cell>
          <cell r="I987">
            <v>4.5999999999999996</v>
          </cell>
          <cell r="J987" t="str">
            <v xml:space="preserve"> </v>
          </cell>
          <cell r="K987">
            <v>167</v>
          </cell>
          <cell r="L987">
            <v>7.8280000000000002E-2</v>
          </cell>
          <cell r="M987">
            <v>-19</v>
          </cell>
          <cell r="N987">
            <v>16</v>
          </cell>
          <cell r="O987">
            <v>1</v>
          </cell>
          <cell r="P987">
            <v>102.89</v>
          </cell>
          <cell r="Q987">
            <v>0</v>
          </cell>
          <cell r="R987">
            <v>102.89</v>
          </cell>
        </row>
        <row r="988">
          <cell r="A988" t="str">
            <v xml:space="preserve">Воронежс.40/3 </v>
          </cell>
          <cell r="B988" t="str">
            <v xml:space="preserve">Воронежская 76 СКЛАД АКТ.ЗАЛ. </v>
          </cell>
          <cell r="C988" t="str">
            <v xml:space="preserve">Прочие </v>
          </cell>
          <cell r="D988">
            <v>147.33000000000001</v>
          </cell>
          <cell r="E988">
            <v>0</v>
          </cell>
          <cell r="F988">
            <v>663</v>
          </cell>
          <cell r="G988">
            <v>0.65</v>
          </cell>
          <cell r="H988">
            <v>1.19</v>
          </cell>
          <cell r="I988">
            <v>4.5999999999999996</v>
          </cell>
          <cell r="J988" t="str">
            <v xml:space="preserve"> </v>
          </cell>
          <cell r="K988">
            <v>167</v>
          </cell>
          <cell r="L988">
            <v>1.8910000000000003E-2</v>
          </cell>
          <cell r="M988">
            <v>-19</v>
          </cell>
          <cell r="N988">
            <v>16</v>
          </cell>
          <cell r="O988">
            <v>1</v>
          </cell>
          <cell r="P988">
            <v>24.855</v>
          </cell>
          <cell r="Q988">
            <v>0</v>
          </cell>
          <cell r="R988">
            <v>24.855</v>
          </cell>
        </row>
        <row r="989">
          <cell r="A989" t="str">
            <v xml:space="preserve">Воронежс.40/3 </v>
          </cell>
          <cell r="B989" t="str">
            <v xml:space="preserve">Воронежская 76 СТОЛЯРНЫЙ ЦЕХ </v>
          </cell>
          <cell r="C989" t="str">
            <v xml:space="preserve">Прочие </v>
          </cell>
          <cell r="D989">
            <v>72.849999999999994</v>
          </cell>
          <cell r="E989">
            <v>0</v>
          </cell>
          <cell r="F989">
            <v>327.82</v>
          </cell>
          <cell r="G989">
            <v>0.65</v>
          </cell>
          <cell r="H989">
            <v>1.19</v>
          </cell>
          <cell r="I989">
            <v>4.5999999999999996</v>
          </cell>
          <cell r="J989" t="str">
            <v xml:space="preserve"> </v>
          </cell>
          <cell r="K989">
            <v>167</v>
          </cell>
          <cell r="L989">
            <v>9.3500000000000007E-3</v>
          </cell>
          <cell r="M989">
            <v>-19</v>
          </cell>
          <cell r="N989">
            <v>16</v>
          </cell>
          <cell r="O989">
            <v>1</v>
          </cell>
          <cell r="P989">
            <v>12.289</v>
          </cell>
          <cell r="Q989">
            <v>0</v>
          </cell>
          <cell r="R989">
            <v>12.289</v>
          </cell>
        </row>
        <row r="990">
          <cell r="A990" t="str">
            <v xml:space="preserve">Воронежс.40/3 </v>
          </cell>
          <cell r="B990" t="str">
            <v xml:space="preserve">Воронежская 76 зд.бывш.котел.лит Е </v>
          </cell>
          <cell r="C990" t="str">
            <v xml:space="preserve">Прочие </v>
          </cell>
          <cell r="D990">
            <v>80</v>
          </cell>
          <cell r="E990">
            <v>468</v>
          </cell>
          <cell r="F990">
            <v>467.7</v>
          </cell>
          <cell r="G990">
            <v>0.34</v>
          </cell>
          <cell r="H990">
            <v>1.19</v>
          </cell>
          <cell r="I990">
            <v>4.5999999999999996</v>
          </cell>
          <cell r="J990" t="str">
            <v xml:space="preserve"> </v>
          </cell>
          <cell r="K990">
            <v>167</v>
          </cell>
          <cell r="L990">
            <v>6.6860000000000001E-3</v>
          </cell>
          <cell r="M990">
            <v>-19</v>
          </cell>
          <cell r="N990">
            <v>16</v>
          </cell>
          <cell r="O990">
            <v>1</v>
          </cell>
          <cell r="P990">
            <v>8.7880000000000003</v>
          </cell>
          <cell r="Q990">
            <v>0</v>
          </cell>
          <cell r="R990">
            <v>8.7880000000000003</v>
          </cell>
        </row>
        <row r="991">
          <cell r="A991" t="str">
            <v xml:space="preserve">Воронежс.40/3 </v>
          </cell>
          <cell r="B991" t="str">
            <v xml:space="preserve">Воронежская 31 </v>
          </cell>
          <cell r="C991" t="str">
            <v xml:space="preserve">Жилзаказчик </v>
          </cell>
          <cell r="D991">
            <v>2019.9</v>
          </cell>
          <cell r="E991">
            <v>9337</v>
          </cell>
          <cell r="F991">
            <v>9332</v>
          </cell>
          <cell r="G991">
            <v>0.4</v>
          </cell>
          <cell r="H991">
            <v>1.19</v>
          </cell>
          <cell r="I991">
            <v>4.5999999999999996</v>
          </cell>
          <cell r="J991" t="str">
            <v xml:space="preserve">5 </v>
          </cell>
          <cell r="K991">
            <v>167</v>
          </cell>
          <cell r="L991">
            <v>0.171681</v>
          </cell>
          <cell r="M991">
            <v>-19</v>
          </cell>
          <cell r="N991">
            <v>18</v>
          </cell>
          <cell r="O991">
            <v>1</v>
          </cell>
          <cell r="P991">
            <v>250.65100000000001</v>
          </cell>
          <cell r="Q991">
            <v>200.98500000000001</v>
          </cell>
          <cell r="R991">
            <v>200.98500000000001</v>
          </cell>
        </row>
        <row r="992">
          <cell r="A992" t="str">
            <v xml:space="preserve">Воронежс.40/3 </v>
          </cell>
          <cell r="B992" t="str">
            <v xml:space="preserve">Воронежская 39 </v>
          </cell>
          <cell r="C992" t="str">
            <v xml:space="preserve">Жилзаказчик </v>
          </cell>
          <cell r="D992">
            <v>2640.8500000000004</v>
          </cell>
          <cell r="E992">
            <v>10960</v>
          </cell>
          <cell r="F992">
            <v>10728.6</v>
          </cell>
          <cell r="G992">
            <v>0.38</v>
          </cell>
          <cell r="H992">
            <v>1.19</v>
          </cell>
          <cell r="I992">
            <v>4.5999999999999996</v>
          </cell>
          <cell r="J992" t="str">
            <v xml:space="preserve">5 </v>
          </cell>
          <cell r="K992">
            <v>167</v>
          </cell>
          <cell r="L992">
            <v>0.18911299999999998</v>
          </cell>
          <cell r="M992">
            <v>-19</v>
          </cell>
          <cell r="N992">
            <v>18</v>
          </cell>
          <cell r="O992">
            <v>1</v>
          </cell>
          <cell r="P992">
            <v>275.226</v>
          </cell>
          <cell r="Q992">
            <v>262.02</v>
          </cell>
          <cell r="R992">
            <v>262.02</v>
          </cell>
        </row>
        <row r="993">
          <cell r="A993" t="str">
            <v xml:space="preserve">Воронежс.40/3 </v>
          </cell>
          <cell r="B993" t="str">
            <v xml:space="preserve">Воронежская 40 ж/д </v>
          </cell>
          <cell r="C993" t="str">
            <v xml:space="preserve">Жилзаказчик </v>
          </cell>
          <cell r="D993">
            <v>1564.3</v>
          </cell>
          <cell r="E993">
            <v>7304</v>
          </cell>
          <cell r="F993">
            <v>7245.7</v>
          </cell>
          <cell r="G993">
            <v>0.4</v>
          </cell>
          <cell r="H993">
            <v>1.19</v>
          </cell>
          <cell r="I993">
            <v>4.5999999999999996</v>
          </cell>
          <cell r="J993" t="str">
            <v xml:space="preserve">4 </v>
          </cell>
          <cell r="K993">
            <v>167</v>
          </cell>
          <cell r="L993">
            <v>0.134106</v>
          </cell>
          <cell r="M993">
            <v>-19</v>
          </cell>
          <cell r="N993">
            <v>18</v>
          </cell>
          <cell r="O993">
            <v>1</v>
          </cell>
          <cell r="P993">
            <v>195.791</v>
          </cell>
          <cell r="Q993">
            <v>207.536</v>
          </cell>
          <cell r="R993">
            <v>207.536</v>
          </cell>
        </row>
        <row r="994">
          <cell r="A994" t="str">
            <v xml:space="preserve">Воронежс.40/3 </v>
          </cell>
          <cell r="B994" t="str">
            <v xml:space="preserve">Воронежская 42 ж/д </v>
          </cell>
          <cell r="C994" t="str">
            <v xml:space="preserve">Жилзаказчик </v>
          </cell>
          <cell r="D994">
            <v>2650.2100000000009</v>
          </cell>
          <cell r="E994">
            <v>9399</v>
          </cell>
          <cell r="F994">
            <v>9642</v>
          </cell>
          <cell r="G994">
            <v>0.4</v>
          </cell>
          <cell r="H994">
            <v>1.19</v>
          </cell>
          <cell r="I994">
            <v>4.5999999999999996</v>
          </cell>
          <cell r="J994" t="str">
            <v xml:space="preserve">5 </v>
          </cell>
          <cell r="K994">
            <v>167</v>
          </cell>
          <cell r="L994">
            <v>0.17711599999999997</v>
          </cell>
          <cell r="M994">
            <v>-19</v>
          </cell>
          <cell r="N994">
            <v>18</v>
          </cell>
          <cell r="O994">
            <v>1</v>
          </cell>
          <cell r="P994">
            <v>251.93299999999999</v>
          </cell>
          <cell r="Q994">
            <v>258.22199999999998</v>
          </cell>
          <cell r="R994">
            <v>258.22199999999998</v>
          </cell>
        </row>
        <row r="995">
          <cell r="A995" t="str">
            <v xml:space="preserve">Воронежс.40/3 </v>
          </cell>
          <cell r="B995" t="str">
            <v xml:space="preserve">Воронежская 60 </v>
          </cell>
          <cell r="C995" t="str">
            <v xml:space="preserve">Жилзаказчик </v>
          </cell>
          <cell r="D995">
            <v>826.5</v>
          </cell>
          <cell r="E995">
            <v>4462</v>
          </cell>
          <cell r="F995">
            <v>4460</v>
          </cell>
          <cell r="G995">
            <v>0.39</v>
          </cell>
          <cell r="H995">
            <v>1.19</v>
          </cell>
          <cell r="I995">
            <v>4.5999999999999996</v>
          </cell>
          <cell r="J995" t="str">
            <v xml:space="preserve">2 </v>
          </cell>
          <cell r="K995">
            <v>167</v>
          </cell>
          <cell r="L995">
            <v>8.0850999999999992E-2</v>
          </cell>
          <cell r="M995">
            <v>-19</v>
          </cell>
          <cell r="N995">
            <v>18</v>
          </cell>
          <cell r="O995">
            <v>1</v>
          </cell>
          <cell r="P995">
            <v>118.04</v>
          </cell>
          <cell r="Q995">
            <v>109.652</v>
          </cell>
          <cell r="R995">
            <v>109.652</v>
          </cell>
        </row>
        <row r="996">
          <cell r="A996" t="str">
            <v xml:space="preserve">Воронежс.40/3 </v>
          </cell>
          <cell r="B996" t="str">
            <v xml:space="preserve">Воронежская 62 ж/д </v>
          </cell>
          <cell r="C996" t="str">
            <v xml:space="preserve">Жилзаказчик </v>
          </cell>
          <cell r="D996">
            <v>3138.56</v>
          </cell>
          <cell r="E996">
            <v>11807</v>
          </cell>
          <cell r="F996">
            <v>11827</v>
          </cell>
          <cell r="G996">
            <v>0.38</v>
          </cell>
          <cell r="H996">
            <v>1.19</v>
          </cell>
          <cell r="I996">
            <v>4.5999999999999996</v>
          </cell>
          <cell r="J996" t="str">
            <v xml:space="preserve">5 </v>
          </cell>
          <cell r="K996">
            <v>167</v>
          </cell>
          <cell r="L996">
            <v>0.20847499999999999</v>
          </cell>
          <cell r="M996">
            <v>-19</v>
          </cell>
          <cell r="N996">
            <v>18</v>
          </cell>
          <cell r="O996">
            <v>1</v>
          </cell>
          <cell r="P996">
            <v>303.726</v>
          </cell>
          <cell r="Q996">
            <v>311.74400000000003</v>
          </cell>
          <cell r="R996">
            <v>311.74400000000003</v>
          </cell>
        </row>
        <row r="997">
          <cell r="A997" t="str">
            <v xml:space="preserve">Воронежс.40/3 </v>
          </cell>
          <cell r="B997" t="str">
            <v xml:space="preserve">Воронежская 40 маг 18 </v>
          </cell>
          <cell r="C997" t="str">
            <v xml:space="preserve">Прочие </v>
          </cell>
          <cell r="D997">
            <v>61.15</v>
          </cell>
          <cell r="E997">
            <v>87</v>
          </cell>
          <cell r="F997">
            <v>275.17</v>
          </cell>
          <cell r="G997">
            <v>0.4</v>
          </cell>
          <cell r="H997">
            <v>1.19</v>
          </cell>
          <cell r="I997">
            <v>4.5999999999999996</v>
          </cell>
          <cell r="J997" t="str">
            <v xml:space="preserve"> </v>
          </cell>
          <cell r="K997">
            <v>167</v>
          </cell>
          <cell r="L997">
            <v>4.6800000000000001E-3</v>
          </cell>
          <cell r="M997">
            <v>-19</v>
          </cell>
          <cell r="N997">
            <v>15</v>
          </cell>
          <cell r="O997">
            <v>1</v>
          </cell>
          <cell r="P997">
            <v>5.7789999999999999</v>
          </cell>
          <cell r="Q997">
            <v>0</v>
          </cell>
          <cell r="R997">
            <v>5.7789999999999999</v>
          </cell>
        </row>
        <row r="998">
          <cell r="A998" t="str">
            <v xml:space="preserve">Воронежс.40/3 </v>
          </cell>
          <cell r="B998" t="str">
            <v xml:space="preserve">Воронежская 42 ГРП </v>
          </cell>
          <cell r="C998" t="str">
            <v xml:space="preserve">Прочие </v>
          </cell>
          <cell r="D998">
            <v>46.35</v>
          </cell>
          <cell r="E998">
            <v>105</v>
          </cell>
          <cell r="F998">
            <v>208.56</v>
          </cell>
          <cell r="G998">
            <v>0.43</v>
          </cell>
          <cell r="H998">
            <v>1.19</v>
          </cell>
          <cell r="I998">
            <v>4.5999999999999996</v>
          </cell>
          <cell r="J998" t="str">
            <v xml:space="preserve"> </v>
          </cell>
          <cell r="K998">
            <v>167</v>
          </cell>
          <cell r="L998">
            <v>4.1600000000000005E-3</v>
          </cell>
          <cell r="M998">
            <v>-19</v>
          </cell>
          <cell r="N998">
            <v>18</v>
          </cell>
          <cell r="O998">
            <v>1</v>
          </cell>
          <cell r="P998">
            <v>6.0730000000000004</v>
          </cell>
          <cell r="Q998">
            <v>0</v>
          </cell>
          <cell r="R998">
            <v>6.0730000000000004</v>
          </cell>
        </row>
        <row r="999">
          <cell r="A999" t="str">
            <v xml:space="preserve">Воронежс.40/3 </v>
          </cell>
          <cell r="B999" t="str">
            <v xml:space="preserve">Воронежская 76Администр.зд. </v>
          </cell>
          <cell r="C999" t="str">
            <v xml:space="preserve">Прочие </v>
          </cell>
          <cell r="D999">
            <v>738.31</v>
          </cell>
          <cell r="E999">
            <v>0</v>
          </cell>
          <cell r="F999">
            <v>3322.41</v>
          </cell>
          <cell r="G999">
            <v>0.43</v>
          </cell>
          <cell r="H999">
            <v>1.19</v>
          </cell>
          <cell r="I999">
            <v>4.5999999999999996</v>
          </cell>
          <cell r="J999" t="str">
            <v xml:space="preserve"> </v>
          </cell>
          <cell r="K999">
            <v>167</v>
          </cell>
          <cell r="L999">
            <v>6.6270000000000009E-2</v>
          </cell>
          <cell r="M999">
            <v>-19</v>
          </cell>
          <cell r="N999">
            <v>18</v>
          </cell>
          <cell r="O999">
            <v>1</v>
          </cell>
          <cell r="P999">
            <v>96.753</v>
          </cell>
          <cell r="Q999">
            <v>0</v>
          </cell>
          <cell r="R999">
            <v>96.753</v>
          </cell>
        </row>
        <row r="1000">
          <cell r="A1000" t="str">
            <v xml:space="preserve">Итого по котельной </v>
          </cell>
          <cell r="B1000" t="str">
            <v xml:space="preserve">собственное ---------------------------- </v>
          </cell>
          <cell r="C1000" t="str">
            <v xml:space="preserve">По всем группам </v>
          </cell>
          <cell r="D1000">
            <v>15328.15</v>
          </cell>
          <cell r="E1000">
            <v>59864</v>
          </cell>
          <cell r="F1000">
            <v>64538.36</v>
          </cell>
          <cell r="H1000">
            <v>1.19</v>
          </cell>
          <cell r="L1000">
            <v>1.228442</v>
          </cell>
          <cell r="P1000">
            <v>1768.499</v>
          </cell>
          <cell r="Q1000">
            <v>1350.1590000000001</v>
          </cell>
          <cell r="R1000">
            <v>1715.12</v>
          </cell>
        </row>
        <row r="1001">
          <cell r="A1001" t="str">
            <v xml:space="preserve"> </v>
          </cell>
          <cell r="B1001" t="str">
            <v xml:space="preserve"> </v>
          </cell>
          <cell r="C1001" t="str">
            <v xml:space="preserve">"Население" в т.ч. "Жилзаказчик" </v>
          </cell>
          <cell r="D1001">
            <v>12840.32</v>
          </cell>
          <cell r="E1001">
            <v>53576</v>
          </cell>
          <cell r="F1001">
            <v>53235.3</v>
          </cell>
          <cell r="H1001">
            <v>1.19</v>
          </cell>
          <cell r="L1001">
            <v>0.96134200000000003</v>
          </cell>
          <cell r="P1001">
            <v>1403.538</v>
          </cell>
          <cell r="Q1001">
            <v>1350.1590000000001</v>
          </cell>
          <cell r="R1001">
            <v>1350.1590000000001</v>
          </cell>
        </row>
        <row r="1002">
          <cell r="A1002" t="str">
            <v xml:space="preserve"> </v>
          </cell>
          <cell r="B1002" t="str">
            <v xml:space="preserve"> </v>
          </cell>
          <cell r="C1002" t="str">
            <v xml:space="preserve">Жилзаказчик </v>
          </cell>
          <cell r="D1002">
            <v>12840.32</v>
          </cell>
          <cell r="E1002">
            <v>53576</v>
          </cell>
          <cell r="F1002">
            <v>53235.3</v>
          </cell>
          <cell r="H1002">
            <v>1.19</v>
          </cell>
          <cell r="L1002">
            <v>0.96134200000000003</v>
          </cell>
          <cell r="P1002">
            <v>1403.538</v>
          </cell>
          <cell r="Q1002">
            <v>1350.1590000000001</v>
          </cell>
          <cell r="R1002">
            <v>1350.1590000000001</v>
          </cell>
        </row>
        <row r="1003">
          <cell r="A1003" t="str">
            <v xml:space="preserve"> </v>
          </cell>
          <cell r="B1003" t="str">
            <v xml:space="preserve"> </v>
          </cell>
          <cell r="C1003" t="str">
            <v xml:space="preserve">Прочие </v>
          </cell>
          <cell r="D1003">
            <v>2487.83</v>
          </cell>
          <cell r="E1003">
            <v>6288</v>
          </cell>
          <cell r="F1003">
            <v>11303.06</v>
          </cell>
          <cell r="H1003">
            <v>1.19</v>
          </cell>
          <cell r="L1003">
            <v>0.2671</v>
          </cell>
          <cell r="P1003">
            <v>364.96099999999996</v>
          </cell>
          <cell r="Q1003">
            <v>0</v>
          </cell>
          <cell r="R1003">
            <v>364.96099999999996</v>
          </cell>
        </row>
        <row r="1004">
          <cell r="A1004" t="str">
            <v>Тепловые потери в наружных сетях потребителей</v>
          </cell>
          <cell r="H1004">
            <v>1.19</v>
          </cell>
        </row>
        <row r="1005">
          <cell r="A1005" t="str">
            <v xml:space="preserve">ГОЛОВАТОГО 148/1 </v>
          </cell>
          <cell r="B1005" t="str">
            <v xml:space="preserve">Воровского 15 офис.зд </v>
          </cell>
          <cell r="C1005" t="str">
            <v xml:space="preserve">Прочие </v>
          </cell>
          <cell r="D1005">
            <v>972.1</v>
          </cell>
          <cell r="E1005">
            <v>2216</v>
          </cell>
          <cell r="F1005">
            <v>2216</v>
          </cell>
          <cell r="G1005">
            <v>0</v>
          </cell>
          <cell r="H1005">
            <v>1.19</v>
          </cell>
          <cell r="I1005">
            <v>4.5999999999999996</v>
          </cell>
          <cell r="J1005" t="str">
            <v xml:space="preserve">2 </v>
          </cell>
          <cell r="K1005">
            <v>167</v>
          </cell>
          <cell r="L1005">
            <v>4.6300000000000001E-2</v>
          </cell>
          <cell r="M1005">
            <v>-19</v>
          </cell>
          <cell r="N1005">
            <v>18</v>
          </cell>
          <cell r="O1005">
            <v>1</v>
          </cell>
          <cell r="P1005">
            <v>67.596999999999994</v>
          </cell>
          <cell r="Q1005">
            <v>0</v>
          </cell>
          <cell r="R1005">
            <v>67.596999999999994</v>
          </cell>
        </row>
        <row r="1006">
          <cell r="A1006" t="str">
            <v xml:space="preserve">ГОЛОВАТОГО 148/1 </v>
          </cell>
          <cell r="B1006" t="str">
            <v xml:space="preserve">Передерия-Головатого офисы </v>
          </cell>
          <cell r="C1006" t="str">
            <v xml:space="preserve">ИТП Прочие </v>
          </cell>
          <cell r="D1006">
            <v>1170</v>
          </cell>
          <cell r="E1006">
            <v>0</v>
          </cell>
          <cell r="F1006">
            <v>3862</v>
          </cell>
          <cell r="G1006">
            <v>0</v>
          </cell>
          <cell r="H1006">
            <v>1.19</v>
          </cell>
          <cell r="I1006">
            <v>4.5999999999999996</v>
          </cell>
          <cell r="J1006" t="str">
            <v xml:space="preserve"> </v>
          </cell>
          <cell r="K1006">
            <v>167</v>
          </cell>
          <cell r="L1006">
            <v>6.6894999999999996E-2</v>
          </cell>
          <cell r="M1006">
            <v>-19</v>
          </cell>
          <cell r="N1006">
            <v>18</v>
          </cell>
          <cell r="O1006">
            <v>1</v>
          </cell>
          <cell r="P1006">
            <v>97.664000000000001</v>
          </cell>
          <cell r="Q1006">
            <v>0</v>
          </cell>
          <cell r="R1006">
            <v>97.664000000000001</v>
          </cell>
        </row>
        <row r="1007">
          <cell r="A1007" t="str">
            <v xml:space="preserve">ГОЛОВАТОГО 148/1 </v>
          </cell>
          <cell r="B1007" t="str">
            <v xml:space="preserve">Передерия-головатого гараж </v>
          </cell>
          <cell r="C1007" t="str">
            <v xml:space="preserve">Прочие 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1.19</v>
          </cell>
          <cell r="I1007">
            <v>4.5999999999999996</v>
          </cell>
          <cell r="J1007" t="str">
            <v xml:space="preserve"> </v>
          </cell>
          <cell r="K1007">
            <v>167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</row>
        <row r="1008">
          <cell r="A1008" t="str">
            <v xml:space="preserve">ГОЛОВАТОГО 148/1 </v>
          </cell>
          <cell r="B1008" t="str">
            <v xml:space="preserve">Передерия-Головатого ж/д </v>
          </cell>
          <cell r="C1008" t="str">
            <v xml:space="preserve">ИТП Население </v>
          </cell>
          <cell r="D1008">
            <v>17462</v>
          </cell>
          <cell r="E1008">
            <v>86721</v>
          </cell>
          <cell r="F1008">
            <v>86706</v>
          </cell>
          <cell r="G1008">
            <v>0</v>
          </cell>
          <cell r="H1008">
            <v>1.19</v>
          </cell>
          <cell r="I1008">
            <v>4.5999999999999996</v>
          </cell>
          <cell r="J1008" t="str">
            <v xml:space="preserve">15 </v>
          </cell>
          <cell r="K1008">
            <v>167</v>
          </cell>
          <cell r="L1008">
            <v>0.70387000000000011</v>
          </cell>
          <cell r="M1008">
            <v>-19</v>
          </cell>
          <cell r="N1008">
            <v>18</v>
          </cell>
          <cell r="O1008">
            <v>1</v>
          </cell>
          <cell r="P1008">
            <v>1027.635</v>
          </cell>
          <cell r="Q1008">
            <v>2123.6419999999998</v>
          </cell>
          <cell r="R1008">
            <v>2123.6419999999998</v>
          </cell>
        </row>
        <row r="1009">
          <cell r="A1009" t="str">
            <v xml:space="preserve">ГОЛОВАТОГО 148/1 </v>
          </cell>
          <cell r="B1009" t="str">
            <v xml:space="preserve">Брюсова 18 </v>
          </cell>
          <cell r="C1009" t="str">
            <v xml:space="preserve">Жилзаказчик </v>
          </cell>
          <cell r="D1009">
            <v>3179.7</v>
          </cell>
          <cell r="E1009">
            <v>12196</v>
          </cell>
          <cell r="F1009">
            <v>12191</v>
          </cell>
          <cell r="G1009">
            <v>0.38</v>
          </cell>
          <cell r="H1009">
            <v>1.19</v>
          </cell>
          <cell r="I1009">
            <v>4.5999999999999996</v>
          </cell>
          <cell r="J1009" t="str">
            <v xml:space="preserve">5 </v>
          </cell>
          <cell r="K1009">
            <v>167</v>
          </cell>
          <cell r="L1009">
            <v>0.21376000000000001</v>
          </cell>
          <cell r="M1009">
            <v>-19</v>
          </cell>
          <cell r="N1009">
            <v>18</v>
          </cell>
          <cell r="O1009">
            <v>1</v>
          </cell>
          <cell r="P1009">
            <v>312.08499999999998</v>
          </cell>
          <cell r="Q1009">
            <v>316.392</v>
          </cell>
          <cell r="R1009">
            <v>316.392</v>
          </cell>
        </row>
        <row r="1010">
          <cell r="A1010" t="str">
            <v xml:space="preserve">ГОЛОВАТОГО 148/1 </v>
          </cell>
          <cell r="B1010" t="str">
            <v xml:space="preserve">Энгельса 57 пристройка к шк.41 </v>
          </cell>
          <cell r="C1010" t="str">
            <v xml:space="preserve">ИТП Бюджет </v>
          </cell>
          <cell r="D1010">
            <v>1939.5</v>
          </cell>
          <cell r="E1010">
            <v>0</v>
          </cell>
          <cell r="F1010">
            <v>6982</v>
          </cell>
          <cell r="G1010">
            <v>0</v>
          </cell>
          <cell r="H1010">
            <v>1.19</v>
          </cell>
          <cell r="I1010">
            <v>4.5999999999999996</v>
          </cell>
          <cell r="J1010" t="str">
            <v xml:space="preserve"> </v>
          </cell>
          <cell r="K1010">
            <v>167</v>
          </cell>
          <cell r="L1010">
            <v>5.9040000000000002E-2</v>
          </cell>
          <cell r="M1010">
            <v>-19</v>
          </cell>
          <cell r="N1010">
            <v>16</v>
          </cell>
          <cell r="O1010">
            <v>1</v>
          </cell>
          <cell r="P1010">
            <v>77.600999999999999</v>
          </cell>
          <cell r="Q1010">
            <v>0</v>
          </cell>
          <cell r="R1010">
            <v>77.600999999999999</v>
          </cell>
        </row>
        <row r="1011">
          <cell r="A1011" t="str">
            <v xml:space="preserve">ГОЛОВАТОГО 148/1 </v>
          </cell>
          <cell r="B1011" t="str">
            <v xml:space="preserve">Энгельса57 СШ 41 </v>
          </cell>
          <cell r="C1011" t="str">
            <v xml:space="preserve">Бюджет </v>
          </cell>
          <cell r="D1011">
            <v>2511.77</v>
          </cell>
          <cell r="E1011">
            <v>15091</v>
          </cell>
          <cell r="F1011">
            <v>11302.97</v>
          </cell>
          <cell r="G1011">
            <v>0.35</v>
          </cell>
          <cell r="H1011">
            <v>1.19</v>
          </cell>
          <cell r="I1011">
            <v>4.5999999999999996</v>
          </cell>
          <cell r="J1011" t="str">
            <v xml:space="preserve"> </v>
          </cell>
          <cell r="K1011">
            <v>167</v>
          </cell>
          <cell r="L1011">
            <v>0.17358899999999999</v>
          </cell>
          <cell r="M1011">
            <v>-19</v>
          </cell>
          <cell r="N1011">
            <v>16</v>
          </cell>
          <cell r="O1011">
            <v>1</v>
          </cell>
          <cell r="P1011">
            <v>228.161</v>
          </cell>
          <cell r="Q1011">
            <v>0</v>
          </cell>
          <cell r="R1011">
            <v>228.161</v>
          </cell>
        </row>
        <row r="1012">
          <cell r="A1012" t="str">
            <v xml:space="preserve">ГОЛОВАТОГО 148/1 </v>
          </cell>
          <cell r="B1012" t="str">
            <v xml:space="preserve">Кропоткина 50 Компрессорная </v>
          </cell>
          <cell r="C1012" t="str">
            <v xml:space="preserve">Прочие </v>
          </cell>
          <cell r="D1012">
            <v>305.29000000000002</v>
          </cell>
          <cell r="E1012">
            <v>0</v>
          </cell>
          <cell r="F1012">
            <v>1373.82</v>
          </cell>
          <cell r="G1012">
            <v>0.45</v>
          </cell>
          <cell r="H1012">
            <v>1.19</v>
          </cell>
          <cell r="I1012">
            <v>4.5999999999999996</v>
          </cell>
          <cell r="J1012" t="str">
            <v xml:space="preserve"> </v>
          </cell>
          <cell r="K1012">
            <v>167</v>
          </cell>
          <cell r="L1012">
            <v>2.5576999999999999E-2</v>
          </cell>
          <cell r="M1012">
            <v>-19</v>
          </cell>
          <cell r="N1012">
            <v>14</v>
          </cell>
          <cell r="O1012">
            <v>1</v>
          </cell>
          <cell r="P1012">
            <v>29.442</v>
          </cell>
          <cell r="Q1012">
            <v>0</v>
          </cell>
          <cell r="R1012">
            <v>29.442</v>
          </cell>
        </row>
        <row r="1013">
          <cell r="A1013" t="str">
            <v xml:space="preserve">ГОЛОВАТОГО 148/1 </v>
          </cell>
          <cell r="B1013" t="str">
            <v xml:space="preserve">Кропоткина 50 МАГ.МОЙКА </v>
          </cell>
          <cell r="C1013" t="str">
            <v xml:space="preserve">Прочие </v>
          </cell>
          <cell r="D1013">
            <v>1264.08</v>
          </cell>
          <cell r="E1013">
            <v>3240</v>
          </cell>
          <cell r="F1013">
            <v>5688.36</v>
          </cell>
          <cell r="G1013">
            <v>0.33</v>
          </cell>
          <cell r="H1013">
            <v>1.19</v>
          </cell>
          <cell r="I1013">
            <v>4.5999999999999996</v>
          </cell>
          <cell r="J1013" t="str">
            <v xml:space="preserve"> </v>
          </cell>
          <cell r="K1013">
            <v>167</v>
          </cell>
          <cell r="L1013">
            <v>7.7661999999999995E-2</v>
          </cell>
          <cell r="M1013">
            <v>-19</v>
          </cell>
          <cell r="N1013">
            <v>14</v>
          </cell>
          <cell r="O1013">
            <v>1</v>
          </cell>
          <cell r="P1013">
            <v>89.399000000000001</v>
          </cell>
          <cell r="Q1013">
            <v>0</v>
          </cell>
          <cell r="R1013">
            <v>89.399000000000001</v>
          </cell>
        </row>
        <row r="1014">
          <cell r="A1014" t="str">
            <v xml:space="preserve">ГОЛОВАТОГО 148/1 </v>
          </cell>
          <cell r="B1014" t="str">
            <v xml:space="preserve">Кропоткина 50 гараж офисы </v>
          </cell>
          <cell r="C1014" t="str">
            <v xml:space="preserve">Прочие </v>
          </cell>
          <cell r="D1014">
            <v>4042.86</v>
          </cell>
          <cell r="E1014">
            <v>0</v>
          </cell>
          <cell r="F1014">
            <v>18192.849999999999</v>
          </cell>
          <cell r="G1014">
            <v>0.5</v>
          </cell>
          <cell r="H1014">
            <v>1.19</v>
          </cell>
          <cell r="I1014">
            <v>4.5999999999999996</v>
          </cell>
          <cell r="J1014" t="str">
            <v xml:space="preserve"> </v>
          </cell>
          <cell r="K1014">
            <v>167</v>
          </cell>
          <cell r="L1014">
            <v>0.42195499999999997</v>
          </cell>
          <cell r="M1014">
            <v>-19</v>
          </cell>
          <cell r="N1014">
            <v>18</v>
          </cell>
          <cell r="O1014">
            <v>1</v>
          </cell>
          <cell r="P1014">
            <v>616.04600000000005</v>
          </cell>
          <cell r="Q1014">
            <v>0</v>
          </cell>
          <cell r="R1014">
            <v>616.04600000000005</v>
          </cell>
        </row>
        <row r="1015">
          <cell r="A1015" t="str">
            <v xml:space="preserve">ГОЛОВАТОГО 148/1 </v>
          </cell>
          <cell r="B1015" t="str">
            <v xml:space="preserve">Кропоткина 50 кузня </v>
          </cell>
          <cell r="C1015" t="str">
            <v xml:space="preserve">Прочие </v>
          </cell>
          <cell r="D1015">
            <v>110.53</v>
          </cell>
          <cell r="E1015">
            <v>0</v>
          </cell>
          <cell r="F1015">
            <v>497.38</v>
          </cell>
          <cell r="G1015">
            <v>0.4</v>
          </cell>
          <cell r="H1015">
            <v>1.19</v>
          </cell>
          <cell r="I1015">
            <v>4.5999999999999996</v>
          </cell>
          <cell r="J1015" t="str">
            <v xml:space="preserve"> </v>
          </cell>
          <cell r="K1015">
            <v>167</v>
          </cell>
          <cell r="L1015">
            <v>8.7299999999999999E-3</v>
          </cell>
          <cell r="M1015">
            <v>-19</v>
          </cell>
          <cell r="N1015">
            <v>16</v>
          </cell>
          <cell r="O1015">
            <v>1</v>
          </cell>
          <cell r="P1015">
            <v>11.475</v>
          </cell>
          <cell r="Q1015">
            <v>0</v>
          </cell>
          <cell r="R1015">
            <v>11.475</v>
          </cell>
        </row>
        <row r="1016">
          <cell r="A1016" t="str">
            <v xml:space="preserve">Итого по котельной </v>
          </cell>
          <cell r="B1016" t="str">
            <v xml:space="preserve">собственное ---------------------------- </v>
          </cell>
          <cell r="C1016" t="str">
            <v xml:space="preserve">По всем группам </v>
          </cell>
          <cell r="D1016">
            <v>32957.83</v>
          </cell>
          <cell r="E1016">
            <v>119464</v>
          </cell>
          <cell r="F1016">
            <v>149012.38</v>
          </cell>
          <cell r="H1016">
            <v>1.19</v>
          </cell>
          <cell r="L1016">
            <v>1.7973780000000001</v>
          </cell>
          <cell r="P1016">
            <v>2557.105</v>
          </cell>
          <cell r="Q1016">
            <v>2440.0339999999997</v>
          </cell>
          <cell r="R1016">
            <v>3657.4189999999999</v>
          </cell>
        </row>
        <row r="1017">
          <cell r="A1017" t="str">
            <v xml:space="preserve"> </v>
          </cell>
          <cell r="B1017" t="str">
            <v xml:space="preserve"> </v>
          </cell>
          <cell r="C1017" t="str">
            <v xml:space="preserve">Бюджет </v>
          </cell>
          <cell r="D1017">
            <v>2511.77</v>
          </cell>
          <cell r="E1017">
            <v>15091</v>
          </cell>
          <cell r="F1017">
            <v>11302.97</v>
          </cell>
          <cell r="H1017">
            <v>1.19</v>
          </cell>
          <cell r="L1017">
            <v>0.17358899999999999</v>
          </cell>
          <cell r="P1017">
            <v>228.161</v>
          </cell>
          <cell r="Q1017">
            <v>0</v>
          </cell>
          <cell r="R1017">
            <v>228.161</v>
          </cell>
        </row>
        <row r="1018">
          <cell r="A1018" t="str">
            <v xml:space="preserve"> </v>
          </cell>
          <cell r="B1018" t="str">
            <v xml:space="preserve"> </v>
          </cell>
          <cell r="C1018" t="str">
            <v xml:space="preserve">"Население" в т.ч. "Жилзаказчик" </v>
          </cell>
          <cell r="D1018">
            <v>3179.7</v>
          </cell>
          <cell r="E1018">
            <v>12196</v>
          </cell>
          <cell r="F1018">
            <v>12191</v>
          </cell>
          <cell r="H1018">
            <v>1.19</v>
          </cell>
          <cell r="L1018">
            <v>0.21376000000000001</v>
          </cell>
          <cell r="P1018">
            <v>312.08499999999998</v>
          </cell>
          <cell r="Q1018">
            <v>316.392</v>
          </cell>
          <cell r="R1018">
            <v>316.392</v>
          </cell>
        </row>
        <row r="1019">
          <cell r="A1019" t="str">
            <v xml:space="preserve"> </v>
          </cell>
          <cell r="B1019" t="str">
            <v xml:space="preserve"> </v>
          </cell>
          <cell r="C1019" t="str">
            <v xml:space="preserve">Жилзаказчик </v>
          </cell>
          <cell r="D1019">
            <v>3179.7</v>
          </cell>
          <cell r="E1019">
            <v>12196</v>
          </cell>
          <cell r="F1019">
            <v>12191</v>
          </cell>
          <cell r="H1019">
            <v>1.19</v>
          </cell>
          <cell r="L1019">
            <v>0.21376000000000001</v>
          </cell>
          <cell r="P1019">
            <v>312.08499999999998</v>
          </cell>
          <cell r="Q1019">
            <v>316.392</v>
          </cell>
          <cell r="R1019">
            <v>316.392</v>
          </cell>
        </row>
        <row r="1020">
          <cell r="A1020" t="str">
            <v xml:space="preserve"> </v>
          </cell>
          <cell r="B1020" t="str">
            <v xml:space="preserve"> </v>
          </cell>
          <cell r="C1020" t="str">
            <v xml:space="preserve">Прочие </v>
          </cell>
          <cell r="D1020">
            <v>6694.86</v>
          </cell>
          <cell r="E1020">
            <v>5456</v>
          </cell>
          <cell r="F1020">
            <v>27968.41</v>
          </cell>
          <cell r="H1020">
            <v>1.19</v>
          </cell>
          <cell r="L1020">
            <v>0.58022399999999996</v>
          </cell>
          <cell r="P1020">
            <v>813.95900000000006</v>
          </cell>
          <cell r="Q1020">
            <v>0</v>
          </cell>
          <cell r="R1020">
            <v>813.95900000000006</v>
          </cell>
        </row>
        <row r="1021">
          <cell r="A1021" t="str">
            <v xml:space="preserve"> </v>
          </cell>
          <cell r="B1021" t="str">
            <v xml:space="preserve"> </v>
          </cell>
          <cell r="C1021" t="str">
            <v xml:space="preserve">ИТП Бюджет </v>
          </cell>
          <cell r="D1021">
            <v>1939.5</v>
          </cell>
          <cell r="E1021">
            <v>0</v>
          </cell>
          <cell r="F1021">
            <v>6982</v>
          </cell>
          <cell r="H1021">
            <v>1.19</v>
          </cell>
          <cell r="L1021">
            <v>5.9040000000000002E-2</v>
          </cell>
          <cell r="P1021">
            <v>77.600999999999999</v>
          </cell>
          <cell r="Q1021">
            <v>0</v>
          </cell>
          <cell r="R1021">
            <v>77.600999999999999</v>
          </cell>
        </row>
        <row r="1022">
          <cell r="A1022" t="str">
            <v xml:space="preserve"> </v>
          </cell>
          <cell r="B1022" t="str">
            <v xml:space="preserve"> </v>
          </cell>
          <cell r="C1022" t="str">
            <v xml:space="preserve">ИТП Население </v>
          </cell>
          <cell r="D1022">
            <v>17462</v>
          </cell>
          <cell r="E1022">
            <v>86721</v>
          </cell>
          <cell r="F1022">
            <v>86706</v>
          </cell>
          <cell r="H1022">
            <v>1.19</v>
          </cell>
          <cell r="L1022">
            <v>0.70387000000000011</v>
          </cell>
          <cell r="P1022">
            <v>1027.635</v>
          </cell>
          <cell r="Q1022">
            <v>2123.6419999999998</v>
          </cell>
          <cell r="R1022">
            <v>2123.6419999999998</v>
          </cell>
        </row>
        <row r="1023">
          <cell r="A1023" t="str">
            <v xml:space="preserve"> </v>
          </cell>
          <cell r="B1023" t="str">
            <v xml:space="preserve"> </v>
          </cell>
          <cell r="C1023" t="str">
            <v xml:space="preserve">ИТП Прочие </v>
          </cell>
          <cell r="D1023">
            <v>1170</v>
          </cell>
          <cell r="E1023">
            <v>0</v>
          </cell>
          <cell r="F1023">
            <v>3862</v>
          </cell>
          <cell r="H1023">
            <v>1.19</v>
          </cell>
          <cell r="L1023">
            <v>6.6894999999999996E-2</v>
          </cell>
          <cell r="P1023">
            <v>97.664000000000001</v>
          </cell>
          <cell r="Q1023">
            <v>0</v>
          </cell>
          <cell r="R1023">
            <v>97.664000000000001</v>
          </cell>
        </row>
        <row r="1024">
          <cell r="A1024" t="str">
            <v>Тепловые потери в наружных сетях потребителей</v>
          </cell>
          <cell r="H1024">
            <v>1.19</v>
          </cell>
        </row>
        <row r="1025">
          <cell r="A1025" t="str">
            <v xml:space="preserve">Гагарина 15 </v>
          </cell>
          <cell r="B1025" t="str">
            <v xml:space="preserve">Каляева 196 адм.-лабор.корпус </v>
          </cell>
          <cell r="C1025" t="str">
            <v xml:space="preserve">Прочие </v>
          </cell>
          <cell r="D1025">
            <v>1588</v>
          </cell>
          <cell r="E1025">
            <v>0</v>
          </cell>
          <cell r="F1025">
            <v>7145</v>
          </cell>
          <cell r="G1025">
            <v>0.38</v>
          </cell>
          <cell r="H1025">
            <v>1.19</v>
          </cell>
          <cell r="I1025">
            <v>4.5999999999999996</v>
          </cell>
          <cell r="J1025" t="str">
            <v xml:space="preserve"> </v>
          </cell>
          <cell r="K1025">
            <v>167</v>
          </cell>
          <cell r="L1025">
            <v>0.125945</v>
          </cell>
          <cell r="M1025">
            <v>-19</v>
          </cell>
          <cell r="N1025">
            <v>18</v>
          </cell>
          <cell r="O1025">
            <v>1</v>
          </cell>
          <cell r="P1025">
            <v>183.876</v>
          </cell>
          <cell r="Q1025">
            <v>0</v>
          </cell>
          <cell r="R1025">
            <v>183.876</v>
          </cell>
        </row>
        <row r="1026">
          <cell r="A1026" t="str">
            <v xml:space="preserve">Гагарина 15 </v>
          </cell>
          <cell r="B1026" t="str">
            <v xml:space="preserve">Гагарина 15 НОВО-ЗАП.водозабор </v>
          </cell>
          <cell r="C1026" t="str">
            <v xml:space="preserve">Прочие </v>
          </cell>
          <cell r="D1026">
            <v>3982.03</v>
          </cell>
          <cell r="E1026">
            <v>14049</v>
          </cell>
          <cell r="F1026">
            <v>17919.11</v>
          </cell>
          <cell r="G1026">
            <v>0.33</v>
          </cell>
          <cell r="H1026">
            <v>1.19</v>
          </cell>
          <cell r="I1026">
            <v>4.5999999999999996</v>
          </cell>
          <cell r="J1026" t="str">
            <v xml:space="preserve"> </v>
          </cell>
          <cell r="K1026">
            <v>167</v>
          </cell>
          <cell r="L1026">
            <v>0.27429999999999999</v>
          </cell>
          <cell r="M1026">
            <v>-19</v>
          </cell>
          <cell r="N1026">
            <v>18</v>
          </cell>
          <cell r="O1026">
            <v>1</v>
          </cell>
          <cell r="P1026">
            <v>400.47300000000001</v>
          </cell>
          <cell r="Q1026">
            <v>0</v>
          </cell>
          <cell r="R1026">
            <v>400.47300000000001</v>
          </cell>
        </row>
        <row r="1027">
          <cell r="A1027" t="str">
            <v xml:space="preserve">Гагарина 15 </v>
          </cell>
          <cell r="B1027" t="str">
            <v xml:space="preserve">Гагарина 15 РММ </v>
          </cell>
          <cell r="C1027" t="str">
            <v xml:space="preserve">Прочие </v>
          </cell>
          <cell r="D1027">
            <v>1769.79</v>
          </cell>
          <cell r="E1027">
            <v>0</v>
          </cell>
          <cell r="F1027">
            <v>7964.04</v>
          </cell>
          <cell r="G1027">
            <v>0.38</v>
          </cell>
          <cell r="H1027">
            <v>1.19</v>
          </cell>
          <cell r="I1027">
            <v>4.5999999999999996</v>
          </cell>
          <cell r="J1027" t="str">
            <v xml:space="preserve"> </v>
          </cell>
          <cell r="K1027">
            <v>167</v>
          </cell>
          <cell r="L1027">
            <v>0.129</v>
          </cell>
          <cell r="M1027">
            <v>-19</v>
          </cell>
          <cell r="N1027">
            <v>15</v>
          </cell>
          <cell r="O1027">
            <v>1</v>
          </cell>
          <cell r="P1027">
            <v>159.334</v>
          </cell>
          <cell r="Q1027">
            <v>0</v>
          </cell>
          <cell r="R1027">
            <v>159.334</v>
          </cell>
        </row>
        <row r="1028">
          <cell r="A1028" t="str">
            <v xml:space="preserve">Гагарина 15 </v>
          </cell>
          <cell r="B1028" t="str">
            <v xml:space="preserve">Гагарина 15 адм.быт.корп. </v>
          </cell>
          <cell r="C1028" t="str">
            <v xml:space="preserve">Прочие </v>
          </cell>
          <cell r="D1028">
            <v>445.64</v>
          </cell>
          <cell r="E1028">
            <v>0</v>
          </cell>
          <cell r="F1028">
            <v>2005.38</v>
          </cell>
          <cell r="G1028">
            <v>0.43</v>
          </cell>
          <cell r="H1028">
            <v>1.19</v>
          </cell>
          <cell r="I1028">
            <v>4.5999999999999996</v>
          </cell>
          <cell r="J1028" t="str">
            <v xml:space="preserve"> </v>
          </cell>
          <cell r="K1028">
            <v>167</v>
          </cell>
          <cell r="L1028">
            <v>0.04</v>
          </cell>
          <cell r="M1028">
            <v>-19</v>
          </cell>
          <cell r="N1028">
            <v>18</v>
          </cell>
          <cell r="O1028">
            <v>1</v>
          </cell>
          <cell r="P1028">
            <v>58.399000000000001</v>
          </cell>
          <cell r="Q1028">
            <v>0</v>
          </cell>
          <cell r="R1028">
            <v>58.399000000000001</v>
          </cell>
        </row>
        <row r="1029">
          <cell r="A1029" t="str">
            <v xml:space="preserve">Гагарина 15 </v>
          </cell>
          <cell r="B1029" t="str">
            <v xml:space="preserve">Каляева 198 адм. корп. </v>
          </cell>
          <cell r="C1029" t="str">
            <v xml:space="preserve">Прочие </v>
          </cell>
          <cell r="D1029">
            <v>1039.01</v>
          </cell>
          <cell r="E1029">
            <v>0</v>
          </cell>
          <cell r="F1029">
            <v>4675.54</v>
          </cell>
          <cell r="G1029">
            <v>0.43</v>
          </cell>
          <cell r="H1029">
            <v>1.19</v>
          </cell>
          <cell r="I1029">
            <v>4.5999999999999996</v>
          </cell>
          <cell r="J1029" t="str">
            <v xml:space="preserve"> </v>
          </cell>
          <cell r="K1029">
            <v>167</v>
          </cell>
          <cell r="L1029">
            <v>9.326000000000001E-2</v>
          </cell>
          <cell r="M1029">
            <v>-19</v>
          </cell>
          <cell r="N1029">
            <v>18</v>
          </cell>
          <cell r="O1029">
            <v>1</v>
          </cell>
          <cell r="P1029">
            <v>136.15700000000001</v>
          </cell>
          <cell r="Q1029">
            <v>0</v>
          </cell>
          <cell r="R1029">
            <v>136.15700000000001</v>
          </cell>
        </row>
        <row r="1030">
          <cell r="A1030" t="str">
            <v xml:space="preserve">Гагарина 15 </v>
          </cell>
          <cell r="B1030" t="str">
            <v xml:space="preserve">Каляева 198 гараж </v>
          </cell>
          <cell r="C1030" t="str">
            <v xml:space="preserve">Прочие </v>
          </cell>
          <cell r="D1030">
            <v>905.45</v>
          </cell>
          <cell r="E1030">
            <v>0</v>
          </cell>
          <cell r="F1030">
            <v>4074.52</v>
          </cell>
          <cell r="G1030">
            <v>0.7</v>
          </cell>
          <cell r="H1030">
            <v>1.19</v>
          </cell>
          <cell r="I1030">
            <v>4.5999999999999996</v>
          </cell>
          <cell r="J1030" t="str">
            <v xml:space="preserve"> </v>
          </cell>
          <cell r="K1030">
            <v>167</v>
          </cell>
          <cell r="L1030">
            <v>0.11800000000000001</v>
          </cell>
          <cell r="M1030">
            <v>-19</v>
          </cell>
          <cell r="N1030">
            <v>14</v>
          </cell>
          <cell r="O1030">
            <v>1</v>
          </cell>
          <cell r="P1030">
            <v>135.834</v>
          </cell>
          <cell r="Q1030">
            <v>0</v>
          </cell>
          <cell r="R1030">
            <v>135.834</v>
          </cell>
        </row>
        <row r="1031">
          <cell r="A1031" t="str">
            <v xml:space="preserve">Гагарина 15 </v>
          </cell>
          <cell r="B1031" t="str">
            <v xml:space="preserve">Каляева 261 Литер А Каляев-Инвест </v>
          </cell>
          <cell r="C1031" t="str">
            <v xml:space="preserve">Прочие </v>
          </cell>
          <cell r="D1031">
            <v>1189</v>
          </cell>
          <cell r="E1031">
            <v>0</v>
          </cell>
          <cell r="F1031">
            <v>5026.4799999999996</v>
          </cell>
          <cell r="G1031">
            <v>0.43</v>
          </cell>
          <cell r="H1031">
            <v>1.19</v>
          </cell>
          <cell r="I1031">
            <v>4.5999999999999996</v>
          </cell>
          <cell r="J1031" t="str">
            <v xml:space="preserve"> </v>
          </cell>
          <cell r="K1031">
            <v>167</v>
          </cell>
          <cell r="L1031">
            <v>0.10026</v>
          </cell>
          <cell r="M1031">
            <v>-19</v>
          </cell>
          <cell r="N1031">
            <v>18</v>
          </cell>
          <cell r="O1031">
            <v>1</v>
          </cell>
          <cell r="P1031">
            <v>146.37700000000001</v>
          </cell>
          <cell r="Q1031">
            <v>0</v>
          </cell>
          <cell r="R1031">
            <v>146.37700000000001</v>
          </cell>
        </row>
        <row r="1032">
          <cell r="A1032" t="str">
            <v xml:space="preserve">Гагарина 15 </v>
          </cell>
          <cell r="B1032" t="str">
            <v xml:space="preserve">Каляева 261 Лит "Б"склад </v>
          </cell>
          <cell r="C1032" t="str">
            <v xml:space="preserve">Прочие </v>
          </cell>
          <cell r="D1032">
            <v>202.6</v>
          </cell>
          <cell r="E1032">
            <v>0</v>
          </cell>
          <cell r="F1032">
            <v>1209</v>
          </cell>
          <cell r="G1032">
            <v>0.76</v>
          </cell>
          <cell r="H1032">
            <v>1.19</v>
          </cell>
          <cell r="I1032">
            <v>4.5999999999999996</v>
          </cell>
          <cell r="J1032" t="str">
            <v xml:space="preserve"> </v>
          </cell>
          <cell r="K1032">
            <v>167</v>
          </cell>
          <cell r="L1032">
            <v>3.9130000000000005E-2</v>
          </cell>
          <cell r="M1032">
            <v>-19</v>
          </cell>
          <cell r="N1032">
            <v>15</v>
          </cell>
          <cell r="O1032">
            <v>1</v>
          </cell>
          <cell r="P1032">
            <v>48.33</v>
          </cell>
          <cell r="Q1032">
            <v>0</v>
          </cell>
          <cell r="R1032">
            <v>48.33</v>
          </cell>
        </row>
        <row r="1033">
          <cell r="A1033" t="str">
            <v xml:space="preserve">Гагарина 15 </v>
          </cell>
          <cell r="B1033" t="str">
            <v xml:space="preserve">Каляева 261 Лит "В" гараж </v>
          </cell>
          <cell r="C1033" t="str">
            <v xml:space="preserve">Прочие </v>
          </cell>
          <cell r="D1033">
            <v>306.10000000000002</v>
          </cell>
          <cell r="E1033">
            <v>0</v>
          </cell>
          <cell r="F1033">
            <v>1543</v>
          </cell>
          <cell r="G1033">
            <v>0.7</v>
          </cell>
          <cell r="H1033">
            <v>1.19</v>
          </cell>
          <cell r="I1033">
            <v>4.5999999999999996</v>
          </cell>
          <cell r="J1033" t="str">
            <v xml:space="preserve"> </v>
          </cell>
          <cell r="K1033">
            <v>167</v>
          </cell>
          <cell r="L1033">
            <v>4.7520000000000007E-2</v>
          </cell>
          <cell r="M1033">
            <v>-19</v>
          </cell>
          <cell r="N1033">
            <v>16</v>
          </cell>
          <cell r="O1033">
            <v>1</v>
          </cell>
          <cell r="P1033">
            <v>62.459000000000003</v>
          </cell>
          <cell r="Q1033">
            <v>0</v>
          </cell>
          <cell r="R1033">
            <v>62.459000000000003</v>
          </cell>
        </row>
        <row r="1034">
          <cell r="A1034" t="str">
            <v xml:space="preserve">Гагарина 15 </v>
          </cell>
          <cell r="B1034" t="str">
            <v xml:space="preserve">Каляева 261 Лит "Г"адм.зд. </v>
          </cell>
          <cell r="C1034" t="str">
            <v xml:space="preserve">Прочие </v>
          </cell>
          <cell r="D1034">
            <v>63.2</v>
          </cell>
          <cell r="E1034">
            <v>417</v>
          </cell>
          <cell r="F1034">
            <v>417</v>
          </cell>
          <cell r="G1034">
            <v>0.7</v>
          </cell>
          <cell r="H1034">
            <v>1.19</v>
          </cell>
          <cell r="I1034">
            <v>4.5999999999999996</v>
          </cell>
          <cell r="J1034" t="str">
            <v xml:space="preserve"> </v>
          </cell>
          <cell r="K1034">
            <v>167</v>
          </cell>
          <cell r="L1034">
            <v>1.0527999999999999E-2</v>
          </cell>
          <cell r="M1034">
            <v>-19</v>
          </cell>
          <cell r="N1034">
            <v>10</v>
          </cell>
          <cell r="O1034">
            <v>1</v>
          </cell>
          <cell r="P1034">
            <v>7.9710000000000001</v>
          </cell>
          <cell r="Q1034">
            <v>0</v>
          </cell>
          <cell r="R1034">
            <v>7.9710000000000001</v>
          </cell>
        </row>
        <row r="1035">
          <cell r="A1035" t="str">
            <v xml:space="preserve">Гагарина 15 </v>
          </cell>
          <cell r="B1035" t="str">
            <v xml:space="preserve">Каляева 261 Лит "З"адм.зд. </v>
          </cell>
          <cell r="C1035" t="str">
            <v xml:space="preserve">Прочие </v>
          </cell>
          <cell r="D1035">
            <v>203.1</v>
          </cell>
          <cell r="E1035">
            <v>715</v>
          </cell>
          <cell r="F1035">
            <v>715</v>
          </cell>
          <cell r="G1035">
            <v>0.43</v>
          </cell>
          <cell r="H1035">
            <v>1.19</v>
          </cell>
          <cell r="I1035">
            <v>4.5999999999999996</v>
          </cell>
          <cell r="J1035" t="str">
            <v xml:space="preserve"> </v>
          </cell>
          <cell r="K1035">
            <v>167</v>
          </cell>
          <cell r="L1035">
            <v>1.4178E-2</v>
          </cell>
          <cell r="M1035">
            <v>-19</v>
          </cell>
          <cell r="N1035">
            <v>18</v>
          </cell>
          <cell r="O1035">
            <v>1</v>
          </cell>
          <cell r="P1035">
            <v>20.7</v>
          </cell>
          <cell r="Q1035">
            <v>0</v>
          </cell>
          <cell r="R1035">
            <v>20.7</v>
          </cell>
        </row>
        <row r="1036">
          <cell r="A1036" t="str">
            <v xml:space="preserve">Итого по котельной </v>
          </cell>
          <cell r="B1036" t="str">
            <v xml:space="preserve">собственное ---------------------------- </v>
          </cell>
          <cell r="C1036" t="str">
            <v xml:space="preserve">По всем группам </v>
          </cell>
          <cell r="D1036">
            <v>11693.920000000004</v>
          </cell>
          <cell r="E1036">
            <v>15181</v>
          </cell>
          <cell r="F1036">
            <v>52694.069999999992</v>
          </cell>
          <cell r="H1036">
            <v>1.19</v>
          </cell>
          <cell r="L1036">
            <v>0.99212100000000003</v>
          </cell>
          <cell r="P1036">
            <v>1359.91</v>
          </cell>
          <cell r="Q1036">
            <v>0</v>
          </cell>
          <cell r="R1036">
            <v>1359.91</v>
          </cell>
        </row>
        <row r="1037">
          <cell r="A1037" t="str">
            <v xml:space="preserve"> </v>
          </cell>
          <cell r="B1037" t="str">
            <v xml:space="preserve"> </v>
          </cell>
          <cell r="C1037" t="str">
            <v xml:space="preserve">Прочие </v>
          </cell>
          <cell r="D1037">
            <v>11693.920000000004</v>
          </cell>
          <cell r="E1037">
            <v>15181</v>
          </cell>
          <cell r="F1037">
            <v>52694.069999999992</v>
          </cell>
          <cell r="H1037">
            <v>1.19</v>
          </cell>
          <cell r="L1037">
            <v>0.99212100000000003</v>
          </cell>
          <cell r="P1037">
            <v>1359.91</v>
          </cell>
          <cell r="Q1037">
            <v>0</v>
          </cell>
          <cell r="R1037">
            <v>1359.91</v>
          </cell>
        </row>
        <row r="1038">
          <cell r="A1038" t="str">
            <v>Тепловые потери в наружных сетях потребителей</v>
          </cell>
          <cell r="H1038">
            <v>1.19</v>
          </cell>
        </row>
        <row r="1039">
          <cell r="A1039" t="str">
            <v xml:space="preserve">Гагарина 63/1 </v>
          </cell>
          <cell r="B1039" t="str">
            <v xml:space="preserve">Атарбекова 24 кв.16 неж. </v>
          </cell>
          <cell r="C1039" t="str">
            <v xml:space="preserve">Прочие </v>
          </cell>
          <cell r="D1039">
            <v>52.8</v>
          </cell>
          <cell r="E1039">
            <v>0</v>
          </cell>
          <cell r="F1039">
            <v>161.28700000000001</v>
          </cell>
          <cell r="G1039">
            <v>0</v>
          </cell>
          <cell r="H1039">
            <v>1.19</v>
          </cell>
          <cell r="I1039">
            <v>4.5999999999999996</v>
          </cell>
          <cell r="J1039" t="str">
            <v xml:space="preserve"> </v>
          </cell>
          <cell r="K1039">
            <v>167</v>
          </cell>
          <cell r="L1039">
            <v>2.317E-3</v>
          </cell>
          <cell r="M1039">
            <v>-19</v>
          </cell>
          <cell r="N1039">
            <v>18</v>
          </cell>
          <cell r="O1039">
            <v>1</v>
          </cell>
          <cell r="P1039">
            <v>3.383</v>
          </cell>
          <cell r="Q1039">
            <v>0</v>
          </cell>
          <cell r="R1039">
            <v>3.383</v>
          </cell>
        </row>
        <row r="1040">
          <cell r="A1040" t="str">
            <v xml:space="preserve">Гагарина 63/1 </v>
          </cell>
          <cell r="B1040" t="str">
            <v xml:space="preserve">Атарбекова 22 кв.46 неж.пом. </v>
          </cell>
          <cell r="C1040" t="str">
            <v xml:space="preserve">Прочие </v>
          </cell>
          <cell r="D1040">
            <v>62.8</v>
          </cell>
          <cell r="E1040">
            <v>0</v>
          </cell>
          <cell r="F1040">
            <v>161</v>
          </cell>
          <cell r="G1040">
            <v>0</v>
          </cell>
          <cell r="H1040">
            <v>1.19</v>
          </cell>
          <cell r="I1040">
            <v>4.5999999999999996</v>
          </cell>
          <cell r="J1040" t="str">
            <v xml:space="preserve"> </v>
          </cell>
          <cell r="K1040">
            <v>167</v>
          </cell>
          <cell r="L1040">
            <v>3.1329999999999999E-3</v>
          </cell>
          <cell r="M1040">
            <v>-19</v>
          </cell>
          <cell r="N1040">
            <v>18</v>
          </cell>
          <cell r="O1040">
            <v>1</v>
          </cell>
          <cell r="P1040">
            <v>4.5739999999999998</v>
          </cell>
          <cell r="Q1040">
            <v>0</v>
          </cell>
          <cell r="R1040">
            <v>4.5739999999999998</v>
          </cell>
        </row>
        <row r="1041">
          <cell r="A1041" t="str">
            <v xml:space="preserve">Гагарина 63/1 </v>
          </cell>
          <cell r="B1041" t="str">
            <v xml:space="preserve">Атарбекова 28 кв51 </v>
          </cell>
          <cell r="C1041" t="str">
            <v xml:space="preserve">Прочие </v>
          </cell>
          <cell r="D1041">
            <v>51.3</v>
          </cell>
          <cell r="E1041">
            <v>0</v>
          </cell>
          <cell r="F1041">
            <v>140</v>
          </cell>
          <cell r="G1041">
            <v>0.37</v>
          </cell>
          <cell r="H1041">
            <v>1.19</v>
          </cell>
          <cell r="I1041">
            <v>4.5999999999999996</v>
          </cell>
          <cell r="J1041" t="str">
            <v xml:space="preserve"> </v>
          </cell>
          <cell r="K1041">
            <v>167</v>
          </cell>
          <cell r="L1041">
            <v>2.4029999999999998E-3</v>
          </cell>
          <cell r="M1041">
            <v>-19</v>
          </cell>
          <cell r="N1041">
            <v>18</v>
          </cell>
          <cell r="O1041">
            <v>1</v>
          </cell>
          <cell r="P1041">
            <v>3.508</v>
          </cell>
          <cell r="Q1041">
            <v>0</v>
          </cell>
          <cell r="R1041">
            <v>3.508</v>
          </cell>
        </row>
        <row r="1042">
          <cell r="A1042" t="str">
            <v xml:space="preserve">Гагарина 63/1 </v>
          </cell>
          <cell r="B1042" t="str">
            <v xml:space="preserve">Герцена 172 ж/д </v>
          </cell>
          <cell r="C1042" t="str">
            <v xml:space="preserve">Население </v>
          </cell>
          <cell r="D1042">
            <v>4619.3</v>
          </cell>
          <cell r="E1042">
            <v>13411</v>
          </cell>
          <cell r="F1042">
            <v>13406.05</v>
          </cell>
          <cell r="G1042">
            <v>0.37</v>
          </cell>
          <cell r="H1042">
            <v>1.19</v>
          </cell>
          <cell r="I1042">
            <v>4.5999999999999996</v>
          </cell>
          <cell r="J1042" t="str">
            <v xml:space="preserve">5 </v>
          </cell>
          <cell r="K1042">
            <v>167</v>
          </cell>
          <cell r="L1042">
            <v>0.23009000000000002</v>
          </cell>
          <cell r="M1042">
            <v>-19</v>
          </cell>
          <cell r="N1042">
            <v>18</v>
          </cell>
          <cell r="O1042">
            <v>1</v>
          </cell>
          <cell r="P1042">
            <v>335.92599999999999</v>
          </cell>
          <cell r="Q1042">
            <v>459.63299999999998</v>
          </cell>
          <cell r="R1042">
            <v>459.63299999999998</v>
          </cell>
        </row>
        <row r="1043">
          <cell r="A1043" t="str">
            <v xml:space="preserve">Гагарина 63/1 </v>
          </cell>
          <cell r="B1043" t="str">
            <v xml:space="preserve">Гагарина 73 ж/д с пристройками </v>
          </cell>
          <cell r="C1043" t="str">
            <v xml:space="preserve">Население </v>
          </cell>
          <cell r="D1043">
            <v>4841.3</v>
          </cell>
          <cell r="E1043">
            <v>16879</v>
          </cell>
          <cell r="F1043">
            <v>17189</v>
          </cell>
          <cell r="G1043">
            <v>0.37</v>
          </cell>
          <cell r="H1043">
            <v>1.19</v>
          </cell>
          <cell r="I1043">
            <v>4.5999999999999996</v>
          </cell>
          <cell r="J1043" t="str">
            <v xml:space="preserve">5 </v>
          </cell>
          <cell r="K1043">
            <v>167</v>
          </cell>
          <cell r="L1043">
            <v>0.30013000000000001</v>
          </cell>
          <cell r="M1043">
            <v>-19</v>
          </cell>
          <cell r="N1043">
            <v>18</v>
          </cell>
          <cell r="O1043">
            <v>1</v>
          </cell>
          <cell r="P1043">
            <v>438.18299999999999</v>
          </cell>
          <cell r="Q1043">
            <v>481.72300000000001</v>
          </cell>
          <cell r="R1043">
            <v>481.72300000000001</v>
          </cell>
        </row>
        <row r="1044">
          <cell r="A1044" t="str">
            <v xml:space="preserve">Гагарина 63/1 </v>
          </cell>
          <cell r="B1044" t="str">
            <v xml:space="preserve">Герцена 184 ж/д </v>
          </cell>
          <cell r="C1044" t="str">
            <v xml:space="preserve">Население </v>
          </cell>
          <cell r="D1044">
            <v>3392.1</v>
          </cell>
          <cell r="E1044">
            <v>5</v>
          </cell>
          <cell r="F1044">
            <v>11695.68</v>
          </cell>
          <cell r="G1044">
            <v>0.38</v>
          </cell>
          <cell r="H1044">
            <v>1.19</v>
          </cell>
          <cell r="I1044">
            <v>4.5999999999999996</v>
          </cell>
          <cell r="J1044" t="str">
            <v xml:space="preserve">5 </v>
          </cell>
          <cell r="K1044">
            <v>167</v>
          </cell>
          <cell r="L1044">
            <v>0.20616000000000001</v>
          </cell>
          <cell r="M1044">
            <v>-19</v>
          </cell>
          <cell r="N1044">
            <v>18</v>
          </cell>
          <cell r="O1044">
            <v>1</v>
          </cell>
          <cell r="P1044">
            <v>300.98899999999998</v>
          </cell>
          <cell r="Q1044">
            <v>337.52600000000001</v>
          </cell>
          <cell r="R1044">
            <v>337.52600000000001</v>
          </cell>
        </row>
        <row r="1045">
          <cell r="A1045" t="str">
            <v xml:space="preserve">Гагарина 63/1 </v>
          </cell>
          <cell r="B1045" t="str">
            <v xml:space="preserve">Гагарина 71 ж/д </v>
          </cell>
          <cell r="C1045" t="str">
            <v xml:space="preserve">Население </v>
          </cell>
          <cell r="D1045">
            <v>3369.5</v>
          </cell>
          <cell r="E1045">
            <v>11431</v>
          </cell>
          <cell r="F1045">
            <v>11426.5</v>
          </cell>
          <cell r="G1045">
            <v>0.38</v>
          </cell>
          <cell r="H1045">
            <v>1.19</v>
          </cell>
          <cell r="I1045">
            <v>4.5999999999999996</v>
          </cell>
          <cell r="J1045" t="str">
            <v xml:space="preserve">5 </v>
          </cell>
          <cell r="K1045">
            <v>167</v>
          </cell>
          <cell r="L1045">
            <v>0.20141499999999998</v>
          </cell>
          <cell r="M1045">
            <v>-19</v>
          </cell>
          <cell r="N1045">
            <v>18</v>
          </cell>
          <cell r="O1045">
            <v>1</v>
          </cell>
          <cell r="P1045">
            <v>294.06099999999998</v>
          </cell>
          <cell r="Q1045">
            <v>335.27600000000001</v>
          </cell>
          <cell r="R1045">
            <v>335.27600000000001</v>
          </cell>
        </row>
        <row r="1046">
          <cell r="A1046" t="str">
            <v xml:space="preserve">Гагарина 63/1 </v>
          </cell>
          <cell r="B1046" t="str">
            <v xml:space="preserve">Гагарина 69 ж/д </v>
          </cell>
          <cell r="C1046" t="str">
            <v xml:space="preserve">Население </v>
          </cell>
          <cell r="D1046">
            <v>2497.1</v>
          </cell>
          <cell r="E1046">
            <v>11242</v>
          </cell>
          <cell r="F1046">
            <v>11236.7</v>
          </cell>
          <cell r="G1046">
            <v>0.38</v>
          </cell>
          <cell r="H1046">
            <v>1.19</v>
          </cell>
          <cell r="I1046">
            <v>4.5999999999999996</v>
          </cell>
          <cell r="J1046" t="str">
            <v xml:space="preserve">5 </v>
          </cell>
          <cell r="K1046">
            <v>167</v>
          </cell>
          <cell r="L1046">
            <v>0.19807000000000002</v>
          </cell>
          <cell r="M1046">
            <v>-19</v>
          </cell>
          <cell r="N1046">
            <v>18</v>
          </cell>
          <cell r="O1046">
            <v>1</v>
          </cell>
          <cell r="P1046">
            <v>289.17899999999997</v>
          </cell>
          <cell r="Q1046">
            <v>248.471</v>
          </cell>
          <cell r="R1046">
            <v>248.471</v>
          </cell>
        </row>
        <row r="1047">
          <cell r="A1047" t="str">
            <v xml:space="preserve">Гагарина 63/1 </v>
          </cell>
          <cell r="B1047" t="str">
            <v xml:space="preserve">Герцена 188  ж/д </v>
          </cell>
          <cell r="C1047" t="str">
            <v xml:space="preserve">Население </v>
          </cell>
          <cell r="D1047">
            <v>2770.2</v>
          </cell>
          <cell r="E1047">
            <v>9858</v>
          </cell>
          <cell r="F1047">
            <v>9853</v>
          </cell>
          <cell r="G1047">
            <v>0.38</v>
          </cell>
          <cell r="H1047">
            <v>1.19</v>
          </cell>
          <cell r="I1047">
            <v>4.5999999999999996</v>
          </cell>
          <cell r="J1047" t="str">
            <v xml:space="preserve">5 </v>
          </cell>
          <cell r="K1047">
            <v>167</v>
          </cell>
          <cell r="L1047">
            <v>0.17460000000000001</v>
          </cell>
          <cell r="M1047">
            <v>-19</v>
          </cell>
          <cell r="N1047">
            <v>18</v>
          </cell>
          <cell r="O1047">
            <v>1</v>
          </cell>
          <cell r="P1047">
            <v>254.91200000000001</v>
          </cell>
          <cell r="Q1047">
            <v>275.64600000000002</v>
          </cell>
          <cell r="R1047">
            <v>275.64600000000002</v>
          </cell>
        </row>
        <row r="1048">
          <cell r="A1048" t="str">
            <v xml:space="preserve">Гагарина 63/1 </v>
          </cell>
          <cell r="B1048" t="str">
            <v xml:space="preserve">Герцена 188 прис.кв.3 </v>
          </cell>
          <cell r="C1048" t="str">
            <v xml:space="preserve">Население </v>
          </cell>
          <cell r="D1048">
            <v>12.3</v>
          </cell>
          <cell r="E1048">
            <v>55</v>
          </cell>
          <cell r="F1048">
            <v>55.3</v>
          </cell>
          <cell r="G1048">
            <v>0.38</v>
          </cell>
          <cell r="H1048">
            <v>1.19</v>
          </cell>
          <cell r="I1048">
            <v>4.5999999999999996</v>
          </cell>
          <cell r="J1048" t="str">
            <v xml:space="preserve">5 </v>
          </cell>
          <cell r="K1048">
            <v>167</v>
          </cell>
          <cell r="L1048">
            <v>9.8000000000000019E-4</v>
          </cell>
          <cell r="M1048">
            <v>-19</v>
          </cell>
          <cell r="N1048">
            <v>18</v>
          </cell>
          <cell r="O1048">
            <v>1</v>
          </cell>
          <cell r="P1048">
            <v>1.431</v>
          </cell>
          <cell r="Q1048">
            <v>1.222</v>
          </cell>
          <cell r="R1048">
            <v>1.222</v>
          </cell>
        </row>
        <row r="1049">
          <cell r="A1049" t="str">
            <v xml:space="preserve">Гагарина 63/1 </v>
          </cell>
          <cell r="B1049" t="str">
            <v xml:space="preserve">Герцена 188 прис.кв.31 </v>
          </cell>
          <cell r="C1049" t="str">
            <v xml:space="preserve">Население </v>
          </cell>
          <cell r="D1049">
            <v>16.2</v>
          </cell>
          <cell r="E1049">
            <v>73</v>
          </cell>
          <cell r="F1049">
            <v>72.8</v>
          </cell>
          <cell r="G1049">
            <v>0.38</v>
          </cell>
          <cell r="H1049">
            <v>1.19</v>
          </cell>
          <cell r="I1049">
            <v>4.5999999999999996</v>
          </cell>
          <cell r="J1049" t="str">
            <v xml:space="preserve">5 </v>
          </cell>
          <cell r="K1049">
            <v>167</v>
          </cell>
          <cell r="L1049">
            <v>1.2900000000000001E-3</v>
          </cell>
          <cell r="M1049">
            <v>-19</v>
          </cell>
          <cell r="N1049">
            <v>18</v>
          </cell>
          <cell r="O1049">
            <v>1</v>
          </cell>
          <cell r="P1049">
            <v>1.885</v>
          </cell>
          <cell r="Q1049">
            <v>1.6139999999999999</v>
          </cell>
          <cell r="R1049">
            <v>1.6139999999999999</v>
          </cell>
        </row>
        <row r="1050">
          <cell r="A1050" t="str">
            <v xml:space="preserve">Гагарина 63/1 </v>
          </cell>
          <cell r="B1050" t="str">
            <v xml:space="preserve">Герцена 188 прис.кв.33 </v>
          </cell>
          <cell r="C1050" t="str">
            <v xml:space="preserve">Население </v>
          </cell>
          <cell r="D1050">
            <v>18.600000000000001</v>
          </cell>
          <cell r="E1050">
            <v>84</v>
          </cell>
          <cell r="F1050">
            <v>83.5</v>
          </cell>
          <cell r="G1050">
            <v>0.38</v>
          </cell>
          <cell r="H1050">
            <v>1.19</v>
          </cell>
          <cell r="I1050">
            <v>4.5999999999999996</v>
          </cell>
          <cell r="J1050" t="str">
            <v xml:space="preserve">5 </v>
          </cell>
          <cell r="K1050">
            <v>167</v>
          </cell>
          <cell r="L1050">
            <v>1.4800000000000002E-3</v>
          </cell>
          <cell r="M1050">
            <v>-19</v>
          </cell>
          <cell r="N1050">
            <v>18</v>
          </cell>
          <cell r="O1050">
            <v>1</v>
          </cell>
          <cell r="P1050">
            <v>2.16</v>
          </cell>
          <cell r="Q1050">
            <v>1.8519999999999999</v>
          </cell>
          <cell r="R1050">
            <v>1.8519999999999999</v>
          </cell>
        </row>
        <row r="1051">
          <cell r="A1051" t="str">
            <v xml:space="preserve">Гагарина 63/1 </v>
          </cell>
          <cell r="B1051" t="str">
            <v xml:space="preserve">Герцена 188 прис.кв.34 </v>
          </cell>
          <cell r="C1051" t="str">
            <v xml:space="preserve">Население </v>
          </cell>
          <cell r="D1051">
            <v>16.2</v>
          </cell>
          <cell r="E1051">
            <v>73</v>
          </cell>
          <cell r="F1051">
            <v>72.8</v>
          </cell>
          <cell r="G1051">
            <v>0.38</v>
          </cell>
          <cell r="H1051">
            <v>1.19</v>
          </cell>
          <cell r="I1051">
            <v>4.5999999999999996</v>
          </cell>
          <cell r="J1051" t="str">
            <v xml:space="preserve">5 </v>
          </cell>
          <cell r="K1051">
            <v>167</v>
          </cell>
          <cell r="L1051">
            <v>1.2900000000000001E-3</v>
          </cell>
          <cell r="M1051">
            <v>-19</v>
          </cell>
          <cell r="N1051">
            <v>18</v>
          </cell>
          <cell r="O1051">
            <v>1</v>
          </cell>
          <cell r="P1051">
            <v>1.885</v>
          </cell>
          <cell r="Q1051">
            <v>1.6139999999999999</v>
          </cell>
          <cell r="R1051">
            <v>1.6139999999999999</v>
          </cell>
        </row>
        <row r="1052">
          <cell r="A1052" t="str">
            <v xml:space="preserve">Гагарина 63/1 </v>
          </cell>
          <cell r="B1052" t="str">
            <v xml:space="preserve">Герцена 188 прис.кв.36 </v>
          </cell>
          <cell r="C1052" t="str">
            <v xml:space="preserve">Население </v>
          </cell>
          <cell r="D1052">
            <v>18.600000000000001</v>
          </cell>
          <cell r="E1052">
            <v>84</v>
          </cell>
          <cell r="F1052">
            <v>87.7</v>
          </cell>
          <cell r="G1052">
            <v>0.38</v>
          </cell>
          <cell r="H1052">
            <v>1.19</v>
          </cell>
          <cell r="I1052">
            <v>4.5999999999999996</v>
          </cell>
          <cell r="J1052" t="str">
            <v xml:space="preserve">5 </v>
          </cell>
          <cell r="K1052">
            <v>167</v>
          </cell>
          <cell r="L1052">
            <v>1.4800000000000002E-3</v>
          </cell>
          <cell r="M1052">
            <v>-19</v>
          </cell>
          <cell r="N1052">
            <v>18</v>
          </cell>
          <cell r="O1052">
            <v>1</v>
          </cell>
          <cell r="P1052">
            <v>2.16</v>
          </cell>
          <cell r="Q1052">
            <v>1.8519999999999999</v>
          </cell>
          <cell r="R1052">
            <v>1.8519999999999999</v>
          </cell>
        </row>
        <row r="1053">
          <cell r="A1053" t="str">
            <v xml:space="preserve">Гагарина 63/1 </v>
          </cell>
          <cell r="B1053" t="str">
            <v xml:space="preserve">Герцена 188 прис.кв.46 </v>
          </cell>
          <cell r="C1053" t="str">
            <v xml:space="preserve">Население </v>
          </cell>
          <cell r="D1053">
            <v>18.7</v>
          </cell>
          <cell r="E1053">
            <v>84</v>
          </cell>
          <cell r="F1053">
            <v>84.1</v>
          </cell>
          <cell r="G1053">
            <v>0.38</v>
          </cell>
          <cell r="H1053">
            <v>1.19</v>
          </cell>
          <cell r="I1053">
            <v>4.5999999999999996</v>
          </cell>
          <cell r="J1053" t="str">
            <v xml:space="preserve">5 </v>
          </cell>
          <cell r="K1053">
            <v>167</v>
          </cell>
          <cell r="L1053">
            <v>1.4900000000000002E-3</v>
          </cell>
          <cell r="M1053">
            <v>-19</v>
          </cell>
          <cell r="N1053">
            <v>18</v>
          </cell>
          <cell r="O1053">
            <v>1</v>
          </cell>
          <cell r="P1053">
            <v>2.1749999999999998</v>
          </cell>
          <cell r="Q1053">
            <v>1.8620000000000001</v>
          </cell>
          <cell r="R1053">
            <v>1.8620000000000001</v>
          </cell>
        </row>
        <row r="1054">
          <cell r="A1054" t="str">
            <v xml:space="preserve">Гагарина 63/1 </v>
          </cell>
          <cell r="B1054" t="str">
            <v xml:space="preserve">Герцена 188 прис.кв.47 </v>
          </cell>
          <cell r="C1054" t="str">
            <v xml:space="preserve">Население </v>
          </cell>
          <cell r="D1054">
            <v>6.4</v>
          </cell>
          <cell r="E1054">
            <v>29</v>
          </cell>
          <cell r="F1054">
            <v>28.8</v>
          </cell>
          <cell r="G1054">
            <v>0.38</v>
          </cell>
          <cell r="H1054">
            <v>1.19</v>
          </cell>
          <cell r="I1054">
            <v>4.5999999999999996</v>
          </cell>
          <cell r="J1054" t="str">
            <v xml:space="preserve">5 </v>
          </cell>
          <cell r="K1054">
            <v>167</v>
          </cell>
          <cell r="L1054">
            <v>5.1000000000000004E-4</v>
          </cell>
          <cell r="M1054">
            <v>-19</v>
          </cell>
          <cell r="N1054">
            <v>18</v>
          </cell>
          <cell r="O1054">
            <v>1</v>
          </cell>
          <cell r="P1054">
            <v>0.74399999999999999</v>
          </cell>
          <cell r="Q1054">
            <v>0.63600000000000001</v>
          </cell>
          <cell r="R1054">
            <v>0.63600000000000001</v>
          </cell>
        </row>
        <row r="1055">
          <cell r="A1055" t="str">
            <v xml:space="preserve">Гагарина 63/1 </v>
          </cell>
          <cell r="B1055" t="str">
            <v xml:space="preserve">Герцена 188 прист.кв.1 </v>
          </cell>
          <cell r="C1055" t="str">
            <v xml:space="preserve">Население </v>
          </cell>
          <cell r="D1055">
            <v>21.6</v>
          </cell>
          <cell r="E1055">
            <v>97</v>
          </cell>
          <cell r="F1055">
            <v>97.05</v>
          </cell>
          <cell r="G1055">
            <v>0.38</v>
          </cell>
          <cell r="H1055">
            <v>1.19</v>
          </cell>
          <cell r="I1055">
            <v>4.5999999999999996</v>
          </cell>
          <cell r="J1055" t="str">
            <v xml:space="preserve">5 </v>
          </cell>
          <cell r="K1055">
            <v>167</v>
          </cell>
          <cell r="L1055">
            <v>1.7200000000000002E-3</v>
          </cell>
          <cell r="M1055">
            <v>-19</v>
          </cell>
          <cell r="N1055">
            <v>18</v>
          </cell>
          <cell r="O1055">
            <v>1</v>
          </cell>
          <cell r="P1055">
            <v>2.512</v>
          </cell>
          <cell r="Q1055">
            <v>2.1509999999999998</v>
          </cell>
          <cell r="R1055">
            <v>2.1509999999999998</v>
          </cell>
        </row>
        <row r="1056">
          <cell r="A1056" t="str">
            <v xml:space="preserve">Гагарина 63/1 </v>
          </cell>
          <cell r="B1056" t="str">
            <v xml:space="preserve">Герцена 188 прист.кв.2 </v>
          </cell>
          <cell r="C1056" t="str">
            <v xml:space="preserve">Население </v>
          </cell>
          <cell r="D1056">
            <v>12.9</v>
          </cell>
          <cell r="E1056">
            <v>58</v>
          </cell>
          <cell r="F1056">
            <v>58.1</v>
          </cell>
          <cell r="G1056">
            <v>0.38</v>
          </cell>
          <cell r="H1056">
            <v>1.19</v>
          </cell>
          <cell r="I1056">
            <v>4.5999999999999996</v>
          </cell>
          <cell r="J1056" t="str">
            <v xml:space="preserve">5 </v>
          </cell>
          <cell r="K1056">
            <v>167</v>
          </cell>
          <cell r="L1056">
            <v>1.0300000000000001E-3</v>
          </cell>
          <cell r="M1056">
            <v>-19</v>
          </cell>
          <cell r="N1056">
            <v>18</v>
          </cell>
          <cell r="O1056">
            <v>1</v>
          </cell>
          <cell r="P1056">
            <v>1.504</v>
          </cell>
          <cell r="Q1056">
            <v>1.282</v>
          </cell>
          <cell r="R1056">
            <v>1.282</v>
          </cell>
        </row>
        <row r="1057">
          <cell r="A1057" t="str">
            <v xml:space="preserve">Гагарина 63/1 </v>
          </cell>
          <cell r="B1057" t="str">
            <v xml:space="preserve">Атарбекова 22 кв.31 </v>
          </cell>
          <cell r="C1057" t="str">
            <v xml:space="preserve">Прочие </v>
          </cell>
          <cell r="D1057">
            <v>43.3</v>
          </cell>
          <cell r="E1057">
            <v>0</v>
          </cell>
          <cell r="F1057">
            <v>126.45</v>
          </cell>
          <cell r="G1057">
            <v>0</v>
          </cell>
          <cell r="H1057">
            <v>1.19</v>
          </cell>
          <cell r="I1057">
            <v>4.5999999999999996</v>
          </cell>
          <cell r="J1057" t="str">
            <v xml:space="preserve"> </v>
          </cell>
          <cell r="K1057">
            <v>167</v>
          </cell>
          <cell r="L1057">
            <v>2.1700000000000001E-3</v>
          </cell>
          <cell r="M1057">
            <v>-19</v>
          </cell>
          <cell r="N1057">
            <v>18</v>
          </cell>
          <cell r="O1057">
            <v>1</v>
          </cell>
          <cell r="P1057">
            <v>3.17</v>
          </cell>
          <cell r="Q1057">
            <v>0</v>
          </cell>
          <cell r="R1057">
            <v>3.17</v>
          </cell>
        </row>
        <row r="1058">
          <cell r="A1058" t="str">
            <v xml:space="preserve">Гагарина 63/1 </v>
          </cell>
          <cell r="B1058" t="str">
            <v xml:space="preserve">Атарбекова 22 кв.3 </v>
          </cell>
          <cell r="C1058" t="str">
            <v xml:space="preserve">Прочие </v>
          </cell>
          <cell r="D1058">
            <v>63.4</v>
          </cell>
          <cell r="E1058">
            <v>0</v>
          </cell>
          <cell r="F1058">
            <v>169.5</v>
          </cell>
          <cell r="G1058">
            <v>0</v>
          </cell>
          <cell r="H1058">
            <v>1.19</v>
          </cell>
          <cell r="I1058">
            <v>4.5999999999999996</v>
          </cell>
          <cell r="J1058" t="str">
            <v xml:space="preserve"> </v>
          </cell>
          <cell r="K1058">
            <v>167</v>
          </cell>
          <cell r="L1058">
            <v>2.9089999999999997E-3</v>
          </cell>
          <cell r="M1058">
            <v>-19</v>
          </cell>
          <cell r="N1058">
            <v>18</v>
          </cell>
          <cell r="O1058">
            <v>1</v>
          </cell>
          <cell r="P1058">
            <v>4.2469999999999999</v>
          </cell>
          <cell r="Q1058">
            <v>0</v>
          </cell>
          <cell r="R1058">
            <v>4.2469999999999999</v>
          </cell>
        </row>
        <row r="1059">
          <cell r="A1059" t="str">
            <v xml:space="preserve">Гагарина 63/1 </v>
          </cell>
          <cell r="B1059" t="str">
            <v xml:space="preserve">Герцена 172  неж.пом. </v>
          </cell>
          <cell r="C1059" t="str">
            <v xml:space="preserve">Прочие </v>
          </cell>
          <cell r="D1059">
            <v>111.52</v>
          </cell>
          <cell r="E1059">
            <v>580</v>
          </cell>
          <cell r="F1059">
            <v>501.85</v>
          </cell>
          <cell r="G1059">
            <v>0.43</v>
          </cell>
          <cell r="H1059">
            <v>1.19</v>
          </cell>
          <cell r="I1059">
            <v>4.5999999999999996</v>
          </cell>
          <cell r="J1059" t="str">
            <v xml:space="preserve"> </v>
          </cell>
          <cell r="K1059">
            <v>167</v>
          </cell>
          <cell r="L1059">
            <v>1.0010000000000002E-2</v>
          </cell>
          <cell r="M1059">
            <v>-19</v>
          </cell>
          <cell r="N1059">
            <v>18</v>
          </cell>
          <cell r="O1059">
            <v>1</v>
          </cell>
          <cell r="P1059">
            <v>14.614000000000001</v>
          </cell>
          <cell r="Q1059">
            <v>0</v>
          </cell>
          <cell r="R1059">
            <v>14.614000000000001</v>
          </cell>
        </row>
        <row r="1060">
          <cell r="A1060" t="str">
            <v xml:space="preserve">Гагарина 63/1 </v>
          </cell>
          <cell r="B1060" t="str">
            <v xml:space="preserve">Гагарина 79-б адм.здание с пристройкой </v>
          </cell>
          <cell r="C1060" t="str">
            <v xml:space="preserve">Прочие </v>
          </cell>
          <cell r="D1060">
            <v>259.89999999999998</v>
          </cell>
          <cell r="E1060">
            <v>0</v>
          </cell>
          <cell r="F1060">
            <v>1074.8800000000001</v>
          </cell>
          <cell r="G1060">
            <v>0.43</v>
          </cell>
          <cell r="H1060">
            <v>1.19</v>
          </cell>
          <cell r="I1060">
            <v>4.5999999999999996</v>
          </cell>
          <cell r="J1060" t="str">
            <v xml:space="preserve"> </v>
          </cell>
          <cell r="K1060">
            <v>167</v>
          </cell>
          <cell r="L1060">
            <v>2.1440000000000001E-2</v>
          </cell>
          <cell r="M1060">
            <v>-19</v>
          </cell>
          <cell r="N1060">
            <v>18</v>
          </cell>
          <cell r="O1060">
            <v>1</v>
          </cell>
          <cell r="P1060">
            <v>31.303000000000001</v>
          </cell>
          <cell r="Q1060">
            <v>0</v>
          </cell>
          <cell r="R1060">
            <v>31.303000000000001</v>
          </cell>
        </row>
        <row r="1061">
          <cell r="A1061" t="str">
            <v xml:space="preserve">Гагарина 63/1 </v>
          </cell>
          <cell r="B1061" t="str">
            <v xml:space="preserve">Атарбекова 22 стомат.кабинет </v>
          </cell>
          <cell r="C1061" t="str">
            <v xml:space="preserve">Прочие </v>
          </cell>
          <cell r="D1061">
            <v>42.7</v>
          </cell>
          <cell r="E1061">
            <v>0</v>
          </cell>
          <cell r="F1061">
            <v>149.54</v>
          </cell>
          <cell r="G1061">
            <v>0.37</v>
          </cell>
          <cell r="H1061">
            <v>1.19</v>
          </cell>
          <cell r="I1061">
            <v>4.5999999999999996</v>
          </cell>
          <cell r="J1061" t="str">
            <v xml:space="preserve"> </v>
          </cell>
          <cell r="K1061">
            <v>167</v>
          </cell>
          <cell r="L1061">
            <v>2.5669999999999998E-3</v>
          </cell>
          <cell r="M1061">
            <v>-19</v>
          </cell>
          <cell r="N1061">
            <v>18</v>
          </cell>
          <cell r="O1061">
            <v>1</v>
          </cell>
          <cell r="P1061">
            <v>3.7469999999999999</v>
          </cell>
          <cell r="Q1061">
            <v>0</v>
          </cell>
          <cell r="R1061">
            <v>3.7469999999999999</v>
          </cell>
        </row>
        <row r="1062">
          <cell r="A1062" t="str">
            <v xml:space="preserve">Гагарина 63/1 </v>
          </cell>
          <cell r="B1062" t="str">
            <v xml:space="preserve">Атарбекова 24 кв.18 </v>
          </cell>
          <cell r="C1062" t="str">
            <v xml:space="preserve">Прочие </v>
          </cell>
          <cell r="D1062">
            <v>45.4</v>
          </cell>
          <cell r="E1062">
            <v>146</v>
          </cell>
          <cell r="F1062">
            <v>146</v>
          </cell>
          <cell r="G1062">
            <v>0</v>
          </cell>
          <cell r="H1062">
            <v>1.19</v>
          </cell>
          <cell r="I1062">
            <v>4.5999999999999996</v>
          </cell>
          <cell r="J1062" t="str">
            <v xml:space="preserve"> </v>
          </cell>
          <cell r="K1062">
            <v>167</v>
          </cell>
          <cell r="L1062">
            <v>2.0900000000000003E-3</v>
          </cell>
          <cell r="M1062">
            <v>-19</v>
          </cell>
          <cell r="N1062">
            <v>18</v>
          </cell>
          <cell r="O1062">
            <v>1</v>
          </cell>
          <cell r="P1062">
            <v>3.0510000000000002</v>
          </cell>
          <cell r="Q1062">
            <v>0</v>
          </cell>
          <cell r="R1062">
            <v>3.0510000000000002</v>
          </cell>
        </row>
        <row r="1063">
          <cell r="A1063" t="str">
            <v xml:space="preserve">Гагарина 63/1 </v>
          </cell>
          <cell r="B1063" t="str">
            <v xml:space="preserve">Гагарина 63  адм.зд. </v>
          </cell>
          <cell r="C1063" t="str">
            <v xml:space="preserve">Прочие </v>
          </cell>
          <cell r="D1063">
            <v>122.3</v>
          </cell>
          <cell r="E1063">
            <v>0</v>
          </cell>
          <cell r="F1063">
            <v>550.36</v>
          </cell>
          <cell r="G1063">
            <v>0.37</v>
          </cell>
          <cell r="H1063">
            <v>1.19</v>
          </cell>
          <cell r="I1063">
            <v>4.5999999999999996</v>
          </cell>
          <cell r="J1063" t="str">
            <v xml:space="preserve"> </v>
          </cell>
          <cell r="K1063">
            <v>167</v>
          </cell>
          <cell r="L1063">
            <v>8.6800000000000002E-3</v>
          </cell>
          <cell r="M1063">
            <v>-19</v>
          </cell>
          <cell r="N1063">
            <v>15</v>
          </cell>
          <cell r="O1063">
            <v>1</v>
          </cell>
          <cell r="P1063">
            <v>10.72</v>
          </cell>
          <cell r="Q1063">
            <v>0</v>
          </cell>
          <cell r="R1063">
            <v>10.72</v>
          </cell>
        </row>
        <row r="1064">
          <cell r="A1064" t="str">
            <v xml:space="preserve">Гагарина 63/1 </v>
          </cell>
          <cell r="B1064" t="str">
            <v xml:space="preserve">Герцена 184  адм.зд. </v>
          </cell>
          <cell r="C1064" t="str">
            <v xml:space="preserve">Бюджет </v>
          </cell>
          <cell r="D1064">
            <v>117.5</v>
          </cell>
          <cell r="E1064">
            <v>0</v>
          </cell>
          <cell r="F1064">
            <v>528.77</v>
          </cell>
          <cell r="G1064">
            <v>0.43</v>
          </cell>
          <cell r="H1064">
            <v>1.19</v>
          </cell>
          <cell r="I1064">
            <v>4.5999999999999996</v>
          </cell>
          <cell r="J1064" t="str">
            <v xml:space="preserve"> </v>
          </cell>
          <cell r="K1064">
            <v>167</v>
          </cell>
          <cell r="L1064">
            <v>1.0546999999999999E-2</v>
          </cell>
          <cell r="M1064">
            <v>-19</v>
          </cell>
          <cell r="N1064">
            <v>18</v>
          </cell>
          <cell r="O1064">
            <v>1</v>
          </cell>
          <cell r="P1064">
            <v>15.399000000000001</v>
          </cell>
          <cell r="Q1064">
            <v>0</v>
          </cell>
          <cell r="R1064">
            <v>15.399000000000001</v>
          </cell>
        </row>
        <row r="1065">
          <cell r="A1065" t="str">
            <v xml:space="preserve">Гагарина 63/1 </v>
          </cell>
          <cell r="B1065" t="str">
            <v xml:space="preserve">Герцена 178 кв.48 нот.кон-а </v>
          </cell>
          <cell r="C1065" t="str">
            <v xml:space="preserve">Прочие </v>
          </cell>
          <cell r="D1065">
            <v>43.2</v>
          </cell>
          <cell r="E1065">
            <v>0</v>
          </cell>
          <cell r="F1065">
            <v>264.38</v>
          </cell>
          <cell r="G1065">
            <v>0.39</v>
          </cell>
          <cell r="H1065">
            <v>1.19</v>
          </cell>
          <cell r="I1065">
            <v>4.5999999999999996</v>
          </cell>
          <cell r="J1065" t="str">
            <v xml:space="preserve"> </v>
          </cell>
          <cell r="K1065">
            <v>167</v>
          </cell>
          <cell r="L1065">
            <v>4.8319999999999995E-3</v>
          </cell>
          <cell r="M1065">
            <v>-19</v>
          </cell>
          <cell r="N1065">
            <v>18</v>
          </cell>
          <cell r="O1065">
            <v>1</v>
          </cell>
          <cell r="P1065">
            <v>7.0549999999999997</v>
          </cell>
          <cell r="Q1065">
            <v>0</v>
          </cell>
          <cell r="R1065">
            <v>7.0549999999999997</v>
          </cell>
        </row>
        <row r="1066">
          <cell r="A1066" t="str">
            <v xml:space="preserve">Гагарина 63/1 </v>
          </cell>
          <cell r="B1066" t="str">
            <v xml:space="preserve">Герцена 190 Факел </v>
          </cell>
          <cell r="C1066" t="str">
            <v xml:space="preserve">Бюджет </v>
          </cell>
          <cell r="D1066">
            <v>27.42</v>
          </cell>
          <cell r="E1066">
            <v>0</v>
          </cell>
          <cell r="F1066">
            <v>123.4</v>
          </cell>
          <cell r="G1066">
            <v>0.37</v>
          </cell>
          <cell r="H1066">
            <v>1.19</v>
          </cell>
          <cell r="I1066">
            <v>4.5999999999999996</v>
          </cell>
          <cell r="J1066" t="str">
            <v xml:space="preserve"> </v>
          </cell>
          <cell r="K1066">
            <v>167</v>
          </cell>
          <cell r="L1066">
            <v>2.1180000000000001E-3</v>
          </cell>
          <cell r="M1066">
            <v>-19</v>
          </cell>
          <cell r="N1066">
            <v>18</v>
          </cell>
          <cell r="O1066">
            <v>1</v>
          </cell>
          <cell r="P1066">
            <v>3.0920000000000001</v>
          </cell>
          <cell r="Q1066">
            <v>0</v>
          </cell>
          <cell r="R1066">
            <v>3.0920000000000001</v>
          </cell>
        </row>
        <row r="1067">
          <cell r="A1067" t="str">
            <v xml:space="preserve">Гагарина 63/1 </v>
          </cell>
          <cell r="B1067" t="str">
            <v xml:space="preserve">Атарбекова 26 СШ 64 </v>
          </cell>
          <cell r="C1067" t="str">
            <v xml:space="preserve">Бюджет </v>
          </cell>
          <cell r="D1067">
            <v>5079.72</v>
          </cell>
          <cell r="E1067">
            <v>0</v>
          </cell>
          <cell r="F1067">
            <v>22858.75</v>
          </cell>
          <cell r="G1067">
            <v>0.33</v>
          </cell>
          <cell r="H1067">
            <v>1.19</v>
          </cell>
          <cell r="I1067">
            <v>4.5999999999999996</v>
          </cell>
          <cell r="J1067" t="str">
            <v xml:space="preserve">. </v>
          </cell>
          <cell r="K1067">
            <v>167</v>
          </cell>
          <cell r="L1067">
            <v>0.33100000000000002</v>
          </cell>
          <cell r="M1067">
            <v>-19</v>
          </cell>
          <cell r="N1067">
            <v>16</v>
          </cell>
          <cell r="O1067">
            <v>1</v>
          </cell>
          <cell r="P1067">
            <v>435.05900000000003</v>
          </cell>
          <cell r="Q1067">
            <v>0</v>
          </cell>
          <cell r="R1067">
            <v>435.05900000000003</v>
          </cell>
        </row>
        <row r="1068">
          <cell r="A1068" t="str">
            <v xml:space="preserve">Гагарина 63/1 </v>
          </cell>
          <cell r="B1068" t="str">
            <v xml:space="preserve">Атарбекова 24 к.58 маг-н </v>
          </cell>
          <cell r="C1068" t="str">
            <v xml:space="preserve">Прочие </v>
          </cell>
          <cell r="D1068">
            <v>31.5</v>
          </cell>
          <cell r="E1068">
            <v>0</v>
          </cell>
          <cell r="F1068">
            <v>141.91999999999999</v>
          </cell>
          <cell r="G1068">
            <v>0.37</v>
          </cell>
          <cell r="H1068">
            <v>1.19</v>
          </cell>
          <cell r="I1068">
            <v>4.5999999999999996</v>
          </cell>
          <cell r="J1068" t="str">
            <v xml:space="preserve"> </v>
          </cell>
          <cell r="K1068">
            <v>167</v>
          </cell>
          <cell r="L1068">
            <v>2.4359999999999998E-3</v>
          </cell>
          <cell r="M1068">
            <v>-19</v>
          </cell>
          <cell r="N1068">
            <v>18</v>
          </cell>
          <cell r="O1068">
            <v>1</v>
          </cell>
          <cell r="P1068">
            <v>3.5569999999999999</v>
          </cell>
          <cell r="Q1068">
            <v>0</v>
          </cell>
          <cell r="R1068">
            <v>3.5569999999999999</v>
          </cell>
        </row>
        <row r="1069">
          <cell r="A1069" t="str">
            <v xml:space="preserve">Гагарина 63/1 </v>
          </cell>
          <cell r="B1069" t="str">
            <v xml:space="preserve">Атарбекова 22 неж.пом. </v>
          </cell>
          <cell r="C1069" t="str">
            <v xml:space="preserve">Прочие </v>
          </cell>
          <cell r="D1069">
            <v>48.5</v>
          </cell>
          <cell r="E1069">
            <v>0</v>
          </cell>
          <cell r="F1069">
            <v>147.07</v>
          </cell>
          <cell r="G1069">
            <v>0.37</v>
          </cell>
          <cell r="H1069">
            <v>1.19</v>
          </cell>
          <cell r="I1069">
            <v>4.5999999999999996</v>
          </cell>
          <cell r="J1069" t="str">
            <v xml:space="preserve"> </v>
          </cell>
          <cell r="K1069">
            <v>167</v>
          </cell>
          <cell r="L1069">
            <v>2.5239999999999998E-3</v>
          </cell>
          <cell r="M1069">
            <v>-19</v>
          </cell>
          <cell r="N1069">
            <v>18</v>
          </cell>
          <cell r="O1069">
            <v>1</v>
          </cell>
          <cell r="P1069">
            <v>3.6840000000000002</v>
          </cell>
          <cell r="Q1069">
            <v>0</v>
          </cell>
          <cell r="R1069">
            <v>3.6840000000000002</v>
          </cell>
        </row>
        <row r="1070">
          <cell r="A1070" t="str">
            <v xml:space="preserve">Гагарина 63/1 </v>
          </cell>
          <cell r="B1070" t="str">
            <v xml:space="preserve">Герцена 190  фотолаб. </v>
          </cell>
          <cell r="C1070" t="str">
            <v xml:space="preserve">Прочие </v>
          </cell>
          <cell r="D1070">
            <v>27.06</v>
          </cell>
          <cell r="E1070">
            <v>0</v>
          </cell>
          <cell r="F1070">
            <v>121.77</v>
          </cell>
          <cell r="G1070">
            <v>0.37</v>
          </cell>
          <cell r="H1070">
            <v>1.19</v>
          </cell>
          <cell r="I1070">
            <v>4.5999999999999996</v>
          </cell>
          <cell r="J1070" t="str">
            <v xml:space="preserve"> </v>
          </cell>
          <cell r="K1070">
            <v>167</v>
          </cell>
          <cell r="L1070">
            <v>2.0900000000000003E-3</v>
          </cell>
          <cell r="M1070">
            <v>-19</v>
          </cell>
          <cell r="N1070">
            <v>18</v>
          </cell>
          <cell r="O1070">
            <v>1</v>
          </cell>
          <cell r="P1070">
            <v>3.0510000000000002</v>
          </cell>
          <cell r="Q1070">
            <v>0</v>
          </cell>
          <cell r="R1070">
            <v>3.0510000000000002</v>
          </cell>
        </row>
        <row r="1071">
          <cell r="A1071" t="str">
            <v xml:space="preserve">Гагарина 63/1 </v>
          </cell>
          <cell r="B1071" t="str">
            <v xml:space="preserve">Герцена 190 кв.7 неж.пом. </v>
          </cell>
          <cell r="C1071" t="str">
            <v xml:space="preserve">Прочие </v>
          </cell>
          <cell r="D1071">
            <v>44.4</v>
          </cell>
          <cell r="E1071">
            <v>0</v>
          </cell>
          <cell r="F1071">
            <v>149.38</v>
          </cell>
          <cell r="G1071">
            <v>0.37</v>
          </cell>
          <cell r="H1071">
            <v>1.19</v>
          </cell>
          <cell r="I1071">
            <v>4.5999999999999996</v>
          </cell>
          <cell r="J1071" t="str">
            <v xml:space="preserve"> </v>
          </cell>
          <cell r="K1071">
            <v>167</v>
          </cell>
          <cell r="L1071">
            <v>2.5639999999999999E-3</v>
          </cell>
          <cell r="M1071">
            <v>-19</v>
          </cell>
          <cell r="N1071">
            <v>18</v>
          </cell>
          <cell r="O1071">
            <v>1</v>
          </cell>
          <cell r="P1071">
            <v>3.7439999999999998</v>
          </cell>
          <cell r="Q1071">
            <v>0</v>
          </cell>
          <cell r="R1071">
            <v>3.7439999999999998</v>
          </cell>
        </row>
        <row r="1072">
          <cell r="A1072" t="str">
            <v xml:space="preserve">Гагарина 63/1 </v>
          </cell>
          <cell r="B1072" t="str">
            <v xml:space="preserve">Герцена 190 кв 101 </v>
          </cell>
          <cell r="C1072" t="str">
            <v xml:space="preserve">Прочие </v>
          </cell>
          <cell r="D1072">
            <v>63.3</v>
          </cell>
          <cell r="E1072">
            <v>212</v>
          </cell>
          <cell r="F1072">
            <v>212</v>
          </cell>
          <cell r="G1072">
            <v>0</v>
          </cell>
          <cell r="H1072">
            <v>1.19</v>
          </cell>
          <cell r="I1072">
            <v>4.5999999999999996</v>
          </cell>
          <cell r="J1072" t="str">
            <v xml:space="preserve"> </v>
          </cell>
          <cell r="K1072">
            <v>167</v>
          </cell>
          <cell r="L1072">
            <v>2.9059999999999997E-3</v>
          </cell>
          <cell r="M1072">
            <v>-19</v>
          </cell>
          <cell r="N1072">
            <v>18</v>
          </cell>
          <cell r="O1072">
            <v>1</v>
          </cell>
          <cell r="P1072">
            <v>4.2409999999999997</v>
          </cell>
          <cell r="Q1072">
            <v>0</v>
          </cell>
          <cell r="R1072">
            <v>4.2409999999999997</v>
          </cell>
        </row>
        <row r="1073">
          <cell r="A1073" t="str">
            <v xml:space="preserve">Гагарина 63/1 </v>
          </cell>
          <cell r="B1073" t="str">
            <v xml:space="preserve">Атарбекова 22 кв.2 неж </v>
          </cell>
          <cell r="C1073" t="str">
            <v xml:space="preserve">Прочие </v>
          </cell>
          <cell r="D1073">
            <v>39.6</v>
          </cell>
          <cell r="E1073">
            <v>0</v>
          </cell>
          <cell r="F1073">
            <v>139.79</v>
          </cell>
          <cell r="G1073">
            <v>0</v>
          </cell>
          <cell r="H1073">
            <v>1.19</v>
          </cell>
          <cell r="I1073">
            <v>4.5999999999999996</v>
          </cell>
          <cell r="J1073" t="str">
            <v xml:space="preserve"> </v>
          </cell>
          <cell r="K1073">
            <v>167</v>
          </cell>
          <cell r="L1073">
            <v>2.9119999999999997E-3</v>
          </cell>
          <cell r="M1073">
            <v>-19</v>
          </cell>
          <cell r="N1073">
            <v>18</v>
          </cell>
          <cell r="O1073">
            <v>1</v>
          </cell>
          <cell r="P1073">
            <v>4.2519999999999998</v>
          </cell>
          <cell r="Q1073">
            <v>0</v>
          </cell>
          <cell r="R1073">
            <v>4.2519999999999998</v>
          </cell>
        </row>
        <row r="1074">
          <cell r="A1074" t="str">
            <v xml:space="preserve">Гагарина 63/1 </v>
          </cell>
          <cell r="B1074" t="str">
            <v xml:space="preserve">Герцена 180 АПТЕК.447 </v>
          </cell>
          <cell r="C1074" t="str">
            <v xml:space="preserve">Прочие </v>
          </cell>
          <cell r="D1074">
            <v>251.18</v>
          </cell>
          <cell r="E1074">
            <v>558</v>
          </cell>
          <cell r="F1074">
            <v>1130.33</v>
          </cell>
          <cell r="G1074">
            <v>0.37</v>
          </cell>
          <cell r="H1074">
            <v>1.19</v>
          </cell>
          <cell r="I1074">
            <v>4.5999999999999996</v>
          </cell>
          <cell r="J1074" t="str">
            <v xml:space="preserve"> </v>
          </cell>
          <cell r="K1074">
            <v>167</v>
          </cell>
          <cell r="L1074">
            <v>1.9400000000000001E-2</v>
          </cell>
          <cell r="M1074">
            <v>-19</v>
          </cell>
          <cell r="N1074">
            <v>18</v>
          </cell>
          <cell r="O1074">
            <v>1</v>
          </cell>
          <cell r="P1074">
            <v>28.323</v>
          </cell>
          <cell r="Q1074">
            <v>0</v>
          </cell>
          <cell r="R1074">
            <v>28.323</v>
          </cell>
        </row>
        <row r="1075">
          <cell r="A1075" t="str">
            <v xml:space="preserve">Гагарина 63/1 </v>
          </cell>
          <cell r="B1075" t="str">
            <v xml:space="preserve">Гагарина 69а Прогимназия 63 </v>
          </cell>
          <cell r="C1075" t="str">
            <v xml:space="preserve">Бюджет </v>
          </cell>
          <cell r="D1075">
            <v>3484.03</v>
          </cell>
          <cell r="E1075">
            <v>0</v>
          </cell>
          <cell r="F1075">
            <v>15678.13</v>
          </cell>
          <cell r="G1075">
            <v>0.35</v>
          </cell>
          <cell r="H1075">
            <v>1.19</v>
          </cell>
          <cell r="I1075">
            <v>4.5999999999999996</v>
          </cell>
          <cell r="J1075" t="str">
            <v xml:space="preserve"> </v>
          </cell>
          <cell r="K1075">
            <v>167</v>
          </cell>
          <cell r="L1075">
            <v>0.26830000000000004</v>
          </cell>
          <cell r="M1075">
            <v>-19</v>
          </cell>
          <cell r="N1075">
            <v>20</v>
          </cell>
          <cell r="O1075">
            <v>1</v>
          </cell>
          <cell r="P1075">
            <v>426.77100000000002</v>
          </cell>
          <cell r="Q1075">
            <v>0</v>
          </cell>
          <cell r="R1075">
            <v>426.77100000000002</v>
          </cell>
        </row>
        <row r="1076">
          <cell r="A1076" t="str">
            <v xml:space="preserve">Гагарина 63/1 </v>
          </cell>
          <cell r="B1076" t="str">
            <v xml:space="preserve">Гагарина 61 АТЕЛЬЕ </v>
          </cell>
          <cell r="C1076" t="str">
            <v xml:space="preserve">Прочие </v>
          </cell>
          <cell r="D1076">
            <v>119.12</v>
          </cell>
          <cell r="E1076">
            <v>428</v>
          </cell>
          <cell r="F1076">
            <v>536.03</v>
          </cell>
          <cell r="G1076">
            <v>0.37</v>
          </cell>
          <cell r="H1076">
            <v>1.19</v>
          </cell>
          <cell r="I1076">
            <v>4.5999999999999996</v>
          </cell>
          <cell r="J1076" t="str">
            <v xml:space="preserve"> </v>
          </cell>
          <cell r="K1076">
            <v>167</v>
          </cell>
          <cell r="L1076">
            <v>9.1999999999999998E-3</v>
          </cell>
          <cell r="M1076">
            <v>-19</v>
          </cell>
          <cell r="N1076">
            <v>18</v>
          </cell>
          <cell r="O1076">
            <v>1</v>
          </cell>
          <cell r="P1076">
            <v>13.430999999999999</v>
          </cell>
          <cell r="Q1076">
            <v>0</v>
          </cell>
          <cell r="R1076">
            <v>13.430999999999999</v>
          </cell>
        </row>
        <row r="1077">
          <cell r="A1077" t="str">
            <v xml:space="preserve">Гагарина 63/1 </v>
          </cell>
          <cell r="B1077" t="str">
            <v xml:space="preserve">Атарбекова 22 </v>
          </cell>
          <cell r="C1077" t="str">
            <v xml:space="preserve">Жилзаказчик </v>
          </cell>
          <cell r="D1077">
            <v>5047.1000000000004</v>
          </cell>
          <cell r="E1077">
            <v>19366</v>
          </cell>
          <cell r="F1077">
            <v>18346.09</v>
          </cell>
          <cell r="G1077">
            <v>0.37</v>
          </cell>
          <cell r="H1077">
            <v>1.19</v>
          </cell>
          <cell r="I1077">
            <v>4.5999999999999996</v>
          </cell>
          <cell r="J1077" t="str">
            <v xml:space="preserve">5 </v>
          </cell>
          <cell r="K1077">
            <v>167</v>
          </cell>
          <cell r="L1077">
            <v>0.31487699999999996</v>
          </cell>
          <cell r="M1077">
            <v>-19</v>
          </cell>
          <cell r="N1077">
            <v>18</v>
          </cell>
          <cell r="O1077">
            <v>1</v>
          </cell>
          <cell r="P1077">
            <v>459.71499999999997</v>
          </cell>
          <cell r="Q1077">
            <v>502.20400000000001</v>
          </cell>
          <cell r="R1077">
            <v>502.20400000000001</v>
          </cell>
        </row>
        <row r="1078">
          <cell r="A1078" t="str">
            <v xml:space="preserve">Гагарина 63/1 </v>
          </cell>
          <cell r="B1078" t="str">
            <v xml:space="preserve">Атарбекова 24 </v>
          </cell>
          <cell r="C1078" t="str">
            <v xml:space="preserve">Жилзаказчик </v>
          </cell>
          <cell r="D1078">
            <v>5142.3999999999996</v>
          </cell>
          <cell r="E1078">
            <v>20577</v>
          </cell>
          <cell r="F1078">
            <v>19666.810000000001</v>
          </cell>
          <cell r="G1078">
            <v>0.37</v>
          </cell>
          <cell r="H1078">
            <v>1.19</v>
          </cell>
          <cell r="I1078">
            <v>4.5999999999999996</v>
          </cell>
          <cell r="J1078" t="str">
            <v xml:space="preserve">5 </v>
          </cell>
          <cell r="K1078">
            <v>167</v>
          </cell>
          <cell r="L1078">
            <v>0.33754499999999998</v>
          </cell>
          <cell r="M1078">
            <v>-19</v>
          </cell>
          <cell r="N1078">
            <v>18</v>
          </cell>
          <cell r="O1078">
            <v>1</v>
          </cell>
          <cell r="P1078">
            <v>492.80900000000003</v>
          </cell>
          <cell r="Q1078">
            <v>511.685</v>
          </cell>
          <cell r="R1078">
            <v>511.685</v>
          </cell>
        </row>
        <row r="1079">
          <cell r="A1079" t="str">
            <v xml:space="preserve">Гагарина 63/1 </v>
          </cell>
          <cell r="B1079" t="str">
            <v xml:space="preserve">Атарбекова 28 </v>
          </cell>
          <cell r="C1079" t="str">
            <v xml:space="preserve">Жилзаказчик </v>
          </cell>
          <cell r="D1079">
            <v>4634.18</v>
          </cell>
          <cell r="E1079">
            <v>16742</v>
          </cell>
          <cell r="F1079">
            <v>16835.650000000001</v>
          </cell>
          <cell r="G1079">
            <v>0.37</v>
          </cell>
          <cell r="H1079">
            <v>1.19</v>
          </cell>
          <cell r="I1079">
            <v>4.5999999999999996</v>
          </cell>
          <cell r="J1079" t="str">
            <v xml:space="preserve">5 </v>
          </cell>
          <cell r="K1079">
            <v>167</v>
          </cell>
          <cell r="L1079">
            <v>0.28895200000000004</v>
          </cell>
          <cell r="M1079">
            <v>-19</v>
          </cell>
          <cell r="N1079">
            <v>18</v>
          </cell>
          <cell r="O1079">
            <v>1</v>
          </cell>
          <cell r="P1079">
            <v>415.88299999999998</v>
          </cell>
          <cell r="Q1079">
            <v>455.178</v>
          </cell>
          <cell r="R1079">
            <v>455.178</v>
          </cell>
        </row>
        <row r="1080">
          <cell r="A1080" t="str">
            <v xml:space="preserve">Гагарина 63/1 </v>
          </cell>
          <cell r="B1080" t="str">
            <v xml:space="preserve">Гагарина 55 </v>
          </cell>
          <cell r="C1080" t="str">
            <v xml:space="preserve">Жилзаказчик </v>
          </cell>
          <cell r="D1080">
            <v>2931.0000000000005</v>
          </cell>
          <cell r="E1080">
            <v>9527</v>
          </cell>
          <cell r="F1080">
            <v>9869.1</v>
          </cell>
          <cell r="G1080">
            <v>0.4</v>
          </cell>
          <cell r="H1080">
            <v>1.19</v>
          </cell>
          <cell r="I1080">
            <v>4.5999999999999996</v>
          </cell>
          <cell r="J1080" t="str">
            <v xml:space="preserve">5 </v>
          </cell>
          <cell r="K1080">
            <v>167</v>
          </cell>
          <cell r="L1080">
            <v>0.18083100000000005</v>
          </cell>
          <cell r="M1080">
            <v>-19</v>
          </cell>
          <cell r="N1080">
            <v>18</v>
          </cell>
          <cell r="O1080">
            <v>1</v>
          </cell>
          <cell r="P1080">
            <v>254.72200000000001</v>
          </cell>
          <cell r="Q1080">
            <v>283.00900000000001</v>
          </cell>
          <cell r="R1080">
            <v>283.00900000000001</v>
          </cell>
        </row>
        <row r="1081">
          <cell r="A1081" t="str">
            <v xml:space="preserve">Гагарина 63/1 </v>
          </cell>
          <cell r="B1081" t="str">
            <v xml:space="preserve">Гагарина 57 </v>
          </cell>
          <cell r="C1081" t="str">
            <v xml:space="preserve">Жилзаказчик </v>
          </cell>
          <cell r="D1081">
            <v>2517.5500000000002</v>
          </cell>
          <cell r="E1081">
            <v>9707</v>
          </cell>
          <cell r="F1081">
            <v>9861.4500000000007</v>
          </cell>
          <cell r="G1081">
            <v>0.39</v>
          </cell>
          <cell r="H1081">
            <v>1.19</v>
          </cell>
          <cell r="I1081">
            <v>4.5999999999999996</v>
          </cell>
          <cell r="J1081" t="str">
            <v xml:space="preserve">9 </v>
          </cell>
          <cell r="K1081">
            <v>167</v>
          </cell>
          <cell r="L1081">
            <v>0.17863500000000002</v>
          </cell>
          <cell r="M1081">
            <v>-19</v>
          </cell>
          <cell r="N1081">
            <v>18</v>
          </cell>
          <cell r="O1081">
            <v>1</v>
          </cell>
          <cell r="P1081">
            <v>256.47800000000001</v>
          </cell>
          <cell r="Q1081">
            <v>246.43100000000001</v>
          </cell>
          <cell r="R1081">
            <v>246.43100000000001</v>
          </cell>
        </row>
        <row r="1082">
          <cell r="A1082" t="str">
            <v xml:space="preserve">Гагарина 63/1 </v>
          </cell>
          <cell r="B1082" t="str">
            <v xml:space="preserve">Гагарина 59 </v>
          </cell>
          <cell r="C1082" t="str">
            <v xml:space="preserve">Жилзаказчик </v>
          </cell>
          <cell r="D1082">
            <v>4842.1500000000005</v>
          </cell>
          <cell r="E1082">
            <v>16597</v>
          </cell>
          <cell r="F1082">
            <v>16756.2</v>
          </cell>
          <cell r="G1082">
            <v>0.37</v>
          </cell>
          <cell r="H1082">
            <v>1.19</v>
          </cell>
          <cell r="I1082">
            <v>4.5999999999999996</v>
          </cell>
          <cell r="J1082" t="str">
            <v xml:space="preserve">5 </v>
          </cell>
          <cell r="K1082">
            <v>167</v>
          </cell>
          <cell r="L1082">
            <v>0.28759000000000001</v>
          </cell>
          <cell r="M1082">
            <v>-19</v>
          </cell>
          <cell r="N1082">
            <v>18</v>
          </cell>
          <cell r="O1082">
            <v>1</v>
          </cell>
          <cell r="P1082">
            <v>413.404</v>
          </cell>
          <cell r="Q1082">
            <v>475.37700000000001</v>
          </cell>
          <cell r="R1082">
            <v>475.37700000000001</v>
          </cell>
        </row>
        <row r="1083">
          <cell r="A1083" t="str">
            <v xml:space="preserve">Гагарина 63/1 </v>
          </cell>
          <cell r="B1083" t="str">
            <v xml:space="preserve">Гагарина 61 </v>
          </cell>
          <cell r="C1083" t="str">
            <v xml:space="preserve">Жилзаказчик </v>
          </cell>
          <cell r="D1083">
            <v>4705</v>
          </cell>
          <cell r="E1083">
            <v>16105</v>
          </cell>
          <cell r="F1083">
            <v>16092.400000000001</v>
          </cell>
          <cell r="G1083">
            <v>0.37</v>
          </cell>
          <cell r="H1083">
            <v>1.19</v>
          </cell>
          <cell r="I1083">
            <v>4.5999999999999996</v>
          </cell>
          <cell r="J1083" t="str">
            <v xml:space="preserve">5 </v>
          </cell>
          <cell r="K1083">
            <v>167</v>
          </cell>
          <cell r="L1083">
            <v>0.27619699999999997</v>
          </cell>
          <cell r="M1083">
            <v>-19</v>
          </cell>
          <cell r="N1083">
            <v>18</v>
          </cell>
          <cell r="O1083">
            <v>1</v>
          </cell>
          <cell r="P1083">
            <v>399.04599999999999</v>
          </cell>
          <cell r="Q1083">
            <v>464.005</v>
          </cell>
          <cell r="R1083">
            <v>464.005</v>
          </cell>
        </row>
        <row r="1084">
          <cell r="A1084" t="str">
            <v xml:space="preserve">Гагарина 63/1 </v>
          </cell>
          <cell r="B1084" t="str">
            <v xml:space="preserve">Гагарина 63 </v>
          </cell>
          <cell r="C1084" t="str">
            <v xml:space="preserve">Жилзаказчик </v>
          </cell>
          <cell r="D1084">
            <v>4625.3500000000004</v>
          </cell>
          <cell r="E1084">
            <v>15639</v>
          </cell>
          <cell r="F1084">
            <v>15313.550000000001</v>
          </cell>
          <cell r="G1084">
            <v>0.37</v>
          </cell>
          <cell r="H1084">
            <v>1.19</v>
          </cell>
          <cell r="I1084">
            <v>4.5999999999999996</v>
          </cell>
          <cell r="J1084" t="str">
            <v xml:space="preserve">5 </v>
          </cell>
          <cell r="K1084">
            <v>167</v>
          </cell>
          <cell r="L1084">
            <v>0.26282800000000001</v>
          </cell>
          <cell r="M1084">
            <v>-19</v>
          </cell>
          <cell r="N1084">
            <v>18</v>
          </cell>
          <cell r="O1084">
            <v>1</v>
          </cell>
          <cell r="P1084">
            <v>382.005</v>
          </cell>
          <cell r="Q1084">
            <v>458.53899999999999</v>
          </cell>
          <cell r="R1084">
            <v>458.53899999999999</v>
          </cell>
        </row>
        <row r="1085">
          <cell r="A1085" t="str">
            <v xml:space="preserve">Гагарина 63/1 </v>
          </cell>
          <cell r="B1085" t="str">
            <v xml:space="preserve">Гагарина 73а </v>
          </cell>
          <cell r="C1085" t="str">
            <v xml:space="preserve">Жилзаказчик </v>
          </cell>
          <cell r="D1085">
            <v>2692.8</v>
          </cell>
          <cell r="E1085">
            <v>10429</v>
          </cell>
          <cell r="F1085">
            <v>10656.4</v>
          </cell>
          <cell r="G1085">
            <v>0</v>
          </cell>
          <cell r="H1085">
            <v>1.19</v>
          </cell>
          <cell r="I1085">
            <v>4.5999999999999996</v>
          </cell>
          <cell r="J1085" t="str">
            <v xml:space="preserve">9 </v>
          </cell>
          <cell r="K1085">
            <v>167</v>
          </cell>
          <cell r="L1085">
            <v>0.18930000000000002</v>
          </cell>
          <cell r="M1085">
            <v>-19</v>
          </cell>
          <cell r="N1085">
            <v>18</v>
          </cell>
          <cell r="O1085">
            <v>1</v>
          </cell>
          <cell r="P1085">
            <v>270.488</v>
          </cell>
          <cell r="Q1085">
            <v>262.07</v>
          </cell>
          <cell r="R1085">
            <v>262.07</v>
          </cell>
        </row>
        <row r="1086">
          <cell r="A1086" t="str">
            <v xml:space="preserve">Гагарина 63/1 </v>
          </cell>
          <cell r="B1086" t="str">
            <v xml:space="preserve">Гагарина 73б </v>
          </cell>
          <cell r="C1086" t="str">
            <v xml:space="preserve">Жилзаказчик </v>
          </cell>
          <cell r="D1086">
            <v>2739.7</v>
          </cell>
          <cell r="E1086">
            <v>10429</v>
          </cell>
          <cell r="F1086">
            <v>10511.9</v>
          </cell>
          <cell r="G1086">
            <v>0</v>
          </cell>
          <cell r="H1086">
            <v>1.19</v>
          </cell>
          <cell r="I1086">
            <v>4.5999999999999996</v>
          </cell>
          <cell r="J1086" t="str">
            <v xml:space="preserve">9 </v>
          </cell>
          <cell r="K1086">
            <v>167</v>
          </cell>
          <cell r="L1086">
            <v>0.19656700000000002</v>
          </cell>
          <cell r="M1086">
            <v>-19</v>
          </cell>
          <cell r="N1086">
            <v>18</v>
          </cell>
          <cell r="O1086">
            <v>1</v>
          </cell>
          <cell r="P1086">
            <v>284.69600000000003</v>
          </cell>
          <cell r="Q1086">
            <v>270.322</v>
          </cell>
          <cell r="R1086">
            <v>270.322</v>
          </cell>
        </row>
        <row r="1087">
          <cell r="A1087" t="str">
            <v xml:space="preserve">Гагарина 63/1 </v>
          </cell>
          <cell r="B1087" t="str">
            <v xml:space="preserve">Герцена 174 </v>
          </cell>
          <cell r="C1087" t="str">
            <v xml:space="preserve">Жилзаказчик </v>
          </cell>
          <cell r="D1087">
            <v>2806.4500000000003</v>
          </cell>
          <cell r="E1087">
            <v>9410</v>
          </cell>
          <cell r="F1087">
            <v>9531.2000000000007</v>
          </cell>
          <cell r="G1087">
            <v>0.4</v>
          </cell>
          <cell r="H1087">
            <v>1.19</v>
          </cell>
          <cell r="I1087">
            <v>4.5999999999999996</v>
          </cell>
          <cell r="J1087" t="str">
            <v xml:space="preserve">5 </v>
          </cell>
          <cell r="K1087">
            <v>167</v>
          </cell>
          <cell r="L1087">
            <v>0.17508100000000001</v>
          </cell>
          <cell r="M1087">
            <v>-19</v>
          </cell>
          <cell r="N1087">
            <v>18</v>
          </cell>
          <cell r="O1087">
            <v>1</v>
          </cell>
          <cell r="P1087">
            <v>252.22800000000001</v>
          </cell>
          <cell r="Q1087">
            <v>276.11</v>
          </cell>
          <cell r="R1087">
            <v>276.11</v>
          </cell>
        </row>
        <row r="1088">
          <cell r="A1088" t="str">
            <v xml:space="preserve">Гагарина 63/1 </v>
          </cell>
          <cell r="B1088" t="str">
            <v xml:space="preserve">Герцена 176 </v>
          </cell>
          <cell r="C1088" t="str">
            <v xml:space="preserve">Жилзаказчик </v>
          </cell>
          <cell r="D1088">
            <v>2766.5</v>
          </cell>
          <cell r="E1088">
            <v>9607</v>
          </cell>
          <cell r="F1088">
            <v>9617.5</v>
          </cell>
          <cell r="G1088">
            <v>0.39</v>
          </cell>
          <cell r="H1088">
            <v>1.19</v>
          </cell>
          <cell r="I1088">
            <v>4.5999999999999996</v>
          </cell>
          <cell r="J1088" t="str">
            <v xml:space="preserve">5 </v>
          </cell>
          <cell r="K1088">
            <v>167</v>
          </cell>
          <cell r="L1088">
            <v>0.17612599999999998</v>
          </cell>
          <cell r="M1088">
            <v>-19</v>
          </cell>
          <cell r="N1088">
            <v>18</v>
          </cell>
          <cell r="O1088">
            <v>1</v>
          </cell>
          <cell r="P1088">
            <v>254.773</v>
          </cell>
          <cell r="Q1088">
            <v>273.08699999999999</v>
          </cell>
          <cell r="R1088">
            <v>273.08699999999999</v>
          </cell>
        </row>
        <row r="1089">
          <cell r="A1089" t="str">
            <v xml:space="preserve">Гагарина 63/1 </v>
          </cell>
          <cell r="B1089" t="str">
            <v xml:space="preserve">Герцена 178 </v>
          </cell>
          <cell r="C1089" t="str">
            <v xml:space="preserve">Жилзаказчик </v>
          </cell>
          <cell r="D1089">
            <v>2683.1</v>
          </cell>
          <cell r="E1089">
            <v>9391</v>
          </cell>
          <cell r="F1089">
            <v>9385.6</v>
          </cell>
          <cell r="G1089">
            <v>0.39</v>
          </cell>
          <cell r="H1089">
            <v>1.19</v>
          </cell>
          <cell r="I1089">
            <v>4.5999999999999996</v>
          </cell>
          <cell r="J1089" t="str">
            <v xml:space="preserve">5 </v>
          </cell>
          <cell r="K1089">
            <v>167</v>
          </cell>
          <cell r="L1089">
            <v>0.17153499999999999</v>
          </cell>
          <cell r="M1089">
            <v>-19</v>
          </cell>
          <cell r="N1089">
            <v>18</v>
          </cell>
          <cell r="O1089">
            <v>1</v>
          </cell>
          <cell r="P1089">
            <v>250.43600000000001</v>
          </cell>
          <cell r="Q1089">
            <v>266.97800000000001</v>
          </cell>
          <cell r="R1089">
            <v>266.97800000000001</v>
          </cell>
        </row>
        <row r="1090">
          <cell r="A1090" t="str">
            <v xml:space="preserve">Гагарина 63/1 </v>
          </cell>
          <cell r="B1090" t="str">
            <v xml:space="preserve">Герцена 180 </v>
          </cell>
          <cell r="C1090" t="str">
            <v xml:space="preserve">Жилзаказчик </v>
          </cell>
          <cell r="D1090">
            <v>4676.5</v>
          </cell>
          <cell r="E1090">
            <v>15673</v>
          </cell>
          <cell r="F1090">
            <v>15971</v>
          </cell>
          <cell r="G1090">
            <v>0.37</v>
          </cell>
          <cell r="H1090">
            <v>1.19</v>
          </cell>
          <cell r="I1090">
            <v>4.5999999999999996</v>
          </cell>
          <cell r="J1090" t="str">
            <v xml:space="preserve">5 </v>
          </cell>
          <cell r="K1090">
            <v>167</v>
          </cell>
          <cell r="L1090">
            <v>0.274113</v>
          </cell>
          <cell r="M1090">
            <v>-19</v>
          </cell>
          <cell r="N1090">
            <v>18</v>
          </cell>
          <cell r="O1090">
            <v>1</v>
          </cell>
          <cell r="P1090">
            <v>400.19900000000001</v>
          </cell>
          <cell r="Q1090">
            <v>465.327</v>
          </cell>
          <cell r="R1090">
            <v>465.327</v>
          </cell>
        </row>
        <row r="1091">
          <cell r="A1091" t="str">
            <v xml:space="preserve">Гагарина 63/1 </v>
          </cell>
          <cell r="B1091" t="str">
            <v xml:space="preserve">Герцена 180 кв 21 прис </v>
          </cell>
          <cell r="C1091" t="str">
            <v xml:space="preserve">Жилзаказчик </v>
          </cell>
          <cell r="D1091">
            <v>7</v>
          </cell>
          <cell r="E1091">
            <v>27</v>
          </cell>
          <cell r="F1091">
            <v>26.55</v>
          </cell>
          <cell r="G1091">
            <v>0.37</v>
          </cell>
          <cell r="H1091">
            <v>1.19</v>
          </cell>
          <cell r="I1091">
            <v>4.5999999999999996</v>
          </cell>
          <cell r="J1091" t="str">
            <v xml:space="preserve"> </v>
          </cell>
          <cell r="K1091">
            <v>167</v>
          </cell>
          <cell r="L1091">
            <v>4.5599999999999997E-4</v>
          </cell>
          <cell r="M1091">
            <v>-19</v>
          </cell>
          <cell r="N1091">
            <v>18</v>
          </cell>
          <cell r="O1091">
            <v>1</v>
          </cell>
          <cell r="P1091">
            <v>0.66600000000000004</v>
          </cell>
          <cell r="Q1091">
            <v>0</v>
          </cell>
          <cell r="R1091">
            <v>0</v>
          </cell>
        </row>
        <row r="1092">
          <cell r="A1092" t="str">
            <v xml:space="preserve">Гагарина 63/1 </v>
          </cell>
          <cell r="B1092" t="str">
            <v xml:space="preserve">Герцена 180 кв 4 прис </v>
          </cell>
          <cell r="C1092" t="str">
            <v xml:space="preserve">Жилзаказчик </v>
          </cell>
          <cell r="D1092">
            <v>8</v>
          </cell>
          <cell r="E1092">
            <v>34</v>
          </cell>
          <cell r="F1092">
            <v>33.799999999999997</v>
          </cell>
          <cell r="G1092">
            <v>0.37</v>
          </cell>
          <cell r="H1092">
            <v>1.19</v>
          </cell>
          <cell r="I1092">
            <v>4.5999999999999996</v>
          </cell>
          <cell r="J1092" t="str">
            <v xml:space="preserve"> </v>
          </cell>
          <cell r="K1092">
            <v>167</v>
          </cell>
          <cell r="L1092">
            <v>5.8E-4</v>
          </cell>
          <cell r="M1092">
            <v>-19</v>
          </cell>
          <cell r="N1092">
            <v>18</v>
          </cell>
          <cell r="O1092">
            <v>1</v>
          </cell>
          <cell r="P1092">
            <v>0.84699999999999998</v>
          </cell>
          <cell r="Q1092">
            <v>0</v>
          </cell>
          <cell r="R1092">
            <v>0</v>
          </cell>
        </row>
        <row r="1093">
          <cell r="A1093" t="str">
            <v xml:space="preserve">Гагарина 63/1 </v>
          </cell>
          <cell r="B1093" t="str">
            <v xml:space="preserve">Герцена 182 </v>
          </cell>
          <cell r="C1093" t="str">
            <v xml:space="preserve">Жилзаказчик </v>
          </cell>
          <cell r="D1093">
            <v>4463.8</v>
          </cell>
          <cell r="E1093">
            <v>15377</v>
          </cell>
          <cell r="F1093">
            <v>15372</v>
          </cell>
          <cell r="G1093">
            <v>0.37</v>
          </cell>
          <cell r="H1093">
            <v>1.19</v>
          </cell>
          <cell r="I1093">
            <v>4.5999999999999996</v>
          </cell>
          <cell r="J1093" t="str">
            <v xml:space="preserve">5 </v>
          </cell>
          <cell r="K1093">
            <v>167</v>
          </cell>
          <cell r="L1093">
            <v>0.26383200000000001</v>
          </cell>
          <cell r="M1093">
            <v>-19</v>
          </cell>
          <cell r="N1093">
            <v>18</v>
          </cell>
          <cell r="O1093">
            <v>1</v>
          </cell>
          <cell r="P1093">
            <v>385.18900000000002</v>
          </cell>
          <cell r="Q1093">
            <v>444.16</v>
          </cell>
          <cell r="R1093">
            <v>444.16</v>
          </cell>
        </row>
        <row r="1094">
          <cell r="A1094" t="str">
            <v xml:space="preserve">Гагарина 63/1 </v>
          </cell>
          <cell r="B1094" t="str">
            <v xml:space="preserve">Герцена 186 </v>
          </cell>
          <cell r="C1094" t="str">
            <v xml:space="preserve">Жилзаказчик </v>
          </cell>
          <cell r="D1094">
            <v>3440.6</v>
          </cell>
          <cell r="E1094">
            <v>11802</v>
          </cell>
          <cell r="F1094">
            <v>11737.2</v>
          </cell>
          <cell r="G1094">
            <v>0.38</v>
          </cell>
          <cell r="H1094">
            <v>1.19</v>
          </cell>
          <cell r="I1094">
            <v>4.5999999999999996</v>
          </cell>
          <cell r="J1094" t="str">
            <v xml:space="preserve">5 </v>
          </cell>
          <cell r="K1094">
            <v>167</v>
          </cell>
          <cell r="L1094">
            <v>0.20689099999999999</v>
          </cell>
          <cell r="M1094">
            <v>-19</v>
          </cell>
          <cell r="N1094">
            <v>18</v>
          </cell>
          <cell r="O1094">
            <v>1</v>
          </cell>
          <cell r="P1094">
            <v>297.03399999999999</v>
          </cell>
          <cell r="Q1094">
            <v>337.43700000000001</v>
          </cell>
          <cell r="R1094">
            <v>337.43700000000001</v>
          </cell>
        </row>
        <row r="1095">
          <cell r="A1095" t="str">
            <v xml:space="preserve">Гагарина 63/1 </v>
          </cell>
          <cell r="B1095" t="str">
            <v xml:space="preserve">Герцена 190 </v>
          </cell>
          <cell r="C1095" t="str">
            <v xml:space="preserve">Жилзаказчик </v>
          </cell>
          <cell r="D1095">
            <v>5144.8</v>
          </cell>
          <cell r="E1095">
            <v>19505</v>
          </cell>
          <cell r="F1095">
            <v>19505</v>
          </cell>
          <cell r="G1095">
            <v>0</v>
          </cell>
          <cell r="H1095">
            <v>1.19</v>
          </cell>
          <cell r="I1095">
            <v>4.5999999999999996</v>
          </cell>
          <cell r="J1095" t="str">
            <v xml:space="preserve">5 </v>
          </cell>
          <cell r="K1095">
            <v>167</v>
          </cell>
          <cell r="L1095">
            <v>0.32109000000000004</v>
          </cell>
          <cell r="M1095">
            <v>-19</v>
          </cell>
          <cell r="N1095">
            <v>18</v>
          </cell>
          <cell r="O1095">
            <v>1</v>
          </cell>
          <cell r="P1095">
            <v>468.786</v>
          </cell>
          <cell r="Q1095">
            <v>511.923</v>
          </cell>
          <cell r="R1095">
            <v>511.923</v>
          </cell>
        </row>
        <row r="1096">
          <cell r="A1096" t="str">
            <v xml:space="preserve">Гагарина 63/1 </v>
          </cell>
          <cell r="B1096" t="str">
            <v xml:space="preserve">Герцена 192 </v>
          </cell>
          <cell r="C1096" t="str">
            <v xml:space="preserve">Жилзаказчик </v>
          </cell>
          <cell r="D1096">
            <v>4729.6000000000004</v>
          </cell>
          <cell r="E1096">
            <v>16315</v>
          </cell>
          <cell r="F1096">
            <v>16310</v>
          </cell>
          <cell r="G1096">
            <v>0.37</v>
          </cell>
          <cell r="H1096">
            <v>1.19</v>
          </cell>
          <cell r="I1096">
            <v>4.5999999999999996</v>
          </cell>
          <cell r="J1096" t="str">
            <v xml:space="preserve">5 </v>
          </cell>
          <cell r="K1096">
            <v>167</v>
          </cell>
          <cell r="L1096">
            <v>0.27993099999999999</v>
          </cell>
          <cell r="M1096">
            <v>-19</v>
          </cell>
          <cell r="N1096">
            <v>18</v>
          </cell>
          <cell r="O1096">
            <v>1</v>
          </cell>
          <cell r="P1096">
            <v>408.69200000000001</v>
          </cell>
          <cell r="Q1096">
            <v>470.61099999999999</v>
          </cell>
          <cell r="R1096">
            <v>470.61099999999999</v>
          </cell>
        </row>
        <row r="1097">
          <cell r="A1097" t="str">
            <v xml:space="preserve">Гагарина 63/1 </v>
          </cell>
          <cell r="B1097" t="str">
            <v xml:space="preserve">Герцена 194 </v>
          </cell>
          <cell r="C1097" t="str">
            <v xml:space="preserve">Жилзаказчик </v>
          </cell>
          <cell r="D1097">
            <v>4692.0000000000018</v>
          </cell>
          <cell r="E1097">
            <v>17759</v>
          </cell>
          <cell r="F1097">
            <v>16986.099999999999</v>
          </cell>
          <cell r="G1097">
            <v>0.37</v>
          </cell>
          <cell r="H1097">
            <v>1.19</v>
          </cell>
          <cell r="I1097">
            <v>4.5999999999999996</v>
          </cell>
          <cell r="J1097" t="str">
            <v xml:space="preserve">5 </v>
          </cell>
          <cell r="K1097">
            <v>167</v>
          </cell>
          <cell r="L1097">
            <v>0.29153499999999993</v>
          </cell>
          <cell r="M1097">
            <v>-19</v>
          </cell>
          <cell r="N1097">
            <v>18</v>
          </cell>
          <cell r="O1097">
            <v>1</v>
          </cell>
          <cell r="P1097">
            <v>415.60899999999998</v>
          </cell>
          <cell r="Q1097">
            <v>456.93</v>
          </cell>
          <cell r="R1097">
            <v>456.93</v>
          </cell>
        </row>
        <row r="1098">
          <cell r="A1098" t="str">
            <v xml:space="preserve">Гагарина 63/1 </v>
          </cell>
          <cell r="B1098" t="str">
            <v xml:space="preserve">Герцена 190 кв.88 </v>
          </cell>
          <cell r="C1098" t="str">
            <v xml:space="preserve">Прочие </v>
          </cell>
          <cell r="D1098">
            <v>43.8</v>
          </cell>
          <cell r="E1098">
            <v>0</v>
          </cell>
          <cell r="F1098">
            <v>147.41</v>
          </cell>
          <cell r="G1098">
            <v>0.37</v>
          </cell>
          <cell r="H1098">
            <v>1.19</v>
          </cell>
          <cell r="I1098">
            <v>4.5999999999999996</v>
          </cell>
          <cell r="J1098" t="str">
            <v xml:space="preserve"> </v>
          </cell>
          <cell r="K1098">
            <v>167</v>
          </cell>
          <cell r="L1098">
            <v>2.5300000000000001E-3</v>
          </cell>
          <cell r="M1098">
            <v>-19</v>
          </cell>
          <cell r="N1098">
            <v>18</v>
          </cell>
          <cell r="O1098">
            <v>1</v>
          </cell>
          <cell r="P1098">
            <v>3.6930000000000001</v>
          </cell>
          <cell r="Q1098">
            <v>0</v>
          </cell>
          <cell r="R1098">
            <v>3.6930000000000001</v>
          </cell>
        </row>
        <row r="1099">
          <cell r="A1099" t="str">
            <v xml:space="preserve">Гагарина 63/1 </v>
          </cell>
          <cell r="B1099" t="str">
            <v xml:space="preserve">Атарбекова,24 маг.канц.товары </v>
          </cell>
          <cell r="C1099" t="str">
            <v xml:space="preserve">Прочие </v>
          </cell>
          <cell r="D1099">
            <v>93.9</v>
          </cell>
          <cell r="E1099">
            <v>0</v>
          </cell>
          <cell r="F1099">
            <v>296</v>
          </cell>
          <cell r="G1099">
            <v>0.37</v>
          </cell>
          <cell r="H1099">
            <v>1.19</v>
          </cell>
          <cell r="I1099">
            <v>4.5999999999999996</v>
          </cell>
          <cell r="J1099" t="str">
            <v xml:space="preserve"> </v>
          </cell>
          <cell r="K1099">
            <v>167</v>
          </cell>
          <cell r="L1099">
            <v>5.0800000000000003E-3</v>
          </cell>
          <cell r="M1099">
            <v>-19</v>
          </cell>
          <cell r="N1099">
            <v>18</v>
          </cell>
          <cell r="O1099">
            <v>1</v>
          </cell>
          <cell r="P1099">
            <v>7.4169999999999998</v>
          </cell>
          <cell r="Q1099">
            <v>0</v>
          </cell>
          <cell r="R1099">
            <v>7.4169999999999998</v>
          </cell>
        </row>
        <row r="1100">
          <cell r="A1100" t="str">
            <v xml:space="preserve">Гагарина 63/1 </v>
          </cell>
          <cell r="B1100" t="str">
            <v xml:space="preserve">Атарбекова 24 кв.47 неж.помещение </v>
          </cell>
          <cell r="C1100" t="str">
            <v xml:space="preserve">Прочие </v>
          </cell>
          <cell r="D1100">
            <v>77</v>
          </cell>
          <cell r="E1100">
            <v>0</v>
          </cell>
          <cell r="F1100">
            <v>231.96</v>
          </cell>
          <cell r="G1100">
            <v>0.37</v>
          </cell>
          <cell r="H1100">
            <v>1.19</v>
          </cell>
          <cell r="I1100">
            <v>4.5999999999999996</v>
          </cell>
          <cell r="J1100" t="str">
            <v xml:space="preserve"> </v>
          </cell>
          <cell r="K1100">
            <v>167</v>
          </cell>
          <cell r="L1100">
            <v>3.9810000000000002E-3</v>
          </cell>
          <cell r="M1100">
            <v>-19</v>
          </cell>
          <cell r="N1100">
            <v>18</v>
          </cell>
          <cell r="O1100">
            <v>1</v>
          </cell>
          <cell r="P1100">
            <v>5.8129999999999997</v>
          </cell>
          <cell r="Q1100">
            <v>0</v>
          </cell>
          <cell r="R1100">
            <v>5.8129999999999997</v>
          </cell>
        </row>
        <row r="1101">
          <cell r="A1101" t="str">
            <v xml:space="preserve">Гагарина 63/1 </v>
          </cell>
          <cell r="B1101" t="str">
            <v xml:space="preserve">Атарбекова 22 кв 57 неж.пом </v>
          </cell>
          <cell r="C1101" t="str">
            <v xml:space="preserve">Прочие </v>
          </cell>
          <cell r="D1101">
            <v>60.2</v>
          </cell>
          <cell r="E1101">
            <v>149</v>
          </cell>
          <cell r="F1101">
            <v>137.62</v>
          </cell>
          <cell r="G1101">
            <v>0.37</v>
          </cell>
          <cell r="H1101">
            <v>1.19</v>
          </cell>
          <cell r="I1101">
            <v>4.5999999999999996</v>
          </cell>
          <cell r="J1101" t="str">
            <v xml:space="preserve"> </v>
          </cell>
          <cell r="K1101">
            <v>167</v>
          </cell>
          <cell r="L1101">
            <v>2.3439999999999997E-3</v>
          </cell>
          <cell r="M1101">
            <v>-19</v>
          </cell>
          <cell r="N1101">
            <v>18</v>
          </cell>
          <cell r="O1101">
            <v>1</v>
          </cell>
          <cell r="P1101">
            <v>3.423</v>
          </cell>
          <cell r="Q1101">
            <v>0</v>
          </cell>
          <cell r="R1101">
            <v>3.423</v>
          </cell>
        </row>
        <row r="1102">
          <cell r="A1102" t="str">
            <v xml:space="preserve">Гагарина 63/1 </v>
          </cell>
          <cell r="B1102" t="str">
            <v xml:space="preserve">Гагарина 69а гараж </v>
          </cell>
          <cell r="C1102" t="str">
            <v xml:space="preserve">Прочие </v>
          </cell>
          <cell r="D1102">
            <v>15.32</v>
          </cell>
          <cell r="E1102">
            <v>0</v>
          </cell>
          <cell r="F1102">
            <v>61.79</v>
          </cell>
          <cell r="G1102">
            <v>0.7</v>
          </cell>
          <cell r="H1102">
            <v>1.19</v>
          </cell>
          <cell r="I1102">
            <v>4.5999999999999996</v>
          </cell>
          <cell r="J1102" t="str">
            <v xml:space="preserve"> </v>
          </cell>
          <cell r="K1102">
            <v>167</v>
          </cell>
          <cell r="L1102">
            <v>1.681E-3</v>
          </cell>
          <cell r="M1102">
            <v>-19</v>
          </cell>
          <cell r="N1102">
            <v>12</v>
          </cell>
          <cell r="O1102">
            <v>1</v>
          </cell>
          <cell r="P1102">
            <v>1.6259999999999999</v>
          </cell>
          <cell r="Q1102">
            <v>0</v>
          </cell>
          <cell r="R1102">
            <v>1.6259999999999999</v>
          </cell>
        </row>
        <row r="1103">
          <cell r="A1103" t="str">
            <v xml:space="preserve">Гагарина 63/1 </v>
          </cell>
          <cell r="B1103" t="str">
            <v xml:space="preserve">Гагарина 69а прорабская </v>
          </cell>
          <cell r="C1103" t="str">
            <v xml:space="preserve">Прочие </v>
          </cell>
          <cell r="D1103">
            <v>20.7</v>
          </cell>
          <cell r="E1103">
            <v>0</v>
          </cell>
          <cell r="F1103">
            <v>50.1</v>
          </cell>
          <cell r="G1103">
            <v>0.57999999999999996</v>
          </cell>
          <cell r="H1103">
            <v>1.19</v>
          </cell>
          <cell r="I1103">
            <v>4.5999999999999996</v>
          </cell>
          <cell r="J1103" t="str">
            <v xml:space="preserve"> </v>
          </cell>
          <cell r="K1103">
            <v>167</v>
          </cell>
          <cell r="L1103">
            <v>1.227E-3</v>
          </cell>
          <cell r="M1103">
            <v>-19</v>
          </cell>
          <cell r="N1103">
            <v>15</v>
          </cell>
          <cell r="O1103">
            <v>1</v>
          </cell>
          <cell r="P1103">
            <v>1.516</v>
          </cell>
          <cell r="Q1103">
            <v>0</v>
          </cell>
          <cell r="R1103">
            <v>1.516</v>
          </cell>
        </row>
        <row r="1104">
          <cell r="A1104" t="str">
            <v xml:space="preserve">Гагарина 63/1 </v>
          </cell>
          <cell r="B1104" t="str">
            <v xml:space="preserve">Гагарина 73а контора </v>
          </cell>
          <cell r="C1104" t="str">
            <v xml:space="preserve">Прочие </v>
          </cell>
          <cell r="D1104">
            <v>133.41</v>
          </cell>
          <cell r="E1104">
            <v>0</v>
          </cell>
          <cell r="F1104">
            <v>537.9</v>
          </cell>
          <cell r="G1104">
            <v>0.39</v>
          </cell>
          <cell r="H1104">
            <v>1.19</v>
          </cell>
          <cell r="I1104">
            <v>4.5999999999999996</v>
          </cell>
          <cell r="J1104" t="str">
            <v xml:space="preserve"> </v>
          </cell>
          <cell r="K1104">
            <v>167</v>
          </cell>
          <cell r="L1104">
            <v>9.7310000000000001E-3</v>
          </cell>
          <cell r="M1104">
            <v>-19</v>
          </cell>
          <cell r="N1104">
            <v>18</v>
          </cell>
          <cell r="O1104">
            <v>1</v>
          </cell>
          <cell r="P1104">
            <v>14.207000000000001</v>
          </cell>
          <cell r="Q1104">
            <v>0</v>
          </cell>
          <cell r="R1104">
            <v>14.207000000000001</v>
          </cell>
        </row>
        <row r="1105">
          <cell r="A1105" t="str">
            <v xml:space="preserve">Гагарина 63/1 </v>
          </cell>
          <cell r="B1105" t="str">
            <v xml:space="preserve">Атарбекова 24 кв 2 магазин </v>
          </cell>
          <cell r="C1105" t="str">
            <v xml:space="preserve">Прочие </v>
          </cell>
          <cell r="D1105">
            <v>41.6</v>
          </cell>
          <cell r="E1105">
            <v>144</v>
          </cell>
          <cell r="F1105">
            <v>144</v>
          </cell>
          <cell r="G1105">
            <v>0</v>
          </cell>
          <cell r="H1105">
            <v>1.19</v>
          </cell>
          <cell r="I1105">
            <v>4.5999999999999996</v>
          </cell>
          <cell r="J1105" t="str">
            <v xml:space="preserve"> </v>
          </cell>
          <cell r="K1105">
            <v>167</v>
          </cell>
          <cell r="L1105">
            <v>4.4380000000000001E-3</v>
          </cell>
          <cell r="M1105">
            <v>-19</v>
          </cell>
          <cell r="N1105">
            <v>18</v>
          </cell>
          <cell r="O1105">
            <v>1</v>
          </cell>
          <cell r="P1105">
            <v>6.4790000000000001</v>
          </cell>
          <cell r="Q1105">
            <v>0</v>
          </cell>
          <cell r="R1105">
            <v>6.4790000000000001</v>
          </cell>
        </row>
        <row r="1106">
          <cell r="A1106" t="str">
            <v xml:space="preserve">Гагарина 63/1 </v>
          </cell>
          <cell r="B1106" t="str">
            <v xml:space="preserve">Гагарина 67 АТС-56 </v>
          </cell>
          <cell r="C1106" t="str">
            <v xml:space="preserve">Прочие </v>
          </cell>
          <cell r="D1106">
            <v>4386.84</v>
          </cell>
          <cell r="E1106">
            <v>13440</v>
          </cell>
          <cell r="F1106">
            <v>19740.8</v>
          </cell>
          <cell r="G1106">
            <v>0.35</v>
          </cell>
          <cell r="H1106">
            <v>1.19</v>
          </cell>
          <cell r="I1106">
            <v>4.5999999999999996</v>
          </cell>
          <cell r="J1106" t="str">
            <v xml:space="preserve"> </v>
          </cell>
          <cell r="K1106">
            <v>167</v>
          </cell>
          <cell r="L1106">
            <v>0.32050000000000001</v>
          </cell>
          <cell r="M1106">
            <v>-19</v>
          </cell>
          <cell r="N1106">
            <v>18</v>
          </cell>
          <cell r="O1106">
            <v>1</v>
          </cell>
          <cell r="P1106">
            <v>467.92399999999998</v>
          </cell>
          <cell r="Q1106">
            <v>0</v>
          </cell>
          <cell r="R1106">
            <v>467.92399999999998</v>
          </cell>
        </row>
        <row r="1107">
          <cell r="A1107" t="str">
            <v xml:space="preserve">Гагарина 63/1 </v>
          </cell>
          <cell r="B1107" t="str">
            <v xml:space="preserve">Гагарина 67 МАСТЕРСКАЯ </v>
          </cell>
          <cell r="C1107" t="str">
            <v xml:space="preserve">Прочие </v>
          </cell>
          <cell r="D1107">
            <v>59.4</v>
          </cell>
          <cell r="E1107">
            <v>154</v>
          </cell>
          <cell r="F1107">
            <v>267.32</v>
          </cell>
          <cell r="G1107">
            <v>0.5</v>
          </cell>
          <cell r="H1107">
            <v>1.19</v>
          </cell>
          <cell r="I1107">
            <v>4.5999999999999996</v>
          </cell>
          <cell r="J1107" t="str">
            <v xml:space="preserve"> </v>
          </cell>
          <cell r="K1107">
            <v>167</v>
          </cell>
          <cell r="L1107">
            <v>6.2000000000000006E-3</v>
          </cell>
          <cell r="M1107">
            <v>-19</v>
          </cell>
          <cell r="N1107">
            <v>18</v>
          </cell>
          <cell r="O1107">
            <v>1</v>
          </cell>
          <cell r="P1107">
            <v>9.0519999999999996</v>
          </cell>
          <cell r="Q1107">
            <v>0</v>
          </cell>
          <cell r="R1107">
            <v>9.0519999999999996</v>
          </cell>
        </row>
        <row r="1108">
          <cell r="A1108" t="str">
            <v xml:space="preserve">Итого по котельной </v>
          </cell>
          <cell r="B1108" t="str">
            <v xml:space="preserve">собственное ---------------------------- </v>
          </cell>
          <cell r="C1108" t="str">
            <v xml:space="preserve">По всем группам </v>
          </cell>
          <cell r="D1108">
            <v>112090.70000000004</v>
          </cell>
          <cell r="E1108">
            <v>351627</v>
          </cell>
          <cell r="F1108">
            <v>410660.06700000004</v>
          </cell>
          <cell r="H1108">
            <v>1.19</v>
          </cell>
          <cell r="L1108">
            <v>7.0724869999999989</v>
          </cell>
          <cell r="P1108">
            <v>10309.486000000001</v>
          </cell>
          <cell r="Q1108">
            <v>9583.7430000000004</v>
          </cell>
          <cell r="R1108">
            <v>11138.868999999999</v>
          </cell>
        </row>
        <row r="1109">
          <cell r="A1109" t="str">
            <v xml:space="preserve"> </v>
          </cell>
          <cell r="B1109" t="str">
            <v xml:space="preserve"> </v>
          </cell>
          <cell r="C1109" t="str">
            <v xml:space="preserve">Бюджет </v>
          </cell>
          <cell r="D1109">
            <v>8708.67</v>
          </cell>
          <cell r="E1109">
            <v>0</v>
          </cell>
          <cell r="F1109">
            <v>39189.049999999996</v>
          </cell>
          <cell r="H1109">
            <v>1.19</v>
          </cell>
          <cell r="L1109">
            <v>0.61196500000000009</v>
          </cell>
          <cell r="P1109">
            <v>880.32100000000003</v>
          </cell>
          <cell r="Q1109">
            <v>0</v>
          </cell>
          <cell r="R1109">
            <v>880.32100000000003</v>
          </cell>
        </row>
        <row r="1110">
          <cell r="A1110" t="str">
            <v xml:space="preserve"> </v>
          </cell>
          <cell r="B1110" t="str">
            <v xml:space="preserve"> </v>
          </cell>
          <cell r="C1110" t="str">
            <v xml:space="preserve">"Население" в т.ч. "Жилзаказчик" </v>
          </cell>
          <cell r="D1110">
            <v>96926.580000000031</v>
          </cell>
          <cell r="E1110">
            <v>335816</v>
          </cell>
          <cell r="F1110">
            <v>343832.58</v>
          </cell>
          <cell r="H1110">
            <v>1.19</v>
          </cell>
          <cell r="L1110">
            <v>5.9962269999999993</v>
          </cell>
          <cell r="P1110">
            <v>8754.36</v>
          </cell>
          <cell r="Q1110">
            <v>9583.7430000000004</v>
          </cell>
          <cell r="R1110">
            <v>9583.7430000000004</v>
          </cell>
        </row>
        <row r="1111">
          <cell r="A1111" t="str">
            <v xml:space="preserve"> </v>
          </cell>
          <cell r="B1111" t="str">
            <v xml:space="preserve"> </v>
          </cell>
          <cell r="C1111" t="str">
            <v xml:space="preserve">Жилзаказчик </v>
          </cell>
          <cell r="D1111">
            <v>75295.580000000031</v>
          </cell>
          <cell r="E1111">
            <v>272353</v>
          </cell>
          <cell r="F1111">
            <v>268385.5</v>
          </cell>
          <cell r="H1111">
            <v>1.19</v>
          </cell>
          <cell r="L1111">
            <v>4.674491999999999</v>
          </cell>
          <cell r="P1111">
            <v>6824.6540000000005</v>
          </cell>
          <cell r="Q1111">
            <v>7431.3829999999998</v>
          </cell>
          <cell r="R1111">
            <v>7431.3829999999998</v>
          </cell>
        </row>
        <row r="1112">
          <cell r="A1112" t="str">
            <v xml:space="preserve"> </v>
          </cell>
          <cell r="B1112" t="str">
            <v xml:space="preserve"> </v>
          </cell>
          <cell r="C1112" t="str">
            <v xml:space="preserve">Прочие </v>
          </cell>
          <cell r="D1112">
            <v>6455.45</v>
          </cell>
          <cell r="E1112">
            <v>15811</v>
          </cell>
          <cell r="F1112">
            <v>27638.436999999998</v>
          </cell>
          <cell r="H1112">
            <v>1.19</v>
          </cell>
          <cell r="L1112">
            <v>0.46429500000000001</v>
          </cell>
          <cell r="P1112">
            <v>674.80499999999995</v>
          </cell>
          <cell r="Q1112">
            <v>0</v>
          </cell>
          <cell r="R1112">
            <v>674.80499999999995</v>
          </cell>
        </row>
        <row r="1113">
          <cell r="A1113" t="str">
            <v>Тепловые потери в наружных сетях потребителей</v>
          </cell>
          <cell r="H1113">
            <v>1.19</v>
          </cell>
        </row>
        <row r="1114">
          <cell r="A1114" t="str">
            <v xml:space="preserve">Гагарина 83/1 </v>
          </cell>
          <cell r="B1114" t="str">
            <v xml:space="preserve">Гагарина 75/4 неж.пом. </v>
          </cell>
          <cell r="C1114" t="str">
            <v xml:space="preserve">Прочие </v>
          </cell>
          <cell r="D1114">
            <v>260</v>
          </cell>
          <cell r="E1114">
            <v>0</v>
          </cell>
          <cell r="F1114">
            <v>1004.6</v>
          </cell>
          <cell r="G1114">
            <v>0.4</v>
          </cell>
          <cell r="H1114">
            <v>1.19</v>
          </cell>
          <cell r="I1114">
            <v>4.5999999999999996</v>
          </cell>
          <cell r="J1114" t="str">
            <v xml:space="preserve"> </v>
          </cell>
          <cell r="K1114">
            <v>167</v>
          </cell>
          <cell r="L1114">
            <v>1.7299999999999999E-2</v>
          </cell>
          <cell r="M1114">
            <v>-19</v>
          </cell>
          <cell r="N1114">
            <v>18</v>
          </cell>
          <cell r="O1114">
            <v>1</v>
          </cell>
          <cell r="P1114">
            <v>25.257999999999999</v>
          </cell>
          <cell r="Q1114">
            <v>0</v>
          </cell>
          <cell r="R1114">
            <v>25.257999999999999</v>
          </cell>
        </row>
        <row r="1115">
          <cell r="A1115" t="str">
            <v xml:space="preserve">Гагарина 83/1 </v>
          </cell>
          <cell r="B1115" t="str">
            <v xml:space="preserve">Гагарина 83 кв.99 </v>
          </cell>
          <cell r="C1115" t="str">
            <v xml:space="preserve">Население </v>
          </cell>
          <cell r="D1115">
            <v>157.9</v>
          </cell>
          <cell r="E1115">
            <v>605</v>
          </cell>
          <cell r="F1115">
            <v>600.12</v>
          </cell>
          <cell r="G1115">
            <v>0.37</v>
          </cell>
          <cell r="H1115">
            <v>1.19</v>
          </cell>
          <cell r="I1115">
            <v>4.5999999999999996</v>
          </cell>
          <cell r="J1115" t="str">
            <v xml:space="preserve">5 </v>
          </cell>
          <cell r="K1115">
            <v>167</v>
          </cell>
          <cell r="L1115">
            <v>1.03E-2</v>
          </cell>
          <cell r="M1115">
            <v>-19</v>
          </cell>
          <cell r="N1115">
            <v>18</v>
          </cell>
          <cell r="O1115">
            <v>1</v>
          </cell>
          <cell r="P1115">
            <v>15.037000000000001</v>
          </cell>
          <cell r="Q1115">
            <v>15.71</v>
          </cell>
          <cell r="R1115">
            <v>15.71</v>
          </cell>
        </row>
        <row r="1116">
          <cell r="A1116" t="str">
            <v xml:space="preserve">Гагарина 83/1 </v>
          </cell>
          <cell r="B1116" t="str">
            <v xml:space="preserve">Гагарина 87 ж/д </v>
          </cell>
          <cell r="C1116" t="str">
            <v xml:space="preserve">Население </v>
          </cell>
          <cell r="D1116">
            <v>4653.7</v>
          </cell>
          <cell r="E1116">
            <v>17565</v>
          </cell>
          <cell r="F1116">
            <v>17559.7</v>
          </cell>
          <cell r="G1116">
            <v>0.37</v>
          </cell>
          <cell r="H1116">
            <v>1.19</v>
          </cell>
          <cell r="I1116">
            <v>4.5999999999999996</v>
          </cell>
          <cell r="J1116" t="str">
            <v xml:space="preserve">5 </v>
          </cell>
          <cell r="K1116">
            <v>167</v>
          </cell>
          <cell r="L1116">
            <v>0.30138000000000004</v>
          </cell>
          <cell r="M1116">
            <v>-19</v>
          </cell>
          <cell r="N1116">
            <v>18</v>
          </cell>
          <cell r="O1116">
            <v>1</v>
          </cell>
          <cell r="P1116">
            <v>440.00799999999998</v>
          </cell>
          <cell r="Q1116">
            <v>463.06</v>
          </cell>
          <cell r="R1116">
            <v>463.06</v>
          </cell>
        </row>
        <row r="1117">
          <cell r="A1117" t="str">
            <v xml:space="preserve">Гагарина 83/1 </v>
          </cell>
          <cell r="B1117" t="str">
            <v xml:space="preserve">Гагарина 87 прис.к кв.23,36,66. </v>
          </cell>
          <cell r="C1117" t="str">
            <v xml:space="preserve">Население </v>
          </cell>
          <cell r="D1117">
            <v>53.2</v>
          </cell>
          <cell r="E1117">
            <v>263</v>
          </cell>
          <cell r="F1117">
            <v>263</v>
          </cell>
          <cell r="G1117">
            <v>0.37</v>
          </cell>
          <cell r="H1117">
            <v>1.19</v>
          </cell>
          <cell r="I1117">
            <v>4.5999999999999996</v>
          </cell>
          <cell r="J1117" t="str">
            <v xml:space="preserve">5 </v>
          </cell>
          <cell r="K1117">
            <v>167</v>
          </cell>
          <cell r="L1117">
            <v>2.0579999999999999E-3</v>
          </cell>
          <cell r="M1117">
            <v>-19</v>
          </cell>
          <cell r="N1117">
            <v>18</v>
          </cell>
          <cell r="O1117">
            <v>1</v>
          </cell>
          <cell r="P1117">
            <v>3.004</v>
          </cell>
          <cell r="Q1117">
            <v>5.2949999999999999</v>
          </cell>
          <cell r="R1117">
            <v>5.2949999999999999</v>
          </cell>
        </row>
        <row r="1118">
          <cell r="A1118" t="str">
            <v xml:space="preserve">Гагарина 83/1 </v>
          </cell>
          <cell r="B1118" t="str">
            <v xml:space="preserve">Гагарина 87 прис.кв.85 </v>
          </cell>
          <cell r="C1118" t="str">
            <v xml:space="preserve">Население </v>
          </cell>
          <cell r="D1118">
            <v>6.4</v>
          </cell>
          <cell r="E1118">
            <v>61</v>
          </cell>
          <cell r="F1118">
            <v>61</v>
          </cell>
          <cell r="G1118">
            <v>0.37</v>
          </cell>
          <cell r="H1118">
            <v>1.19</v>
          </cell>
          <cell r="I1118">
            <v>4.5999999999999996</v>
          </cell>
          <cell r="J1118" t="str">
            <v xml:space="preserve">5 </v>
          </cell>
          <cell r="K1118">
            <v>167</v>
          </cell>
          <cell r="L1118">
            <v>2.6000000000000003E-4</v>
          </cell>
          <cell r="M1118">
            <v>-19</v>
          </cell>
          <cell r="N1118">
            <v>18</v>
          </cell>
          <cell r="O1118">
            <v>1</v>
          </cell>
          <cell r="P1118">
            <v>0.38</v>
          </cell>
          <cell r="Q1118">
            <v>0.63600000000000001</v>
          </cell>
          <cell r="R1118">
            <v>0.63600000000000001</v>
          </cell>
        </row>
        <row r="1119">
          <cell r="A1119" t="str">
            <v xml:space="preserve">Гагарина 83/1 </v>
          </cell>
          <cell r="B1119" t="str">
            <v xml:space="preserve">Гагарина 97 ж/д </v>
          </cell>
          <cell r="C1119" t="str">
            <v xml:space="preserve">Население </v>
          </cell>
          <cell r="D1119">
            <v>4731.3</v>
          </cell>
          <cell r="E1119">
            <v>15960</v>
          </cell>
          <cell r="F1119">
            <v>15955.1</v>
          </cell>
          <cell r="G1119">
            <v>0.37</v>
          </cell>
          <cell r="H1119">
            <v>1.19</v>
          </cell>
          <cell r="I1119">
            <v>4.5999999999999996</v>
          </cell>
          <cell r="J1119" t="str">
            <v xml:space="preserve">5 </v>
          </cell>
          <cell r="K1119">
            <v>167</v>
          </cell>
          <cell r="L1119">
            <v>0.27384000000000003</v>
          </cell>
          <cell r="M1119">
            <v>-19</v>
          </cell>
          <cell r="N1119">
            <v>18</v>
          </cell>
          <cell r="O1119">
            <v>1</v>
          </cell>
          <cell r="P1119">
            <v>399.8</v>
          </cell>
          <cell r="Q1119">
            <v>470.77800000000002</v>
          </cell>
          <cell r="R1119">
            <v>470.77800000000002</v>
          </cell>
        </row>
        <row r="1120">
          <cell r="A1120" t="str">
            <v xml:space="preserve">Гагарина 83/1 </v>
          </cell>
          <cell r="B1120" t="str">
            <v xml:space="preserve">Гагарина 97 кв.1 пристройка </v>
          </cell>
          <cell r="C1120" t="str">
            <v xml:space="preserve">Население </v>
          </cell>
          <cell r="D1120">
            <v>23.1</v>
          </cell>
          <cell r="E1120">
            <v>104</v>
          </cell>
          <cell r="F1120">
            <v>103.7</v>
          </cell>
          <cell r="G1120">
            <v>0.37</v>
          </cell>
          <cell r="H1120">
            <v>1.19</v>
          </cell>
          <cell r="I1120">
            <v>4.5999999999999996</v>
          </cell>
          <cell r="J1120" t="str">
            <v xml:space="preserve">5 </v>
          </cell>
          <cell r="K1120">
            <v>167</v>
          </cell>
          <cell r="L1120">
            <v>1.7800000000000001E-3</v>
          </cell>
          <cell r="M1120">
            <v>-19</v>
          </cell>
          <cell r="N1120">
            <v>18</v>
          </cell>
          <cell r="O1120">
            <v>1</v>
          </cell>
          <cell r="P1120">
            <v>2.5990000000000002</v>
          </cell>
          <cell r="Q1120">
            <v>2.2989999999999999</v>
          </cell>
          <cell r="R1120">
            <v>2.2989999999999999</v>
          </cell>
        </row>
        <row r="1121">
          <cell r="A1121" t="str">
            <v xml:space="preserve">Гагарина 83/1 </v>
          </cell>
          <cell r="B1121" t="str">
            <v xml:space="preserve">Гагарина 95 ж/д </v>
          </cell>
          <cell r="C1121" t="str">
            <v xml:space="preserve">Население </v>
          </cell>
          <cell r="D1121">
            <v>3920.4</v>
          </cell>
          <cell r="E1121">
            <v>17647</v>
          </cell>
          <cell r="F1121">
            <v>17641.849999999999</v>
          </cell>
          <cell r="G1121">
            <v>0.37</v>
          </cell>
          <cell r="H1121">
            <v>1.19</v>
          </cell>
          <cell r="I1121">
            <v>4.5999999999999996</v>
          </cell>
          <cell r="J1121" t="str">
            <v xml:space="preserve">5 </v>
          </cell>
          <cell r="K1121">
            <v>167</v>
          </cell>
          <cell r="L1121">
            <v>0.30279</v>
          </cell>
          <cell r="M1121">
            <v>-19</v>
          </cell>
          <cell r="N1121">
            <v>18</v>
          </cell>
          <cell r="O1121">
            <v>1</v>
          </cell>
          <cell r="P1121">
            <v>442.06599999999997</v>
          </cell>
          <cell r="Q1121">
            <v>390.09199999999998</v>
          </cell>
          <cell r="R1121">
            <v>390.09199999999998</v>
          </cell>
        </row>
        <row r="1122">
          <cell r="A1122" t="str">
            <v xml:space="preserve">Гагарина 83/1 </v>
          </cell>
          <cell r="B1122" t="str">
            <v xml:space="preserve">Гагарина 95 кв.66 прист. </v>
          </cell>
          <cell r="C1122" t="str">
            <v xml:space="preserve">Население </v>
          </cell>
          <cell r="D1122">
            <v>11.6</v>
          </cell>
          <cell r="E1122">
            <v>36</v>
          </cell>
          <cell r="F1122">
            <v>36</v>
          </cell>
          <cell r="G1122">
            <v>0.37</v>
          </cell>
          <cell r="H1122">
            <v>1.19</v>
          </cell>
          <cell r="I1122">
            <v>4.5999999999999996</v>
          </cell>
          <cell r="J1122" t="str">
            <v xml:space="preserve">5 </v>
          </cell>
          <cell r="K1122">
            <v>167</v>
          </cell>
          <cell r="L1122">
            <v>6.1799999999999995E-4</v>
          </cell>
          <cell r="M1122">
            <v>-19</v>
          </cell>
          <cell r="N1122">
            <v>18</v>
          </cell>
          <cell r="O1122">
            <v>1</v>
          </cell>
          <cell r="P1122">
            <v>0.90200000000000002</v>
          </cell>
          <cell r="Q1122">
            <v>1.1559999999999999</v>
          </cell>
          <cell r="R1122">
            <v>1.1559999999999999</v>
          </cell>
        </row>
        <row r="1123">
          <cell r="A1123" t="str">
            <v xml:space="preserve">Гагарина 83/1 </v>
          </cell>
          <cell r="B1123" t="str">
            <v xml:space="preserve">Гагарина 95 прис.кв.69 </v>
          </cell>
          <cell r="C1123" t="str">
            <v xml:space="preserve">Население </v>
          </cell>
          <cell r="D1123">
            <v>11.1</v>
          </cell>
          <cell r="E1123">
            <v>34</v>
          </cell>
          <cell r="F1123">
            <v>35.200000000000003</v>
          </cell>
          <cell r="G1123">
            <v>0.37</v>
          </cell>
          <cell r="H1123">
            <v>1.19</v>
          </cell>
          <cell r="I1123">
            <v>4.5999999999999996</v>
          </cell>
          <cell r="J1123" t="str">
            <v xml:space="preserve">5 </v>
          </cell>
          <cell r="K1123">
            <v>167</v>
          </cell>
          <cell r="L1123">
            <v>5.7499999999999999E-4</v>
          </cell>
          <cell r="M1123">
            <v>-19</v>
          </cell>
          <cell r="N1123">
            <v>18</v>
          </cell>
          <cell r="O1123">
            <v>1</v>
          </cell>
          <cell r="P1123">
            <v>0.84</v>
          </cell>
          <cell r="Q1123">
            <v>1.105</v>
          </cell>
          <cell r="R1123">
            <v>1.105</v>
          </cell>
        </row>
        <row r="1124">
          <cell r="A1124" t="str">
            <v xml:space="preserve">Гагарина 83/1 </v>
          </cell>
          <cell r="B1124" t="str">
            <v xml:space="preserve">Гагарина 85 ж/д с пристрой </v>
          </cell>
          <cell r="C1124" t="str">
            <v xml:space="preserve">Население </v>
          </cell>
          <cell r="D1124">
            <v>4767.3999999999996</v>
          </cell>
          <cell r="E1124">
            <v>16894</v>
          </cell>
          <cell r="F1124">
            <v>16888.5</v>
          </cell>
          <cell r="G1124">
            <v>0.37</v>
          </cell>
          <cell r="H1124">
            <v>1.19</v>
          </cell>
          <cell r="I1124">
            <v>4.5999999999999996</v>
          </cell>
          <cell r="J1124" t="str">
            <v xml:space="preserve">5 </v>
          </cell>
          <cell r="K1124">
            <v>167</v>
          </cell>
          <cell r="L1124">
            <v>0.28986000000000001</v>
          </cell>
          <cell r="M1124">
            <v>-19</v>
          </cell>
          <cell r="N1124">
            <v>18</v>
          </cell>
          <cell r="O1124">
            <v>1</v>
          </cell>
          <cell r="P1124">
            <v>423.19</v>
          </cell>
          <cell r="Q1124">
            <v>474.37099999999998</v>
          </cell>
          <cell r="R1124">
            <v>474.37099999999998</v>
          </cell>
        </row>
        <row r="1125">
          <cell r="A1125" t="str">
            <v xml:space="preserve">Гагарина 83/1 </v>
          </cell>
          <cell r="B1125" t="str">
            <v xml:space="preserve">Гагарина 93 ж/д </v>
          </cell>
          <cell r="C1125" t="str">
            <v xml:space="preserve">Население </v>
          </cell>
          <cell r="D1125">
            <v>4672.8</v>
          </cell>
          <cell r="E1125">
            <v>17815</v>
          </cell>
          <cell r="F1125">
            <v>17810.25</v>
          </cell>
          <cell r="G1125">
            <v>0.37</v>
          </cell>
          <cell r="H1125">
            <v>1.19</v>
          </cell>
          <cell r="I1125">
            <v>4.5999999999999996</v>
          </cell>
          <cell r="J1125" t="str">
            <v xml:space="preserve">5 </v>
          </cell>
          <cell r="K1125">
            <v>167</v>
          </cell>
          <cell r="L1125">
            <v>0.30568000000000001</v>
          </cell>
          <cell r="M1125">
            <v>-19</v>
          </cell>
          <cell r="N1125">
            <v>18</v>
          </cell>
          <cell r="O1125">
            <v>1</v>
          </cell>
          <cell r="P1125">
            <v>446.286</v>
          </cell>
          <cell r="Q1125">
            <v>464.95600000000002</v>
          </cell>
          <cell r="R1125">
            <v>464.95600000000002</v>
          </cell>
        </row>
        <row r="1126">
          <cell r="A1126" t="str">
            <v xml:space="preserve">Гагарина 83/1 </v>
          </cell>
          <cell r="B1126" t="str">
            <v xml:space="preserve">Гагарина 83 ж/д </v>
          </cell>
          <cell r="C1126" t="str">
            <v xml:space="preserve">Население </v>
          </cell>
          <cell r="D1126">
            <v>4822.8999999999996</v>
          </cell>
          <cell r="E1126">
            <v>15311</v>
          </cell>
          <cell r="F1126">
            <v>15306.05</v>
          </cell>
          <cell r="G1126">
            <v>0.37</v>
          </cell>
          <cell r="H1126">
            <v>1.19</v>
          </cell>
          <cell r="I1126">
            <v>4.5999999999999996</v>
          </cell>
          <cell r="J1126" t="str">
            <v xml:space="preserve">5 </v>
          </cell>
          <cell r="K1126">
            <v>167</v>
          </cell>
          <cell r="L1126">
            <v>0.26269999999999999</v>
          </cell>
          <cell r="M1126">
            <v>-19</v>
          </cell>
          <cell r="N1126">
            <v>18</v>
          </cell>
          <cell r="O1126">
            <v>1</v>
          </cell>
          <cell r="P1126">
            <v>383.53500000000003</v>
          </cell>
          <cell r="Q1126">
            <v>479.89299999999997</v>
          </cell>
          <cell r="R1126">
            <v>479.89299999999997</v>
          </cell>
        </row>
        <row r="1127">
          <cell r="A1127" t="str">
            <v xml:space="preserve">Гагарина 83/1 </v>
          </cell>
          <cell r="B1127" t="str">
            <v xml:space="preserve">Воровского 223 ж/д </v>
          </cell>
          <cell r="C1127" t="str">
            <v xml:space="preserve">Население </v>
          </cell>
          <cell r="D1127">
            <v>5579.5</v>
          </cell>
          <cell r="E1127">
            <v>21504</v>
          </cell>
          <cell r="F1127">
            <v>21498.95</v>
          </cell>
          <cell r="G1127">
            <v>0.37</v>
          </cell>
          <cell r="H1127">
            <v>1.19</v>
          </cell>
          <cell r="I1127">
            <v>4.5999999999999996</v>
          </cell>
          <cell r="J1127" t="str">
            <v xml:space="preserve">5 </v>
          </cell>
          <cell r="K1127">
            <v>167</v>
          </cell>
          <cell r="L1127">
            <v>0.36899000000000004</v>
          </cell>
          <cell r="M1127">
            <v>-19</v>
          </cell>
          <cell r="N1127">
            <v>18</v>
          </cell>
          <cell r="O1127">
            <v>1</v>
          </cell>
          <cell r="P1127">
            <v>538.71799999999996</v>
          </cell>
          <cell r="Q1127">
            <v>555.17899999999997</v>
          </cell>
          <cell r="R1127">
            <v>555.17899999999997</v>
          </cell>
        </row>
        <row r="1128">
          <cell r="A1128" t="str">
            <v xml:space="preserve">Гагарина 83/1 </v>
          </cell>
          <cell r="B1128" t="str">
            <v xml:space="preserve">Атарбекова 38 адм.зд </v>
          </cell>
          <cell r="C1128" t="str">
            <v xml:space="preserve">Прочие </v>
          </cell>
          <cell r="D1128">
            <v>83.25</v>
          </cell>
          <cell r="E1128">
            <v>0</v>
          </cell>
          <cell r="F1128">
            <v>374.64</v>
          </cell>
          <cell r="G1128">
            <v>0.37</v>
          </cell>
          <cell r="H1128">
            <v>1.19</v>
          </cell>
          <cell r="I1128">
            <v>4.5999999999999996</v>
          </cell>
          <cell r="J1128" t="str">
            <v xml:space="preserve"> </v>
          </cell>
          <cell r="K1128">
            <v>167</v>
          </cell>
          <cell r="L1128">
            <v>6.4300000000000008E-3</v>
          </cell>
          <cell r="M1128">
            <v>-19</v>
          </cell>
          <cell r="N1128">
            <v>18</v>
          </cell>
          <cell r="O1128">
            <v>1</v>
          </cell>
          <cell r="P1128">
            <v>9.3879999999999999</v>
          </cell>
          <cell r="Q1128">
            <v>0</v>
          </cell>
          <cell r="R1128">
            <v>9.3879999999999999</v>
          </cell>
        </row>
        <row r="1129">
          <cell r="A1129" t="str">
            <v xml:space="preserve">Гагарина 83/1 </v>
          </cell>
          <cell r="B1129" t="str">
            <v xml:space="preserve">Атарбекова 38 маг-н </v>
          </cell>
          <cell r="C1129" t="str">
            <v xml:space="preserve">Прочие </v>
          </cell>
          <cell r="D1129">
            <v>47.48</v>
          </cell>
          <cell r="E1129">
            <v>0</v>
          </cell>
          <cell r="F1129">
            <v>213.68</v>
          </cell>
          <cell r="G1129">
            <v>0.37</v>
          </cell>
          <cell r="H1129">
            <v>1.19</v>
          </cell>
          <cell r="I1129">
            <v>4.5999999999999996</v>
          </cell>
          <cell r="J1129" t="str">
            <v xml:space="preserve"> </v>
          </cell>
          <cell r="K1129">
            <v>167</v>
          </cell>
          <cell r="L1129">
            <v>3.3700000000000002E-3</v>
          </cell>
          <cell r="M1129">
            <v>-19</v>
          </cell>
          <cell r="N1129">
            <v>15</v>
          </cell>
          <cell r="O1129">
            <v>1</v>
          </cell>
          <cell r="P1129">
            <v>4.1639999999999997</v>
          </cell>
          <cell r="Q1129">
            <v>0</v>
          </cell>
          <cell r="R1129">
            <v>4.1639999999999997</v>
          </cell>
        </row>
        <row r="1130">
          <cell r="A1130" t="str">
            <v xml:space="preserve">Гагарина 83/1 </v>
          </cell>
          <cell r="B1130" t="str">
            <v xml:space="preserve">Атарбекова 38 магазин </v>
          </cell>
          <cell r="C1130" t="str">
            <v xml:space="preserve">Прочие </v>
          </cell>
          <cell r="D1130">
            <v>82.71</v>
          </cell>
          <cell r="E1130">
            <v>0</v>
          </cell>
          <cell r="F1130">
            <v>372.19</v>
          </cell>
          <cell r="G1130">
            <v>0.37</v>
          </cell>
          <cell r="H1130">
            <v>1.19</v>
          </cell>
          <cell r="I1130">
            <v>4.5999999999999996</v>
          </cell>
          <cell r="J1130" t="str">
            <v xml:space="preserve"> </v>
          </cell>
          <cell r="K1130">
            <v>167</v>
          </cell>
          <cell r="L1130">
            <v>5.8700000000000002E-3</v>
          </cell>
          <cell r="M1130">
            <v>-19</v>
          </cell>
          <cell r="N1130">
            <v>15</v>
          </cell>
          <cell r="O1130">
            <v>1</v>
          </cell>
          <cell r="P1130">
            <v>7.25</v>
          </cell>
          <cell r="Q1130">
            <v>0</v>
          </cell>
          <cell r="R1130">
            <v>7.25</v>
          </cell>
        </row>
        <row r="1131">
          <cell r="A1131" t="str">
            <v xml:space="preserve">Гагарина 83/1 </v>
          </cell>
          <cell r="B1131" t="str">
            <v xml:space="preserve">Атарбекова 38 </v>
          </cell>
          <cell r="C1131" t="str">
            <v xml:space="preserve">Прочие </v>
          </cell>
          <cell r="D1131">
            <v>258</v>
          </cell>
          <cell r="E1131">
            <v>1836</v>
          </cell>
          <cell r="F1131">
            <v>1031.99</v>
          </cell>
          <cell r="G1131">
            <v>0.37</v>
          </cell>
          <cell r="H1131">
            <v>1.19</v>
          </cell>
          <cell r="I1131">
            <v>4.5999999999999996</v>
          </cell>
          <cell r="J1131" t="str">
            <v xml:space="preserve"> </v>
          </cell>
          <cell r="K1131">
            <v>167</v>
          </cell>
          <cell r="L1131">
            <v>1.6275999999999999E-2</v>
          </cell>
          <cell r="M1131">
            <v>-19</v>
          </cell>
          <cell r="N1131">
            <v>15</v>
          </cell>
          <cell r="O1131">
            <v>1</v>
          </cell>
          <cell r="P1131">
            <v>20.103999999999999</v>
          </cell>
          <cell r="Q1131">
            <v>0</v>
          </cell>
          <cell r="R1131">
            <v>20.103999999999999</v>
          </cell>
        </row>
        <row r="1132">
          <cell r="A1132" t="str">
            <v xml:space="preserve">Гагарина 83/1 </v>
          </cell>
          <cell r="B1132" t="str">
            <v xml:space="preserve">Атарбекова 38 Магазин N-18 </v>
          </cell>
          <cell r="C1132" t="str">
            <v xml:space="preserve">Прочие </v>
          </cell>
          <cell r="D1132">
            <v>335.02</v>
          </cell>
          <cell r="E1132">
            <v>0</v>
          </cell>
          <cell r="F1132">
            <v>1507.59</v>
          </cell>
          <cell r="G1132">
            <v>0.37</v>
          </cell>
          <cell r="H1132">
            <v>1.19</v>
          </cell>
          <cell r="I1132">
            <v>4.5999999999999996</v>
          </cell>
          <cell r="J1132" t="str">
            <v xml:space="preserve"> </v>
          </cell>
          <cell r="K1132">
            <v>167</v>
          </cell>
          <cell r="L1132">
            <v>2.3777E-2</v>
          </cell>
          <cell r="M1132">
            <v>-19</v>
          </cell>
          <cell r="N1132">
            <v>15</v>
          </cell>
          <cell r="O1132">
            <v>1</v>
          </cell>
          <cell r="P1132">
            <v>29.367000000000001</v>
          </cell>
          <cell r="Q1132">
            <v>0</v>
          </cell>
          <cell r="R1132">
            <v>29.367000000000001</v>
          </cell>
        </row>
        <row r="1133">
          <cell r="A1133" t="str">
            <v xml:space="preserve">Гагарина 83/1 </v>
          </cell>
          <cell r="B1133" t="str">
            <v xml:space="preserve">Гагарина 75/2 маг-н </v>
          </cell>
          <cell r="C1133" t="str">
            <v xml:space="preserve">Прочие </v>
          </cell>
          <cell r="D1133">
            <v>165</v>
          </cell>
          <cell r="E1133">
            <v>0</v>
          </cell>
          <cell r="F1133">
            <v>407.42</v>
          </cell>
          <cell r="G1133">
            <v>0.38</v>
          </cell>
          <cell r="H1133">
            <v>1.19</v>
          </cell>
          <cell r="I1133">
            <v>4.5999999999999996</v>
          </cell>
          <cell r="J1133" t="str">
            <v xml:space="preserve"> </v>
          </cell>
          <cell r="K1133">
            <v>167</v>
          </cell>
          <cell r="L1133">
            <v>6.2849999999999998E-3</v>
          </cell>
          <cell r="M1133">
            <v>-19</v>
          </cell>
          <cell r="N1133">
            <v>15</v>
          </cell>
          <cell r="O1133">
            <v>1</v>
          </cell>
          <cell r="P1133">
            <v>7.7629999999999999</v>
          </cell>
          <cell r="Q1133">
            <v>0</v>
          </cell>
          <cell r="R1133">
            <v>7.7629999999999999</v>
          </cell>
        </row>
        <row r="1134">
          <cell r="A1134" t="str">
            <v xml:space="preserve">Гагарина 83/1 </v>
          </cell>
          <cell r="B1134" t="str">
            <v xml:space="preserve">Гагарина 75 СОБЕС </v>
          </cell>
          <cell r="C1134" t="str">
            <v xml:space="preserve">Бюджет </v>
          </cell>
          <cell r="D1134">
            <v>337.78</v>
          </cell>
          <cell r="E1134">
            <v>0</v>
          </cell>
          <cell r="F1134">
            <v>1520</v>
          </cell>
          <cell r="G1134">
            <v>0.37</v>
          </cell>
          <cell r="H1134">
            <v>1.19</v>
          </cell>
          <cell r="I1134">
            <v>4.5999999999999996</v>
          </cell>
          <cell r="J1134" t="str">
            <v xml:space="preserve"> </v>
          </cell>
          <cell r="K1134">
            <v>167</v>
          </cell>
          <cell r="L1134">
            <v>2.6088E-2</v>
          </cell>
          <cell r="M1134">
            <v>-19</v>
          </cell>
          <cell r="N1134">
            <v>18</v>
          </cell>
          <cell r="O1134">
            <v>1</v>
          </cell>
          <cell r="P1134">
            <v>38.088999999999999</v>
          </cell>
          <cell r="Q1134">
            <v>0</v>
          </cell>
          <cell r="R1134">
            <v>38.088999999999999</v>
          </cell>
        </row>
        <row r="1135">
          <cell r="A1135" t="str">
            <v xml:space="preserve">Гагарина 83/1 </v>
          </cell>
          <cell r="B1135" t="str">
            <v xml:space="preserve">Гагарина 75/4 адм.зд. </v>
          </cell>
          <cell r="C1135" t="str">
            <v xml:space="preserve">Прочие </v>
          </cell>
          <cell r="D1135">
            <v>58.49</v>
          </cell>
          <cell r="E1135">
            <v>0</v>
          </cell>
          <cell r="F1135">
            <v>263.20999999999998</v>
          </cell>
          <cell r="G1135">
            <v>0.43</v>
          </cell>
          <cell r="H1135">
            <v>1.19</v>
          </cell>
          <cell r="I1135">
            <v>4.5999999999999996</v>
          </cell>
          <cell r="J1135" t="str">
            <v xml:space="preserve"> </v>
          </cell>
          <cell r="K1135">
            <v>167</v>
          </cell>
          <cell r="L1135">
            <v>5.2500000000000003E-3</v>
          </cell>
          <cell r="M1135">
            <v>-19</v>
          </cell>
          <cell r="N1135">
            <v>18</v>
          </cell>
          <cell r="O1135">
            <v>1</v>
          </cell>
          <cell r="P1135">
            <v>7.665</v>
          </cell>
          <cell r="Q1135">
            <v>0</v>
          </cell>
          <cell r="R1135">
            <v>7.665</v>
          </cell>
        </row>
        <row r="1136">
          <cell r="A1136" t="str">
            <v xml:space="preserve">Гагарина 83/1 </v>
          </cell>
          <cell r="B1136" t="str">
            <v xml:space="preserve">Атарбекова 36 Д/С N169 </v>
          </cell>
          <cell r="C1136" t="str">
            <v xml:space="preserve">Бюджет </v>
          </cell>
          <cell r="D1136">
            <v>1581.78</v>
          </cell>
          <cell r="E1136">
            <v>0</v>
          </cell>
          <cell r="F1136">
            <v>7118</v>
          </cell>
          <cell r="G1136">
            <v>0.34</v>
          </cell>
          <cell r="H1136">
            <v>1.19</v>
          </cell>
          <cell r="I1136">
            <v>4.5999999999999996</v>
          </cell>
          <cell r="J1136" t="str">
            <v xml:space="preserve"> </v>
          </cell>
          <cell r="K1136">
            <v>167</v>
          </cell>
          <cell r="L1136">
            <v>0.11833</v>
          </cell>
          <cell r="M1136">
            <v>-19</v>
          </cell>
          <cell r="N1136">
            <v>20</v>
          </cell>
          <cell r="O1136">
            <v>1</v>
          </cell>
          <cell r="P1136">
            <v>188.22</v>
          </cell>
          <cell r="Q1136">
            <v>0</v>
          </cell>
          <cell r="R1136">
            <v>188.22</v>
          </cell>
        </row>
        <row r="1137">
          <cell r="A1137" t="str">
            <v xml:space="preserve">Гагарина 83/1 </v>
          </cell>
          <cell r="B1137" t="str">
            <v xml:space="preserve">Атарбекова 34 Д/С N160 </v>
          </cell>
          <cell r="C1137" t="str">
            <v xml:space="preserve">Бюджет </v>
          </cell>
          <cell r="D1137">
            <v>1585.56</v>
          </cell>
          <cell r="E1137">
            <v>0</v>
          </cell>
          <cell r="F1137">
            <v>7135.02</v>
          </cell>
          <cell r="G1137">
            <v>0.34</v>
          </cell>
          <cell r="H1137">
            <v>1.19</v>
          </cell>
          <cell r="I1137">
            <v>4.5999999999999996</v>
          </cell>
          <cell r="J1137" t="str">
            <v xml:space="preserve"> </v>
          </cell>
          <cell r="K1137">
            <v>167</v>
          </cell>
          <cell r="L1137">
            <v>0.118613</v>
          </cell>
          <cell r="M1137">
            <v>-19</v>
          </cell>
          <cell r="N1137">
            <v>20</v>
          </cell>
          <cell r="O1137">
            <v>1</v>
          </cell>
          <cell r="P1137">
            <v>188.67099999999999</v>
          </cell>
          <cell r="Q1137">
            <v>0</v>
          </cell>
          <cell r="R1137">
            <v>188.67099999999999</v>
          </cell>
        </row>
        <row r="1138">
          <cell r="A1138" t="str">
            <v xml:space="preserve">Гагарина 83/1 </v>
          </cell>
          <cell r="B1138" t="str">
            <v xml:space="preserve">Гагарина 89 кв.3 студия крас. </v>
          </cell>
          <cell r="C1138" t="str">
            <v xml:space="preserve">Прочие </v>
          </cell>
          <cell r="D1138">
            <v>58.3</v>
          </cell>
          <cell r="E1138">
            <v>0</v>
          </cell>
          <cell r="F1138">
            <v>211.17</v>
          </cell>
          <cell r="G1138">
            <v>0.39</v>
          </cell>
          <cell r="H1138">
            <v>1.19</v>
          </cell>
          <cell r="I1138">
            <v>4.5999999999999996</v>
          </cell>
          <cell r="J1138" t="str">
            <v xml:space="preserve"> </v>
          </cell>
          <cell r="K1138">
            <v>167</v>
          </cell>
          <cell r="L1138">
            <v>3.8200000000000005E-3</v>
          </cell>
          <cell r="M1138">
            <v>-19</v>
          </cell>
          <cell r="N1138">
            <v>18</v>
          </cell>
          <cell r="O1138">
            <v>1</v>
          </cell>
          <cell r="P1138">
            <v>5.5780000000000003</v>
          </cell>
          <cell r="Q1138">
            <v>0</v>
          </cell>
          <cell r="R1138">
            <v>5.5780000000000003</v>
          </cell>
        </row>
        <row r="1139">
          <cell r="A1139" t="str">
            <v xml:space="preserve">Гагарина 83/1 </v>
          </cell>
          <cell r="B1139" t="str">
            <v xml:space="preserve">Гагарина 85 мастерская </v>
          </cell>
          <cell r="C1139" t="str">
            <v xml:space="preserve">Прочие </v>
          </cell>
          <cell r="D1139">
            <v>62.09</v>
          </cell>
          <cell r="E1139">
            <v>784</v>
          </cell>
          <cell r="F1139">
            <v>279.39</v>
          </cell>
          <cell r="G1139">
            <v>0.5</v>
          </cell>
          <cell r="H1139">
            <v>1.19</v>
          </cell>
          <cell r="I1139">
            <v>4.5999999999999996</v>
          </cell>
          <cell r="J1139" t="str">
            <v xml:space="preserve"> </v>
          </cell>
          <cell r="K1139">
            <v>167</v>
          </cell>
          <cell r="L1139">
            <v>6.4800000000000005E-3</v>
          </cell>
          <cell r="M1139">
            <v>-19</v>
          </cell>
          <cell r="N1139">
            <v>18</v>
          </cell>
          <cell r="O1139">
            <v>1</v>
          </cell>
          <cell r="P1139">
            <v>9.4600000000000009</v>
          </cell>
          <cell r="Q1139">
            <v>0</v>
          </cell>
          <cell r="R1139">
            <v>9.4600000000000009</v>
          </cell>
        </row>
        <row r="1140">
          <cell r="A1140" t="str">
            <v xml:space="preserve">Гагарина 83/1 </v>
          </cell>
          <cell r="B1140" t="str">
            <v xml:space="preserve">Гагарина 93 бюро услуг </v>
          </cell>
          <cell r="C1140" t="str">
            <v xml:space="preserve">Прочие </v>
          </cell>
          <cell r="D1140">
            <v>91.54</v>
          </cell>
          <cell r="E1140">
            <v>684</v>
          </cell>
          <cell r="F1140">
            <v>411.93</v>
          </cell>
          <cell r="G1140">
            <v>0.37</v>
          </cell>
          <cell r="H1140">
            <v>1.19</v>
          </cell>
          <cell r="I1140">
            <v>4.5999999999999996</v>
          </cell>
          <cell r="J1140" t="str">
            <v xml:space="preserve"> </v>
          </cell>
          <cell r="K1140">
            <v>167</v>
          </cell>
          <cell r="L1140">
            <v>7.0700000000000008E-3</v>
          </cell>
          <cell r="M1140">
            <v>-19</v>
          </cell>
          <cell r="N1140">
            <v>18</v>
          </cell>
          <cell r="O1140">
            <v>1</v>
          </cell>
          <cell r="P1140">
            <v>10.321999999999999</v>
          </cell>
          <cell r="Q1140">
            <v>0</v>
          </cell>
          <cell r="R1140">
            <v>10.321999999999999</v>
          </cell>
        </row>
        <row r="1141">
          <cell r="A1141" t="str">
            <v xml:space="preserve">Гагарина 83/1 </v>
          </cell>
          <cell r="B1141" t="str">
            <v xml:space="preserve">Атарбекова 30 </v>
          </cell>
          <cell r="C1141" t="str">
            <v xml:space="preserve">Жилзаказчик </v>
          </cell>
          <cell r="D1141">
            <v>4468.6000000000004</v>
          </cell>
          <cell r="E1141">
            <v>19673</v>
          </cell>
          <cell r="F1141">
            <v>19668</v>
          </cell>
          <cell r="G1141">
            <v>0.37</v>
          </cell>
          <cell r="H1141">
            <v>1.19</v>
          </cell>
          <cell r="I1141">
            <v>4.5999999999999996</v>
          </cell>
          <cell r="J1141" t="str">
            <v xml:space="preserve">5 </v>
          </cell>
          <cell r="K1141">
            <v>167</v>
          </cell>
          <cell r="L1141">
            <v>0.337565</v>
          </cell>
          <cell r="M1141">
            <v>-19</v>
          </cell>
          <cell r="N1141">
            <v>18</v>
          </cell>
          <cell r="O1141">
            <v>1</v>
          </cell>
          <cell r="P1141">
            <v>492.83800000000002</v>
          </cell>
          <cell r="Q1141">
            <v>444.64100000000002</v>
          </cell>
          <cell r="R1141">
            <v>444.64100000000002</v>
          </cell>
        </row>
        <row r="1142">
          <cell r="A1142" t="str">
            <v xml:space="preserve">Гагарина 83/1 </v>
          </cell>
          <cell r="B1142" t="str">
            <v xml:space="preserve">Атарбекова 30 кв 2 прис </v>
          </cell>
          <cell r="C1142" t="str">
            <v xml:space="preserve">Жилзаказчик </v>
          </cell>
          <cell r="D1142">
            <v>15.63</v>
          </cell>
          <cell r="E1142">
            <v>63</v>
          </cell>
          <cell r="F1142">
            <v>62.5</v>
          </cell>
          <cell r="G1142">
            <v>0.37</v>
          </cell>
          <cell r="H1142">
            <v>1.19</v>
          </cell>
          <cell r="I1142">
            <v>4.5999999999999996</v>
          </cell>
          <cell r="J1142" t="str">
            <v xml:space="preserve"> </v>
          </cell>
          <cell r="K1142">
            <v>167</v>
          </cell>
          <cell r="L1142">
            <v>1.073E-3</v>
          </cell>
          <cell r="M1142">
            <v>-19</v>
          </cell>
          <cell r="N1142">
            <v>18</v>
          </cell>
          <cell r="O1142">
            <v>1</v>
          </cell>
          <cell r="P1142">
            <v>1.5670000000000002</v>
          </cell>
          <cell r="Q1142">
            <v>0</v>
          </cell>
          <cell r="R1142">
            <v>0</v>
          </cell>
        </row>
        <row r="1143">
          <cell r="A1143" t="str">
            <v xml:space="preserve">Гагарина 83/1 </v>
          </cell>
          <cell r="B1143" t="str">
            <v xml:space="preserve">Атарбекова 32 </v>
          </cell>
          <cell r="C1143" t="str">
            <v xml:space="preserve">Жилзаказчик </v>
          </cell>
          <cell r="D1143">
            <v>5608.8</v>
          </cell>
          <cell r="E1143">
            <v>19437</v>
          </cell>
          <cell r="F1143">
            <v>19432</v>
          </cell>
          <cell r="G1143">
            <v>0.37</v>
          </cell>
          <cell r="H1143">
            <v>1.19</v>
          </cell>
          <cell r="I1143">
            <v>4.5999999999999996</v>
          </cell>
          <cell r="J1143" t="str">
            <v xml:space="preserve">5 </v>
          </cell>
          <cell r="K1143">
            <v>167</v>
          </cell>
          <cell r="L1143">
            <v>0.33351399999999998</v>
          </cell>
          <cell r="M1143">
            <v>-19</v>
          </cell>
          <cell r="N1143">
            <v>18</v>
          </cell>
          <cell r="O1143">
            <v>1</v>
          </cell>
          <cell r="P1143">
            <v>486.923</v>
          </cell>
          <cell r="Q1143">
            <v>558.09199999999998</v>
          </cell>
          <cell r="R1143">
            <v>558.09199999999998</v>
          </cell>
        </row>
        <row r="1144">
          <cell r="A1144" t="str">
            <v xml:space="preserve">Гагарина 83/1 </v>
          </cell>
          <cell r="B1144" t="str">
            <v xml:space="preserve">Атарбекова 38 </v>
          </cell>
          <cell r="C1144" t="str">
            <v xml:space="preserve">Жилзаказчик </v>
          </cell>
          <cell r="D1144">
            <v>3764.9</v>
          </cell>
          <cell r="E1144">
            <v>14149</v>
          </cell>
          <cell r="F1144">
            <v>13711.13</v>
          </cell>
          <cell r="G1144">
            <v>0.37</v>
          </cell>
          <cell r="H1144">
            <v>1.19</v>
          </cell>
          <cell r="I1144">
            <v>4.5999999999999996</v>
          </cell>
          <cell r="J1144" t="str">
            <v xml:space="preserve">5 </v>
          </cell>
          <cell r="K1144">
            <v>167</v>
          </cell>
          <cell r="L1144">
            <v>0.23532599999999998</v>
          </cell>
          <cell r="M1144">
            <v>-19</v>
          </cell>
          <cell r="N1144">
            <v>18</v>
          </cell>
          <cell r="O1144">
            <v>1</v>
          </cell>
          <cell r="P1144">
            <v>343.57100000000003</v>
          </cell>
          <cell r="Q1144">
            <v>374.61799999999999</v>
          </cell>
          <cell r="R1144">
            <v>374.61799999999999</v>
          </cell>
        </row>
        <row r="1145">
          <cell r="A1145" t="str">
            <v xml:space="preserve">Гагарина 83/1 </v>
          </cell>
          <cell r="B1145" t="str">
            <v xml:space="preserve">Воровского 225 </v>
          </cell>
          <cell r="C1145" t="str">
            <v xml:space="preserve">Жилзаказчик </v>
          </cell>
          <cell r="D1145">
            <v>4624</v>
          </cell>
          <cell r="E1145">
            <v>19395</v>
          </cell>
          <cell r="F1145">
            <v>19390</v>
          </cell>
          <cell r="G1145">
            <v>0.37</v>
          </cell>
          <cell r="H1145">
            <v>1.19</v>
          </cell>
          <cell r="I1145">
            <v>4.5999999999999996</v>
          </cell>
          <cell r="J1145" t="str">
            <v xml:space="preserve">5 </v>
          </cell>
          <cell r="K1145">
            <v>167</v>
          </cell>
          <cell r="L1145">
            <v>0.33279399999999998</v>
          </cell>
          <cell r="M1145">
            <v>-19</v>
          </cell>
          <cell r="N1145">
            <v>18</v>
          </cell>
          <cell r="O1145">
            <v>1</v>
          </cell>
          <cell r="P1145">
            <v>485.87200000000001</v>
          </cell>
          <cell r="Q1145">
            <v>460.10300000000001</v>
          </cell>
          <cell r="R1145">
            <v>460.10300000000001</v>
          </cell>
        </row>
        <row r="1146">
          <cell r="A1146" t="str">
            <v xml:space="preserve">Гагарина 83/1 </v>
          </cell>
          <cell r="B1146" t="str">
            <v xml:space="preserve">Воровского 227 </v>
          </cell>
          <cell r="C1146" t="str">
            <v xml:space="preserve">Жилзаказчик </v>
          </cell>
          <cell r="D1146">
            <v>4626.8</v>
          </cell>
          <cell r="E1146">
            <v>18905</v>
          </cell>
          <cell r="F1146">
            <v>18900</v>
          </cell>
          <cell r="G1146">
            <v>0.37</v>
          </cell>
          <cell r="H1146">
            <v>1.19</v>
          </cell>
          <cell r="I1146">
            <v>4.5999999999999996</v>
          </cell>
          <cell r="J1146" t="str">
            <v xml:space="preserve">5 </v>
          </cell>
          <cell r="K1146">
            <v>167</v>
          </cell>
          <cell r="L1146">
            <v>0.32438400000000001</v>
          </cell>
          <cell r="M1146">
            <v>-19</v>
          </cell>
          <cell r="N1146">
            <v>18</v>
          </cell>
          <cell r="O1146">
            <v>1</v>
          </cell>
          <cell r="P1146">
            <v>473.59300000000002</v>
          </cell>
          <cell r="Q1146">
            <v>460.38</v>
          </cell>
          <cell r="R1146">
            <v>460.38</v>
          </cell>
        </row>
        <row r="1147">
          <cell r="A1147" t="str">
            <v xml:space="preserve">Гагарина 83/1 </v>
          </cell>
          <cell r="B1147" t="str">
            <v xml:space="preserve">Гагарина 75 </v>
          </cell>
          <cell r="C1147" t="str">
            <v xml:space="preserve">Жилзаказчик </v>
          </cell>
          <cell r="D1147">
            <v>3840.7</v>
          </cell>
          <cell r="E1147">
            <v>7939</v>
          </cell>
          <cell r="F1147">
            <v>9358.6</v>
          </cell>
          <cell r="G1147">
            <v>0.37</v>
          </cell>
          <cell r="H1147">
            <v>1.19</v>
          </cell>
          <cell r="I1147">
            <v>4.5999999999999996</v>
          </cell>
          <cell r="J1147" t="str">
            <v xml:space="preserve">5 </v>
          </cell>
          <cell r="K1147">
            <v>167</v>
          </cell>
          <cell r="L1147">
            <v>0.16062299999999999</v>
          </cell>
          <cell r="M1147">
            <v>-19</v>
          </cell>
          <cell r="N1147">
            <v>18</v>
          </cell>
          <cell r="O1147">
            <v>1</v>
          </cell>
          <cell r="P1147">
            <v>234.50700000000001</v>
          </cell>
          <cell r="Q1147">
            <v>382.16399999999999</v>
          </cell>
          <cell r="R1147">
            <v>382.16399999999999</v>
          </cell>
        </row>
        <row r="1148">
          <cell r="A1148" t="str">
            <v xml:space="preserve">Гагарина 83/1 </v>
          </cell>
          <cell r="B1148" t="str">
            <v xml:space="preserve">Гагарина 75 кв 18 прис </v>
          </cell>
          <cell r="C1148" t="str">
            <v xml:space="preserve">Жилзаказчик </v>
          </cell>
          <cell r="D1148">
            <v>8.85</v>
          </cell>
          <cell r="E1148">
            <v>26</v>
          </cell>
          <cell r="F1148">
            <v>25.87</v>
          </cell>
          <cell r="G1148">
            <v>0.37</v>
          </cell>
          <cell r="H1148">
            <v>1.19</v>
          </cell>
          <cell r="I1148">
            <v>4.5999999999999996</v>
          </cell>
          <cell r="J1148" t="str">
            <v xml:space="preserve"> </v>
          </cell>
          <cell r="K1148">
            <v>167</v>
          </cell>
          <cell r="L1148">
            <v>4.44E-4</v>
          </cell>
          <cell r="M1148">
            <v>-19</v>
          </cell>
          <cell r="N1148">
            <v>18</v>
          </cell>
          <cell r="O1148">
            <v>1</v>
          </cell>
          <cell r="P1148">
            <v>0.64700000000000002</v>
          </cell>
          <cell r="Q1148">
            <v>0</v>
          </cell>
          <cell r="R1148">
            <v>0</v>
          </cell>
        </row>
        <row r="1149">
          <cell r="A1149" t="str">
            <v xml:space="preserve">Гагарина 83/1 </v>
          </cell>
          <cell r="B1149" t="str">
            <v xml:space="preserve">Гагарина 75 кв 3 прис </v>
          </cell>
          <cell r="C1149" t="str">
            <v xml:space="preserve">Жилзаказчик </v>
          </cell>
          <cell r="D1149">
            <v>14.02</v>
          </cell>
          <cell r="E1149">
            <v>35</v>
          </cell>
          <cell r="F1149">
            <v>35.369999999999997</v>
          </cell>
          <cell r="G1149">
            <v>0.37</v>
          </cell>
          <cell r="H1149">
            <v>1.19</v>
          </cell>
          <cell r="I1149">
            <v>4.5999999999999996</v>
          </cell>
          <cell r="J1149" t="str">
            <v xml:space="preserve"> </v>
          </cell>
          <cell r="K1149">
            <v>167</v>
          </cell>
          <cell r="L1149">
            <v>6.0700000000000001E-4</v>
          </cell>
          <cell r="M1149">
            <v>-19</v>
          </cell>
          <cell r="N1149">
            <v>18</v>
          </cell>
          <cell r="O1149">
            <v>1</v>
          </cell>
          <cell r="P1149">
            <v>0.88700000000000001</v>
          </cell>
          <cell r="Q1149">
            <v>0</v>
          </cell>
          <cell r="R1149">
            <v>0</v>
          </cell>
        </row>
        <row r="1150">
          <cell r="A1150" t="str">
            <v xml:space="preserve">Гагарина 83/1 </v>
          </cell>
          <cell r="B1150" t="str">
            <v xml:space="preserve">Гагарина 75 кв 33 прис </v>
          </cell>
          <cell r="C1150" t="str">
            <v xml:space="preserve">Жилзаказчик </v>
          </cell>
          <cell r="D1150">
            <v>7.2</v>
          </cell>
          <cell r="E1150">
            <v>35</v>
          </cell>
          <cell r="F1150">
            <v>35.369999999999997</v>
          </cell>
          <cell r="G1150">
            <v>0.37</v>
          </cell>
          <cell r="H1150">
            <v>1.19</v>
          </cell>
          <cell r="I1150">
            <v>4.5999999999999996</v>
          </cell>
          <cell r="J1150" t="str">
            <v xml:space="preserve"> </v>
          </cell>
          <cell r="K1150">
            <v>167</v>
          </cell>
          <cell r="L1150">
            <v>6.0700000000000001E-4</v>
          </cell>
          <cell r="M1150">
            <v>-19</v>
          </cell>
          <cell r="N1150">
            <v>18</v>
          </cell>
          <cell r="O1150">
            <v>1</v>
          </cell>
          <cell r="P1150">
            <v>0.88700000000000001</v>
          </cell>
          <cell r="Q1150">
            <v>0</v>
          </cell>
          <cell r="R1150">
            <v>0</v>
          </cell>
        </row>
        <row r="1151">
          <cell r="A1151" t="str">
            <v xml:space="preserve">Гагарина 83/1 </v>
          </cell>
          <cell r="B1151" t="str">
            <v xml:space="preserve">Гагарина 75 кв 4 прис </v>
          </cell>
          <cell r="C1151" t="str">
            <v xml:space="preserve">Жилзаказчик </v>
          </cell>
          <cell r="D1151">
            <v>8.8000000000000007</v>
          </cell>
          <cell r="E1151">
            <v>56</v>
          </cell>
          <cell r="F1151">
            <v>56.11</v>
          </cell>
          <cell r="G1151">
            <v>0.37</v>
          </cell>
          <cell r="H1151">
            <v>1.19</v>
          </cell>
          <cell r="I1151">
            <v>4.5999999999999996</v>
          </cell>
          <cell r="J1151" t="str">
            <v xml:space="preserve"> </v>
          </cell>
          <cell r="K1151">
            <v>167</v>
          </cell>
          <cell r="L1151">
            <v>9.6299999999999999E-4</v>
          </cell>
          <cell r="M1151">
            <v>-19</v>
          </cell>
          <cell r="N1151">
            <v>18</v>
          </cell>
          <cell r="O1151">
            <v>1</v>
          </cell>
          <cell r="P1151">
            <v>1.407</v>
          </cell>
          <cell r="Q1151">
            <v>0</v>
          </cell>
          <cell r="R1151">
            <v>0</v>
          </cell>
        </row>
        <row r="1152">
          <cell r="A1152" t="str">
            <v xml:space="preserve">Гагарина 83/1 </v>
          </cell>
          <cell r="B1152" t="str">
            <v xml:space="preserve">Гагарина 75 кв 46 прис </v>
          </cell>
          <cell r="C1152" t="str">
            <v xml:space="preserve">Жилзаказчик </v>
          </cell>
          <cell r="D1152">
            <v>8.8000000000000007</v>
          </cell>
          <cell r="E1152">
            <v>35</v>
          </cell>
          <cell r="F1152">
            <v>35.369999999999997</v>
          </cell>
          <cell r="G1152">
            <v>0.37</v>
          </cell>
          <cell r="H1152">
            <v>1.19</v>
          </cell>
          <cell r="I1152">
            <v>4.5999999999999996</v>
          </cell>
          <cell r="J1152" t="str">
            <v xml:space="preserve"> </v>
          </cell>
          <cell r="K1152">
            <v>167</v>
          </cell>
          <cell r="L1152">
            <v>6.0700000000000001E-4</v>
          </cell>
          <cell r="M1152">
            <v>-19</v>
          </cell>
          <cell r="N1152">
            <v>18</v>
          </cell>
          <cell r="O1152">
            <v>1</v>
          </cell>
          <cell r="P1152">
            <v>0.88700000000000001</v>
          </cell>
          <cell r="Q1152">
            <v>0</v>
          </cell>
          <cell r="R1152">
            <v>0</v>
          </cell>
        </row>
        <row r="1153">
          <cell r="A1153" t="str">
            <v xml:space="preserve">Гагарина 83/1 </v>
          </cell>
          <cell r="B1153" t="str">
            <v xml:space="preserve">Гагарина 75 кв 62 прис </v>
          </cell>
          <cell r="C1153" t="str">
            <v xml:space="preserve">Жилзаказчик </v>
          </cell>
          <cell r="D1153">
            <v>21.45</v>
          </cell>
          <cell r="E1153">
            <v>86</v>
          </cell>
          <cell r="F1153">
            <v>85.82</v>
          </cell>
          <cell r="G1153">
            <v>0.37</v>
          </cell>
          <cell r="H1153">
            <v>1.19</v>
          </cell>
          <cell r="I1153">
            <v>4.5999999999999996</v>
          </cell>
          <cell r="J1153" t="str">
            <v xml:space="preserve"> </v>
          </cell>
          <cell r="K1153">
            <v>167</v>
          </cell>
          <cell r="L1153">
            <v>1.4729999999999999E-3</v>
          </cell>
          <cell r="M1153">
            <v>-19</v>
          </cell>
          <cell r="N1153">
            <v>18</v>
          </cell>
          <cell r="O1153">
            <v>1</v>
          </cell>
          <cell r="P1153">
            <v>2.1509999999999998</v>
          </cell>
          <cell r="Q1153">
            <v>0</v>
          </cell>
          <cell r="R1153">
            <v>0</v>
          </cell>
        </row>
        <row r="1154">
          <cell r="A1154" t="str">
            <v xml:space="preserve">Гагарина 83/1 </v>
          </cell>
          <cell r="B1154" t="str">
            <v xml:space="preserve">Гагарина 75 кв 78 прис </v>
          </cell>
          <cell r="C1154" t="str">
            <v xml:space="preserve">Жилзаказчик </v>
          </cell>
          <cell r="D1154">
            <v>7.4</v>
          </cell>
          <cell r="E1154">
            <v>30</v>
          </cell>
          <cell r="F1154">
            <v>29.95</v>
          </cell>
          <cell r="G1154">
            <v>0.37</v>
          </cell>
          <cell r="H1154">
            <v>1.19</v>
          </cell>
          <cell r="I1154">
            <v>4.5999999999999996</v>
          </cell>
          <cell r="J1154" t="str">
            <v xml:space="preserve"> </v>
          </cell>
          <cell r="K1154">
            <v>167</v>
          </cell>
          <cell r="L1154">
            <v>5.1400000000000003E-4</v>
          </cell>
          <cell r="M1154">
            <v>-19</v>
          </cell>
          <cell r="N1154">
            <v>18</v>
          </cell>
          <cell r="O1154">
            <v>1</v>
          </cell>
          <cell r="P1154">
            <v>0.75</v>
          </cell>
          <cell r="Q1154">
            <v>0</v>
          </cell>
          <cell r="R1154">
            <v>0</v>
          </cell>
        </row>
        <row r="1155">
          <cell r="A1155" t="str">
            <v xml:space="preserve">Гагарина 83/1 </v>
          </cell>
          <cell r="B1155" t="str">
            <v xml:space="preserve">Гагарина 75 кв 79 прис </v>
          </cell>
          <cell r="C1155" t="str">
            <v xml:space="preserve">Жилзаказчик </v>
          </cell>
          <cell r="D1155">
            <v>7.4</v>
          </cell>
          <cell r="E1155">
            <v>30</v>
          </cell>
          <cell r="F1155">
            <v>29.95</v>
          </cell>
          <cell r="G1155">
            <v>0.37</v>
          </cell>
          <cell r="H1155">
            <v>1.19</v>
          </cell>
          <cell r="I1155">
            <v>4.5999999999999996</v>
          </cell>
          <cell r="J1155" t="str">
            <v xml:space="preserve"> </v>
          </cell>
          <cell r="K1155">
            <v>167</v>
          </cell>
          <cell r="L1155">
            <v>5.1400000000000003E-4</v>
          </cell>
          <cell r="M1155">
            <v>-19</v>
          </cell>
          <cell r="N1155">
            <v>18</v>
          </cell>
          <cell r="O1155">
            <v>1</v>
          </cell>
          <cell r="P1155">
            <v>0.75</v>
          </cell>
          <cell r="Q1155">
            <v>0</v>
          </cell>
          <cell r="R1155">
            <v>0</v>
          </cell>
        </row>
        <row r="1156">
          <cell r="A1156" t="str">
            <v xml:space="preserve">Гагарина 83/1 </v>
          </cell>
          <cell r="B1156" t="str">
            <v xml:space="preserve">Гагарина 79 </v>
          </cell>
          <cell r="C1156" t="str">
            <v xml:space="preserve">Жилзаказчик </v>
          </cell>
          <cell r="D1156">
            <v>4785.6000000000004</v>
          </cell>
          <cell r="E1156">
            <v>17675</v>
          </cell>
          <cell r="F1156">
            <v>16578</v>
          </cell>
          <cell r="G1156">
            <v>0.37</v>
          </cell>
          <cell r="H1156">
            <v>1.19</v>
          </cell>
          <cell r="I1156">
            <v>4.5999999999999996</v>
          </cell>
          <cell r="J1156" t="str">
            <v xml:space="preserve">5 </v>
          </cell>
          <cell r="K1156">
            <v>167</v>
          </cell>
          <cell r="L1156">
            <v>0.28453099999999998</v>
          </cell>
          <cell r="M1156">
            <v>-19</v>
          </cell>
          <cell r="N1156">
            <v>18</v>
          </cell>
          <cell r="O1156">
            <v>1</v>
          </cell>
          <cell r="P1156">
            <v>413.25400000000002</v>
          </cell>
          <cell r="Q1156">
            <v>474.04399999999998</v>
          </cell>
          <cell r="R1156">
            <v>474.04399999999998</v>
          </cell>
        </row>
        <row r="1157">
          <cell r="A1157" t="str">
            <v xml:space="preserve">Гагарина 83/1 </v>
          </cell>
          <cell r="B1157" t="str">
            <v xml:space="preserve">Гагарина 81 </v>
          </cell>
          <cell r="C1157" t="str">
            <v xml:space="preserve">Жилзаказчик </v>
          </cell>
          <cell r="D1157">
            <v>4806.3999999999996</v>
          </cell>
          <cell r="E1157">
            <v>16525</v>
          </cell>
          <cell r="F1157">
            <v>16622</v>
          </cell>
          <cell r="G1157">
            <v>0.37</v>
          </cell>
          <cell r="H1157">
            <v>1.19</v>
          </cell>
          <cell r="I1157">
            <v>4.5999999999999996</v>
          </cell>
          <cell r="J1157" t="str">
            <v xml:space="preserve">5 </v>
          </cell>
          <cell r="K1157">
            <v>167</v>
          </cell>
          <cell r="L1157">
            <v>0.28528500000000001</v>
          </cell>
          <cell r="M1157">
            <v>-19</v>
          </cell>
          <cell r="N1157">
            <v>18</v>
          </cell>
          <cell r="O1157">
            <v>1</v>
          </cell>
          <cell r="P1157">
            <v>413.95499999999998</v>
          </cell>
          <cell r="Q1157">
            <v>475.714</v>
          </cell>
          <cell r="R1157">
            <v>475.714</v>
          </cell>
        </row>
        <row r="1158">
          <cell r="A1158" t="str">
            <v xml:space="preserve">Гагарина 83/1 </v>
          </cell>
          <cell r="B1158" t="str">
            <v xml:space="preserve">Гагарина 89 </v>
          </cell>
          <cell r="C1158" t="str">
            <v xml:space="preserve">Жилзаказчик </v>
          </cell>
          <cell r="D1158">
            <v>2413.9</v>
          </cell>
          <cell r="E1158">
            <v>9963</v>
          </cell>
          <cell r="F1158">
            <v>9742.7999999999993</v>
          </cell>
          <cell r="G1158">
            <v>0.39</v>
          </cell>
          <cell r="H1158">
            <v>1.19</v>
          </cell>
          <cell r="I1158">
            <v>4.5999999999999996</v>
          </cell>
          <cell r="J1158" t="str">
            <v xml:space="preserve">9 </v>
          </cell>
          <cell r="K1158">
            <v>167</v>
          </cell>
          <cell r="L1158">
            <v>0.176256</v>
          </cell>
          <cell r="M1158">
            <v>-19</v>
          </cell>
          <cell r="N1158">
            <v>18</v>
          </cell>
          <cell r="O1158">
            <v>1</v>
          </cell>
          <cell r="P1158">
            <v>257.32900000000001</v>
          </cell>
          <cell r="Q1158">
            <v>240.19</v>
          </cell>
          <cell r="R1158">
            <v>240.19</v>
          </cell>
        </row>
        <row r="1159">
          <cell r="A1159" t="str">
            <v xml:space="preserve">Гагарина 83/1 </v>
          </cell>
          <cell r="B1159" t="str">
            <v xml:space="preserve">Гагарина 75 тандер </v>
          </cell>
          <cell r="C1159" t="str">
            <v xml:space="preserve">Прочие </v>
          </cell>
          <cell r="D1159">
            <v>314.5</v>
          </cell>
          <cell r="E1159">
            <v>0</v>
          </cell>
          <cell r="F1159">
            <v>1339.77</v>
          </cell>
          <cell r="G1159">
            <v>0</v>
          </cell>
          <cell r="H1159">
            <v>1.19</v>
          </cell>
          <cell r="I1159">
            <v>4.5999999999999996</v>
          </cell>
          <cell r="J1159" t="str">
            <v xml:space="preserve"> </v>
          </cell>
          <cell r="K1159">
            <v>167</v>
          </cell>
          <cell r="L1159">
            <v>2.6930000000000003E-2</v>
          </cell>
          <cell r="M1159">
            <v>-19</v>
          </cell>
          <cell r="N1159">
            <v>15</v>
          </cell>
          <cell r="O1159">
            <v>1</v>
          </cell>
          <cell r="P1159">
            <v>33.262</v>
          </cell>
          <cell r="Q1159">
            <v>0</v>
          </cell>
          <cell r="R1159">
            <v>33.262</v>
          </cell>
        </row>
        <row r="1160">
          <cell r="A1160" t="str">
            <v xml:space="preserve">Гагарина 83/1 </v>
          </cell>
          <cell r="B1160" t="str">
            <v xml:space="preserve">Гагарина 87 маг-н </v>
          </cell>
          <cell r="C1160" t="str">
            <v xml:space="preserve">Прочие </v>
          </cell>
          <cell r="D1160">
            <v>117.1</v>
          </cell>
          <cell r="E1160">
            <v>0</v>
          </cell>
          <cell r="F1160">
            <v>464.76</v>
          </cell>
          <cell r="G1160">
            <v>0.37</v>
          </cell>
          <cell r="H1160">
            <v>1.19</v>
          </cell>
          <cell r="I1160">
            <v>4.5999999999999996</v>
          </cell>
          <cell r="J1160" t="str">
            <v xml:space="preserve"> </v>
          </cell>
          <cell r="K1160">
            <v>167</v>
          </cell>
          <cell r="L1160">
            <v>7.3300000000000006E-3</v>
          </cell>
          <cell r="M1160">
            <v>-19</v>
          </cell>
          <cell r="N1160">
            <v>15</v>
          </cell>
          <cell r="O1160">
            <v>1</v>
          </cell>
          <cell r="P1160">
            <v>9.0530000000000008</v>
          </cell>
          <cell r="Q1160">
            <v>0</v>
          </cell>
          <cell r="R1160">
            <v>9.0530000000000008</v>
          </cell>
        </row>
        <row r="1161">
          <cell r="A1161" t="str">
            <v xml:space="preserve">Гагарина 83/1 </v>
          </cell>
          <cell r="B1161" t="str">
            <v xml:space="preserve">КНС "Олимпийская" </v>
          </cell>
          <cell r="C1161" t="str">
            <v xml:space="preserve">Прочие </v>
          </cell>
          <cell r="D1161">
            <v>378.14</v>
          </cell>
          <cell r="E1161">
            <v>0</v>
          </cell>
          <cell r="F1161">
            <v>1701.63</v>
          </cell>
          <cell r="G1161">
            <v>0.60000000000000009</v>
          </cell>
          <cell r="H1161">
            <v>1.19</v>
          </cell>
          <cell r="I1161">
            <v>4.5999999999999996</v>
          </cell>
          <cell r="J1161" t="str">
            <v xml:space="preserve"> </v>
          </cell>
          <cell r="K1161">
            <v>167</v>
          </cell>
          <cell r="L1161">
            <v>4.7360000000000006E-2</v>
          </cell>
          <cell r="M1161">
            <v>-19</v>
          </cell>
          <cell r="N1161">
            <v>18</v>
          </cell>
          <cell r="O1161">
            <v>1</v>
          </cell>
          <cell r="P1161">
            <v>69.144000000000005</v>
          </cell>
          <cell r="Q1161">
            <v>0</v>
          </cell>
          <cell r="R1161">
            <v>69.144000000000005</v>
          </cell>
        </row>
        <row r="1162">
          <cell r="A1162" t="str">
            <v xml:space="preserve">Гагарина 83/1 </v>
          </cell>
          <cell r="B1162" t="str">
            <v xml:space="preserve">Атарбекова 38 Адм.зд. </v>
          </cell>
          <cell r="C1162" t="str">
            <v xml:space="preserve">Бюджет </v>
          </cell>
          <cell r="D1162">
            <v>118.21</v>
          </cell>
          <cell r="E1162">
            <v>0</v>
          </cell>
          <cell r="F1162">
            <v>531.95000000000005</v>
          </cell>
          <cell r="G1162">
            <v>0.37</v>
          </cell>
          <cell r="H1162">
            <v>1.19</v>
          </cell>
          <cell r="I1162">
            <v>4.5999999999999996</v>
          </cell>
          <cell r="J1162" t="str">
            <v xml:space="preserve"> </v>
          </cell>
          <cell r="K1162">
            <v>167</v>
          </cell>
          <cell r="L1162">
            <v>9.130000000000001E-3</v>
          </cell>
          <cell r="M1162">
            <v>-19</v>
          </cell>
          <cell r="N1162">
            <v>18</v>
          </cell>
          <cell r="O1162">
            <v>1</v>
          </cell>
          <cell r="P1162">
            <v>13.33</v>
          </cell>
          <cell r="Q1162">
            <v>0</v>
          </cell>
          <cell r="R1162">
            <v>13.33</v>
          </cell>
        </row>
        <row r="1163">
          <cell r="A1163" t="str">
            <v xml:space="preserve">Гагарина 83/1 </v>
          </cell>
          <cell r="B1163" t="str">
            <v xml:space="preserve">Гагарина 97 Парикм.6 </v>
          </cell>
          <cell r="C1163" t="str">
            <v xml:space="preserve">Прочие </v>
          </cell>
          <cell r="D1163">
            <v>98.14</v>
          </cell>
          <cell r="E1163">
            <v>669</v>
          </cell>
          <cell r="F1163">
            <v>441.64</v>
          </cell>
          <cell r="G1163">
            <v>0.37</v>
          </cell>
          <cell r="H1163">
            <v>1.19</v>
          </cell>
          <cell r="I1163">
            <v>4.5999999999999996</v>
          </cell>
          <cell r="J1163" t="str">
            <v xml:space="preserve"> </v>
          </cell>
          <cell r="K1163">
            <v>167</v>
          </cell>
          <cell r="L1163">
            <v>7.5800000000000008E-3</v>
          </cell>
          <cell r="M1163">
            <v>-19</v>
          </cell>
          <cell r="N1163">
            <v>18</v>
          </cell>
          <cell r="O1163">
            <v>1</v>
          </cell>
          <cell r="P1163">
            <v>11.067</v>
          </cell>
          <cell r="Q1163">
            <v>0</v>
          </cell>
          <cell r="R1163">
            <v>11.067</v>
          </cell>
        </row>
        <row r="1164">
          <cell r="A1164" t="str">
            <v xml:space="preserve">Итого по котельной </v>
          </cell>
          <cell r="B1164" t="str">
            <v xml:space="preserve">собственное ---------------------------- </v>
          </cell>
          <cell r="C1164" t="str">
            <v xml:space="preserve">По всем группам </v>
          </cell>
          <cell r="D1164">
            <v>78483.640000000014</v>
          </cell>
          <cell r="E1164">
            <v>272017</v>
          </cell>
          <cell r="F1164">
            <v>293888.83999999997</v>
          </cell>
          <cell r="H1164">
            <v>1.19</v>
          </cell>
          <cell r="L1164">
            <v>5.0611999999999995</v>
          </cell>
          <cell r="P1164">
            <v>7400.0050000000001</v>
          </cell>
          <cell r="Q1164">
            <v>7194.4759999999997</v>
          </cell>
          <cell r="R1164">
            <v>7881.6309999999994</v>
          </cell>
        </row>
        <row r="1165">
          <cell r="A1165" t="str">
            <v xml:space="preserve"> </v>
          </cell>
          <cell r="B1165" t="str">
            <v xml:space="preserve"> </v>
          </cell>
          <cell r="C1165" t="str">
            <v xml:space="preserve">Бюджет </v>
          </cell>
          <cell r="D1165">
            <v>3623.33</v>
          </cell>
          <cell r="E1165">
            <v>0</v>
          </cell>
          <cell r="F1165">
            <v>16304.97</v>
          </cell>
          <cell r="H1165">
            <v>1.19</v>
          </cell>
          <cell r="L1165">
            <v>0.27216100000000004</v>
          </cell>
          <cell r="P1165">
            <v>428.31</v>
          </cell>
          <cell r="Q1165">
            <v>0</v>
          </cell>
          <cell r="R1165">
            <v>428.31</v>
          </cell>
        </row>
        <row r="1166">
          <cell r="A1166" t="str">
            <v xml:space="preserve"> </v>
          </cell>
          <cell r="B1166" t="str">
            <v xml:space="preserve"> </v>
          </cell>
          <cell r="C1166" t="str">
            <v xml:space="preserve">"Население" в т.ч. "Жилзаказчик" </v>
          </cell>
          <cell r="D1166">
            <v>72450.55</v>
          </cell>
          <cell r="E1166">
            <v>268044</v>
          </cell>
          <cell r="F1166">
            <v>267558.25999999995</v>
          </cell>
          <cell r="H1166">
            <v>1.19</v>
          </cell>
          <cell r="L1166">
            <v>4.5979109999999999</v>
          </cell>
          <cell r="P1166">
            <v>6712.85</v>
          </cell>
          <cell r="Q1166">
            <v>7194.4759999999997</v>
          </cell>
          <cell r="R1166">
            <v>7194.4759999999997</v>
          </cell>
        </row>
        <row r="1167">
          <cell r="A1167" t="str">
            <v xml:space="preserve"> </v>
          </cell>
          <cell r="B1167" t="str">
            <v xml:space="preserve"> </v>
          </cell>
          <cell r="C1167" t="str">
            <v xml:space="preserve">Жилзаказчик </v>
          </cell>
          <cell r="D1167">
            <v>39039.250000000007</v>
          </cell>
          <cell r="E1167">
            <v>144245</v>
          </cell>
          <cell r="F1167">
            <v>143798.83999999997</v>
          </cell>
          <cell r="H1167">
            <v>1.19</v>
          </cell>
          <cell r="L1167">
            <v>2.4770799999999999</v>
          </cell>
          <cell r="P1167">
            <v>3616.4850000000001</v>
          </cell>
          <cell r="Q1167">
            <v>3869.9459999999995</v>
          </cell>
          <cell r="R1167">
            <v>3869.9459999999995</v>
          </cell>
        </row>
        <row r="1168">
          <cell r="A1168" t="str">
            <v xml:space="preserve"> </v>
          </cell>
          <cell r="B1168" t="str">
            <v xml:space="preserve"> </v>
          </cell>
          <cell r="C1168" t="str">
            <v xml:space="preserve">Прочие </v>
          </cell>
          <cell r="D1168">
            <v>2409.7599999999998</v>
          </cell>
          <cell r="E1168">
            <v>3973</v>
          </cell>
          <cell r="F1168">
            <v>10025.61</v>
          </cell>
          <cell r="H1168">
            <v>1.19</v>
          </cell>
          <cell r="L1168">
            <v>0.19112800000000005</v>
          </cell>
          <cell r="P1168">
            <v>258.84500000000003</v>
          </cell>
          <cell r="Q1168">
            <v>0</v>
          </cell>
          <cell r="R1168">
            <v>258.84500000000003</v>
          </cell>
        </row>
        <row r="1169">
          <cell r="A1169" t="str">
            <v>Тепловые потери в наружных сетях потребителей</v>
          </cell>
          <cell r="H1169">
            <v>1.19</v>
          </cell>
        </row>
        <row r="1170">
          <cell r="A1170" t="str">
            <v xml:space="preserve">Гагарина.206 </v>
          </cell>
          <cell r="B1170" t="str">
            <v xml:space="preserve">Тургенева 111 Адм зд </v>
          </cell>
          <cell r="C1170" t="str">
            <v xml:space="preserve">Бюджет </v>
          </cell>
          <cell r="D1170">
            <v>1447.11</v>
          </cell>
          <cell r="E1170">
            <v>0</v>
          </cell>
          <cell r="F1170">
            <v>6511.99</v>
          </cell>
          <cell r="G1170">
            <v>0.38</v>
          </cell>
          <cell r="H1170">
            <v>1.19</v>
          </cell>
          <cell r="I1170">
            <v>4.5999999999999996</v>
          </cell>
          <cell r="J1170" t="str">
            <v xml:space="preserve"> </v>
          </cell>
          <cell r="K1170">
            <v>167</v>
          </cell>
          <cell r="L1170">
            <v>0.114787</v>
          </cell>
          <cell r="M1170">
            <v>-19</v>
          </cell>
          <cell r="N1170">
            <v>18</v>
          </cell>
          <cell r="O1170">
            <v>1</v>
          </cell>
          <cell r="P1170">
            <v>167.58500000000001</v>
          </cell>
          <cell r="Q1170">
            <v>0</v>
          </cell>
          <cell r="R1170">
            <v>167.58500000000001</v>
          </cell>
        </row>
        <row r="1171">
          <cell r="A1171" t="str">
            <v xml:space="preserve">Гагарина.206 </v>
          </cell>
          <cell r="B1171" t="str">
            <v xml:space="preserve">Тургенева 111 Пристройка </v>
          </cell>
          <cell r="C1171" t="str">
            <v xml:space="preserve">Бюджет </v>
          </cell>
          <cell r="D1171">
            <v>420.91</v>
          </cell>
          <cell r="E1171">
            <v>1479</v>
          </cell>
          <cell r="F1171">
            <v>1894.08</v>
          </cell>
          <cell r="G1171">
            <v>0.43</v>
          </cell>
          <cell r="H1171">
            <v>1.19</v>
          </cell>
          <cell r="I1171">
            <v>4.5999999999999996</v>
          </cell>
          <cell r="J1171" t="str">
            <v xml:space="preserve"> </v>
          </cell>
          <cell r="K1171">
            <v>167</v>
          </cell>
          <cell r="L1171">
            <v>3.7780000000000001E-2</v>
          </cell>
          <cell r="M1171">
            <v>-19</v>
          </cell>
          <cell r="N1171">
            <v>18</v>
          </cell>
          <cell r="O1171">
            <v>1</v>
          </cell>
          <cell r="P1171">
            <v>55.158999999999999</v>
          </cell>
          <cell r="Q1171">
            <v>0</v>
          </cell>
          <cell r="R1171">
            <v>55.158999999999999</v>
          </cell>
        </row>
        <row r="1172">
          <cell r="A1172" t="str">
            <v xml:space="preserve">Гагарина.206 </v>
          </cell>
          <cell r="B1172" t="str">
            <v xml:space="preserve">Тургенева 111 1-ый этаж </v>
          </cell>
          <cell r="C1172" t="str">
            <v xml:space="preserve">Прочие </v>
          </cell>
          <cell r="D1172">
            <v>158.85</v>
          </cell>
          <cell r="E1172">
            <v>0</v>
          </cell>
          <cell r="F1172">
            <v>714.81</v>
          </cell>
          <cell r="G1172">
            <v>0.38</v>
          </cell>
          <cell r="H1172">
            <v>1.19</v>
          </cell>
          <cell r="I1172">
            <v>4.5999999999999996</v>
          </cell>
          <cell r="J1172" t="str">
            <v xml:space="preserve"> </v>
          </cell>
          <cell r="K1172">
            <v>167</v>
          </cell>
          <cell r="L1172">
            <v>1.26E-2</v>
          </cell>
          <cell r="M1172">
            <v>-19</v>
          </cell>
          <cell r="N1172">
            <v>18</v>
          </cell>
          <cell r="O1172">
            <v>1</v>
          </cell>
          <cell r="P1172">
            <v>18.395</v>
          </cell>
          <cell r="Q1172">
            <v>0</v>
          </cell>
          <cell r="R1172">
            <v>18.395</v>
          </cell>
        </row>
        <row r="1173">
          <cell r="A1173" t="str">
            <v xml:space="preserve">Гагарина.206 </v>
          </cell>
          <cell r="B1173" t="str">
            <v xml:space="preserve">Гагарина 186  кар.отд. </v>
          </cell>
          <cell r="C1173" t="str">
            <v xml:space="preserve">Бюджет </v>
          </cell>
          <cell r="D1173">
            <v>1382.38</v>
          </cell>
          <cell r="E1173">
            <v>0</v>
          </cell>
          <cell r="F1173">
            <v>6220.72</v>
          </cell>
          <cell r="G1173">
            <v>0.38</v>
          </cell>
          <cell r="H1173">
            <v>1.19</v>
          </cell>
          <cell r="I1173">
            <v>4.5999999999999996</v>
          </cell>
          <cell r="J1173" t="str">
            <v xml:space="preserve"> </v>
          </cell>
          <cell r="K1173">
            <v>167</v>
          </cell>
          <cell r="L1173">
            <v>0.11558000000000002</v>
          </cell>
          <cell r="M1173">
            <v>-19</v>
          </cell>
          <cell r="N1173">
            <v>20</v>
          </cell>
          <cell r="O1173">
            <v>1</v>
          </cell>
          <cell r="P1173">
            <v>183.84700000000001</v>
          </cell>
          <cell r="Q1173">
            <v>0</v>
          </cell>
          <cell r="R1173">
            <v>183.84700000000001</v>
          </cell>
        </row>
        <row r="1174">
          <cell r="A1174" t="str">
            <v xml:space="preserve">Гагарина.206 </v>
          </cell>
          <cell r="B1174" t="str">
            <v xml:space="preserve">Гагарина 186 гл.корп.с прист. </v>
          </cell>
          <cell r="C1174" t="str">
            <v xml:space="preserve">Бюджет </v>
          </cell>
          <cell r="D1174">
            <v>1039.48</v>
          </cell>
          <cell r="E1174">
            <v>0</v>
          </cell>
          <cell r="F1174">
            <v>4677.6499999999996</v>
          </cell>
          <cell r="G1174">
            <v>0.38</v>
          </cell>
          <cell r="H1174">
            <v>1.19</v>
          </cell>
          <cell r="I1174">
            <v>4.5999999999999996</v>
          </cell>
          <cell r="J1174" t="str">
            <v xml:space="preserve"> </v>
          </cell>
          <cell r="K1174">
            <v>167</v>
          </cell>
          <cell r="L1174">
            <v>8.6910000000000001E-2</v>
          </cell>
          <cell r="M1174">
            <v>-19</v>
          </cell>
          <cell r="N1174">
            <v>20</v>
          </cell>
          <cell r="O1174">
            <v>1</v>
          </cell>
          <cell r="P1174">
            <v>138.24299999999999</v>
          </cell>
          <cell r="Q1174">
            <v>0</v>
          </cell>
          <cell r="R1174">
            <v>138.24299999999999</v>
          </cell>
        </row>
        <row r="1175">
          <cell r="A1175" t="str">
            <v xml:space="preserve">Гагарина.206 </v>
          </cell>
          <cell r="B1175" t="str">
            <v xml:space="preserve">Гагарина 186 пом.для прибора учета </v>
          </cell>
          <cell r="C1175" t="str">
            <v xml:space="preserve">Бюджет </v>
          </cell>
          <cell r="D1175">
            <v>13.33</v>
          </cell>
          <cell r="E1175">
            <v>0</v>
          </cell>
          <cell r="F1175">
            <v>59.97</v>
          </cell>
          <cell r="G1175">
            <v>0.38</v>
          </cell>
          <cell r="H1175">
            <v>1.19</v>
          </cell>
          <cell r="I1175">
            <v>4.5999999999999996</v>
          </cell>
          <cell r="J1175" t="str">
            <v xml:space="preserve"> </v>
          </cell>
          <cell r="K1175">
            <v>167</v>
          </cell>
          <cell r="L1175">
            <v>1E-3</v>
          </cell>
          <cell r="M1175">
            <v>-19</v>
          </cell>
          <cell r="N1175">
            <v>16</v>
          </cell>
          <cell r="O1175">
            <v>1</v>
          </cell>
          <cell r="P1175">
            <v>1.3149999999999999</v>
          </cell>
          <cell r="Q1175">
            <v>0</v>
          </cell>
          <cell r="R1175">
            <v>1.3149999999999999</v>
          </cell>
        </row>
        <row r="1176">
          <cell r="A1176" t="str">
            <v xml:space="preserve">Гагарина.206 </v>
          </cell>
          <cell r="B1176" t="str">
            <v xml:space="preserve">Гагарина 186 прачеч-я </v>
          </cell>
          <cell r="C1176" t="str">
            <v xml:space="preserve">Бюджет </v>
          </cell>
          <cell r="D1176">
            <v>49.12</v>
          </cell>
          <cell r="E1176">
            <v>0</v>
          </cell>
          <cell r="F1176">
            <v>221.02</v>
          </cell>
          <cell r="G1176">
            <v>0.38</v>
          </cell>
          <cell r="H1176">
            <v>1.19</v>
          </cell>
          <cell r="I1176">
            <v>4.5999999999999996</v>
          </cell>
          <cell r="J1176" t="str">
            <v xml:space="preserve">. </v>
          </cell>
          <cell r="K1176">
            <v>167</v>
          </cell>
          <cell r="L1176">
            <v>3.5800000000000003E-3</v>
          </cell>
          <cell r="M1176">
            <v>-19</v>
          </cell>
          <cell r="N1176">
            <v>15</v>
          </cell>
          <cell r="O1176">
            <v>1</v>
          </cell>
          <cell r="P1176">
            <v>4.4219999999999997</v>
          </cell>
          <cell r="Q1176">
            <v>0</v>
          </cell>
          <cell r="R1176">
            <v>4.4219999999999997</v>
          </cell>
        </row>
        <row r="1177">
          <cell r="A1177" t="str">
            <v xml:space="preserve">Гагарина.206 </v>
          </cell>
          <cell r="B1177" t="str">
            <v xml:space="preserve">Гагарина 186 хоз.блок </v>
          </cell>
          <cell r="C1177" t="str">
            <v xml:space="preserve">Бюджет </v>
          </cell>
          <cell r="D1177">
            <v>43.12</v>
          </cell>
          <cell r="E1177">
            <v>0</v>
          </cell>
          <cell r="F1177">
            <v>194.02</v>
          </cell>
          <cell r="G1177">
            <v>0.38</v>
          </cell>
          <cell r="H1177">
            <v>1.19</v>
          </cell>
          <cell r="I1177">
            <v>4.5999999999999996</v>
          </cell>
          <cell r="J1177" t="str">
            <v xml:space="preserve">. </v>
          </cell>
          <cell r="K1177">
            <v>167</v>
          </cell>
          <cell r="L1177">
            <v>3.4200000000000003E-3</v>
          </cell>
          <cell r="M1177">
            <v>-19</v>
          </cell>
          <cell r="N1177">
            <v>18</v>
          </cell>
          <cell r="O1177">
            <v>1</v>
          </cell>
          <cell r="P1177">
            <v>4.992</v>
          </cell>
          <cell r="Q1177">
            <v>0</v>
          </cell>
          <cell r="R1177">
            <v>4.992</v>
          </cell>
        </row>
        <row r="1178">
          <cell r="A1178" t="str">
            <v xml:space="preserve">Гагарина.206 </v>
          </cell>
          <cell r="B1178" t="str">
            <v xml:space="preserve">Воровского 152  Лит А </v>
          </cell>
          <cell r="C1178" t="str">
            <v xml:space="preserve">Прочие </v>
          </cell>
          <cell r="D1178">
            <v>85.12</v>
          </cell>
          <cell r="E1178">
            <v>632</v>
          </cell>
          <cell r="F1178">
            <v>383.03</v>
          </cell>
          <cell r="G1178">
            <v>0.43</v>
          </cell>
          <cell r="H1178">
            <v>1.19</v>
          </cell>
          <cell r="I1178">
            <v>4.5999999999999996</v>
          </cell>
          <cell r="J1178" t="str">
            <v xml:space="preserve"> </v>
          </cell>
          <cell r="K1178">
            <v>167</v>
          </cell>
          <cell r="L1178">
            <v>7.640000000000001E-3</v>
          </cell>
          <cell r="M1178">
            <v>-19</v>
          </cell>
          <cell r="N1178">
            <v>18</v>
          </cell>
          <cell r="O1178">
            <v>1</v>
          </cell>
          <cell r="P1178">
            <v>11.154</v>
          </cell>
          <cell r="Q1178">
            <v>0</v>
          </cell>
          <cell r="R1178">
            <v>11.154</v>
          </cell>
        </row>
        <row r="1179">
          <cell r="A1179" t="str">
            <v xml:space="preserve">Гагарина.206 </v>
          </cell>
          <cell r="B1179" t="str">
            <v xml:space="preserve">Воровского 152 Лит Б </v>
          </cell>
          <cell r="C1179" t="str">
            <v xml:space="preserve">Прочие </v>
          </cell>
          <cell r="D1179">
            <v>48.02</v>
          </cell>
          <cell r="E1179">
            <v>2373</v>
          </cell>
          <cell r="F1179">
            <v>216.08</v>
          </cell>
          <cell r="G1179">
            <v>0.43</v>
          </cell>
          <cell r="H1179">
            <v>1.19</v>
          </cell>
          <cell r="I1179">
            <v>4.5999999999999996</v>
          </cell>
          <cell r="J1179" t="str">
            <v xml:space="preserve"> </v>
          </cell>
          <cell r="K1179">
            <v>167</v>
          </cell>
          <cell r="L1179">
            <v>4.3100000000000005E-3</v>
          </cell>
          <cell r="M1179">
            <v>-19</v>
          </cell>
          <cell r="N1179">
            <v>18</v>
          </cell>
          <cell r="O1179">
            <v>1</v>
          </cell>
          <cell r="P1179">
            <v>6.2919999999999998</v>
          </cell>
          <cell r="Q1179">
            <v>0</v>
          </cell>
          <cell r="R1179">
            <v>6.2919999999999998</v>
          </cell>
        </row>
        <row r="1180">
          <cell r="A1180" t="str">
            <v xml:space="preserve">Гагарина.206 </v>
          </cell>
          <cell r="B1180" t="str">
            <v xml:space="preserve">Воровского 152 Лит В </v>
          </cell>
          <cell r="C1180" t="str">
            <v xml:space="preserve">Прочие </v>
          </cell>
          <cell r="D1180">
            <v>33.11</v>
          </cell>
          <cell r="E1180">
            <v>0</v>
          </cell>
          <cell r="F1180">
            <v>149</v>
          </cell>
          <cell r="G1180">
            <v>0.43</v>
          </cell>
          <cell r="H1180">
            <v>1.19</v>
          </cell>
          <cell r="I1180">
            <v>4.5999999999999996</v>
          </cell>
          <cell r="J1180" t="str">
            <v xml:space="preserve"> </v>
          </cell>
          <cell r="K1180">
            <v>167</v>
          </cell>
          <cell r="L1180">
            <v>2.9719999999999998E-3</v>
          </cell>
          <cell r="M1180">
            <v>-19</v>
          </cell>
          <cell r="N1180">
            <v>18</v>
          </cell>
          <cell r="O1180">
            <v>1</v>
          </cell>
          <cell r="P1180">
            <v>4.34</v>
          </cell>
          <cell r="Q1180">
            <v>0</v>
          </cell>
          <cell r="R1180">
            <v>4.34</v>
          </cell>
        </row>
        <row r="1181">
          <cell r="A1181" t="str">
            <v xml:space="preserve">Гагарина.206 </v>
          </cell>
          <cell r="B1181" t="str">
            <v xml:space="preserve">Воровского 152 Лит Г </v>
          </cell>
          <cell r="C1181" t="str">
            <v xml:space="preserve">Прочие </v>
          </cell>
          <cell r="D1181">
            <v>66.44</v>
          </cell>
          <cell r="E1181">
            <v>0</v>
          </cell>
          <cell r="F1181">
            <v>299</v>
          </cell>
          <cell r="G1181">
            <v>0.43</v>
          </cell>
          <cell r="H1181">
            <v>1.19</v>
          </cell>
          <cell r="I1181">
            <v>4.5999999999999996</v>
          </cell>
          <cell r="J1181" t="str">
            <v xml:space="preserve"> </v>
          </cell>
          <cell r="K1181">
            <v>167</v>
          </cell>
          <cell r="L1181">
            <v>5.9639999999999997E-3</v>
          </cell>
          <cell r="M1181">
            <v>-19</v>
          </cell>
          <cell r="N1181">
            <v>18</v>
          </cell>
          <cell r="O1181">
            <v>1</v>
          </cell>
          <cell r="P1181">
            <v>8.7070000000000007</v>
          </cell>
          <cell r="Q1181">
            <v>0</v>
          </cell>
          <cell r="R1181">
            <v>8.7070000000000007</v>
          </cell>
        </row>
        <row r="1182">
          <cell r="A1182" t="str">
            <v xml:space="preserve">Гагарина.206 </v>
          </cell>
          <cell r="B1182" t="str">
            <v xml:space="preserve">Воровского 152 Лит Д </v>
          </cell>
          <cell r="C1182" t="str">
            <v xml:space="preserve">Прочие </v>
          </cell>
          <cell r="D1182">
            <v>257.11</v>
          </cell>
          <cell r="E1182">
            <v>0</v>
          </cell>
          <cell r="F1182">
            <v>1157</v>
          </cell>
          <cell r="G1182">
            <v>0.43</v>
          </cell>
          <cell r="H1182">
            <v>1.19</v>
          </cell>
          <cell r="I1182">
            <v>4.5999999999999996</v>
          </cell>
          <cell r="J1182" t="str">
            <v xml:space="preserve"> </v>
          </cell>
          <cell r="K1182">
            <v>167</v>
          </cell>
          <cell r="L1182">
            <v>2.3077999999999998E-2</v>
          </cell>
          <cell r="M1182">
            <v>-19</v>
          </cell>
          <cell r="N1182">
            <v>18</v>
          </cell>
          <cell r="O1182">
            <v>1</v>
          </cell>
          <cell r="P1182">
            <v>33.692</v>
          </cell>
          <cell r="Q1182">
            <v>0</v>
          </cell>
          <cell r="R1182">
            <v>33.692</v>
          </cell>
        </row>
        <row r="1183">
          <cell r="A1183" t="str">
            <v xml:space="preserve">Гагарина.206 </v>
          </cell>
          <cell r="B1183" t="str">
            <v xml:space="preserve">Гагарина 212 ЗАГС </v>
          </cell>
          <cell r="C1183" t="str">
            <v xml:space="preserve">Бюджет </v>
          </cell>
          <cell r="D1183">
            <v>680.71</v>
          </cell>
          <cell r="E1183">
            <v>0</v>
          </cell>
          <cell r="F1183">
            <v>3063.21</v>
          </cell>
          <cell r="G1183">
            <v>0.43</v>
          </cell>
          <cell r="H1183">
            <v>1.19</v>
          </cell>
          <cell r="I1183">
            <v>4.5999999999999996</v>
          </cell>
          <cell r="J1183" t="str">
            <v xml:space="preserve"> </v>
          </cell>
          <cell r="K1183">
            <v>167</v>
          </cell>
          <cell r="L1183">
            <v>6.1100000000000002E-2</v>
          </cell>
          <cell r="M1183">
            <v>-19</v>
          </cell>
          <cell r="N1183">
            <v>18</v>
          </cell>
          <cell r="O1183">
            <v>1</v>
          </cell>
          <cell r="P1183">
            <v>89.203999999999994</v>
          </cell>
          <cell r="Q1183">
            <v>0</v>
          </cell>
          <cell r="R1183">
            <v>89.203999999999994</v>
          </cell>
        </row>
        <row r="1184">
          <cell r="A1184" t="str">
            <v xml:space="preserve">Гагарина.206 </v>
          </cell>
          <cell r="B1184" t="str">
            <v xml:space="preserve">Тургенева 111 прикуб.окр. </v>
          </cell>
          <cell r="C1184" t="str">
            <v xml:space="preserve">Бюджет </v>
          </cell>
          <cell r="D1184">
            <v>434.94</v>
          </cell>
          <cell r="E1184">
            <v>0</v>
          </cell>
          <cell r="F1184">
            <v>1957.22</v>
          </cell>
          <cell r="G1184">
            <v>0.38</v>
          </cell>
          <cell r="H1184">
            <v>1.19</v>
          </cell>
          <cell r="I1184">
            <v>4.5999999999999996</v>
          </cell>
          <cell r="J1184" t="str">
            <v xml:space="preserve"> </v>
          </cell>
          <cell r="K1184">
            <v>167</v>
          </cell>
          <cell r="L1184">
            <v>3.4500000000000003E-2</v>
          </cell>
          <cell r="M1184">
            <v>-19</v>
          </cell>
          <cell r="N1184">
            <v>18</v>
          </cell>
          <cell r="O1184">
            <v>1</v>
          </cell>
          <cell r="P1184">
            <v>50.37</v>
          </cell>
          <cell r="Q1184">
            <v>0</v>
          </cell>
          <cell r="R1184">
            <v>50.37</v>
          </cell>
        </row>
        <row r="1185">
          <cell r="A1185" t="str">
            <v xml:space="preserve">Гагарина.206 </v>
          </cell>
          <cell r="B1185" t="str">
            <v xml:space="preserve">Гагарина 204 </v>
          </cell>
          <cell r="C1185" t="str">
            <v xml:space="preserve">Жилзаказчик </v>
          </cell>
          <cell r="D1185">
            <v>402</v>
          </cell>
          <cell r="E1185">
            <v>2271</v>
          </cell>
          <cell r="F1185">
            <v>1566</v>
          </cell>
          <cell r="G1185">
            <v>0.56000000000000005</v>
          </cell>
          <cell r="H1185">
            <v>1.19</v>
          </cell>
          <cell r="I1185">
            <v>4.5999999999999996</v>
          </cell>
          <cell r="J1185" t="str">
            <v xml:space="preserve">2 </v>
          </cell>
          <cell r="K1185">
            <v>167</v>
          </cell>
          <cell r="L1185">
            <v>3.8950000000000005E-2</v>
          </cell>
          <cell r="M1185">
            <v>-19</v>
          </cell>
          <cell r="N1185">
            <v>18</v>
          </cell>
          <cell r="O1185">
            <v>1</v>
          </cell>
          <cell r="P1185">
            <v>56.866</v>
          </cell>
          <cell r="Q1185">
            <v>53.334000000000003</v>
          </cell>
          <cell r="R1185">
            <v>53.334000000000003</v>
          </cell>
        </row>
        <row r="1186">
          <cell r="A1186" t="str">
            <v xml:space="preserve">Гагарина.206 </v>
          </cell>
          <cell r="B1186" t="str">
            <v xml:space="preserve">К Партизан 1А переул. </v>
          </cell>
          <cell r="C1186" t="str">
            <v xml:space="preserve">Жилзаказчик </v>
          </cell>
          <cell r="D1186">
            <v>3287.7</v>
          </cell>
          <cell r="E1186">
            <v>13448</v>
          </cell>
          <cell r="F1186">
            <v>13448</v>
          </cell>
          <cell r="G1186">
            <v>0</v>
          </cell>
          <cell r="H1186">
            <v>1.19</v>
          </cell>
          <cell r="I1186">
            <v>4.5999999999999996</v>
          </cell>
          <cell r="J1186" t="str">
            <v xml:space="preserve">5 </v>
          </cell>
          <cell r="K1186">
            <v>167</v>
          </cell>
          <cell r="L1186">
            <v>0.23072399999999998</v>
          </cell>
          <cell r="M1186">
            <v>-19</v>
          </cell>
          <cell r="N1186">
            <v>18</v>
          </cell>
          <cell r="O1186">
            <v>1</v>
          </cell>
          <cell r="P1186">
            <v>336.851</v>
          </cell>
          <cell r="Q1186">
            <v>327.13900000000001</v>
          </cell>
          <cell r="R1186">
            <v>327.13900000000001</v>
          </cell>
        </row>
        <row r="1187">
          <cell r="A1187" t="str">
            <v xml:space="preserve">Итого по котельной </v>
          </cell>
          <cell r="B1187" t="str">
            <v xml:space="preserve">собственное ---------------------------- </v>
          </cell>
          <cell r="C1187" t="str">
            <v xml:space="preserve">По всем группам </v>
          </cell>
          <cell r="D1187">
            <v>9849.4500000000007</v>
          </cell>
          <cell r="E1187">
            <v>20203</v>
          </cell>
          <cell r="F1187">
            <v>42732.800000000003</v>
          </cell>
          <cell r="H1187">
            <v>1.19</v>
          </cell>
          <cell r="L1187">
            <v>0.7848949999999999</v>
          </cell>
          <cell r="P1187">
            <v>1171.4340000000002</v>
          </cell>
          <cell r="Q1187">
            <v>380.47300000000001</v>
          </cell>
          <cell r="R1187">
            <v>1158.19</v>
          </cell>
        </row>
        <row r="1188">
          <cell r="A1188" t="str">
            <v xml:space="preserve"> </v>
          </cell>
          <cell r="B1188" t="str">
            <v xml:space="preserve"> </v>
          </cell>
          <cell r="C1188" t="str">
            <v xml:space="preserve">Бюджет </v>
          </cell>
          <cell r="D1188">
            <v>5511.1</v>
          </cell>
          <cell r="E1188">
            <v>1479</v>
          </cell>
          <cell r="F1188">
            <v>24799.880000000005</v>
          </cell>
          <cell r="H1188">
            <v>1.19</v>
          </cell>
          <cell r="L1188">
            <v>0.45865699999999998</v>
          </cell>
          <cell r="P1188">
            <v>695.13700000000006</v>
          </cell>
          <cell r="Q1188">
            <v>0</v>
          </cell>
          <cell r="R1188">
            <v>695.13700000000006</v>
          </cell>
        </row>
        <row r="1189">
          <cell r="A1189" t="str">
            <v xml:space="preserve"> </v>
          </cell>
          <cell r="B1189" t="str">
            <v xml:space="preserve"> </v>
          </cell>
          <cell r="C1189" t="str">
            <v xml:space="preserve">"Население" в т.ч. "Жилзаказчик" </v>
          </cell>
          <cell r="D1189">
            <v>3689.7</v>
          </cell>
          <cell r="E1189">
            <v>15719</v>
          </cell>
          <cell r="F1189">
            <v>15014</v>
          </cell>
          <cell r="H1189">
            <v>1.19</v>
          </cell>
          <cell r="L1189">
            <v>0.26967399999999997</v>
          </cell>
          <cell r="P1189">
            <v>393.71699999999998</v>
          </cell>
          <cell r="Q1189">
            <v>380.47300000000001</v>
          </cell>
          <cell r="R1189">
            <v>380.47300000000001</v>
          </cell>
        </row>
        <row r="1190">
          <cell r="A1190" t="str">
            <v xml:space="preserve"> </v>
          </cell>
          <cell r="B1190" t="str">
            <v xml:space="preserve"> </v>
          </cell>
          <cell r="C1190" t="str">
            <v xml:space="preserve">Жилзаказчик </v>
          </cell>
          <cell r="D1190">
            <v>3689.7</v>
          </cell>
          <cell r="E1190">
            <v>15719</v>
          </cell>
          <cell r="F1190">
            <v>15014</v>
          </cell>
          <cell r="H1190">
            <v>1.19</v>
          </cell>
          <cell r="L1190">
            <v>0.26967399999999997</v>
          </cell>
          <cell r="P1190">
            <v>393.71699999999998</v>
          </cell>
          <cell r="Q1190">
            <v>380.47300000000001</v>
          </cell>
          <cell r="R1190">
            <v>380.47300000000001</v>
          </cell>
        </row>
        <row r="1191">
          <cell r="A1191" t="str">
            <v xml:space="preserve"> </v>
          </cell>
          <cell r="B1191" t="str">
            <v xml:space="preserve"> </v>
          </cell>
          <cell r="C1191" t="str">
            <v xml:space="preserve">Прочие </v>
          </cell>
          <cell r="D1191">
            <v>648.65000000000009</v>
          </cell>
          <cell r="E1191">
            <v>3005</v>
          </cell>
          <cell r="F1191">
            <v>2918.92</v>
          </cell>
          <cell r="H1191">
            <v>1.19</v>
          </cell>
          <cell r="L1191">
            <v>5.6564000000000003E-2</v>
          </cell>
          <cell r="P1191">
            <v>82.58</v>
          </cell>
          <cell r="Q1191">
            <v>0</v>
          </cell>
          <cell r="R1191">
            <v>82.58</v>
          </cell>
        </row>
        <row r="1192">
          <cell r="A1192" t="str">
            <v>Тепловые потери в наружных сетях потребителей</v>
          </cell>
          <cell r="H1192">
            <v>1.19</v>
          </cell>
        </row>
        <row r="1193">
          <cell r="A1193" t="str">
            <v xml:space="preserve">Гаражная 45 </v>
          </cell>
          <cell r="B1193" t="str">
            <v xml:space="preserve">Брянская 25а ж\д </v>
          </cell>
          <cell r="C1193" t="str">
            <v xml:space="preserve">Население </v>
          </cell>
          <cell r="D1193">
            <v>1760.6</v>
          </cell>
          <cell r="E1193">
            <v>7458</v>
          </cell>
          <cell r="F1193">
            <v>7448.95</v>
          </cell>
          <cell r="G1193">
            <v>0.41</v>
          </cell>
          <cell r="H1193">
            <v>1.19</v>
          </cell>
          <cell r="I1193">
            <v>4.5999999999999996</v>
          </cell>
          <cell r="J1193" t="str">
            <v xml:space="preserve">5 </v>
          </cell>
          <cell r="K1193">
            <v>167</v>
          </cell>
          <cell r="L1193">
            <v>0.14166899999999999</v>
          </cell>
          <cell r="M1193">
            <v>-19</v>
          </cell>
          <cell r="N1193">
            <v>18</v>
          </cell>
          <cell r="O1193">
            <v>1</v>
          </cell>
          <cell r="P1193">
            <v>206.833</v>
          </cell>
          <cell r="Q1193">
            <v>175.18600000000001</v>
          </cell>
          <cell r="R1193">
            <v>175.18600000000001</v>
          </cell>
        </row>
        <row r="1194">
          <cell r="A1194" t="str">
            <v xml:space="preserve">Гаражная 45 </v>
          </cell>
          <cell r="B1194" t="str">
            <v xml:space="preserve">Гаврилова 87 Библ.им.Чехова </v>
          </cell>
          <cell r="C1194" t="str">
            <v xml:space="preserve">Бюджет </v>
          </cell>
          <cell r="D1194">
            <v>163.62</v>
          </cell>
          <cell r="E1194">
            <v>559</v>
          </cell>
          <cell r="F1194">
            <v>736.28</v>
          </cell>
          <cell r="G1194">
            <v>0.46</v>
          </cell>
          <cell r="H1194">
            <v>1.19</v>
          </cell>
          <cell r="I1194">
            <v>4.5999999999999996</v>
          </cell>
          <cell r="J1194" t="str">
            <v xml:space="preserve"> </v>
          </cell>
          <cell r="K1194">
            <v>167</v>
          </cell>
          <cell r="L1194">
            <v>1.5540000000000002E-2</v>
          </cell>
          <cell r="M1194">
            <v>-19</v>
          </cell>
          <cell r="N1194">
            <v>18</v>
          </cell>
          <cell r="O1194">
            <v>1</v>
          </cell>
          <cell r="P1194">
            <v>22.687999999999999</v>
          </cell>
          <cell r="Q1194">
            <v>0</v>
          </cell>
          <cell r="R1194">
            <v>22.687999999999999</v>
          </cell>
        </row>
        <row r="1195">
          <cell r="A1195" t="str">
            <v xml:space="preserve">Гаражная 45 </v>
          </cell>
          <cell r="B1195" t="str">
            <v xml:space="preserve">Одесский пр 4/1 цок.этаж </v>
          </cell>
          <cell r="C1195" t="str">
            <v xml:space="preserve">Прочие </v>
          </cell>
          <cell r="D1195">
            <v>318</v>
          </cell>
          <cell r="E1195">
            <v>1177</v>
          </cell>
          <cell r="F1195">
            <v>714.15</v>
          </cell>
          <cell r="G1195">
            <v>0.4</v>
          </cell>
          <cell r="H1195">
            <v>1.19</v>
          </cell>
          <cell r="I1195">
            <v>4.5999999999999996</v>
          </cell>
          <cell r="J1195" t="str">
            <v xml:space="preserve"> </v>
          </cell>
          <cell r="K1195">
            <v>167</v>
          </cell>
          <cell r="L1195">
            <v>1.315E-2</v>
          </cell>
          <cell r="M1195">
            <v>-19</v>
          </cell>
          <cell r="N1195">
            <v>18</v>
          </cell>
          <cell r="O1195">
            <v>1</v>
          </cell>
          <cell r="P1195">
            <v>19.199000000000002</v>
          </cell>
          <cell r="Q1195">
            <v>0</v>
          </cell>
          <cell r="R1195">
            <v>19.199000000000002</v>
          </cell>
        </row>
        <row r="1196">
          <cell r="A1196" t="str">
            <v xml:space="preserve">Гаражная 45 </v>
          </cell>
          <cell r="B1196" t="str">
            <v xml:space="preserve">Одесский пр 4/1 ж/д </v>
          </cell>
          <cell r="C1196" t="str">
            <v xml:space="preserve">Население </v>
          </cell>
          <cell r="D1196">
            <v>3631.2</v>
          </cell>
          <cell r="E1196">
            <v>8682</v>
          </cell>
          <cell r="F1196">
            <v>8682.4</v>
          </cell>
          <cell r="G1196">
            <v>0.4</v>
          </cell>
          <cell r="H1196">
            <v>1.19</v>
          </cell>
          <cell r="I1196">
            <v>4.5999999999999996</v>
          </cell>
          <cell r="J1196" t="str">
            <v xml:space="preserve">10 </v>
          </cell>
          <cell r="K1196">
            <v>167</v>
          </cell>
          <cell r="L1196">
            <v>0.16110000000000002</v>
          </cell>
          <cell r="M1196">
            <v>-19</v>
          </cell>
          <cell r="N1196">
            <v>18</v>
          </cell>
          <cell r="O1196">
            <v>1</v>
          </cell>
          <cell r="P1196">
            <v>235.203</v>
          </cell>
          <cell r="Q1196">
            <v>361.31799999999998</v>
          </cell>
          <cell r="R1196">
            <v>361.31799999999998</v>
          </cell>
        </row>
        <row r="1197">
          <cell r="A1197" t="str">
            <v xml:space="preserve">Гаражная 45 </v>
          </cell>
          <cell r="B1197" t="str">
            <v xml:space="preserve">Одесский пр 4/1 ж/помещ 10этаж </v>
          </cell>
          <cell r="C1197" t="str">
            <v xml:space="preserve">Население </v>
          </cell>
          <cell r="D1197">
            <v>402.4</v>
          </cell>
          <cell r="E1197">
            <v>7099</v>
          </cell>
          <cell r="F1197">
            <v>1474.55</v>
          </cell>
          <cell r="G1197">
            <v>0.4</v>
          </cell>
          <cell r="H1197">
            <v>1.19</v>
          </cell>
          <cell r="I1197">
            <v>4.5999999999999996</v>
          </cell>
          <cell r="J1197" t="str">
            <v xml:space="preserve">10 </v>
          </cell>
          <cell r="K1197">
            <v>167</v>
          </cell>
          <cell r="L1197">
            <v>2.7360000000000002E-2</v>
          </cell>
          <cell r="M1197">
            <v>-19</v>
          </cell>
          <cell r="N1197">
            <v>18</v>
          </cell>
          <cell r="O1197">
            <v>1</v>
          </cell>
          <cell r="P1197">
            <v>39.945999999999998</v>
          </cell>
          <cell r="Q1197">
            <v>40.039000000000001</v>
          </cell>
          <cell r="R1197">
            <v>40.039000000000001</v>
          </cell>
        </row>
        <row r="1198">
          <cell r="A1198" t="str">
            <v xml:space="preserve">Гаражная 45 </v>
          </cell>
          <cell r="B1198" t="str">
            <v xml:space="preserve">Морская  3 Адм.зд. </v>
          </cell>
          <cell r="C1198" t="str">
            <v xml:space="preserve">Бюджет </v>
          </cell>
          <cell r="D1198">
            <v>3483.83</v>
          </cell>
          <cell r="E1198">
            <v>0</v>
          </cell>
          <cell r="F1198">
            <v>15677.24</v>
          </cell>
          <cell r="G1198">
            <v>0.32</v>
          </cell>
          <cell r="H1198">
            <v>1.19</v>
          </cell>
          <cell r="I1198">
            <v>4.5999999999999996</v>
          </cell>
          <cell r="J1198" t="str">
            <v xml:space="preserve"> </v>
          </cell>
          <cell r="K1198">
            <v>167</v>
          </cell>
          <cell r="L1198">
            <v>0.23271000000000003</v>
          </cell>
          <cell r="M1198">
            <v>-19</v>
          </cell>
          <cell r="N1198">
            <v>18</v>
          </cell>
          <cell r="O1198">
            <v>1</v>
          </cell>
          <cell r="P1198">
            <v>339.75200000000001</v>
          </cell>
          <cell r="Q1198">
            <v>0</v>
          </cell>
          <cell r="R1198">
            <v>339.75200000000001</v>
          </cell>
        </row>
        <row r="1199">
          <cell r="A1199" t="str">
            <v xml:space="preserve">Гаражная 45 </v>
          </cell>
          <cell r="B1199" t="str">
            <v xml:space="preserve">Морская 3 Мансар.и пристр. </v>
          </cell>
          <cell r="C1199" t="str">
            <v xml:space="preserve">Бюджет </v>
          </cell>
          <cell r="D1199">
            <v>1665.64</v>
          </cell>
          <cell r="E1199">
            <v>0</v>
          </cell>
          <cell r="F1199">
            <v>7495.38</v>
          </cell>
          <cell r="G1199">
            <v>0.32</v>
          </cell>
          <cell r="H1199">
            <v>1.19</v>
          </cell>
          <cell r="I1199">
            <v>4.5999999999999996</v>
          </cell>
          <cell r="J1199" t="str">
            <v xml:space="preserve"> </v>
          </cell>
          <cell r="K1199">
            <v>167</v>
          </cell>
          <cell r="L1199">
            <v>0.11126000000000001</v>
          </cell>
          <cell r="M1199">
            <v>-19</v>
          </cell>
          <cell r="N1199">
            <v>18</v>
          </cell>
          <cell r="O1199">
            <v>1</v>
          </cell>
          <cell r="P1199">
            <v>162.43700000000001</v>
          </cell>
          <cell r="Q1199">
            <v>0</v>
          </cell>
          <cell r="R1199">
            <v>162.43700000000001</v>
          </cell>
        </row>
        <row r="1200">
          <cell r="A1200" t="str">
            <v xml:space="preserve">Гаражная 45 </v>
          </cell>
          <cell r="B1200" t="str">
            <v xml:space="preserve">Дзержинского 4 Адм.зд. </v>
          </cell>
          <cell r="C1200" t="str">
            <v xml:space="preserve">Бюджет </v>
          </cell>
          <cell r="D1200">
            <v>572.71</v>
          </cell>
          <cell r="E1200">
            <v>0</v>
          </cell>
          <cell r="F1200">
            <v>2290.84</v>
          </cell>
          <cell r="G1200">
            <v>0.43</v>
          </cell>
          <cell r="H1200">
            <v>1.19</v>
          </cell>
          <cell r="I1200">
            <v>4.5999999999999996</v>
          </cell>
          <cell r="J1200" t="str">
            <v xml:space="preserve"> </v>
          </cell>
          <cell r="K1200">
            <v>167</v>
          </cell>
          <cell r="L1200">
            <v>4.5693999999999999E-2</v>
          </cell>
          <cell r="M1200">
            <v>-19</v>
          </cell>
          <cell r="N1200">
            <v>18</v>
          </cell>
          <cell r="O1200">
            <v>1</v>
          </cell>
          <cell r="P1200">
            <v>66.712000000000003</v>
          </cell>
          <cell r="Q1200">
            <v>0</v>
          </cell>
          <cell r="R1200">
            <v>66.712000000000003</v>
          </cell>
        </row>
        <row r="1201">
          <cell r="A1201" t="str">
            <v xml:space="preserve">Гаражная 45 </v>
          </cell>
          <cell r="B1201" t="str">
            <v xml:space="preserve">К Партизан 541 м-н </v>
          </cell>
          <cell r="C1201" t="str">
            <v xml:space="preserve">Прочие </v>
          </cell>
          <cell r="D1201">
            <v>190.6</v>
          </cell>
          <cell r="E1201">
            <v>0</v>
          </cell>
          <cell r="F1201">
            <v>824.27</v>
          </cell>
          <cell r="G1201">
            <v>0.37</v>
          </cell>
          <cell r="H1201">
            <v>1.19</v>
          </cell>
          <cell r="I1201">
            <v>4.5999999999999996</v>
          </cell>
          <cell r="J1201" t="str">
            <v xml:space="preserve"> </v>
          </cell>
          <cell r="K1201">
            <v>167</v>
          </cell>
          <cell r="L1201">
            <v>1.3000000000000001E-2</v>
          </cell>
          <cell r="M1201">
            <v>-19</v>
          </cell>
          <cell r="N1201">
            <v>15</v>
          </cell>
          <cell r="O1201">
            <v>1</v>
          </cell>
          <cell r="P1201">
            <v>16.056999999999999</v>
          </cell>
          <cell r="Q1201">
            <v>0</v>
          </cell>
          <cell r="R1201">
            <v>16.056999999999999</v>
          </cell>
        </row>
        <row r="1202">
          <cell r="A1202" t="str">
            <v xml:space="preserve">Гаражная 45 </v>
          </cell>
          <cell r="B1202" t="str">
            <v xml:space="preserve">Дзержинского 3/2 адм.зд. </v>
          </cell>
          <cell r="C1202" t="str">
            <v xml:space="preserve">Прочие </v>
          </cell>
          <cell r="D1202">
            <v>2469.5</v>
          </cell>
          <cell r="E1202">
            <v>6456</v>
          </cell>
          <cell r="F1202">
            <v>5942.58</v>
          </cell>
          <cell r="G1202">
            <v>0.38</v>
          </cell>
          <cell r="H1202">
            <v>1.19</v>
          </cell>
          <cell r="I1202">
            <v>4.5999999999999996</v>
          </cell>
          <cell r="J1202" t="str">
            <v xml:space="preserve"> </v>
          </cell>
          <cell r="K1202">
            <v>167</v>
          </cell>
          <cell r="L1202">
            <v>0.10475000000000001</v>
          </cell>
          <cell r="M1202">
            <v>-19</v>
          </cell>
          <cell r="N1202">
            <v>18</v>
          </cell>
          <cell r="O1202">
            <v>1</v>
          </cell>
          <cell r="P1202">
            <v>152.93199999999999</v>
          </cell>
          <cell r="Q1202">
            <v>0</v>
          </cell>
          <cell r="R1202">
            <v>152.93199999999999</v>
          </cell>
        </row>
        <row r="1203">
          <cell r="A1203" t="str">
            <v xml:space="preserve">Гаражная 45 </v>
          </cell>
          <cell r="B1203" t="str">
            <v xml:space="preserve">Рашпилевская 180 ж/д </v>
          </cell>
          <cell r="C1203" t="str">
            <v xml:space="preserve">Население </v>
          </cell>
          <cell r="D1203">
            <v>10537</v>
          </cell>
          <cell r="E1203">
            <v>47416</v>
          </cell>
          <cell r="F1203">
            <v>47416.4</v>
          </cell>
          <cell r="G1203">
            <v>0.34</v>
          </cell>
          <cell r="H1203">
            <v>1.19</v>
          </cell>
          <cell r="I1203">
            <v>4.5999999999999996</v>
          </cell>
          <cell r="J1203" t="str">
            <v xml:space="preserve">11 </v>
          </cell>
          <cell r="K1203">
            <v>167</v>
          </cell>
          <cell r="L1203">
            <v>0.74783000000000011</v>
          </cell>
          <cell r="M1203">
            <v>-19</v>
          </cell>
          <cell r="N1203">
            <v>18</v>
          </cell>
          <cell r="O1203">
            <v>1</v>
          </cell>
          <cell r="P1203">
            <v>1091.8150000000001</v>
          </cell>
          <cell r="Q1203">
            <v>1048.4649999999999</v>
          </cell>
          <cell r="R1203">
            <v>1048.4649999999999</v>
          </cell>
        </row>
        <row r="1204">
          <cell r="A1204" t="str">
            <v xml:space="preserve">Гаражная 45 </v>
          </cell>
          <cell r="B1204" t="str">
            <v xml:space="preserve">Рашпилевская 205 </v>
          </cell>
          <cell r="C1204" t="str">
            <v xml:space="preserve">Прочие </v>
          </cell>
          <cell r="D1204">
            <v>110.1</v>
          </cell>
          <cell r="E1204">
            <v>301</v>
          </cell>
          <cell r="F1204">
            <v>301</v>
          </cell>
          <cell r="G1204">
            <v>0</v>
          </cell>
          <cell r="H1204">
            <v>1.19</v>
          </cell>
          <cell r="I1204">
            <v>4.5999999999999996</v>
          </cell>
          <cell r="J1204" t="str">
            <v xml:space="preserve"> </v>
          </cell>
          <cell r="K1204">
            <v>167</v>
          </cell>
          <cell r="L1204">
            <v>6.7450000000000001E-3</v>
          </cell>
          <cell r="M1204">
            <v>-19</v>
          </cell>
          <cell r="N1204">
            <v>18</v>
          </cell>
          <cell r="O1204">
            <v>1</v>
          </cell>
          <cell r="P1204">
            <v>9.8469999999999995</v>
          </cell>
          <cell r="Q1204">
            <v>0</v>
          </cell>
          <cell r="R1204">
            <v>9.8469999999999995</v>
          </cell>
        </row>
        <row r="1205">
          <cell r="A1205" t="str">
            <v xml:space="preserve">Гаражная 45 </v>
          </cell>
          <cell r="B1205" t="str">
            <v xml:space="preserve">Гаражная34/Одесская 1 </v>
          </cell>
          <cell r="C1205" t="str">
            <v xml:space="preserve">Бюджет </v>
          </cell>
          <cell r="D1205">
            <v>942.9</v>
          </cell>
          <cell r="E1205">
            <v>0</v>
          </cell>
          <cell r="F1205">
            <v>3168.14</v>
          </cell>
          <cell r="G1205">
            <v>0</v>
          </cell>
          <cell r="H1205">
            <v>1.19</v>
          </cell>
          <cell r="I1205">
            <v>4.5999999999999996</v>
          </cell>
          <cell r="J1205" t="str">
            <v xml:space="preserve"> </v>
          </cell>
          <cell r="K1205">
            <v>167</v>
          </cell>
          <cell r="L1205">
            <v>3.6901999999999997E-2</v>
          </cell>
          <cell r="M1205">
            <v>-19</v>
          </cell>
          <cell r="N1205">
            <v>18</v>
          </cell>
          <cell r="O1205">
            <v>1</v>
          </cell>
          <cell r="P1205">
            <v>53.875999999999998</v>
          </cell>
          <cell r="Q1205">
            <v>0</v>
          </cell>
          <cell r="R1205">
            <v>53.875999999999998</v>
          </cell>
        </row>
        <row r="1206">
          <cell r="A1206" t="str">
            <v xml:space="preserve">Гаражная 45 </v>
          </cell>
          <cell r="B1206" t="str">
            <v xml:space="preserve">Рашпилевская 178  бИБЛИОТЕКА </v>
          </cell>
          <cell r="C1206" t="str">
            <v xml:space="preserve">Бюджет </v>
          </cell>
          <cell r="D1206">
            <v>495.25</v>
          </cell>
          <cell r="E1206">
            <v>3310</v>
          </cell>
          <cell r="F1206">
            <v>2228.6</v>
          </cell>
          <cell r="G1206">
            <v>0.37</v>
          </cell>
          <cell r="H1206">
            <v>1.19</v>
          </cell>
          <cell r="I1206">
            <v>4.5999999999999996</v>
          </cell>
          <cell r="J1206" t="str">
            <v xml:space="preserve"> </v>
          </cell>
          <cell r="K1206">
            <v>167</v>
          </cell>
          <cell r="L1206">
            <v>3.8560000000000004E-2</v>
          </cell>
          <cell r="M1206">
            <v>-19</v>
          </cell>
          <cell r="N1206">
            <v>18</v>
          </cell>
          <cell r="O1206">
            <v>1</v>
          </cell>
          <cell r="P1206">
            <v>56.296999999999997</v>
          </cell>
          <cell r="Q1206">
            <v>0</v>
          </cell>
          <cell r="R1206">
            <v>56.296999999999997</v>
          </cell>
        </row>
        <row r="1207">
          <cell r="A1207" t="str">
            <v xml:space="preserve">Гаражная 45 </v>
          </cell>
          <cell r="B1207" t="str">
            <v xml:space="preserve">Одесская 27 </v>
          </cell>
          <cell r="C1207" t="str">
            <v xml:space="preserve">Прочие </v>
          </cell>
          <cell r="D1207">
            <v>41.2</v>
          </cell>
          <cell r="E1207">
            <v>159</v>
          </cell>
          <cell r="F1207">
            <v>173.57</v>
          </cell>
          <cell r="G1207">
            <v>0.45</v>
          </cell>
          <cell r="H1207">
            <v>1.19</v>
          </cell>
          <cell r="I1207">
            <v>4.5999999999999996</v>
          </cell>
          <cell r="J1207" t="str">
            <v xml:space="preserve"> </v>
          </cell>
          <cell r="K1207">
            <v>167</v>
          </cell>
          <cell r="L1207">
            <v>3.3219999999999999E-3</v>
          </cell>
          <cell r="M1207">
            <v>-19</v>
          </cell>
          <cell r="N1207">
            <v>15</v>
          </cell>
          <cell r="O1207">
            <v>1</v>
          </cell>
          <cell r="P1207">
            <v>4.1029999999999998</v>
          </cell>
          <cell r="Q1207">
            <v>0</v>
          </cell>
          <cell r="R1207">
            <v>4.1029999999999998</v>
          </cell>
        </row>
        <row r="1208">
          <cell r="A1208" t="str">
            <v xml:space="preserve">Гаражная 45 </v>
          </cell>
          <cell r="B1208" t="str">
            <v xml:space="preserve">Дзержинского 8 </v>
          </cell>
          <cell r="C1208" t="str">
            <v xml:space="preserve">Прочие </v>
          </cell>
          <cell r="D1208">
            <v>1360.5</v>
          </cell>
          <cell r="E1208">
            <v>5438</v>
          </cell>
          <cell r="F1208">
            <v>5438</v>
          </cell>
          <cell r="G1208">
            <v>0.38</v>
          </cell>
          <cell r="H1208">
            <v>1.19</v>
          </cell>
          <cell r="I1208">
            <v>4.5999999999999996</v>
          </cell>
          <cell r="J1208" t="str">
            <v xml:space="preserve"> </v>
          </cell>
          <cell r="K1208">
            <v>167</v>
          </cell>
          <cell r="L1208">
            <v>9.5227999999999993E-2</v>
          </cell>
          <cell r="M1208">
            <v>-19</v>
          </cell>
          <cell r="N1208">
            <v>18</v>
          </cell>
          <cell r="O1208">
            <v>1</v>
          </cell>
          <cell r="P1208">
            <v>139.03</v>
          </cell>
          <cell r="Q1208">
            <v>0</v>
          </cell>
          <cell r="R1208">
            <v>139.03</v>
          </cell>
        </row>
        <row r="1209">
          <cell r="A1209" t="str">
            <v xml:space="preserve">Гаражная 45 </v>
          </cell>
          <cell r="B1209" t="str">
            <v xml:space="preserve">Брянская 3 </v>
          </cell>
          <cell r="C1209" t="str">
            <v xml:space="preserve">Жилзаказчик </v>
          </cell>
          <cell r="D1209">
            <v>7597</v>
          </cell>
          <cell r="E1209">
            <v>37102</v>
          </cell>
          <cell r="F1209">
            <v>37093</v>
          </cell>
          <cell r="G1209">
            <v>0.35</v>
          </cell>
          <cell r="H1209">
            <v>1.19</v>
          </cell>
          <cell r="I1209">
            <v>4.5999999999999996</v>
          </cell>
          <cell r="J1209" t="str">
            <v xml:space="preserve">9 </v>
          </cell>
          <cell r="K1209">
            <v>167</v>
          </cell>
          <cell r="L1209">
            <v>0.60222000000000009</v>
          </cell>
          <cell r="M1209">
            <v>-19</v>
          </cell>
          <cell r="N1209">
            <v>18</v>
          </cell>
          <cell r="O1209">
            <v>1</v>
          </cell>
          <cell r="P1209">
            <v>879.22699999999998</v>
          </cell>
          <cell r="Q1209">
            <v>755.92600000000004</v>
          </cell>
          <cell r="R1209">
            <v>755.92600000000004</v>
          </cell>
        </row>
        <row r="1210">
          <cell r="A1210" t="str">
            <v xml:space="preserve">Гаражная 45 </v>
          </cell>
          <cell r="B1210" t="str">
            <v xml:space="preserve">Брянская 5 </v>
          </cell>
          <cell r="C1210" t="str">
            <v xml:space="preserve">Жилзаказчик </v>
          </cell>
          <cell r="D1210">
            <v>5824.1</v>
          </cell>
          <cell r="E1210">
            <v>26802</v>
          </cell>
          <cell r="F1210">
            <v>26793</v>
          </cell>
          <cell r="G1210">
            <v>0.37</v>
          </cell>
          <cell r="H1210">
            <v>1.19</v>
          </cell>
          <cell r="I1210">
            <v>4.5999999999999996</v>
          </cell>
          <cell r="J1210" t="str">
            <v xml:space="preserve">9 </v>
          </cell>
          <cell r="K1210">
            <v>167</v>
          </cell>
          <cell r="L1210">
            <v>0.45488099999999998</v>
          </cell>
          <cell r="M1210">
            <v>-19</v>
          </cell>
          <cell r="N1210">
            <v>18</v>
          </cell>
          <cell r="O1210">
            <v>1</v>
          </cell>
          <cell r="P1210">
            <v>664.11599999999999</v>
          </cell>
          <cell r="Q1210">
            <v>579.51800000000003</v>
          </cell>
          <cell r="R1210">
            <v>579.51800000000003</v>
          </cell>
        </row>
        <row r="1211">
          <cell r="A1211" t="str">
            <v xml:space="preserve">Гаражная 45 </v>
          </cell>
          <cell r="B1211" t="str">
            <v xml:space="preserve">Брянская 8 </v>
          </cell>
          <cell r="C1211" t="str">
            <v xml:space="preserve">Жилзаказчик </v>
          </cell>
          <cell r="D1211">
            <v>11558.08</v>
          </cell>
          <cell r="E1211">
            <v>18279</v>
          </cell>
          <cell r="F1211">
            <v>36540</v>
          </cell>
          <cell r="G1211">
            <v>0.37</v>
          </cell>
          <cell r="H1211">
            <v>1.19</v>
          </cell>
          <cell r="I1211">
            <v>4.5999999999999996</v>
          </cell>
          <cell r="J1211" t="str">
            <v xml:space="preserve">9 </v>
          </cell>
          <cell r="K1211">
            <v>167</v>
          </cell>
          <cell r="L1211">
            <v>0.62714199999999998</v>
          </cell>
          <cell r="M1211">
            <v>-19</v>
          </cell>
          <cell r="N1211">
            <v>18</v>
          </cell>
          <cell r="O1211">
            <v>1</v>
          </cell>
          <cell r="P1211">
            <v>457.80700000000002</v>
          </cell>
          <cell r="Q1211">
            <v>766.71199999999999</v>
          </cell>
          <cell r="R1211">
            <v>766.71199999999999</v>
          </cell>
        </row>
        <row r="1212">
          <cell r="A1212" t="str">
            <v xml:space="preserve">Гаражная 45 </v>
          </cell>
          <cell r="B1212" t="str">
            <v xml:space="preserve">Ватутина 4 </v>
          </cell>
          <cell r="C1212" t="str">
            <v xml:space="preserve">Жилзаказчик </v>
          </cell>
          <cell r="D1212">
            <v>3139.7</v>
          </cell>
          <cell r="E1212">
            <v>12101</v>
          </cell>
          <cell r="F1212">
            <v>12096</v>
          </cell>
          <cell r="G1212">
            <v>0.38</v>
          </cell>
          <cell r="H1212">
            <v>1.19</v>
          </cell>
          <cell r="I1212">
            <v>4.5999999999999996</v>
          </cell>
          <cell r="J1212" t="str">
            <v xml:space="preserve">5 </v>
          </cell>
          <cell r="K1212">
            <v>167</v>
          </cell>
          <cell r="L1212">
            <v>0.21265499999999998</v>
          </cell>
          <cell r="M1212">
            <v>-19</v>
          </cell>
          <cell r="N1212">
            <v>18</v>
          </cell>
          <cell r="O1212">
            <v>1</v>
          </cell>
          <cell r="P1212">
            <v>310.47199999999998</v>
          </cell>
          <cell r="Q1212">
            <v>312.41199999999998</v>
          </cell>
          <cell r="R1212">
            <v>312.41199999999998</v>
          </cell>
        </row>
        <row r="1213">
          <cell r="A1213" t="str">
            <v xml:space="preserve">Гаражная 45 </v>
          </cell>
          <cell r="B1213" t="str">
            <v xml:space="preserve">Гаврилова 60 </v>
          </cell>
          <cell r="C1213" t="str">
            <v xml:space="preserve">Жилзаказчик </v>
          </cell>
          <cell r="D1213">
            <v>5988</v>
          </cell>
          <cell r="E1213">
            <v>25048</v>
          </cell>
          <cell r="F1213">
            <v>25037.74</v>
          </cell>
          <cell r="G1213">
            <v>0.37</v>
          </cell>
          <cell r="H1213">
            <v>1.19</v>
          </cell>
          <cell r="I1213">
            <v>4.5999999999999996</v>
          </cell>
          <cell r="J1213" t="str">
            <v xml:space="preserve">10 </v>
          </cell>
          <cell r="K1213">
            <v>167</v>
          </cell>
          <cell r="L1213">
            <v>0.42856499999999997</v>
          </cell>
          <cell r="M1213">
            <v>-19</v>
          </cell>
          <cell r="N1213">
            <v>18</v>
          </cell>
          <cell r="O1213">
            <v>1</v>
          </cell>
          <cell r="P1213">
            <v>625.69500000000005</v>
          </cell>
          <cell r="Q1213">
            <v>595.82600000000002</v>
          </cell>
          <cell r="R1213">
            <v>595.82600000000002</v>
          </cell>
        </row>
        <row r="1214">
          <cell r="A1214" t="str">
            <v xml:space="preserve">Гаражная 45 </v>
          </cell>
          <cell r="B1214" t="str">
            <v xml:space="preserve">Гаврилова 62 </v>
          </cell>
          <cell r="C1214" t="str">
            <v xml:space="preserve">Жилзаказчик </v>
          </cell>
          <cell r="D1214">
            <v>10716</v>
          </cell>
          <cell r="E1214">
            <v>53318</v>
          </cell>
          <cell r="F1214">
            <v>53309</v>
          </cell>
          <cell r="G1214">
            <v>0.34</v>
          </cell>
          <cell r="H1214">
            <v>1.19</v>
          </cell>
          <cell r="I1214">
            <v>4.5999999999999996</v>
          </cell>
          <cell r="J1214" t="str">
            <v xml:space="preserve">9 </v>
          </cell>
          <cell r="K1214">
            <v>167</v>
          </cell>
          <cell r="L1214">
            <v>0.84076499999999998</v>
          </cell>
          <cell r="M1214">
            <v>-19</v>
          </cell>
          <cell r="N1214">
            <v>18</v>
          </cell>
          <cell r="O1214">
            <v>1</v>
          </cell>
          <cell r="P1214">
            <v>1227.5</v>
          </cell>
          <cell r="Q1214">
            <v>1066.277</v>
          </cell>
          <cell r="R1214">
            <v>1066.277</v>
          </cell>
        </row>
        <row r="1215">
          <cell r="A1215" t="str">
            <v xml:space="preserve">Гаражная 45 </v>
          </cell>
          <cell r="B1215" t="str">
            <v xml:space="preserve">Гаврилова 85 </v>
          </cell>
          <cell r="C1215" t="str">
            <v xml:space="preserve">Жилзаказчик </v>
          </cell>
          <cell r="D1215">
            <v>932.1</v>
          </cell>
          <cell r="E1215">
            <v>4413</v>
          </cell>
          <cell r="F1215">
            <v>4410</v>
          </cell>
          <cell r="G1215">
            <v>0.39</v>
          </cell>
          <cell r="H1215">
            <v>1.19</v>
          </cell>
          <cell r="I1215">
            <v>4.5999999999999996</v>
          </cell>
          <cell r="J1215" t="str">
            <v xml:space="preserve">3 </v>
          </cell>
          <cell r="K1215">
            <v>167</v>
          </cell>
          <cell r="L1215">
            <v>8.0190000000000011E-2</v>
          </cell>
          <cell r="M1215">
            <v>-19</v>
          </cell>
          <cell r="N1215">
            <v>18</v>
          </cell>
          <cell r="O1215">
            <v>1</v>
          </cell>
          <cell r="P1215">
            <v>117.075</v>
          </cell>
          <cell r="Q1215">
            <v>123.66</v>
          </cell>
          <cell r="R1215">
            <v>123.66</v>
          </cell>
        </row>
        <row r="1216">
          <cell r="A1216" t="str">
            <v xml:space="preserve">Гаражная 45 </v>
          </cell>
          <cell r="B1216" t="str">
            <v xml:space="preserve">Гаврилова 87 </v>
          </cell>
          <cell r="C1216" t="str">
            <v xml:space="preserve">Жилзаказчик </v>
          </cell>
          <cell r="D1216">
            <v>821.7</v>
          </cell>
          <cell r="E1216">
            <v>4204</v>
          </cell>
          <cell r="F1216">
            <v>4306</v>
          </cell>
          <cell r="G1216">
            <v>0.46</v>
          </cell>
          <cell r="H1216">
            <v>1.19</v>
          </cell>
          <cell r="I1216">
            <v>4.5999999999999996</v>
          </cell>
          <cell r="J1216" t="str">
            <v xml:space="preserve">3 </v>
          </cell>
          <cell r="K1216">
            <v>167</v>
          </cell>
          <cell r="L1216">
            <v>9.0882000000000004E-2</v>
          </cell>
          <cell r="M1216">
            <v>-19</v>
          </cell>
          <cell r="N1216">
            <v>18</v>
          </cell>
          <cell r="O1216">
            <v>1</v>
          </cell>
          <cell r="P1216">
            <v>129.44999999999999</v>
          </cell>
          <cell r="Q1216">
            <v>105.833</v>
          </cell>
          <cell r="R1216">
            <v>105.833</v>
          </cell>
        </row>
        <row r="1217">
          <cell r="A1217" t="str">
            <v xml:space="preserve">Гаражная 45 </v>
          </cell>
          <cell r="B1217" t="str">
            <v xml:space="preserve">Гаврилова 89 </v>
          </cell>
          <cell r="C1217" t="str">
            <v xml:space="preserve">Жилзаказчик </v>
          </cell>
          <cell r="D1217">
            <v>880.8</v>
          </cell>
          <cell r="E1217">
            <v>4766</v>
          </cell>
          <cell r="F1217">
            <v>4763</v>
          </cell>
          <cell r="G1217">
            <v>0.46</v>
          </cell>
          <cell r="H1217">
            <v>1.19</v>
          </cell>
          <cell r="I1217">
            <v>4.5999999999999996</v>
          </cell>
          <cell r="J1217" t="str">
            <v xml:space="preserve">3 </v>
          </cell>
          <cell r="K1217">
            <v>167</v>
          </cell>
          <cell r="L1217">
            <v>0.10052799999999999</v>
          </cell>
          <cell r="M1217">
            <v>-19</v>
          </cell>
          <cell r="N1217">
            <v>18</v>
          </cell>
          <cell r="O1217">
            <v>1</v>
          </cell>
          <cell r="P1217">
            <v>146.76900000000001</v>
          </cell>
          <cell r="Q1217">
            <v>116.85599999999999</v>
          </cell>
          <cell r="R1217">
            <v>116.85599999999999</v>
          </cell>
        </row>
        <row r="1218">
          <cell r="A1218" t="str">
            <v xml:space="preserve">Гаражная 45 </v>
          </cell>
          <cell r="B1218" t="str">
            <v xml:space="preserve">Гаврилова 91 </v>
          </cell>
          <cell r="C1218" t="str">
            <v xml:space="preserve">Жилзаказчик </v>
          </cell>
          <cell r="D1218">
            <v>981.7</v>
          </cell>
          <cell r="E1218">
            <v>4763</v>
          </cell>
          <cell r="F1218">
            <v>4760</v>
          </cell>
          <cell r="G1218">
            <v>0.46</v>
          </cell>
          <cell r="H1218">
            <v>1.19</v>
          </cell>
          <cell r="I1218">
            <v>4.5999999999999996</v>
          </cell>
          <cell r="J1218" t="str">
            <v xml:space="preserve">3 </v>
          </cell>
          <cell r="K1218">
            <v>167</v>
          </cell>
          <cell r="L1218">
            <v>0.100465</v>
          </cell>
          <cell r="M1218">
            <v>-19</v>
          </cell>
          <cell r="N1218">
            <v>18</v>
          </cell>
          <cell r="O1218">
            <v>1</v>
          </cell>
          <cell r="P1218">
            <v>146.67699999999999</v>
          </cell>
          <cell r="Q1218">
            <v>130.244</v>
          </cell>
          <cell r="R1218">
            <v>130.244</v>
          </cell>
        </row>
        <row r="1219">
          <cell r="A1219" t="str">
            <v xml:space="preserve">Гаражная 45 </v>
          </cell>
          <cell r="B1219" t="str">
            <v xml:space="preserve">Дзержинского 2 </v>
          </cell>
          <cell r="C1219" t="str">
            <v xml:space="preserve">Жилзаказчик </v>
          </cell>
          <cell r="D1219">
            <v>2708.7</v>
          </cell>
          <cell r="E1219">
            <v>15246</v>
          </cell>
          <cell r="F1219">
            <v>15060.1</v>
          </cell>
          <cell r="G1219">
            <v>0.28999999999999998</v>
          </cell>
          <cell r="H1219">
            <v>1.19</v>
          </cell>
          <cell r="I1219">
            <v>4.5999999999999996</v>
          </cell>
          <cell r="J1219" t="str">
            <v xml:space="preserve">3 </v>
          </cell>
          <cell r="K1219">
            <v>167</v>
          </cell>
          <cell r="L1219">
            <v>0.20049599999999998</v>
          </cell>
          <cell r="M1219">
            <v>-19</v>
          </cell>
          <cell r="N1219">
            <v>18</v>
          </cell>
          <cell r="O1219">
            <v>1</v>
          </cell>
          <cell r="P1219">
            <v>292.72000000000003</v>
          </cell>
          <cell r="Q1219">
            <v>359.36700000000002</v>
          </cell>
          <cell r="R1219">
            <v>359.36700000000002</v>
          </cell>
        </row>
        <row r="1220">
          <cell r="A1220" t="str">
            <v xml:space="preserve">Гаражная 45 </v>
          </cell>
          <cell r="B1220" t="str">
            <v xml:space="preserve">Дзержинского 3 </v>
          </cell>
          <cell r="C1220" t="str">
            <v xml:space="preserve">Жилзаказчик </v>
          </cell>
          <cell r="D1220">
            <v>1566</v>
          </cell>
          <cell r="E1220">
            <v>8870</v>
          </cell>
          <cell r="F1220">
            <v>7815.3</v>
          </cell>
          <cell r="G1220">
            <v>0.4</v>
          </cell>
          <cell r="H1220">
            <v>1.19</v>
          </cell>
          <cell r="I1220">
            <v>4.5999999999999996</v>
          </cell>
          <cell r="J1220" t="str">
            <v xml:space="preserve">4 </v>
          </cell>
          <cell r="K1220">
            <v>167</v>
          </cell>
          <cell r="L1220">
            <v>0.145374</v>
          </cell>
          <cell r="M1220">
            <v>-19</v>
          </cell>
          <cell r="N1220">
            <v>18</v>
          </cell>
          <cell r="O1220">
            <v>1</v>
          </cell>
          <cell r="P1220">
            <v>212.24199999999999</v>
          </cell>
          <cell r="Q1220">
            <v>207.76300000000001</v>
          </cell>
          <cell r="R1220">
            <v>207.76300000000001</v>
          </cell>
        </row>
        <row r="1221">
          <cell r="A1221" t="str">
            <v xml:space="preserve">Гаражная 45 </v>
          </cell>
          <cell r="B1221" t="str">
            <v xml:space="preserve">Дзержинского 6 </v>
          </cell>
          <cell r="C1221" t="str">
            <v xml:space="preserve">Жилзаказчик </v>
          </cell>
          <cell r="D1221">
            <v>436.7</v>
          </cell>
          <cell r="E1221">
            <v>2101</v>
          </cell>
          <cell r="F1221">
            <v>2099.33</v>
          </cell>
          <cell r="G1221">
            <v>0.44</v>
          </cell>
          <cell r="H1221">
            <v>1.19</v>
          </cell>
          <cell r="I1221">
            <v>4.5999999999999996</v>
          </cell>
          <cell r="J1221" t="str">
            <v xml:space="preserve">2 </v>
          </cell>
          <cell r="K1221">
            <v>167</v>
          </cell>
          <cell r="L1221">
            <v>4.1085999999999998E-2</v>
          </cell>
          <cell r="M1221">
            <v>-19</v>
          </cell>
          <cell r="N1221">
            <v>18</v>
          </cell>
          <cell r="O1221">
            <v>1</v>
          </cell>
          <cell r="P1221">
            <v>59.984000000000002</v>
          </cell>
          <cell r="Q1221">
            <v>57.938000000000002</v>
          </cell>
          <cell r="R1221">
            <v>57.938000000000002</v>
          </cell>
        </row>
        <row r="1222">
          <cell r="A1222" t="str">
            <v xml:space="preserve">Гаражная 45 </v>
          </cell>
          <cell r="B1222" t="str">
            <v xml:space="preserve">К Партизан 541 </v>
          </cell>
          <cell r="C1222" t="str">
            <v xml:space="preserve">Жилзаказчик </v>
          </cell>
          <cell r="D1222">
            <v>5196.8999999999996</v>
          </cell>
          <cell r="E1222">
            <v>24781</v>
          </cell>
          <cell r="F1222">
            <v>24772</v>
          </cell>
          <cell r="G1222">
            <v>0.37</v>
          </cell>
          <cell r="H1222">
            <v>1.19</v>
          </cell>
          <cell r="I1222">
            <v>4.5999999999999996</v>
          </cell>
          <cell r="J1222" t="str">
            <v xml:space="preserve">9 </v>
          </cell>
          <cell r="K1222">
            <v>167</v>
          </cell>
          <cell r="L1222">
            <v>0.42516599999999999</v>
          </cell>
          <cell r="M1222">
            <v>-19</v>
          </cell>
          <cell r="N1222">
            <v>18</v>
          </cell>
          <cell r="O1222">
            <v>1</v>
          </cell>
          <cell r="P1222">
            <v>620.73299999999995</v>
          </cell>
          <cell r="Q1222">
            <v>517.10799999999995</v>
          </cell>
          <cell r="R1222">
            <v>517.10799999999995</v>
          </cell>
        </row>
        <row r="1223">
          <cell r="A1223" t="str">
            <v xml:space="preserve">Гаражная 45 </v>
          </cell>
          <cell r="B1223" t="str">
            <v xml:space="preserve">К Партизан 543 </v>
          </cell>
          <cell r="C1223" t="str">
            <v xml:space="preserve">Жилзаказчик </v>
          </cell>
          <cell r="D1223">
            <v>5890.8</v>
          </cell>
          <cell r="E1223">
            <v>25978</v>
          </cell>
          <cell r="F1223">
            <v>24065.279999999999</v>
          </cell>
          <cell r="G1223">
            <v>0.37</v>
          </cell>
          <cell r="H1223">
            <v>1.19</v>
          </cell>
          <cell r="I1223">
            <v>4.5999999999999996</v>
          </cell>
          <cell r="J1223" t="str">
            <v xml:space="preserve">10 </v>
          </cell>
          <cell r="K1223">
            <v>167</v>
          </cell>
          <cell r="L1223">
            <v>0.41303599999999996</v>
          </cell>
          <cell r="M1223">
            <v>-19</v>
          </cell>
          <cell r="N1223">
            <v>18</v>
          </cell>
          <cell r="O1223">
            <v>1</v>
          </cell>
          <cell r="P1223">
            <v>603.02499999999998</v>
          </cell>
          <cell r="Q1223">
            <v>586.15099999999995</v>
          </cell>
          <cell r="R1223">
            <v>586.15099999999995</v>
          </cell>
        </row>
        <row r="1224">
          <cell r="A1224" t="str">
            <v xml:space="preserve">Гаражная 45 </v>
          </cell>
          <cell r="B1224" t="str">
            <v xml:space="preserve">Ключевской пр. 11 </v>
          </cell>
          <cell r="C1224" t="str">
            <v xml:space="preserve">Жилзаказчик </v>
          </cell>
          <cell r="D1224">
            <v>517.79999999999995</v>
          </cell>
          <cell r="E1224">
            <v>2341</v>
          </cell>
          <cell r="F1224">
            <v>2444.1999999999998</v>
          </cell>
          <cell r="G1224">
            <v>0.44</v>
          </cell>
          <cell r="H1224">
            <v>1.19</v>
          </cell>
          <cell r="I1224">
            <v>4.5999999999999996</v>
          </cell>
          <cell r="J1224" t="str">
            <v xml:space="preserve">2 </v>
          </cell>
          <cell r="K1224">
            <v>167</v>
          </cell>
          <cell r="L1224">
            <v>5.0222999999999997E-2</v>
          </cell>
          <cell r="M1224">
            <v>-19</v>
          </cell>
          <cell r="N1224">
            <v>18</v>
          </cell>
          <cell r="O1224">
            <v>1</v>
          </cell>
          <cell r="P1224">
            <v>70.173000000000002</v>
          </cell>
          <cell r="Q1224">
            <v>65.644000000000005</v>
          </cell>
          <cell r="R1224">
            <v>65.644000000000005</v>
          </cell>
        </row>
        <row r="1225">
          <cell r="A1225" t="str">
            <v xml:space="preserve">Гаражная 45 </v>
          </cell>
          <cell r="B1225" t="str">
            <v xml:space="preserve">Ключевской пр. 25 </v>
          </cell>
          <cell r="C1225" t="str">
            <v xml:space="preserve">Жилзаказчик </v>
          </cell>
          <cell r="D1225">
            <v>322.10000000000002</v>
          </cell>
          <cell r="E1225">
            <v>1718</v>
          </cell>
          <cell r="F1225">
            <v>1718</v>
          </cell>
          <cell r="G1225">
            <v>0.46</v>
          </cell>
          <cell r="H1225">
            <v>1.19</v>
          </cell>
          <cell r="I1225">
            <v>4.5999999999999996</v>
          </cell>
          <cell r="J1225" t="str">
            <v xml:space="preserve">2 </v>
          </cell>
          <cell r="K1225">
            <v>167</v>
          </cell>
          <cell r="L1225">
            <v>3.6535999999999999E-2</v>
          </cell>
          <cell r="M1225">
            <v>-19</v>
          </cell>
          <cell r="N1225">
            <v>18</v>
          </cell>
          <cell r="O1225">
            <v>1</v>
          </cell>
          <cell r="P1225">
            <v>53.341999999999999</v>
          </cell>
          <cell r="Q1225">
            <v>42.731000000000002</v>
          </cell>
          <cell r="R1225">
            <v>42.731000000000002</v>
          </cell>
        </row>
        <row r="1226">
          <cell r="A1226" t="str">
            <v xml:space="preserve">Гаражная 45 </v>
          </cell>
          <cell r="B1226" t="str">
            <v xml:space="preserve">Морская 11 </v>
          </cell>
          <cell r="C1226" t="str">
            <v xml:space="preserve">Жилзаказчик </v>
          </cell>
          <cell r="D1226">
            <v>5754.2</v>
          </cell>
          <cell r="E1226">
            <v>25587</v>
          </cell>
          <cell r="F1226">
            <v>25578</v>
          </cell>
          <cell r="G1226">
            <v>0.37</v>
          </cell>
          <cell r="H1226">
            <v>1.19</v>
          </cell>
          <cell r="I1226">
            <v>4.5999999999999996</v>
          </cell>
          <cell r="J1226" t="str">
            <v xml:space="preserve">9 </v>
          </cell>
          <cell r="K1226">
            <v>167</v>
          </cell>
          <cell r="L1226">
            <v>0.43781300000000001</v>
          </cell>
          <cell r="M1226">
            <v>-19</v>
          </cell>
          <cell r="N1226">
            <v>18</v>
          </cell>
          <cell r="O1226">
            <v>1</v>
          </cell>
          <cell r="P1226">
            <v>639.197</v>
          </cell>
          <cell r="Q1226">
            <v>572.56399999999996</v>
          </cell>
          <cell r="R1226">
            <v>572.56399999999996</v>
          </cell>
        </row>
        <row r="1227">
          <cell r="A1227" t="str">
            <v xml:space="preserve">Гаражная 45 </v>
          </cell>
          <cell r="B1227" t="str">
            <v xml:space="preserve">Одесская 21 </v>
          </cell>
          <cell r="C1227" t="str">
            <v xml:space="preserve">Жилзаказчик </v>
          </cell>
          <cell r="D1227">
            <v>2566.9</v>
          </cell>
          <cell r="E1227">
            <v>11320</v>
          </cell>
          <cell r="F1227">
            <v>11315</v>
          </cell>
          <cell r="G1227">
            <v>0.38</v>
          </cell>
          <cell r="H1227">
            <v>1.19</v>
          </cell>
          <cell r="I1227">
            <v>4.5999999999999996</v>
          </cell>
          <cell r="J1227" t="str">
            <v xml:space="preserve">5 </v>
          </cell>
          <cell r="K1227">
            <v>167</v>
          </cell>
          <cell r="L1227">
            <v>0.19945000000000002</v>
          </cell>
          <cell r="M1227">
            <v>-19</v>
          </cell>
          <cell r="N1227">
            <v>18</v>
          </cell>
          <cell r="O1227">
            <v>1</v>
          </cell>
          <cell r="P1227">
            <v>291.19299999999998</v>
          </cell>
          <cell r="Q1227">
            <v>255.41399999999999</v>
          </cell>
          <cell r="R1227">
            <v>255.41399999999999</v>
          </cell>
        </row>
        <row r="1228">
          <cell r="A1228" t="str">
            <v xml:space="preserve">Гаражная 45 </v>
          </cell>
          <cell r="B1228" t="str">
            <v xml:space="preserve">Одесская 23 </v>
          </cell>
          <cell r="C1228" t="str">
            <v xml:space="preserve">Жилзаказчик </v>
          </cell>
          <cell r="D1228">
            <v>430.6</v>
          </cell>
          <cell r="E1228">
            <v>1854</v>
          </cell>
          <cell r="F1228">
            <v>1852</v>
          </cell>
          <cell r="G1228">
            <v>0.54</v>
          </cell>
          <cell r="H1228">
            <v>1.19</v>
          </cell>
          <cell r="I1228">
            <v>4.5999999999999996</v>
          </cell>
          <cell r="J1228" t="str">
            <v xml:space="preserve">2 </v>
          </cell>
          <cell r="K1228">
            <v>167</v>
          </cell>
          <cell r="L1228">
            <v>4.6390999999999995E-2</v>
          </cell>
          <cell r="M1228">
            <v>-19</v>
          </cell>
          <cell r="N1228">
            <v>18</v>
          </cell>
          <cell r="O1228">
            <v>1</v>
          </cell>
          <cell r="P1228">
            <v>67.73</v>
          </cell>
          <cell r="Q1228">
            <v>57.125999999999998</v>
          </cell>
          <cell r="R1228">
            <v>57.125999999999998</v>
          </cell>
        </row>
        <row r="1229">
          <cell r="A1229" t="str">
            <v xml:space="preserve">Гаражная 45 </v>
          </cell>
          <cell r="B1229" t="str">
            <v xml:space="preserve">Одесская 23а </v>
          </cell>
          <cell r="C1229" t="str">
            <v xml:space="preserve">Жилзаказчик </v>
          </cell>
          <cell r="D1229">
            <v>403</v>
          </cell>
          <cell r="E1229">
            <v>1854</v>
          </cell>
          <cell r="F1229">
            <v>1852</v>
          </cell>
          <cell r="G1229">
            <v>0.54</v>
          </cell>
          <cell r="H1229">
            <v>1.19</v>
          </cell>
          <cell r="I1229">
            <v>4.5999999999999996</v>
          </cell>
          <cell r="J1229" t="str">
            <v xml:space="preserve">2 </v>
          </cell>
          <cell r="K1229">
            <v>167</v>
          </cell>
          <cell r="L1229">
            <v>4.6390999999999995E-2</v>
          </cell>
          <cell r="M1229">
            <v>-19</v>
          </cell>
          <cell r="N1229">
            <v>18</v>
          </cell>
          <cell r="O1229">
            <v>1</v>
          </cell>
          <cell r="P1229">
            <v>67.73</v>
          </cell>
          <cell r="Q1229">
            <v>53.466000000000001</v>
          </cell>
          <cell r="R1229">
            <v>53.466000000000001</v>
          </cell>
        </row>
        <row r="1230">
          <cell r="A1230" t="str">
            <v xml:space="preserve">Гаражная 45 </v>
          </cell>
          <cell r="B1230" t="str">
            <v xml:space="preserve">Одесская 25Б общ. </v>
          </cell>
          <cell r="C1230" t="str">
            <v xml:space="preserve">Жилзаказчик </v>
          </cell>
          <cell r="D1230">
            <v>4033.75</v>
          </cell>
          <cell r="E1230">
            <v>5</v>
          </cell>
          <cell r="F1230">
            <v>12920.5</v>
          </cell>
          <cell r="G1230">
            <v>0.41</v>
          </cell>
          <cell r="H1230">
            <v>1.19</v>
          </cell>
          <cell r="I1230">
            <v>4.5999999999999996</v>
          </cell>
          <cell r="J1230" t="str">
            <v xml:space="preserve">5 </v>
          </cell>
          <cell r="K1230">
            <v>167</v>
          </cell>
          <cell r="L1230">
            <v>0.25515100000000002</v>
          </cell>
          <cell r="M1230">
            <v>-19</v>
          </cell>
          <cell r="N1230">
            <v>18</v>
          </cell>
          <cell r="O1230">
            <v>1</v>
          </cell>
          <cell r="P1230">
            <v>222.79499999999999</v>
          </cell>
          <cell r="Q1230">
            <v>291.14699999999999</v>
          </cell>
          <cell r="R1230">
            <v>291.14699999999999</v>
          </cell>
        </row>
        <row r="1231">
          <cell r="A1231" t="str">
            <v xml:space="preserve">Гаражная 45 </v>
          </cell>
          <cell r="B1231" t="str">
            <v xml:space="preserve">Одесская 27 </v>
          </cell>
          <cell r="C1231" t="str">
            <v xml:space="preserve">Жилзаказчик </v>
          </cell>
          <cell r="D1231">
            <v>1227.0999999999999</v>
          </cell>
          <cell r="E1231">
            <v>5078</v>
          </cell>
          <cell r="F1231">
            <v>4914.54</v>
          </cell>
          <cell r="G1231">
            <v>0.45</v>
          </cell>
          <cell r="H1231">
            <v>1.19</v>
          </cell>
          <cell r="I1231">
            <v>4.5999999999999996</v>
          </cell>
          <cell r="J1231" t="str">
            <v xml:space="preserve">4 </v>
          </cell>
          <cell r="K1231">
            <v>167</v>
          </cell>
          <cell r="L1231">
            <v>0.10235899999999999</v>
          </cell>
          <cell r="M1231">
            <v>-19</v>
          </cell>
          <cell r="N1231">
            <v>18</v>
          </cell>
          <cell r="O1231">
            <v>1</v>
          </cell>
          <cell r="P1231">
            <v>149.44200000000001</v>
          </cell>
          <cell r="Q1231">
            <v>162.798</v>
          </cell>
          <cell r="R1231">
            <v>162.798</v>
          </cell>
        </row>
        <row r="1232">
          <cell r="A1232" t="str">
            <v xml:space="preserve">Гаражная 45 </v>
          </cell>
          <cell r="B1232" t="str">
            <v xml:space="preserve">Одесский пр. 18 А </v>
          </cell>
          <cell r="C1232" t="str">
            <v xml:space="preserve">Жилзаказчик </v>
          </cell>
          <cell r="D1232">
            <v>366.9</v>
          </cell>
          <cell r="E1232">
            <v>311</v>
          </cell>
          <cell r="F1232">
            <v>1297</v>
          </cell>
          <cell r="G1232">
            <v>0.62</v>
          </cell>
          <cell r="H1232">
            <v>1.19</v>
          </cell>
          <cell r="I1232">
            <v>4.5999999999999996</v>
          </cell>
          <cell r="J1232" t="str">
            <v xml:space="preserve">1 </v>
          </cell>
          <cell r="K1232">
            <v>167</v>
          </cell>
          <cell r="L1232">
            <v>3.7120999999999994E-2</v>
          </cell>
          <cell r="M1232">
            <v>-19</v>
          </cell>
          <cell r="N1232">
            <v>18</v>
          </cell>
          <cell r="O1232">
            <v>1</v>
          </cell>
          <cell r="P1232">
            <v>46.673999999999999</v>
          </cell>
          <cell r="Q1232">
            <v>43.372</v>
          </cell>
          <cell r="R1232">
            <v>43.372</v>
          </cell>
        </row>
        <row r="1233">
          <cell r="A1233" t="str">
            <v xml:space="preserve">Гаражная 45 </v>
          </cell>
          <cell r="B1233" t="str">
            <v xml:space="preserve">Одесский пр. 6 А </v>
          </cell>
          <cell r="C1233" t="str">
            <v xml:space="preserve">Жилзаказчик </v>
          </cell>
          <cell r="D1233">
            <v>317.10000000000002</v>
          </cell>
          <cell r="E1233">
            <v>1324</v>
          </cell>
          <cell r="F1233">
            <v>1322</v>
          </cell>
          <cell r="G1233">
            <v>0.59</v>
          </cell>
          <cell r="H1233">
            <v>1.19</v>
          </cell>
          <cell r="I1233">
            <v>4.5999999999999996</v>
          </cell>
          <cell r="J1233" t="str">
            <v xml:space="preserve">2 </v>
          </cell>
          <cell r="K1233">
            <v>167</v>
          </cell>
          <cell r="L1233">
            <v>3.6058E-2</v>
          </cell>
          <cell r="M1233">
            <v>-19</v>
          </cell>
          <cell r="N1233">
            <v>18</v>
          </cell>
          <cell r="O1233">
            <v>1</v>
          </cell>
          <cell r="P1233">
            <v>52.643000000000001</v>
          </cell>
          <cell r="Q1233">
            <v>42.067</v>
          </cell>
          <cell r="R1233">
            <v>42.067</v>
          </cell>
        </row>
        <row r="1234">
          <cell r="A1234" t="str">
            <v xml:space="preserve">Гаражная 45 </v>
          </cell>
          <cell r="B1234" t="str">
            <v xml:space="preserve">Рашпилевская 176 </v>
          </cell>
          <cell r="C1234" t="str">
            <v xml:space="preserve">Жилзаказчик </v>
          </cell>
          <cell r="D1234">
            <v>3242.7</v>
          </cell>
          <cell r="E1234">
            <v>12884</v>
          </cell>
          <cell r="F1234">
            <v>12879</v>
          </cell>
          <cell r="G1234">
            <v>0.37</v>
          </cell>
          <cell r="H1234">
            <v>1.19</v>
          </cell>
          <cell r="I1234">
            <v>4.5999999999999996</v>
          </cell>
          <cell r="J1234" t="str">
            <v xml:space="preserve">5 </v>
          </cell>
          <cell r="K1234">
            <v>167</v>
          </cell>
          <cell r="L1234">
            <v>0.22164199999999998</v>
          </cell>
          <cell r="M1234">
            <v>-19</v>
          </cell>
          <cell r="N1234">
            <v>18</v>
          </cell>
          <cell r="O1234">
            <v>1</v>
          </cell>
          <cell r="P1234">
            <v>323.59399999999999</v>
          </cell>
          <cell r="Q1234">
            <v>322.661</v>
          </cell>
          <cell r="R1234">
            <v>322.661</v>
          </cell>
        </row>
        <row r="1235">
          <cell r="A1235" t="str">
            <v xml:space="preserve">Гаражная 45 </v>
          </cell>
          <cell r="B1235" t="str">
            <v xml:space="preserve">Рашпилевская 178 </v>
          </cell>
          <cell r="C1235" t="str">
            <v xml:space="preserve">Жилзаказчик </v>
          </cell>
          <cell r="D1235">
            <v>2562.9</v>
          </cell>
          <cell r="E1235">
            <v>10483</v>
          </cell>
          <cell r="F1235">
            <v>10478.4</v>
          </cell>
          <cell r="G1235">
            <v>0.37</v>
          </cell>
          <cell r="H1235">
            <v>1.19</v>
          </cell>
          <cell r="I1235">
            <v>4.5999999999999996</v>
          </cell>
          <cell r="J1235" t="str">
            <v xml:space="preserve">5 </v>
          </cell>
          <cell r="K1235">
            <v>167</v>
          </cell>
          <cell r="L1235">
            <v>0.18130099999999999</v>
          </cell>
          <cell r="M1235">
            <v>-19</v>
          </cell>
          <cell r="N1235">
            <v>18</v>
          </cell>
          <cell r="O1235">
            <v>1</v>
          </cell>
          <cell r="P1235">
            <v>264.69600000000003</v>
          </cell>
          <cell r="Q1235">
            <v>255.01599999999999</v>
          </cell>
          <cell r="R1235">
            <v>255.01599999999999</v>
          </cell>
        </row>
        <row r="1236">
          <cell r="A1236" t="str">
            <v xml:space="preserve">Гаражная 45 </v>
          </cell>
          <cell r="B1236" t="str">
            <v xml:space="preserve">Рашпилевская 178/1 </v>
          </cell>
          <cell r="C1236" t="str">
            <v xml:space="preserve">Жилзаказчик </v>
          </cell>
          <cell r="D1236">
            <v>3769.3</v>
          </cell>
          <cell r="E1236">
            <v>16749</v>
          </cell>
          <cell r="F1236">
            <v>16740</v>
          </cell>
          <cell r="G1236">
            <v>0</v>
          </cell>
          <cell r="H1236">
            <v>1.19</v>
          </cell>
          <cell r="I1236">
            <v>4.5999999999999996</v>
          </cell>
          <cell r="J1236" t="str">
            <v xml:space="preserve">9 </v>
          </cell>
          <cell r="K1236">
            <v>167</v>
          </cell>
          <cell r="L1236">
            <v>0.219</v>
          </cell>
          <cell r="M1236">
            <v>-19</v>
          </cell>
          <cell r="N1236">
            <v>18</v>
          </cell>
          <cell r="O1236">
            <v>1</v>
          </cell>
          <cell r="P1236">
            <v>319.73599999999999</v>
          </cell>
          <cell r="Q1236">
            <v>375.05500000000001</v>
          </cell>
          <cell r="R1236">
            <v>375.05500000000001</v>
          </cell>
        </row>
        <row r="1237">
          <cell r="A1237" t="str">
            <v xml:space="preserve">Гаражная 45 </v>
          </cell>
          <cell r="B1237" t="str">
            <v xml:space="preserve">Рашпилевская 201 </v>
          </cell>
          <cell r="C1237" t="str">
            <v xml:space="preserve">Жилзаказчик </v>
          </cell>
          <cell r="D1237">
            <v>1715.7</v>
          </cell>
          <cell r="E1237">
            <v>6095</v>
          </cell>
          <cell r="F1237">
            <v>6089.75</v>
          </cell>
          <cell r="G1237">
            <v>0.42</v>
          </cell>
          <cell r="H1237">
            <v>1.19</v>
          </cell>
          <cell r="I1237">
            <v>4.5999999999999996</v>
          </cell>
          <cell r="J1237" t="str">
            <v xml:space="preserve">5 </v>
          </cell>
          <cell r="K1237">
            <v>167</v>
          </cell>
          <cell r="L1237">
            <v>0.11892599999999999</v>
          </cell>
          <cell r="M1237">
            <v>-19</v>
          </cell>
          <cell r="N1237">
            <v>18</v>
          </cell>
          <cell r="O1237">
            <v>1</v>
          </cell>
          <cell r="P1237">
            <v>173.62899999999999</v>
          </cell>
          <cell r="Q1237">
            <v>170.72</v>
          </cell>
          <cell r="R1237">
            <v>170.72</v>
          </cell>
        </row>
        <row r="1238">
          <cell r="A1238" t="str">
            <v xml:space="preserve">Гаражная 45 </v>
          </cell>
          <cell r="B1238" t="str">
            <v xml:space="preserve">Рашпилевская 205 </v>
          </cell>
          <cell r="C1238" t="str">
            <v xml:space="preserve">Жилзаказчик </v>
          </cell>
          <cell r="D1238">
            <v>2638.6</v>
          </cell>
          <cell r="E1238">
            <v>10213</v>
          </cell>
          <cell r="F1238">
            <v>9906.56</v>
          </cell>
          <cell r="G1238">
            <v>0.39</v>
          </cell>
          <cell r="H1238">
            <v>1.19</v>
          </cell>
          <cell r="I1238">
            <v>4.5999999999999996</v>
          </cell>
          <cell r="J1238" t="str">
            <v xml:space="preserve">5 </v>
          </cell>
          <cell r="K1238">
            <v>167</v>
          </cell>
          <cell r="L1238">
            <v>0.17829899999999999</v>
          </cell>
          <cell r="M1238">
            <v>-19</v>
          </cell>
          <cell r="N1238">
            <v>18</v>
          </cell>
          <cell r="O1238">
            <v>1</v>
          </cell>
          <cell r="P1238">
            <v>260.31099999999998</v>
          </cell>
          <cell r="Q1238">
            <v>262.55</v>
          </cell>
          <cell r="R1238">
            <v>262.55</v>
          </cell>
        </row>
        <row r="1239">
          <cell r="A1239" t="str">
            <v xml:space="preserve">Гаражная 45 </v>
          </cell>
          <cell r="B1239" t="str">
            <v xml:space="preserve">Дзержинского 8/1 </v>
          </cell>
          <cell r="C1239" t="str">
            <v xml:space="preserve">Прочие </v>
          </cell>
          <cell r="D1239">
            <v>1515.73</v>
          </cell>
          <cell r="E1239">
            <v>0</v>
          </cell>
          <cell r="F1239">
            <v>6820.79</v>
          </cell>
          <cell r="G1239">
            <v>0.43</v>
          </cell>
          <cell r="H1239">
            <v>1.19</v>
          </cell>
          <cell r="I1239">
            <v>4.5999999999999996</v>
          </cell>
          <cell r="J1239" t="str">
            <v xml:space="preserve"> </v>
          </cell>
          <cell r="K1239">
            <v>167</v>
          </cell>
          <cell r="L1239">
            <v>0.13605</v>
          </cell>
          <cell r="M1239">
            <v>-19</v>
          </cell>
          <cell r="N1239">
            <v>18</v>
          </cell>
          <cell r="O1239">
            <v>1</v>
          </cell>
          <cell r="P1239">
            <v>198.63</v>
          </cell>
          <cell r="Q1239">
            <v>0</v>
          </cell>
          <cell r="R1239">
            <v>198.63</v>
          </cell>
        </row>
        <row r="1240">
          <cell r="A1240" t="str">
            <v xml:space="preserve">Гаражная 45 </v>
          </cell>
          <cell r="B1240" t="str">
            <v xml:space="preserve">Дзержинского 6 кв 2 неж </v>
          </cell>
          <cell r="C1240" t="str">
            <v xml:space="preserve">Прочие </v>
          </cell>
          <cell r="D1240">
            <v>57</v>
          </cell>
          <cell r="E1240">
            <v>259</v>
          </cell>
          <cell r="F1240">
            <v>259</v>
          </cell>
          <cell r="G1240">
            <v>0.44</v>
          </cell>
          <cell r="H1240">
            <v>1.19</v>
          </cell>
          <cell r="I1240">
            <v>4.5999999999999996</v>
          </cell>
          <cell r="J1240" t="str">
            <v xml:space="preserve"> </v>
          </cell>
          <cell r="K1240">
            <v>167</v>
          </cell>
          <cell r="L1240">
            <v>5.0619999999999997E-3</v>
          </cell>
          <cell r="M1240">
            <v>-19</v>
          </cell>
          <cell r="N1240">
            <v>18</v>
          </cell>
          <cell r="O1240">
            <v>1</v>
          </cell>
          <cell r="P1240">
            <v>7.39</v>
          </cell>
          <cell r="Q1240">
            <v>0</v>
          </cell>
          <cell r="R1240">
            <v>7.39</v>
          </cell>
        </row>
        <row r="1241">
          <cell r="A1241" t="str">
            <v xml:space="preserve">Гаражная 45 </v>
          </cell>
          <cell r="B1241" t="str">
            <v xml:space="preserve">Дзержинского 2 неж </v>
          </cell>
          <cell r="C1241" t="str">
            <v xml:space="preserve">Прочие </v>
          </cell>
          <cell r="D1241">
            <v>42.4</v>
          </cell>
          <cell r="E1241">
            <v>182</v>
          </cell>
          <cell r="F1241">
            <v>182</v>
          </cell>
          <cell r="G1241">
            <v>0.28999999999999998</v>
          </cell>
          <cell r="H1241">
            <v>1.19</v>
          </cell>
          <cell r="I1241">
            <v>4.5999999999999996</v>
          </cell>
          <cell r="J1241" t="str">
            <v xml:space="preserve"> </v>
          </cell>
          <cell r="K1241">
            <v>167</v>
          </cell>
          <cell r="L1241">
            <v>2.4350000000000001E-3</v>
          </cell>
          <cell r="M1241">
            <v>-19</v>
          </cell>
          <cell r="N1241">
            <v>18</v>
          </cell>
          <cell r="O1241">
            <v>1</v>
          </cell>
          <cell r="P1241">
            <v>3.556</v>
          </cell>
          <cell r="Q1241">
            <v>0</v>
          </cell>
          <cell r="R1241">
            <v>3.556</v>
          </cell>
        </row>
        <row r="1242">
          <cell r="A1242" t="str">
            <v xml:space="preserve">Гаражная 45 </v>
          </cell>
          <cell r="B1242" t="str">
            <v xml:space="preserve">Гаврилова 60 адм.зд. </v>
          </cell>
          <cell r="C1242" t="str">
            <v xml:space="preserve">Прочие </v>
          </cell>
          <cell r="D1242">
            <v>201.54</v>
          </cell>
          <cell r="E1242">
            <v>0</v>
          </cell>
          <cell r="F1242">
            <v>906.93</v>
          </cell>
          <cell r="G1242">
            <v>0.43</v>
          </cell>
          <cell r="H1242">
            <v>1.19</v>
          </cell>
          <cell r="I1242">
            <v>4.5999999999999996</v>
          </cell>
          <cell r="J1242" t="str">
            <v xml:space="preserve"> </v>
          </cell>
          <cell r="K1242">
            <v>167</v>
          </cell>
          <cell r="L1242">
            <v>1.8090000000000002E-2</v>
          </cell>
          <cell r="M1242">
            <v>-19</v>
          </cell>
          <cell r="N1242">
            <v>18</v>
          </cell>
          <cell r="O1242">
            <v>1</v>
          </cell>
          <cell r="P1242">
            <v>26.411000000000001</v>
          </cell>
          <cell r="Q1242">
            <v>0</v>
          </cell>
          <cell r="R1242">
            <v>26.411000000000001</v>
          </cell>
        </row>
        <row r="1243">
          <cell r="A1243" t="str">
            <v xml:space="preserve">Гаражная 45 </v>
          </cell>
          <cell r="B1243" t="str">
            <v xml:space="preserve">Гаврилова 60 нежилое здание </v>
          </cell>
          <cell r="C1243" t="str">
            <v xml:space="preserve">Прочие </v>
          </cell>
          <cell r="D1243">
            <v>153.86000000000001</v>
          </cell>
          <cell r="E1243">
            <v>0</v>
          </cell>
          <cell r="F1243">
            <v>692.36</v>
          </cell>
          <cell r="G1243">
            <v>0.43</v>
          </cell>
          <cell r="H1243">
            <v>1.19</v>
          </cell>
          <cell r="I1243">
            <v>4.5999999999999996</v>
          </cell>
          <cell r="J1243" t="str">
            <v xml:space="preserve"> </v>
          </cell>
          <cell r="K1243">
            <v>167</v>
          </cell>
          <cell r="L1243">
            <v>1.3810000000000001E-2</v>
          </cell>
          <cell r="M1243">
            <v>-19</v>
          </cell>
          <cell r="N1243">
            <v>18</v>
          </cell>
          <cell r="O1243">
            <v>1</v>
          </cell>
          <cell r="P1243">
            <v>20.161000000000001</v>
          </cell>
          <cell r="Q1243">
            <v>0</v>
          </cell>
          <cell r="R1243">
            <v>20.161000000000001</v>
          </cell>
        </row>
        <row r="1244">
          <cell r="A1244" t="str">
            <v xml:space="preserve">Гаражная 45 </v>
          </cell>
          <cell r="B1244" t="str">
            <v xml:space="preserve">Рашпилевская 201 салон "Галакси" </v>
          </cell>
          <cell r="C1244" t="str">
            <v xml:space="preserve">Прочие </v>
          </cell>
          <cell r="D1244">
            <v>46</v>
          </cell>
          <cell r="E1244">
            <v>159</v>
          </cell>
          <cell r="F1244">
            <v>158.75</v>
          </cell>
          <cell r="G1244">
            <v>0.42</v>
          </cell>
          <cell r="H1244">
            <v>1.19</v>
          </cell>
          <cell r="I1244">
            <v>4.5999999999999996</v>
          </cell>
          <cell r="J1244" t="str">
            <v xml:space="preserve"> </v>
          </cell>
          <cell r="K1244">
            <v>167</v>
          </cell>
          <cell r="L1244">
            <v>3.1000000000000003E-3</v>
          </cell>
          <cell r="M1244">
            <v>-19</v>
          </cell>
          <cell r="N1244">
            <v>18</v>
          </cell>
          <cell r="O1244">
            <v>1</v>
          </cell>
          <cell r="P1244">
            <v>4.5250000000000004</v>
          </cell>
          <cell r="Q1244">
            <v>0</v>
          </cell>
          <cell r="R1244">
            <v>4.5250000000000004</v>
          </cell>
        </row>
        <row r="1245">
          <cell r="A1245" t="str">
            <v xml:space="preserve">Гаражная 45 </v>
          </cell>
          <cell r="B1245" t="str">
            <v xml:space="preserve">Рашпилевская 180 отдел №8 </v>
          </cell>
          <cell r="C1245" t="str">
            <v xml:space="preserve">Бюджет </v>
          </cell>
          <cell r="D1245">
            <v>2395.1</v>
          </cell>
          <cell r="E1245">
            <v>0</v>
          </cell>
          <cell r="F1245">
            <v>10778.9</v>
          </cell>
          <cell r="G1245">
            <v>0.34</v>
          </cell>
          <cell r="H1245">
            <v>1.19</v>
          </cell>
          <cell r="I1245">
            <v>4.5999999999999996</v>
          </cell>
          <cell r="J1245" t="str">
            <v xml:space="preserve"> </v>
          </cell>
          <cell r="K1245">
            <v>167</v>
          </cell>
          <cell r="L1245">
            <v>0.17</v>
          </cell>
          <cell r="M1245">
            <v>-19</v>
          </cell>
          <cell r="N1245">
            <v>18</v>
          </cell>
          <cell r="O1245">
            <v>1</v>
          </cell>
          <cell r="P1245">
            <v>248.196</v>
          </cell>
          <cell r="Q1245">
            <v>0</v>
          </cell>
          <cell r="R1245">
            <v>248.196</v>
          </cell>
        </row>
        <row r="1246">
          <cell r="A1246" t="str">
            <v xml:space="preserve">Гаражная 45 </v>
          </cell>
          <cell r="B1246" t="str">
            <v xml:space="preserve">Одесская/Гаражная 1/34 </v>
          </cell>
          <cell r="C1246" t="str">
            <v xml:space="preserve">Бюджет </v>
          </cell>
          <cell r="D1246">
            <v>183.1</v>
          </cell>
          <cell r="E1246">
            <v>0</v>
          </cell>
          <cell r="F1246">
            <v>615.22</v>
          </cell>
          <cell r="G1246">
            <v>0</v>
          </cell>
          <cell r="H1246">
            <v>1.19</v>
          </cell>
          <cell r="I1246">
            <v>4.5999999999999996</v>
          </cell>
          <cell r="J1246" t="str">
            <v xml:space="preserve"> </v>
          </cell>
          <cell r="K1246">
            <v>167</v>
          </cell>
          <cell r="L1246">
            <v>7.1309999999999993E-3</v>
          </cell>
          <cell r="M1246">
            <v>-19</v>
          </cell>
          <cell r="N1246">
            <v>18</v>
          </cell>
          <cell r="O1246">
            <v>1</v>
          </cell>
          <cell r="P1246">
            <v>10.411</v>
          </cell>
          <cell r="Q1246">
            <v>0</v>
          </cell>
          <cell r="R1246">
            <v>10.411</v>
          </cell>
        </row>
        <row r="1247">
          <cell r="A1247" t="str">
            <v xml:space="preserve">Гаражная 45 </v>
          </cell>
          <cell r="B1247" t="str">
            <v xml:space="preserve">Одесская,25/1 служ пом </v>
          </cell>
          <cell r="C1247" t="str">
            <v xml:space="preserve">Прочие </v>
          </cell>
          <cell r="D1247">
            <v>194.05</v>
          </cell>
          <cell r="E1247">
            <v>652</v>
          </cell>
          <cell r="F1247">
            <v>651.45000000000005</v>
          </cell>
          <cell r="G1247">
            <v>0.43</v>
          </cell>
          <cell r="H1247">
            <v>1.19</v>
          </cell>
          <cell r="I1247">
            <v>4.5999999999999996</v>
          </cell>
          <cell r="J1247" t="str">
            <v xml:space="preserve"> </v>
          </cell>
          <cell r="K1247">
            <v>167</v>
          </cell>
          <cell r="L1247">
            <v>1.2933999999999999E-2</v>
          </cell>
          <cell r="M1247">
            <v>-19</v>
          </cell>
          <cell r="N1247">
            <v>18</v>
          </cell>
          <cell r="O1247">
            <v>1</v>
          </cell>
          <cell r="P1247">
            <v>18.882999999999999</v>
          </cell>
          <cell r="Q1247">
            <v>0</v>
          </cell>
          <cell r="R1247">
            <v>18.882999999999999</v>
          </cell>
        </row>
        <row r="1248">
          <cell r="A1248" t="str">
            <v xml:space="preserve">Гаражная 45 </v>
          </cell>
          <cell r="B1248" t="str">
            <v xml:space="preserve">Красных Партизан 543 магазин </v>
          </cell>
          <cell r="C1248" t="str">
            <v xml:space="preserve">Прочие </v>
          </cell>
          <cell r="D1248">
            <v>442.35</v>
          </cell>
          <cell r="F1248">
            <v>1636.68</v>
          </cell>
          <cell r="G1248">
            <v>0.37</v>
          </cell>
          <cell r="H1248">
            <v>1.19</v>
          </cell>
          <cell r="I1248">
            <v>4.5999999999999996</v>
          </cell>
          <cell r="J1248" t="str">
            <v xml:space="preserve"> </v>
          </cell>
          <cell r="K1248">
            <v>167</v>
          </cell>
          <cell r="L1248">
            <v>2.5812999999999999E-2</v>
          </cell>
          <cell r="M1248">
            <v>-19</v>
          </cell>
          <cell r="N1248">
            <v>15</v>
          </cell>
          <cell r="O1248">
            <v>1</v>
          </cell>
          <cell r="P1248">
            <v>31.882000000000001</v>
          </cell>
          <cell r="Q1248">
            <v>0</v>
          </cell>
          <cell r="R1248">
            <v>31.882000000000001</v>
          </cell>
        </row>
        <row r="1249">
          <cell r="A1249" t="str">
            <v xml:space="preserve">Гаражная 45 </v>
          </cell>
          <cell r="B1249" t="str">
            <v xml:space="preserve">Дзержинского 10 школа искусств </v>
          </cell>
          <cell r="C1249" t="str">
            <v xml:space="preserve">Бюджет </v>
          </cell>
          <cell r="D1249">
            <v>705.12</v>
          </cell>
          <cell r="E1249">
            <v>0</v>
          </cell>
          <cell r="F1249">
            <v>3173.03</v>
          </cell>
          <cell r="G1249">
            <v>0.39</v>
          </cell>
          <cell r="H1249">
            <v>1.19</v>
          </cell>
          <cell r="I1249">
            <v>4.5999999999999996</v>
          </cell>
          <cell r="J1249" t="str">
            <v xml:space="preserve"> </v>
          </cell>
          <cell r="K1249">
            <v>167</v>
          </cell>
          <cell r="L1249">
            <v>5.4300000000000001E-2</v>
          </cell>
          <cell r="M1249">
            <v>-19</v>
          </cell>
          <cell r="N1249">
            <v>16</v>
          </cell>
          <cell r="O1249">
            <v>1</v>
          </cell>
          <cell r="P1249">
            <v>71.372</v>
          </cell>
          <cell r="Q1249">
            <v>0</v>
          </cell>
          <cell r="R1249">
            <v>71.372</v>
          </cell>
        </row>
        <row r="1250">
          <cell r="A1250" t="str">
            <v xml:space="preserve">Гаражная 45 </v>
          </cell>
          <cell r="B1250" t="str">
            <v xml:space="preserve">Бабушкина 293 литА нежил.пом. </v>
          </cell>
          <cell r="C1250" t="str">
            <v xml:space="preserve">Прочие </v>
          </cell>
          <cell r="D1250">
            <v>113.8</v>
          </cell>
          <cell r="E1250">
            <v>0</v>
          </cell>
          <cell r="F1250">
            <v>511.52</v>
          </cell>
          <cell r="G1250">
            <v>0.43</v>
          </cell>
          <cell r="H1250">
            <v>1.19</v>
          </cell>
          <cell r="I1250">
            <v>4.5999999999999996</v>
          </cell>
          <cell r="J1250" t="str">
            <v xml:space="preserve"> </v>
          </cell>
          <cell r="K1250">
            <v>167</v>
          </cell>
          <cell r="L1250">
            <v>1.0203E-2</v>
          </cell>
          <cell r="M1250">
            <v>-19</v>
          </cell>
          <cell r="N1250">
            <v>18</v>
          </cell>
          <cell r="O1250">
            <v>1</v>
          </cell>
          <cell r="P1250">
            <v>14.896000000000001</v>
          </cell>
          <cell r="Q1250">
            <v>0</v>
          </cell>
          <cell r="R1250">
            <v>14.896000000000001</v>
          </cell>
        </row>
        <row r="1251">
          <cell r="A1251" t="str">
            <v xml:space="preserve">Гаражная 45 </v>
          </cell>
          <cell r="B1251" t="str">
            <v xml:space="preserve">Бабушкина 293 литА3 неж.помещ. </v>
          </cell>
          <cell r="C1251" t="str">
            <v xml:space="preserve">Прочие </v>
          </cell>
          <cell r="D1251">
            <v>69.400000000000006</v>
          </cell>
          <cell r="E1251">
            <v>0</v>
          </cell>
          <cell r="F1251">
            <v>311.58999999999997</v>
          </cell>
          <cell r="G1251">
            <v>0.43</v>
          </cell>
          <cell r="H1251">
            <v>1.19</v>
          </cell>
          <cell r="I1251">
            <v>4.5999999999999996</v>
          </cell>
          <cell r="J1251" t="str">
            <v xml:space="preserve"> </v>
          </cell>
          <cell r="K1251">
            <v>167</v>
          </cell>
          <cell r="L1251">
            <v>6.215E-3</v>
          </cell>
          <cell r="M1251">
            <v>-19</v>
          </cell>
          <cell r="N1251">
            <v>18</v>
          </cell>
          <cell r="O1251">
            <v>1</v>
          </cell>
          <cell r="P1251">
            <v>9.0739999999999998</v>
          </cell>
          <cell r="Q1251">
            <v>0</v>
          </cell>
          <cell r="R1251">
            <v>9.0739999999999998</v>
          </cell>
        </row>
        <row r="1252">
          <cell r="A1252" t="str">
            <v xml:space="preserve">Гаражная 45 </v>
          </cell>
          <cell r="B1252" t="str">
            <v xml:space="preserve">Аэродромная 68 </v>
          </cell>
          <cell r="C1252" t="str">
            <v xml:space="preserve">Прочие </v>
          </cell>
          <cell r="D1252">
            <v>725.16</v>
          </cell>
          <cell r="E1252">
            <v>0</v>
          </cell>
          <cell r="F1252">
            <v>2436.5300000000002</v>
          </cell>
          <cell r="G1252">
            <v>0.43</v>
          </cell>
          <cell r="H1252">
            <v>1.19</v>
          </cell>
          <cell r="I1252">
            <v>4.5999999999999996</v>
          </cell>
          <cell r="J1252" t="str">
            <v xml:space="preserve"> </v>
          </cell>
          <cell r="K1252">
            <v>167</v>
          </cell>
          <cell r="L1252">
            <v>4.8600000000000004E-2</v>
          </cell>
          <cell r="M1252">
            <v>-19</v>
          </cell>
          <cell r="N1252">
            <v>18</v>
          </cell>
          <cell r="O1252">
            <v>1</v>
          </cell>
          <cell r="P1252">
            <v>70.956000000000003</v>
          </cell>
          <cell r="Q1252">
            <v>0</v>
          </cell>
          <cell r="R1252">
            <v>70.956000000000003</v>
          </cell>
        </row>
        <row r="1253">
          <cell r="A1253" t="str">
            <v xml:space="preserve">Гаражная 45 </v>
          </cell>
          <cell r="B1253" t="str">
            <v xml:space="preserve">Дзержинского 7/Морская 1 </v>
          </cell>
          <cell r="C1253" t="str">
            <v xml:space="preserve">Прочие </v>
          </cell>
          <cell r="D1253">
            <v>900.47</v>
          </cell>
          <cell r="E1253">
            <v>0</v>
          </cell>
          <cell r="F1253">
            <v>4052.12</v>
          </cell>
          <cell r="G1253">
            <v>0.43</v>
          </cell>
          <cell r="H1253">
            <v>1.19</v>
          </cell>
          <cell r="I1253">
            <v>4.5999999999999996</v>
          </cell>
          <cell r="J1253" t="str">
            <v xml:space="preserve"> </v>
          </cell>
          <cell r="K1253">
            <v>167</v>
          </cell>
          <cell r="L1253">
            <v>8.0824999999999994E-2</v>
          </cell>
          <cell r="M1253">
            <v>-19</v>
          </cell>
          <cell r="N1253">
            <v>18</v>
          </cell>
          <cell r="O1253">
            <v>1</v>
          </cell>
          <cell r="P1253">
            <v>118.002</v>
          </cell>
          <cell r="Q1253">
            <v>0</v>
          </cell>
          <cell r="R1253">
            <v>118.002</v>
          </cell>
        </row>
        <row r="1254">
          <cell r="A1254" t="str">
            <v xml:space="preserve">Гаражная 45 </v>
          </cell>
          <cell r="B1254" t="str">
            <v xml:space="preserve">Гаражная 34/Одесская 1 адм пом </v>
          </cell>
          <cell r="C1254" t="str">
            <v xml:space="preserve">Бюджет </v>
          </cell>
          <cell r="D1254">
            <v>189.2</v>
          </cell>
          <cell r="E1254">
            <v>0</v>
          </cell>
          <cell r="F1254">
            <v>635.71</v>
          </cell>
          <cell r="G1254">
            <v>0</v>
          </cell>
          <cell r="H1254">
            <v>1.19</v>
          </cell>
          <cell r="I1254">
            <v>4.5999999999999996</v>
          </cell>
          <cell r="J1254" t="str">
            <v xml:space="preserve"> </v>
          </cell>
          <cell r="K1254">
            <v>167</v>
          </cell>
          <cell r="L1254">
            <v>7.4049999999999993E-3</v>
          </cell>
          <cell r="M1254">
            <v>-19</v>
          </cell>
          <cell r="N1254">
            <v>18</v>
          </cell>
          <cell r="O1254">
            <v>1</v>
          </cell>
          <cell r="P1254">
            <v>10.813000000000001</v>
          </cell>
          <cell r="Q1254">
            <v>0</v>
          </cell>
          <cell r="R1254">
            <v>10.813000000000001</v>
          </cell>
        </row>
        <row r="1255">
          <cell r="A1255" t="str">
            <v xml:space="preserve">Гаражная 45 </v>
          </cell>
          <cell r="B1255" t="str">
            <v xml:space="preserve">Рашпилевская 178 адм.помещ. </v>
          </cell>
          <cell r="C1255" t="str">
            <v xml:space="preserve">Бюджет </v>
          </cell>
          <cell r="D1255">
            <v>334.95</v>
          </cell>
          <cell r="E1255">
            <v>0</v>
          </cell>
          <cell r="F1255">
            <v>1507.26</v>
          </cell>
          <cell r="G1255">
            <v>0.37</v>
          </cell>
          <cell r="H1255">
            <v>1.19</v>
          </cell>
          <cell r="I1255">
            <v>4.5999999999999996</v>
          </cell>
          <cell r="J1255" t="str">
            <v xml:space="preserve"> </v>
          </cell>
          <cell r="K1255">
            <v>167</v>
          </cell>
          <cell r="L1255">
            <v>2.6078999999999998E-2</v>
          </cell>
          <cell r="M1255">
            <v>-19</v>
          </cell>
          <cell r="N1255">
            <v>18</v>
          </cell>
          <cell r="O1255">
            <v>1</v>
          </cell>
          <cell r="P1255">
            <v>38.073999999999998</v>
          </cell>
          <cell r="Q1255">
            <v>0</v>
          </cell>
          <cell r="R1255">
            <v>38.073999999999998</v>
          </cell>
        </row>
        <row r="1256">
          <cell r="A1256" t="str">
            <v xml:space="preserve">Гаражная 45 </v>
          </cell>
          <cell r="B1256" t="str">
            <v xml:space="preserve">Дзержинского 12/1неж.пом. </v>
          </cell>
          <cell r="C1256" t="str">
            <v xml:space="preserve">Прочие </v>
          </cell>
          <cell r="D1256">
            <v>59.2</v>
          </cell>
          <cell r="E1256">
            <v>0</v>
          </cell>
          <cell r="F1256">
            <v>244.8</v>
          </cell>
          <cell r="G1256">
            <v>0.45</v>
          </cell>
          <cell r="H1256">
            <v>1.19</v>
          </cell>
          <cell r="I1256">
            <v>4.5999999999999996</v>
          </cell>
          <cell r="J1256" t="str">
            <v xml:space="preserve"> </v>
          </cell>
          <cell r="K1256">
            <v>167</v>
          </cell>
          <cell r="L1256">
            <v>5.1100000000000008E-3</v>
          </cell>
          <cell r="M1256">
            <v>-19</v>
          </cell>
          <cell r="N1256">
            <v>18</v>
          </cell>
          <cell r="O1256">
            <v>1</v>
          </cell>
          <cell r="P1256">
            <v>7.4610000000000003</v>
          </cell>
          <cell r="Q1256">
            <v>0</v>
          </cell>
          <cell r="R1256">
            <v>7.4610000000000003</v>
          </cell>
        </row>
        <row r="1257">
          <cell r="A1257" t="str">
            <v xml:space="preserve">Гаражная 45 </v>
          </cell>
          <cell r="B1257" t="str">
            <v xml:space="preserve">Дзержинского 12/1 ж/д </v>
          </cell>
          <cell r="C1257" t="str">
            <v xml:space="preserve">Население </v>
          </cell>
          <cell r="D1257">
            <v>1564.6</v>
          </cell>
          <cell r="E1257">
            <v>7679</v>
          </cell>
          <cell r="F1257">
            <v>4407.8500000000004</v>
          </cell>
          <cell r="G1257">
            <v>0.45</v>
          </cell>
          <cell r="H1257">
            <v>1.19</v>
          </cell>
          <cell r="I1257">
            <v>4.5999999999999996</v>
          </cell>
          <cell r="J1257" t="str">
            <v xml:space="preserve">5 </v>
          </cell>
          <cell r="K1257">
            <v>167</v>
          </cell>
          <cell r="L1257">
            <v>9.2010000000000008E-2</v>
          </cell>
          <cell r="M1257">
            <v>-19</v>
          </cell>
          <cell r="N1257">
            <v>18</v>
          </cell>
          <cell r="O1257">
            <v>1</v>
          </cell>
          <cell r="P1257">
            <v>134.333</v>
          </cell>
          <cell r="Q1257">
            <v>155.68299999999999</v>
          </cell>
          <cell r="R1257">
            <v>155.68299999999999</v>
          </cell>
        </row>
        <row r="1258">
          <cell r="A1258" t="str">
            <v xml:space="preserve">Гаражная 45 </v>
          </cell>
          <cell r="B1258" t="str">
            <v xml:space="preserve">Дзержинского 12/1 ж/д 2очер. </v>
          </cell>
          <cell r="C1258" t="str">
            <v xml:space="preserve">Население </v>
          </cell>
          <cell r="D1258">
            <v>2235.9</v>
          </cell>
          <cell r="E1258">
            <v>12202</v>
          </cell>
          <cell r="F1258">
            <v>5642.4</v>
          </cell>
          <cell r="G1258">
            <v>0.45</v>
          </cell>
          <cell r="H1258">
            <v>1.19</v>
          </cell>
          <cell r="I1258">
            <v>4.5999999999999996</v>
          </cell>
          <cell r="J1258" t="str">
            <v xml:space="preserve">9 </v>
          </cell>
          <cell r="K1258">
            <v>167</v>
          </cell>
          <cell r="L1258">
            <v>0.11778000000000001</v>
          </cell>
          <cell r="M1258">
            <v>-19</v>
          </cell>
          <cell r="N1258">
            <v>18</v>
          </cell>
          <cell r="O1258">
            <v>1</v>
          </cell>
          <cell r="P1258">
            <v>171.95599999999999</v>
          </cell>
          <cell r="Q1258">
            <v>222.47800000000001</v>
          </cell>
          <cell r="R1258">
            <v>222.47800000000001</v>
          </cell>
        </row>
        <row r="1259">
          <cell r="A1259" t="str">
            <v xml:space="preserve">Гаражная 45 </v>
          </cell>
          <cell r="B1259" t="str">
            <v xml:space="preserve">Одесская 8 ж\д </v>
          </cell>
          <cell r="C1259" t="str">
            <v xml:space="preserve">Население </v>
          </cell>
          <cell r="D1259">
            <v>6964.2</v>
          </cell>
          <cell r="E1259">
            <v>32974</v>
          </cell>
          <cell r="F1259">
            <v>28427.75</v>
          </cell>
          <cell r="G1259">
            <v>0.37</v>
          </cell>
          <cell r="H1259">
            <v>1.19</v>
          </cell>
          <cell r="I1259">
            <v>4.5999999999999996</v>
          </cell>
          <cell r="J1259" t="str">
            <v xml:space="preserve">10 </v>
          </cell>
          <cell r="K1259">
            <v>167</v>
          </cell>
          <cell r="L1259">
            <v>0.48791000000000007</v>
          </cell>
          <cell r="M1259">
            <v>-19</v>
          </cell>
          <cell r="N1259">
            <v>18</v>
          </cell>
          <cell r="O1259">
            <v>1</v>
          </cell>
          <cell r="P1259">
            <v>712.33799999999997</v>
          </cell>
          <cell r="Q1259">
            <v>692.96299999999997</v>
          </cell>
          <cell r="R1259">
            <v>692.96299999999997</v>
          </cell>
        </row>
        <row r="1260">
          <cell r="A1260" t="str">
            <v xml:space="preserve">Гаражная 45 </v>
          </cell>
          <cell r="B1260" t="str">
            <v xml:space="preserve">Одесский пер 4 Адм.зд. </v>
          </cell>
          <cell r="C1260" t="str">
            <v xml:space="preserve">Прочие </v>
          </cell>
          <cell r="D1260">
            <v>1247.79</v>
          </cell>
          <cell r="E1260">
            <v>9332</v>
          </cell>
          <cell r="F1260">
            <v>5615.06</v>
          </cell>
          <cell r="G1260">
            <v>0.43</v>
          </cell>
          <cell r="H1260">
            <v>1.19</v>
          </cell>
          <cell r="I1260">
            <v>4.5999999999999996</v>
          </cell>
          <cell r="J1260" t="str">
            <v xml:space="preserve"> </v>
          </cell>
          <cell r="K1260">
            <v>167</v>
          </cell>
          <cell r="L1260">
            <v>0.112</v>
          </cell>
          <cell r="M1260">
            <v>-19</v>
          </cell>
          <cell r="N1260">
            <v>18</v>
          </cell>
          <cell r="O1260">
            <v>1</v>
          </cell>
          <cell r="P1260">
            <v>163.518</v>
          </cell>
          <cell r="Q1260">
            <v>0</v>
          </cell>
          <cell r="R1260">
            <v>163.518</v>
          </cell>
        </row>
        <row r="1261">
          <cell r="A1261" t="str">
            <v xml:space="preserve">Гаражная 45 </v>
          </cell>
          <cell r="B1261" t="str">
            <v xml:space="preserve">Одесская 8 Встр-прист.помещ. </v>
          </cell>
          <cell r="C1261" t="str">
            <v xml:space="preserve">Прочие </v>
          </cell>
          <cell r="D1261">
            <v>139.91</v>
          </cell>
          <cell r="E1261">
            <v>1560</v>
          </cell>
          <cell r="F1261">
            <v>629.6</v>
          </cell>
          <cell r="G1261">
            <v>0.43</v>
          </cell>
          <cell r="H1261">
            <v>1.19</v>
          </cell>
          <cell r="I1261">
            <v>4.5999999999999996</v>
          </cell>
          <cell r="J1261" t="str">
            <v xml:space="preserve"> </v>
          </cell>
          <cell r="K1261">
            <v>167</v>
          </cell>
          <cell r="L1261">
            <v>1.1540000000000002E-2</v>
          </cell>
          <cell r="M1261">
            <v>-19</v>
          </cell>
          <cell r="N1261">
            <v>15</v>
          </cell>
          <cell r="O1261">
            <v>1</v>
          </cell>
          <cell r="P1261">
            <v>14.253</v>
          </cell>
          <cell r="Q1261">
            <v>0</v>
          </cell>
          <cell r="R1261">
            <v>14.253</v>
          </cell>
        </row>
        <row r="1262">
          <cell r="A1262" t="str">
            <v xml:space="preserve">Гаражная 45 </v>
          </cell>
          <cell r="B1262" t="str">
            <v xml:space="preserve">Дзержинского 2 нежил.помещ. </v>
          </cell>
          <cell r="C1262" t="str">
            <v xml:space="preserve">Прочие </v>
          </cell>
          <cell r="D1262">
            <v>403</v>
          </cell>
          <cell r="E1262">
            <v>0</v>
          </cell>
          <cell r="F1262">
            <v>822.5</v>
          </cell>
          <cell r="G1262">
            <v>0.28999999999999998</v>
          </cell>
          <cell r="H1262">
            <v>1.19</v>
          </cell>
          <cell r="I1262">
            <v>4.5999999999999996</v>
          </cell>
          <cell r="J1262" t="str">
            <v xml:space="preserve"> </v>
          </cell>
          <cell r="K1262">
            <v>167</v>
          </cell>
          <cell r="L1262">
            <v>1.0950000000000001E-2</v>
          </cell>
          <cell r="M1262">
            <v>-19</v>
          </cell>
          <cell r="N1262">
            <v>18</v>
          </cell>
          <cell r="O1262">
            <v>1</v>
          </cell>
          <cell r="P1262">
            <v>15.986000000000001</v>
          </cell>
          <cell r="Q1262">
            <v>0</v>
          </cell>
          <cell r="R1262">
            <v>15.986000000000001</v>
          </cell>
        </row>
        <row r="1263">
          <cell r="A1263" t="str">
            <v xml:space="preserve">Гаражная 45 </v>
          </cell>
          <cell r="B1263" t="str">
            <v xml:space="preserve">МОРСКАЯ 11/1 Маг-н </v>
          </cell>
          <cell r="C1263" t="str">
            <v xml:space="preserve">Прочие </v>
          </cell>
          <cell r="D1263">
            <v>189</v>
          </cell>
          <cell r="E1263">
            <v>0</v>
          </cell>
          <cell r="F1263">
            <v>815.69</v>
          </cell>
          <cell r="G1263">
            <v>0.43</v>
          </cell>
          <cell r="H1263">
            <v>1.19</v>
          </cell>
          <cell r="I1263">
            <v>4.5999999999999996</v>
          </cell>
          <cell r="J1263" t="str">
            <v xml:space="preserve"> </v>
          </cell>
          <cell r="K1263">
            <v>167</v>
          </cell>
          <cell r="L1263">
            <v>1.627E-2</v>
          </cell>
          <cell r="M1263">
            <v>-19</v>
          </cell>
          <cell r="N1263">
            <v>18</v>
          </cell>
          <cell r="O1263">
            <v>1</v>
          </cell>
          <cell r="P1263">
            <v>23.754999999999999</v>
          </cell>
          <cell r="Q1263">
            <v>0</v>
          </cell>
          <cell r="R1263">
            <v>23.754999999999999</v>
          </cell>
        </row>
        <row r="1264">
          <cell r="A1264" t="str">
            <v xml:space="preserve">Гаражная 45 </v>
          </cell>
          <cell r="B1264" t="str">
            <v xml:space="preserve">МОРСКАЯ 11/1 Офис </v>
          </cell>
          <cell r="C1264" t="str">
            <v xml:space="preserve">Прочие </v>
          </cell>
          <cell r="D1264">
            <v>451.77</v>
          </cell>
          <cell r="E1264">
            <v>0</v>
          </cell>
          <cell r="F1264">
            <v>2032.95</v>
          </cell>
          <cell r="G1264">
            <v>0.43</v>
          </cell>
          <cell r="H1264">
            <v>1.19</v>
          </cell>
          <cell r="I1264">
            <v>4.5999999999999996</v>
          </cell>
          <cell r="J1264" t="str">
            <v xml:space="preserve"> </v>
          </cell>
          <cell r="K1264">
            <v>167</v>
          </cell>
          <cell r="L1264">
            <v>4.0550000000000003E-2</v>
          </cell>
          <cell r="M1264">
            <v>-19</v>
          </cell>
          <cell r="N1264">
            <v>18</v>
          </cell>
          <cell r="O1264">
            <v>1</v>
          </cell>
          <cell r="P1264">
            <v>59.203000000000003</v>
          </cell>
          <cell r="Q1264">
            <v>0</v>
          </cell>
          <cell r="R1264">
            <v>59.203000000000003</v>
          </cell>
        </row>
        <row r="1265">
          <cell r="A1265" t="str">
            <v xml:space="preserve">Гаражная 45 </v>
          </cell>
          <cell r="B1265" t="str">
            <v xml:space="preserve">Гаражная 45 ПОДКАЧКА </v>
          </cell>
          <cell r="C1265" t="str">
            <v xml:space="preserve">Прочие </v>
          </cell>
          <cell r="D1265">
            <v>17.25</v>
          </cell>
          <cell r="E1265">
            <v>0</v>
          </cell>
          <cell r="F1265">
            <v>77.61</v>
          </cell>
          <cell r="G1265">
            <v>0.7</v>
          </cell>
          <cell r="H1265">
            <v>1.19</v>
          </cell>
          <cell r="I1265">
            <v>4.5999999999999996</v>
          </cell>
          <cell r="J1265" t="str">
            <v xml:space="preserve"> </v>
          </cell>
          <cell r="K1265">
            <v>167</v>
          </cell>
          <cell r="L1265">
            <v>2.5200000000000001E-3</v>
          </cell>
          <cell r="M1265">
            <v>-19</v>
          </cell>
          <cell r="N1265">
            <v>18</v>
          </cell>
          <cell r="O1265">
            <v>1</v>
          </cell>
          <cell r="P1265">
            <v>3.6790000000000003</v>
          </cell>
          <cell r="Q1265">
            <v>0</v>
          </cell>
          <cell r="R1265">
            <v>3.6790000000000003</v>
          </cell>
        </row>
        <row r="1266">
          <cell r="A1266" t="str">
            <v xml:space="preserve">Гаражная 45 </v>
          </cell>
          <cell r="B1266" t="str">
            <v xml:space="preserve">Рашпилевская 201 маг-н </v>
          </cell>
          <cell r="C1266" t="str">
            <v xml:space="preserve">Прочие </v>
          </cell>
          <cell r="D1266">
            <v>93.74</v>
          </cell>
          <cell r="E1266">
            <v>0</v>
          </cell>
          <cell r="F1266">
            <v>421.83</v>
          </cell>
          <cell r="G1266">
            <v>0.42</v>
          </cell>
          <cell r="H1266">
            <v>1.19</v>
          </cell>
          <cell r="I1266">
            <v>4.5999999999999996</v>
          </cell>
          <cell r="J1266" t="str">
            <v xml:space="preserve"> </v>
          </cell>
          <cell r="K1266">
            <v>167</v>
          </cell>
          <cell r="L1266">
            <v>7.5700000000000003E-3</v>
          </cell>
          <cell r="M1266">
            <v>-19</v>
          </cell>
          <cell r="N1266">
            <v>15</v>
          </cell>
          <cell r="O1266">
            <v>1</v>
          </cell>
          <cell r="P1266">
            <v>9.3510000000000009</v>
          </cell>
          <cell r="Q1266">
            <v>0</v>
          </cell>
          <cell r="R1266">
            <v>9.3510000000000009</v>
          </cell>
        </row>
        <row r="1267">
          <cell r="A1267" t="str">
            <v xml:space="preserve">Гаражная 45 </v>
          </cell>
          <cell r="B1267" t="str">
            <v xml:space="preserve">Морская 11/1 Адм.зд. </v>
          </cell>
          <cell r="C1267" t="str">
            <v xml:space="preserve">Прочие </v>
          </cell>
          <cell r="D1267">
            <v>278.3</v>
          </cell>
          <cell r="E1267">
            <v>0</v>
          </cell>
          <cell r="F1267">
            <v>1252.3599999999999</v>
          </cell>
          <cell r="G1267">
            <v>0.43</v>
          </cell>
          <cell r="H1267">
            <v>1.19</v>
          </cell>
          <cell r="I1267">
            <v>4.5999999999999996</v>
          </cell>
          <cell r="J1267" t="str">
            <v xml:space="preserve"> </v>
          </cell>
          <cell r="K1267">
            <v>167</v>
          </cell>
          <cell r="L1267">
            <v>2.4980000000000002E-2</v>
          </cell>
          <cell r="M1267">
            <v>-19</v>
          </cell>
          <cell r="N1267">
            <v>18</v>
          </cell>
          <cell r="O1267">
            <v>1</v>
          </cell>
          <cell r="P1267">
            <v>36.47</v>
          </cell>
          <cell r="Q1267">
            <v>0</v>
          </cell>
          <cell r="R1267">
            <v>36.47</v>
          </cell>
        </row>
        <row r="1268">
          <cell r="A1268" t="str">
            <v xml:space="preserve">Гаражная 45 </v>
          </cell>
          <cell r="B1268" t="str">
            <v xml:space="preserve">Дзержинского 4 адм.помещ. </v>
          </cell>
          <cell r="C1268" t="str">
            <v xml:space="preserve">Бюджет </v>
          </cell>
          <cell r="D1268">
            <v>372.16</v>
          </cell>
          <cell r="E1268">
            <v>0</v>
          </cell>
          <cell r="F1268">
            <v>1674.74</v>
          </cell>
          <cell r="G1268">
            <v>0.43</v>
          </cell>
          <cell r="H1268">
            <v>1.19</v>
          </cell>
          <cell r="I1268">
            <v>4.5999999999999996</v>
          </cell>
          <cell r="J1268" t="str">
            <v xml:space="preserve"> </v>
          </cell>
          <cell r="K1268">
            <v>167</v>
          </cell>
          <cell r="L1268">
            <v>3.3404999999999997E-2</v>
          </cell>
          <cell r="M1268">
            <v>-19</v>
          </cell>
          <cell r="N1268">
            <v>18</v>
          </cell>
          <cell r="O1268">
            <v>1</v>
          </cell>
          <cell r="P1268">
            <v>48.77</v>
          </cell>
          <cell r="Q1268">
            <v>0</v>
          </cell>
          <cell r="R1268">
            <v>48.77</v>
          </cell>
        </row>
        <row r="1269">
          <cell r="A1269" t="str">
            <v xml:space="preserve">Гаражная 45 </v>
          </cell>
          <cell r="B1269" t="str">
            <v xml:space="preserve">ГАВРИЛОВА ГРП </v>
          </cell>
          <cell r="C1269" t="str">
            <v xml:space="preserve">Прочие </v>
          </cell>
          <cell r="D1269">
            <v>21.49</v>
          </cell>
          <cell r="E1269">
            <v>0</v>
          </cell>
          <cell r="F1269">
            <v>96.7</v>
          </cell>
          <cell r="G1269">
            <v>0.7</v>
          </cell>
          <cell r="H1269">
            <v>1.19</v>
          </cell>
          <cell r="I1269">
            <v>4.5999999999999996</v>
          </cell>
          <cell r="J1269" t="str">
            <v xml:space="preserve"> </v>
          </cell>
          <cell r="K1269">
            <v>167</v>
          </cell>
          <cell r="L1269">
            <v>3.1400000000000004E-3</v>
          </cell>
          <cell r="M1269">
            <v>-19</v>
          </cell>
          <cell r="N1269">
            <v>18</v>
          </cell>
          <cell r="O1269">
            <v>1</v>
          </cell>
          <cell r="P1269">
            <v>4.5839999999999996</v>
          </cell>
          <cell r="Q1269">
            <v>0</v>
          </cell>
          <cell r="R1269">
            <v>4.5839999999999996</v>
          </cell>
        </row>
        <row r="1270">
          <cell r="A1270" t="str">
            <v xml:space="preserve">Гаражная 45 </v>
          </cell>
          <cell r="B1270" t="str">
            <v xml:space="preserve">Гаврилова 29 Адм.зд. </v>
          </cell>
          <cell r="C1270" t="str">
            <v xml:space="preserve">Бюджет </v>
          </cell>
          <cell r="D1270">
            <v>336.68</v>
          </cell>
          <cell r="E1270">
            <v>1800</v>
          </cell>
          <cell r="F1270">
            <v>1515.06</v>
          </cell>
          <cell r="G1270">
            <v>0.43</v>
          </cell>
          <cell r="H1270">
            <v>1.19</v>
          </cell>
          <cell r="I1270">
            <v>4.5999999999999996</v>
          </cell>
          <cell r="J1270" t="str">
            <v xml:space="preserve"> </v>
          </cell>
          <cell r="K1270">
            <v>167</v>
          </cell>
          <cell r="L1270">
            <v>3.0220000000000004E-2</v>
          </cell>
          <cell r="M1270">
            <v>-19</v>
          </cell>
          <cell r="N1270">
            <v>18</v>
          </cell>
          <cell r="O1270">
            <v>1</v>
          </cell>
          <cell r="P1270">
            <v>44.122</v>
          </cell>
          <cell r="Q1270">
            <v>0</v>
          </cell>
          <cell r="R1270">
            <v>44.122</v>
          </cell>
        </row>
        <row r="1271">
          <cell r="A1271" t="str">
            <v xml:space="preserve">Итого по котельной </v>
          </cell>
          <cell r="B1271" t="str">
            <v xml:space="preserve">собственное ---------------------------- </v>
          </cell>
          <cell r="C1271" t="str">
            <v xml:space="preserve">По всем группам </v>
          </cell>
          <cell r="D1271">
            <v>144896.20000000001</v>
          </cell>
          <cell r="E1271">
            <v>549102</v>
          </cell>
          <cell r="F1271">
            <v>603245.79</v>
          </cell>
          <cell r="H1271">
            <v>1.19</v>
          </cell>
          <cell r="L1271">
            <v>10.348939</v>
          </cell>
          <cell r="P1271">
            <v>15087.55</v>
          </cell>
          <cell r="Q1271">
            <v>11950.053999999998</v>
          </cell>
          <cell r="R1271">
            <v>14327.367999999999</v>
          </cell>
        </row>
        <row r="1272">
          <cell r="A1272" t="str">
            <v xml:space="preserve"> </v>
          </cell>
          <cell r="B1272" t="str">
            <v xml:space="preserve"> </v>
          </cell>
          <cell r="C1272" t="str">
            <v xml:space="preserve">Бюджет </v>
          </cell>
          <cell r="D1272">
            <v>11840.260000000002</v>
          </cell>
          <cell r="E1272">
            <v>5669</v>
          </cell>
          <cell r="F1272">
            <v>51496.399999999994</v>
          </cell>
          <cell r="H1272">
            <v>1.19</v>
          </cell>
          <cell r="L1272">
            <v>0.80920600000000009</v>
          </cell>
          <cell r="P1272">
            <v>1173.5200000000002</v>
          </cell>
          <cell r="Q1272">
            <v>0</v>
          </cell>
          <cell r="R1272">
            <v>1173.5200000000002</v>
          </cell>
        </row>
        <row r="1273">
          <cell r="A1273" t="str">
            <v xml:space="preserve"> </v>
          </cell>
          <cell r="B1273" t="str">
            <v xml:space="preserve"> </v>
          </cell>
          <cell r="C1273" t="str">
            <v xml:space="preserve">"Население" в т.ч. "Жилзаказчик" </v>
          </cell>
          <cell r="D1273">
            <v>121202.83000000002</v>
          </cell>
          <cell r="E1273">
            <v>517758</v>
          </cell>
          <cell r="F1273">
            <v>507727</v>
          </cell>
          <cell r="H1273">
            <v>1.19</v>
          </cell>
          <cell r="L1273">
            <v>8.7057709999999986</v>
          </cell>
          <cell r="P1273">
            <v>12710.236000000001</v>
          </cell>
          <cell r="Q1273">
            <v>11950.053999999998</v>
          </cell>
          <cell r="R1273">
            <v>11950.053999999998</v>
          </cell>
        </row>
        <row r="1274">
          <cell r="A1274" t="str">
            <v xml:space="preserve"> </v>
          </cell>
          <cell r="B1274" t="str">
            <v xml:space="preserve"> </v>
          </cell>
          <cell r="C1274" t="str">
            <v xml:space="preserve">Жилзаказчик </v>
          </cell>
          <cell r="D1274">
            <v>94106.93</v>
          </cell>
          <cell r="E1274">
            <v>394248</v>
          </cell>
          <cell r="F1274">
            <v>404226.7</v>
          </cell>
          <cell r="H1274">
            <v>1.19</v>
          </cell>
          <cell r="L1274">
            <v>6.9301119999999994</v>
          </cell>
          <cell r="P1274">
            <v>10117.812</v>
          </cell>
          <cell r="Q1274">
            <v>9253.9219999999987</v>
          </cell>
          <cell r="R1274">
            <v>9253.9219999999987</v>
          </cell>
        </row>
        <row r="1275">
          <cell r="A1275" t="str">
            <v xml:space="preserve"> </v>
          </cell>
          <cell r="B1275" t="str">
            <v xml:space="preserve"> </v>
          </cell>
          <cell r="C1275" t="str">
            <v xml:space="preserve">Прочие </v>
          </cell>
          <cell r="D1275">
            <v>11853.109999999997</v>
          </cell>
          <cell r="E1275">
            <v>25675</v>
          </cell>
          <cell r="F1275">
            <v>44022.39</v>
          </cell>
          <cell r="H1275">
            <v>1.19</v>
          </cell>
          <cell r="L1275">
            <v>0.83396199999999998</v>
          </cell>
          <cell r="P1275">
            <v>1203.7940000000003</v>
          </cell>
          <cell r="Q1275">
            <v>0</v>
          </cell>
          <cell r="R1275">
            <v>1203.7940000000003</v>
          </cell>
        </row>
        <row r="1276">
          <cell r="A1276" t="str">
            <v>Тепловые потери в наружных сетях потребителей</v>
          </cell>
          <cell r="H1276">
            <v>1.19</v>
          </cell>
        </row>
        <row r="1277">
          <cell r="A1277" t="str">
            <v xml:space="preserve">Гаражная.77 </v>
          </cell>
          <cell r="B1277" t="str">
            <v xml:space="preserve">Гаражная 77 лит.Г админ.здание </v>
          </cell>
          <cell r="C1277" t="str">
            <v xml:space="preserve">Прочие </v>
          </cell>
          <cell r="D1277">
            <v>210</v>
          </cell>
          <cell r="E1277">
            <v>969</v>
          </cell>
          <cell r="F1277">
            <v>969</v>
          </cell>
          <cell r="G1277">
            <v>0.43</v>
          </cell>
          <cell r="H1277">
            <v>1.19</v>
          </cell>
          <cell r="I1277">
            <v>4.5999999999999996</v>
          </cell>
          <cell r="J1277" t="str">
            <v xml:space="preserve"> </v>
          </cell>
          <cell r="K1277">
            <v>167</v>
          </cell>
          <cell r="L1277">
            <v>1.9212999999999997E-2</v>
          </cell>
          <cell r="M1277">
            <v>-19</v>
          </cell>
          <cell r="N1277">
            <v>18</v>
          </cell>
          <cell r="O1277">
            <v>1</v>
          </cell>
          <cell r="P1277">
            <v>28.052</v>
          </cell>
          <cell r="Q1277">
            <v>0</v>
          </cell>
          <cell r="R1277">
            <v>28.052</v>
          </cell>
        </row>
        <row r="1278">
          <cell r="A1278" t="str">
            <v xml:space="preserve">Гаражная.77 </v>
          </cell>
          <cell r="B1278" t="str">
            <v xml:space="preserve">Гаражная 77 лит.З проходная </v>
          </cell>
          <cell r="C1278" t="str">
            <v xml:space="preserve">Прочие </v>
          </cell>
          <cell r="D1278">
            <v>85</v>
          </cell>
          <cell r="E1278">
            <v>302</v>
          </cell>
          <cell r="F1278">
            <v>302</v>
          </cell>
          <cell r="G1278">
            <v>1.2</v>
          </cell>
          <cell r="H1278">
            <v>1.19</v>
          </cell>
          <cell r="I1278">
            <v>4.5999999999999996</v>
          </cell>
          <cell r="J1278" t="str">
            <v xml:space="preserve"> </v>
          </cell>
          <cell r="K1278">
            <v>167</v>
          </cell>
          <cell r="L1278">
            <v>1.6694999999999998E-2</v>
          </cell>
          <cell r="M1278">
            <v>-19</v>
          </cell>
          <cell r="N1278">
            <v>18</v>
          </cell>
          <cell r="O1278">
            <v>1</v>
          </cell>
          <cell r="P1278">
            <v>24.373000000000001</v>
          </cell>
          <cell r="Q1278">
            <v>0</v>
          </cell>
          <cell r="R1278">
            <v>24.373000000000001</v>
          </cell>
        </row>
        <row r="1279">
          <cell r="A1279" t="str">
            <v xml:space="preserve">Гаражная.77 </v>
          </cell>
          <cell r="B1279" t="str">
            <v xml:space="preserve">Гаражная 77 лит.И админ.здание </v>
          </cell>
          <cell r="C1279" t="str">
            <v xml:space="preserve">Прочие </v>
          </cell>
          <cell r="D1279">
            <v>750</v>
          </cell>
          <cell r="E1279">
            <v>2655</v>
          </cell>
          <cell r="F1279">
            <v>2655</v>
          </cell>
          <cell r="G1279">
            <v>0.43</v>
          </cell>
          <cell r="H1279">
            <v>1.19</v>
          </cell>
          <cell r="I1279">
            <v>4.5999999999999996</v>
          </cell>
          <cell r="J1279" t="str">
            <v xml:space="preserve"> </v>
          </cell>
          <cell r="K1279">
            <v>167</v>
          </cell>
          <cell r="L1279">
            <v>5.2486999999999999E-2</v>
          </cell>
          <cell r="M1279">
            <v>-19</v>
          </cell>
          <cell r="N1279">
            <v>18</v>
          </cell>
          <cell r="O1279">
            <v>1</v>
          </cell>
          <cell r="P1279">
            <v>76.629000000000005</v>
          </cell>
          <cell r="Q1279">
            <v>0</v>
          </cell>
          <cell r="R1279">
            <v>76.629000000000005</v>
          </cell>
        </row>
        <row r="1280">
          <cell r="A1280" t="str">
            <v xml:space="preserve">Гаражная.77 </v>
          </cell>
          <cell r="B1280" t="str">
            <v xml:space="preserve">Гаражная 77 лит.М.Л.К. гаражи </v>
          </cell>
          <cell r="C1280" t="str">
            <v xml:space="preserve">Прочие </v>
          </cell>
          <cell r="D1280">
            <v>320</v>
          </cell>
          <cell r="E1280">
            <v>1314</v>
          </cell>
          <cell r="F1280">
            <v>1314</v>
          </cell>
          <cell r="G1280">
            <v>0.7</v>
          </cell>
          <cell r="H1280">
            <v>1.19</v>
          </cell>
          <cell r="I1280">
            <v>4.5999999999999996</v>
          </cell>
          <cell r="J1280" t="str">
            <v xml:space="preserve"> </v>
          </cell>
          <cell r="K1280">
            <v>167</v>
          </cell>
          <cell r="L1280">
            <v>4.0052999999999998E-2</v>
          </cell>
          <cell r="M1280">
            <v>-19</v>
          </cell>
          <cell r="N1280">
            <v>16</v>
          </cell>
          <cell r="O1280">
            <v>1</v>
          </cell>
          <cell r="P1280">
            <v>52.645000000000003</v>
          </cell>
          <cell r="Q1280">
            <v>0</v>
          </cell>
          <cell r="R1280">
            <v>52.645000000000003</v>
          </cell>
        </row>
        <row r="1281">
          <cell r="A1281" t="str">
            <v xml:space="preserve">Гаражная.77 </v>
          </cell>
          <cell r="B1281" t="str">
            <v xml:space="preserve">Гаражная 77 лит.Н мастерские </v>
          </cell>
          <cell r="C1281" t="str">
            <v xml:space="preserve">Прочие </v>
          </cell>
          <cell r="D1281">
            <v>319</v>
          </cell>
          <cell r="E1281">
            <v>82</v>
          </cell>
          <cell r="F1281">
            <v>319</v>
          </cell>
          <cell r="G1281">
            <v>0.5</v>
          </cell>
          <cell r="H1281">
            <v>1.19</v>
          </cell>
          <cell r="I1281">
            <v>4.5999999999999996</v>
          </cell>
          <cell r="J1281" t="str">
            <v xml:space="preserve"> </v>
          </cell>
          <cell r="K1281">
            <v>167</v>
          </cell>
          <cell r="L1281">
            <v>6.9519999999999998E-3</v>
          </cell>
          <cell r="M1281">
            <v>-19</v>
          </cell>
          <cell r="N1281">
            <v>16</v>
          </cell>
          <cell r="O1281">
            <v>1</v>
          </cell>
          <cell r="P1281">
            <v>9.1379999999999999</v>
          </cell>
          <cell r="Q1281">
            <v>0</v>
          </cell>
          <cell r="R1281">
            <v>9.1379999999999999</v>
          </cell>
        </row>
        <row r="1282">
          <cell r="A1282" t="str">
            <v xml:space="preserve">Гаражная.77 </v>
          </cell>
          <cell r="B1282" t="str">
            <v xml:space="preserve">Гаражная 77 лит.С админ.здание </v>
          </cell>
          <cell r="C1282" t="str">
            <v xml:space="preserve">Прочие </v>
          </cell>
          <cell r="D1282">
            <v>471</v>
          </cell>
          <cell r="E1282">
            <v>3665</v>
          </cell>
          <cell r="F1282">
            <v>3665</v>
          </cell>
          <cell r="G1282">
            <v>0.43</v>
          </cell>
          <cell r="H1282">
            <v>1.19</v>
          </cell>
          <cell r="I1282">
            <v>4.5999999999999996</v>
          </cell>
          <cell r="J1282" t="str">
            <v xml:space="preserve"> </v>
          </cell>
          <cell r="K1282">
            <v>167</v>
          </cell>
          <cell r="L1282">
            <v>7.2651999999999994E-2</v>
          </cell>
          <cell r="M1282">
            <v>-19</v>
          </cell>
          <cell r="N1282">
            <v>18</v>
          </cell>
          <cell r="O1282">
            <v>1</v>
          </cell>
          <cell r="P1282">
            <v>106.069</v>
          </cell>
          <cell r="Q1282">
            <v>0</v>
          </cell>
          <cell r="R1282">
            <v>106.069</v>
          </cell>
        </row>
        <row r="1283">
          <cell r="A1283" t="str">
            <v xml:space="preserve">Гаражная.77 </v>
          </cell>
          <cell r="B1283" t="str">
            <v xml:space="preserve">Гаражная 77 А </v>
          </cell>
          <cell r="C1283" t="str">
            <v xml:space="preserve">Жилзаказчик </v>
          </cell>
          <cell r="D1283">
            <v>1988</v>
          </cell>
          <cell r="E1283">
            <v>8316</v>
          </cell>
          <cell r="F1283">
            <v>8316</v>
          </cell>
          <cell r="G1283">
            <v>0</v>
          </cell>
          <cell r="H1283">
            <v>1.19</v>
          </cell>
          <cell r="I1283">
            <v>4.5999999999999996</v>
          </cell>
          <cell r="J1283" t="str">
            <v xml:space="preserve">5 </v>
          </cell>
          <cell r="K1283">
            <v>167</v>
          </cell>
          <cell r="L1283">
            <v>0.15806599999999998</v>
          </cell>
          <cell r="M1283">
            <v>-19</v>
          </cell>
          <cell r="N1283">
            <v>18</v>
          </cell>
          <cell r="O1283">
            <v>1</v>
          </cell>
          <cell r="P1283">
            <v>230.774</v>
          </cell>
          <cell r="Q1283">
            <v>197.81299999999999</v>
          </cell>
          <cell r="R1283">
            <v>197.81299999999999</v>
          </cell>
        </row>
        <row r="1284">
          <cell r="A1284" t="str">
            <v xml:space="preserve">Гаражная.77 </v>
          </cell>
          <cell r="B1284" t="str">
            <v xml:space="preserve">Гаражная 77/1 </v>
          </cell>
          <cell r="C1284" t="str">
            <v xml:space="preserve">Жилзаказчик </v>
          </cell>
          <cell r="D1284">
            <v>3200.7</v>
          </cell>
          <cell r="E1284">
            <v>12975</v>
          </cell>
          <cell r="F1284">
            <v>12970</v>
          </cell>
          <cell r="G1284">
            <v>0.37</v>
          </cell>
          <cell r="H1284">
            <v>1.19</v>
          </cell>
          <cell r="I1284">
            <v>4.5999999999999996</v>
          </cell>
          <cell r="J1284" t="str">
            <v xml:space="preserve">5 </v>
          </cell>
          <cell r="K1284">
            <v>167</v>
          </cell>
          <cell r="L1284">
            <v>0.222606</v>
          </cell>
          <cell r="M1284">
            <v>-19</v>
          </cell>
          <cell r="N1284">
            <v>18</v>
          </cell>
          <cell r="O1284">
            <v>1</v>
          </cell>
          <cell r="P1284">
            <v>325.00099999999998</v>
          </cell>
          <cell r="Q1284">
            <v>318.48200000000003</v>
          </cell>
          <cell r="R1284">
            <v>318.48200000000003</v>
          </cell>
        </row>
        <row r="1285">
          <cell r="A1285" t="str">
            <v xml:space="preserve">Гаражная.77 </v>
          </cell>
          <cell r="B1285" t="str">
            <v xml:space="preserve">Гаражная 77 кв 47 Торяник Л.В. </v>
          </cell>
          <cell r="C1285" t="str">
            <v xml:space="preserve">Население </v>
          </cell>
          <cell r="D1285">
            <v>67.099999999999994</v>
          </cell>
          <cell r="E1285">
            <v>214</v>
          </cell>
          <cell r="F1285">
            <v>214.05</v>
          </cell>
          <cell r="G1285">
            <v>0.7</v>
          </cell>
          <cell r="H1285">
            <v>1.19</v>
          </cell>
          <cell r="I1285">
            <v>4.5999999999999996</v>
          </cell>
          <cell r="J1285" t="str">
            <v xml:space="preserve">3 </v>
          </cell>
          <cell r="K1285">
            <v>167</v>
          </cell>
          <cell r="L1285">
            <v>6.9500000000000004E-3</v>
          </cell>
          <cell r="M1285">
            <v>-19</v>
          </cell>
          <cell r="N1285">
            <v>18</v>
          </cell>
          <cell r="O1285">
            <v>1</v>
          </cell>
          <cell r="P1285">
            <v>10.148</v>
          </cell>
          <cell r="Q1285">
            <v>8.9</v>
          </cell>
          <cell r="R1285">
            <v>8.9</v>
          </cell>
        </row>
        <row r="1286">
          <cell r="A1286" t="str">
            <v xml:space="preserve">Гаражная.77 </v>
          </cell>
          <cell r="B1286" t="str">
            <v xml:space="preserve">Гаражная 77 кв.31 Аненко И.Н. </v>
          </cell>
          <cell r="C1286" t="str">
            <v xml:space="preserve">Население </v>
          </cell>
          <cell r="D1286">
            <v>67.900000000000006</v>
          </cell>
          <cell r="E1286">
            <v>257</v>
          </cell>
          <cell r="F1286">
            <v>257</v>
          </cell>
          <cell r="G1286">
            <v>0.7</v>
          </cell>
          <cell r="H1286">
            <v>1.19</v>
          </cell>
          <cell r="I1286">
            <v>4.5999999999999996</v>
          </cell>
          <cell r="J1286" t="str">
            <v xml:space="preserve">3 </v>
          </cell>
          <cell r="K1286">
            <v>167</v>
          </cell>
          <cell r="L1286">
            <v>8.3629999999999989E-3</v>
          </cell>
          <cell r="M1286">
            <v>-19</v>
          </cell>
          <cell r="N1286">
            <v>18</v>
          </cell>
          <cell r="O1286">
            <v>1</v>
          </cell>
          <cell r="P1286">
            <v>12.209</v>
          </cell>
          <cell r="Q1286">
            <v>9.0109999999999992</v>
          </cell>
          <cell r="R1286">
            <v>9.0109999999999992</v>
          </cell>
        </row>
        <row r="1287">
          <cell r="A1287" t="str">
            <v xml:space="preserve">Гаражная.77 </v>
          </cell>
          <cell r="B1287" t="str">
            <v xml:space="preserve">Гаражн 77 кв 32 ЦО </v>
          </cell>
          <cell r="C1287" t="str">
            <v xml:space="preserve">Население </v>
          </cell>
          <cell r="D1287">
            <v>72</v>
          </cell>
          <cell r="E1287">
            <v>271</v>
          </cell>
          <cell r="F1287">
            <v>271</v>
          </cell>
          <cell r="G1287">
            <v>0.7</v>
          </cell>
          <cell r="H1287">
            <v>1.19</v>
          </cell>
          <cell r="I1287">
            <v>4.5999999999999996</v>
          </cell>
          <cell r="J1287" t="str">
            <v xml:space="preserve">3 </v>
          </cell>
          <cell r="K1287">
            <v>167</v>
          </cell>
          <cell r="L1287">
            <v>8.8059999999999996E-3</v>
          </cell>
          <cell r="M1287">
            <v>-19</v>
          </cell>
          <cell r="N1287">
            <v>18</v>
          </cell>
          <cell r="O1287">
            <v>1</v>
          </cell>
          <cell r="P1287">
            <v>12.856999999999999</v>
          </cell>
          <cell r="Q1287">
            <v>9.5530000000000008</v>
          </cell>
          <cell r="R1287">
            <v>9.5530000000000008</v>
          </cell>
        </row>
        <row r="1288">
          <cell r="A1288" t="str">
            <v xml:space="preserve">Гаражная.77 </v>
          </cell>
          <cell r="B1288" t="str">
            <v xml:space="preserve">Гаражная 77 кв.39 ЦО </v>
          </cell>
          <cell r="C1288" t="str">
            <v xml:space="preserve">Население </v>
          </cell>
          <cell r="D1288">
            <v>60.6</v>
          </cell>
          <cell r="E1288">
            <v>235</v>
          </cell>
          <cell r="F1288">
            <v>235</v>
          </cell>
          <cell r="G1288">
            <v>0.7</v>
          </cell>
          <cell r="H1288">
            <v>1.19</v>
          </cell>
          <cell r="I1288">
            <v>4.5999999999999996</v>
          </cell>
          <cell r="J1288" t="str">
            <v xml:space="preserve">3 </v>
          </cell>
          <cell r="K1288">
            <v>167</v>
          </cell>
          <cell r="L1288">
            <v>8.7069999999999995E-3</v>
          </cell>
          <cell r="M1288">
            <v>-19</v>
          </cell>
          <cell r="N1288">
            <v>18</v>
          </cell>
          <cell r="O1288">
            <v>1</v>
          </cell>
          <cell r="P1288">
            <v>12.711</v>
          </cell>
          <cell r="Q1288">
            <v>8.0380000000000003</v>
          </cell>
          <cell r="R1288">
            <v>8.0380000000000003</v>
          </cell>
        </row>
        <row r="1289">
          <cell r="A1289" t="str">
            <v xml:space="preserve">Гаражная.77 </v>
          </cell>
          <cell r="B1289" t="str">
            <v xml:space="preserve">Гаражная 77 кв.46 </v>
          </cell>
          <cell r="C1289" t="str">
            <v xml:space="preserve">Население </v>
          </cell>
          <cell r="D1289">
            <v>35.299999999999997</v>
          </cell>
          <cell r="E1289">
            <v>113</v>
          </cell>
          <cell r="F1289">
            <v>113</v>
          </cell>
          <cell r="G1289">
            <v>0.7</v>
          </cell>
          <cell r="H1289">
            <v>1.19</v>
          </cell>
          <cell r="I1289">
            <v>4.5999999999999996</v>
          </cell>
          <cell r="J1289" t="str">
            <v xml:space="preserve">3 </v>
          </cell>
          <cell r="K1289">
            <v>167</v>
          </cell>
          <cell r="L1289">
            <v>3.656E-3</v>
          </cell>
          <cell r="M1289">
            <v>-19</v>
          </cell>
          <cell r="N1289">
            <v>18</v>
          </cell>
          <cell r="O1289">
            <v>1</v>
          </cell>
          <cell r="P1289">
            <v>5.3380000000000001</v>
          </cell>
          <cell r="Q1289">
            <v>4.6829999999999998</v>
          </cell>
          <cell r="R1289">
            <v>4.6829999999999998</v>
          </cell>
        </row>
        <row r="1290">
          <cell r="A1290" t="str">
            <v xml:space="preserve">Гаражная.77 </v>
          </cell>
          <cell r="B1290" t="str">
            <v xml:space="preserve">Гаражная 77 кв.48 </v>
          </cell>
          <cell r="C1290" t="str">
            <v xml:space="preserve">Население </v>
          </cell>
          <cell r="D1290">
            <v>33.1</v>
          </cell>
          <cell r="E1290">
            <v>105</v>
          </cell>
          <cell r="F1290">
            <v>105</v>
          </cell>
          <cell r="G1290">
            <v>0.7</v>
          </cell>
          <cell r="H1290">
            <v>1.19</v>
          </cell>
          <cell r="I1290">
            <v>4.5999999999999996</v>
          </cell>
          <cell r="J1290" t="str">
            <v xml:space="preserve">3 </v>
          </cell>
          <cell r="K1290">
            <v>167</v>
          </cell>
          <cell r="L1290">
            <v>3.4280000000000001E-3</v>
          </cell>
          <cell r="M1290">
            <v>-19</v>
          </cell>
          <cell r="N1290">
            <v>18</v>
          </cell>
          <cell r="O1290">
            <v>1</v>
          </cell>
          <cell r="P1290">
            <v>5.0049999999999999</v>
          </cell>
          <cell r="Q1290">
            <v>4.3890000000000002</v>
          </cell>
          <cell r="R1290">
            <v>4.3890000000000002</v>
          </cell>
        </row>
        <row r="1291">
          <cell r="A1291" t="str">
            <v xml:space="preserve">Гаражная.77 </v>
          </cell>
          <cell r="B1291" t="str">
            <v xml:space="preserve">Гаражная 77 кв.50  Тимофеева С.А. </v>
          </cell>
          <cell r="C1291" t="str">
            <v xml:space="preserve">Население </v>
          </cell>
          <cell r="D1291">
            <v>70.599999999999994</v>
          </cell>
          <cell r="E1291">
            <v>223</v>
          </cell>
          <cell r="F1291">
            <v>224.5</v>
          </cell>
          <cell r="G1291">
            <v>0.7</v>
          </cell>
          <cell r="H1291">
            <v>1.19</v>
          </cell>
          <cell r="I1291">
            <v>4.5999999999999996</v>
          </cell>
          <cell r="J1291" t="str">
            <v xml:space="preserve">3 </v>
          </cell>
          <cell r="K1291">
            <v>167</v>
          </cell>
          <cell r="L1291">
            <v>7.2900000000000005E-3</v>
          </cell>
          <cell r="M1291">
            <v>-19</v>
          </cell>
          <cell r="N1291">
            <v>18</v>
          </cell>
          <cell r="O1291">
            <v>1</v>
          </cell>
          <cell r="P1291">
            <v>10.641999999999999</v>
          </cell>
          <cell r="Q1291">
            <v>9.3640000000000008</v>
          </cell>
          <cell r="R1291">
            <v>9.3640000000000008</v>
          </cell>
        </row>
        <row r="1292">
          <cell r="A1292" t="str">
            <v xml:space="preserve">Гаражная.77 </v>
          </cell>
          <cell r="B1292" t="str">
            <v xml:space="preserve">Гаражная 77 кв 51 </v>
          </cell>
          <cell r="C1292" t="str">
            <v xml:space="preserve">Население </v>
          </cell>
          <cell r="D1292">
            <v>95.3</v>
          </cell>
          <cell r="E1292">
            <v>301</v>
          </cell>
          <cell r="F1292">
            <v>302.82</v>
          </cell>
          <cell r="G1292">
            <v>0.7</v>
          </cell>
          <cell r="H1292">
            <v>1.19</v>
          </cell>
          <cell r="I1292">
            <v>4.5999999999999996</v>
          </cell>
          <cell r="J1292" t="str">
            <v xml:space="preserve">3 </v>
          </cell>
          <cell r="K1292">
            <v>167</v>
          </cell>
          <cell r="L1292">
            <v>9.8329999999999997E-3</v>
          </cell>
          <cell r="M1292">
            <v>-19</v>
          </cell>
          <cell r="N1292">
            <v>18</v>
          </cell>
          <cell r="O1292">
            <v>1</v>
          </cell>
          <cell r="P1292">
            <v>14.353999999999999</v>
          </cell>
          <cell r="Q1292">
            <v>12.643000000000001</v>
          </cell>
          <cell r="R1292">
            <v>12.643000000000001</v>
          </cell>
        </row>
        <row r="1293">
          <cell r="A1293" t="str">
            <v xml:space="preserve">Гаражная.77 </v>
          </cell>
          <cell r="B1293" t="str">
            <v xml:space="preserve">Гаражная 77 кв.49 </v>
          </cell>
          <cell r="C1293" t="str">
            <v xml:space="preserve">Население </v>
          </cell>
          <cell r="D1293">
            <v>39.5</v>
          </cell>
          <cell r="E1293">
            <v>126</v>
          </cell>
          <cell r="F1293">
            <v>126</v>
          </cell>
          <cell r="G1293">
            <v>0</v>
          </cell>
          <cell r="H1293">
            <v>1.19</v>
          </cell>
          <cell r="I1293">
            <v>4.5999999999999996</v>
          </cell>
          <cell r="J1293" t="str">
            <v xml:space="preserve">3 </v>
          </cell>
          <cell r="K1293">
            <v>167</v>
          </cell>
          <cell r="L1293">
            <v>4.091E-3</v>
          </cell>
          <cell r="M1293">
            <v>-19</v>
          </cell>
          <cell r="N1293">
            <v>18</v>
          </cell>
          <cell r="O1293">
            <v>1</v>
          </cell>
          <cell r="P1293">
            <v>5.9729999999999999</v>
          </cell>
          <cell r="Q1293">
            <v>5.2409999999999997</v>
          </cell>
          <cell r="R1293">
            <v>5.2409999999999997</v>
          </cell>
        </row>
        <row r="1294">
          <cell r="A1294" t="str">
            <v xml:space="preserve">Итого по котельной </v>
          </cell>
          <cell r="B1294" t="str">
            <v xml:space="preserve">собственное ---------------------------- </v>
          </cell>
          <cell r="C1294" t="str">
            <v xml:space="preserve">По всем группам </v>
          </cell>
          <cell r="D1294">
            <v>7885.1</v>
          </cell>
          <cell r="E1294">
            <v>32123</v>
          </cell>
          <cell r="F1294">
            <v>32358.37</v>
          </cell>
          <cell r="H1294">
            <v>1.19</v>
          </cell>
          <cell r="L1294">
            <v>0.64984799999999998</v>
          </cell>
          <cell r="P1294">
            <v>941.91800000000001</v>
          </cell>
          <cell r="Q1294">
            <v>588.11700000000008</v>
          </cell>
          <cell r="R1294">
            <v>885.02300000000002</v>
          </cell>
        </row>
        <row r="1295">
          <cell r="A1295" t="str">
            <v xml:space="preserve"> </v>
          </cell>
          <cell r="B1295" t="str">
            <v xml:space="preserve"> </v>
          </cell>
          <cell r="C1295" t="str">
            <v xml:space="preserve">"Население" в т.ч. "Жилзаказчик" </v>
          </cell>
          <cell r="D1295">
            <v>5730.1</v>
          </cell>
          <cell r="E1295">
            <v>23136</v>
          </cell>
          <cell r="F1295">
            <v>23134.37</v>
          </cell>
          <cell r="H1295">
            <v>1.19</v>
          </cell>
          <cell r="L1295">
            <v>0.44179600000000002</v>
          </cell>
          <cell r="P1295">
            <v>645.01199999999994</v>
          </cell>
          <cell r="Q1295">
            <v>588.11700000000008</v>
          </cell>
          <cell r="R1295">
            <v>588.11700000000008</v>
          </cell>
        </row>
        <row r="1296">
          <cell r="A1296" t="str">
            <v xml:space="preserve"> </v>
          </cell>
          <cell r="B1296" t="str">
            <v xml:space="preserve"> </v>
          </cell>
          <cell r="C1296" t="str">
            <v xml:space="preserve">Жилзаказчик </v>
          </cell>
          <cell r="D1296">
            <v>5188.7</v>
          </cell>
          <cell r="E1296">
            <v>21291</v>
          </cell>
          <cell r="F1296">
            <v>21286</v>
          </cell>
          <cell r="H1296">
            <v>1.19</v>
          </cell>
          <cell r="L1296">
            <v>0.38067200000000001</v>
          </cell>
          <cell r="P1296">
            <v>555.77499999999998</v>
          </cell>
          <cell r="Q1296">
            <v>516.29500000000007</v>
          </cell>
          <cell r="R1296">
            <v>516.29500000000007</v>
          </cell>
        </row>
        <row r="1297">
          <cell r="A1297" t="str">
            <v xml:space="preserve"> </v>
          </cell>
          <cell r="B1297" t="str">
            <v xml:space="preserve"> </v>
          </cell>
          <cell r="C1297" t="str">
            <v xml:space="preserve">Прочие </v>
          </cell>
          <cell r="D1297">
            <v>2155</v>
          </cell>
          <cell r="E1297">
            <v>8987</v>
          </cell>
          <cell r="F1297">
            <v>9224</v>
          </cell>
          <cell r="H1297">
            <v>1.19</v>
          </cell>
          <cell r="L1297">
            <v>0.20805200000000001</v>
          </cell>
          <cell r="P1297">
            <v>296.90600000000001</v>
          </cell>
          <cell r="Q1297">
            <v>0</v>
          </cell>
          <cell r="R1297">
            <v>296.90600000000001</v>
          </cell>
        </row>
        <row r="1298">
          <cell r="A1298" t="str">
            <v xml:space="preserve">Гастелло 69/1 </v>
          </cell>
          <cell r="B1298" t="str">
            <v xml:space="preserve">Гастелло 56 маг."Дашенька" </v>
          </cell>
          <cell r="C1298" t="str">
            <v xml:space="preserve">Прочие </v>
          </cell>
          <cell r="D1298">
            <v>132.1</v>
          </cell>
          <cell r="E1298">
            <v>0</v>
          </cell>
          <cell r="F1298">
            <v>594.65</v>
          </cell>
          <cell r="G1298">
            <v>0.38</v>
          </cell>
          <cell r="H1298">
            <v>1.19</v>
          </cell>
          <cell r="I1298">
            <v>4.5999999999999996</v>
          </cell>
          <cell r="J1298" t="str">
            <v xml:space="preserve"> </v>
          </cell>
          <cell r="K1298">
            <v>167</v>
          </cell>
          <cell r="L1298">
            <v>9.6319999999999999E-3</v>
          </cell>
          <cell r="M1298">
            <v>-19</v>
          </cell>
          <cell r="N1298">
            <v>15</v>
          </cell>
          <cell r="O1298">
            <v>1</v>
          </cell>
          <cell r="P1298">
            <v>11.896000000000001</v>
          </cell>
          <cell r="Q1298">
            <v>0</v>
          </cell>
          <cell r="R1298">
            <v>11.896000000000001</v>
          </cell>
        </row>
        <row r="1299">
          <cell r="A1299" t="str">
            <v xml:space="preserve">Гастелло 69/1 </v>
          </cell>
          <cell r="B1299" t="str">
            <v xml:space="preserve">1 Пр Димитрова 28 кв.2 </v>
          </cell>
          <cell r="C1299" t="str">
            <v xml:space="preserve">Население </v>
          </cell>
          <cell r="D1299">
            <v>71.099999999999994</v>
          </cell>
          <cell r="E1299">
            <v>257</v>
          </cell>
          <cell r="F1299">
            <v>306.69</v>
          </cell>
          <cell r="G1299">
            <v>0.59</v>
          </cell>
          <cell r="H1299">
            <v>1.19</v>
          </cell>
          <cell r="I1299">
            <v>4.5999999999999996</v>
          </cell>
          <cell r="J1299" t="str">
            <v xml:space="preserve">1 </v>
          </cell>
          <cell r="K1299">
            <v>167</v>
          </cell>
          <cell r="L1299">
            <v>8.3649999999999992E-3</v>
          </cell>
          <cell r="M1299">
            <v>-19</v>
          </cell>
          <cell r="N1299">
            <v>18</v>
          </cell>
          <cell r="O1299">
            <v>1</v>
          </cell>
          <cell r="P1299">
            <v>12.212</v>
          </cell>
          <cell r="Q1299">
            <v>9.4309999999999992</v>
          </cell>
          <cell r="R1299">
            <v>9.4309999999999992</v>
          </cell>
        </row>
        <row r="1300">
          <cell r="A1300" t="str">
            <v xml:space="preserve">Гастелло 69/1 </v>
          </cell>
          <cell r="B1300" t="str">
            <v xml:space="preserve">2 Пр Димитрова 27 кв.1 </v>
          </cell>
          <cell r="C1300" t="str">
            <v xml:space="preserve">Население </v>
          </cell>
          <cell r="D1300">
            <v>69.900000000000006</v>
          </cell>
          <cell r="E1300">
            <v>182</v>
          </cell>
          <cell r="F1300">
            <v>255.97</v>
          </cell>
          <cell r="G1300">
            <v>0.59</v>
          </cell>
          <cell r="H1300">
            <v>1.19</v>
          </cell>
          <cell r="I1300">
            <v>4.5999999999999996</v>
          </cell>
          <cell r="J1300" t="str">
            <v xml:space="preserve">1 </v>
          </cell>
          <cell r="K1300">
            <v>167</v>
          </cell>
          <cell r="L1300">
            <v>6.9819999999999995E-3</v>
          </cell>
          <cell r="M1300">
            <v>-19</v>
          </cell>
          <cell r="N1300">
            <v>18</v>
          </cell>
          <cell r="O1300">
            <v>1</v>
          </cell>
          <cell r="P1300">
            <v>10.193</v>
          </cell>
          <cell r="Q1300">
            <v>9.2759999999999998</v>
          </cell>
          <cell r="R1300">
            <v>9.2759999999999998</v>
          </cell>
        </row>
        <row r="1301">
          <cell r="A1301" t="str">
            <v xml:space="preserve">Гастелло 69/1 </v>
          </cell>
          <cell r="B1301" t="str">
            <v xml:space="preserve">2 Пр Димитрова 27 кв.2 </v>
          </cell>
          <cell r="C1301" t="str">
            <v xml:space="preserve">Население </v>
          </cell>
          <cell r="D1301">
            <v>47.3</v>
          </cell>
          <cell r="E1301">
            <v>475</v>
          </cell>
          <cell r="F1301">
            <v>182</v>
          </cell>
          <cell r="G1301">
            <v>0.59</v>
          </cell>
          <cell r="H1301">
            <v>1.19</v>
          </cell>
          <cell r="I1301">
            <v>4.5999999999999996</v>
          </cell>
          <cell r="J1301" t="str">
            <v xml:space="preserve">1 </v>
          </cell>
          <cell r="K1301">
            <v>167</v>
          </cell>
          <cell r="L1301">
            <v>4.9639999999999997E-3</v>
          </cell>
          <cell r="M1301">
            <v>-19</v>
          </cell>
          <cell r="N1301">
            <v>18</v>
          </cell>
          <cell r="O1301">
            <v>1</v>
          </cell>
          <cell r="P1301">
            <v>7.2469999999999999</v>
          </cell>
          <cell r="Q1301">
            <v>6.274</v>
          </cell>
          <cell r="R1301">
            <v>6.274</v>
          </cell>
        </row>
        <row r="1302">
          <cell r="A1302" t="str">
            <v xml:space="preserve">Гастелло 69/1 </v>
          </cell>
          <cell r="B1302" t="str">
            <v xml:space="preserve">Циолковского 20 д/с113 </v>
          </cell>
          <cell r="C1302" t="str">
            <v xml:space="preserve">Бюджет </v>
          </cell>
          <cell r="D1302">
            <v>1819.74</v>
          </cell>
          <cell r="E1302">
            <v>0</v>
          </cell>
          <cell r="F1302">
            <v>8188.85</v>
          </cell>
          <cell r="G1302">
            <v>0.33</v>
          </cell>
          <cell r="H1302">
            <v>1.19</v>
          </cell>
          <cell r="I1302">
            <v>4.5999999999999996</v>
          </cell>
          <cell r="J1302" t="str">
            <v xml:space="preserve"> </v>
          </cell>
          <cell r="K1302">
            <v>167</v>
          </cell>
          <cell r="L1302">
            <v>0.132128</v>
          </cell>
          <cell r="M1302">
            <v>-19</v>
          </cell>
          <cell r="N1302">
            <v>20</v>
          </cell>
          <cell r="O1302">
            <v>1</v>
          </cell>
          <cell r="P1302">
            <v>210.16800000000001</v>
          </cell>
          <cell r="Q1302">
            <v>0</v>
          </cell>
          <cell r="R1302">
            <v>210.16800000000001</v>
          </cell>
        </row>
        <row r="1303">
          <cell r="A1303" t="str">
            <v xml:space="preserve">Гастелло 69/1 </v>
          </cell>
          <cell r="B1303" t="str">
            <v xml:space="preserve">Лазурная 68 админ.помещ. </v>
          </cell>
          <cell r="C1303" t="str">
            <v xml:space="preserve">Прочие </v>
          </cell>
          <cell r="D1303">
            <v>257.39</v>
          </cell>
          <cell r="E1303">
            <v>0</v>
          </cell>
          <cell r="F1303">
            <v>1029.56</v>
          </cell>
          <cell r="G1303">
            <v>0.37</v>
          </cell>
          <cell r="H1303">
            <v>1.19</v>
          </cell>
          <cell r="I1303">
            <v>4.5999999999999996</v>
          </cell>
          <cell r="J1303" t="str">
            <v xml:space="preserve"> </v>
          </cell>
          <cell r="K1303">
            <v>167</v>
          </cell>
          <cell r="L1303">
            <v>1.7766000000000001E-2</v>
          </cell>
          <cell r="M1303">
            <v>-19</v>
          </cell>
          <cell r="N1303">
            <v>18</v>
          </cell>
          <cell r="O1303">
            <v>1</v>
          </cell>
          <cell r="P1303">
            <v>25.939</v>
          </cell>
          <cell r="Q1303">
            <v>0</v>
          </cell>
          <cell r="R1303">
            <v>25.939</v>
          </cell>
        </row>
        <row r="1304">
          <cell r="A1304" t="str">
            <v xml:space="preserve">Гастелло 69/1 </v>
          </cell>
          <cell r="B1304" t="str">
            <v xml:space="preserve">Гастелло 54 </v>
          </cell>
          <cell r="C1304" t="str">
            <v xml:space="preserve">Жилзаказчик </v>
          </cell>
          <cell r="D1304">
            <v>246</v>
          </cell>
          <cell r="E1304">
            <v>736</v>
          </cell>
          <cell r="F1304">
            <v>811.8</v>
          </cell>
          <cell r="G1304">
            <v>0.68</v>
          </cell>
          <cell r="H1304">
            <v>1.19</v>
          </cell>
          <cell r="I1304">
            <v>4.5999999999999996</v>
          </cell>
          <cell r="J1304" t="str">
            <v xml:space="preserve">1 </v>
          </cell>
          <cell r="K1304">
            <v>167</v>
          </cell>
          <cell r="L1304">
            <v>2.5455999999999999E-2</v>
          </cell>
          <cell r="M1304">
            <v>-19</v>
          </cell>
          <cell r="N1304">
            <v>18</v>
          </cell>
          <cell r="O1304">
            <v>1</v>
          </cell>
          <cell r="P1304">
            <v>33.651000000000003</v>
          </cell>
          <cell r="Q1304">
            <v>30.088999999999999</v>
          </cell>
          <cell r="R1304">
            <v>30.088999999999999</v>
          </cell>
        </row>
        <row r="1305">
          <cell r="A1305" t="str">
            <v xml:space="preserve">Гастелло 69/1 </v>
          </cell>
          <cell r="B1305" t="str">
            <v xml:space="preserve">Гастелло 54/1 кв 8 </v>
          </cell>
          <cell r="C1305" t="str">
            <v xml:space="preserve">Жилзаказчик </v>
          </cell>
          <cell r="D1305">
            <v>81.099999999999994</v>
          </cell>
          <cell r="E1305">
            <v>195</v>
          </cell>
          <cell r="F1305">
            <v>202.75</v>
          </cell>
          <cell r="G1305">
            <v>0.60000000000000009</v>
          </cell>
          <cell r="H1305">
            <v>1.19</v>
          </cell>
          <cell r="I1305">
            <v>4.5999999999999996</v>
          </cell>
          <cell r="J1305" t="str">
            <v xml:space="preserve">2 </v>
          </cell>
          <cell r="K1305">
            <v>167</v>
          </cell>
          <cell r="L1305">
            <v>5.3470000000000002E-3</v>
          </cell>
          <cell r="M1305">
            <v>-19</v>
          </cell>
          <cell r="N1305">
            <v>18</v>
          </cell>
          <cell r="O1305">
            <v>1</v>
          </cell>
          <cell r="P1305">
            <v>7.8070000000000004</v>
          </cell>
          <cell r="Q1305">
            <v>10.757999999999999</v>
          </cell>
          <cell r="R1305">
            <v>10.757999999999999</v>
          </cell>
        </row>
        <row r="1306">
          <cell r="A1306" t="str">
            <v xml:space="preserve">Гастелло 69/1 </v>
          </cell>
          <cell r="B1306" t="str">
            <v xml:space="preserve">Гастелло 56 </v>
          </cell>
          <cell r="C1306" t="str">
            <v xml:space="preserve">Жилзаказчик </v>
          </cell>
          <cell r="D1306">
            <v>554.1</v>
          </cell>
          <cell r="E1306">
            <v>2934</v>
          </cell>
          <cell r="F1306">
            <v>2931</v>
          </cell>
          <cell r="G1306">
            <v>0.5</v>
          </cell>
          <cell r="H1306">
            <v>1.19</v>
          </cell>
          <cell r="I1306">
            <v>4.5999999999999996</v>
          </cell>
          <cell r="J1306" t="str">
            <v xml:space="preserve">3 </v>
          </cell>
          <cell r="K1306">
            <v>167</v>
          </cell>
          <cell r="L1306">
            <v>6.838799999999999E-2</v>
          </cell>
          <cell r="M1306">
            <v>-19</v>
          </cell>
          <cell r="N1306">
            <v>18</v>
          </cell>
          <cell r="O1306">
            <v>1</v>
          </cell>
          <cell r="P1306">
            <v>99.844999999999999</v>
          </cell>
          <cell r="Q1306">
            <v>73.510999999999996</v>
          </cell>
          <cell r="R1306">
            <v>73.510999999999996</v>
          </cell>
        </row>
        <row r="1307">
          <cell r="A1307" t="str">
            <v xml:space="preserve">Гастелло 69/1 </v>
          </cell>
          <cell r="B1307" t="str">
            <v xml:space="preserve">Гастелло 63 </v>
          </cell>
          <cell r="C1307" t="str">
            <v xml:space="preserve">Жилзаказчик </v>
          </cell>
          <cell r="D1307">
            <v>746.69999999999982</v>
          </cell>
          <cell r="E1307">
            <v>2461</v>
          </cell>
          <cell r="F1307">
            <v>2631</v>
          </cell>
          <cell r="G1307">
            <v>0.52</v>
          </cell>
          <cell r="H1307">
            <v>1.19</v>
          </cell>
          <cell r="I1307">
            <v>4.5999999999999996</v>
          </cell>
          <cell r="J1307" t="str">
            <v xml:space="preserve">2 </v>
          </cell>
          <cell r="K1307">
            <v>167</v>
          </cell>
          <cell r="L1307">
            <v>6.3584000000000002E-2</v>
          </cell>
          <cell r="M1307">
            <v>-19</v>
          </cell>
          <cell r="N1307">
            <v>18</v>
          </cell>
          <cell r="O1307">
            <v>1</v>
          </cell>
          <cell r="P1307">
            <v>86.763000000000005</v>
          </cell>
          <cell r="Q1307">
            <v>93.334000000000003</v>
          </cell>
          <cell r="R1307">
            <v>93.334000000000003</v>
          </cell>
        </row>
        <row r="1308">
          <cell r="A1308" t="str">
            <v xml:space="preserve">Гастелло 69/1 </v>
          </cell>
          <cell r="B1308" t="str">
            <v xml:space="preserve">Гастелло 65 </v>
          </cell>
          <cell r="C1308" t="str">
            <v xml:space="preserve">Жилзаказчик </v>
          </cell>
          <cell r="D1308">
            <v>642.20000000000005</v>
          </cell>
          <cell r="E1308">
            <v>2540</v>
          </cell>
          <cell r="F1308">
            <v>2538</v>
          </cell>
          <cell r="G1308">
            <v>0.52</v>
          </cell>
          <cell r="H1308">
            <v>1.19</v>
          </cell>
          <cell r="I1308">
            <v>4.5999999999999996</v>
          </cell>
          <cell r="J1308" t="str">
            <v xml:space="preserve">2 </v>
          </cell>
          <cell r="K1308">
            <v>167</v>
          </cell>
          <cell r="L1308">
            <v>6.0983999999999997E-2</v>
          </cell>
          <cell r="M1308">
            <v>-19</v>
          </cell>
          <cell r="N1308">
            <v>18</v>
          </cell>
          <cell r="O1308">
            <v>1</v>
          </cell>
          <cell r="P1308">
            <v>89.034999999999997</v>
          </cell>
          <cell r="Q1308">
            <v>85.201999999999998</v>
          </cell>
          <cell r="R1308">
            <v>85.201999999999998</v>
          </cell>
        </row>
        <row r="1309">
          <cell r="A1309" t="str">
            <v xml:space="preserve">Гастелло 69/1 </v>
          </cell>
          <cell r="B1309" t="str">
            <v xml:space="preserve">Гастелло 65/1 </v>
          </cell>
          <cell r="C1309" t="str">
            <v xml:space="preserve">Жилзаказчик </v>
          </cell>
          <cell r="D1309">
            <v>201.1</v>
          </cell>
          <cell r="E1309">
            <v>736</v>
          </cell>
          <cell r="F1309">
            <v>735</v>
          </cell>
          <cell r="G1309">
            <v>0.54</v>
          </cell>
          <cell r="H1309">
            <v>1.19</v>
          </cell>
          <cell r="I1309">
            <v>4.5999999999999996</v>
          </cell>
          <cell r="J1309" t="str">
            <v xml:space="preserve">1 </v>
          </cell>
          <cell r="K1309">
            <v>167</v>
          </cell>
          <cell r="L1309">
            <v>1.8291999999999999E-2</v>
          </cell>
          <cell r="M1309">
            <v>-19</v>
          </cell>
          <cell r="N1309">
            <v>18</v>
          </cell>
          <cell r="O1309">
            <v>1</v>
          </cell>
          <cell r="P1309">
            <v>26.706</v>
          </cell>
          <cell r="Q1309">
            <v>26.678000000000001</v>
          </cell>
          <cell r="R1309">
            <v>26.678000000000001</v>
          </cell>
        </row>
        <row r="1310">
          <cell r="A1310" t="str">
            <v xml:space="preserve">Гастелло 69/1 </v>
          </cell>
          <cell r="B1310" t="str">
            <v xml:space="preserve">Гастелло 69 </v>
          </cell>
          <cell r="C1310" t="str">
            <v xml:space="preserve">Жилзаказчик </v>
          </cell>
          <cell r="D1310">
            <v>325.90000000000003</v>
          </cell>
          <cell r="E1310">
            <v>1282</v>
          </cell>
          <cell r="F1310">
            <v>1347</v>
          </cell>
          <cell r="G1310">
            <v>0.59</v>
          </cell>
          <cell r="H1310">
            <v>1.19</v>
          </cell>
          <cell r="I1310">
            <v>4.5999999999999996</v>
          </cell>
          <cell r="J1310" t="str">
            <v xml:space="preserve">2 </v>
          </cell>
          <cell r="K1310">
            <v>167</v>
          </cell>
          <cell r="L1310">
            <v>3.6990000000000002E-2</v>
          </cell>
          <cell r="M1310">
            <v>-19</v>
          </cell>
          <cell r="N1310">
            <v>18</v>
          </cell>
          <cell r="O1310">
            <v>1</v>
          </cell>
          <cell r="P1310">
            <v>51.317999999999998</v>
          </cell>
          <cell r="Q1310">
            <v>41.006999999999998</v>
          </cell>
          <cell r="R1310">
            <v>41.006999999999998</v>
          </cell>
        </row>
        <row r="1311">
          <cell r="A1311" t="str">
            <v xml:space="preserve">Гастелло 69/1 </v>
          </cell>
          <cell r="B1311" t="str">
            <v xml:space="preserve">Гастелло 73 </v>
          </cell>
          <cell r="C1311" t="str">
            <v xml:space="preserve">Жилзаказчик </v>
          </cell>
          <cell r="D1311">
            <v>270</v>
          </cell>
          <cell r="E1311">
            <v>1192</v>
          </cell>
          <cell r="F1311">
            <v>1190</v>
          </cell>
          <cell r="G1311">
            <v>0.49</v>
          </cell>
          <cell r="H1311">
            <v>1.19</v>
          </cell>
          <cell r="I1311">
            <v>4.5999999999999996</v>
          </cell>
          <cell r="J1311" t="str">
            <v xml:space="preserve">2 </v>
          </cell>
          <cell r="K1311">
            <v>167</v>
          </cell>
          <cell r="L1311">
            <v>2.7102999999999999E-2</v>
          </cell>
          <cell r="M1311">
            <v>-19</v>
          </cell>
          <cell r="N1311">
            <v>18</v>
          </cell>
          <cell r="O1311">
            <v>1</v>
          </cell>
          <cell r="P1311">
            <v>39.569000000000003</v>
          </cell>
          <cell r="Q1311">
            <v>35.820999999999998</v>
          </cell>
          <cell r="R1311">
            <v>35.820999999999998</v>
          </cell>
        </row>
        <row r="1312">
          <cell r="A1312" t="str">
            <v xml:space="preserve">Гастелло 69/1 </v>
          </cell>
          <cell r="B1312" t="str">
            <v xml:space="preserve">Гастелло 73а </v>
          </cell>
          <cell r="C1312" t="str">
            <v xml:space="preserve">Жилзаказчик </v>
          </cell>
          <cell r="D1312">
            <v>267.3</v>
          </cell>
          <cell r="E1312">
            <v>1195</v>
          </cell>
          <cell r="F1312">
            <v>1193</v>
          </cell>
          <cell r="G1312">
            <v>0.49</v>
          </cell>
          <cell r="H1312">
            <v>1.19</v>
          </cell>
          <cell r="I1312">
            <v>4.5999999999999996</v>
          </cell>
          <cell r="J1312" t="str">
            <v xml:space="preserve">2 </v>
          </cell>
          <cell r="K1312">
            <v>167</v>
          </cell>
          <cell r="L1312">
            <v>2.7171999999999998E-2</v>
          </cell>
          <cell r="M1312">
            <v>-19</v>
          </cell>
          <cell r="N1312">
            <v>18</v>
          </cell>
          <cell r="O1312">
            <v>1</v>
          </cell>
          <cell r="P1312">
            <v>39.670999999999999</v>
          </cell>
          <cell r="Q1312">
            <v>35.462000000000003</v>
          </cell>
          <cell r="R1312">
            <v>35.462000000000003</v>
          </cell>
        </row>
        <row r="1313">
          <cell r="A1313" t="str">
            <v xml:space="preserve">Гастелло 69/1 </v>
          </cell>
          <cell r="B1313" t="str">
            <v xml:space="preserve">Лазурная 66 </v>
          </cell>
          <cell r="C1313" t="str">
            <v xml:space="preserve">Жилзаказчик </v>
          </cell>
          <cell r="D1313">
            <v>3283.7</v>
          </cell>
          <cell r="E1313">
            <v>11975</v>
          </cell>
          <cell r="F1313">
            <v>12016</v>
          </cell>
          <cell r="G1313">
            <v>0.38</v>
          </cell>
          <cell r="H1313">
            <v>1.19</v>
          </cell>
          <cell r="I1313">
            <v>4.5999999999999996</v>
          </cell>
          <cell r="J1313" t="str">
            <v xml:space="preserve">5 </v>
          </cell>
          <cell r="K1313">
            <v>167</v>
          </cell>
          <cell r="L1313">
            <v>0.21180599999999999</v>
          </cell>
          <cell r="M1313">
            <v>-19</v>
          </cell>
          <cell r="N1313">
            <v>18</v>
          </cell>
          <cell r="O1313">
            <v>1</v>
          </cell>
          <cell r="P1313">
            <v>308.04899999999998</v>
          </cell>
          <cell r="Q1313">
            <v>325.59699999999998</v>
          </cell>
          <cell r="R1313">
            <v>325.59699999999998</v>
          </cell>
        </row>
        <row r="1314">
          <cell r="A1314" t="str">
            <v xml:space="preserve">Гастелло 69/1 </v>
          </cell>
          <cell r="B1314" t="str">
            <v xml:space="preserve">Лазурная 68 </v>
          </cell>
          <cell r="C1314" t="str">
            <v xml:space="preserve">Жилзаказчик </v>
          </cell>
          <cell r="D1314">
            <v>2564.8000000000002</v>
          </cell>
          <cell r="E1314">
            <v>9644</v>
          </cell>
          <cell r="F1314">
            <v>9639</v>
          </cell>
          <cell r="G1314">
            <v>0.37</v>
          </cell>
          <cell r="H1314">
            <v>1.19</v>
          </cell>
          <cell r="I1314">
            <v>4.5999999999999996</v>
          </cell>
          <cell r="J1314" t="str">
            <v xml:space="preserve">5 </v>
          </cell>
          <cell r="K1314">
            <v>167</v>
          </cell>
          <cell r="L1314">
            <v>0.16633000000000001</v>
          </cell>
          <cell r="M1314">
            <v>-19</v>
          </cell>
          <cell r="N1314">
            <v>18</v>
          </cell>
          <cell r="O1314">
            <v>1</v>
          </cell>
          <cell r="P1314">
            <v>242.839</v>
          </cell>
          <cell r="Q1314">
            <v>255.20400000000001</v>
          </cell>
          <cell r="R1314">
            <v>255.20400000000001</v>
          </cell>
        </row>
        <row r="1315">
          <cell r="A1315" t="str">
            <v xml:space="preserve">Гастелло 69/1 </v>
          </cell>
          <cell r="B1315" t="str">
            <v xml:space="preserve">Циалковского 26 </v>
          </cell>
          <cell r="C1315" t="str">
            <v xml:space="preserve">Жилзаказчик </v>
          </cell>
          <cell r="D1315">
            <v>4523.2</v>
          </cell>
          <cell r="E1315">
            <v>16707</v>
          </cell>
          <cell r="F1315">
            <v>16798.02</v>
          </cell>
          <cell r="G1315">
            <v>0.37</v>
          </cell>
          <cell r="H1315">
            <v>1.19</v>
          </cell>
          <cell r="I1315">
            <v>4.5999999999999996</v>
          </cell>
          <cell r="J1315" t="str">
            <v xml:space="preserve">5 </v>
          </cell>
          <cell r="K1315">
            <v>167</v>
          </cell>
          <cell r="L1315">
            <v>0.28830699999999998</v>
          </cell>
          <cell r="M1315">
            <v>-19</v>
          </cell>
          <cell r="N1315">
            <v>18</v>
          </cell>
          <cell r="O1315">
            <v>1</v>
          </cell>
          <cell r="P1315">
            <v>418.51600000000002</v>
          </cell>
          <cell r="Q1315">
            <v>447.68700000000001</v>
          </cell>
          <cell r="R1315">
            <v>447.68700000000001</v>
          </cell>
        </row>
        <row r="1316">
          <cell r="A1316" t="str">
            <v xml:space="preserve">Гастелло 69/1 </v>
          </cell>
          <cell r="B1316" t="str">
            <v xml:space="preserve">Циолковского 18 общ </v>
          </cell>
          <cell r="C1316" t="str">
            <v xml:space="preserve">Жилзаказчик </v>
          </cell>
          <cell r="D1316">
            <v>2725</v>
          </cell>
          <cell r="E1316">
            <v>10840</v>
          </cell>
          <cell r="F1316">
            <v>10834.76</v>
          </cell>
          <cell r="G1316">
            <v>0</v>
          </cell>
          <cell r="H1316">
            <v>1.19</v>
          </cell>
          <cell r="I1316">
            <v>4.5999999999999996</v>
          </cell>
          <cell r="J1316" t="str">
            <v xml:space="preserve">5 </v>
          </cell>
          <cell r="K1316">
            <v>167</v>
          </cell>
          <cell r="L1316">
            <v>0.19181399999999998</v>
          </cell>
          <cell r="M1316">
            <v>-19</v>
          </cell>
          <cell r="N1316">
            <v>18</v>
          </cell>
          <cell r="O1316">
            <v>1</v>
          </cell>
          <cell r="P1316">
            <v>280.04399999999998</v>
          </cell>
          <cell r="Q1316">
            <v>271.14600000000002</v>
          </cell>
          <cell r="R1316">
            <v>271.14600000000002</v>
          </cell>
        </row>
        <row r="1317">
          <cell r="A1317" t="str">
            <v xml:space="preserve">Гастелло 69/1 </v>
          </cell>
          <cell r="B1317" t="str">
            <v xml:space="preserve">Гастелло 56 пом мастеров </v>
          </cell>
          <cell r="C1317" t="str">
            <v xml:space="preserve">Прочие </v>
          </cell>
          <cell r="D1317">
            <v>9.43</v>
          </cell>
          <cell r="E1317">
            <v>37</v>
          </cell>
          <cell r="F1317">
            <v>38.04</v>
          </cell>
          <cell r="G1317">
            <v>0.52</v>
          </cell>
          <cell r="H1317">
            <v>1.19</v>
          </cell>
          <cell r="I1317">
            <v>4.5999999999999996</v>
          </cell>
          <cell r="J1317" t="str">
            <v xml:space="preserve"> </v>
          </cell>
          <cell r="K1317">
            <v>167</v>
          </cell>
          <cell r="L1317">
            <v>9.1399999999999999E-4</v>
          </cell>
          <cell r="M1317">
            <v>-19</v>
          </cell>
          <cell r="N1317">
            <v>18</v>
          </cell>
          <cell r="O1317">
            <v>1</v>
          </cell>
          <cell r="P1317">
            <v>1.3340000000000001</v>
          </cell>
          <cell r="Q1317">
            <v>0</v>
          </cell>
          <cell r="R1317">
            <v>1.3340000000000001</v>
          </cell>
        </row>
        <row r="1318">
          <cell r="A1318" t="str">
            <v xml:space="preserve">Итого по котельной </v>
          </cell>
          <cell r="B1318" t="str">
            <v xml:space="preserve">собственное ---------------------------- </v>
          </cell>
          <cell r="C1318" t="str">
            <v xml:space="preserve">По всем группам </v>
          </cell>
          <cell r="D1318">
            <v>18838.060000000001</v>
          </cell>
          <cell r="E1318">
            <v>63846</v>
          </cell>
          <cell r="F1318">
            <v>73463.09</v>
          </cell>
          <cell r="H1318">
            <v>1.19</v>
          </cell>
          <cell r="L1318">
            <v>1.3723239999999999</v>
          </cell>
          <cell r="P1318">
            <v>2018.6610000000001</v>
          </cell>
          <cell r="Q1318">
            <v>1756.4769999999999</v>
          </cell>
          <cell r="R1318">
            <v>2005.8139999999999</v>
          </cell>
        </row>
        <row r="1319">
          <cell r="A1319" t="str">
            <v xml:space="preserve"> </v>
          </cell>
          <cell r="B1319" t="str">
            <v xml:space="preserve"> </v>
          </cell>
          <cell r="C1319" t="str">
            <v xml:space="preserve">Бюджет </v>
          </cell>
          <cell r="D1319">
            <v>1819.74</v>
          </cell>
          <cell r="E1319">
            <v>0</v>
          </cell>
          <cell r="F1319">
            <v>8188.85</v>
          </cell>
          <cell r="H1319">
            <v>1.19</v>
          </cell>
          <cell r="L1319">
            <v>0.132128</v>
          </cell>
          <cell r="P1319">
            <v>210.16800000000001</v>
          </cell>
          <cell r="Q1319">
            <v>0</v>
          </cell>
          <cell r="R1319">
            <v>210.16800000000001</v>
          </cell>
        </row>
        <row r="1320">
          <cell r="A1320" t="str">
            <v xml:space="preserve"> </v>
          </cell>
          <cell r="B1320" t="str">
            <v xml:space="preserve"> </v>
          </cell>
          <cell r="C1320" t="str">
            <v xml:space="preserve">"Население" в т.ч. "Жилзаказчик" </v>
          </cell>
          <cell r="D1320">
            <v>16619.400000000001</v>
          </cell>
          <cell r="E1320">
            <v>63809</v>
          </cell>
          <cell r="F1320">
            <v>63611.990000000005</v>
          </cell>
          <cell r="H1320">
            <v>1.19</v>
          </cell>
          <cell r="L1320">
            <v>1.211884</v>
          </cell>
          <cell r="P1320">
            <v>1769.3240000000001</v>
          </cell>
          <cell r="Q1320">
            <v>1756.4769999999999</v>
          </cell>
          <cell r="R1320">
            <v>1756.4769999999999</v>
          </cell>
        </row>
        <row r="1321">
          <cell r="A1321" t="str">
            <v xml:space="preserve"> </v>
          </cell>
          <cell r="B1321" t="str">
            <v xml:space="preserve"> </v>
          </cell>
          <cell r="C1321" t="str">
            <v xml:space="preserve">Жилзаказчик </v>
          </cell>
          <cell r="D1321">
            <v>16431.100000000002</v>
          </cell>
          <cell r="E1321">
            <v>62895</v>
          </cell>
          <cell r="F1321">
            <v>62867.33</v>
          </cell>
          <cell r="H1321">
            <v>1.19</v>
          </cell>
          <cell r="L1321">
            <v>1.191573</v>
          </cell>
          <cell r="P1321">
            <v>1739.672</v>
          </cell>
          <cell r="Q1321">
            <v>1731.4959999999999</v>
          </cell>
          <cell r="R1321">
            <v>1731.4959999999999</v>
          </cell>
        </row>
        <row r="1322">
          <cell r="A1322" t="str">
            <v xml:space="preserve"> </v>
          </cell>
          <cell r="B1322" t="str">
            <v xml:space="preserve"> </v>
          </cell>
          <cell r="C1322" t="str">
            <v xml:space="preserve">Прочие </v>
          </cell>
          <cell r="D1322">
            <v>398.92</v>
          </cell>
          <cell r="E1322">
            <v>37</v>
          </cell>
          <cell r="F1322">
            <v>1662.25</v>
          </cell>
          <cell r="H1322">
            <v>1.19</v>
          </cell>
          <cell r="L1322">
            <v>2.8312E-2</v>
          </cell>
          <cell r="P1322">
            <v>39.169000000000004</v>
          </cell>
          <cell r="Q1322">
            <v>0</v>
          </cell>
          <cell r="R1322">
            <v>39.169000000000004</v>
          </cell>
        </row>
        <row r="1323">
          <cell r="A1323" t="str">
            <v>Тепловые потери в наружных сетях потребителей</v>
          </cell>
          <cell r="H1323">
            <v>1.19</v>
          </cell>
        </row>
        <row r="1324">
          <cell r="A1324" t="str">
            <v xml:space="preserve">Гоголя 60 </v>
          </cell>
          <cell r="B1324" t="str">
            <v xml:space="preserve">ГОГОЛЯ 77 ПУ38 "ЛИТ Г" </v>
          </cell>
          <cell r="C1324" t="str">
            <v xml:space="preserve">Бюджет </v>
          </cell>
          <cell r="D1324">
            <v>205.47</v>
          </cell>
          <cell r="E1324">
            <v>0</v>
          </cell>
          <cell r="F1324">
            <v>924.61</v>
          </cell>
          <cell r="G1324">
            <v>0.35</v>
          </cell>
          <cell r="H1324">
            <v>1.19</v>
          </cell>
          <cell r="I1324">
            <v>4.5999999999999996</v>
          </cell>
          <cell r="J1324" t="str">
            <v xml:space="preserve"> </v>
          </cell>
          <cell r="K1324">
            <v>167</v>
          </cell>
          <cell r="L1324">
            <v>1.4200000000000001E-2</v>
          </cell>
          <cell r="M1324">
            <v>-19</v>
          </cell>
          <cell r="N1324">
            <v>16</v>
          </cell>
          <cell r="O1324">
            <v>1</v>
          </cell>
          <cell r="P1324">
            <v>18.664000000000001</v>
          </cell>
          <cell r="Q1324">
            <v>0</v>
          </cell>
          <cell r="R1324">
            <v>18.664000000000001</v>
          </cell>
        </row>
        <row r="1325">
          <cell r="A1325" t="str">
            <v xml:space="preserve">Гоголя 60 </v>
          </cell>
          <cell r="B1325" t="str">
            <v xml:space="preserve">ГОГОЛЯ 77 ПУ38 ЛИТ"Б" </v>
          </cell>
          <cell r="C1325" t="str">
            <v xml:space="preserve">Бюджет </v>
          </cell>
          <cell r="D1325">
            <v>259.3</v>
          </cell>
          <cell r="E1325">
            <v>0</v>
          </cell>
          <cell r="F1325">
            <v>1166.83</v>
          </cell>
          <cell r="G1325">
            <v>0.35</v>
          </cell>
          <cell r="H1325">
            <v>1.19</v>
          </cell>
          <cell r="I1325">
            <v>4.5999999999999996</v>
          </cell>
          <cell r="J1325" t="str">
            <v xml:space="preserve"> </v>
          </cell>
          <cell r="K1325">
            <v>167</v>
          </cell>
          <cell r="L1325">
            <v>1.7920000000000002E-2</v>
          </cell>
          <cell r="M1325">
            <v>-19</v>
          </cell>
          <cell r="N1325">
            <v>16</v>
          </cell>
          <cell r="O1325">
            <v>1</v>
          </cell>
          <cell r="P1325">
            <v>23.553999999999998</v>
          </cell>
          <cell r="Q1325">
            <v>0</v>
          </cell>
          <cell r="R1325">
            <v>23.553999999999998</v>
          </cell>
        </row>
        <row r="1326">
          <cell r="A1326" t="str">
            <v xml:space="preserve">Гоголя 60 </v>
          </cell>
          <cell r="B1326" t="str">
            <v xml:space="preserve">Гоголя 77 ЛИТ"А" </v>
          </cell>
          <cell r="C1326" t="str">
            <v xml:space="preserve">Бюджет </v>
          </cell>
          <cell r="D1326">
            <v>688.32</v>
          </cell>
          <cell r="E1326">
            <v>0</v>
          </cell>
          <cell r="F1326">
            <v>3097.44</v>
          </cell>
          <cell r="G1326">
            <v>0.35</v>
          </cell>
          <cell r="H1326">
            <v>1.19</v>
          </cell>
          <cell r="I1326">
            <v>4.5999999999999996</v>
          </cell>
          <cell r="J1326" t="str">
            <v xml:space="preserve"> </v>
          </cell>
          <cell r="K1326">
            <v>167</v>
          </cell>
          <cell r="L1326">
            <v>4.7570000000000001E-2</v>
          </cell>
          <cell r="M1326">
            <v>-19</v>
          </cell>
          <cell r="N1326">
            <v>16</v>
          </cell>
          <cell r="O1326">
            <v>1</v>
          </cell>
          <cell r="P1326">
            <v>62.524999999999999</v>
          </cell>
          <cell r="Q1326">
            <v>0</v>
          </cell>
          <cell r="R1326">
            <v>62.524999999999999</v>
          </cell>
        </row>
        <row r="1327">
          <cell r="A1327" t="str">
            <v xml:space="preserve">Гоголя 60 </v>
          </cell>
          <cell r="B1327" t="str">
            <v xml:space="preserve">Пашковский библиотека им.Добролюбова </v>
          </cell>
          <cell r="C1327" t="str">
            <v xml:space="preserve">Бюджет </v>
          </cell>
          <cell r="D1327">
            <v>331</v>
          </cell>
          <cell r="E1327">
            <v>1589</v>
          </cell>
          <cell r="F1327">
            <v>1340.08</v>
          </cell>
          <cell r="G1327">
            <v>0.37</v>
          </cell>
          <cell r="H1327">
            <v>1.19</v>
          </cell>
          <cell r="I1327">
            <v>4.5999999999999996</v>
          </cell>
          <cell r="J1327" t="str">
            <v xml:space="preserve"> </v>
          </cell>
          <cell r="K1327">
            <v>167</v>
          </cell>
          <cell r="L1327">
            <v>2.3E-2</v>
          </cell>
          <cell r="M1327">
            <v>-19</v>
          </cell>
          <cell r="N1327">
            <v>18</v>
          </cell>
          <cell r="O1327">
            <v>1</v>
          </cell>
          <cell r="P1327">
            <v>33.581000000000003</v>
          </cell>
          <cell r="Q1327">
            <v>0</v>
          </cell>
          <cell r="R1327">
            <v>33.581000000000003</v>
          </cell>
        </row>
        <row r="1328">
          <cell r="A1328" t="str">
            <v xml:space="preserve">Гоголя 60 </v>
          </cell>
          <cell r="B1328" t="str">
            <v xml:space="preserve">Бершанской 149 п/о 27 </v>
          </cell>
          <cell r="C1328" t="str">
            <v xml:space="preserve">Прочие </v>
          </cell>
          <cell r="D1328">
            <v>154</v>
          </cell>
          <cell r="E1328">
            <v>430</v>
          </cell>
          <cell r="F1328">
            <v>1107.97</v>
          </cell>
          <cell r="G1328">
            <v>0.43</v>
          </cell>
          <cell r="H1328">
            <v>1.19</v>
          </cell>
          <cell r="I1328">
            <v>4.5999999999999996</v>
          </cell>
          <cell r="J1328" t="str">
            <v xml:space="preserve"> </v>
          </cell>
          <cell r="K1328">
            <v>167</v>
          </cell>
          <cell r="L1328">
            <v>2.2100000000000002E-2</v>
          </cell>
          <cell r="M1328">
            <v>-19</v>
          </cell>
          <cell r="N1328">
            <v>18</v>
          </cell>
          <cell r="O1328">
            <v>1</v>
          </cell>
          <cell r="P1328">
            <v>32.265000000000001</v>
          </cell>
          <cell r="Q1328">
            <v>0</v>
          </cell>
          <cell r="R1328">
            <v>32.265000000000001</v>
          </cell>
        </row>
        <row r="1329">
          <cell r="A1329" t="str">
            <v xml:space="preserve">Гоголя 60 </v>
          </cell>
          <cell r="B1329" t="str">
            <v xml:space="preserve">Гоголя 60/3 лит Б </v>
          </cell>
          <cell r="C1329" t="str">
            <v xml:space="preserve">Прочие </v>
          </cell>
          <cell r="D1329">
            <v>241.3</v>
          </cell>
          <cell r="E1329">
            <v>1068</v>
          </cell>
          <cell r="F1329">
            <v>1068</v>
          </cell>
          <cell r="G1329">
            <v>0.60000000000000009</v>
          </cell>
          <cell r="H1329">
            <v>1.19</v>
          </cell>
          <cell r="I1329">
            <v>4.5999999999999996</v>
          </cell>
          <cell r="J1329" t="str">
            <v xml:space="preserve"> </v>
          </cell>
          <cell r="K1329">
            <v>167</v>
          </cell>
          <cell r="L1329">
            <v>2.7941999999999998E-2</v>
          </cell>
          <cell r="M1329">
            <v>-19</v>
          </cell>
          <cell r="N1329">
            <v>16</v>
          </cell>
          <cell r="O1329">
            <v>1</v>
          </cell>
          <cell r="P1329">
            <v>36.726999999999997</v>
          </cell>
          <cell r="Q1329">
            <v>0</v>
          </cell>
          <cell r="R1329">
            <v>36.726999999999997</v>
          </cell>
        </row>
        <row r="1330">
          <cell r="A1330" t="str">
            <v xml:space="preserve">Гоголя 60 </v>
          </cell>
          <cell r="B1330" t="str">
            <v xml:space="preserve">Гоголя 60/3 лит В </v>
          </cell>
          <cell r="C1330" t="str">
            <v xml:space="preserve">Прочие </v>
          </cell>
          <cell r="D1330">
            <v>1268.0999999999999</v>
          </cell>
          <cell r="E1330">
            <v>5475</v>
          </cell>
          <cell r="F1330">
            <v>5520.55</v>
          </cell>
          <cell r="G1330">
            <v>0.55000000000000004</v>
          </cell>
          <cell r="H1330">
            <v>1.19</v>
          </cell>
          <cell r="I1330">
            <v>4.5999999999999996</v>
          </cell>
          <cell r="J1330" t="str">
            <v xml:space="preserve"> </v>
          </cell>
          <cell r="K1330">
            <v>167</v>
          </cell>
          <cell r="L1330">
            <v>0.13234299999999999</v>
          </cell>
          <cell r="M1330">
            <v>-19</v>
          </cell>
          <cell r="N1330">
            <v>16</v>
          </cell>
          <cell r="O1330">
            <v>1</v>
          </cell>
          <cell r="P1330">
            <v>173.94800000000001</v>
          </cell>
          <cell r="Q1330">
            <v>0</v>
          </cell>
          <cell r="R1330">
            <v>173.94800000000001</v>
          </cell>
        </row>
        <row r="1331">
          <cell r="A1331" t="str">
            <v xml:space="preserve">Гоголя 60 </v>
          </cell>
          <cell r="B1331" t="str">
            <v xml:space="preserve">Гоголя 60/3 лит Д </v>
          </cell>
          <cell r="C1331" t="str">
            <v xml:space="preserve">Прочие </v>
          </cell>
          <cell r="D1331">
            <v>463.3</v>
          </cell>
          <cell r="E1331">
            <v>2320</v>
          </cell>
          <cell r="F1331">
            <v>2320</v>
          </cell>
          <cell r="G1331">
            <v>0.60000000000000009</v>
          </cell>
          <cell r="H1331">
            <v>1.19</v>
          </cell>
          <cell r="I1331">
            <v>4.5999999999999996</v>
          </cell>
          <cell r="J1331" t="str">
            <v xml:space="preserve"> </v>
          </cell>
          <cell r="K1331">
            <v>167</v>
          </cell>
          <cell r="L1331">
            <v>6.08E-2</v>
          </cell>
          <cell r="M1331">
            <v>-19</v>
          </cell>
          <cell r="N1331">
            <v>16</v>
          </cell>
          <cell r="O1331">
            <v>1</v>
          </cell>
          <cell r="P1331">
            <v>79.915000000000006</v>
          </cell>
          <cell r="Q1331">
            <v>0</v>
          </cell>
          <cell r="R1331">
            <v>79.915000000000006</v>
          </cell>
        </row>
        <row r="1332">
          <cell r="A1332" t="str">
            <v xml:space="preserve">Гоголя 60 </v>
          </cell>
          <cell r="B1332" t="str">
            <v xml:space="preserve">Гоголя 60/3 лит Ж </v>
          </cell>
          <cell r="C1332" t="str">
            <v xml:space="preserve">Прочие </v>
          </cell>
          <cell r="D1332">
            <v>1500.8</v>
          </cell>
          <cell r="E1332">
            <v>6638</v>
          </cell>
          <cell r="F1332">
            <v>6665.6</v>
          </cell>
          <cell r="G1332">
            <v>0.38</v>
          </cell>
          <cell r="H1332">
            <v>1.19</v>
          </cell>
          <cell r="I1332">
            <v>4.5999999999999996</v>
          </cell>
          <cell r="J1332" t="str">
            <v xml:space="preserve"> </v>
          </cell>
          <cell r="K1332">
            <v>167</v>
          </cell>
          <cell r="L1332">
            <v>0.11749499999999999</v>
          </cell>
          <cell r="M1332">
            <v>-19</v>
          </cell>
          <cell r="N1332">
            <v>18</v>
          </cell>
          <cell r="O1332">
            <v>1</v>
          </cell>
          <cell r="P1332">
            <v>171.53899999999999</v>
          </cell>
          <cell r="Q1332">
            <v>0</v>
          </cell>
          <cell r="R1332">
            <v>171.53899999999999</v>
          </cell>
        </row>
        <row r="1333">
          <cell r="A1333" t="str">
            <v xml:space="preserve">Гоголя 60 </v>
          </cell>
          <cell r="B1333" t="str">
            <v xml:space="preserve">Гоголя 60/3 лит Г </v>
          </cell>
          <cell r="C1333" t="str">
            <v xml:space="preserve">Прочие </v>
          </cell>
          <cell r="D1333">
            <v>1525.5</v>
          </cell>
          <cell r="E1333">
            <v>6893</v>
          </cell>
          <cell r="F1333">
            <v>6717</v>
          </cell>
          <cell r="G1333">
            <v>0.55000000000000004</v>
          </cell>
          <cell r="H1333">
            <v>1.19</v>
          </cell>
          <cell r="I1333">
            <v>4.5999999999999996</v>
          </cell>
          <cell r="J1333" t="str">
            <v xml:space="preserve"> </v>
          </cell>
          <cell r="K1333">
            <v>167</v>
          </cell>
          <cell r="L1333">
            <v>0.16087099999999999</v>
          </cell>
          <cell r="M1333">
            <v>-19</v>
          </cell>
          <cell r="N1333">
            <v>16</v>
          </cell>
          <cell r="O1333">
            <v>1</v>
          </cell>
          <cell r="P1333">
            <v>211.446</v>
          </cell>
          <cell r="Q1333">
            <v>0</v>
          </cell>
          <cell r="R1333">
            <v>211.446</v>
          </cell>
        </row>
        <row r="1334">
          <cell r="A1334" t="str">
            <v xml:space="preserve">Гоголя 60 </v>
          </cell>
          <cell r="B1334" t="str">
            <v xml:space="preserve">Гоголя 30 Д/С  25 </v>
          </cell>
          <cell r="C1334" t="str">
            <v xml:space="preserve">ИТП Бюджет </v>
          </cell>
          <cell r="D1334">
            <v>402.1</v>
          </cell>
          <cell r="E1334">
            <v>1330</v>
          </cell>
          <cell r="F1334">
            <v>1785.3</v>
          </cell>
          <cell r="G1334">
            <v>0</v>
          </cell>
          <cell r="H1334">
            <v>1.19</v>
          </cell>
          <cell r="I1334">
            <v>4.5999999999999996</v>
          </cell>
          <cell r="J1334" t="str">
            <v xml:space="preserve"> </v>
          </cell>
          <cell r="K1334">
            <v>167</v>
          </cell>
          <cell r="L1334">
            <v>6.9400000000000003E-2</v>
          </cell>
          <cell r="M1334">
            <v>-19</v>
          </cell>
          <cell r="N1334">
            <v>20</v>
          </cell>
          <cell r="O1334">
            <v>1</v>
          </cell>
          <cell r="P1334">
            <v>110.392</v>
          </cell>
          <cell r="Q1334">
            <v>0</v>
          </cell>
          <cell r="R1334">
            <v>110.392</v>
          </cell>
        </row>
        <row r="1335">
          <cell r="A1335" t="str">
            <v xml:space="preserve">Гоголя 60 </v>
          </cell>
          <cell r="B1335" t="str">
            <v xml:space="preserve">Бершанская 220 ОБЩЕЖИТИЕ №2 лит Д </v>
          </cell>
          <cell r="C1335" t="str">
            <v xml:space="preserve">ИТП Население </v>
          </cell>
          <cell r="D1335">
            <v>1680</v>
          </cell>
          <cell r="E1335">
            <v>7505</v>
          </cell>
          <cell r="F1335">
            <v>7470.35</v>
          </cell>
          <cell r="G1335">
            <v>0.41</v>
          </cell>
          <cell r="H1335">
            <v>1.19</v>
          </cell>
          <cell r="I1335">
            <v>4.5999999999999996</v>
          </cell>
          <cell r="J1335" t="str">
            <v xml:space="preserve">3 </v>
          </cell>
          <cell r="K1335">
            <v>167</v>
          </cell>
          <cell r="L1335">
            <v>0.1416</v>
          </cell>
          <cell r="M1335">
            <v>-19</v>
          </cell>
          <cell r="N1335">
            <v>18</v>
          </cell>
          <cell r="O1335">
            <v>1</v>
          </cell>
          <cell r="P1335">
            <v>206.73400000000001</v>
          </cell>
          <cell r="Q1335">
            <v>222.887</v>
          </cell>
          <cell r="R1335">
            <v>222.887</v>
          </cell>
        </row>
        <row r="1336">
          <cell r="A1336" t="str">
            <v xml:space="preserve">Гоголя 60 </v>
          </cell>
          <cell r="B1336" t="str">
            <v xml:space="preserve">Бершанской 220 Общежит.№1литВ </v>
          </cell>
          <cell r="C1336" t="str">
            <v xml:space="preserve">ИТП Население </v>
          </cell>
          <cell r="D1336">
            <v>3250</v>
          </cell>
          <cell r="E1336">
            <v>11248</v>
          </cell>
          <cell r="F1336">
            <v>11155.3</v>
          </cell>
          <cell r="G1336">
            <v>0.38</v>
          </cell>
          <cell r="H1336">
            <v>1.19</v>
          </cell>
          <cell r="I1336">
            <v>4.5999999999999996</v>
          </cell>
          <cell r="J1336" t="str">
            <v xml:space="preserve">3 </v>
          </cell>
          <cell r="K1336">
            <v>167</v>
          </cell>
          <cell r="L1336">
            <v>0.196635</v>
          </cell>
          <cell r="M1336">
            <v>-19</v>
          </cell>
          <cell r="N1336">
            <v>18</v>
          </cell>
          <cell r="O1336">
            <v>1</v>
          </cell>
          <cell r="P1336">
            <v>287.084</v>
          </cell>
          <cell r="Q1336">
            <v>431.18099999999998</v>
          </cell>
          <cell r="R1336">
            <v>431.18099999999998</v>
          </cell>
        </row>
        <row r="1337">
          <cell r="A1337" t="str">
            <v xml:space="preserve">Гоголя 60 </v>
          </cell>
          <cell r="B1337" t="str">
            <v xml:space="preserve">Бершанская 220 лит А </v>
          </cell>
          <cell r="C1337" t="str">
            <v xml:space="preserve">Бюджет </v>
          </cell>
          <cell r="D1337">
            <v>1226.3</v>
          </cell>
          <cell r="E1337">
            <v>4741</v>
          </cell>
          <cell r="F1337">
            <v>4741.6000000000004</v>
          </cell>
          <cell r="G1337">
            <v>0.35</v>
          </cell>
          <cell r="H1337">
            <v>1.19</v>
          </cell>
          <cell r="I1337">
            <v>4.5999999999999996</v>
          </cell>
          <cell r="J1337" t="str">
            <v xml:space="preserve"> </v>
          </cell>
          <cell r="K1337">
            <v>167</v>
          </cell>
          <cell r="L1337">
            <v>7.2404999999999997E-2</v>
          </cell>
          <cell r="M1337">
            <v>-19</v>
          </cell>
          <cell r="N1337">
            <v>16</v>
          </cell>
          <cell r="O1337">
            <v>1</v>
          </cell>
          <cell r="P1337">
            <v>95.167000000000002</v>
          </cell>
          <cell r="Q1337">
            <v>0</v>
          </cell>
          <cell r="R1337">
            <v>95.167000000000002</v>
          </cell>
        </row>
        <row r="1338">
          <cell r="A1338" t="str">
            <v xml:space="preserve">Гоголя 60 </v>
          </cell>
          <cell r="B1338" t="str">
            <v xml:space="preserve">Бершанская 220 лит Г </v>
          </cell>
          <cell r="C1338" t="str">
            <v xml:space="preserve">Бюджет </v>
          </cell>
          <cell r="D1338">
            <v>288.89999999999998</v>
          </cell>
          <cell r="E1338">
            <v>1321</v>
          </cell>
          <cell r="F1338">
            <v>1362.4</v>
          </cell>
          <cell r="G1338">
            <v>0.68</v>
          </cell>
          <cell r="H1338">
            <v>1.19</v>
          </cell>
          <cell r="I1338">
            <v>4.5999999999999996</v>
          </cell>
          <cell r="J1338" t="str">
            <v xml:space="preserve"> </v>
          </cell>
          <cell r="K1338">
            <v>167</v>
          </cell>
          <cell r="L1338">
            <v>4.0350000000000004E-2</v>
          </cell>
          <cell r="M1338">
            <v>-19</v>
          </cell>
          <cell r="N1338">
            <v>16</v>
          </cell>
          <cell r="O1338">
            <v>1</v>
          </cell>
          <cell r="P1338">
            <v>53.036000000000001</v>
          </cell>
          <cell r="Q1338">
            <v>0</v>
          </cell>
          <cell r="R1338">
            <v>53.036000000000001</v>
          </cell>
        </row>
        <row r="1339">
          <cell r="A1339" t="str">
            <v xml:space="preserve">Гоголя 60 </v>
          </cell>
          <cell r="B1339" t="str">
            <v xml:space="preserve">Бершанская 220 лит П </v>
          </cell>
          <cell r="C1339" t="str">
            <v xml:space="preserve">Бюджет </v>
          </cell>
          <cell r="D1339">
            <v>4595</v>
          </cell>
          <cell r="E1339">
            <v>22741</v>
          </cell>
          <cell r="F1339">
            <v>22625.85</v>
          </cell>
          <cell r="G1339">
            <v>0.35</v>
          </cell>
          <cell r="H1339">
            <v>1.19</v>
          </cell>
          <cell r="I1339">
            <v>4.5999999999999996</v>
          </cell>
          <cell r="J1339" t="str">
            <v xml:space="preserve"> </v>
          </cell>
          <cell r="K1339">
            <v>167</v>
          </cell>
          <cell r="L1339">
            <v>0.36734000000000006</v>
          </cell>
          <cell r="M1339">
            <v>-19</v>
          </cell>
          <cell r="N1339">
            <v>18</v>
          </cell>
          <cell r="O1339">
            <v>1</v>
          </cell>
          <cell r="P1339">
            <v>536.30999999999995</v>
          </cell>
          <cell r="Q1339">
            <v>0</v>
          </cell>
          <cell r="R1339">
            <v>536.30999999999995</v>
          </cell>
        </row>
        <row r="1340">
          <cell r="A1340" t="str">
            <v xml:space="preserve">Гоголя 60 </v>
          </cell>
          <cell r="B1340" t="str">
            <v xml:space="preserve">ГОГОЛЯ 60/2 СПОРТ.КОМП. </v>
          </cell>
          <cell r="C1340" t="str">
            <v xml:space="preserve">ИТП Бюджет </v>
          </cell>
          <cell r="D1340">
            <v>5732.5</v>
          </cell>
          <cell r="E1340">
            <v>37809</v>
          </cell>
          <cell r="F1340">
            <v>37648.6</v>
          </cell>
          <cell r="G1340">
            <v>0.24</v>
          </cell>
          <cell r="H1340">
            <v>1.19</v>
          </cell>
          <cell r="I1340">
            <v>4.5999999999999996</v>
          </cell>
          <cell r="J1340" t="str">
            <v xml:space="preserve"> </v>
          </cell>
          <cell r="K1340">
            <v>167</v>
          </cell>
          <cell r="L1340">
            <v>0.39648000000000005</v>
          </cell>
          <cell r="M1340">
            <v>-19</v>
          </cell>
          <cell r="N1340">
            <v>16</v>
          </cell>
          <cell r="O1340">
            <v>1</v>
          </cell>
          <cell r="P1340">
            <v>521.12599999999998</v>
          </cell>
          <cell r="Q1340">
            <v>0</v>
          </cell>
          <cell r="R1340">
            <v>521.12599999999998</v>
          </cell>
        </row>
        <row r="1341">
          <cell r="A1341" t="str">
            <v xml:space="preserve">Гоголя 60 </v>
          </cell>
          <cell r="B1341" t="str">
            <v xml:space="preserve">Новый пер 8 Хоз.двор </v>
          </cell>
          <cell r="C1341" t="str">
            <v xml:space="preserve">Прочие </v>
          </cell>
          <cell r="D1341">
            <v>232.82</v>
          </cell>
          <cell r="E1341">
            <v>1260</v>
          </cell>
          <cell r="F1341">
            <v>1047.71</v>
          </cell>
          <cell r="G1341">
            <v>0.5</v>
          </cell>
          <cell r="H1341">
            <v>1.19</v>
          </cell>
          <cell r="I1341">
            <v>4.5999999999999996</v>
          </cell>
          <cell r="J1341" t="str">
            <v xml:space="preserve"> </v>
          </cell>
          <cell r="K1341">
            <v>167</v>
          </cell>
          <cell r="L1341">
            <v>2.4300000000000002E-2</v>
          </cell>
          <cell r="M1341">
            <v>-19</v>
          </cell>
          <cell r="N1341">
            <v>18</v>
          </cell>
          <cell r="O1341">
            <v>1</v>
          </cell>
          <cell r="P1341">
            <v>35.476999999999997</v>
          </cell>
          <cell r="Q1341">
            <v>0</v>
          </cell>
          <cell r="R1341">
            <v>35.476999999999997</v>
          </cell>
        </row>
        <row r="1342">
          <cell r="A1342" t="str">
            <v xml:space="preserve">Гоголя 60 </v>
          </cell>
          <cell r="B1342" t="str">
            <v xml:space="preserve">Бородинская 115/1 АДМ.ЗД. </v>
          </cell>
          <cell r="C1342" t="str">
            <v xml:space="preserve">Прочие </v>
          </cell>
          <cell r="D1342">
            <v>385.1</v>
          </cell>
          <cell r="E1342">
            <v>1469</v>
          </cell>
          <cell r="F1342">
            <v>1469.85</v>
          </cell>
          <cell r="G1342">
            <v>0.43</v>
          </cell>
          <cell r="H1342">
            <v>1.19</v>
          </cell>
          <cell r="I1342">
            <v>4.5999999999999996</v>
          </cell>
          <cell r="J1342" t="str">
            <v xml:space="preserve"> </v>
          </cell>
          <cell r="K1342">
            <v>167</v>
          </cell>
          <cell r="L1342">
            <v>2.9318E-2</v>
          </cell>
          <cell r="M1342">
            <v>-19</v>
          </cell>
          <cell r="N1342">
            <v>18</v>
          </cell>
          <cell r="O1342">
            <v>1</v>
          </cell>
          <cell r="P1342">
            <v>42.805</v>
          </cell>
          <cell r="Q1342">
            <v>0</v>
          </cell>
          <cell r="R1342">
            <v>42.805</v>
          </cell>
        </row>
        <row r="1343">
          <cell r="A1343" t="str">
            <v xml:space="preserve">Гоголя 60 </v>
          </cell>
          <cell r="B1343" t="str">
            <v xml:space="preserve">Пашковский Гоголя 67/1 </v>
          </cell>
          <cell r="C1343" t="str">
            <v xml:space="preserve">Население </v>
          </cell>
          <cell r="D1343">
            <v>60.3</v>
          </cell>
          <cell r="E1343">
            <v>203</v>
          </cell>
          <cell r="F1343">
            <v>203.25</v>
          </cell>
          <cell r="G1343">
            <v>0.7</v>
          </cell>
          <cell r="H1343">
            <v>1.19</v>
          </cell>
          <cell r="I1343">
            <v>4.5999999999999996</v>
          </cell>
          <cell r="J1343" t="str">
            <v xml:space="preserve">1 </v>
          </cell>
          <cell r="K1343">
            <v>167</v>
          </cell>
          <cell r="L1343">
            <v>6.6E-3</v>
          </cell>
          <cell r="M1343">
            <v>-19</v>
          </cell>
          <cell r="N1343">
            <v>18</v>
          </cell>
          <cell r="O1343">
            <v>1</v>
          </cell>
          <cell r="P1343">
            <v>9.6370000000000005</v>
          </cell>
          <cell r="Q1343">
            <v>7.9989999999999997</v>
          </cell>
          <cell r="R1343">
            <v>7.9989999999999997</v>
          </cell>
        </row>
        <row r="1344">
          <cell r="A1344" t="str">
            <v xml:space="preserve">Гоголя 60 </v>
          </cell>
          <cell r="B1344" t="str">
            <v xml:space="preserve">Фадеева 158 СОШ-59 маст,ст,с/з </v>
          </cell>
          <cell r="C1344" t="str">
            <v xml:space="preserve">Бюджет </v>
          </cell>
          <cell r="D1344">
            <v>679.1</v>
          </cell>
          <cell r="E1344">
            <v>9606</v>
          </cell>
          <cell r="F1344">
            <v>3606</v>
          </cell>
          <cell r="G1344">
            <v>0.41</v>
          </cell>
          <cell r="H1344">
            <v>1.19</v>
          </cell>
          <cell r="I1344">
            <v>4.5999999999999996</v>
          </cell>
          <cell r="J1344" t="str">
            <v xml:space="preserve"> </v>
          </cell>
          <cell r="K1344">
            <v>167</v>
          </cell>
          <cell r="L1344">
            <v>6.3200000000000006E-2</v>
          </cell>
          <cell r="M1344">
            <v>-19</v>
          </cell>
          <cell r="N1344">
            <v>15</v>
          </cell>
          <cell r="O1344">
            <v>1</v>
          </cell>
          <cell r="P1344">
            <v>78.061999999999998</v>
          </cell>
          <cell r="Q1344">
            <v>0</v>
          </cell>
          <cell r="R1344">
            <v>78.061999999999998</v>
          </cell>
        </row>
        <row r="1345">
          <cell r="A1345" t="str">
            <v xml:space="preserve">Гоголя 60 </v>
          </cell>
          <cell r="B1345" t="str">
            <v xml:space="preserve">Фадеева 158 СОШ-59 уч. часть </v>
          </cell>
          <cell r="C1345" t="str">
            <v xml:space="preserve">Бюджет </v>
          </cell>
          <cell r="D1345">
            <v>93.89</v>
          </cell>
          <cell r="E1345">
            <v>0</v>
          </cell>
          <cell r="F1345">
            <v>422.49</v>
          </cell>
          <cell r="G1345">
            <v>0.39</v>
          </cell>
          <cell r="H1345">
            <v>1.19</v>
          </cell>
          <cell r="I1345">
            <v>4.5999999999999996</v>
          </cell>
          <cell r="J1345" t="str">
            <v xml:space="preserve"> </v>
          </cell>
          <cell r="K1345">
            <v>167</v>
          </cell>
          <cell r="L1345">
            <v>7.2300000000000003E-3</v>
          </cell>
          <cell r="M1345">
            <v>-19</v>
          </cell>
          <cell r="N1345">
            <v>16</v>
          </cell>
          <cell r="O1345">
            <v>1</v>
          </cell>
          <cell r="P1345">
            <v>9.5030000000000001</v>
          </cell>
          <cell r="Q1345">
            <v>0</v>
          </cell>
          <cell r="R1345">
            <v>9.5030000000000001</v>
          </cell>
        </row>
        <row r="1346">
          <cell r="A1346" t="str">
            <v xml:space="preserve">Гоголя 60 </v>
          </cell>
          <cell r="B1346" t="str">
            <v xml:space="preserve">Фадеева 158 СОШ-59 уч.часть </v>
          </cell>
          <cell r="C1346" t="str">
            <v xml:space="preserve">Бюджет </v>
          </cell>
          <cell r="D1346">
            <v>94</v>
          </cell>
          <cell r="E1346">
            <v>0</v>
          </cell>
          <cell r="F1346">
            <v>422.5</v>
          </cell>
          <cell r="G1346">
            <v>0.39</v>
          </cell>
          <cell r="H1346">
            <v>1.19</v>
          </cell>
          <cell r="I1346">
            <v>4.5999999999999996</v>
          </cell>
          <cell r="J1346" t="str">
            <v xml:space="preserve"> </v>
          </cell>
          <cell r="K1346">
            <v>167</v>
          </cell>
          <cell r="L1346">
            <v>7.2300000000000003E-3</v>
          </cell>
          <cell r="M1346">
            <v>-19</v>
          </cell>
          <cell r="N1346">
            <v>16</v>
          </cell>
          <cell r="O1346">
            <v>1</v>
          </cell>
          <cell r="P1346">
            <v>9.5030000000000001</v>
          </cell>
          <cell r="Q1346">
            <v>0</v>
          </cell>
          <cell r="R1346">
            <v>9.5030000000000001</v>
          </cell>
        </row>
        <row r="1347">
          <cell r="A1347" t="str">
            <v xml:space="preserve">Гоголя 60 </v>
          </cell>
          <cell r="B1347" t="str">
            <v xml:space="preserve">Фадеева 158 с/ш 59 адм. здание </v>
          </cell>
          <cell r="C1347" t="str">
            <v xml:space="preserve">Бюджет </v>
          </cell>
          <cell r="D1347">
            <v>957.6</v>
          </cell>
          <cell r="E1347">
            <v>0</v>
          </cell>
          <cell r="F1347">
            <v>5381.87</v>
          </cell>
          <cell r="G1347">
            <v>0.39</v>
          </cell>
          <cell r="H1347">
            <v>1.19</v>
          </cell>
          <cell r="I1347">
            <v>4.5999999999999996</v>
          </cell>
          <cell r="J1347" t="str">
            <v xml:space="preserve"> </v>
          </cell>
          <cell r="K1347">
            <v>167</v>
          </cell>
          <cell r="L1347">
            <v>9.2100000000000001E-2</v>
          </cell>
          <cell r="M1347">
            <v>-19</v>
          </cell>
          <cell r="N1347">
            <v>16</v>
          </cell>
          <cell r="O1347">
            <v>1</v>
          </cell>
          <cell r="P1347">
            <v>121.053</v>
          </cell>
          <cell r="Q1347">
            <v>0</v>
          </cell>
          <cell r="R1347">
            <v>121.053</v>
          </cell>
        </row>
        <row r="1348">
          <cell r="A1348" t="str">
            <v xml:space="preserve">Гоголя 60 </v>
          </cell>
          <cell r="B1348" t="str">
            <v xml:space="preserve">Гоголя 17 СОШ-58 ЛИТ А </v>
          </cell>
          <cell r="C1348" t="str">
            <v xml:space="preserve">Бюджет </v>
          </cell>
          <cell r="D1348">
            <v>1453.4</v>
          </cell>
          <cell r="E1348">
            <v>7200</v>
          </cell>
          <cell r="F1348">
            <v>8584.9500000000007</v>
          </cell>
          <cell r="G1348">
            <v>0.35</v>
          </cell>
          <cell r="H1348">
            <v>1.19</v>
          </cell>
          <cell r="I1348">
            <v>4.5999999999999996</v>
          </cell>
          <cell r="J1348" t="str">
            <v xml:space="preserve"> </v>
          </cell>
          <cell r="K1348">
            <v>167</v>
          </cell>
          <cell r="L1348">
            <v>0.13184599999999999</v>
          </cell>
          <cell r="M1348">
            <v>-19</v>
          </cell>
          <cell r="N1348">
            <v>16</v>
          </cell>
          <cell r="O1348">
            <v>1</v>
          </cell>
          <cell r="P1348">
            <v>173.29499999999999</v>
          </cell>
          <cell r="Q1348">
            <v>0</v>
          </cell>
          <cell r="R1348">
            <v>173.29499999999999</v>
          </cell>
        </row>
        <row r="1349">
          <cell r="A1349" t="str">
            <v xml:space="preserve">Гоголя 60 </v>
          </cell>
          <cell r="B1349" t="str">
            <v xml:space="preserve">Гоголя 17 СОШ-58 Лит В </v>
          </cell>
          <cell r="C1349" t="str">
            <v xml:space="preserve">Бюджет </v>
          </cell>
          <cell r="D1349">
            <v>104.6</v>
          </cell>
          <cell r="E1349">
            <v>0</v>
          </cell>
          <cell r="F1349">
            <v>399.5</v>
          </cell>
          <cell r="G1349">
            <v>0.60000000000000009</v>
          </cell>
          <cell r="H1349">
            <v>1.19</v>
          </cell>
          <cell r="I1349">
            <v>4.5999999999999996</v>
          </cell>
          <cell r="J1349" t="str">
            <v xml:space="preserve"> </v>
          </cell>
          <cell r="K1349">
            <v>167</v>
          </cell>
          <cell r="L1349">
            <v>1.0418E-2</v>
          </cell>
          <cell r="M1349">
            <v>-19</v>
          </cell>
          <cell r="N1349">
            <v>16</v>
          </cell>
          <cell r="O1349">
            <v>1</v>
          </cell>
          <cell r="P1349">
            <v>13.693</v>
          </cell>
          <cell r="Q1349">
            <v>0</v>
          </cell>
          <cell r="R1349">
            <v>13.693</v>
          </cell>
        </row>
        <row r="1350">
          <cell r="A1350" t="str">
            <v xml:space="preserve">Гоголя 60 </v>
          </cell>
          <cell r="B1350" t="str">
            <v xml:space="preserve">Гоголя 17 СОШ-58 Лит Г </v>
          </cell>
          <cell r="C1350" t="str">
            <v xml:space="preserve">Бюджет </v>
          </cell>
          <cell r="D1350">
            <v>143.6</v>
          </cell>
          <cell r="E1350">
            <v>0</v>
          </cell>
          <cell r="F1350">
            <v>472.5</v>
          </cell>
          <cell r="G1350">
            <v>0.60399999999999998</v>
          </cell>
          <cell r="H1350">
            <v>1.19</v>
          </cell>
          <cell r="I1350">
            <v>4.5999999999999996</v>
          </cell>
          <cell r="J1350" t="str">
            <v xml:space="preserve"> </v>
          </cell>
          <cell r="K1350">
            <v>167</v>
          </cell>
          <cell r="L1350">
            <v>1.2438999999999999E-2</v>
          </cell>
          <cell r="M1350">
            <v>-19</v>
          </cell>
          <cell r="N1350">
            <v>16</v>
          </cell>
          <cell r="O1350">
            <v>1</v>
          </cell>
          <cell r="P1350">
            <v>16.350000000000001</v>
          </cell>
          <cell r="Q1350">
            <v>0</v>
          </cell>
          <cell r="R1350">
            <v>16.350000000000001</v>
          </cell>
        </row>
        <row r="1351">
          <cell r="A1351" t="str">
            <v xml:space="preserve">Гоголя 60 </v>
          </cell>
          <cell r="B1351" t="str">
            <v xml:space="preserve">Гоголя 17 СОШ-58 Лит И </v>
          </cell>
          <cell r="C1351" t="str">
            <v xml:space="preserve">Бюджет </v>
          </cell>
          <cell r="D1351">
            <v>208.5</v>
          </cell>
          <cell r="E1351">
            <v>0</v>
          </cell>
          <cell r="F1351">
            <v>461.96</v>
          </cell>
          <cell r="G1351">
            <v>0.61</v>
          </cell>
          <cell r="H1351">
            <v>1.19</v>
          </cell>
          <cell r="I1351">
            <v>4.5999999999999996</v>
          </cell>
          <cell r="J1351" t="str">
            <v xml:space="preserve"> </v>
          </cell>
          <cell r="K1351">
            <v>167</v>
          </cell>
          <cell r="L1351">
            <v>1.2282999999999999E-2</v>
          </cell>
          <cell r="M1351">
            <v>-19</v>
          </cell>
          <cell r="N1351">
            <v>16</v>
          </cell>
          <cell r="O1351">
            <v>1</v>
          </cell>
          <cell r="P1351">
            <v>16.143999999999998</v>
          </cell>
          <cell r="Q1351">
            <v>0</v>
          </cell>
          <cell r="R1351">
            <v>16.143999999999998</v>
          </cell>
        </row>
        <row r="1352">
          <cell r="A1352" t="str">
            <v xml:space="preserve">Гоголя 60 </v>
          </cell>
          <cell r="B1352" t="str">
            <v xml:space="preserve">Гоголя 17 СОШ-58 Лит Л </v>
          </cell>
          <cell r="C1352" t="str">
            <v xml:space="preserve">Бюджет </v>
          </cell>
          <cell r="D1352">
            <v>422.5</v>
          </cell>
          <cell r="E1352">
            <v>0</v>
          </cell>
          <cell r="F1352">
            <v>2080.48</v>
          </cell>
          <cell r="G1352">
            <v>0.39</v>
          </cell>
          <cell r="H1352">
            <v>1.19</v>
          </cell>
          <cell r="I1352">
            <v>4.5999999999999996</v>
          </cell>
          <cell r="J1352" t="str">
            <v xml:space="preserve"> </v>
          </cell>
          <cell r="K1352">
            <v>167</v>
          </cell>
          <cell r="L1352">
            <v>3.5263999999999997E-2</v>
          </cell>
          <cell r="M1352">
            <v>-19</v>
          </cell>
          <cell r="N1352">
            <v>16</v>
          </cell>
          <cell r="O1352">
            <v>1</v>
          </cell>
          <cell r="P1352">
            <v>46.35</v>
          </cell>
          <cell r="Q1352">
            <v>0</v>
          </cell>
          <cell r="R1352">
            <v>46.35</v>
          </cell>
        </row>
        <row r="1353">
          <cell r="A1353" t="str">
            <v xml:space="preserve">Гоголя 60 </v>
          </cell>
          <cell r="B1353" t="str">
            <v xml:space="preserve">Кирова 206/1 кв.1 ж/д </v>
          </cell>
          <cell r="C1353" t="str">
            <v xml:space="preserve">Население </v>
          </cell>
          <cell r="D1353">
            <v>43</v>
          </cell>
          <cell r="E1353">
            <v>0</v>
          </cell>
          <cell r="F1353">
            <v>144.5</v>
          </cell>
          <cell r="G1353">
            <v>0</v>
          </cell>
          <cell r="H1353">
            <v>1.19</v>
          </cell>
          <cell r="I1353">
            <v>4.5999999999999996</v>
          </cell>
          <cell r="J1353" t="str">
            <v xml:space="preserve">4 </v>
          </cell>
          <cell r="K1353">
            <v>167</v>
          </cell>
          <cell r="L1353">
            <v>3.5539999999999999E-3</v>
          </cell>
          <cell r="M1353">
            <v>-19</v>
          </cell>
          <cell r="N1353">
            <v>18</v>
          </cell>
          <cell r="O1353">
            <v>1</v>
          </cell>
          <cell r="P1353">
            <v>5.1890000000000001</v>
          </cell>
          <cell r="Q1353">
            <v>5.7039999999999997</v>
          </cell>
          <cell r="R1353">
            <v>5.7039999999999997</v>
          </cell>
        </row>
        <row r="1354">
          <cell r="A1354" t="str">
            <v xml:space="preserve">Гоголя 60 </v>
          </cell>
          <cell r="B1354" t="str">
            <v xml:space="preserve">Кирова 206/1 кв.2 ж/д </v>
          </cell>
          <cell r="C1354" t="str">
            <v xml:space="preserve">Население </v>
          </cell>
          <cell r="D1354">
            <v>46.5</v>
          </cell>
          <cell r="E1354">
            <v>0</v>
          </cell>
          <cell r="F1354">
            <v>156.19999999999999</v>
          </cell>
          <cell r="G1354">
            <v>0</v>
          </cell>
          <cell r="H1354">
            <v>1.19</v>
          </cell>
          <cell r="I1354">
            <v>4.5999999999999996</v>
          </cell>
          <cell r="J1354" t="str">
            <v xml:space="preserve">4 </v>
          </cell>
          <cell r="K1354">
            <v>167</v>
          </cell>
          <cell r="L1354">
            <v>3.8429999999999996E-3</v>
          </cell>
          <cell r="M1354">
            <v>-19</v>
          </cell>
          <cell r="N1354">
            <v>18</v>
          </cell>
          <cell r="O1354">
            <v>1</v>
          </cell>
          <cell r="P1354">
            <v>5.61</v>
          </cell>
          <cell r="Q1354">
            <v>6.1689999999999996</v>
          </cell>
          <cell r="R1354">
            <v>6.1689999999999996</v>
          </cell>
        </row>
        <row r="1355">
          <cell r="A1355" t="str">
            <v xml:space="preserve">Гоголя 60 </v>
          </cell>
          <cell r="B1355" t="str">
            <v xml:space="preserve">Кирова 206/1 кв.3 ж/д </v>
          </cell>
          <cell r="C1355" t="str">
            <v xml:space="preserve">Население </v>
          </cell>
          <cell r="D1355">
            <v>36.200000000000003</v>
          </cell>
          <cell r="E1355">
            <v>0</v>
          </cell>
          <cell r="F1355">
            <v>121.6</v>
          </cell>
          <cell r="G1355">
            <v>0</v>
          </cell>
          <cell r="H1355">
            <v>1.19</v>
          </cell>
          <cell r="I1355">
            <v>4.5999999999999996</v>
          </cell>
          <cell r="J1355" t="str">
            <v xml:space="preserve">4 </v>
          </cell>
          <cell r="K1355">
            <v>167</v>
          </cell>
          <cell r="L1355">
            <v>2.9919999999999999E-3</v>
          </cell>
          <cell r="M1355">
            <v>-19</v>
          </cell>
          <cell r="N1355">
            <v>18</v>
          </cell>
          <cell r="O1355">
            <v>1</v>
          </cell>
          <cell r="P1355">
            <v>4.3680000000000003</v>
          </cell>
          <cell r="Q1355">
            <v>4.8040000000000003</v>
          </cell>
          <cell r="R1355">
            <v>4.8040000000000003</v>
          </cell>
        </row>
        <row r="1356">
          <cell r="A1356" t="str">
            <v xml:space="preserve">Гоголя 60 </v>
          </cell>
          <cell r="B1356" t="str">
            <v xml:space="preserve">Кирова 206/1 кв.4 ж/д </v>
          </cell>
          <cell r="C1356" t="str">
            <v xml:space="preserve">Население </v>
          </cell>
          <cell r="D1356">
            <v>36.6</v>
          </cell>
          <cell r="E1356">
            <v>0</v>
          </cell>
          <cell r="F1356">
            <v>123</v>
          </cell>
          <cell r="G1356">
            <v>0</v>
          </cell>
          <cell r="H1356">
            <v>1.19</v>
          </cell>
          <cell r="I1356">
            <v>4.5999999999999996</v>
          </cell>
          <cell r="J1356" t="str">
            <v xml:space="preserve">4 </v>
          </cell>
          <cell r="K1356">
            <v>167</v>
          </cell>
          <cell r="L1356">
            <v>3.0249999999999999E-3</v>
          </cell>
          <cell r="M1356">
            <v>-19</v>
          </cell>
          <cell r="N1356">
            <v>18</v>
          </cell>
          <cell r="O1356">
            <v>1</v>
          </cell>
          <cell r="P1356">
            <v>4.4160000000000004</v>
          </cell>
          <cell r="Q1356">
            <v>4.8540000000000001</v>
          </cell>
          <cell r="R1356">
            <v>4.8540000000000001</v>
          </cell>
        </row>
        <row r="1357">
          <cell r="A1357" t="str">
            <v xml:space="preserve">Гоголя 60 </v>
          </cell>
          <cell r="B1357" t="str">
            <v xml:space="preserve">Кирова 206/1 кв.5 ж/д </v>
          </cell>
          <cell r="C1357" t="str">
            <v xml:space="preserve">Население </v>
          </cell>
          <cell r="D1357">
            <v>46.3</v>
          </cell>
          <cell r="E1357">
            <v>0</v>
          </cell>
          <cell r="F1357">
            <v>155.6</v>
          </cell>
          <cell r="G1357">
            <v>0</v>
          </cell>
          <cell r="H1357">
            <v>1.19</v>
          </cell>
          <cell r="I1357">
            <v>4.5999999999999996</v>
          </cell>
          <cell r="J1357" t="str">
            <v xml:space="preserve">4 </v>
          </cell>
          <cell r="K1357">
            <v>167</v>
          </cell>
          <cell r="L1357">
            <v>3.8269999999999997E-3</v>
          </cell>
          <cell r="M1357">
            <v>-19</v>
          </cell>
          <cell r="N1357">
            <v>18</v>
          </cell>
          <cell r="O1357">
            <v>1</v>
          </cell>
          <cell r="P1357">
            <v>5.5869999999999997</v>
          </cell>
          <cell r="Q1357">
            <v>6.141</v>
          </cell>
          <cell r="R1357">
            <v>6.141</v>
          </cell>
        </row>
        <row r="1358">
          <cell r="A1358" t="str">
            <v xml:space="preserve">Гоголя 60 </v>
          </cell>
          <cell r="B1358" t="str">
            <v xml:space="preserve">Кирова 206/1 кв.6 ж/д </v>
          </cell>
          <cell r="C1358" t="str">
            <v xml:space="preserve">Население </v>
          </cell>
          <cell r="D1358">
            <v>43</v>
          </cell>
          <cell r="E1358">
            <v>0</v>
          </cell>
          <cell r="F1358">
            <v>144.5</v>
          </cell>
          <cell r="G1358">
            <v>0</v>
          </cell>
          <cell r="H1358">
            <v>1.19</v>
          </cell>
          <cell r="I1358">
            <v>4.5999999999999996</v>
          </cell>
          <cell r="J1358" t="str">
            <v xml:space="preserve">4 </v>
          </cell>
          <cell r="K1358">
            <v>167</v>
          </cell>
          <cell r="L1358">
            <v>3.5539999999999999E-3</v>
          </cell>
          <cell r="M1358">
            <v>-19</v>
          </cell>
          <cell r="N1358">
            <v>18</v>
          </cell>
          <cell r="O1358">
            <v>1</v>
          </cell>
          <cell r="P1358">
            <v>5.1890000000000001</v>
          </cell>
          <cell r="Q1358">
            <v>5.7039999999999997</v>
          </cell>
          <cell r="R1358">
            <v>5.7039999999999997</v>
          </cell>
        </row>
        <row r="1359">
          <cell r="A1359" t="str">
            <v xml:space="preserve">Гоголя 60 </v>
          </cell>
          <cell r="B1359" t="str">
            <v xml:space="preserve">Кирова 206/1 кв.7 ж/д </v>
          </cell>
          <cell r="C1359" t="str">
            <v xml:space="preserve">Население </v>
          </cell>
          <cell r="D1359">
            <v>43</v>
          </cell>
          <cell r="E1359">
            <v>0</v>
          </cell>
          <cell r="F1359">
            <v>144.5</v>
          </cell>
          <cell r="G1359">
            <v>0</v>
          </cell>
          <cell r="H1359">
            <v>1.19</v>
          </cell>
          <cell r="I1359">
            <v>4.5999999999999996</v>
          </cell>
          <cell r="J1359" t="str">
            <v xml:space="preserve">4 </v>
          </cell>
          <cell r="K1359">
            <v>167</v>
          </cell>
          <cell r="L1359">
            <v>3.5539999999999999E-3</v>
          </cell>
          <cell r="M1359">
            <v>-19</v>
          </cell>
          <cell r="N1359">
            <v>18</v>
          </cell>
          <cell r="O1359">
            <v>1</v>
          </cell>
          <cell r="P1359">
            <v>5.1890000000000001</v>
          </cell>
          <cell r="Q1359">
            <v>5.7039999999999997</v>
          </cell>
          <cell r="R1359">
            <v>5.7039999999999997</v>
          </cell>
        </row>
        <row r="1360">
          <cell r="A1360" t="str">
            <v xml:space="preserve">Гоголя 60 </v>
          </cell>
          <cell r="B1360" t="str">
            <v xml:space="preserve">Кирова 206/1 кв.8 ж/д </v>
          </cell>
          <cell r="C1360" t="str">
            <v xml:space="preserve">Население </v>
          </cell>
          <cell r="D1360">
            <v>46.5</v>
          </cell>
          <cell r="E1360">
            <v>0</v>
          </cell>
          <cell r="F1360">
            <v>156.19999999999999</v>
          </cell>
          <cell r="G1360">
            <v>0</v>
          </cell>
          <cell r="H1360">
            <v>1.19</v>
          </cell>
          <cell r="I1360">
            <v>4.5999999999999996</v>
          </cell>
          <cell r="J1360" t="str">
            <v xml:space="preserve">4 </v>
          </cell>
          <cell r="K1360">
            <v>167</v>
          </cell>
          <cell r="L1360">
            <v>3.8429999999999996E-3</v>
          </cell>
          <cell r="M1360">
            <v>-19</v>
          </cell>
          <cell r="N1360">
            <v>18</v>
          </cell>
          <cell r="O1360">
            <v>1</v>
          </cell>
          <cell r="P1360">
            <v>5.61</v>
          </cell>
          <cell r="Q1360">
            <v>6.1689999999999996</v>
          </cell>
          <cell r="R1360">
            <v>6.1689999999999996</v>
          </cell>
        </row>
        <row r="1361">
          <cell r="A1361" t="str">
            <v xml:space="preserve">Гоголя 60 </v>
          </cell>
          <cell r="B1361" t="str">
            <v xml:space="preserve">Кирова 206/1 кв.9 ж/д </v>
          </cell>
          <cell r="C1361" t="str">
            <v xml:space="preserve">Население </v>
          </cell>
          <cell r="D1361">
            <v>36.200000000000003</v>
          </cell>
          <cell r="E1361">
            <v>0</v>
          </cell>
          <cell r="F1361">
            <v>121.6</v>
          </cell>
          <cell r="G1361">
            <v>0</v>
          </cell>
          <cell r="H1361">
            <v>1.19</v>
          </cell>
          <cell r="I1361">
            <v>4.5999999999999996</v>
          </cell>
          <cell r="J1361" t="str">
            <v xml:space="preserve">4 </v>
          </cell>
          <cell r="K1361">
            <v>167</v>
          </cell>
          <cell r="L1361">
            <v>2.9919999999999999E-3</v>
          </cell>
          <cell r="M1361">
            <v>-19</v>
          </cell>
          <cell r="N1361">
            <v>18</v>
          </cell>
          <cell r="O1361">
            <v>1</v>
          </cell>
          <cell r="P1361">
            <v>4.3680000000000003</v>
          </cell>
          <cell r="Q1361">
            <v>4.8040000000000003</v>
          </cell>
          <cell r="R1361">
            <v>4.8040000000000003</v>
          </cell>
        </row>
        <row r="1362">
          <cell r="A1362" t="str">
            <v xml:space="preserve">Гоголя 60 </v>
          </cell>
          <cell r="B1362" t="str">
            <v xml:space="preserve">Кирова 206/1 кв.10 ж/д </v>
          </cell>
          <cell r="C1362" t="str">
            <v xml:space="preserve">Население </v>
          </cell>
          <cell r="D1362">
            <v>36.6</v>
          </cell>
          <cell r="E1362">
            <v>0</v>
          </cell>
          <cell r="F1362">
            <v>123</v>
          </cell>
          <cell r="G1362">
            <v>0</v>
          </cell>
          <cell r="H1362">
            <v>1.19</v>
          </cell>
          <cell r="I1362">
            <v>4.5999999999999996</v>
          </cell>
          <cell r="J1362" t="str">
            <v xml:space="preserve">4 </v>
          </cell>
          <cell r="K1362">
            <v>167</v>
          </cell>
          <cell r="L1362">
            <v>3.0249999999999999E-3</v>
          </cell>
          <cell r="M1362">
            <v>-19</v>
          </cell>
          <cell r="N1362">
            <v>18</v>
          </cell>
          <cell r="O1362">
            <v>1</v>
          </cell>
          <cell r="P1362">
            <v>4.4160000000000004</v>
          </cell>
          <cell r="Q1362">
            <v>4.8540000000000001</v>
          </cell>
          <cell r="R1362">
            <v>4.8540000000000001</v>
          </cell>
        </row>
        <row r="1363">
          <cell r="A1363" t="str">
            <v xml:space="preserve">Гоголя 60 </v>
          </cell>
          <cell r="B1363" t="str">
            <v xml:space="preserve">Кирова 206/1 кв.11 ж/д </v>
          </cell>
          <cell r="C1363" t="str">
            <v xml:space="preserve">Население </v>
          </cell>
          <cell r="D1363">
            <v>46.3</v>
          </cell>
          <cell r="E1363">
            <v>0</v>
          </cell>
          <cell r="F1363">
            <v>155.6</v>
          </cell>
          <cell r="G1363">
            <v>0</v>
          </cell>
          <cell r="H1363">
            <v>1.19</v>
          </cell>
          <cell r="I1363">
            <v>4.5999999999999996</v>
          </cell>
          <cell r="J1363" t="str">
            <v xml:space="preserve">4 </v>
          </cell>
          <cell r="K1363">
            <v>167</v>
          </cell>
          <cell r="L1363">
            <v>3.8269999999999997E-3</v>
          </cell>
          <cell r="M1363">
            <v>-19</v>
          </cell>
          <cell r="N1363">
            <v>18</v>
          </cell>
          <cell r="O1363">
            <v>1</v>
          </cell>
          <cell r="P1363">
            <v>5.5869999999999997</v>
          </cell>
          <cell r="Q1363">
            <v>6.141</v>
          </cell>
          <cell r="R1363">
            <v>6.141</v>
          </cell>
        </row>
        <row r="1364">
          <cell r="A1364" t="str">
            <v xml:space="preserve">Гоголя 60 </v>
          </cell>
          <cell r="B1364" t="str">
            <v xml:space="preserve">Кирова 206/1 кв.12 ж/д </v>
          </cell>
          <cell r="C1364" t="str">
            <v xml:space="preserve">Население </v>
          </cell>
          <cell r="D1364">
            <v>43</v>
          </cell>
          <cell r="E1364">
            <v>0</v>
          </cell>
          <cell r="F1364">
            <v>144.5</v>
          </cell>
          <cell r="G1364">
            <v>0</v>
          </cell>
          <cell r="H1364">
            <v>1.19</v>
          </cell>
          <cell r="I1364">
            <v>4.5999999999999996</v>
          </cell>
          <cell r="J1364" t="str">
            <v xml:space="preserve">4 </v>
          </cell>
          <cell r="K1364">
            <v>167</v>
          </cell>
          <cell r="L1364">
            <v>3.5539999999999999E-3</v>
          </cell>
          <cell r="M1364">
            <v>-19</v>
          </cell>
          <cell r="N1364">
            <v>18</v>
          </cell>
          <cell r="O1364">
            <v>1</v>
          </cell>
          <cell r="P1364">
            <v>5.1890000000000001</v>
          </cell>
          <cell r="Q1364">
            <v>5.7039999999999997</v>
          </cell>
          <cell r="R1364">
            <v>5.7039999999999997</v>
          </cell>
        </row>
        <row r="1365">
          <cell r="A1365" t="str">
            <v xml:space="preserve">Гоголя 60 </v>
          </cell>
          <cell r="B1365" t="str">
            <v xml:space="preserve">Кирова 206/1 кв.13 ж/д </v>
          </cell>
          <cell r="C1365" t="str">
            <v xml:space="preserve">Население </v>
          </cell>
          <cell r="D1365">
            <v>43</v>
          </cell>
          <cell r="E1365">
            <v>0</v>
          </cell>
          <cell r="F1365">
            <v>144.5</v>
          </cell>
          <cell r="G1365">
            <v>0</v>
          </cell>
          <cell r="H1365">
            <v>1.19</v>
          </cell>
          <cell r="I1365">
            <v>4.5999999999999996</v>
          </cell>
          <cell r="J1365" t="str">
            <v xml:space="preserve">4 </v>
          </cell>
          <cell r="K1365">
            <v>167</v>
          </cell>
          <cell r="L1365">
            <v>3.5539999999999999E-3</v>
          </cell>
          <cell r="M1365">
            <v>-19</v>
          </cell>
          <cell r="N1365">
            <v>18</v>
          </cell>
          <cell r="O1365">
            <v>1</v>
          </cell>
          <cell r="P1365">
            <v>5.1890000000000001</v>
          </cell>
          <cell r="Q1365">
            <v>5.7039999999999997</v>
          </cell>
          <cell r="R1365">
            <v>5.7039999999999997</v>
          </cell>
        </row>
        <row r="1366">
          <cell r="A1366" t="str">
            <v xml:space="preserve">Гоголя 60 </v>
          </cell>
          <cell r="B1366" t="str">
            <v xml:space="preserve">Кирова 206/1 кв.14 ж/д </v>
          </cell>
          <cell r="C1366" t="str">
            <v xml:space="preserve">Население </v>
          </cell>
          <cell r="D1366">
            <v>46.5</v>
          </cell>
          <cell r="E1366">
            <v>0</v>
          </cell>
          <cell r="F1366">
            <v>156.19999999999999</v>
          </cell>
          <cell r="G1366">
            <v>0</v>
          </cell>
          <cell r="H1366">
            <v>1.19</v>
          </cell>
          <cell r="I1366">
            <v>4.5999999999999996</v>
          </cell>
          <cell r="J1366" t="str">
            <v xml:space="preserve">4 </v>
          </cell>
          <cell r="K1366">
            <v>167</v>
          </cell>
          <cell r="L1366">
            <v>3.8429999999999996E-3</v>
          </cell>
          <cell r="M1366">
            <v>-19</v>
          </cell>
          <cell r="N1366">
            <v>18</v>
          </cell>
          <cell r="O1366">
            <v>1</v>
          </cell>
          <cell r="P1366">
            <v>5.61</v>
          </cell>
          <cell r="Q1366">
            <v>6.1689999999999996</v>
          </cell>
          <cell r="R1366">
            <v>6.1689999999999996</v>
          </cell>
        </row>
        <row r="1367">
          <cell r="A1367" t="str">
            <v xml:space="preserve">Гоголя 60 </v>
          </cell>
          <cell r="B1367" t="str">
            <v xml:space="preserve">Кирова 206/1 кв.15 ж/д </v>
          </cell>
          <cell r="C1367" t="str">
            <v xml:space="preserve">Население </v>
          </cell>
          <cell r="D1367">
            <v>36.200000000000003</v>
          </cell>
          <cell r="E1367">
            <v>0</v>
          </cell>
          <cell r="F1367">
            <v>121.6</v>
          </cell>
          <cell r="G1367">
            <v>0</v>
          </cell>
          <cell r="H1367">
            <v>1.19</v>
          </cell>
          <cell r="I1367">
            <v>4.5999999999999996</v>
          </cell>
          <cell r="J1367" t="str">
            <v xml:space="preserve">4 </v>
          </cell>
          <cell r="K1367">
            <v>167</v>
          </cell>
          <cell r="L1367">
            <v>2.9919999999999999E-3</v>
          </cell>
          <cell r="M1367">
            <v>-19</v>
          </cell>
          <cell r="N1367">
            <v>18</v>
          </cell>
          <cell r="O1367">
            <v>1</v>
          </cell>
          <cell r="P1367">
            <v>4.3680000000000003</v>
          </cell>
          <cell r="Q1367">
            <v>4.8040000000000003</v>
          </cell>
          <cell r="R1367">
            <v>4.8040000000000003</v>
          </cell>
        </row>
        <row r="1368">
          <cell r="A1368" t="str">
            <v xml:space="preserve">Гоголя 60 </v>
          </cell>
          <cell r="B1368" t="str">
            <v xml:space="preserve">Кирова 206/1 кв.16 ж/д </v>
          </cell>
          <cell r="C1368" t="str">
            <v xml:space="preserve">Население </v>
          </cell>
          <cell r="D1368">
            <v>36.6</v>
          </cell>
          <cell r="E1368">
            <v>0</v>
          </cell>
          <cell r="F1368">
            <v>123</v>
          </cell>
          <cell r="G1368">
            <v>0</v>
          </cell>
          <cell r="H1368">
            <v>1.19</v>
          </cell>
          <cell r="I1368">
            <v>4.5999999999999996</v>
          </cell>
          <cell r="J1368" t="str">
            <v xml:space="preserve">4 </v>
          </cell>
          <cell r="K1368">
            <v>167</v>
          </cell>
          <cell r="L1368">
            <v>3.0249999999999999E-3</v>
          </cell>
          <cell r="M1368">
            <v>-19</v>
          </cell>
          <cell r="N1368">
            <v>18</v>
          </cell>
          <cell r="O1368">
            <v>1</v>
          </cell>
          <cell r="P1368">
            <v>4.4160000000000004</v>
          </cell>
          <cell r="Q1368">
            <v>4.8540000000000001</v>
          </cell>
          <cell r="R1368">
            <v>4.8540000000000001</v>
          </cell>
        </row>
        <row r="1369">
          <cell r="A1369" t="str">
            <v xml:space="preserve">Гоголя 60 </v>
          </cell>
          <cell r="B1369" t="str">
            <v xml:space="preserve">Кирова 206/1 кв.17 ж/д </v>
          </cell>
          <cell r="C1369" t="str">
            <v xml:space="preserve">Население </v>
          </cell>
          <cell r="D1369">
            <v>46.3</v>
          </cell>
          <cell r="E1369">
            <v>0</v>
          </cell>
          <cell r="F1369">
            <v>155.6</v>
          </cell>
          <cell r="G1369">
            <v>0</v>
          </cell>
          <cell r="H1369">
            <v>1.19</v>
          </cell>
          <cell r="I1369">
            <v>4.5999999999999996</v>
          </cell>
          <cell r="J1369" t="str">
            <v xml:space="preserve">4 </v>
          </cell>
          <cell r="K1369">
            <v>167</v>
          </cell>
          <cell r="L1369">
            <v>3.8269999999999997E-3</v>
          </cell>
          <cell r="M1369">
            <v>-19</v>
          </cell>
          <cell r="N1369">
            <v>18</v>
          </cell>
          <cell r="O1369">
            <v>1</v>
          </cell>
          <cell r="P1369">
            <v>5.5869999999999997</v>
          </cell>
          <cell r="Q1369">
            <v>6.141</v>
          </cell>
          <cell r="R1369">
            <v>6.141</v>
          </cell>
        </row>
        <row r="1370">
          <cell r="A1370" t="str">
            <v xml:space="preserve">Гоголя 60 </v>
          </cell>
          <cell r="B1370" t="str">
            <v xml:space="preserve">Кирова 206/1 кв.18 ж/д </v>
          </cell>
          <cell r="C1370" t="str">
            <v xml:space="preserve">Население </v>
          </cell>
          <cell r="D1370">
            <v>43</v>
          </cell>
          <cell r="E1370">
            <v>0</v>
          </cell>
          <cell r="F1370">
            <v>144.5</v>
          </cell>
          <cell r="G1370">
            <v>0</v>
          </cell>
          <cell r="H1370">
            <v>1.19</v>
          </cell>
          <cell r="I1370">
            <v>4.5999999999999996</v>
          </cell>
          <cell r="J1370" t="str">
            <v xml:space="preserve">4 </v>
          </cell>
          <cell r="K1370">
            <v>167</v>
          </cell>
          <cell r="L1370">
            <v>3.5539999999999999E-3</v>
          </cell>
          <cell r="M1370">
            <v>-19</v>
          </cell>
          <cell r="N1370">
            <v>18</v>
          </cell>
          <cell r="O1370">
            <v>1</v>
          </cell>
          <cell r="P1370">
            <v>5.1890000000000001</v>
          </cell>
          <cell r="Q1370">
            <v>5.7039999999999997</v>
          </cell>
          <cell r="R1370">
            <v>5.7039999999999997</v>
          </cell>
        </row>
        <row r="1371">
          <cell r="A1371" t="str">
            <v xml:space="preserve">Гоголя 60 </v>
          </cell>
          <cell r="B1371" t="str">
            <v xml:space="preserve">Кирова 206/1 кв.19 ж/д </v>
          </cell>
          <cell r="C1371" t="str">
            <v xml:space="preserve">Население </v>
          </cell>
          <cell r="D1371">
            <v>43.6</v>
          </cell>
          <cell r="E1371">
            <v>0</v>
          </cell>
          <cell r="F1371">
            <v>146.5</v>
          </cell>
          <cell r="G1371">
            <v>0</v>
          </cell>
          <cell r="H1371">
            <v>1.19</v>
          </cell>
          <cell r="I1371">
            <v>4.5999999999999996</v>
          </cell>
          <cell r="J1371" t="str">
            <v xml:space="preserve">4 </v>
          </cell>
          <cell r="K1371">
            <v>167</v>
          </cell>
          <cell r="L1371">
            <v>3.6029999999999999E-3</v>
          </cell>
          <cell r="M1371">
            <v>-19</v>
          </cell>
          <cell r="N1371">
            <v>18</v>
          </cell>
          <cell r="O1371">
            <v>1</v>
          </cell>
          <cell r="P1371">
            <v>5.26</v>
          </cell>
          <cell r="Q1371">
            <v>5.7830000000000004</v>
          </cell>
          <cell r="R1371">
            <v>5.7830000000000004</v>
          </cell>
        </row>
        <row r="1372">
          <cell r="A1372" t="str">
            <v xml:space="preserve">Гоголя 60 </v>
          </cell>
          <cell r="B1372" t="str">
            <v xml:space="preserve">Кирова 206/1 кв.20 ж/д </v>
          </cell>
          <cell r="C1372" t="str">
            <v xml:space="preserve">Население </v>
          </cell>
          <cell r="D1372">
            <v>138.4</v>
          </cell>
          <cell r="E1372">
            <v>0</v>
          </cell>
          <cell r="F1372">
            <v>465.02</v>
          </cell>
          <cell r="G1372">
            <v>0</v>
          </cell>
          <cell r="H1372">
            <v>1.19</v>
          </cell>
          <cell r="I1372">
            <v>4.5999999999999996</v>
          </cell>
          <cell r="J1372" t="str">
            <v xml:space="preserve">4 </v>
          </cell>
          <cell r="K1372">
            <v>167</v>
          </cell>
          <cell r="L1372">
            <v>1.1438E-2</v>
          </cell>
          <cell r="M1372">
            <v>-19</v>
          </cell>
          <cell r="N1372">
            <v>18</v>
          </cell>
          <cell r="O1372">
            <v>1</v>
          </cell>
          <cell r="P1372">
            <v>16.7</v>
          </cell>
          <cell r="Q1372">
            <v>18.364000000000001</v>
          </cell>
          <cell r="R1372">
            <v>18.364000000000001</v>
          </cell>
        </row>
        <row r="1373">
          <cell r="A1373" t="str">
            <v xml:space="preserve">Гоголя 60 </v>
          </cell>
          <cell r="B1373" t="str">
            <v xml:space="preserve">Кирова 206/1 кв.21 ж/д </v>
          </cell>
          <cell r="C1373" t="str">
            <v xml:space="preserve">Население </v>
          </cell>
          <cell r="D1373">
            <v>73.2</v>
          </cell>
          <cell r="E1373">
            <v>0</v>
          </cell>
          <cell r="F1373">
            <v>245.95</v>
          </cell>
          <cell r="G1373">
            <v>0</v>
          </cell>
          <cell r="H1373">
            <v>1.19</v>
          </cell>
          <cell r="I1373">
            <v>4.5999999999999996</v>
          </cell>
          <cell r="J1373" t="str">
            <v xml:space="preserve">4 </v>
          </cell>
          <cell r="K1373">
            <v>167</v>
          </cell>
          <cell r="L1373">
            <v>6.0500000000000007E-3</v>
          </cell>
          <cell r="M1373">
            <v>-19</v>
          </cell>
          <cell r="N1373">
            <v>18</v>
          </cell>
          <cell r="O1373">
            <v>1</v>
          </cell>
          <cell r="P1373">
            <v>8.8330000000000002</v>
          </cell>
          <cell r="Q1373">
            <v>9.7119999999999997</v>
          </cell>
          <cell r="R1373">
            <v>9.7119999999999997</v>
          </cell>
        </row>
        <row r="1374">
          <cell r="A1374" t="str">
            <v xml:space="preserve">Гоголя 60 </v>
          </cell>
          <cell r="B1374" t="str">
            <v xml:space="preserve">Кирова 206/1 кв.22 ж/д </v>
          </cell>
          <cell r="C1374" t="str">
            <v xml:space="preserve">Население </v>
          </cell>
          <cell r="D1374">
            <v>100.3</v>
          </cell>
          <cell r="E1374">
            <v>0</v>
          </cell>
          <cell r="F1374">
            <v>337</v>
          </cell>
          <cell r="G1374">
            <v>0</v>
          </cell>
          <cell r="H1374">
            <v>1.19</v>
          </cell>
          <cell r="I1374">
            <v>4.5999999999999996</v>
          </cell>
          <cell r="J1374" t="str">
            <v xml:space="preserve">4 </v>
          </cell>
          <cell r="K1374">
            <v>167</v>
          </cell>
          <cell r="L1374">
            <v>8.2900000000000005E-3</v>
          </cell>
          <cell r="M1374">
            <v>-19</v>
          </cell>
          <cell r="N1374">
            <v>18</v>
          </cell>
          <cell r="O1374">
            <v>1</v>
          </cell>
          <cell r="P1374">
            <v>12.103</v>
          </cell>
          <cell r="Q1374">
            <v>13.305999999999999</v>
          </cell>
          <cell r="R1374">
            <v>13.305999999999999</v>
          </cell>
        </row>
        <row r="1375">
          <cell r="A1375" t="str">
            <v xml:space="preserve">Гоголя 60 </v>
          </cell>
          <cell r="B1375" t="str">
            <v xml:space="preserve">Кирова 206/1 кв.23 ж/д </v>
          </cell>
          <cell r="C1375" t="str">
            <v xml:space="preserve">Население </v>
          </cell>
          <cell r="D1375">
            <v>90.2</v>
          </cell>
          <cell r="E1375">
            <v>0</v>
          </cell>
          <cell r="F1375">
            <v>303.10000000000002</v>
          </cell>
          <cell r="G1375">
            <v>0</v>
          </cell>
          <cell r="H1375">
            <v>1.19</v>
          </cell>
          <cell r="I1375">
            <v>4.5999999999999996</v>
          </cell>
          <cell r="J1375" t="str">
            <v xml:space="preserve">4 </v>
          </cell>
          <cell r="K1375">
            <v>167</v>
          </cell>
          <cell r="L1375">
            <v>7.4549999999999998E-3</v>
          </cell>
          <cell r="M1375">
            <v>-19</v>
          </cell>
          <cell r="N1375">
            <v>18</v>
          </cell>
          <cell r="O1375">
            <v>1</v>
          </cell>
          <cell r="P1375">
            <v>10.884</v>
          </cell>
          <cell r="Q1375">
            <v>11.968</v>
          </cell>
          <cell r="R1375">
            <v>11.968</v>
          </cell>
        </row>
        <row r="1376">
          <cell r="A1376" t="str">
            <v xml:space="preserve">Гоголя 60 </v>
          </cell>
          <cell r="B1376" t="str">
            <v xml:space="preserve">Кирова 206/1 кв.24 ж/д </v>
          </cell>
          <cell r="C1376" t="str">
            <v xml:space="preserve">Население </v>
          </cell>
          <cell r="D1376">
            <v>90.4</v>
          </cell>
          <cell r="E1376">
            <v>0</v>
          </cell>
          <cell r="F1376">
            <v>303.7</v>
          </cell>
          <cell r="G1376">
            <v>0</v>
          </cell>
          <cell r="H1376">
            <v>1.19</v>
          </cell>
          <cell r="I1376">
            <v>4.5999999999999996</v>
          </cell>
          <cell r="J1376" t="str">
            <v xml:space="preserve">4 </v>
          </cell>
          <cell r="K1376">
            <v>167</v>
          </cell>
          <cell r="L1376">
            <v>7.4709999999999993E-3</v>
          </cell>
          <cell r="M1376">
            <v>-19</v>
          </cell>
          <cell r="N1376">
            <v>18</v>
          </cell>
          <cell r="O1376">
            <v>1</v>
          </cell>
          <cell r="P1376">
            <v>10.907</v>
          </cell>
          <cell r="Q1376">
            <v>11.996</v>
          </cell>
          <cell r="R1376">
            <v>11.996</v>
          </cell>
        </row>
        <row r="1377">
          <cell r="A1377" t="str">
            <v xml:space="preserve">Итого по котельной </v>
          </cell>
          <cell r="B1377" t="str">
            <v xml:space="preserve">собственное ---------------------------- </v>
          </cell>
          <cell r="C1377" t="str">
            <v xml:space="preserve">По всем группам </v>
          </cell>
          <cell r="D1377">
            <v>29938.2</v>
          </cell>
          <cell r="E1377">
            <v>130846</v>
          </cell>
          <cell r="F1377">
            <v>145608.00999999998</v>
          </cell>
          <cell r="H1377">
            <v>1.19</v>
          </cell>
          <cell r="L1377">
            <v>2.447371</v>
          </cell>
          <cell r="P1377">
            <v>3381.6489999999994</v>
          </cell>
          <cell r="Q1377">
            <v>833.32399999999996</v>
          </cell>
          <cell r="R1377">
            <v>3555.7539999999995</v>
          </cell>
        </row>
        <row r="1378">
          <cell r="A1378" t="str">
            <v xml:space="preserve"> </v>
          </cell>
          <cell r="B1378" t="str">
            <v xml:space="preserve"> </v>
          </cell>
          <cell r="C1378" t="str">
            <v xml:space="preserve">Бюджет </v>
          </cell>
          <cell r="D1378">
            <v>11751.480000000001</v>
          </cell>
          <cell r="E1378">
            <v>47198</v>
          </cell>
          <cell r="F1378">
            <v>57091.06</v>
          </cell>
          <cell r="H1378">
            <v>1.19</v>
          </cell>
          <cell r="L1378">
            <v>0.95479500000000006</v>
          </cell>
          <cell r="P1378">
            <v>1306.79</v>
          </cell>
          <cell r="Q1378">
            <v>0</v>
          </cell>
          <cell r="R1378">
            <v>1306.79</v>
          </cell>
        </row>
        <row r="1379">
          <cell r="A1379" t="str">
            <v xml:space="preserve"> </v>
          </cell>
          <cell r="B1379" t="str">
            <v xml:space="preserve"> </v>
          </cell>
          <cell r="C1379" t="str">
            <v xml:space="preserve">"Население" в т.ч. "Жилзаказчик" </v>
          </cell>
          <cell r="D1379">
            <v>1351.2</v>
          </cell>
          <cell r="E1379">
            <v>203</v>
          </cell>
          <cell r="F1379">
            <v>4540.7199999999993</v>
          </cell>
          <cell r="H1379">
            <v>1.19</v>
          </cell>
          <cell r="L1379">
            <v>0.11329200000000002</v>
          </cell>
          <cell r="P1379">
            <v>165.40100000000004</v>
          </cell>
          <cell r="Q1379">
            <v>179.25599999999997</v>
          </cell>
          <cell r="R1379">
            <v>179.25599999999997</v>
          </cell>
        </row>
        <row r="1380">
          <cell r="A1380" t="str">
            <v xml:space="preserve"> </v>
          </cell>
          <cell r="B1380" t="str">
            <v xml:space="preserve"> </v>
          </cell>
          <cell r="C1380" t="str">
            <v xml:space="preserve">Прочие </v>
          </cell>
          <cell r="D1380">
            <v>5770.92</v>
          </cell>
          <cell r="E1380">
            <v>25553</v>
          </cell>
          <cell r="F1380">
            <v>25916.68</v>
          </cell>
          <cell r="H1380">
            <v>1.19</v>
          </cell>
          <cell r="L1380">
            <v>0.57516899999999993</v>
          </cell>
          <cell r="P1380">
            <v>784.12199999999996</v>
          </cell>
          <cell r="Q1380">
            <v>0</v>
          </cell>
          <cell r="R1380">
            <v>784.12199999999996</v>
          </cell>
        </row>
        <row r="1381">
          <cell r="A1381" t="str">
            <v xml:space="preserve"> </v>
          </cell>
          <cell r="B1381" t="str">
            <v xml:space="preserve"> </v>
          </cell>
          <cell r="C1381" t="str">
            <v xml:space="preserve">ИТП Бюджет </v>
          </cell>
          <cell r="D1381">
            <v>6134.6</v>
          </cell>
          <cell r="E1381">
            <v>39139</v>
          </cell>
          <cell r="F1381">
            <v>39433.9</v>
          </cell>
          <cell r="H1381">
            <v>1.19</v>
          </cell>
          <cell r="L1381">
            <v>0.46588000000000007</v>
          </cell>
          <cell r="P1381">
            <v>631.51800000000003</v>
          </cell>
          <cell r="Q1381">
            <v>0</v>
          </cell>
          <cell r="R1381">
            <v>631.51800000000003</v>
          </cell>
        </row>
        <row r="1382">
          <cell r="A1382" t="str">
            <v xml:space="preserve"> </v>
          </cell>
          <cell r="B1382" t="str">
            <v xml:space="preserve"> </v>
          </cell>
          <cell r="C1382" t="str">
            <v xml:space="preserve">ИТП Население </v>
          </cell>
          <cell r="D1382">
            <v>4930</v>
          </cell>
          <cell r="E1382">
            <v>18753</v>
          </cell>
          <cell r="F1382">
            <v>18625.650000000001</v>
          </cell>
          <cell r="H1382">
            <v>1.19</v>
          </cell>
          <cell r="L1382">
            <v>0.33823500000000001</v>
          </cell>
          <cell r="P1382">
            <v>493.81799999999998</v>
          </cell>
          <cell r="Q1382">
            <v>654.06799999999998</v>
          </cell>
          <cell r="R1382">
            <v>654.06799999999998</v>
          </cell>
        </row>
        <row r="1383">
          <cell r="A1383" t="str">
            <v>Тепловые потери в наружных сетях потребителей</v>
          </cell>
          <cell r="H1383">
            <v>1.19</v>
          </cell>
        </row>
        <row r="1384">
          <cell r="A1384" t="str">
            <v xml:space="preserve">Головат.398 </v>
          </cell>
          <cell r="B1384" t="str">
            <v xml:space="preserve">Головатого 398 д/сад 129 </v>
          </cell>
          <cell r="C1384" t="str">
            <v xml:space="preserve">Бюджет </v>
          </cell>
          <cell r="D1384">
            <v>869.64</v>
          </cell>
          <cell r="E1384">
            <v>3787</v>
          </cell>
          <cell r="F1384">
            <v>3913.38</v>
          </cell>
          <cell r="G1384">
            <v>0.38</v>
          </cell>
          <cell r="H1384">
            <v>1.19</v>
          </cell>
          <cell r="I1384">
            <v>4.5999999999999996</v>
          </cell>
          <cell r="J1384" t="str">
            <v xml:space="preserve"> </v>
          </cell>
          <cell r="K1384">
            <v>167</v>
          </cell>
          <cell r="L1384">
            <v>7.2710000000000011E-2</v>
          </cell>
          <cell r="M1384">
            <v>-19</v>
          </cell>
          <cell r="N1384">
            <v>20</v>
          </cell>
          <cell r="O1384">
            <v>1</v>
          </cell>
          <cell r="P1384">
            <v>115.65600000000001</v>
          </cell>
          <cell r="Q1384">
            <v>0</v>
          </cell>
          <cell r="R1384">
            <v>115.65600000000001</v>
          </cell>
        </row>
        <row r="1385">
          <cell r="A1385" t="str">
            <v xml:space="preserve">Итого по котельной </v>
          </cell>
          <cell r="B1385" t="str">
            <v xml:space="preserve">собственное ---------------------------- </v>
          </cell>
          <cell r="C1385" t="str">
            <v xml:space="preserve">По всем группам </v>
          </cell>
          <cell r="D1385">
            <v>869.64</v>
          </cell>
          <cell r="E1385">
            <v>3787</v>
          </cell>
          <cell r="F1385">
            <v>3913.38</v>
          </cell>
          <cell r="H1385">
            <v>1.19</v>
          </cell>
          <cell r="L1385">
            <v>7.2710000000000011E-2</v>
          </cell>
          <cell r="P1385">
            <v>115.65600000000001</v>
          </cell>
          <cell r="Q1385">
            <v>0</v>
          </cell>
          <cell r="R1385">
            <v>115.65600000000001</v>
          </cell>
        </row>
        <row r="1386">
          <cell r="A1386" t="str">
            <v xml:space="preserve"> </v>
          </cell>
          <cell r="B1386" t="str">
            <v xml:space="preserve"> </v>
          </cell>
          <cell r="C1386" t="str">
            <v xml:space="preserve">Бюджет </v>
          </cell>
          <cell r="D1386">
            <v>869.64</v>
          </cell>
          <cell r="E1386">
            <v>3787</v>
          </cell>
          <cell r="F1386">
            <v>3913.38</v>
          </cell>
          <cell r="H1386">
            <v>1.19</v>
          </cell>
          <cell r="L1386">
            <v>7.2710000000000011E-2</v>
          </cell>
          <cell r="P1386">
            <v>115.65600000000001</v>
          </cell>
          <cell r="Q1386">
            <v>0</v>
          </cell>
          <cell r="R1386">
            <v>115.65600000000001</v>
          </cell>
        </row>
        <row r="1387">
          <cell r="A1387" t="str">
            <v xml:space="preserve">Гражданск.4/3 </v>
          </cell>
          <cell r="B1387" t="str">
            <v xml:space="preserve">Гражданская 6 библ.Маршака </v>
          </cell>
          <cell r="C1387" t="str">
            <v xml:space="preserve">Бюджет </v>
          </cell>
          <cell r="D1387">
            <v>275.85000000000002</v>
          </cell>
          <cell r="E1387">
            <v>1184</v>
          </cell>
          <cell r="F1387">
            <v>1241.32</v>
          </cell>
          <cell r="G1387">
            <v>0.37</v>
          </cell>
          <cell r="H1387">
            <v>1.19</v>
          </cell>
          <cell r="I1387">
            <v>4.5999999999999996</v>
          </cell>
          <cell r="J1387" t="str">
            <v xml:space="preserve"> </v>
          </cell>
          <cell r="K1387">
            <v>167</v>
          </cell>
          <cell r="L1387">
            <v>2.1304999999999998E-2</v>
          </cell>
          <cell r="M1387">
            <v>-19</v>
          </cell>
          <cell r="N1387">
            <v>18</v>
          </cell>
          <cell r="O1387">
            <v>1</v>
          </cell>
          <cell r="P1387">
            <v>31.105</v>
          </cell>
          <cell r="Q1387">
            <v>0</v>
          </cell>
          <cell r="R1387">
            <v>31.105</v>
          </cell>
        </row>
        <row r="1388">
          <cell r="A1388" t="str">
            <v xml:space="preserve">Гражданск.4/3 </v>
          </cell>
          <cell r="B1388" t="str">
            <v xml:space="preserve">Садовая 223 маг-н </v>
          </cell>
          <cell r="C1388" t="str">
            <v xml:space="preserve">Прочие </v>
          </cell>
          <cell r="D1388">
            <v>129.69999999999999</v>
          </cell>
          <cell r="E1388">
            <v>548</v>
          </cell>
          <cell r="F1388">
            <v>548</v>
          </cell>
          <cell r="G1388">
            <v>0</v>
          </cell>
          <cell r="H1388">
            <v>1.19</v>
          </cell>
          <cell r="I1388">
            <v>4.5999999999999996</v>
          </cell>
          <cell r="J1388" t="str">
            <v xml:space="preserve"> </v>
          </cell>
          <cell r="K1388">
            <v>167</v>
          </cell>
          <cell r="L1388">
            <v>9.6600000000000002E-3</v>
          </cell>
          <cell r="M1388">
            <v>-19</v>
          </cell>
          <cell r="N1388">
            <v>18</v>
          </cell>
          <cell r="O1388">
            <v>1</v>
          </cell>
          <cell r="P1388">
            <v>14.103</v>
          </cell>
          <cell r="Q1388">
            <v>0</v>
          </cell>
          <cell r="R1388">
            <v>14.103</v>
          </cell>
        </row>
        <row r="1389">
          <cell r="A1389" t="str">
            <v xml:space="preserve">Гражданск.4/3 </v>
          </cell>
          <cell r="B1389" t="str">
            <v xml:space="preserve">Гражданская 4  неж.пом </v>
          </cell>
          <cell r="C1389" t="str">
            <v xml:space="preserve">Прочие </v>
          </cell>
          <cell r="D1389">
            <v>252.1</v>
          </cell>
          <cell r="E1389">
            <v>0</v>
          </cell>
          <cell r="F1389">
            <v>999.29</v>
          </cell>
          <cell r="G1389">
            <v>0.37</v>
          </cell>
          <cell r="H1389">
            <v>1.19</v>
          </cell>
          <cell r="I1389">
            <v>4.5999999999999996</v>
          </cell>
          <cell r="J1389" t="str">
            <v xml:space="preserve"> </v>
          </cell>
          <cell r="K1389">
            <v>167</v>
          </cell>
          <cell r="L1389">
            <v>1.729E-2</v>
          </cell>
          <cell r="M1389">
            <v>-19</v>
          </cell>
          <cell r="N1389">
            <v>18</v>
          </cell>
          <cell r="O1389">
            <v>1</v>
          </cell>
          <cell r="P1389">
            <v>25.242999999999999</v>
          </cell>
          <cell r="Q1389">
            <v>0</v>
          </cell>
          <cell r="R1389">
            <v>25.242999999999999</v>
          </cell>
        </row>
        <row r="1390">
          <cell r="A1390" t="str">
            <v xml:space="preserve">Гражданск.4/3 </v>
          </cell>
          <cell r="B1390" t="str">
            <v xml:space="preserve">Гражданская 6 АПТЕКА 9 </v>
          </cell>
          <cell r="C1390" t="str">
            <v xml:space="preserve">Прочие </v>
          </cell>
          <cell r="D1390">
            <v>323.69</v>
          </cell>
          <cell r="E1390">
            <v>1261</v>
          </cell>
          <cell r="F1390">
            <v>1456.61</v>
          </cell>
          <cell r="G1390">
            <v>0.37</v>
          </cell>
          <cell r="H1390">
            <v>1.19</v>
          </cell>
          <cell r="I1390">
            <v>4.5999999999999996</v>
          </cell>
          <cell r="J1390" t="str">
            <v xml:space="preserve"> </v>
          </cell>
          <cell r="K1390">
            <v>167</v>
          </cell>
          <cell r="L1390">
            <v>2.5000000000000001E-2</v>
          </cell>
          <cell r="M1390">
            <v>-19</v>
          </cell>
          <cell r="N1390">
            <v>18</v>
          </cell>
          <cell r="O1390">
            <v>1</v>
          </cell>
          <cell r="P1390">
            <v>36.500999999999998</v>
          </cell>
          <cell r="Q1390">
            <v>0</v>
          </cell>
          <cell r="R1390">
            <v>36.500999999999998</v>
          </cell>
        </row>
        <row r="1391">
          <cell r="A1391" t="str">
            <v xml:space="preserve">Гражданск.4/3 </v>
          </cell>
          <cell r="B1391" t="str">
            <v xml:space="preserve">Садовая 223 парикмахер. </v>
          </cell>
          <cell r="C1391" t="str">
            <v xml:space="preserve">Прочие </v>
          </cell>
          <cell r="D1391">
            <v>459.64</v>
          </cell>
          <cell r="E1391">
            <v>3660</v>
          </cell>
          <cell r="F1391">
            <v>2068.38</v>
          </cell>
          <cell r="G1391">
            <v>0.37</v>
          </cell>
          <cell r="H1391">
            <v>1.19</v>
          </cell>
          <cell r="I1391">
            <v>4.5999999999999996</v>
          </cell>
          <cell r="J1391" t="str">
            <v xml:space="preserve"> </v>
          </cell>
          <cell r="K1391">
            <v>167</v>
          </cell>
          <cell r="L1391">
            <v>3.5500000000000004E-2</v>
          </cell>
          <cell r="M1391">
            <v>-19</v>
          </cell>
          <cell r="N1391">
            <v>18</v>
          </cell>
          <cell r="O1391">
            <v>1</v>
          </cell>
          <cell r="P1391">
            <v>51.828000000000003</v>
          </cell>
          <cell r="Q1391">
            <v>0</v>
          </cell>
          <cell r="R1391">
            <v>51.828000000000003</v>
          </cell>
        </row>
        <row r="1392">
          <cell r="A1392" t="str">
            <v xml:space="preserve">Гражданск.4/3 </v>
          </cell>
          <cell r="B1392" t="str">
            <v xml:space="preserve">Гражданская 4 </v>
          </cell>
          <cell r="C1392" t="str">
            <v xml:space="preserve">Жилзаказчик </v>
          </cell>
          <cell r="D1392">
            <v>2657.7</v>
          </cell>
          <cell r="E1392">
            <v>12659</v>
          </cell>
          <cell r="F1392">
            <v>10640.8</v>
          </cell>
          <cell r="G1392">
            <v>0.37</v>
          </cell>
          <cell r="H1392">
            <v>1.19</v>
          </cell>
          <cell r="I1392">
            <v>4.5999999999999996</v>
          </cell>
          <cell r="J1392" t="str">
            <v xml:space="preserve">5 </v>
          </cell>
          <cell r="K1392">
            <v>167</v>
          </cell>
          <cell r="L1392">
            <v>0.18411000000000002</v>
          </cell>
          <cell r="M1392">
            <v>-19</v>
          </cell>
          <cell r="N1392">
            <v>18</v>
          </cell>
          <cell r="O1392">
            <v>1</v>
          </cell>
          <cell r="P1392">
            <v>268.79599999999999</v>
          </cell>
          <cell r="Q1392">
            <v>264.452</v>
          </cell>
          <cell r="R1392">
            <v>264.452</v>
          </cell>
        </row>
        <row r="1393">
          <cell r="A1393" t="str">
            <v xml:space="preserve">Гражданск.4/3 </v>
          </cell>
          <cell r="B1393" t="str">
            <v xml:space="preserve">Гражданская 6 </v>
          </cell>
          <cell r="C1393" t="str">
            <v xml:space="preserve">Жилзаказчик </v>
          </cell>
          <cell r="D1393">
            <v>2722.8</v>
          </cell>
          <cell r="E1393">
            <v>14455</v>
          </cell>
          <cell r="F1393">
            <v>11070.03</v>
          </cell>
          <cell r="G1393">
            <v>0.37</v>
          </cell>
          <cell r="H1393">
            <v>1.19</v>
          </cell>
          <cell r="I1393">
            <v>4.5999999999999996</v>
          </cell>
          <cell r="J1393" t="str">
            <v xml:space="preserve">5 </v>
          </cell>
          <cell r="K1393">
            <v>167</v>
          </cell>
          <cell r="L1393">
            <v>0.189997</v>
          </cell>
          <cell r="M1393">
            <v>-19</v>
          </cell>
          <cell r="N1393">
            <v>18</v>
          </cell>
          <cell r="O1393">
            <v>1</v>
          </cell>
          <cell r="P1393">
            <v>277.39</v>
          </cell>
          <cell r="Q1393">
            <v>270.92500000000001</v>
          </cell>
          <cell r="R1393">
            <v>270.92500000000001</v>
          </cell>
        </row>
        <row r="1394">
          <cell r="A1394" t="str">
            <v xml:space="preserve">Гражданск.4/3 </v>
          </cell>
          <cell r="B1394" t="str">
            <v xml:space="preserve">Садовая 223 </v>
          </cell>
          <cell r="C1394" t="str">
            <v xml:space="preserve">Жилзаказчик </v>
          </cell>
          <cell r="D1394">
            <v>3748.5</v>
          </cell>
          <cell r="E1394">
            <v>17804</v>
          </cell>
          <cell r="F1394">
            <v>14019.63</v>
          </cell>
          <cell r="G1394">
            <v>0.37</v>
          </cell>
          <cell r="H1394">
            <v>1.19</v>
          </cell>
          <cell r="I1394">
            <v>4.5999999999999996</v>
          </cell>
          <cell r="J1394" t="str">
            <v xml:space="preserve">5 </v>
          </cell>
          <cell r="K1394">
            <v>167</v>
          </cell>
          <cell r="L1394">
            <v>0.240621</v>
          </cell>
          <cell r="M1394">
            <v>-19</v>
          </cell>
          <cell r="N1394">
            <v>18</v>
          </cell>
          <cell r="O1394">
            <v>1</v>
          </cell>
          <cell r="P1394">
            <v>351.3</v>
          </cell>
          <cell r="Q1394">
            <v>372.988</v>
          </cell>
          <cell r="R1394">
            <v>372.988</v>
          </cell>
        </row>
        <row r="1395">
          <cell r="A1395" t="str">
            <v xml:space="preserve">Гражданск.4/3 </v>
          </cell>
          <cell r="B1395" t="str">
            <v xml:space="preserve">Садовая 223 ОФИС </v>
          </cell>
          <cell r="C1395" t="str">
            <v xml:space="preserve">Прочие </v>
          </cell>
          <cell r="D1395">
            <v>236.04</v>
          </cell>
          <cell r="E1395">
            <v>0</v>
          </cell>
          <cell r="F1395">
            <v>1062.1600000000001</v>
          </cell>
          <cell r="G1395">
            <v>0.37</v>
          </cell>
          <cell r="H1395">
            <v>1.19</v>
          </cell>
          <cell r="I1395">
            <v>4.5999999999999996</v>
          </cell>
          <cell r="J1395" t="str">
            <v xml:space="preserve"> </v>
          </cell>
          <cell r="K1395">
            <v>167</v>
          </cell>
          <cell r="L1395">
            <v>1.8230000000000003E-2</v>
          </cell>
          <cell r="M1395">
            <v>-19</v>
          </cell>
          <cell r="N1395">
            <v>18</v>
          </cell>
          <cell r="O1395">
            <v>1</v>
          </cell>
          <cell r="P1395">
            <v>26.616</v>
          </cell>
          <cell r="Q1395">
            <v>0</v>
          </cell>
          <cell r="R1395">
            <v>26.616</v>
          </cell>
        </row>
        <row r="1396">
          <cell r="A1396" t="str">
            <v xml:space="preserve">Гражданск.4/3 </v>
          </cell>
          <cell r="B1396" t="str">
            <v xml:space="preserve">Серова 15 Ж/Д </v>
          </cell>
          <cell r="C1396" t="str">
            <v xml:space="preserve">Население </v>
          </cell>
          <cell r="D1396">
            <v>100</v>
          </cell>
          <cell r="E1396">
            <v>371</v>
          </cell>
          <cell r="F1396">
            <v>371</v>
          </cell>
          <cell r="G1396">
            <v>0.77</v>
          </cell>
          <cell r="H1396">
            <v>1.19</v>
          </cell>
          <cell r="I1396">
            <v>4.5999999999999996</v>
          </cell>
          <cell r="J1396" t="str">
            <v xml:space="preserve">1 </v>
          </cell>
          <cell r="K1396">
            <v>167</v>
          </cell>
          <cell r="L1396">
            <v>1.3108E-2</v>
          </cell>
          <cell r="M1396">
            <v>-19</v>
          </cell>
          <cell r="N1396">
            <v>18</v>
          </cell>
          <cell r="O1396">
            <v>1</v>
          </cell>
          <cell r="P1396">
            <v>19.137</v>
          </cell>
          <cell r="Q1396">
            <v>13.266999999999999</v>
          </cell>
          <cell r="R1396">
            <v>13.266999999999999</v>
          </cell>
        </row>
        <row r="1397">
          <cell r="A1397" t="str">
            <v xml:space="preserve">Гражданск.4/3 </v>
          </cell>
          <cell r="B1397" t="str">
            <v xml:space="preserve">Серова 7 ж/д </v>
          </cell>
          <cell r="C1397" t="str">
            <v xml:space="preserve">Население </v>
          </cell>
          <cell r="D1397">
            <v>64.7</v>
          </cell>
          <cell r="E1397">
            <v>199</v>
          </cell>
          <cell r="F1397">
            <v>199.25</v>
          </cell>
          <cell r="G1397">
            <v>0.7</v>
          </cell>
          <cell r="H1397">
            <v>1.19</v>
          </cell>
          <cell r="I1397">
            <v>4.5999999999999996</v>
          </cell>
          <cell r="J1397" t="str">
            <v xml:space="preserve">1 </v>
          </cell>
          <cell r="K1397">
            <v>167</v>
          </cell>
          <cell r="L1397">
            <v>6.4700000000000009E-3</v>
          </cell>
          <cell r="M1397">
            <v>-19</v>
          </cell>
          <cell r="N1397">
            <v>18</v>
          </cell>
          <cell r="O1397">
            <v>1</v>
          </cell>
          <cell r="P1397">
            <v>9.4450000000000003</v>
          </cell>
          <cell r="Q1397">
            <v>8.5839999999999996</v>
          </cell>
          <cell r="R1397">
            <v>8.5839999999999996</v>
          </cell>
        </row>
        <row r="1398">
          <cell r="A1398" t="str">
            <v xml:space="preserve">Гражданск.4/3 </v>
          </cell>
          <cell r="B1398" t="str">
            <v xml:space="preserve">Серова 6 Л-1 ЛАБОР КОРПУС </v>
          </cell>
          <cell r="C1398" t="str">
            <v xml:space="preserve">Прочие </v>
          </cell>
          <cell r="D1398">
            <v>389.93</v>
          </cell>
          <cell r="E1398">
            <v>0</v>
          </cell>
          <cell r="F1398">
            <v>1754.71</v>
          </cell>
          <cell r="G1398">
            <v>0.43</v>
          </cell>
          <cell r="H1398">
            <v>1.19</v>
          </cell>
          <cell r="I1398">
            <v>4.5999999999999996</v>
          </cell>
          <cell r="J1398" t="str">
            <v xml:space="preserve"> </v>
          </cell>
          <cell r="K1398">
            <v>167</v>
          </cell>
          <cell r="L1398">
            <v>3.5000000000000003E-2</v>
          </cell>
          <cell r="M1398">
            <v>-19</v>
          </cell>
          <cell r="N1398">
            <v>18</v>
          </cell>
          <cell r="O1398">
            <v>1</v>
          </cell>
          <cell r="P1398">
            <v>51.1</v>
          </cell>
          <cell r="Q1398">
            <v>0</v>
          </cell>
          <cell r="R1398">
            <v>51.1</v>
          </cell>
        </row>
        <row r="1399">
          <cell r="A1399" t="str">
            <v xml:space="preserve">Гражданск.4/3 </v>
          </cell>
          <cell r="B1399" t="str">
            <v xml:space="preserve">Серова 6 Л-3 </v>
          </cell>
          <cell r="C1399" t="str">
            <v xml:space="preserve">Прочие </v>
          </cell>
          <cell r="D1399">
            <v>401.08</v>
          </cell>
          <cell r="E1399">
            <v>0</v>
          </cell>
          <cell r="F1399">
            <v>1804.84</v>
          </cell>
          <cell r="G1399">
            <v>0.43</v>
          </cell>
          <cell r="H1399">
            <v>1.19</v>
          </cell>
          <cell r="I1399">
            <v>4.5999999999999996</v>
          </cell>
          <cell r="J1399" t="str">
            <v xml:space="preserve"> </v>
          </cell>
          <cell r="K1399">
            <v>167</v>
          </cell>
          <cell r="L1399">
            <v>3.6000000000000004E-2</v>
          </cell>
          <cell r="M1399">
            <v>-19</v>
          </cell>
          <cell r="N1399">
            <v>18</v>
          </cell>
          <cell r="O1399">
            <v>1</v>
          </cell>
          <cell r="P1399">
            <v>52.558</v>
          </cell>
          <cell r="Q1399">
            <v>0</v>
          </cell>
          <cell r="R1399">
            <v>52.558</v>
          </cell>
        </row>
        <row r="1400">
          <cell r="A1400" t="str">
            <v xml:space="preserve">Гражданск.4/3 </v>
          </cell>
          <cell r="B1400" t="str">
            <v xml:space="preserve">Серова 11/1 ж/д ЦО </v>
          </cell>
          <cell r="C1400" t="str">
            <v xml:space="preserve">Население </v>
          </cell>
          <cell r="D1400">
            <v>107.1</v>
          </cell>
          <cell r="E1400">
            <v>36386</v>
          </cell>
          <cell r="F1400">
            <v>277.8</v>
          </cell>
          <cell r="G1400">
            <v>0.7</v>
          </cell>
          <cell r="H1400">
            <v>1.19</v>
          </cell>
          <cell r="I1400">
            <v>4.5999999999999996</v>
          </cell>
          <cell r="J1400" t="str">
            <v xml:space="preserve">2 </v>
          </cell>
          <cell r="K1400">
            <v>167</v>
          </cell>
          <cell r="L1400">
            <v>9.0200000000000002E-3</v>
          </cell>
          <cell r="M1400">
            <v>-19</v>
          </cell>
          <cell r="N1400">
            <v>18</v>
          </cell>
          <cell r="O1400">
            <v>1</v>
          </cell>
          <cell r="P1400">
            <v>13.17</v>
          </cell>
          <cell r="Q1400">
            <v>14.207000000000001</v>
          </cell>
          <cell r="R1400">
            <v>14.207000000000001</v>
          </cell>
        </row>
        <row r="1401">
          <cell r="A1401" t="str">
            <v xml:space="preserve">Гражданск.4/3 </v>
          </cell>
          <cell r="B1401" t="str">
            <v xml:space="preserve">Гражданская 4 МАГАЗИН"УНИВЕРСАМ" </v>
          </cell>
          <cell r="C1401" t="str">
            <v xml:space="preserve">Прочие </v>
          </cell>
          <cell r="D1401">
            <v>278.98</v>
          </cell>
          <cell r="E1401">
            <v>0</v>
          </cell>
          <cell r="F1401">
            <v>1255.3900000000001</v>
          </cell>
          <cell r="G1401">
            <v>0.37</v>
          </cell>
          <cell r="H1401">
            <v>1.19</v>
          </cell>
          <cell r="I1401">
            <v>4.5999999999999996</v>
          </cell>
          <cell r="J1401" t="str">
            <v xml:space="preserve"> </v>
          </cell>
          <cell r="K1401">
            <v>167</v>
          </cell>
          <cell r="L1401">
            <v>1.9960000000000002E-2</v>
          </cell>
          <cell r="M1401">
            <v>-19</v>
          </cell>
          <cell r="N1401">
            <v>15</v>
          </cell>
          <cell r="O1401">
            <v>1</v>
          </cell>
          <cell r="P1401">
            <v>24.655000000000001</v>
          </cell>
          <cell r="Q1401">
            <v>0</v>
          </cell>
          <cell r="R1401">
            <v>24.655000000000001</v>
          </cell>
        </row>
        <row r="1402">
          <cell r="A1402" t="str">
            <v xml:space="preserve">Гражданск.4/3 </v>
          </cell>
          <cell r="B1402" t="str">
            <v xml:space="preserve">Садовая 223 ПОМЕЩ </v>
          </cell>
          <cell r="C1402" t="str">
            <v xml:space="preserve">Прочие </v>
          </cell>
          <cell r="D1402">
            <v>109.15</v>
          </cell>
          <cell r="E1402">
            <v>0</v>
          </cell>
          <cell r="F1402">
            <v>491.17</v>
          </cell>
          <cell r="G1402">
            <v>0.37</v>
          </cell>
          <cell r="H1402">
            <v>1.19</v>
          </cell>
          <cell r="I1402">
            <v>4.5999999999999996</v>
          </cell>
          <cell r="J1402" t="str">
            <v xml:space="preserve"> </v>
          </cell>
          <cell r="K1402">
            <v>167</v>
          </cell>
          <cell r="L1402">
            <v>8.43E-3</v>
          </cell>
          <cell r="M1402">
            <v>-19</v>
          </cell>
          <cell r="N1402">
            <v>18</v>
          </cell>
          <cell r="O1402">
            <v>1</v>
          </cell>
          <cell r="P1402">
            <v>12.305999999999999</v>
          </cell>
          <cell r="Q1402">
            <v>0</v>
          </cell>
          <cell r="R1402">
            <v>12.305999999999999</v>
          </cell>
        </row>
        <row r="1403">
          <cell r="A1403" t="str">
            <v xml:space="preserve">Гражданск.4/3 </v>
          </cell>
          <cell r="B1403" t="str">
            <v xml:space="preserve">Садовая 223 СЛУЖ ПОМ </v>
          </cell>
          <cell r="C1403" t="str">
            <v xml:space="preserve">Прочие </v>
          </cell>
          <cell r="D1403">
            <v>140.09</v>
          </cell>
          <cell r="E1403">
            <v>0</v>
          </cell>
          <cell r="F1403">
            <v>630.41999999999996</v>
          </cell>
          <cell r="G1403">
            <v>0.37</v>
          </cell>
          <cell r="H1403">
            <v>1.19</v>
          </cell>
          <cell r="I1403">
            <v>4.5999999999999996</v>
          </cell>
          <cell r="J1403" t="str">
            <v xml:space="preserve"> </v>
          </cell>
          <cell r="K1403">
            <v>167</v>
          </cell>
          <cell r="L1403">
            <v>1.0820000000000001E-2</v>
          </cell>
          <cell r="M1403">
            <v>-19</v>
          </cell>
          <cell r="N1403">
            <v>18</v>
          </cell>
          <cell r="O1403">
            <v>1</v>
          </cell>
          <cell r="P1403">
            <v>15.797000000000001</v>
          </cell>
          <cell r="Q1403">
            <v>0</v>
          </cell>
          <cell r="R1403">
            <v>15.797000000000001</v>
          </cell>
        </row>
        <row r="1404">
          <cell r="A1404" t="str">
            <v xml:space="preserve">Гражданск.4/3 </v>
          </cell>
          <cell r="B1404" t="str">
            <v xml:space="preserve">Гражданская 4 ПОДКАЧКА </v>
          </cell>
          <cell r="C1404" t="str">
            <v xml:space="preserve">Прочие </v>
          </cell>
          <cell r="D1404">
            <v>24.91</v>
          </cell>
          <cell r="E1404">
            <v>240</v>
          </cell>
          <cell r="F1404">
            <v>112.1</v>
          </cell>
          <cell r="G1404">
            <v>0.7</v>
          </cell>
          <cell r="H1404">
            <v>1.19</v>
          </cell>
          <cell r="I1404">
            <v>4.5999999999999996</v>
          </cell>
          <cell r="J1404" t="str">
            <v xml:space="preserve"> </v>
          </cell>
          <cell r="K1404">
            <v>167</v>
          </cell>
          <cell r="L1404">
            <v>3.6400000000000004E-3</v>
          </cell>
          <cell r="M1404">
            <v>-19</v>
          </cell>
          <cell r="N1404">
            <v>18</v>
          </cell>
          <cell r="O1404">
            <v>1</v>
          </cell>
          <cell r="P1404">
            <v>5.3150000000000004</v>
          </cell>
          <cell r="Q1404">
            <v>0</v>
          </cell>
          <cell r="R1404">
            <v>5.3150000000000004</v>
          </cell>
        </row>
        <row r="1405">
          <cell r="A1405" t="str">
            <v xml:space="preserve">Гражданск.4/3 </v>
          </cell>
          <cell r="B1405" t="str">
            <v xml:space="preserve">Садовая 223 парикм."НАДЕЖДА" </v>
          </cell>
          <cell r="C1405" t="str">
            <v xml:space="preserve">Прочие </v>
          </cell>
          <cell r="D1405">
            <v>26.7</v>
          </cell>
          <cell r="E1405">
            <v>0</v>
          </cell>
          <cell r="F1405">
            <v>89.8</v>
          </cell>
          <cell r="G1405">
            <v>0.37</v>
          </cell>
          <cell r="H1405">
            <v>1.19</v>
          </cell>
          <cell r="I1405">
            <v>4.5999999999999996</v>
          </cell>
          <cell r="J1405" t="str">
            <v xml:space="preserve"> </v>
          </cell>
          <cell r="K1405">
            <v>167</v>
          </cell>
          <cell r="L1405">
            <v>1.529E-3</v>
          </cell>
          <cell r="M1405">
            <v>-19</v>
          </cell>
          <cell r="N1405">
            <v>18</v>
          </cell>
          <cell r="O1405">
            <v>1</v>
          </cell>
          <cell r="P1405">
            <v>2.2309999999999999</v>
          </cell>
          <cell r="Q1405">
            <v>0</v>
          </cell>
          <cell r="R1405">
            <v>2.2309999999999999</v>
          </cell>
        </row>
        <row r="1406">
          <cell r="A1406" t="str">
            <v xml:space="preserve">Итого по котельной </v>
          </cell>
          <cell r="B1406" t="str">
            <v xml:space="preserve">собственное ---------------------------- </v>
          </cell>
          <cell r="C1406" t="str">
            <v xml:space="preserve">По всем группам </v>
          </cell>
          <cell r="D1406">
            <v>12448.66</v>
          </cell>
          <cell r="E1406">
            <v>88767</v>
          </cell>
          <cell r="F1406">
            <v>50092.7</v>
          </cell>
          <cell r="H1406">
            <v>1.19</v>
          </cell>
          <cell r="L1406">
            <v>0.88569000000000009</v>
          </cell>
          <cell r="P1406">
            <v>1288.596</v>
          </cell>
          <cell r="Q1406">
            <v>944.423</v>
          </cell>
          <cell r="R1406">
            <v>1293.7809999999999</v>
          </cell>
        </row>
        <row r="1407">
          <cell r="A1407" t="str">
            <v xml:space="preserve"> </v>
          </cell>
          <cell r="B1407" t="str">
            <v xml:space="preserve"> </v>
          </cell>
          <cell r="C1407" t="str">
            <v xml:space="preserve">Бюджет </v>
          </cell>
          <cell r="D1407">
            <v>275.85000000000002</v>
          </cell>
          <cell r="E1407">
            <v>1184</v>
          </cell>
          <cell r="F1407">
            <v>1241.32</v>
          </cell>
          <cell r="H1407">
            <v>1.19</v>
          </cell>
          <cell r="L1407">
            <v>2.1304999999999998E-2</v>
          </cell>
          <cell r="P1407">
            <v>31.105</v>
          </cell>
          <cell r="Q1407">
            <v>0</v>
          </cell>
          <cell r="R1407">
            <v>31.105</v>
          </cell>
        </row>
        <row r="1408">
          <cell r="A1408" t="str">
            <v xml:space="preserve"> </v>
          </cell>
          <cell r="B1408" t="str">
            <v xml:space="preserve"> </v>
          </cell>
          <cell r="C1408" t="str">
            <v xml:space="preserve">"Население" в т.ч. "Жилзаказчик" </v>
          </cell>
          <cell r="D1408">
            <v>9400.7999999999993</v>
          </cell>
          <cell r="E1408">
            <v>81874</v>
          </cell>
          <cell r="F1408">
            <v>36578.51</v>
          </cell>
          <cell r="H1408">
            <v>1.19</v>
          </cell>
          <cell r="L1408">
            <v>0.64332600000000006</v>
          </cell>
          <cell r="P1408">
            <v>939.23799999999983</v>
          </cell>
          <cell r="Q1408">
            <v>944.423</v>
          </cell>
          <cell r="R1408">
            <v>944.423</v>
          </cell>
        </row>
        <row r="1409">
          <cell r="A1409" t="str">
            <v xml:space="preserve"> </v>
          </cell>
          <cell r="B1409" t="str">
            <v xml:space="preserve"> </v>
          </cell>
          <cell r="C1409" t="str">
            <v xml:space="preserve">Жилзаказчик </v>
          </cell>
          <cell r="D1409">
            <v>9129</v>
          </cell>
          <cell r="E1409">
            <v>44918</v>
          </cell>
          <cell r="F1409">
            <v>35730.46</v>
          </cell>
          <cell r="H1409">
            <v>1.19</v>
          </cell>
          <cell r="L1409">
            <v>0.61472800000000005</v>
          </cell>
          <cell r="P1409">
            <v>897.48599999999988</v>
          </cell>
          <cell r="Q1409">
            <v>908.36500000000001</v>
          </cell>
          <cell r="R1409">
            <v>908.36500000000001</v>
          </cell>
        </row>
        <row r="1410">
          <cell r="A1410" t="str">
            <v xml:space="preserve"> </v>
          </cell>
          <cell r="B1410" t="str">
            <v xml:space="preserve"> </v>
          </cell>
          <cell r="C1410" t="str">
            <v xml:space="preserve">Прочие </v>
          </cell>
          <cell r="D1410">
            <v>2772.01</v>
          </cell>
          <cell r="E1410">
            <v>5709</v>
          </cell>
          <cell r="F1410">
            <v>12272.87</v>
          </cell>
          <cell r="H1410">
            <v>1.19</v>
          </cell>
          <cell r="L1410">
            <v>0.22105900000000001</v>
          </cell>
          <cell r="P1410">
            <v>318.25300000000004</v>
          </cell>
          <cell r="Q1410">
            <v>0</v>
          </cell>
          <cell r="R1410">
            <v>318.25300000000004</v>
          </cell>
        </row>
        <row r="1411">
          <cell r="A1411" t="str">
            <v>Тепловые потери в наружных сетях потребителей</v>
          </cell>
          <cell r="H1411">
            <v>1.19</v>
          </cell>
        </row>
        <row r="1412">
          <cell r="A1412" t="str">
            <v xml:space="preserve">ДЕПОВСКАЯ 39 </v>
          </cell>
          <cell r="B1412" t="str">
            <v xml:space="preserve">МАЙКОПСКАЯ 70 ШКОЛА 43 </v>
          </cell>
          <cell r="C1412" t="str">
            <v xml:space="preserve">ИТП Бюджет </v>
          </cell>
          <cell r="D1412">
            <v>5489.1</v>
          </cell>
          <cell r="E1412">
            <v>23267</v>
          </cell>
          <cell r="F1412">
            <v>28659.759999999998</v>
          </cell>
          <cell r="G1412">
            <v>0.33</v>
          </cell>
          <cell r="H1412">
            <v>1.19</v>
          </cell>
          <cell r="I1412">
            <v>4.5999999999999996</v>
          </cell>
          <cell r="J1412" t="str">
            <v xml:space="preserve"> </v>
          </cell>
          <cell r="K1412">
            <v>167</v>
          </cell>
          <cell r="L1412">
            <v>0.41500000000000004</v>
          </cell>
          <cell r="M1412">
            <v>-19</v>
          </cell>
          <cell r="N1412">
            <v>16</v>
          </cell>
          <cell r="O1412">
            <v>1</v>
          </cell>
          <cell r="P1412">
            <v>545.46699999999998</v>
          </cell>
          <cell r="Q1412">
            <v>0</v>
          </cell>
          <cell r="R1412">
            <v>545.46699999999998</v>
          </cell>
        </row>
        <row r="1413">
          <cell r="A1413" t="str">
            <v xml:space="preserve">ДЕПОВСКАЯ 39 </v>
          </cell>
          <cell r="B1413" t="str">
            <v xml:space="preserve">МАЙКОПСКАЯ 70 Насосная шк 43 </v>
          </cell>
          <cell r="C1413" t="str">
            <v xml:space="preserve">Бюджет </v>
          </cell>
          <cell r="D1413">
            <v>25.11</v>
          </cell>
          <cell r="E1413">
            <v>259</v>
          </cell>
          <cell r="F1413">
            <v>113</v>
          </cell>
          <cell r="G1413">
            <v>1.05</v>
          </cell>
          <cell r="H1413">
            <v>1.19</v>
          </cell>
          <cell r="I1413">
            <v>4.5999999999999996</v>
          </cell>
          <cell r="J1413" t="str">
            <v xml:space="preserve"> </v>
          </cell>
          <cell r="K1413">
            <v>167</v>
          </cell>
          <cell r="L1413">
            <v>5.5039999999999993E-3</v>
          </cell>
          <cell r="M1413">
            <v>-19</v>
          </cell>
          <cell r="N1413">
            <v>18</v>
          </cell>
          <cell r="O1413">
            <v>1</v>
          </cell>
          <cell r="P1413">
            <v>8.0359999999999996</v>
          </cell>
          <cell r="Q1413">
            <v>0</v>
          </cell>
          <cell r="R1413">
            <v>8.0359999999999996</v>
          </cell>
        </row>
        <row r="1414">
          <cell r="A1414" t="str">
            <v xml:space="preserve">ДЕПОВСКАЯ 39 </v>
          </cell>
          <cell r="B1414" t="str">
            <v xml:space="preserve">Майкопская 70 Стоянка школы 43 </v>
          </cell>
          <cell r="C1414" t="str">
            <v xml:space="preserve">Бюджет </v>
          </cell>
          <cell r="D1414">
            <v>231.87</v>
          </cell>
          <cell r="E1414">
            <v>405</v>
          </cell>
          <cell r="F1414">
            <v>927.49</v>
          </cell>
          <cell r="G1414">
            <v>0.43</v>
          </cell>
          <cell r="H1414">
            <v>1.19</v>
          </cell>
          <cell r="I1414">
            <v>4.5999999999999996</v>
          </cell>
          <cell r="J1414" t="str">
            <v xml:space="preserve"> </v>
          </cell>
          <cell r="K1414">
            <v>167</v>
          </cell>
          <cell r="L1414">
            <v>1.7000000000000001E-2</v>
          </cell>
          <cell r="M1414">
            <v>-19</v>
          </cell>
          <cell r="N1414">
            <v>15</v>
          </cell>
          <cell r="O1414">
            <v>1</v>
          </cell>
          <cell r="P1414">
            <v>20.998000000000001</v>
          </cell>
          <cell r="Q1414">
            <v>0</v>
          </cell>
          <cell r="R1414">
            <v>20.998000000000001</v>
          </cell>
        </row>
        <row r="1415">
          <cell r="A1415" t="str">
            <v xml:space="preserve">Итого по котельной </v>
          </cell>
          <cell r="B1415" t="str">
            <v xml:space="preserve">собственное ---------------------------- </v>
          </cell>
          <cell r="C1415" t="str">
            <v xml:space="preserve">По всем группам </v>
          </cell>
          <cell r="D1415">
            <v>5746.08</v>
          </cell>
          <cell r="E1415">
            <v>23931</v>
          </cell>
          <cell r="F1415">
            <v>29700.25</v>
          </cell>
          <cell r="H1415">
            <v>1.19</v>
          </cell>
          <cell r="L1415">
            <v>0.43750400000000006</v>
          </cell>
          <cell r="P1415">
            <v>574.50099999999998</v>
          </cell>
          <cell r="Q1415">
            <v>0</v>
          </cell>
          <cell r="R1415">
            <v>574.50099999999998</v>
          </cell>
        </row>
        <row r="1416">
          <cell r="A1416" t="str">
            <v xml:space="preserve"> </v>
          </cell>
          <cell r="B1416" t="str">
            <v xml:space="preserve"> </v>
          </cell>
          <cell r="C1416" t="str">
            <v xml:space="preserve">Бюджет </v>
          </cell>
          <cell r="D1416">
            <v>256.98</v>
          </cell>
          <cell r="E1416">
            <v>664</v>
          </cell>
          <cell r="F1416">
            <v>1040.49</v>
          </cell>
          <cell r="H1416">
            <v>1.19</v>
          </cell>
          <cell r="L1416">
            <v>2.2504E-2</v>
          </cell>
          <cell r="P1416">
            <v>29.033999999999999</v>
          </cell>
          <cell r="Q1416">
            <v>0</v>
          </cell>
          <cell r="R1416">
            <v>29.033999999999999</v>
          </cell>
        </row>
        <row r="1417">
          <cell r="A1417" t="str">
            <v xml:space="preserve"> </v>
          </cell>
          <cell r="B1417" t="str">
            <v xml:space="preserve"> </v>
          </cell>
          <cell r="C1417" t="str">
            <v xml:space="preserve">ИТП Бюджет </v>
          </cell>
          <cell r="D1417">
            <v>5489.1</v>
          </cell>
          <cell r="E1417">
            <v>23267</v>
          </cell>
          <cell r="F1417">
            <v>28659.759999999998</v>
          </cell>
          <cell r="H1417">
            <v>1.19</v>
          </cell>
          <cell r="L1417">
            <v>0.41500000000000004</v>
          </cell>
          <cell r="P1417">
            <v>545.46699999999998</v>
          </cell>
          <cell r="Q1417">
            <v>0</v>
          </cell>
          <cell r="R1417">
            <v>545.46699999999998</v>
          </cell>
        </row>
        <row r="1418">
          <cell r="A1418" t="str">
            <v>Тепловые потери в наружных сетях потребителей</v>
          </cell>
          <cell r="H1418">
            <v>1.19</v>
          </cell>
        </row>
        <row r="1419">
          <cell r="A1419" t="str">
            <v xml:space="preserve">Дзержин. 89 </v>
          </cell>
          <cell r="B1419" t="str">
            <v xml:space="preserve">Дзержинского 89 д\с 122 </v>
          </cell>
          <cell r="C1419" t="str">
            <v xml:space="preserve">Бюджет </v>
          </cell>
          <cell r="D1419">
            <v>1146.8</v>
          </cell>
          <cell r="E1419">
            <v>3802</v>
          </cell>
          <cell r="F1419">
            <v>5160.59</v>
          </cell>
          <cell r="G1419">
            <v>0.34</v>
          </cell>
          <cell r="H1419">
            <v>1.19</v>
          </cell>
          <cell r="I1419">
            <v>4.5999999999999996</v>
          </cell>
          <cell r="J1419" t="str">
            <v xml:space="preserve"> </v>
          </cell>
          <cell r="K1419">
            <v>167</v>
          </cell>
          <cell r="L1419">
            <v>8.5790000000000005E-2</v>
          </cell>
          <cell r="M1419">
            <v>-19</v>
          </cell>
          <cell r="N1419">
            <v>20</v>
          </cell>
          <cell r="O1419">
            <v>1</v>
          </cell>
          <cell r="P1419">
            <v>136.46199999999999</v>
          </cell>
          <cell r="Q1419">
            <v>0</v>
          </cell>
          <cell r="R1419">
            <v>136.46199999999999</v>
          </cell>
        </row>
        <row r="1420">
          <cell r="A1420" t="str">
            <v xml:space="preserve">Дзержин. 89 </v>
          </cell>
          <cell r="B1420" t="str">
            <v xml:space="preserve">Дзержинского 89А лит Г8 сарай </v>
          </cell>
          <cell r="C1420" t="str">
            <v xml:space="preserve">Бюджет </v>
          </cell>
          <cell r="D1420">
            <v>14.21</v>
          </cell>
          <cell r="E1420">
            <v>0</v>
          </cell>
          <cell r="F1420">
            <v>52.59</v>
          </cell>
          <cell r="G1420">
            <v>0.7</v>
          </cell>
          <cell r="H1420">
            <v>1.19</v>
          </cell>
          <cell r="I1420">
            <v>4.5999999999999996</v>
          </cell>
          <cell r="J1420" t="str">
            <v xml:space="preserve"> </v>
          </cell>
          <cell r="K1420">
            <v>167</v>
          </cell>
          <cell r="L1420">
            <v>1.8000000000000002E-3</v>
          </cell>
          <cell r="M1420">
            <v>-19</v>
          </cell>
          <cell r="N1420">
            <v>20</v>
          </cell>
          <cell r="O1420">
            <v>1</v>
          </cell>
          <cell r="P1420">
            <v>2.8639999999999999</v>
          </cell>
          <cell r="Q1420">
            <v>0</v>
          </cell>
          <cell r="R1420">
            <v>2.8639999999999999</v>
          </cell>
        </row>
        <row r="1421">
          <cell r="A1421" t="str">
            <v xml:space="preserve">Итого по котельной </v>
          </cell>
          <cell r="B1421" t="str">
            <v xml:space="preserve">собственное ---------------------------- </v>
          </cell>
          <cell r="C1421" t="str">
            <v xml:space="preserve">По всем группам </v>
          </cell>
          <cell r="D1421">
            <v>1161.01</v>
          </cell>
          <cell r="E1421">
            <v>3802</v>
          </cell>
          <cell r="F1421">
            <v>5213.18</v>
          </cell>
          <cell r="H1421">
            <v>1.19</v>
          </cell>
          <cell r="L1421">
            <v>8.7590000000000001E-2</v>
          </cell>
          <cell r="P1421">
            <v>139.32599999999999</v>
          </cell>
          <cell r="Q1421">
            <v>0</v>
          </cell>
          <cell r="R1421">
            <v>139.32599999999999</v>
          </cell>
        </row>
        <row r="1422">
          <cell r="A1422" t="str">
            <v xml:space="preserve"> </v>
          </cell>
          <cell r="B1422" t="str">
            <v xml:space="preserve"> </v>
          </cell>
          <cell r="C1422" t="str">
            <v xml:space="preserve">Бюджет </v>
          </cell>
          <cell r="D1422">
            <v>1161.01</v>
          </cell>
          <cell r="E1422">
            <v>3802</v>
          </cell>
          <cell r="F1422">
            <v>5213.18</v>
          </cell>
          <cell r="H1422">
            <v>1.19</v>
          </cell>
          <cell r="L1422">
            <v>8.7590000000000001E-2</v>
          </cell>
          <cell r="P1422">
            <v>139.32599999999999</v>
          </cell>
          <cell r="Q1422">
            <v>0</v>
          </cell>
          <cell r="R1422">
            <v>139.32599999999999</v>
          </cell>
        </row>
        <row r="1423">
          <cell r="A1423" t="str">
            <v xml:space="preserve">Дзержинск.1 </v>
          </cell>
          <cell r="B1423" t="str">
            <v xml:space="preserve">Дзержинского 35 ж/д </v>
          </cell>
          <cell r="C1423" t="str">
            <v xml:space="preserve">Прочие </v>
          </cell>
          <cell r="D1423">
            <v>4096.5</v>
          </cell>
          <cell r="E1423">
            <v>11851</v>
          </cell>
          <cell r="F1423">
            <v>11851</v>
          </cell>
          <cell r="G1423">
            <v>0</v>
          </cell>
          <cell r="H1423">
            <v>1.19</v>
          </cell>
          <cell r="I1423">
            <v>4.5999999999999996</v>
          </cell>
          <cell r="J1423" t="str">
            <v xml:space="preserve">3 </v>
          </cell>
          <cell r="K1423">
            <v>167</v>
          </cell>
          <cell r="L1423">
            <v>8.7501999999999996E-2</v>
          </cell>
          <cell r="M1423">
            <v>-19</v>
          </cell>
          <cell r="N1423">
            <v>18</v>
          </cell>
          <cell r="O1423">
            <v>1</v>
          </cell>
          <cell r="P1423">
            <v>127.752</v>
          </cell>
          <cell r="Q1423">
            <v>0</v>
          </cell>
          <cell r="R1423">
            <v>127.752</v>
          </cell>
        </row>
        <row r="1424">
          <cell r="A1424" t="str">
            <v xml:space="preserve">Дзержинск.1 </v>
          </cell>
          <cell r="B1424" t="str">
            <v xml:space="preserve">Брянская 2а </v>
          </cell>
          <cell r="C1424" t="str">
            <v xml:space="preserve">Жилзаказчик </v>
          </cell>
          <cell r="D1424">
            <v>3526.9</v>
          </cell>
          <cell r="E1424">
            <v>12283</v>
          </cell>
          <cell r="F1424">
            <v>12278</v>
          </cell>
          <cell r="G1424">
            <v>0.38</v>
          </cell>
          <cell r="H1424">
            <v>1.19</v>
          </cell>
          <cell r="I1424">
            <v>4.5999999999999996</v>
          </cell>
          <cell r="J1424" t="str">
            <v xml:space="preserve">5 </v>
          </cell>
          <cell r="K1424">
            <v>167</v>
          </cell>
          <cell r="L1424">
            <v>0.21471599999999999</v>
          </cell>
          <cell r="M1424">
            <v>-19</v>
          </cell>
          <cell r="N1424">
            <v>18</v>
          </cell>
          <cell r="O1424">
            <v>1</v>
          </cell>
          <cell r="P1424">
            <v>313.48099999999999</v>
          </cell>
          <cell r="Q1424">
            <v>350.93700000000001</v>
          </cell>
          <cell r="R1424">
            <v>350.93700000000001</v>
          </cell>
        </row>
        <row r="1425">
          <cell r="A1425" t="str">
            <v xml:space="preserve">Дзержинск.1 </v>
          </cell>
          <cell r="B1425" t="str">
            <v xml:space="preserve">Дзержинского 1 А </v>
          </cell>
          <cell r="C1425" t="str">
            <v xml:space="preserve">Жилзаказчик </v>
          </cell>
          <cell r="D1425">
            <v>3124.3</v>
          </cell>
          <cell r="E1425">
            <v>12912</v>
          </cell>
          <cell r="F1425">
            <v>12907</v>
          </cell>
          <cell r="G1425">
            <v>0</v>
          </cell>
          <cell r="H1425">
            <v>1.19</v>
          </cell>
          <cell r="I1425">
            <v>4.5999999999999996</v>
          </cell>
          <cell r="J1425" t="str">
            <v xml:space="preserve">5 </v>
          </cell>
          <cell r="K1425">
            <v>167</v>
          </cell>
          <cell r="L1425">
            <v>0.22212399999999999</v>
          </cell>
          <cell r="M1425">
            <v>-19</v>
          </cell>
          <cell r="N1425">
            <v>18</v>
          </cell>
          <cell r="O1425">
            <v>1</v>
          </cell>
          <cell r="P1425">
            <v>324.29500000000002</v>
          </cell>
          <cell r="Q1425">
            <v>310.87599999999998</v>
          </cell>
          <cell r="R1425">
            <v>310.87599999999998</v>
          </cell>
        </row>
        <row r="1426">
          <cell r="A1426" t="str">
            <v xml:space="preserve">Дзержинск.1 </v>
          </cell>
          <cell r="B1426" t="str">
            <v xml:space="preserve">Дзержинского 11/1 </v>
          </cell>
          <cell r="C1426" t="str">
            <v xml:space="preserve">Жилзаказчик </v>
          </cell>
          <cell r="D1426">
            <v>1746.2</v>
          </cell>
          <cell r="E1426">
            <v>7298</v>
          </cell>
          <cell r="F1426">
            <v>7288.5</v>
          </cell>
          <cell r="G1426">
            <v>0.42</v>
          </cell>
          <cell r="H1426">
            <v>1.19</v>
          </cell>
          <cell r="I1426">
            <v>4.5999999999999996</v>
          </cell>
          <cell r="J1426" t="str">
            <v xml:space="preserve">9 </v>
          </cell>
          <cell r="K1426">
            <v>167</v>
          </cell>
          <cell r="L1426">
            <v>0.14064599999999999</v>
          </cell>
          <cell r="M1426">
            <v>-19</v>
          </cell>
          <cell r="N1426">
            <v>18</v>
          </cell>
          <cell r="O1426">
            <v>1</v>
          </cell>
          <cell r="P1426">
            <v>205.34</v>
          </cell>
          <cell r="Q1426">
            <v>173.755</v>
          </cell>
          <cell r="R1426">
            <v>173.755</v>
          </cell>
        </row>
        <row r="1427">
          <cell r="A1427" t="str">
            <v xml:space="preserve">Дзержинск.1 </v>
          </cell>
          <cell r="B1427" t="str">
            <v xml:space="preserve">Дзержинского 11/2 </v>
          </cell>
          <cell r="C1427" t="str">
            <v xml:space="preserve">Жилзаказчик </v>
          </cell>
          <cell r="D1427">
            <v>1783.7</v>
          </cell>
          <cell r="E1427">
            <v>7286</v>
          </cell>
          <cell r="F1427">
            <v>7276.92</v>
          </cell>
          <cell r="G1427">
            <v>0.42</v>
          </cell>
          <cell r="H1427">
            <v>1.19</v>
          </cell>
          <cell r="I1427">
            <v>4.5999999999999996</v>
          </cell>
          <cell r="J1427" t="str">
            <v xml:space="preserve">9 </v>
          </cell>
          <cell r="K1427">
            <v>167</v>
          </cell>
          <cell r="L1427">
            <v>0.140761</v>
          </cell>
          <cell r="M1427">
            <v>-19</v>
          </cell>
          <cell r="N1427">
            <v>18</v>
          </cell>
          <cell r="O1427">
            <v>1</v>
          </cell>
          <cell r="P1427">
            <v>205.50800000000001</v>
          </cell>
          <cell r="Q1427">
            <v>177.48500000000001</v>
          </cell>
          <cell r="R1427">
            <v>177.48500000000001</v>
          </cell>
        </row>
        <row r="1428">
          <cell r="A1428" t="str">
            <v xml:space="preserve">Дзержинск.1 </v>
          </cell>
          <cell r="B1428" t="str">
            <v xml:space="preserve">Дзержинского 11/3 </v>
          </cell>
          <cell r="C1428" t="str">
            <v xml:space="preserve">Жилзаказчик </v>
          </cell>
          <cell r="D1428">
            <v>1658.3</v>
          </cell>
          <cell r="E1428">
            <v>6979</v>
          </cell>
          <cell r="F1428">
            <v>6969.5</v>
          </cell>
          <cell r="G1428">
            <v>0.42</v>
          </cell>
          <cell r="H1428">
            <v>1.19</v>
          </cell>
          <cell r="I1428">
            <v>4.5999999999999996</v>
          </cell>
          <cell r="J1428" t="str">
            <v xml:space="preserve">9 </v>
          </cell>
          <cell r="K1428">
            <v>167</v>
          </cell>
          <cell r="L1428">
            <v>0.13449</v>
          </cell>
          <cell r="M1428">
            <v>-19</v>
          </cell>
          <cell r="N1428">
            <v>18</v>
          </cell>
          <cell r="O1428">
            <v>1</v>
          </cell>
          <cell r="P1428">
            <v>196.352</v>
          </cell>
          <cell r="Q1428">
            <v>165.00399999999999</v>
          </cell>
          <cell r="R1428">
            <v>165.00399999999999</v>
          </cell>
        </row>
        <row r="1429">
          <cell r="A1429" t="str">
            <v xml:space="preserve">Дзержинск.1 </v>
          </cell>
          <cell r="B1429" t="str">
            <v xml:space="preserve">Брянская 4 </v>
          </cell>
          <cell r="C1429" t="str">
            <v xml:space="preserve">Жилзаказчик </v>
          </cell>
          <cell r="D1429">
            <v>2633</v>
          </cell>
          <cell r="E1429">
            <v>12137</v>
          </cell>
          <cell r="F1429">
            <v>12128</v>
          </cell>
          <cell r="G1429">
            <v>0.38</v>
          </cell>
          <cell r="H1429">
            <v>1.19</v>
          </cell>
          <cell r="I1429">
            <v>4.5999999999999996</v>
          </cell>
          <cell r="J1429" t="str">
            <v xml:space="preserve">9 </v>
          </cell>
          <cell r="K1429">
            <v>167</v>
          </cell>
          <cell r="L1429">
            <v>0.21321799999999999</v>
          </cell>
          <cell r="M1429">
            <v>-19</v>
          </cell>
          <cell r="N1429">
            <v>18</v>
          </cell>
          <cell r="O1429">
            <v>1</v>
          </cell>
          <cell r="P1429">
            <v>311.29399999999998</v>
          </cell>
          <cell r="Q1429">
            <v>261.99200000000002</v>
          </cell>
          <cell r="R1429">
            <v>261.99200000000002</v>
          </cell>
        </row>
        <row r="1430">
          <cell r="A1430" t="str">
            <v xml:space="preserve">Дзержинск.1 </v>
          </cell>
          <cell r="B1430" t="str">
            <v xml:space="preserve">Дзержинского 3/3 НЕЖИЛ.ПОМЕЩЕНИЯ </v>
          </cell>
          <cell r="C1430" t="str">
            <v xml:space="preserve">Прочие </v>
          </cell>
          <cell r="D1430">
            <v>320.47000000000003</v>
          </cell>
          <cell r="E1430">
            <v>0</v>
          </cell>
          <cell r="F1430">
            <v>1442.1</v>
          </cell>
          <cell r="G1430">
            <v>0.38</v>
          </cell>
          <cell r="H1430">
            <v>1.19</v>
          </cell>
          <cell r="I1430">
            <v>4.5999999999999996</v>
          </cell>
          <cell r="J1430" t="str">
            <v xml:space="preserve"> </v>
          </cell>
          <cell r="K1430">
            <v>167</v>
          </cell>
          <cell r="L1430">
            <v>2.5420000000000002E-2</v>
          </cell>
          <cell r="M1430">
            <v>-19</v>
          </cell>
          <cell r="N1430">
            <v>18</v>
          </cell>
          <cell r="O1430">
            <v>1</v>
          </cell>
          <cell r="P1430">
            <v>37.113</v>
          </cell>
          <cell r="Q1430">
            <v>0</v>
          </cell>
          <cell r="R1430">
            <v>37.113</v>
          </cell>
        </row>
        <row r="1431">
          <cell r="A1431" t="str">
            <v xml:space="preserve">Дзержинск.1 </v>
          </cell>
          <cell r="B1431" t="str">
            <v xml:space="preserve">Брянская 49/1 ж/д </v>
          </cell>
          <cell r="C1431" t="str">
            <v xml:space="preserve">Прочие </v>
          </cell>
          <cell r="D1431">
            <v>3409.9</v>
          </cell>
          <cell r="E1431">
            <v>15647</v>
          </cell>
          <cell r="F1431">
            <v>15647</v>
          </cell>
          <cell r="G1431">
            <v>0</v>
          </cell>
          <cell r="H1431">
            <v>1.19</v>
          </cell>
          <cell r="I1431">
            <v>4.5999999999999996</v>
          </cell>
          <cell r="J1431" t="str">
            <v xml:space="preserve">10 </v>
          </cell>
          <cell r="K1431">
            <v>167</v>
          </cell>
          <cell r="L1431">
            <v>0.14772099999999999</v>
          </cell>
          <cell r="M1431">
            <v>-19</v>
          </cell>
          <cell r="N1431">
            <v>18</v>
          </cell>
          <cell r="O1431">
            <v>1</v>
          </cell>
          <cell r="P1431">
            <v>215.66900000000001</v>
          </cell>
          <cell r="Q1431">
            <v>0</v>
          </cell>
          <cell r="R1431">
            <v>215.66900000000001</v>
          </cell>
        </row>
        <row r="1432">
          <cell r="A1432" t="str">
            <v xml:space="preserve">Дзержинск.1 </v>
          </cell>
          <cell r="B1432" t="str">
            <v xml:space="preserve">Брянская 49/1 цок </v>
          </cell>
          <cell r="C1432" t="str">
            <v xml:space="preserve">Прочие </v>
          </cell>
          <cell r="D1432">
            <v>537.9</v>
          </cell>
          <cell r="E1432">
            <v>0</v>
          </cell>
          <cell r="F1432">
            <v>2468.2600000000002</v>
          </cell>
          <cell r="G1432">
            <v>0</v>
          </cell>
          <cell r="H1432">
            <v>1.19</v>
          </cell>
          <cell r="I1432">
            <v>4.5999999999999996</v>
          </cell>
          <cell r="J1432" t="str">
            <v xml:space="preserve">10 </v>
          </cell>
          <cell r="K1432">
            <v>167</v>
          </cell>
          <cell r="L1432">
            <v>2.2527999999999999E-2</v>
          </cell>
          <cell r="M1432">
            <v>-19</v>
          </cell>
          <cell r="N1432">
            <v>18</v>
          </cell>
          <cell r="O1432">
            <v>1</v>
          </cell>
          <cell r="P1432">
            <v>32.890999999999998</v>
          </cell>
          <cell r="Q1432">
            <v>0</v>
          </cell>
          <cell r="R1432">
            <v>32.890999999999998</v>
          </cell>
        </row>
        <row r="1433">
          <cell r="A1433" t="str">
            <v xml:space="preserve">Дзержинск.1 </v>
          </cell>
          <cell r="B1433" t="str">
            <v xml:space="preserve">Дзержинского 3/1 жд </v>
          </cell>
          <cell r="C1433" t="str">
            <v xml:space="preserve">Население </v>
          </cell>
          <cell r="D1433">
            <v>1251.7</v>
          </cell>
          <cell r="E1433">
            <v>4860</v>
          </cell>
          <cell r="F1433">
            <v>4860</v>
          </cell>
          <cell r="G1433">
            <v>0.45</v>
          </cell>
          <cell r="H1433">
            <v>1.19</v>
          </cell>
          <cell r="I1433">
            <v>4.5999999999999996</v>
          </cell>
          <cell r="J1433" t="str">
            <v xml:space="preserve">4 </v>
          </cell>
          <cell r="K1433">
            <v>167</v>
          </cell>
          <cell r="L1433">
            <v>0.10125199999999999</v>
          </cell>
          <cell r="M1433">
            <v>-19</v>
          </cell>
          <cell r="N1433">
            <v>18</v>
          </cell>
          <cell r="O1433">
            <v>1</v>
          </cell>
          <cell r="P1433">
            <v>147.82599999999999</v>
          </cell>
          <cell r="Q1433">
            <v>166.065</v>
          </cell>
          <cell r="R1433">
            <v>166.065</v>
          </cell>
        </row>
        <row r="1434">
          <cell r="A1434" t="str">
            <v xml:space="preserve">Дзержинск.1 </v>
          </cell>
          <cell r="B1434" t="str">
            <v xml:space="preserve">Морская 4 ж/д </v>
          </cell>
          <cell r="C1434" t="str">
            <v xml:space="preserve">Население </v>
          </cell>
          <cell r="D1434">
            <v>5523.1</v>
          </cell>
          <cell r="E1434">
            <v>0</v>
          </cell>
          <cell r="F1434">
            <v>23362</v>
          </cell>
          <cell r="G1434">
            <v>0.37</v>
          </cell>
          <cell r="H1434">
            <v>1.19</v>
          </cell>
          <cell r="I1434">
            <v>4.5999999999999996</v>
          </cell>
          <cell r="J1434" t="str">
            <v xml:space="preserve">5 </v>
          </cell>
          <cell r="K1434">
            <v>167</v>
          </cell>
          <cell r="L1434">
            <v>0.40837199999999996</v>
          </cell>
          <cell r="M1434">
            <v>-19</v>
          </cell>
          <cell r="N1434">
            <v>18</v>
          </cell>
          <cell r="O1434">
            <v>1</v>
          </cell>
          <cell r="P1434">
            <v>596.21400000000006</v>
          </cell>
          <cell r="Q1434">
            <v>549.56700000000001</v>
          </cell>
          <cell r="R1434">
            <v>549.56700000000001</v>
          </cell>
        </row>
        <row r="1435">
          <cell r="A1435" t="str">
            <v xml:space="preserve">Дзержинск.1 </v>
          </cell>
          <cell r="B1435" t="str">
            <v xml:space="preserve">Дзержинского 3 д\с 75 </v>
          </cell>
          <cell r="C1435" t="str">
            <v xml:space="preserve">Бюджет </v>
          </cell>
          <cell r="D1435">
            <v>317.36</v>
          </cell>
          <cell r="E1435">
            <v>1382</v>
          </cell>
          <cell r="F1435">
            <v>1428.11</v>
          </cell>
          <cell r="G1435">
            <v>0.38</v>
          </cell>
          <cell r="H1435">
            <v>1.19</v>
          </cell>
          <cell r="I1435">
            <v>4.5999999999999996</v>
          </cell>
          <cell r="J1435" t="str">
            <v xml:space="preserve"> </v>
          </cell>
          <cell r="K1435">
            <v>167</v>
          </cell>
          <cell r="L1435">
            <v>2.6533999999999999E-2</v>
          </cell>
          <cell r="M1435">
            <v>-19</v>
          </cell>
          <cell r="N1435">
            <v>20</v>
          </cell>
          <cell r="O1435">
            <v>1</v>
          </cell>
          <cell r="P1435">
            <v>42.204999999999998</v>
          </cell>
          <cell r="Q1435">
            <v>0</v>
          </cell>
          <cell r="R1435">
            <v>42.204999999999998</v>
          </cell>
        </row>
        <row r="1436">
          <cell r="A1436" t="str">
            <v xml:space="preserve">Дзержинск.1 </v>
          </cell>
          <cell r="B1436" t="str">
            <v xml:space="preserve">Брянская 6 уч.корп. </v>
          </cell>
          <cell r="C1436" t="str">
            <v xml:space="preserve">Бюджет </v>
          </cell>
          <cell r="D1436">
            <v>2789.09</v>
          </cell>
          <cell r="E1436">
            <v>15546</v>
          </cell>
          <cell r="F1436">
            <v>12550.9</v>
          </cell>
          <cell r="G1436">
            <v>0.33</v>
          </cell>
          <cell r="H1436">
            <v>1.19</v>
          </cell>
          <cell r="I1436">
            <v>4.5999999999999996</v>
          </cell>
          <cell r="J1436" t="str">
            <v xml:space="preserve"> </v>
          </cell>
          <cell r="K1436">
            <v>167</v>
          </cell>
          <cell r="L1436">
            <v>0.18174000000000001</v>
          </cell>
          <cell r="M1436">
            <v>-19</v>
          </cell>
          <cell r="N1436">
            <v>16</v>
          </cell>
          <cell r="O1436">
            <v>1</v>
          </cell>
          <cell r="P1436">
            <v>238.875</v>
          </cell>
          <cell r="Q1436">
            <v>0</v>
          </cell>
          <cell r="R1436">
            <v>238.875</v>
          </cell>
        </row>
        <row r="1437">
          <cell r="A1437" t="str">
            <v xml:space="preserve">Дзержинск.1 </v>
          </cell>
          <cell r="B1437" t="str">
            <v xml:space="preserve">Дзержинского 5 УК </v>
          </cell>
          <cell r="C1437" t="str">
            <v xml:space="preserve">Бюджет </v>
          </cell>
          <cell r="D1437">
            <v>1652.59</v>
          </cell>
          <cell r="E1437">
            <v>14700</v>
          </cell>
          <cell r="F1437">
            <v>7436.63</v>
          </cell>
          <cell r="G1437">
            <v>0.38</v>
          </cell>
          <cell r="H1437">
            <v>1.19</v>
          </cell>
          <cell r="I1437">
            <v>4.5999999999999996</v>
          </cell>
          <cell r="J1437" t="str">
            <v xml:space="preserve"> </v>
          </cell>
          <cell r="K1437">
            <v>167</v>
          </cell>
          <cell r="L1437">
            <v>0.124</v>
          </cell>
          <cell r="M1437">
            <v>-19</v>
          </cell>
          <cell r="N1437">
            <v>16</v>
          </cell>
          <cell r="O1437">
            <v>1</v>
          </cell>
          <cell r="P1437">
            <v>162.983</v>
          </cell>
          <cell r="Q1437">
            <v>0</v>
          </cell>
          <cell r="R1437">
            <v>162.983</v>
          </cell>
        </row>
        <row r="1438">
          <cell r="A1438" t="str">
            <v xml:space="preserve">Дзержинск.1 </v>
          </cell>
          <cell r="B1438" t="str">
            <v xml:space="preserve">Дзержинского 1 Адм.зд. </v>
          </cell>
          <cell r="C1438" t="str">
            <v xml:space="preserve">Бюджет </v>
          </cell>
          <cell r="D1438">
            <v>2925.11</v>
          </cell>
          <cell r="E1438">
            <v>17464</v>
          </cell>
          <cell r="F1438">
            <v>13163.01</v>
          </cell>
          <cell r="G1438">
            <v>0.35</v>
          </cell>
          <cell r="H1438">
            <v>1.19</v>
          </cell>
          <cell r="I1438">
            <v>4.5999999999999996</v>
          </cell>
          <cell r="J1438" t="str">
            <v xml:space="preserve"> </v>
          </cell>
          <cell r="K1438">
            <v>167</v>
          </cell>
          <cell r="L1438">
            <v>0.21370699999999998</v>
          </cell>
          <cell r="M1438">
            <v>-19</v>
          </cell>
          <cell r="N1438">
            <v>18</v>
          </cell>
          <cell r="O1438">
            <v>1</v>
          </cell>
          <cell r="P1438">
            <v>312.00799999999998</v>
          </cell>
          <cell r="Q1438">
            <v>0</v>
          </cell>
          <cell r="R1438">
            <v>312.00799999999998</v>
          </cell>
        </row>
        <row r="1439">
          <cell r="A1439" t="str">
            <v xml:space="preserve">Дзержинск.1 </v>
          </cell>
          <cell r="B1439" t="str">
            <v xml:space="preserve">Дзержинского 11/3 Адм.зд. </v>
          </cell>
          <cell r="C1439" t="str">
            <v xml:space="preserve">Прочие </v>
          </cell>
          <cell r="D1439">
            <v>63.34</v>
          </cell>
          <cell r="E1439">
            <v>337</v>
          </cell>
          <cell r="F1439">
            <v>285.02</v>
          </cell>
          <cell r="G1439">
            <v>0.42</v>
          </cell>
          <cell r="H1439">
            <v>1.19</v>
          </cell>
          <cell r="I1439">
            <v>4.5999999999999996</v>
          </cell>
          <cell r="J1439" t="str">
            <v xml:space="preserve"> </v>
          </cell>
          <cell r="K1439">
            <v>167</v>
          </cell>
          <cell r="L1439">
            <v>5.5000000000000005E-3</v>
          </cell>
          <cell r="M1439">
            <v>-19</v>
          </cell>
          <cell r="N1439">
            <v>18</v>
          </cell>
          <cell r="O1439">
            <v>1</v>
          </cell>
          <cell r="P1439">
            <v>8.0289999999999999</v>
          </cell>
          <cell r="Q1439">
            <v>0</v>
          </cell>
          <cell r="R1439">
            <v>8.0289999999999999</v>
          </cell>
        </row>
        <row r="1440">
          <cell r="A1440" t="str">
            <v xml:space="preserve">Итого по котельной </v>
          </cell>
          <cell r="B1440" t="str">
            <v xml:space="preserve">собственное ---------------------------- </v>
          </cell>
          <cell r="C1440" t="str">
            <v xml:space="preserve">По всем группам </v>
          </cell>
          <cell r="D1440">
            <v>37359.46</v>
          </cell>
          <cell r="E1440">
            <v>140682</v>
          </cell>
          <cell r="F1440">
            <v>153341.95000000001</v>
          </cell>
          <cell r="H1440">
            <v>1.19</v>
          </cell>
          <cell r="L1440">
            <v>2.4102309999999996</v>
          </cell>
          <cell r="P1440">
            <v>3477.835</v>
          </cell>
          <cell r="Q1440">
            <v>2155.681</v>
          </cell>
          <cell r="R1440">
            <v>3333.2060000000001</v>
          </cell>
        </row>
        <row r="1441">
          <cell r="A1441" t="str">
            <v xml:space="preserve"> </v>
          </cell>
          <cell r="B1441" t="str">
            <v xml:space="preserve"> </v>
          </cell>
          <cell r="C1441" t="str">
            <v xml:space="preserve">Бюджет </v>
          </cell>
          <cell r="D1441">
            <v>7684.15</v>
          </cell>
          <cell r="E1441">
            <v>49092</v>
          </cell>
          <cell r="F1441">
            <v>34578.65</v>
          </cell>
          <cell r="H1441">
            <v>1.19</v>
          </cell>
          <cell r="L1441">
            <v>0.54598100000000005</v>
          </cell>
          <cell r="P1441">
            <v>756.07099999999991</v>
          </cell>
          <cell r="Q1441">
            <v>0</v>
          </cell>
          <cell r="R1441">
            <v>756.07099999999991</v>
          </cell>
        </row>
        <row r="1442">
          <cell r="A1442" t="str">
            <v xml:space="preserve"> </v>
          </cell>
          <cell r="B1442" t="str">
            <v xml:space="preserve"> </v>
          </cell>
          <cell r="C1442" t="str">
            <v xml:space="preserve">"Население" в т.ч. "Жилзаказчик" </v>
          </cell>
          <cell r="D1442">
            <v>21247.200000000001</v>
          </cell>
          <cell r="E1442">
            <v>63755</v>
          </cell>
          <cell r="F1442">
            <v>87069.92</v>
          </cell>
          <cell r="H1442">
            <v>1.19</v>
          </cell>
          <cell r="L1442">
            <v>1.5755789999999998</v>
          </cell>
          <cell r="P1442">
            <v>2300.31</v>
          </cell>
          <cell r="Q1442">
            <v>2155.681</v>
          </cell>
          <cell r="R1442">
            <v>2155.681</v>
          </cell>
        </row>
        <row r="1443">
          <cell r="A1443" t="str">
            <v xml:space="preserve"> </v>
          </cell>
          <cell r="B1443" t="str">
            <v xml:space="preserve"> </v>
          </cell>
          <cell r="C1443" t="str">
            <v xml:space="preserve">Жилзаказчик </v>
          </cell>
          <cell r="D1443">
            <v>14472.400000000001</v>
          </cell>
          <cell r="E1443">
            <v>58895</v>
          </cell>
          <cell r="F1443">
            <v>58847.92</v>
          </cell>
          <cell r="H1443">
            <v>1.19</v>
          </cell>
          <cell r="L1443">
            <v>1.065955</v>
          </cell>
          <cell r="P1443">
            <v>1556.27</v>
          </cell>
          <cell r="Q1443">
            <v>1440.049</v>
          </cell>
          <cell r="R1443">
            <v>1440.049</v>
          </cell>
        </row>
        <row r="1444">
          <cell r="A1444" t="str">
            <v xml:space="preserve"> </v>
          </cell>
          <cell r="B1444" t="str">
            <v xml:space="preserve"> </v>
          </cell>
          <cell r="C1444" t="str">
            <v xml:space="preserve">Прочие </v>
          </cell>
          <cell r="D1444">
            <v>8428.11</v>
          </cell>
          <cell r="E1444">
            <v>27835</v>
          </cell>
          <cell r="F1444">
            <v>31693.38</v>
          </cell>
          <cell r="H1444">
            <v>1.19</v>
          </cell>
          <cell r="L1444">
            <v>0.28867099999999996</v>
          </cell>
          <cell r="P1444">
            <v>421.45400000000001</v>
          </cell>
          <cell r="Q1444">
            <v>0</v>
          </cell>
          <cell r="R1444">
            <v>421.45400000000001</v>
          </cell>
        </row>
        <row r="1445">
          <cell r="A1445" t="str">
            <v>Тепловые потери в наружных сетях потребителей</v>
          </cell>
          <cell r="H1445">
            <v>1.19</v>
          </cell>
        </row>
        <row r="1446">
          <cell r="A1446" t="str">
            <v xml:space="preserve">Дзержинск.97 </v>
          </cell>
          <cell r="B1446" t="str">
            <v xml:space="preserve">Дзержинского 97 1-ое трол.депо подвал </v>
          </cell>
          <cell r="C1446" t="str">
            <v xml:space="preserve">Прочие </v>
          </cell>
          <cell r="D1446">
            <v>3613.87</v>
          </cell>
          <cell r="E1446">
            <v>21934</v>
          </cell>
          <cell r="F1446">
            <v>16262.42</v>
          </cell>
          <cell r="G1446">
            <v>0.65</v>
          </cell>
          <cell r="H1446">
            <v>1.19</v>
          </cell>
          <cell r="I1446">
            <v>4.5999999999999996</v>
          </cell>
          <cell r="J1446" t="str">
            <v xml:space="preserve"> </v>
          </cell>
          <cell r="K1446">
            <v>167</v>
          </cell>
          <cell r="L1446">
            <v>0.49033599999999999</v>
          </cell>
          <cell r="M1446">
            <v>-19</v>
          </cell>
          <cell r="N1446">
            <v>18</v>
          </cell>
          <cell r="O1446">
            <v>1</v>
          </cell>
          <cell r="P1446">
            <v>715.87900000000002</v>
          </cell>
          <cell r="Q1446">
            <v>0</v>
          </cell>
          <cell r="R1446">
            <v>715.87900000000002</v>
          </cell>
        </row>
        <row r="1447">
          <cell r="A1447" t="str">
            <v xml:space="preserve">Итого по котельной </v>
          </cell>
          <cell r="B1447" t="str">
            <v xml:space="preserve">собственное ---------------------------- </v>
          </cell>
          <cell r="C1447" t="str">
            <v xml:space="preserve">По всем группам </v>
          </cell>
          <cell r="D1447">
            <v>3613.87</v>
          </cell>
          <cell r="E1447">
            <v>21934</v>
          </cell>
          <cell r="F1447">
            <v>16262.42</v>
          </cell>
          <cell r="H1447">
            <v>1.19</v>
          </cell>
          <cell r="L1447">
            <v>0.49033599999999999</v>
          </cell>
          <cell r="P1447">
            <v>715.87900000000002</v>
          </cell>
          <cell r="Q1447">
            <v>0</v>
          </cell>
          <cell r="R1447">
            <v>715.87900000000002</v>
          </cell>
        </row>
        <row r="1448">
          <cell r="A1448" t="str">
            <v xml:space="preserve"> </v>
          </cell>
          <cell r="B1448" t="str">
            <v xml:space="preserve"> </v>
          </cell>
          <cell r="C1448" t="str">
            <v xml:space="preserve">Прочие </v>
          </cell>
          <cell r="D1448">
            <v>3613.87</v>
          </cell>
          <cell r="E1448">
            <v>21934</v>
          </cell>
          <cell r="F1448">
            <v>16262.42</v>
          </cell>
          <cell r="H1448">
            <v>1.19</v>
          </cell>
          <cell r="L1448">
            <v>0.49033599999999999</v>
          </cell>
          <cell r="P1448">
            <v>715.87900000000002</v>
          </cell>
          <cell r="Q1448">
            <v>0</v>
          </cell>
          <cell r="R1448">
            <v>715.87900000000002</v>
          </cell>
        </row>
        <row r="1449">
          <cell r="A1449" t="str">
            <v xml:space="preserve">Дорожная 1 сш-65 </v>
          </cell>
          <cell r="B1449" t="str">
            <v xml:space="preserve">Дорожная 1 с/ш 65 спор.блок лим "М" </v>
          </cell>
          <cell r="C1449" t="str">
            <v xml:space="preserve">Бюджет </v>
          </cell>
          <cell r="D1449">
            <v>5975</v>
          </cell>
          <cell r="E1449">
            <v>0</v>
          </cell>
          <cell r="F1449">
            <v>24456</v>
          </cell>
          <cell r="G1449">
            <v>0</v>
          </cell>
          <cell r="H1449">
            <v>1.19</v>
          </cell>
          <cell r="I1449">
            <v>4.5999999999999996</v>
          </cell>
          <cell r="J1449" t="str">
            <v xml:space="preserve"> </v>
          </cell>
          <cell r="K1449">
            <v>167</v>
          </cell>
          <cell r="L1449">
            <v>0.131909</v>
          </cell>
          <cell r="M1449">
            <v>-19</v>
          </cell>
          <cell r="N1449">
            <v>15</v>
          </cell>
          <cell r="O1449">
            <v>1</v>
          </cell>
          <cell r="P1449">
            <v>162.929</v>
          </cell>
          <cell r="Q1449">
            <v>0</v>
          </cell>
          <cell r="R1449">
            <v>162.929</v>
          </cell>
        </row>
        <row r="1450">
          <cell r="A1450" t="str">
            <v xml:space="preserve">Дорожная 1 сш-65 </v>
          </cell>
          <cell r="B1450" t="str">
            <v xml:space="preserve">Дорожная 1 уч.блок лит "Л" </v>
          </cell>
          <cell r="C1450" t="str">
            <v xml:space="preserve">Бюджет </v>
          </cell>
          <cell r="D1450">
            <v>4104</v>
          </cell>
          <cell r="E1450">
            <v>306</v>
          </cell>
          <cell r="F1450">
            <v>14306</v>
          </cell>
          <cell r="G1450">
            <v>0</v>
          </cell>
          <cell r="H1450">
            <v>1.19</v>
          </cell>
          <cell r="I1450">
            <v>4.5999999999999996</v>
          </cell>
          <cell r="J1450" t="str">
            <v xml:space="preserve"> </v>
          </cell>
          <cell r="K1450">
            <v>167</v>
          </cell>
          <cell r="L1450">
            <v>8.1681999999999991E-2</v>
          </cell>
          <cell r="M1450">
            <v>-19</v>
          </cell>
          <cell r="N1450">
            <v>16</v>
          </cell>
          <cell r="O1450">
            <v>1</v>
          </cell>
          <cell r="P1450">
            <v>107.361</v>
          </cell>
          <cell r="Q1450">
            <v>0</v>
          </cell>
          <cell r="R1450">
            <v>107.361</v>
          </cell>
        </row>
        <row r="1451">
          <cell r="A1451" t="str">
            <v xml:space="preserve">Дорожная 1 сш-65 </v>
          </cell>
          <cell r="B1451" t="str">
            <v xml:space="preserve">Дорожная 1с/ш N65 зд.шк </v>
          </cell>
          <cell r="C1451" t="str">
            <v xml:space="preserve">Бюджет </v>
          </cell>
          <cell r="D1451">
            <v>1230.2</v>
          </cell>
          <cell r="E1451">
            <v>0</v>
          </cell>
          <cell r="F1451">
            <v>4229</v>
          </cell>
          <cell r="G1451">
            <v>0</v>
          </cell>
          <cell r="H1451">
            <v>1.19</v>
          </cell>
          <cell r="I1451">
            <v>4.5999999999999996</v>
          </cell>
          <cell r="J1451" t="str">
            <v xml:space="preserve"> </v>
          </cell>
          <cell r="K1451">
            <v>167</v>
          </cell>
          <cell r="L1451">
            <v>9.6120000000000011E-2</v>
          </cell>
          <cell r="M1451">
            <v>-19</v>
          </cell>
          <cell r="N1451">
            <v>16</v>
          </cell>
          <cell r="O1451">
            <v>1</v>
          </cell>
          <cell r="P1451">
            <v>126.33799999999999</v>
          </cell>
          <cell r="Q1451">
            <v>0</v>
          </cell>
          <cell r="R1451">
            <v>126.33799999999999</v>
          </cell>
        </row>
        <row r="1452">
          <cell r="A1452" t="str">
            <v xml:space="preserve">Итого по котельной </v>
          </cell>
          <cell r="B1452" t="str">
            <v xml:space="preserve">собственное ---------------------------- </v>
          </cell>
          <cell r="C1452" t="str">
            <v xml:space="preserve">По всем группам </v>
          </cell>
          <cell r="D1452">
            <v>11309.2</v>
          </cell>
          <cell r="E1452">
            <v>306</v>
          </cell>
          <cell r="F1452">
            <v>42991</v>
          </cell>
          <cell r="H1452">
            <v>1.19</v>
          </cell>
          <cell r="L1452">
            <v>0.30971099999999996</v>
          </cell>
          <cell r="P1452">
            <v>396.62800000000004</v>
          </cell>
          <cell r="Q1452">
            <v>0</v>
          </cell>
          <cell r="R1452">
            <v>396.62800000000004</v>
          </cell>
        </row>
        <row r="1453">
          <cell r="A1453" t="str">
            <v xml:space="preserve"> </v>
          </cell>
          <cell r="B1453" t="str">
            <v xml:space="preserve"> </v>
          </cell>
          <cell r="C1453" t="str">
            <v xml:space="preserve">Бюджет </v>
          </cell>
          <cell r="D1453">
            <v>11309.2</v>
          </cell>
          <cell r="E1453">
            <v>306</v>
          </cell>
          <cell r="F1453">
            <v>42991</v>
          </cell>
          <cell r="H1453">
            <v>1.19</v>
          </cell>
          <cell r="L1453">
            <v>0.30971099999999996</v>
          </cell>
          <cell r="P1453">
            <v>396.62800000000004</v>
          </cell>
          <cell r="Q1453">
            <v>0</v>
          </cell>
          <cell r="R1453">
            <v>396.62800000000004</v>
          </cell>
        </row>
        <row r="1454">
          <cell r="A1454" t="str">
            <v xml:space="preserve">Заводская.36 </v>
          </cell>
          <cell r="B1454" t="str">
            <v xml:space="preserve">Заводская 30 УВД </v>
          </cell>
          <cell r="C1454" t="str">
            <v xml:space="preserve">Бюджет </v>
          </cell>
          <cell r="D1454">
            <v>27</v>
          </cell>
          <cell r="E1454">
            <v>0</v>
          </cell>
          <cell r="F1454">
            <v>2485.39</v>
          </cell>
          <cell r="G1454">
            <v>0.43</v>
          </cell>
          <cell r="H1454">
            <v>1.19</v>
          </cell>
          <cell r="I1454">
            <v>4.5999999999999996</v>
          </cell>
          <cell r="J1454" t="str">
            <v xml:space="preserve"> </v>
          </cell>
          <cell r="K1454">
            <v>167</v>
          </cell>
          <cell r="L1454">
            <v>4.9062999999999996E-2</v>
          </cell>
          <cell r="M1454">
            <v>-19</v>
          </cell>
          <cell r="N1454">
            <v>18</v>
          </cell>
          <cell r="O1454">
            <v>1</v>
          </cell>
          <cell r="P1454">
            <v>71.631</v>
          </cell>
          <cell r="Q1454">
            <v>0</v>
          </cell>
          <cell r="R1454">
            <v>71.631</v>
          </cell>
        </row>
        <row r="1455">
          <cell r="A1455" t="str">
            <v xml:space="preserve">Заводская.36 </v>
          </cell>
          <cell r="B1455" t="str">
            <v xml:space="preserve">Горная 10а </v>
          </cell>
          <cell r="C1455" t="str">
            <v xml:space="preserve">Жилзаказчик </v>
          </cell>
          <cell r="D1455">
            <v>186.87</v>
          </cell>
          <cell r="E1455">
            <v>415</v>
          </cell>
          <cell r="F1455">
            <v>512.12</v>
          </cell>
          <cell r="G1455">
            <v>0.74</v>
          </cell>
          <cell r="H1455">
            <v>1.19</v>
          </cell>
          <cell r="I1455">
            <v>4.5999999999999996</v>
          </cell>
          <cell r="J1455" t="str">
            <v xml:space="preserve">1 </v>
          </cell>
          <cell r="K1455">
            <v>167</v>
          </cell>
          <cell r="L1455">
            <v>1.7484E-2</v>
          </cell>
          <cell r="M1455">
            <v>-19</v>
          </cell>
          <cell r="N1455">
            <v>18</v>
          </cell>
          <cell r="O1455">
            <v>1</v>
          </cell>
          <cell r="P1455">
            <v>20.635000000000002</v>
          </cell>
          <cell r="Q1455">
            <v>20.244</v>
          </cell>
          <cell r="R1455">
            <v>20.244</v>
          </cell>
        </row>
        <row r="1456">
          <cell r="A1456" t="str">
            <v xml:space="preserve">Заводская.36 </v>
          </cell>
          <cell r="B1456" t="str">
            <v xml:space="preserve">Горная 12 </v>
          </cell>
          <cell r="C1456" t="str">
            <v xml:space="preserve">Жилзаказчик </v>
          </cell>
          <cell r="D1456">
            <v>644.9</v>
          </cell>
          <cell r="E1456">
            <v>4924</v>
          </cell>
          <cell r="F1456">
            <v>2942.26</v>
          </cell>
          <cell r="G1456">
            <v>0.48</v>
          </cell>
          <cell r="H1456">
            <v>1.19</v>
          </cell>
          <cell r="I1456">
            <v>4.5999999999999996</v>
          </cell>
          <cell r="J1456" t="str">
            <v xml:space="preserve">2 </v>
          </cell>
          <cell r="K1456">
            <v>167</v>
          </cell>
          <cell r="L1456">
            <v>6.5101999999999993E-2</v>
          </cell>
          <cell r="M1456">
            <v>-19</v>
          </cell>
          <cell r="N1456">
            <v>18</v>
          </cell>
          <cell r="O1456">
            <v>1</v>
          </cell>
          <cell r="P1456">
            <v>95.048000000000002</v>
          </cell>
          <cell r="Q1456">
            <v>85.561000000000007</v>
          </cell>
          <cell r="R1456">
            <v>85.561000000000007</v>
          </cell>
        </row>
        <row r="1457">
          <cell r="A1457" t="str">
            <v xml:space="preserve">Заводская.36 </v>
          </cell>
          <cell r="B1457" t="str">
            <v xml:space="preserve">Горная 6 </v>
          </cell>
          <cell r="C1457" t="str">
            <v xml:space="preserve">Жилзаказчик </v>
          </cell>
          <cell r="D1457">
            <v>736.4</v>
          </cell>
          <cell r="E1457">
            <v>2748</v>
          </cell>
          <cell r="F1457">
            <v>2746</v>
          </cell>
          <cell r="G1457">
            <v>0.52</v>
          </cell>
          <cell r="H1457">
            <v>1.19</v>
          </cell>
          <cell r="I1457">
            <v>4.5999999999999996</v>
          </cell>
          <cell r="J1457" t="str">
            <v xml:space="preserve">2 </v>
          </cell>
          <cell r="K1457">
            <v>167</v>
          </cell>
          <cell r="L1457">
            <v>6.5600000000000006E-2</v>
          </cell>
          <cell r="M1457">
            <v>-19</v>
          </cell>
          <cell r="N1457">
            <v>18</v>
          </cell>
          <cell r="O1457">
            <v>1</v>
          </cell>
          <cell r="P1457">
            <v>95.775000000000006</v>
          </cell>
          <cell r="Q1457">
            <v>97.700999999999993</v>
          </cell>
          <cell r="R1457">
            <v>97.700999999999993</v>
          </cell>
        </row>
        <row r="1458">
          <cell r="A1458" t="str">
            <v xml:space="preserve">Заводская.36 </v>
          </cell>
          <cell r="B1458" t="str">
            <v xml:space="preserve">Горная 8 </v>
          </cell>
          <cell r="C1458" t="str">
            <v xml:space="preserve">Жилзаказчик </v>
          </cell>
          <cell r="D1458">
            <v>738.2</v>
          </cell>
          <cell r="E1458">
            <v>2742</v>
          </cell>
          <cell r="F1458">
            <v>2740</v>
          </cell>
          <cell r="G1458">
            <v>0.52</v>
          </cell>
          <cell r="H1458">
            <v>1.19</v>
          </cell>
          <cell r="I1458">
            <v>4.5999999999999996</v>
          </cell>
          <cell r="J1458" t="str">
            <v xml:space="preserve">2 </v>
          </cell>
          <cell r="K1458">
            <v>167</v>
          </cell>
          <cell r="L1458">
            <v>6.5457000000000001E-2</v>
          </cell>
          <cell r="M1458">
            <v>-19</v>
          </cell>
          <cell r="N1458">
            <v>18</v>
          </cell>
          <cell r="O1458">
            <v>1</v>
          </cell>
          <cell r="P1458">
            <v>95.563999999999993</v>
          </cell>
          <cell r="Q1458">
            <v>97.938999999999993</v>
          </cell>
          <cell r="R1458">
            <v>97.938999999999993</v>
          </cell>
        </row>
        <row r="1459">
          <cell r="A1459" t="str">
            <v xml:space="preserve">Заводская.36 </v>
          </cell>
          <cell r="B1459" t="str">
            <v xml:space="preserve">Станичная 5 неж пом </v>
          </cell>
          <cell r="C1459" t="str">
            <v xml:space="preserve">Прочие </v>
          </cell>
          <cell r="D1459">
            <v>378.8</v>
          </cell>
          <cell r="E1459">
            <v>0</v>
          </cell>
          <cell r="F1459">
            <v>1413</v>
          </cell>
          <cell r="G1459">
            <v>0.43</v>
          </cell>
          <cell r="H1459">
            <v>1.19</v>
          </cell>
          <cell r="I1459">
            <v>4.5999999999999996</v>
          </cell>
          <cell r="J1459" t="str">
            <v xml:space="preserve"> </v>
          </cell>
          <cell r="K1459">
            <v>167</v>
          </cell>
          <cell r="L1459">
            <v>2.7893999999999999E-2</v>
          </cell>
          <cell r="M1459">
            <v>-19</v>
          </cell>
          <cell r="N1459">
            <v>18</v>
          </cell>
          <cell r="O1459">
            <v>1</v>
          </cell>
          <cell r="P1459">
            <v>40.723999999999997</v>
          </cell>
          <cell r="Q1459">
            <v>0</v>
          </cell>
          <cell r="R1459">
            <v>40.723999999999997</v>
          </cell>
        </row>
        <row r="1460">
          <cell r="A1460" t="str">
            <v xml:space="preserve">Заводская.36 </v>
          </cell>
          <cell r="B1460" t="str">
            <v xml:space="preserve">Заводская 20 сауна </v>
          </cell>
          <cell r="C1460" t="str">
            <v xml:space="preserve">Бюджет </v>
          </cell>
          <cell r="D1460">
            <v>120.2</v>
          </cell>
          <cell r="E1460">
            <v>0</v>
          </cell>
          <cell r="F1460">
            <v>456</v>
          </cell>
          <cell r="G1460">
            <v>0.28000000000000003</v>
          </cell>
          <cell r="H1460">
            <v>1.19</v>
          </cell>
          <cell r="I1460">
            <v>4.5999999999999996</v>
          </cell>
          <cell r="J1460" t="str">
            <v xml:space="preserve"> </v>
          </cell>
          <cell r="K1460">
            <v>167</v>
          </cell>
          <cell r="L1460">
            <v>5.8769999999999994E-3</v>
          </cell>
          <cell r="M1460">
            <v>-19</v>
          </cell>
          <cell r="N1460">
            <v>18</v>
          </cell>
          <cell r="O1460">
            <v>1</v>
          </cell>
          <cell r="P1460">
            <v>8.58</v>
          </cell>
          <cell r="Q1460">
            <v>0</v>
          </cell>
          <cell r="R1460">
            <v>8.58</v>
          </cell>
        </row>
        <row r="1461">
          <cell r="A1461" t="str">
            <v xml:space="preserve">Заводская.36 </v>
          </cell>
          <cell r="B1461" t="str">
            <v xml:space="preserve">Заводская 30 1-й этаж </v>
          </cell>
          <cell r="C1461" t="str">
            <v xml:space="preserve">Бюджет </v>
          </cell>
          <cell r="D1461">
            <v>56.7</v>
          </cell>
          <cell r="E1461">
            <v>0</v>
          </cell>
          <cell r="F1461">
            <v>233.86</v>
          </cell>
          <cell r="G1461">
            <v>0.43</v>
          </cell>
          <cell r="H1461">
            <v>1.19</v>
          </cell>
          <cell r="I1461">
            <v>4.5999999999999996</v>
          </cell>
          <cell r="J1461" t="str">
            <v xml:space="preserve"> </v>
          </cell>
          <cell r="K1461">
            <v>167</v>
          </cell>
          <cell r="L1461">
            <v>4.6159999999999994E-3</v>
          </cell>
          <cell r="M1461">
            <v>-19</v>
          </cell>
          <cell r="N1461">
            <v>18</v>
          </cell>
          <cell r="O1461">
            <v>1</v>
          </cell>
          <cell r="P1461">
            <v>6.7389999999999999</v>
          </cell>
          <cell r="Q1461">
            <v>0</v>
          </cell>
          <cell r="R1461">
            <v>6.7389999999999999</v>
          </cell>
        </row>
        <row r="1462">
          <cell r="A1462" t="str">
            <v xml:space="preserve">Заводская.36 </v>
          </cell>
          <cell r="B1462" t="str">
            <v xml:space="preserve">Заводская 30 РМЦ </v>
          </cell>
          <cell r="C1462" t="str">
            <v xml:space="preserve">Бюджет </v>
          </cell>
          <cell r="D1462">
            <v>555.20000000000005</v>
          </cell>
          <cell r="E1462">
            <v>0</v>
          </cell>
          <cell r="F1462">
            <v>3528</v>
          </cell>
          <cell r="G1462">
            <v>0.57000000000000006</v>
          </cell>
          <cell r="H1462">
            <v>1.19</v>
          </cell>
          <cell r="I1462">
            <v>4.5999999999999996</v>
          </cell>
          <cell r="J1462" t="str">
            <v xml:space="preserve"> </v>
          </cell>
          <cell r="K1462">
            <v>167</v>
          </cell>
          <cell r="L1462">
            <v>9.1984999999999997E-2</v>
          </cell>
          <cell r="M1462">
            <v>-19</v>
          </cell>
          <cell r="N1462">
            <v>18</v>
          </cell>
          <cell r="O1462">
            <v>1</v>
          </cell>
          <cell r="P1462">
            <v>134.297</v>
          </cell>
          <cell r="Q1462">
            <v>0</v>
          </cell>
          <cell r="R1462">
            <v>134.297</v>
          </cell>
        </row>
        <row r="1463">
          <cell r="A1463" t="str">
            <v xml:space="preserve">Заводская.36 </v>
          </cell>
          <cell r="B1463" t="str">
            <v xml:space="preserve">Заводская 30 ад зд 2-й этаж </v>
          </cell>
          <cell r="C1463" t="str">
            <v xml:space="preserve">Бюджет </v>
          </cell>
          <cell r="D1463">
            <v>665</v>
          </cell>
          <cell r="E1463">
            <v>0</v>
          </cell>
          <cell r="F1463">
            <v>2742.75</v>
          </cell>
          <cell r="G1463">
            <v>0.43</v>
          </cell>
          <cell r="H1463">
            <v>1.19</v>
          </cell>
          <cell r="I1463">
            <v>4.5999999999999996</v>
          </cell>
          <cell r="J1463" t="str">
            <v xml:space="preserve"> </v>
          </cell>
          <cell r="K1463">
            <v>167</v>
          </cell>
          <cell r="L1463">
            <v>5.4143999999999998E-2</v>
          </cell>
          <cell r="M1463">
            <v>-19</v>
          </cell>
          <cell r="N1463">
            <v>18</v>
          </cell>
          <cell r="O1463">
            <v>1</v>
          </cell>
          <cell r="P1463">
            <v>79.05</v>
          </cell>
          <cell r="Q1463">
            <v>0</v>
          </cell>
          <cell r="R1463">
            <v>79.05</v>
          </cell>
        </row>
        <row r="1464">
          <cell r="A1464" t="str">
            <v xml:space="preserve">Заводская.36 </v>
          </cell>
          <cell r="B1464" t="str">
            <v xml:space="preserve">Заводская 30 лит Г </v>
          </cell>
          <cell r="C1464" t="str">
            <v xml:space="preserve">Бюджет </v>
          </cell>
          <cell r="D1464">
            <v>1044.0999999999999</v>
          </cell>
          <cell r="E1464">
            <v>0</v>
          </cell>
          <cell r="F1464">
            <v>8221</v>
          </cell>
          <cell r="G1464">
            <v>0.43</v>
          </cell>
          <cell r="H1464">
            <v>1.19</v>
          </cell>
          <cell r="I1464">
            <v>4.5999999999999996</v>
          </cell>
          <cell r="J1464" t="str">
            <v xml:space="preserve"> </v>
          </cell>
          <cell r="K1464">
            <v>167</v>
          </cell>
          <cell r="L1464">
            <v>0.16228799999999999</v>
          </cell>
          <cell r="M1464">
            <v>-19</v>
          </cell>
          <cell r="N1464">
            <v>18</v>
          </cell>
          <cell r="O1464">
            <v>1</v>
          </cell>
          <cell r="P1464">
            <v>236.93700000000001</v>
          </cell>
          <cell r="Q1464">
            <v>0</v>
          </cell>
          <cell r="R1464">
            <v>236.93700000000001</v>
          </cell>
        </row>
        <row r="1465">
          <cell r="A1465" t="str">
            <v xml:space="preserve">Заводская.36 </v>
          </cell>
          <cell r="B1465" t="str">
            <v xml:space="preserve">Заводская 30лит Г8 </v>
          </cell>
          <cell r="C1465" t="str">
            <v xml:space="preserve">Бюджет </v>
          </cell>
          <cell r="D1465">
            <v>20.399999999999999</v>
          </cell>
          <cell r="E1465">
            <v>0</v>
          </cell>
          <cell r="F1465">
            <v>53.04</v>
          </cell>
          <cell r="G1465">
            <v>0.7</v>
          </cell>
          <cell r="H1465">
            <v>1.19</v>
          </cell>
          <cell r="I1465">
            <v>4.5999999999999996</v>
          </cell>
          <cell r="J1465" t="str">
            <v xml:space="preserve"> </v>
          </cell>
          <cell r="K1465">
            <v>167</v>
          </cell>
          <cell r="L1465">
            <v>1.704E-3</v>
          </cell>
          <cell r="M1465">
            <v>-19</v>
          </cell>
          <cell r="N1465">
            <v>18</v>
          </cell>
          <cell r="O1465">
            <v>1</v>
          </cell>
          <cell r="P1465">
            <v>2.4870000000000001</v>
          </cell>
          <cell r="Q1465">
            <v>0</v>
          </cell>
          <cell r="R1465">
            <v>2.4870000000000001</v>
          </cell>
        </row>
        <row r="1466">
          <cell r="A1466" t="str">
            <v xml:space="preserve">Заводская.36 </v>
          </cell>
          <cell r="B1466" t="str">
            <v xml:space="preserve">Заводская лит Д </v>
          </cell>
          <cell r="C1466" t="str">
            <v xml:space="preserve">Бюджет </v>
          </cell>
          <cell r="D1466">
            <v>309.89999999999998</v>
          </cell>
          <cell r="E1466">
            <v>0</v>
          </cell>
          <cell r="F1466">
            <v>1260</v>
          </cell>
          <cell r="G1466">
            <v>0.43</v>
          </cell>
          <cell r="H1466">
            <v>1.19</v>
          </cell>
          <cell r="I1466">
            <v>4.5999999999999996</v>
          </cell>
          <cell r="J1466" t="str">
            <v xml:space="preserve"> </v>
          </cell>
          <cell r="K1466">
            <v>167</v>
          </cell>
          <cell r="L1466">
            <v>2.4872999999999999E-2</v>
          </cell>
          <cell r="M1466">
            <v>-19</v>
          </cell>
          <cell r="N1466">
            <v>18</v>
          </cell>
          <cell r="O1466">
            <v>1</v>
          </cell>
          <cell r="P1466">
            <v>36.314999999999998</v>
          </cell>
          <cell r="Q1466">
            <v>0</v>
          </cell>
          <cell r="R1466">
            <v>36.314999999999998</v>
          </cell>
        </row>
        <row r="1467">
          <cell r="A1467" t="str">
            <v xml:space="preserve">Заводская.36 </v>
          </cell>
          <cell r="B1467" t="str">
            <v xml:space="preserve">Станичная 16 неж пом </v>
          </cell>
          <cell r="C1467" t="str">
            <v xml:space="preserve">Прочие </v>
          </cell>
          <cell r="D1467">
            <v>300</v>
          </cell>
          <cell r="E1467">
            <v>0</v>
          </cell>
          <cell r="F1467">
            <v>1110</v>
          </cell>
          <cell r="G1467">
            <v>0</v>
          </cell>
          <cell r="H1467">
            <v>1.19</v>
          </cell>
          <cell r="I1467">
            <v>4.5999999999999996</v>
          </cell>
          <cell r="J1467" t="str">
            <v xml:space="preserve"> </v>
          </cell>
          <cell r="K1467">
            <v>167</v>
          </cell>
          <cell r="L1467">
            <v>1.2800000000000001E-2</v>
          </cell>
          <cell r="M1467">
            <v>-19</v>
          </cell>
          <cell r="N1467">
            <v>18</v>
          </cell>
          <cell r="O1467">
            <v>1</v>
          </cell>
          <cell r="P1467">
            <v>18.687999999999999</v>
          </cell>
          <cell r="Q1467">
            <v>0</v>
          </cell>
          <cell r="R1467">
            <v>18.687999999999999</v>
          </cell>
        </row>
        <row r="1468">
          <cell r="A1468" t="str">
            <v xml:space="preserve">Заводская.36 </v>
          </cell>
          <cell r="B1468" t="str">
            <v xml:space="preserve">Станичная 14/1 неж пом </v>
          </cell>
          <cell r="C1468" t="str">
            <v xml:space="preserve">Прочие </v>
          </cell>
          <cell r="D1468">
            <v>495.5</v>
          </cell>
          <cell r="E1468">
            <v>0</v>
          </cell>
          <cell r="F1468">
            <v>1298.2</v>
          </cell>
          <cell r="G1468">
            <v>0.43</v>
          </cell>
          <cell r="H1468">
            <v>1.19</v>
          </cell>
          <cell r="I1468">
            <v>4.5999999999999996</v>
          </cell>
          <cell r="J1468" t="str">
            <v xml:space="preserve"> </v>
          </cell>
          <cell r="K1468">
            <v>167</v>
          </cell>
          <cell r="L1468">
            <v>2.5627E-2</v>
          </cell>
          <cell r="M1468">
            <v>-19</v>
          </cell>
          <cell r="N1468">
            <v>18</v>
          </cell>
          <cell r="O1468">
            <v>1</v>
          </cell>
          <cell r="P1468">
            <v>37.414999999999999</v>
          </cell>
          <cell r="Q1468">
            <v>0</v>
          </cell>
          <cell r="R1468">
            <v>37.414999999999999</v>
          </cell>
        </row>
        <row r="1469">
          <cell r="A1469" t="str">
            <v xml:space="preserve">Заводская.36 </v>
          </cell>
          <cell r="B1469" t="str">
            <v xml:space="preserve">Станичная 3 неж пом </v>
          </cell>
          <cell r="C1469" t="str">
            <v xml:space="preserve">Прочие </v>
          </cell>
          <cell r="D1469">
            <v>73.8</v>
          </cell>
          <cell r="E1469">
            <v>0</v>
          </cell>
          <cell r="F1469">
            <v>283</v>
          </cell>
          <cell r="G1469">
            <v>0.43</v>
          </cell>
          <cell r="H1469">
            <v>1.19</v>
          </cell>
          <cell r="I1469">
            <v>4.5999999999999996</v>
          </cell>
          <cell r="J1469" t="str">
            <v xml:space="preserve"> </v>
          </cell>
          <cell r="K1469">
            <v>167</v>
          </cell>
          <cell r="L1469">
            <v>5.587E-3</v>
          </cell>
          <cell r="M1469">
            <v>-19</v>
          </cell>
          <cell r="N1469">
            <v>18</v>
          </cell>
          <cell r="O1469">
            <v>1</v>
          </cell>
          <cell r="P1469">
            <v>8.157</v>
          </cell>
          <cell r="Q1469">
            <v>0</v>
          </cell>
          <cell r="R1469">
            <v>8.157</v>
          </cell>
        </row>
        <row r="1470">
          <cell r="A1470" t="str">
            <v xml:space="preserve">Заводская.36 </v>
          </cell>
          <cell r="B1470" t="str">
            <v xml:space="preserve">Горная 14 ад зд </v>
          </cell>
          <cell r="C1470" t="str">
            <v xml:space="preserve">Прочие </v>
          </cell>
          <cell r="D1470">
            <v>313.08</v>
          </cell>
          <cell r="E1470">
            <v>0</v>
          </cell>
          <cell r="F1470">
            <v>1158.4000000000001</v>
          </cell>
          <cell r="G1470">
            <v>0.43</v>
          </cell>
          <cell r="H1470">
            <v>1.19</v>
          </cell>
          <cell r="I1470">
            <v>4.5999999999999996</v>
          </cell>
          <cell r="J1470" t="str">
            <v xml:space="preserve"> </v>
          </cell>
          <cell r="K1470">
            <v>167</v>
          </cell>
          <cell r="L1470">
            <v>2.2867999999999999E-2</v>
          </cell>
          <cell r="M1470">
            <v>-19</v>
          </cell>
          <cell r="N1470">
            <v>18</v>
          </cell>
          <cell r="O1470">
            <v>1</v>
          </cell>
          <cell r="P1470">
            <v>33.386000000000003</v>
          </cell>
          <cell r="Q1470">
            <v>0</v>
          </cell>
          <cell r="R1470">
            <v>33.386000000000003</v>
          </cell>
        </row>
        <row r="1471">
          <cell r="A1471" t="str">
            <v xml:space="preserve">Заводская.36 </v>
          </cell>
          <cell r="B1471" t="str">
            <v xml:space="preserve">Станичная 14 офис </v>
          </cell>
          <cell r="C1471" t="str">
            <v xml:space="preserve">Бюджет </v>
          </cell>
          <cell r="D1471">
            <v>244.3</v>
          </cell>
          <cell r="E1471">
            <v>0</v>
          </cell>
          <cell r="F1471">
            <v>1003</v>
          </cell>
          <cell r="G1471">
            <v>0.43</v>
          </cell>
          <cell r="H1471">
            <v>1.19</v>
          </cell>
          <cell r="I1471">
            <v>4.5999999999999996</v>
          </cell>
          <cell r="J1471" t="str">
            <v xml:space="preserve"> </v>
          </cell>
          <cell r="K1471">
            <v>167</v>
          </cell>
          <cell r="L1471">
            <v>1.9800000000000002E-2</v>
          </cell>
          <cell r="M1471">
            <v>-19</v>
          </cell>
          <cell r="N1471">
            <v>18</v>
          </cell>
          <cell r="O1471">
            <v>1</v>
          </cell>
          <cell r="P1471">
            <v>28.907</v>
          </cell>
          <cell r="Q1471">
            <v>0</v>
          </cell>
          <cell r="R1471">
            <v>28.907</v>
          </cell>
        </row>
        <row r="1472">
          <cell r="A1472" t="str">
            <v xml:space="preserve">Заводская.36 </v>
          </cell>
          <cell r="B1472" t="str">
            <v xml:space="preserve">Горная 16,16/2 адм пом </v>
          </cell>
          <cell r="C1472" t="str">
            <v xml:space="preserve">Прочие </v>
          </cell>
          <cell r="D1472">
            <v>247.1</v>
          </cell>
          <cell r="E1472">
            <v>0</v>
          </cell>
          <cell r="F1472">
            <v>914.27</v>
          </cell>
          <cell r="G1472">
            <v>0</v>
          </cell>
          <cell r="H1472">
            <v>1.19</v>
          </cell>
          <cell r="I1472">
            <v>4.5999999999999996</v>
          </cell>
          <cell r="J1472" t="str">
            <v xml:space="preserve"> </v>
          </cell>
          <cell r="K1472">
            <v>167</v>
          </cell>
          <cell r="L1472">
            <v>1.32E-2</v>
          </cell>
          <cell r="M1472">
            <v>-19</v>
          </cell>
          <cell r="N1472">
            <v>18</v>
          </cell>
          <cell r="O1472">
            <v>1</v>
          </cell>
          <cell r="P1472">
            <v>19.271000000000001</v>
          </cell>
          <cell r="Q1472">
            <v>0</v>
          </cell>
          <cell r="R1472">
            <v>19.271000000000001</v>
          </cell>
        </row>
        <row r="1473">
          <cell r="A1473" t="str">
            <v xml:space="preserve">Заводская.36 </v>
          </cell>
          <cell r="B1473" t="str">
            <v xml:space="preserve">Горная 12 служ пом </v>
          </cell>
          <cell r="C1473" t="str">
            <v xml:space="preserve">Бюджет </v>
          </cell>
          <cell r="D1473">
            <v>353.51</v>
          </cell>
          <cell r="E1473">
            <v>0</v>
          </cell>
          <cell r="F1473">
            <v>1308</v>
          </cell>
          <cell r="G1473">
            <v>0</v>
          </cell>
          <cell r="H1473">
            <v>1.19</v>
          </cell>
          <cell r="I1473">
            <v>4.5999999999999996</v>
          </cell>
          <cell r="J1473" t="str">
            <v xml:space="preserve"> </v>
          </cell>
          <cell r="K1473">
            <v>167</v>
          </cell>
          <cell r="L1473">
            <v>1.2645999999999999E-2</v>
          </cell>
          <cell r="M1473">
            <v>-19</v>
          </cell>
          <cell r="N1473">
            <v>18</v>
          </cell>
          <cell r="O1473">
            <v>1</v>
          </cell>
          <cell r="P1473">
            <v>18.463000000000001</v>
          </cell>
          <cell r="Q1473">
            <v>0</v>
          </cell>
          <cell r="R1473">
            <v>18.463000000000001</v>
          </cell>
        </row>
        <row r="1474">
          <cell r="A1474" t="str">
            <v xml:space="preserve">Заводская.36 </v>
          </cell>
          <cell r="B1474" t="str">
            <v xml:space="preserve">Заводская 28 литА </v>
          </cell>
          <cell r="C1474" t="str">
            <v xml:space="preserve">Бюджет </v>
          </cell>
          <cell r="D1474">
            <v>1131.0999999999999</v>
          </cell>
          <cell r="E1474">
            <v>0</v>
          </cell>
          <cell r="F1474">
            <v>4479</v>
          </cell>
          <cell r="G1474">
            <v>0.43</v>
          </cell>
          <cell r="H1474">
            <v>1.19</v>
          </cell>
          <cell r="I1474">
            <v>4.5999999999999996</v>
          </cell>
          <cell r="J1474" t="str">
            <v xml:space="preserve"> </v>
          </cell>
          <cell r="K1474">
            <v>167</v>
          </cell>
          <cell r="L1474">
            <v>8.8418999999999998E-2</v>
          </cell>
          <cell r="M1474">
            <v>-19</v>
          </cell>
          <cell r="N1474">
            <v>18</v>
          </cell>
          <cell r="O1474">
            <v>1</v>
          </cell>
          <cell r="P1474">
            <v>129.09</v>
          </cell>
          <cell r="Q1474">
            <v>0</v>
          </cell>
          <cell r="R1474">
            <v>129.09</v>
          </cell>
        </row>
        <row r="1475">
          <cell r="A1475" t="str">
            <v xml:space="preserve">Заводская.36 </v>
          </cell>
          <cell r="B1475" t="str">
            <v xml:space="preserve">Заводская 28 литБ </v>
          </cell>
          <cell r="C1475" t="str">
            <v xml:space="preserve">Бюджет </v>
          </cell>
          <cell r="D1475">
            <v>2525.5</v>
          </cell>
          <cell r="E1475">
            <v>0</v>
          </cell>
          <cell r="F1475">
            <v>14432</v>
          </cell>
          <cell r="G1475">
            <v>0.43</v>
          </cell>
          <cell r="H1475">
            <v>1.19</v>
          </cell>
          <cell r="I1475">
            <v>4.5999999999999996</v>
          </cell>
          <cell r="J1475" t="str">
            <v xml:space="preserve"> </v>
          </cell>
          <cell r="K1475">
            <v>167</v>
          </cell>
          <cell r="L1475">
            <v>0.28489700000000001</v>
          </cell>
          <cell r="M1475">
            <v>-19</v>
          </cell>
          <cell r="N1475">
            <v>18</v>
          </cell>
          <cell r="O1475">
            <v>1</v>
          </cell>
          <cell r="P1475">
            <v>415.94299999999998</v>
          </cell>
          <cell r="Q1475">
            <v>0</v>
          </cell>
          <cell r="R1475">
            <v>415.94299999999998</v>
          </cell>
        </row>
        <row r="1476">
          <cell r="A1476" t="str">
            <v xml:space="preserve">Заводская.36 </v>
          </cell>
          <cell r="B1476" t="str">
            <v xml:space="preserve">Заводская 28 литВ </v>
          </cell>
          <cell r="C1476" t="str">
            <v xml:space="preserve">Бюджет </v>
          </cell>
          <cell r="D1476">
            <v>156.6</v>
          </cell>
          <cell r="E1476">
            <v>0</v>
          </cell>
          <cell r="F1476">
            <v>1120.40453281542</v>
          </cell>
          <cell r="G1476">
            <v>0.43</v>
          </cell>
          <cell r="H1476">
            <v>1.19</v>
          </cell>
          <cell r="I1476">
            <v>4.5999999999999996</v>
          </cell>
          <cell r="J1476" t="str">
            <v xml:space="preserve"> </v>
          </cell>
          <cell r="K1476">
            <v>167</v>
          </cell>
          <cell r="L1476">
            <v>2.2348E-2</v>
          </cell>
          <cell r="M1476">
            <v>-19</v>
          </cell>
          <cell r="N1476">
            <v>18</v>
          </cell>
          <cell r="O1476">
            <v>1</v>
          </cell>
          <cell r="P1476">
            <v>32.627000000000002</v>
          </cell>
          <cell r="Q1476">
            <v>0</v>
          </cell>
          <cell r="R1476">
            <v>32.627000000000002</v>
          </cell>
        </row>
        <row r="1477">
          <cell r="A1477" t="str">
            <v xml:space="preserve">Заводская.36 </v>
          </cell>
          <cell r="B1477" t="str">
            <v xml:space="preserve">Заводская 28 литГ </v>
          </cell>
          <cell r="C1477" t="str">
            <v xml:space="preserve">Бюджет </v>
          </cell>
          <cell r="D1477">
            <v>105</v>
          </cell>
          <cell r="E1477">
            <v>0</v>
          </cell>
          <cell r="F1477">
            <v>411</v>
          </cell>
          <cell r="G1477">
            <v>0.43</v>
          </cell>
          <cell r="H1477">
            <v>1.19</v>
          </cell>
          <cell r="I1477">
            <v>4.5999999999999996</v>
          </cell>
          <cell r="J1477" t="str">
            <v xml:space="preserve"> </v>
          </cell>
          <cell r="K1477">
            <v>167</v>
          </cell>
          <cell r="L1477">
            <v>8.1130000000000004E-3</v>
          </cell>
          <cell r="M1477">
            <v>-19</v>
          </cell>
          <cell r="N1477">
            <v>18</v>
          </cell>
          <cell r="O1477">
            <v>1</v>
          </cell>
          <cell r="P1477">
            <v>11.845000000000001</v>
          </cell>
          <cell r="Q1477">
            <v>0</v>
          </cell>
          <cell r="R1477">
            <v>11.845000000000001</v>
          </cell>
        </row>
        <row r="1478">
          <cell r="A1478" t="str">
            <v xml:space="preserve">Заводская.36 </v>
          </cell>
          <cell r="B1478" t="str">
            <v xml:space="preserve">Заводская 28 литД </v>
          </cell>
          <cell r="C1478" t="str">
            <v xml:space="preserve">Бюджет </v>
          </cell>
          <cell r="D1478">
            <v>101</v>
          </cell>
          <cell r="E1478">
            <v>0</v>
          </cell>
          <cell r="F1478">
            <v>599.05645975530297</v>
          </cell>
          <cell r="G1478">
            <v>0.43</v>
          </cell>
          <cell r="H1478">
            <v>1.19</v>
          </cell>
          <cell r="I1478">
            <v>4.5999999999999996</v>
          </cell>
          <cell r="J1478" t="str">
            <v xml:space="preserve"> </v>
          </cell>
          <cell r="K1478">
            <v>167</v>
          </cell>
          <cell r="L1478">
            <v>1.1949E-2</v>
          </cell>
          <cell r="M1478">
            <v>-19</v>
          </cell>
          <cell r="N1478">
            <v>18</v>
          </cell>
          <cell r="O1478">
            <v>1</v>
          </cell>
          <cell r="P1478">
            <v>17.445</v>
          </cell>
          <cell r="Q1478">
            <v>0</v>
          </cell>
          <cell r="R1478">
            <v>17.445</v>
          </cell>
        </row>
        <row r="1479">
          <cell r="A1479" t="str">
            <v xml:space="preserve">Заводская.36 </v>
          </cell>
          <cell r="B1479" t="str">
            <v xml:space="preserve">Заводская 28 литП </v>
          </cell>
          <cell r="C1479" t="str">
            <v xml:space="preserve">Бюджет </v>
          </cell>
          <cell r="D1479">
            <v>222.9</v>
          </cell>
          <cell r="E1479">
            <v>0</v>
          </cell>
          <cell r="F1479">
            <v>1305.30035870693</v>
          </cell>
          <cell r="G1479">
            <v>0.43</v>
          </cell>
          <cell r="H1479">
            <v>1.19</v>
          </cell>
          <cell r="I1479">
            <v>4.5999999999999996</v>
          </cell>
          <cell r="J1479" t="str">
            <v xml:space="preserve"> </v>
          </cell>
          <cell r="K1479">
            <v>167</v>
          </cell>
          <cell r="L1479">
            <v>2.6036E-2</v>
          </cell>
          <cell r="M1479">
            <v>-19</v>
          </cell>
          <cell r="N1479">
            <v>18</v>
          </cell>
          <cell r="O1479">
            <v>1</v>
          </cell>
          <cell r="P1479">
            <v>38.011000000000003</v>
          </cell>
          <cell r="Q1479">
            <v>0</v>
          </cell>
          <cell r="R1479">
            <v>38.011000000000003</v>
          </cell>
        </row>
        <row r="1480">
          <cell r="A1480" t="str">
            <v xml:space="preserve">Заводская.36 </v>
          </cell>
          <cell r="B1480" t="str">
            <v xml:space="preserve">Заводская 28 литС </v>
          </cell>
          <cell r="C1480" t="str">
            <v xml:space="preserve">Бюджет </v>
          </cell>
          <cell r="D1480">
            <v>29</v>
          </cell>
          <cell r="E1480">
            <v>0</v>
          </cell>
          <cell r="F1480">
            <v>138.87240719074299</v>
          </cell>
          <cell r="G1480">
            <v>0.43</v>
          </cell>
          <cell r="H1480">
            <v>1.19</v>
          </cell>
          <cell r="I1480">
            <v>4.5999999999999996</v>
          </cell>
          <cell r="J1480" t="str">
            <v xml:space="preserve"> </v>
          </cell>
          <cell r="K1480">
            <v>167</v>
          </cell>
          <cell r="L1480">
            <v>2.7700000000000003E-3</v>
          </cell>
          <cell r="M1480">
            <v>-19</v>
          </cell>
          <cell r="N1480">
            <v>18</v>
          </cell>
          <cell r="O1480">
            <v>1</v>
          </cell>
          <cell r="P1480">
            <v>4.0430000000000001</v>
          </cell>
          <cell r="Q1480">
            <v>0</v>
          </cell>
          <cell r="R1480">
            <v>4.0430000000000001</v>
          </cell>
        </row>
        <row r="1481">
          <cell r="A1481" t="str">
            <v xml:space="preserve">Заводская.36 </v>
          </cell>
          <cell r="B1481" t="str">
            <v xml:space="preserve">Заводская 28 проходная </v>
          </cell>
          <cell r="C1481" t="str">
            <v xml:space="preserve">Бюджет </v>
          </cell>
          <cell r="D1481">
            <v>24.43</v>
          </cell>
          <cell r="E1481">
            <v>0</v>
          </cell>
          <cell r="F1481">
            <v>90.4</v>
          </cell>
          <cell r="G1481">
            <v>1.25</v>
          </cell>
          <cell r="H1481">
            <v>1.19</v>
          </cell>
          <cell r="I1481">
            <v>4.5999999999999996</v>
          </cell>
          <cell r="J1481" t="str">
            <v xml:space="preserve"> </v>
          </cell>
          <cell r="K1481">
            <v>167</v>
          </cell>
          <cell r="L1481">
            <v>5.1879999999999999E-3</v>
          </cell>
          <cell r="M1481">
            <v>-19</v>
          </cell>
          <cell r="N1481">
            <v>18</v>
          </cell>
          <cell r="O1481">
            <v>1</v>
          </cell>
          <cell r="P1481">
            <v>7.5750000000000002</v>
          </cell>
          <cell r="Q1481">
            <v>0</v>
          </cell>
          <cell r="R1481">
            <v>7.5750000000000002</v>
          </cell>
        </row>
        <row r="1482">
          <cell r="A1482" t="str">
            <v xml:space="preserve">Итого по котельной </v>
          </cell>
          <cell r="B1482" t="str">
            <v xml:space="preserve">собственное ---------------------------- </v>
          </cell>
          <cell r="C1482" t="str">
            <v xml:space="preserve">По всем группам </v>
          </cell>
          <cell r="D1482">
            <v>11806.489999999998</v>
          </cell>
          <cell r="E1482">
            <v>10927</v>
          </cell>
          <cell r="F1482">
            <v>58984.323758468403</v>
          </cell>
          <cell r="H1482">
            <v>1.19</v>
          </cell>
          <cell r="L1482">
            <v>1.1983349999999999</v>
          </cell>
          <cell r="P1482">
            <v>1749.538</v>
          </cell>
          <cell r="Q1482">
            <v>301.44499999999999</v>
          </cell>
          <cell r="R1482">
            <v>1739.0709999999999</v>
          </cell>
        </row>
        <row r="1483">
          <cell r="A1483" t="str">
            <v xml:space="preserve"> </v>
          </cell>
          <cell r="B1483" t="str">
            <v xml:space="preserve"> </v>
          </cell>
          <cell r="C1483" t="str">
            <v xml:space="preserve">Бюджет </v>
          </cell>
          <cell r="D1483">
            <v>7691.84</v>
          </cell>
          <cell r="E1483">
            <v>0</v>
          </cell>
          <cell r="F1483">
            <v>43867.073758468396</v>
          </cell>
          <cell r="H1483">
            <v>1.19</v>
          </cell>
          <cell r="L1483">
            <v>0.87671599999999994</v>
          </cell>
          <cell r="P1483">
            <v>1279.9849999999999</v>
          </cell>
          <cell r="Q1483">
            <v>0</v>
          </cell>
          <cell r="R1483">
            <v>1279.9849999999999</v>
          </cell>
        </row>
        <row r="1484">
          <cell r="A1484" t="str">
            <v xml:space="preserve"> </v>
          </cell>
          <cell r="B1484" t="str">
            <v xml:space="preserve"> </v>
          </cell>
          <cell r="C1484" t="str">
            <v xml:space="preserve">"Население" в т.ч. "Жилзаказчик" </v>
          </cell>
          <cell r="D1484">
            <v>2306.37</v>
          </cell>
          <cell r="E1484">
            <v>10927</v>
          </cell>
          <cell r="F1484">
            <v>8940.380000000001</v>
          </cell>
          <cell r="H1484">
            <v>1.19</v>
          </cell>
          <cell r="L1484">
            <v>0.21364299999999997</v>
          </cell>
          <cell r="P1484">
            <v>311.91200000000003</v>
          </cell>
          <cell r="Q1484">
            <v>301.44499999999999</v>
          </cell>
          <cell r="R1484">
            <v>301.44499999999999</v>
          </cell>
        </row>
        <row r="1485">
          <cell r="A1485" t="str">
            <v xml:space="preserve"> </v>
          </cell>
          <cell r="B1485" t="str">
            <v xml:space="preserve"> </v>
          </cell>
          <cell r="C1485" t="str">
            <v xml:space="preserve">Жилзаказчик </v>
          </cell>
          <cell r="D1485">
            <v>2306.37</v>
          </cell>
          <cell r="E1485">
            <v>10927</v>
          </cell>
          <cell r="F1485">
            <v>8940.380000000001</v>
          </cell>
          <cell r="H1485">
            <v>1.19</v>
          </cell>
          <cell r="L1485">
            <v>0.21364299999999997</v>
          </cell>
          <cell r="P1485">
            <v>311.91200000000003</v>
          </cell>
          <cell r="Q1485">
            <v>301.44499999999999</v>
          </cell>
          <cell r="R1485">
            <v>301.44499999999999</v>
          </cell>
        </row>
        <row r="1486">
          <cell r="A1486" t="str">
            <v xml:space="preserve"> </v>
          </cell>
          <cell r="B1486" t="str">
            <v xml:space="preserve"> </v>
          </cell>
          <cell r="C1486" t="str">
            <v xml:space="preserve">Прочие </v>
          </cell>
          <cell r="D1486">
            <v>1808.2799999999997</v>
          </cell>
          <cell r="E1486">
            <v>0</v>
          </cell>
          <cell r="F1486">
            <v>6176.8700000000008</v>
          </cell>
          <cell r="H1486">
            <v>1.19</v>
          </cell>
          <cell r="L1486">
            <v>0.107976</v>
          </cell>
          <cell r="P1486">
            <v>157.64100000000002</v>
          </cell>
          <cell r="Q1486">
            <v>0</v>
          </cell>
          <cell r="R1486">
            <v>157.64100000000002</v>
          </cell>
        </row>
        <row r="1487">
          <cell r="A1487" t="str">
            <v>Тепловые потери в наружных сетях потребителей</v>
          </cell>
          <cell r="H1487">
            <v>1.19</v>
          </cell>
        </row>
        <row r="1488">
          <cell r="A1488" t="str">
            <v xml:space="preserve">Захарова.1 </v>
          </cell>
          <cell r="B1488" t="str">
            <v xml:space="preserve">Захарова 1 адм зд </v>
          </cell>
          <cell r="C1488" t="str">
            <v xml:space="preserve">Прочие </v>
          </cell>
          <cell r="D1488">
            <v>1061.0999999999999</v>
          </cell>
          <cell r="E1488">
            <v>0</v>
          </cell>
          <cell r="F1488">
            <v>3837</v>
          </cell>
          <cell r="G1488">
            <v>0</v>
          </cell>
          <cell r="H1488">
            <v>1.19</v>
          </cell>
          <cell r="I1488">
            <v>4.5999999999999996</v>
          </cell>
          <cell r="J1488" t="str">
            <v xml:space="preserve"> </v>
          </cell>
          <cell r="K1488">
            <v>167</v>
          </cell>
          <cell r="L1488">
            <v>3.9180000000000006E-2</v>
          </cell>
          <cell r="M1488">
            <v>-19</v>
          </cell>
          <cell r="N1488">
            <v>18</v>
          </cell>
          <cell r="O1488">
            <v>1</v>
          </cell>
          <cell r="P1488">
            <v>57.201999999999998</v>
          </cell>
          <cell r="Q1488">
            <v>0</v>
          </cell>
          <cell r="R1488">
            <v>57.201999999999998</v>
          </cell>
        </row>
        <row r="1489">
          <cell r="A1489" t="str">
            <v xml:space="preserve">Итого по котельной </v>
          </cell>
          <cell r="B1489" t="str">
            <v xml:space="preserve">собственное ---------------------------- </v>
          </cell>
          <cell r="C1489" t="str">
            <v xml:space="preserve">По всем группам </v>
          </cell>
          <cell r="D1489">
            <v>1061.0999999999999</v>
          </cell>
          <cell r="E1489">
            <v>0</v>
          </cell>
          <cell r="F1489">
            <v>3837</v>
          </cell>
          <cell r="H1489">
            <v>1.19</v>
          </cell>
          <cell r="L1489">
            <v>3.9180000000000006E-2</v>
          </cell>
          <cell r="P1489">
            <v>57.201999999999998</v>
          </cell>
          <cell r="Q1489">
            <v>0</v>
          </cell>
          <cell r="R1489">
            <v>57.201999999999998</v>
          </cell>
        </row>
        <row r="1490">
          <cell r="A1490" t="str">
            <v xml:space="preserve"> </v>
          </cell>
          <cell r="B1490" t="str">
            <v xml:space="preserve"> </v>
          </cell>
          <cell r="C1490" t="str">
            <v xml:space="preserve">Прочие </v>
          </cell>
          <cell r="D1490">
            <v>1061.0999999999999</v>
          </cell>
          <cell r="E1490">
            <v>0</v>
          </cell>
          <cell r="F1490">
            <v>3837</v>
          </cell>
          <cell r="H1490">
            <v>1.19</v>
          </cell>
          <cell r="L1490">
            <v>3.9180000000000006E-2</v>
          </cell>
          <cell r="P1490">
            <v>57.201999999999998</v>
          </cell>
          <cell r="Q1490">
            <v>0</v>
          </cell>
          <cell r="R1490">
            <v>57.201999999999998</v>
          </cell>
        </row>
        <row r="1491">
          <cell r="A1491" t="str">
            <v xml:space="preserve">Захарова35 </v>
          </cell>
          <cell r="B1491" t="str">
            <v xml:space="preserve">Захарова 39 </v>
          </cell>
          <cell r="C1491" t="str">
            <v xml:space="preserve">Население </v>
          </cell>
          <cell r="D1491">
            <v>785.9</v>
          </cell>
          <cell r="E1491">
            <v>3792</v>
          </cell>
          <cell r="F1491">
            <v>3792</v>
          </cell>
          <cell r="G1491">
            <v>0.41</v>
          </cell>
          <cell r="H1491">
            <v>1.19</v>
          </cell>
          <cell r="I1491">
            <v>4.5999999999999996</v>
          </cell>
          <cell r="J1491" t="str">
            <v xml:space="preserve">2 </v>
          </cell>
          <cell r="K1491">
            <v>167</v>
          </cell>
          <cell r="L1491">
            <v>7.1332999999999994E-2</v>
          </cell>
          <cell r="M1491">
            <v>-19</v>
          </cell>
          <cell r="N1491">
            <v>18</v>
          </cell>
          <cell r="O1491">
            <v>1</v>
          </cell>
          <cell r="P1491">
            <v>104.145</v>
          </cell>
          <cell r="Q1491">
            <v>104.268</v>
          </cell>
          <cell r="R1491">
            <v>104.268</v>
          </cell>
        </row>
        <row r="1492">
          <cell r="A1492" t="str">
            <v xml:space="preserve">Захарова35 </v>
          </cell>
          <cell r="B1492" t="str">
            <v xml:space="preserve">Станкостроительная 14 ЦО </v>
          </cell>
          <cell r="C1492" t="str">
            <v xml:space="preserve">Население </v>
          </cell>
          <cell r="D1492">
            <v>2175.6999999999998</v>
          </cell>
          <cell r="E1492">
            <v>7527</v>
          </cell>
          <cell r="F1492">
            <v>7302.9</v>
          </cell>
          <cell r="G1492">
            <v>0</v>
          </cell>
          <cell r="H1492">
            <v>1.19</v>
          </cell>
          <cell r="I1492">
            <v>4.5999999999999996</v>
          </cell>
          <cell r="J1492" t="str">
            <v xml:space="preserve">5 </v>
          </cell>
          <cell r="K1492">
            <v>167</v>
          </cell>
          <cell r="L1492">
            <v>0.14092399999999999</v>
          </cell>
          <cell r="M1492">
            <v>-19</v>
          </cell>
          <cell r="N1492">
            <v>18</v>
          </cell>
          <cell r="O1492">
            <v>1</v>
          </cell>
          <cell r="P1492">
            <v>205.74700000000001</v>
          </cell>
          <cell r="Q1492">
            <v>216.49199999999999</v>
          </cell>
          <cell r="R1492">
            <v>216.49199999999999</v>
          </cell>
        </row>
        <row r="1493">
          <cell r="A1493" t="str">
            <v xml:space="preserve">Захарова35 </v>
          </cell>
          <cell r="B1493" t="str">
            <v xml:space="preserve">Станкостроительная 6 </v>
          </cell>
          <cell r="C1493" t="str">
            <v xml:space="preserve">Население </v>
          </cell>
          <cell r="D1493">
            <v>1331.4</v>
          </cell>
          <cell r="E1493">
            <v>5961</v>
          </cell>
          <cell r="F1493">
            <v>5925.2</v>
          </cell>
          <cell r="G1493">
            <v>0</v>
          </cell>
          <cell r="H1493">
            <v>1.19</v>
          </cell>
          <cell r="I1493">
            <v>4.5999999999999996</v>
          </cell>
          <cell r="J1493" t="str">
            <v xml:space="preserve">4 </v>
          </cell>
          <cell r="K1493">
            <v>167</v>
          </cell>
          <cell r="L1493">
            <v>0.118186</v>
          </cell>
          <cell r="M1493">
            <v>-19</v>
          </cell>
          <cell r="N1493">
            <v>18</v>
          </cell>
          <cell r="O1493">
            <v>1</v>
          </cell>
          <cell r="P1493">
            <v>172.547</v>
          </cell>
          <cell r="Q1493">
            <v>176.64</v>
          </cell>
          <cell r="R1493">
            <v>176.64</v>
          </cell>
        </row>
        <row r="1494">
          <cell r="A1494" t="str">
            <v xml:space="preserve">Захарова35 </v>
          </cell>
          <cell r="B1494" t="str">
            <v xml:space="preserve">Захарова 55 Адм зд </v>
          </cell>
          <cell r="C1494" t="str">
            <v xml:space="preserve">Прочие </v>
          </cell>
          <cell r="D1494">
            <v>519.73</v>
          </cell>
          <cell r="E1494">
            <v>6240</v>
          </cell>
          <cell r="F1494">
            <v>2338.77</v>
          </cell>
          <cell r="G1494">
            <v>0.43</v>
          </cell>
          <cell r="H1494">
            <v>1.19</v>
          </cell>
          <cell r="I1494">
            <v>4.5999999999999996</v>
          </cell>
          <cell r="J1494" t="str">
            <v xml:space="preserve"> </v>
          </cell>
          <cell r="K1494">
            <v>167</v>
          </cell>
          <cell r="L1494">
            <v>4.6650000000000004E-2</v>
          </cell>
          <cell r="M1494">
            <v>-19</v>
          </cell>
          <cell r="N1494">
            <v>18</v>
          </cell>
          <cell r="O1494">
            <v>1</v>
          </cell>
          <cell r="P1494">
            <v>68.108999999999995</v>
          </cell>
          <cell r="Q1494">
            <v>0</v>
          </cell>
          <cell r="R1494">
            <v>68.108999999999995</v>
          </cell>
        </row>
        <row r="1495">
          <cell r="A1495" t="str">
            <v xml:space="preserve">Захарова35 </v>
          </cell>
          <cell r="B1495" t="str">
            <v xml:space="preserve">Захарова 45  прод маг </v>
          </cell>
          <cell r="C1495" t="str">
            <v xml:space="preserve">Прочие </v>
          </cell>
          <cell r="D1495">
            <v>187.54</v>
          </cell>
          <cell r="E1495">
            <v>1056</v>
          </cell>
          <cell r="F1495">
            <v>843.94</v>
          </cell>
          <cell r="G1495">
            <v>0.38</v>
          </cell>
          <cell r="H1495">
            <v>1.19</v>
          </cell>
          <cell r="I1495">
            <v>4.5999999999999996</v>
          </cell>
          <cell r="J1495" t="str">
            <v xml:space="preserve"> </v>
          </cell>
          <cell r="K1495">
            <v>167</v>
          </cell>
          <cell r="L1495">
            <v>1.3670000000000002E-2</v>
          </cell>
          <cell r="M1495">
            <v>-19</v>
          </cell>
          <cell r="N1495">
            <v>15</v>
          </cell>
          <cell r="O1495">
            <v>1</v>
          </cell>
          <cell r="P1495">
            <v>16.885000000000002</v>
          </cell>
          <cell r="Q1495">
            <v>0</v>
          </cell>
          <cell r="R1495">
            <v>16.885000000000002</v>
          </cell>
        </row>
        <row r="1496">
          <cell r="A1496" t="str">
            <v xml:space="preserve">Захарова35 </v>
          </cell>
          <cell r="B1496" t="str">
            <v xml:space="preserve">Захарова 45 Маг </v>
          </cell>
          <cell r="C1496" t="str">
            <v xml:space="preserve">Прочие </v>
          </cell>
          <cell r="D1496">
            <v>63.29</v>
          </cell>
          <cell r="E1496">
            <v>0</v>
          </cell>
          <cell r="F1496">
            <v>284.79000000000002</v>
          </cell>
          <cell r="G1496">
            <v>0.38</v>
          </cell>
          <cell r="H1496">
            <v>1.19</v>
          </cell>
          <cell r="I1496">
            <v>4.5999999999999996</v>
          </cell>
          <cell r="J1496" t="str">
            <v xml:space="preserve"> </v>
          </cell>
          <cell r="K1496">
            <v>167</v>
          </cell>
          <cell r="L1496">
            <v>5.0200000000000002E-3</v>
          </cell>
          <cell r="M1496">
            <v>-19</v>
          </cell>
          <cell r="N1496">
            <v>18</v>
          </cell>
          <cell r="O1496">
            <v>1</v>
          </cell>
          <cell r="P1496">
            <v>7.33</v>
          </cell>
          <cell r="Q1496">
            <v>0</v>
          </cell>
          <cell r="R1496">
            <v>7.33</v>
          </cell>
        </row>
        <row r="1497">
          <cell r="A1497" t="str">
            <v xml:space="preserve">Захарова35 </v>
          </cell>
          <cell r="B1497" t="str">
            <v xml:space="preserve">Захарова 35 кв1 </v>
          </cell>
          <cell r="C1497" t="str">
            <v xml:space="preserve">Население </v>
          </cell>
          <cell r="D1497">
            <v>45</v>
          </cell>
          <cell r="E1497">
            <v>0</v>
          </cell>
          <cell r="F1497">
            <v>198.42</v>
          </cell>
          <cell r="G1497">
            <v>0.42710000000000004</v>
          </cell>
          <cell r="H1497">
            <v>1.19</v>
          </cell>
          <cell r="I1497">
            <v>4.5999999999999996</v>
          </cell>
          <cell r="J1497" t="str">
            <v xml:space="preserve">2 </v>
          </cell>
          <cell r="K1497">
            <v>167</v>
          </cell>
          <cell r="L1497">
            <v>3.9329999999999999E-3</v>
          </cell>
          <cell r="M1497">
            <v>-19</v>
          </cell>
          <cell r="N1497">
            <v>18</v>
          </cell>
          <cell r="O1497">
            <v>1</v>
          </cell>
          <cell r="P1497">
            <v>5.742</v>
          </cell>
          <cell r="Q1497">
            <v>5.97</v>
          </cell>
          <cell r="R1497">
            <v>5.97</v>
          </cell>
        </row>
        <row r="1498">
          <cell r="A1498" t="str">
            <v xml:space="preserve">Захарова35 </v>
          </cell>
          <cell r="B1498" t="str">
            <v xml:space="preserve">Захарова 35 кв2 </v>
          </cell>
          <cell r="C1498" t="str">
            <v xml:space="preserve">Население </v>
          </cell>
          <cell r="D1498">
            <v>61.4</v>
          </cell>
          <cell r="E1498">
            <v>0</v>
          </cell>
          <cell r="F1498">
            <v>265.43</v>
          </cell>
          <cell r="G1498">
            <v>0.42710000000000004</v>
          </cell>
          <cell r="H1498">
            <v>1.19</v>
          </cell>
          <cell r="I1498">
            <v>4.5999999999999996</v>
          </cell>
          <cell r="J1498" t="str">
            <v xml:space="preserve">2 </v>
          </cell>
          <cell r="K1498">
            <v>167</v>
          </cell>
          <cell r="L1498">
            <v>5.2620000000000002E-3</v>
          </cell>
          <cell r="M1498">
            <v>-19</v>
          </cell>
          <cell r="N1498">
            <v>18</v>
          </cell>
          <cell r="O1498">
            <v>1</v>
          </cell>
          <cell r="P1498">
            <v>7.6829999999999998</v>
          </cell>
          <cell r="Q1498">
            <v>8.1479999999999997</v>
          </cell>
          <cell r="R1498">
            <v>8.1479999999999997</v>
          </cell>
        </row>
        <row r="1499">
          <cell r="A1499" t="str">
            <v xml:space="preserve">Захарова35 </v>
          </cell>
          <cell r="B1499" t="str">
            <v xml:space="preserve">Захарова 35 кв3 3а </v>
          </cell>
          <cell r="C1499" t="str">
            <v xml:space="preserve">Население </v>
          </cell>
          <cell r="D1499">
            <v>94.2</v>
          </cell>
          <cell r="E1499">
            <v>0</v>
          </cell>
          <cell r="F1499">
            <v>393.7</v>
          </cell>
          <cell r="G1499">
            <v>0.42710000000000004</v>
          </cell>
          <cell r="H1499">
            <v>1.19</v>
          </cell>
          <cell r="I1499">
            <v>4.5999999999999996</v>
          </cell>
          <cell r="J1499" t="str">
            <v xml:space="preserve">2 </v>
          </cell>
          <cell r="K1499">
            <v>167</v>
          </cell>
          <cell r="L1499">
            <v>7.8039999999999993E-3</v>
          </cell>
          <cell r="M1499">
            <v>-19</v>
          </cell>
          <cell r="N1499">
            <v>18</v>
          </cell>
          <cell r="O1499">
            <v>1</v>
          </cell>
          <cell r="P1499">
            <v>11.393000000000001</v>
          </cell>
          <cell r="Q1499">
            <v>12.499000000000001</v>
          </cell>
          <cell r="R1499">
            <v>12.499000000000001</v>
          </cell>
        </row>
        <row r="1500">
          <cell r="A1500" t="str">
            <v xml:space="preserve">Захарова35 </v>
          </cell>
          <cell r="B1500" t="str">
            <v xml:space="preserve">Захарова 35 кв 4 </v>
          </cell>
          <cell r="C1500" t="str">
            <v xml:space="preserve">Население </v>
          </cell>
          <cell r="D1500">
            <v>45.7</v>
          </cell>
          <cell r="E1500">
            <v>0</v>
          </cell>
          <cell r="F1500">
            <v>197.6</v>
          </cell>
          <cell r="G1500">
            <v>0.42710000000000004</v>
          </cell>
          <cell r="H1500">
            <v>1.19</v>
          </cell>
          <cell r="I1500">
            <v>4.5999999999999996</v>
          </cell>
          <cell r="J1500" t="str">
            <v xml:space="preserve">2 </v>
          </cell>
          <cell r="K1500">
            <v>167</v>
          </cell>
          <cell r="L1500">
            <v>3.9160000000000002E-3</v>
          </cell>
          <cell r="M1500">
            <v>-19</v>
          </cell>
          <cell r="N1500">
            <v>18</v>
          </cell>
          <cell r="O1500">
            <v>1</v>
          </cell>
          <cell r="P1500">
            <v>5.718</v>
          </cell>
          <cell r="Q1500">
            <v>6.0640000000000001</v>
          </cell>
          <cell r="R1500">
            <v>6.0640000000000001</v>
          </cell>
        </row>
        <row r="1501">
          <cell r="A1501" t="str">
            <v xml:space="preserve">Захарова35 </v>
          </cell>
          <cell r="B1501" t="str">
            <v xml:space="preserve">Захарова 35 кв5 </v>
          </cell>
          <cell r="C1501" t="str">
            <v xml:space="preserve">Население </v>
          </cell>
          <cell r="D1501">
            <v>61.7</v>
          </cell>
          <cell r="E1501">
            <v>0</v>
          </cell>
          <cell r="F1501">
            <v>266.7</v>
          </cell>
          <cell r="G1501">
            <v>0.42710000000000004</v>
          </cell>
          <cell r="H1501">
            <v>1.19</v>
          </cell>
          <cell r="I1501">
            <v>4.5999999999999996</v>
          </cell>
          <cell r="J1501" t="str">
            <v xml:space="preserve">2 </v>
          </cell>
          <cell r="K1501">
            <v>167</v>
          </cell>
          <cell r="L1501">
            <v>5.287E-3</v>
          </cell>
          <cell r="M1501">
            <v>-19</v>
          </cell>
          <cell r="N1501">
            <v>18</v>
          </cell>
          <cell r="O1501">
            <v>1</v>
          </cell>
          <cell r="P1501">
            <v>7.718</v>
          </cell>
          <cell r="Q1501">
            <v>8.1869999999999994</v>
          </cell>
          <cell r="R1501">
            <v>8.1869999999999994</v>
          </cell>
        </row>
        <row r="1502">
          <cell r="A1502" t="str">
            <v xml:space="preserve">Захарова35 </v>
          </cell>
          <cell r="B1502" t="str">
            <v xml:space="preserve">Захарова 35 кв6 </v>
          </cell>
          <cell r="C1502" t="str">
            <v xml:space="preserve">Население </v>
          </cell>
          <cell r="D1502">
            <v>89.5</v>
          </cell>
          <cell r="E1502">
            <v>0</v>
          </cell>
          <cell r="F1502">
            <v>374.5</v>
          </cell>
          <cell r="G1502">
            <v>0.42710000000000004</v>
          </cell>
          <cell r="H1502">
            <v>1.19</v>
          </cell>
          <cell r="I1502">
            <v>4.5999999999999996</v>
          </cell>
          <cell r="J1502" t="str">
            <v xml:space="preserve">2 </v>
          </cell>
          <cell r="K1502">
            <v>167</v>
          </cell>
          <cell r="L1502">
            <v>7.424E-3</v>
          </cell>
          <cell r="M1502">
            <v>-19</v>
          </cell>
          <cell r="N1502">
            <v>18</v>
          </cell>
          <cell r="O1502">
            <v>1</v>
          </cell>
          <cell r="P1502">
            <v>10.837999999999999</v>
          </cell>
          <cell r="Q1502">
            <v>11.874000000000001</v>
          </cell>
          <cell r="R1502">
            <v>11.874000000000001</v>
          </cell>
        </row>
        <row r="1503">
          <cell r="A1503" t="str">
            <v xml:space="preserve">Захарова35 </v>
          </cell>
          <cell r="B1503" t="str">
            <v xml:space="preserve">Захарова 35 кв7 </v>
          </cell>
          <cell r="C1503" t="str">
            <v xml:space="preserve">Население </v>
          </cell>
          <cell r="D1503">
            <v>46.5</v>
          </cell>
          <cell r="E1503">
            <v>0</v>
          </cell>
          <cell r="F1503">
            <v>201</v>
          </cell>
          <cell r="G1503">
            <v>0.42710000000000004</v>
          </cell>
          <cell r="H1503">
            <v>1.19</v>
          </cell>
          <cell r="I1503">
            <v>4.5999999999999996</v>
          </cell>
          <cell r="J1503" t="str">
            <v xml:space="preserve">2 </v>
          </cell>
          <cell r="K1503">
            <v>167</v>
          </cell>
          <cell r="L1503">
            <v>3.9849999999999998E-3</v>
          </cell>
          <cell r="M1503">
            <v>-19</v>
          </cell>
          <cell r="N1503">
            <v>18</v>
          </cell>
          <cell r="O1503">
            <v>1</v>
          </cell>
          <cell r="P1503">
            <v>5.8170000000000002</v>
          </cell>
          <cell r="Q1503">
            <v>6.1689999999999996</v>
          </cell>
          <cell r="R1503">
            <v>6.1689999999999996</v>
          </cell>
        </row>
        <row r="1504">
          <cell r="A1504" t="str">
            <v xml:space="preserve">Захарова35 </v>
          </cell>
          <cell r="B1504" t="str">
            <v xml:space="preserve">Захарова 35 кв 8 </v>
          </cell>
          <cell r="C1504" t="str">
            <v xml:space="preserve">Население </v>
          </cell>
          <cell r="D1504">
            <v>62.4</v>
          </cell>
          <cell r="E1504">
            <v>0</v>
          </cell>
          <cell r="F1504">
            <v>269.75</v>
          </cell>
          <cell r="G1504">
            <v>0.42710000000000004</v>
          </cell>
          <cell r="H1504">
            <v>1.19</v>
          </cell>
          <cell r="I1504">
            <v>4.5999999999999996</v>
          </cell>
          <cell r="J1504" t="str">
            <v xml:space="preserve">2 </v>
          </cell>
          <cell r="K1504">
            <v>167</v>
          </cell>
          <cell r="L1504">
            <v>5.3479999999999995E-3</v>
          </cell>
          <cell r="M1504">
            <v>-19</v>
          </cell>
          <cell r="N1504">
            <v>18</v>
          </cell>
          <cell r="O1504">
            <v>1</v>
          </cell>
          <cell r="P1504">
            <v>7.8079999999999998</v>
          </cell>
          <cell r="Q1504">
            <v>8.2810000000000006</v>
          </cell>
          <cell r="R1504">
            <v>8.2810000000000006</v>
          </cell>
        </row>
        <row r="1505">
          <cell r="A1505" t="str">
            <v xml:space="preserve">Захарова35 </v>
          </cell>
          <cell r="B1505" t="str">
            <v xml:space="preserve">Захарова 35 кв9 </v>
          </cell>
          <cell r="C1505" t="str">
            <v xml:space="preserve">Население </v>
          </cell>
          <cell r="D1505">
            <v>93.2</v>
          </cell>
          <cell r="E1505">
            <v>0</v>
          </cell>
          <cell r="F1505">
            <v>389.92</v>
          </cell>
          <cell r="G1505">
            <v>0.42710000000000004</v>
          </cell>
          <cell r="H1505">
            <v>1.19</v>
          </cell>
          <cell r="I1505">
            <v>4.5999999999999996</v>
          </cell>
          <cell r="J1505" t="str">
            <v xml:space="preserve">2 </v>
          </cell>
          <cell r="K1505">
            <v>167</v>
          </cell>
          <cell r="L1505">
            <v>7.7300000000000008E-3</v>
          </cell>
          <cell r="M1505">
            <v>-19</v>
          </cell>
          <cell r="N1505">
            <v>18</v>
          </cell>
          <cell r="O1505">
            <v>1</v>
          </cell>
          <cell r="P1505">
            <v>11.286</v>
          </cell>
          <cell r="Q1505">
            <v>12.366</v>
          </cell>
          <cell r="R1505">
            <v>12.366</v>
          </cell>
        </row>
        <row r="1506">
          <cell r="A1506" t="str">
            <v xml:space="preserve">Захарова35 </v>
          </cell>
          <cell r="B1506" t="str">
            <v xml:space="preserve">Захарова 35 кв 10 </v>
          </cell>
          <cell r="C1506" t="str">
            <v xml:space="preserve">Население </v>
          </cell>
          <cell r="D1506">
            <v>45.9</v>
          </cell>
          <cell r="E1506">
            <v>0</v>
          </cell>
          <cell r="F1506">
            <v>198.42</v>
          </cell>
          <cell r="G1506">
            <v>0.42710000000000004</v>
          </cell>
          <cell r="H1506">
            <v>1.19</v>
          </cell>
          <cell r="I1506">
            <v>4.5999999999999996</v>
          </cell>
          <cell r="J1506" t="str">
            <v xml:space="preserve">2 </v>
          </cell>
          <cell r="K1506">
            <v>167</v>
          </cell>
          <cell r="L1506">
            <v>3.934E-3</v>
          </cell>
          <cell r="M1506">
            <v>-19</v>
          </cell>
          <cell r="N1506">
            <v>18</v>
          </cell>
          <cell r="O1506">
            <v>1</v>
          </cell>
          <cell r="P1506">
            <v>5.7439999999999998</v>
          </cell>
          <cell r="Q1506">
            <v>6.0919999999999996</v>
          </cell>
          <cell r="R1506">
            <v>6.0919999999999996</v>
          </cell>
        </row>
        <row r="1507">
          <cell r="A1507" t="str">
            <v xml:space="preserve">Захарова35 </v>
          </cell>
          <cell r="B1507" t="str">
            <v xml:space="preserve">Захарова 35 кв11 </v>
          </cell>
          <cell r="C1507" t="str">
            <v xml:space="preserve">Население </v>
          </cell>
          <cell r="D1507">
            <v>62.4</v>
          </cell>
          <cell r="E1507">
            <v>0</v>
          </cell>
          <cell r="F1507">
            <v>269.75</v>
          </cell>
          <cell r="G1507">
            <v>0.42710000000000004</v>
          </cell>
          <cell r="H1507">
            <v>1.19</v>
          </cell>
          <cell r="I1507">
            <v>4.5999999999999996</v>
          </cell>
          <cell r="J1507" t="str">
            <v xml:space="preserve">2 </v>
          </cell>
          <cell r="K1507">
            <v>167</v>
          </cell>
          <cell r="L1507">
            <v>5.3479999999999995E-3</v>
          </cell>
          <cell r="M1507">
            <v>-19</v>
          </cell>
          <cell r="N1507">
            <v>18</v>
          </cell>
          <cell r="O1507">
            <v>1</v>
          </cell>
          <cell r="P1507">
            <v>7.8079999999999998</v>
          </cell>
          <cell r="Q1507">
            <v>8.2810000000000006</v>
          </cell>
          <cell r="R1507">
            <v>8.2810000000000006</v>
          </cell>
        </row>
        <row r="1508">
          <cell r="A1508" t="str">
            <v xml:space="preserve">Захарова35 </v>
          </cell>
          <cell r="B1508" t="str">
            <v xml:space="preserve">Захарова 35 кв12 с пристр </v>
          </cell>
          <cell r="C1508" t="str">
            <v xml:space="preserve">Население </v>
          </cell>
          <cell r="D1508">
            <v>93.7</v>
          </cell>
          <cell r="E1508">
            <v>0</v>
          </cell>
          <cell r="F1508">
            <v>391.8</v>
          </cell>
          <cell r="G1508">
            <v>0.42710000000000004</v>
          </cell>
          <cell r="H1508">
            <v>1.19</v>
          </cell>
          <cell r="I1508">
            <v>4.5999999999999996</v>
          </cell>
          <cell r="J1508" t="str">
            <v xml:space="preserve">2 </v>
          </cell>
          <cell r="K1508">
            <v>167</v>
          </cell>
          <cell r="L1508">
            <v>7.7679999999999997E-3</v>
          </cell>
          <cell r="M1508">
            <v>-19</v>
          </cell>
          <cell r="N1508">
            <v>18</v>
          </cell>
          <cell r="O1508">
            <v>1</v>
          </cell>
          <cell r="P1508">
            <v>11.34</v>
          </cell>
          <cell r="Q1508">
            <v>12.433</v>
          </cell>
          <cell r="R1508">
            <v>12.433</v>
          </cell>
        </row>
        <row r="1509">
          <cell r="A1509" t="str">
            <v xml:space="preserve">Захарова35 </v>
          </cell>
          <cell r="B1509" t="str">
            <v xml:space="preserve">Захарова 51 ж/дом </v>
          </cell>
          <cell r="C1509" t="str">
            <v xml:space="preserve">Население </v>
          </cell>
          <cell r="D1509">
            <v>2509.4</v>
          </cell>
          <cell r="E1509">
            <v>8266</v>
          </cell>
          <cell r="F1509">
            <v>8266</v>
          </cell>
          <cell r="G1509">
            <v>0.35</v>
          </cell>
          <cell r="H1509">
            <v>1.19</v>
          </cell>
          <cell r="I1509">
            <v>4.5999999999999996</v>
          </cell>
          <cell r="J1509" t="str">
            <v xml:space="preserve">3 </v>
          </cell>
          <cell r="K1509">
            <v>167</v>
          </cell>
          <cell r="L1509">
            <v>0.132275</v>
          </cell>
          <cell r="M1509">
            <v>-19</v>
          </cell>
          <cell r="N1509">
            <v>18</v>
          </cell>
          <cell r="O1509">
            <v>1</v>
          </cell>
          <cell r="P1509">
            <v>193.11699999999999</v>
          </cell>
          <cell r="Q1509">
            <v>332.92700000000002</v>
          </cell>
          <cell r="R1509">
            <v>332.92700000000002</v>
          </cell>
        </row>
        <row r="1510">
          <cell r="A1510" t="str">
            <v xml:space="preserve">Захарова35 </v>
          </cell>
          <cell r="B1510" t="str">
            <v xml:space="preserve">Захарова 45 адм.зд. </v>
          </cell>
          <cell r="C1510" t="str">
            <v xml:space="preserve">Прочие </v>
          </cell>
          <cell r="D1510">
            <v>113.34</v>
          </cell>
          <cell r="E1510">
            <v>0</v>
          </cell>
          <cell r="F1510">
            <v>510.01</v>
          </cell>
          <cell r="G1510">
            <v>0.38</v>
          </cell>
          <cell r="H1510">
            <v>1.19</v>
          </cell>
          <cell r="I1510">
            <v>4.5999999999999996</v>
          </cell>
          <cell r="J1510" t="str">
            <v xml:space="preserve"> </v>
          </cell>
          <cell r="K1510">
            <v>167</v>
          </cell>
          <cell r="L1510">
            <v>8.9900000000000015E-3</v>
          </cell>
          <cell r="M1510">
            <v>-19</v>
          </cell>
          <cell r="N1510">
            <v>18</v>
          </cell>
          <cell r="O1510">
            <v>1</v>
          </cell>
          <cell r="P1510">
            <v>13.125999999999999</v>
          </cell>
          <cell r="Q1510">
            <v>0</v>
          </cell>
          <cell r="R1510">
            <v>13.125999999999999</v>
          </cell>
        </row>
        <row r="1511">
          <cell r="A1511" t="str">
            <v xml:space="preserve">Захарова35 </v>
          </cell>
          <cell r="B1511" t="str">
            <v xml:space="preserve">Захарова 37 ж/д </v>
          </cell>
          <cell r="C1511" t="str">
            <v xml:space="preserve">Население </v>
          </cell>
          <cell r="D1511">
            <v>1874</v>
          </cell>
          <cell r="E1511">
            <v>8015</v>
          </cell>
          <cell r="F1511">
            <v>7950.05</v>
          </cell>
          <cell r="G1511">
            <v>0.35</v>
          </cell>
          <cell r="H1511">
            <v>1.19</v>
          </cell>
          <cell r="I1511">
            <v>4.5999999999999996</v>
          </cell>
          <cell r="J1511" t="str">
            <v xml:space="preserve">3 </v>
          </cell>
          <cell r="K1511">
            <v>167</v>
          </cell>
          <cell r="L1511">
            <v>0.12907299999999999</v>
          </cell>
          <cell r="M1511">
            <v>-19</v>
          </cell>
          <cell r="N1511">
            <v>18</v>
          </cell>
          <cell r="O1511">
            <v>1</v>
          </cell>
          <cell r="P1511">
            <v>188.44300000000001</v>
          </cell>
          <cell r="Q1511">
            <v>248.625</v>
          </cell>
          <cell r="R1511">
            <v>248.625</v>
          </cell>
        </row>
        <row r="1512">
          <cell r="A1512" t="str">
            <v xml:space="preserve">Захарова35 </v>
          </cell>
          <cell r="B1512" t="str">
            <v xml:space="preserve">Речная 1 Краевая станция юных туристов </v>
          </cell>
          <cell r="C1512" t="str">
            <v xml:space="preserve">Бюджет </v>
          </cell>
          <cell r="D1512">
            <v>769.17</v>
          </cell>
          <cell r="E1512">
            <v>4075</v>
          </cell>
          <cell r="F1512">
            <v>3461.28</v>
          </cell>
          <cell r="G1512">
            <v>0.43</v>
          </cell>
          <cell r="H1512">
            <v>1.19</v>
          </cell>
          <cell r="I1512">
            <v>4.5999999999999996</v>
          </cell>
          <cell r="J1512" t="str">
            <v xml:space="preserve"> </v>
          </cell>
          <cell r="K1512">
            <v>167</v>
          </cell>
          <cell r="L1512">
            <v>6.9040000000000004E-2</v>
          </cell>
          <cell r="M1512">
            <v>-19</v>
          </cell>
          <cell r="N1512">
            <v>18</v>
          </cell>
          <cell r="O1512">
            <v>1</v>
          </cell>
          <cell r="P1512">
            <v>100.797</v>
          </cell>
          <cell r="Q1512">
            <v>0</v>
          </cell>
          <cell r="R1512">
            <v>100.797</v>
          </cell>
        </row>
        <row r="1513">
          <cell r="A1513" t="str">
            <v xml:space="preserve">Захарова35 </v>
          </cell>
          <cell r="B1513" t="str">
            <v xml:space="preserve">Захарова 41 </v>
          </cell>
          <cell r="C1513" t="str">
            <v xml:space="preserve">Жилзаказчик </v>
          </cell>
          <cell r="D1513">
            <v>1834.5</v>
          </cell>
          <cell r="E1513">
            <v>8638</v>
          </cell>
          <cell r="F1513">
            <v>8635</v>
          </cell>
          <cell r="G1513">
            <v>0.34</v>
          </cell>
          <cell r="H1513">
            <v>1.19</v>
          </cell>
          <cell r="I1513">
            <v>4.5999999999999996</v>
          </cell>
          <cell r="J1513" t="str">
            <v xml:space="preserve">3 </v>
          </cell>
          <cell r="K1513">
            <v>167</v>
          </cell>
          <cell r="L1513">
            <v>0.13766899999999999</v>
          </cell>
          <cell r="M1513">
            <v>-19</v>
          </cell>
          <cell r="N1513">
            <v>18</v>
          </cell>
          <cell r="O1513">
            <v>1</v>
          </cell>
          <cell r="P1513">
            <v>200.99299999999999</v>
          </cell>
          <cell r="Q1513">
            <v>243.38499999999999</v>
          </cell>
          <cell r="R1513">
            <v>243.38499999999999</v>
          </cell>
        </row>
        <row r="1514">
          <cell r="A1514" t="str">
            <v xml:space="preserve">Захарова35 </v>
          </cell>
          <cell r="B1514" t="str">
            <v xml:space="preserve">Захарова 43 </v>
          </cell>
          <cell r="C1514" t="str">
            <v xml:space="preserve">Жилзаказчик </v>
          </cell>
          <cell r="D1514">
            <v>1892.5</v>
          </cell>
          <cell r="E1514">
            <v>8466</v>
          </cell>
          <cell r="F1514">
            <v>8463</v>
          </cell>
          <cell r="G1514">
            <v>0.35</v>
          </cell>
          <cell r="H1514">
            <v>1.19</v>
          </cell>
          <cell r="I1514">
            <v>4.5999999999999996</v>
          </cell>
          <cell r="J1514" t="str">
            <v xml:space="preserve">3 </v>
          </cell>
          <cell r="K1514">
            <v>167</v>
          </cell>
          <cell r="L1514">
            <v>0.13559399999999999</v>
          </cell>
          <cell r="M1514">
            <v>-19</v>
          </cell>
          <cell r="N1514">
            <v>18</v>
          </cell>
          <cell r="O1514">
            <v>1</v>
          </cell>
          <cell r="P1514">
            <v>197.965</v>
          </cell>
          <cell r="Q1514">
            <v>251.08</v>
          </cell>
          <cell r="R1514">
            <v>251.08</v>
          </cell>
        </row>
        <row r="1515">
          <cell r="A1515" t="str">
            <v xml:space="preserve">Захарова35 </v>
          </cell>
          <cell r="B1515" t="str">
            <v xml:space="preserve">Захарова 45 </v>
          </cell>
          <cell r="C1515" t="str">
            <v xml:space="preserve">Жилзаказчик </v>
          </cell>
          <cell r="D1515">
            <v>1482.6</v>
          </cell>
          <cell r="E1515">
            <v>6801</v>
          </cell>
          <cell r="F1515">
            <v>6798</v>
          </cell>
          <cell r="G1515">
            <v>0.35</v>
          </cell>
          <cell r="H1515">
            <v>1.19</v>
          </cell>
          <cell r="I1515">
            <v>4.5999999999999996</v>
          </cell>
          <cell r="J1515" t="str">
            <v xml:space="preserve">3 </v>
          </cell>
          <cell r="K1515">
            <v>167</v>
          </cell>
          <cell r="L1515">
            <v>0.109612</v>
          </cell>
          <cell r="M1515">
            <v>-19</v>
          </cell>
          <cell r="N1515">
            <v>18</v>
          </cell>
          <cell r="O1515">
            <v>1</v>
          </cell>
          <cell r="P1515">
            <v>160.03100000000001</v>
          </cell>
          <cell r="Q1515">
            <v>196.696</v>
          </cell>
          <cell r="R1515">
            <v>196.696</v>
          </cell>
        </row>
        <row r="1516">
          <cell r="A1516" t="str">
            <v xml:space="preserve">Захарова35 </v>
          </cell>
          <cell r="B1516" t="str">
            <v xml:space="preserve">Захарова 47 </v>
          </cell>
          <cell r="C1516" t="str">
            <v xml:space="preserve">Жилзаказчик </v>
          </cell>
          <cell r="D1516">
            <v>638.29999999999995</v>
          </cell>
          <cell r="E1516">
            <v>2672</v>
          </cell>
          <cell r="F1516">
            <v>2669</v>
          </cell>
          <cell r="G1516">
            <v>0.44</v>
          </cell>
          <cell r="H1516">
            <v>1.19</v>
          </cell>
          <cell r="I1516">
            <v>4.5999999999999996</v>
          </cell>
          <cell r="J1516" t="str">
            <v xml:space="preserve">3 </v>
          </cell>
          <cell r="K1516">
            <v>167</v>
          </cell>
          <cell r="L1516">
            <v>5.4053999999999998E-2</v>
          </cell>
          <cell r="M1516">
            <v>-19</v>
          </cell>
          <cell r="N1516">
            <v>18</v>
          </cell>
          <cell r="O1516">
            <v>1</v>
          </cell>
          <cell r="P1516">
            <v>78.917000000000002</v>
          </cell>
          <cell r="Q1516">
            <v>84.683000000000007</v>
          </cell>
          <cell r="R1516">
            <v>84.683000000000007</v>
          </cell>
        </row>
        <row r="1517">
          <cell r="A1517" t="str">
            <v xml:space="preserve">Захарова35 </v>
          </cell>
          <cell r="B1517" t="str">
            <v xml:space="preserve">Захарова 49 </v>
          </cell>
          <cell r="C1517" t="str">
            <v xml:space="preserve">Жилзаказчик </v>
          </cell>
          <cell r="D1517">
            <v>1884.9</v>
          </cell>
          <cell r="E1517">
            <v>8431</v>
          </cell>
          <cell r="F1517">
            <v>8428</v>
          </cell>
          <cell r="G1517">
            <v>0.35</v>
          </cell>
          <cell r="H1517">
            <v>1.19</v>
          </cell>
          <cell r="I1517">
            <v>4.5999999999999996</v>
          </cell>
          <cell r="J1517" t="str">
            <v xml:space="preserve">3 </v>
          </cell>
          <cell r="K1517">
            <v>167</v>
          </cell>
          <cell r="L1517">
            <v>0.13515099999999999</v>
          </cell>
          <cell r="M1517">
            <v>-19</v>
          </cell>
          <cell r="N1517">
            <v>18</v>
          </cell>
          <cell r="O1517">
            <v>1</v>
          </cell>
          <cell r="P1517">
            <v>197.31800000000001</v>
          </cell>
          <cell r="Q1517">
            <v>250.07300000000001</v>
          </cell>
          <cell r="R1517">
            <v>250.07300000000001</v>
          </cell>
        </row>
        <row r="1518">
          <cell r="A1518" t="str">
            <v xml:space="preserve">Захарова35 </v>
          </cell>
          <cell r="B1518" t="str">
            <v xml:space="preserve">Захарова 53 </v>
          </cell>
          <cell r="C1518" t="str">
            <v xml:space="preserve">Жилзаказчик </v>
          </cell>
          <cell r="D1518">
            <v>722.2</v>
          </cell>
          <cell r="E1518">
            <v>3164</v>
          </cell>
          <cell r="F1518">
            <v>3162</v>
          </cell>
          <cell r="G1518">
            <v>0.43</v>
          </cell>
          <cell r="H1518">
            <v>1.19</v>
          </cell>
          <cell r="I1518">
            <v>4.5999999999999996</v>
          </cell>
          <cell r="J1518" t="str">
            <v xml:space="preserve">2 </v>
          </cell>
          <cell r="K1518">
            <v>167</v>
          </cell>
          <cell r="L1518">
            <v>6.2601000000000004E-2</v>
          </cell>
          <cell r="M1518">
            <v>-19</v>
          </cell>
          <cell r="N1518">
            <v>18</v>
          </cell>
          <cell r="O1518">
            <v>1</v>
          </cell>
          <cell r="P1518">
            <v>91.396000000000001</v>
          </cell>
          <cell r="Q1518">
            <v>95.816000000000003</v>
          </cell>
          <cell r="R1518">
            <v>95.816000000000003</v>
          </cell>
        </row>
        <row r="1519">
          <cell r="A1519" t="str">
            <v xml:space="preserve">Захарова35 </v>
          </cell>
          <cell r="B1519" t="str">
            <v xml:space="preserve">Захарова 57 </v>
          </cell>
          <cell r="C1519" t="str">
            <v xml:space="preserve">Жилзаказчик </v>
          </cell>
          <cell r="D1519">
            <v>1781.2</v>
          </cell>
          <cell r="E1519">
            <v>8283</v>
          </cell>
          <cell r="F1519">
            <v>8280.4</v>
          </cell>
          <cell r="G1519">
            <v>0.34</v>
          </cell>
          <cell r="H1519">
            <v>1.19</v>
          </cell>
          <cell r="I1519">
            <v>4.5999999999999996</v>
          </cell>
          <cell r="J1519" t="str">
            <v xml:space="preserve">3 </v>
          </cell>
          <cell r="K1519">
            <v>167</v>
          </cell>
          <cell r="L1519">
            <v>0.13201599999999999</v>
          </cell>
          <cell r="M1519">
            <v>-19</v>
          </cell>
          <cell r="N1519">
            <v>18</v>
          </cell>
          <cell r="O1519">
            <v>1</v>
          </cell>
          <cell r="P1519">
            <v>192.74100000000001</v>
          </cell>
          <cell r="Q1519">
            <v>236.315</v>
          </cell>
          <cell r="R1519">
            <v>236.315</v>
          </cell>
        </row>
        <row r="1520">
          <cell r="A1520" t="str">
            <v xml:space="preserve">Захарова35 </v>
          </cell>
          <cell r="B1520" t="str">
            <v xml:space="preserve">Станкостроительная 10 </v>
          </cell>
          <cell r="C1520" t="str">
            <v xml:space="preserve">Жилзаказчик </v>
          </cell>
          <cell r="D1520">
            <v>3601.8</v>
          </cell>
          <cell r="E1520">
            <v>12015</v>
          </cell>
          <cell r="F1520">
            <v>12010</v>
          </cell>
          <cell r="G1520">
            <v>0.38</v>
          </cell>
          <cell r="H1520">
            <v>1.19</v>
          </cell>
          <cell r="I1520">
            <v>4.5999999999999996</v>
          </cell>
          <cell r="J1520" t="str">
            <v xml:space="preserve">5 </v>
          </cell>
          <cell r="K1520">
            <v>167</v>
          </cell>
          <cell r="L1520">
            <v>0.211701</v>
          </cell>
          <cell r="M1520">
            <v>-19</v>
          </cell>
          <cell r="N1520">
            <v>18</v>
          </cell>
          <cell r="O1520">
            <v>1</v>
          </cell>
          <cell r="P1520">
            <v>309.07900000000001</v>
          </cell>
          <cell r="Q1520">
            <v>358.38900000000001</v>
          </cell>
          <cell r="R1520">
            <v>358.38900000000001</v>
          </cell>
        </row>
        <row r="1521">
          <cell r="A1521" t="str">
            <v xml:space="preserve">Захарова35 </v>
          </cell>
          <cell r="B1521" t="str">
            <v xml:space="preserve">Станкостроительная 2 </v>
          </cell>
          <cell r="C1521" t="str">
            <v xml:space="preserve">Жилзаказчик </v>
          </cell>
          <cell r="D1521">
            <v>2238.3000000000002</v>
          </cell>
          <cell r="E1521">
            <v>11390</v>
          </cell>
          <cell r="F1521">
            <v>9621.7800000000007</v>
          </cell>
          <cell r="G1521">
            <v>0.38</v>
          </cell>
          <cell r="H1521">
            <v>1.19</v>
          </cell>
          <cell r="I1521">
            <v>4.5999999999999996</v>
          </cell>
          <cell r="J1521" t="str">
            <v xml:space="preserve">4 </v>
          </cell>
          <cell r="K1521">
            <v>167</v>
          </cell>
          <cell r="L1521">
            <v>0.16958599999999999</v>
          </cell>
          <cell r="M1521">
            <v>-19</v>
          </cell>
          <cell r="N1521">
            <v>18</v>
          </cell>
          <cell r="O1521">
            <v>1</v>
          </cell>
          <cell r="P1521">
            <v>247.59299999999999</v>
          </cell>
          <cell r="Q1521">
            <v>296.95600000000002</v>
          </cell>
          <cell r="R1521">
            <v>296.95600000000002</v>
          </cell>
        </row>
        <row r="1522">
          <cell r="A1522" t="str">
            <v xml:space="preserve">Захарова35 </v>
          </cell>
          <cell r="B1522" t="str">
            <v xml:space="preserve">Станкостроительная 4 </v>
          </cell>
          <cell r="C1522" t="str">
            <v xml:space="preserve">Жилзаказчик </v>
          </cell>
          <cell r="D1522">
            <v>2604.8000000000002</v>
          </cell>
          <cell r="E1522">
            <v>8887</v>
          </cell>
          <cell r="F1522">
            <v>8882</v>
          </cell>
          <cell r="G1522">
            <v>0.4</v>
          </cell>
          <cell r="H1522">
            <v>1.19</v>
          </cell>
          <cell r="I1522">
            <v>4.5999999999999996</v>
          </cell>
          <cell r="J1522" t="str">
            <v xml:space="preserve">5 </v>
          </cell>
          <cell r="K1522">
            <v>167</v>
          </cell>
          <cell r="L1522">
            <v>0.165298</v>
          </cell>
          <cell r="M1522">
            <v>-19</v>
          </cell>
          <cell r="N1522">
            <v>18</v>
          </cell>
          <cell r="O1522">
            <v>1</v>
          </cell>
          <cell r="P1522">
            <v>241.33</v>
          </cell>
          <cell r="Q1522">
            <v>259.18400000000003</v>
          </cell>
          <cell r="R1522">
            <v>259.18400000000003</v>
          </cell>
        </row>
        <row r="1523">
          <cell r="A1523" t="str">
            <v xml:space="preserve">Захарова35 </v>
          </cell>
          <cell r="B1523" t="str">
            <v xml:space="preserve">Захарова 35/1 офис </v>
          </cell>
          <cell r="C1523" t="str">
            <v xml:space="preserve">Прочие </v>
          </cell>
          <cell r="D1523">
            <v>1424.25</v>
          </cell>
          <cell r="E1523">
            <v>0</v>
          </cell>
          <cell r="F1523">
            <v>5696.99</v>
          </cell>
          <cell r="G1523">
            <v>0.38</v>
          </cell>
          <cell r="H1523">
            <v>1.19</v>
          </cell>
          <cell r="I1523">
            <v>4.5999999999999996</v>
          </cell>
          <cell r="J1523" t="str">
            <v xml:space="preserve"> </v>
          </cell>
          <cell r="K1523">
            <v>167</v>
          </cell>
          <cell r="L1523">
            <v>0.100421</v>
          </cell>
          <cell r="M1523">
            <v>-19</v>
          </cell>
          <cell r="N1523">
            <v>18</v>
          </cell>
          <cell r="O1523">
            <v>1</v>
          </cell>
          <cell r="P1523">
            <v>146.613</v>
          </cell>
          <cell r="Q1523">
            <v>0</v>
          </cell>
          <cell r="R1523">
            <v>146.613</v>
          </cell>
        </row>
        <row r="1524">
          <cell r="A1524" t="str">
            <v xml:space="preserve">Захарова35 </v>
          </cell>
          <cell r="B1524" t="str">
            <v xml:space="preserve">Захарова 57 кв.16 неж.помещение </v>
          </cell>
          <cell r="C1524" t="str">
            <v xml:space="preserve">Прочие </v>
          </cell>
          <cell r="D1524">
            <v>77.599999999999994</v>
          </cell>
          <cell r="E1524">
            <v>354</v>
          </cell>
          <cell r="F1524">
            <v>353.6</v>
          </cell>
          <cell r="G1524">
            <v>0.34</v>
          </cell>
          <cell r="H1524">
            <v>1.19</v>
          </cell>
          <cell r="I1524">
            <v>4.5999999999999996</v>
          </cell>
          <cell r="J1524" t="str">
            <v xml:space="preserve"> </v>
          </cell>
          <cell r="K1524">
            <v>167</v>
          </cell>
          <cell r="L1524">
            <v>5.64E-3</v>
          </cell>
          <cell r="M1524">
            <v>-19</v>
          </cell>
          <cell r="N1524">
            <v>18</v>
          </cell>
          <cell r="O1524">
            <v>1</v>
          </cell>
          <cell r="P1524">
            <v>8.234</v>
          </cell>
          <cell r="Q1524">
            <v>0</v>
          </cell>
          <cell r="R1524">
            <v>8.234</v>
          </cell>
        </row>
        <row r="1525">
          <cell r="A1525" t="str">
            <v xml:space="preserve">Захарова35 </v>
          </cell>
          <cell r="B1525" t="str">
            <v xml:space="preserve">Речная 2 Д/С 87 </v>
          </cell>
          <cell r="C1525" t="str">
            <v xml:space="preserve">Бюджет </v>
          </cell>
          <cell r="D1525">
            <v>958.45</v>
          </cell>
          <cell r="E1525">
            <v>971</v>
          </cell>
          <cell r="F1525">
            <v>4313.03</v>
          </cell>
          <cell r="G1525">
            <v>0.34</v>
          </cell>
          <cell r="H1525">
            <v>1.19</v>
          </cell>
          <cell r="I1525">
            <v>4.5999999999999996</v>
          </cell>
          <cell r="J1525" t="str">
            <v xml:space="preserve"> </v>
          </cell>
          <cell r="K1525">
            <v>167</v>
          </cell>
          <cell r="L1525">
            <v>7.17E-2</v>
          </cell>
          <cell r="M1525">
            <v>-19</v>
          </cell>
          <cell r="N1525">
            <v>20</v>
          </cell>
          <cell r="O1525">
            <v>1</v>
          </cell>
          <cell r="P1525">
            <v>114.05</v>
          </cell>
          <cell r="Q1525">
            <v>0</v>
          </cell>
          <cell r="R1525">
            <v>114.05</v>
          </cell>
        </row>
        <row r="1526">
          <cell r="A1526" t="str">
            <v xml:space="preserve">Захарова35 </v>
          </cell>
          <cell r="B1526" t="str">
            <v xml:space="preserve">Речная 2 ДДУ-87 хозблок </v>
          </cell>
          <cell r="C1526" t="str">
            <v xml:space="preserve">Бюджет </v>
          </cell>
          <cell r="D1526">
            <v>102.35</v>
          </cell>
          <cell r="E1526">
            <v>0</v>
          </cell>
          <cell r="F1526">
            <v>460.58</v>
          </cell>
          <cell r="G1526">
            <v>0.34</v>
          </cell>
          <cell r="H1526">
            <v>1.19</v>
          </cell>
          <cell r="I1526">
            <v>4.5999999999999996</v>
          </cell>
          <cell r="J1526" t="str">
            <v xml:space="preserve"> </v>
          </cell>
          <cell r="K1526">
            <v>167</v>
          </cell>
          <cell r="L1526">
            <v>7.2639999999999996E-3</v>
          </cell>
          <cell r="M1526">
            <v>-19</v>
          </cell>
          <cell r="N1526">
            <v>18</v>
          </cell>
          <cell r="O1526">
            <v>1</v>
          </cell>
          <cell r="P1526">
            <v>10.606999999999999</v>
          </cell>
          <cell r="Q1526">
            <v>0</v>
          </cell>
          <cell r="R1526">
            <v>10.606999999999999</v>
          </cell>
        </row>
        <row r="1527">
          <cell r="A1527" t="str">
            <v xml:space="preserve">Захарова35 </v>
          </cell>
          <cell r="B1527" t="str">
            <v xml:space="preserve">Станкостроительная 2 д\с81 </v>
          </cell>
          <cell r="C1527" t="str">
            <v xml:space="preserve">Бюджет </v>
          </cell>
          <cell r="D1527">
            <v>256.23</v>
          </cell>
          <cell r="E1527">
            <v>0</v>
          </cell>
          <cell r="F1527">
            <v>1162.2</v>
          </cell>
          <cell r="G1527">
            <v>0.38</v>
          </cell>
          <cell r="H1527">
            <v>1.19</v>
          </cell>
          <cell r="I1527">
            <v>4.5999999999999996</v>
          </cell>
          <cell r="J1527" t="str">
            <v xml:space="preserve"> </v>
          </cell>
          <cell r="K1527">
            <v>167</v>
          </cell>
          <cell r="L1527">
            <v>2.1422999999999998E-2</v>
          </cell>
          <cell r="M1527">
            <v>-19</v>
          </cell>
          <cell r="N1527">
            <v>20</v>
          </cell>
          <cell r="O1527">
            <v>1</v>
          </cell>
          <cell r="P1527">
            <v>34.076000000000001</v>
          </cell>
          <cell r="Q1527">
            <v>0</v>
          </cell>
          <cell r="R1527">
            <v>34.076000000000001</v>
          </cell>
        </row>
        <row r="1528">
          <cell r="A1528" t="str">
            <v xml:space="preserve">Итого по котельной </v>
          </cell>
          <cell r="B1528" t="str">
            <v xml:space="preserve">собственное ---------------------------- </v>
          </cell>
          <cell r="C1528" t="str">
            <v xml:space="preserve">По всем группам </v>
          </cell>
          <cell r="D1528">
            <v>32631.05</v>
          </cell>
          <cell r="E1528">
            <v>125004</v>
          </cell>
          <cell r="F1528">
            <v>133027.51</v>
          </cell>
          <cell r="H1528">
            <v>1.19</v>
          </cell>
          <cell r="L1528">
            <v>2.3226299999999998</v>
          </cell>
          <cell r="P1528">
            <v>3400.0839999999998</v>
          </cell>
          <cell r="Q1528">
            <v>3457.8930000000005</v>
          </cell>
          <cell r="R1528">
            <v>3977.72</v>
          </cell>
        </row>
        <row r="1529">
          <cell r="A1529" t="str">
            <v xml:space="preserve"> </v>
          </cell>
          <cell r="B1529" t="str">
            <v xml:space="preserve"> </v>
          </cell>
          <cell r="C1529" t="str">
            <v xml:space="preserve">Бюджет </v>
          </cell>
          <cell r="D1529">
            <v>2086.1999999999998</v>
          </cell>
          <cell r="E1529">
            <v>5046</v>
          </cell>
          <cell r="F1529">
            <v>9397.09</v>
          </cell>
          <cell r="H1529">
            <v>1.19</v>
          </cell>
          <cell r="L1529">
            <v>0.16942699999999999</v>
          </cell>
          <cell r="P1529">
            <v>259.52999999999997</v>
          </cell>
          <cell r="Q1529">
            <v>0</v>
          </cell>
          <cell r="R1529">
            <v>259.52999999999997</v>
          </cell>
        </row>
        <row r="1530">
          <cell r="A1530" t="str">
            <v xml:space="preserve"> </v>
          </cell>
          <cell r="B1530" t="str">
            <v xml:space="preserve"> </v>
          </cell>
          <cell r="C1530" t="str">
            <v xml:space="preserve">"Население" в т.ч. "Жилзаказчик" </v>
          </cell>
          <cell r="D1530">
            <v>28159.1</v>
          </cell>
          <cell r="E1530">
            <v>112308</v>
          </cell>
          <cell r="F1530">
            <v>113602.32</v>
          </cell>
          <cell r="H1530">
            <v>1.19</v>
          </cell>
          <cell r="L1530">
            <v>1.9728119999999998</v>
          </cell>
          <cell r="P1530">
            <v>2880.2569999999996</v>
          </cell>
          <cell r="Q1530">
            <v>3457.8930000000005</v>
          </cell>
          <cell r="R1530">
            <v>3457.8930000000005</v>
          </cell>
        </row>
        <row r="1531">
          <cell r="A1531" t="str">
            <v xml:space="preserve"> </v>
          </cell>
          <cell r="B1531" t="str">
            <v xml:space="preserve"> </v>
          </cell>
          <cell r="C1531" t="str">
            <v xml:space="preserve">Жилзаказчик </v>
          </cell>
          <cell r="D1531">
            <v>18681.100000000002</v>
          </cell>
          <cell r="E1531">
            <v>78747</v>
          </cell>
          <cell r="F1531">
            <v>76949.180000000008</v>
          </cell>
          <cell r="H1531">
            <v>1.19</v>
          </cell>
          <cell r="L1531">
            <v>1.3132819999999998</v>
          </cell>
          <cell r="P1531">
            <v>1917.3630000000001</v>
          </cell>
          <cell r="Q1531">
            <v>2272.5770000000007</v>
          </cell>
          <cell r="R1531">
            <v>2272.5770000000007</v>
          </cell>
        </row>
        <row r="1532">
          <cell r="A1532" t="str">
            <v xml:space="preserve"> </v>
          </cell>
          <cell r="B1532" t="str">
            <v xml:space="preserve"> </v>
          </cell>
          <cell r="C1532" t="str">
            <v xml:space="preserve">Прочие </v>
          </cell>
          <cell r="D1532">
            <v>2385.75</v>
          </cell>
          <cell r="E1532">
            <v>7650</v>
          </cell>
          <cell r="F1532">
            <v>10028.1</v>
          </cell>
          <cell r="H1532">
            <v>1.19</v>
          </cell>
          <cell r="L1532">
            <v>0.180391</v>
          </cell>
          <cell r="P1532">
            <v>260.29699999999997</v>
          </cell>
          <cell r="Q1532">
            <v>0</v>
          </cell>
          <cell r="R1532">
            <v>260.29699999999997</v>
          </cell>
        </row>
        <row r="1533">
          <cell r="A1533" t="str">
            <v>Тепловые потери в наружных сетях потребителей</v>
          </cell>
          <cell r="H1533">
            <v>1.19</v>
          </cell>
        </row>
        <row r="1534">
          <cell r="A1534" t="str">
            <v xml:space="preserve">Зиповская 29 </v>
          </cell>
          <cell r="B1534" t="str">
            <v xml:space="preserve">Зиповская 23 </v>
          </cell>
          <cell r="C1534" t="str">
            <v xml:space="preserve">Прочие </v>
          </cell>
          <cell r="D1534">
            <v>77.3</v>
          </cell>
          <cell r="E1534">
            <v>0</v>
          </cell>
          <cell r="F1534">
            <v>232.9</v>
          </cell>
          <cell r="G1534">
            <v>0</v>
          </cell>
          <cell r="H1534">
            <v>1.19</v>
          </cell>
          <cell r="I1534">
            <v>4.5999999999999996</v>
          </cell>
          <cell r="J1534" t="str">
            <v xml:space="preserve"> </v>
          </cell>
          <cell r="K1534">
            <v>167</v>
          </cell>
          <cell r="L1534">
            <v>4.457E-3</v>
          </cell>
          <cell r="M1534">
            <v>-19</v>
          </cell>
          <cell r="N1534">
            <v>18</v>
          </cell>
          <cell r="O1534">
            <v>1</v>
          </cell>
          <cell r="P1534">
            <v>6.5060000000000002</v>
          </cell>
          <cell r="Q1534">
            <v>0</v>
          </cell>
          <cell r="R1534">
            <v>6.5060000000000002</v>
          </cell>
        </row>
        <row r="1535">
          <cell r="A1535" t="str">
            <v xml:space="preserve">Зиповская 29 </v>
          </cell>
          <cell r="B1535" t="str">
            <v xml:space="preserve">Зиповская 19 ж/д </v>
          </cell>
          <cell r="C1535" t="str">
            <v xml:space="preserve">Население </v>
          </cell>
          <cell r="D1535">
            <v>4754</v>
          </cell>
          <cell r="E1535">
            <v>5</v>
          </cell>
          <cell r="F1535">
            <v>18094.990000000002</v>
          </cell>
          <cell r="G1535">
            <v>0.37</v>
          </cell>
          <cell r="H1535">
            <v>1.19</v>
          </cell>
          <cell r="I1535">
            <v>4.5999999999999996</v>
          </cell>
          <cell r="J1535" t="str">
            <v xml:space="preserve">5 </v>
          </cell>
          <cell r="K1535">
            <v>167</v>
          </cell>
          <cell r="L1535">
            <v>0.31056699999999998</v>
          </cell>
          <cell r="M1535">
            <v>-19</v>
          </cell>
          <cell r="N1535">
            <v>18</v>
          </cell>
          <cell r="O1535">
            <v>1</v>
          </cell>
          <cell r="P1535">
            <v>453.42200000000003</v>
          </cell>
          <cell r="Q1535">
            <v>473.03800000000001</v>
          </cell>
          <cell r="R1535">
            <v>473.03800000000001</v>
          </cell>
        </row>
        <row r="1536">
          <cell r="A1536" t="str">
            <v xml:space="preserve">Зиповская 29 </v>
          </cell>
          <cell r="B1536" t="str">
            <v xml:space="preserve">Московская 54 магазин </v>
          </cell>
          <cell r="C1536" t="str">
            <v xml:space="preserve">Прочие </v>
          </cell>
          <cell r="D1536">
            <v>926</v>
          </cell>
          <cell r="E1536">
            <v>3241</v>
          </cell>
          <cell r="F1536">
            <v>4138.8500000000004</v>
          </cell>
          <cell r="G1536">
            <v>0.45</v>
          </cell>
          <cell r="H1536">
            <v>1.19</v>
          </cell>
          <cell r="I1536">
            <v>4.5999999999999996</v>
          </cell>
          <cell r="J1536" t="str">
            <v xml:space="preserve"> </v>
          </cell>
          <cell r="K1536">
            <v>167</v>
          </cell>
          <cell r="L1536">
            <v>7.9150000000000012E-2</v>
          </cell>
          <cell r="M1536">
            <v>-19</v>
          </cell>
          <cell r="N1536">
            <v>15</v>
          </cell>
          <cell r="O1536">
            <v>1</v>
          </cell>
          <cell r="P1536">
            <v>97.763000000000005</v>
          </cell>
          <cell r="Q1536">
            <v>0</v>
          </cell>
          <cell r="R1536">
            <v>97.763000000000005</v>
          </cell>
        </row>
        <row r="1537">
          <cell r="A1537" t="str">
            <v xml:space="preserve">Зиповская 29 </v>
          </cell>
          <cell r="B1537" t="str">
            <v xml:space="preserve">Зиповская 23 </v>
          </cell>
          <cell r="C1537" t="str">
            <v xml:space="preserve">Прочие </v>
          </cell>
          <cell r="D1537">
            <v>54.3</v>
          </cell>
          <cell r="E1537">
            <v>182</v>
          </cell>
          <cell r="F1537">
            <v>142.69999999999999</v>
          </cell>
          <cell r="G1537">
            <v>0.37</v>
          </cell>
          <cell r="H1537">
            <v>1.19</v>
          </cell>
          <cell r="I1537">
            <v>4.5999999999999996</v>
          </cell>
          <cell r="J1537" t="str">
            <v xml:space="preserve"> </v>
          </cell>
          <cell r="K1537">
            <v>167</v>
          </cell>
          <cell r="L1537">
            <v>2.4489999999999998E-3</v>
          </cell>
          <cell r="M1537">
            <v>-19</v>
          </cell>
          <cell r="N1537">
            <v>18</v>
          </cell>
          <cell r="O1537">
            <v>1</v>
          </cell>
          <cell r="P1537">
            <v>3.5760000000000001</v>
          </cell>
          <cell r="Q1537">
            <v>0</v>
          </cell>
          <cell r="R1537">
            <v>3.5760000000000001</v>
          </cell>
        </row>
        <row r="1538">
          <cell r="A1538" t="str">
            <v xml:space="preserve">Зиповская 29 </v>
          </cell>
          <cell r="B1538" t="str">
            <v xml:space="preserve">Московская 50 кв.84 </v>
          </cell>
          <cell r="C1538" t="str">
            <v xml:space="preserve">Прочие </v>
          </cell>
          <cell r="D1538">
            <v>44</v>
          </cell>
          <cell r="E1538">
            <v>0</v>
          </cell>
          <cell r="F1538">
            <v>156.79</v>
          </cell>
          <cell r="G1538">
            <v>0.37</v>
          </cell>
          <cell r="H1538">
            <v>1.19</v>
          </cell>
          <cell r="I1538">
            <v>4.5999999999999996</v>
          </cell>
          <cell r="J1538" t="str">
            <v xml:space="preserve"> </v>
          </cell>
          <cell r="K1538">
            <v>167</v>
          </cell>
          <cell r="L1538">
            <v>2.6909999999999998E-3</v>
          </cell>
          <cell r="M1538">
            <v>-19</v>
          </cell>
          <cell r="N1538">
            <v>18</v>
          </cell>
          <cell r="O1538">
            <v>1</v>
          </cell>
          <cell r="P1538">
            <v>3.9279999999999999</v>
          </cell>
          <cell r="Q1538">
            <v>0</v>
          </cell>
          <cell r="R1538">
            <v>3.9279999999999999</v>
          </cell>
        </row>
        <row r="1539">
          <cell r="A1539" t="str">
            <v xml:space="preserve">Зиповская 29 </v>
          </cell>
          <cell r="B1539" t="str">
            <v xml:space="preserve">Зиповская 31 неж.пом. </v>
          </cell>
          <cell r="C1539" t="str">
            <v xml:space="preserve">Прочие </v>
          </cell>
          <cell r="D1539">
            <v>31.53</v>
          </cell>
          <cell r="E1539">
            <v>0</v>
          </cell>
          <cell r="F1539">
            <v>141.88</v>
          </cell>
          <cell r="G1539">
            <v>0.43</v>
          </cell>
          <cell r="H1539">
            <v>1.19</v>
          </cell>
          <cell r="I1539">
            <v>4.5999999999999996</v>
          </cell>
          <cell r="J1539" t="str">
            <v xml:space="preserve"> </v>
          </cell>
          <cell r="K1539">
            <v>167</v>
          </cell>
          <cell r="L1539">
            <v>2.8300000000000001E-3</v>
          </cell>
          <cell r="M1539">
            <v>-19</v>
          </cell>
          <cell r="N1539">
            <v>18</v>
          </cell>
          <cell r="O1539">
            <v>1</v>
          </cell>
          <cell r="P1539">
            <v>4.1319999999999997</v>
          </cell>
          <cell r="Q1539">
            <v>0</v>
          </cell>
          <cell r="R1539">
            <v>4.1319999999999997</v>
          </cell>
        </row>
        <row r="1540">
          <cell r="A1540" t="str">
            <v xml:space="preserve">Зиповская 29 </v>
          </cell>
          <cell r="B1540" t="str">
            <v xml:space="preserve">Карякина 8 адм.зд. </v>
          </cell>
          <cell r="C1540" t="str">
            <v xml:space="preserve">Прочие </v>
          </cell>
          <cell r="D1540">
            <v>1336.51</v>
          </cell>
          <cell r="E1540">
            <v>0</v>
          </cell>
          <cell r="F1540">
            <v>5459.84</v>
          </cell>
          <cell r="G1540">
            <v>0</v>
          </cell>
          <cell r="H1540">
            <v>1.19</v>
          </cell>
          <cell r="I1540">
            <v>4.5999999999999996</v>
          </cell>
          <cell r="J1540" t="str">
            <v xml:space="preserve"> </v>
          </cell>
          <cell r="K1540">
            <v>167</v>
          </cell>
          <cell r="L1540">
            <v>8.1695999999999991E-2</v>
          </cell>
          <cell r="M1540">
            <v>-19</v>
          </cell>
          <cell r="N1540">
            <v>18</v>
          </cell>
          <cell r="O1540">
            <v>1</v>
          </cell>
          <cell r="P1540">
            <v>119.273</v>
          </cell>
          <cell r="Q1540">
            <v>0</v>
          </cell>
          <cell r="R1540">
            <v>119.273</v>
          </cell>
        </row>
        <row r="1541">
          <cell r="A1541" t="str">
            <v xml:space="preserve">Зиповская 29 </v>
          </cell>
          <cell r="B1541" t="str">
            <v xml:space="preserve">Зиповская 31 Мастерская </v>
          </cell>
          <cell r="C1541" t="str">
            <v xml:space="preserve">Прочие </v>
          </cell>
          <cell r="D1541">
            <v>75.760000000000005</v>
          </cell>
          <cell r="E1541">
            <v>0</v>
          </cell>
          <cell r="F1541">
            <v>396.2</v>
          </cell>
          <cell r="G1541">
            <v>0.37</v>
          </cell>
          <cell r="H1541">
            <v>1.19</v>
          </cell>
          <cell r="I1541">
            <v>4.5999999999999996</v>
          </cell>
          <cell r="J1541" t="str">
            <v xml:space="preserve"> </v>
          </cell>
          <cell r="K1541">
            <v>167</v>
          </cell>
          <cell r="L1541">
            <v>6.8000000000000005E-3</v>
          </cell>
          <cell r="M1541">
            <v>-19</v>
          </cell>
          <cell r="N1541">
            <v>18</v>
          </cell>
          <cell r="O1541">
            <v>1</v>
          </cell>
          <cell r="P1541">
            <v>9.9290000000000003</v>
          </cell>
          <cell r="Q1541">
            <v>0</v>
          </cell>
          <cell r="R1541">
            <v>9.9290000000000003</v>
          </cell>
        </row>
        <row r="1542">
          <cell r="A1542" t="str">
            <v xml:space="preserve">Зиповская 29 </v>
          </cell>
          <cell r="B1542" t="str">
            <v xml:space="preserve">Зиповская 31 неж.помещ. </v>
          </cell>
          <cell r="C1542" t="str">
            <v xml:space="preserve">Прочие </v>
          </cell>
          <cell r="D1542">
            <v>444.05</v>
          </cell>
          <cell r="E1542">
            <v>0</v>
          </cell>
          <cell r="F1542">
            <v>1643</v>
          </cell>
          <cell r="G1542">
            <v>0.37</v>
          </cell>
          <cell r="H1542">
            <v>1.19</v>
          </cell>
          <cell r="I1542">
            <v>4.5999999999999996</v>
          </cell>
          <cell r="J1542" t="str">
            <v xml:space="preserve"> </v>
          </cell>
          <cell r="K1542">
            <v>167</v>
          </cell>
          <cell r="L1542">
            <v>2.8198999999999998E-2</v>
          </cell>
          <cell r="M1542">
            <v>-19</v>
          </cell>
          <cell r="N1542">
            <v>18</v>
          </cell>
          <cell r="O1542">
            <v>1</v>
          </cell>
          <cell r="P1542">
            <v>41.17</v>
          </cell>
          <cell r="Q1542">
            <v>0</v>
          </cell>
          <cell r="R1542">
            <v>41.17</v>
          </cell>
        </row>
        <row r="1543">
          <cell r="A1543" t="str">
            <v xml:space="preserve">Зиповская 29 </v>
          </cell>
          <cell r="B1543" t="str">
            <v xml:space="preserve">Зиповская 17 </v>
          </cell>
          <cell r="C1543" t="str">
            <v xml:space="preserve">Жилзаказчик </v>
          </cell>
          <cell r="D1543">
            <v>3358.7</v>
          </cell>
          <cell r="E1543">
            <v>11625</v>
          </cell>
          <cell r="F1543">
            <v>11620</v>
          </cell>
          <cell r="G1543">
            <v>0.38</v>
          </cell>
          <cell r="H1543">
            <v>1.19</v>
          </cell>
          <cell r="I1543">
            <v>4.5999999999999996</v>
          </cell>
          <cell r="J1543" t="str">
            <v xml:space="preserve">5 </v>
          </cell>
          <cell r="K1543">
            <v>167</v>
          </cell>
          <cell r="L1543">
            <v>0.20482599999999998</v>
          </cell>
          <cell r="M1543">
            <v>-19</v>
          </cell>
          <cell r="N1543">
            <v>18</v>
          </cell>
          <cell r="O1543">
            <v>1</v>
          </cell>
          <cell r="P1543">
            <v>299.041</v>
          </cell>
          <cell r="Q1543">
            <v>334.20299999999997</v>
          </cell>
          <cell r="R1543">
            <v>334.20299999999997</v>
          </cell>
        </row>
        <row r="1544">
          <cell r="A1544" t="str">
            <v xml:space="preserve">Зиповская 29 </v>
          </cell>
          <cell r="B1544" t="str">
            <v xml:space="preserve">Зиповская 21 </v>
          </cell>
          <cell r="C1544" t="str">
            <v xml:space="preserve">Жилзаказчик </v>
          </cell>
          <cell r="D1544">
            <v>4458.1000000000004</v>
          </cell>
          <cell r="E1544">
            <v>17840</v>
          </cell>
          <cell r="F1544">
            <v>17835</v>
          </cell>
          <cell r="G1544">
            <v>0.37</v>
          </cell>
          <cell r="H1544">
            <v>1.19</v>
          </cell>
          <cell r="I1544">
            <v>4.5999999999999996</v>
          </cell>
          <cell r="J1544" t="str">
            <v xml:space="preserve">5 </v>
          </cell>
          <cell r="K1544">
            <v>167</v>
          </cell>
          <cell r="L1544">
            <v>0.30610499999999996</v>
          </cell>
          <cell r="M1544">
            <v>-19</v>
          </cell>
          <cell r="N1544">
            <v>18</v>
          </cell>
          <cell r="O1544">
            <v>1</v>
          </cell>
          <cell r="P1544">
            <v>446.90600000000001</v>
          </cell>
          <cell r="Q1544">
            <v>443.596</v>
          </cell>
          <cell r="R1544">
            <v>443.596</v>
          </cell>
        </row>
        <row r="1545">
          <cell r="A1545" t="str">
            <v xml:space="preserve">Зиповская 29 </v>
          </cell>
          <cell r="B1545" t="str">
            <v xml:space="preserve">Зиповская 23 общ. </v>
          </cell>
          <cell r="C1545" t="str">
            <v xml:space="preserve">Жилзаказчик </v>
          </cell>
          <cell r="D1545">
            <v>3349.99</v>
          </cell>
          <cell r="E1545">
            <v>14048</v>
          </cell>
          <cell r="F1545">
            <v>13667.7368145</v>
          </cell>
          <cell r="G1545">
            <v>0.37</v>
          </cell>
          <cell r="H1545">
            <v>1.19</v>
          </cell>
          <cell r="I1545">
            <v>4.5999999999999996</v>
          </cell>
          <cell r="J1545" t="str">
            <v xml:space="preserve">5 </v>
          </cell>
          <cell r="K1545">
            <v>167</v>
          </cell>
          <cell r="L1545">
            <v>0.23458099999999998</v>
          </cell>
          <cell r="M1545">
            <v>-19</v>
          </cell>
          <cell r="N1545">
            <v>18</v>
          </cell>
          <cell r="O1545">
            <v>1</v>
          </cell>
          <cell r="P1545">
            <v>341.36700000000002</v>
          </cell>
          <cell r="Q1545">
            <v>332.15199999999999</v>
          </cell>
          <cell r="R1545">
            <v>332.15199999999999</v>
          </cell>
        </row>
        <row r="1546">
          <cell r="A1546" t="str">
            <v xml:space="preserve">Зиповская 29 </v>
          </cell>
          <cell r="B1546" t="str">
            <v xml:space="preserve">Зиповская 25 общ </v>
          </cell>
          <cell r="C1546" t="str">
            <v xml:space="preserve">Жилзаказчик </v>
          </cell>
          <cell r="D1546">
            <v>1641.9</v>
          </cell>
          <cell r="E1546">
            <v>7252</v>
          </cell>
          <cell r="F1546">
            <v>7247</v>
          </cell>
          <cell r="G1546">
            <v>0</v>
          </cell>
          <cell r="H1546">
            <v>1.19</v>
          </cell>
          <cell r="I1546">
            <v>4.5999999999999996</v>
          </cell>
          <cell r="J1546" t="str">
            <v xml:space="preserve">5 </v>
          </cell>
          <cell r="K1546">
            <v>167</v>
          </cell>
          <cell r="L1546">
            <v>0.14036699999999999</v>
          </cell>
          <cell r="M1546">
            <v>-19</v>
          </cell>
          <cell r="N1546">
            <v>18</v>
          </cell>
          <cell r="O1546">
            <v>1</v>
          </cell>
          <cell r="P1546">
            <v>204.93199999999999</v>
          </cell>
          <cell r="Q1546">
            <v>163.374</v>
          </cell>
          <cell r="R1546">
            <v>163.374</v>
          </cell>
        </row>
        <row r="1547">
          <cell r="A1547" t="str">
            <v xml:space="preserve">Зиповская 29 </v>
          </cell>
          <cell r="B1547" t="str">
            <v xml:space="preserve">Зиповская 27 общ. </v>
          </cell>
          <cell r="C1547" t="str">
            <v xml:space="preserve">Жилзаказчик </v>
          </cell>
          <cell r="D1547">
            <v>1629.9</v>
          </cell>
          <cell r="E1547">
            <v>7209</v>
          </cell>
          <cell r="F1547">
            <v>7204</v>
          </cell>
          <cell r="G1547">
            <v>0</v>
          </cell>
          <cell r="H1547">
            <v>1.19</v>
          </cell>
          <cell r="I1547">
            <v>4.5999999999999996</v>
          </cell>
          <cell r="J1547" t="str">
            <v xml:space="preserve">5 </v>
          </cell>
          <cell r="K1547">
            <v>167</v>
          </cell>
          <cell r="L1547">
            <v>0.139678</v>
          </cell>
          <cell r="M1547">
            <v>-19</v>
          </cell>
          <cell r="N1547">
            <v>18</v>
          </cell>
          <cell r="O1547">
            <v>1</v>
          </cell>
          <cell r="P1547">
            <v>203.92699999999999</v>
          </cell>
          <cell r="Q1547">
            <v>162.179</v>
          </cell>
          <cell r="R1547">
            <v>162.179</v>
          </cell>
        </row>
        <row r="1548">
          <cell r="A1548" t="str">
            <v xml:space="preserve">Зиповская 29 </v>
          </cell>
          <cell r="B1548" t="str">
            <v xml:space="preserve">Зиповская 31 </v>
          </cell>
          <cell r="C1548" t="str">
            <v xml:space="preserve">Жилзаказчик </v>
          </cell>
          <cell r="D1548">
            <v>2747.89</v>
          </cell>
          <cell r="E1548">
            <v>10183</v>
          </cell>
          <cell r="F1548">
            <v>10181.64</v>
          </cell>
          <cell r="G1548">
            <v>0.38</v>
          </cell>
          <cell r="H1548">
            <v>1.19</v>
          </cell>
          <cell r="I1548">
            <v>4.5999999999999996</v>
          </cell>
          <cell r="J1548" t="str">
            <v xml:space="preserve">5 </v>
          </cell>
          <cell r="K1548">
            <v>167</v>
          </cell>
          <cell r="L1548">
            <v>0.178035</v>
          </cell>
          <cell r="M1548">
            <v>-19</v>
          </cell>
          <cell r="N1548">
            <v>18</v>
          </cell>
          <cell r="O1548">
            <v>1</v>
          </cell>
          <cell r="P1548">
            <v>258.32600000000002</v>
          </cell>
          <cell r="Q1548">
            <v>271.86500000000001</v>
          </cell>
          <cell r="R1548">
            <v>271.86500000000001</v>
          </cell>
        </row>
        <row r="1549">
          <cell r="A1549" t="str">
            <v xml:space="preserve">Зиповская 29 </v>
          </cell>
          <cell r="B1549" t="str">
            <v xml:space="preserve">Карякина 10 </v>
          </cell>
          <cell r="C1549" t="str">
            <v xml:space="preserve">Жилзаказчик </v>
          </cell>
          <cell r="D1549">
            <v>3335.3</v>
          </cell>
          <cell r="E1549">
            <v>11622</v>
          </cell>
          <cell r="F1549">
            <v>11617</v>
          </cell>
          <cell r="G1549">
            <v>0.38</v>
          </cell>
          <cell r="H1549">
            <v>1.19</v>
          </cell>
          <cell r="I1549">
            <v>4.5999999999999996</v>
          </cell>
          <cell r="J1549" t="str">
            <v xml:space="preserve">5 </v>
          </cell>
          <cell r="K1549">
            <v>167</v>
          </cell>
          <cell r="L1549">
            <v>0.20477299999999998</v>
          </cell>
          <cell r="M1549">
            <v>-19</v>
          </cell>
          <cell r="N1549">
            <v>18</v>
          </cell>
          <cell r="O1549">
            <v>1</v>
          </cell>
          <cell r="P1549">
            <v>298.96600000000001</v>
          </cell>
          <cell r="Q1549">
            <v>331.87099999999998</v>
          </cell>
          <cell r="R1549">
            <v>331.87099999999998</v>
          </cell>
        </row>
        <row r="1550">
          <cell r="A1550" t="str">
            <v xml:space="preserve">Зиповская 29 </v>
          </cell>
          <cell r="B1550" t="str">
            <v xml:space="preserve">Карякина 12 </v>
          </cell>
          <cell r="C1550" t="str">
            <v xml:space="preserve">Жилзаказчик </v>
          </cell>
          <cell r="D1550">
            <v>3375.3</v>
          </cell>
          <cell r="E1550">
            <v>11647</v>
          </cell>
          <cell r="F1550">
            <v>11642</v>
          </cell>
          <cell r="G1550">
            <v>0</v>
          </cell>
          <cell r="H1550">
            <v>1.19</v>
          </cell>
          <cell r="I1550">
            <v>4.5999999999999996</v>
          </cell>
          <cell r="J1550" t="str">
            <v xml:space="preserve">5 </v>
          </cell>
          <cell r="K1550">
            <v>167</v>
          </cell>
          <cell r="L1550">
            <v>0.20521399999999998</v>
          </cell>
          <cell r="M1550">
            <v>-19</v>
          </cell>
          <cell r="N1550">
            <v>18</v>
          </cell>
          <cell r="O1550">
            <v>1</v>
          </cell>
          <cell r="P1550">
            <v>299.60899999999998</v>
          </cell>
          <cell r="Q1550">
            <v>335.851</v>
          </cell>
          <cell r="R1550">
            <v>335.851</v>
          </cell>
        </row>
        <row r="1551">
          <cell r="A1551" t="str">
            <v xml:space="preserve">Зиповская 29 </v>
          </cell>
          <cell r="B1551" t="str">
            <v xml:space="preserve">Карякина 14 </v>
          </cell>
          <cell r="C1551" t="str">
            <v xml:space="preserve">Жилзаказчик </v>
          </cell>
          <cell r="D1551">
            <v>4475.7</v>
          </cell>
          <cell r="E1551">
            <v>16801</v>
          </cell>
          <cell r="F1551">
            <v>16796</v>
          </cell>
          <cell r="G1551">
            <v>0.37</v>
          </cell>
          <cell r="H1551">
            <v>1.19</v>
          </cell>
          <cell r="I1551">
            <v>4.5999999999999996</v>
          </cell>
          <cell r="J1551" t="str">
            <v xml:space="preserve">5 </v>
          </cell>
          <cell r="K1551">
            <v>167</v>
          </cell>
          <cell r="L1551">
            <v>0.28827199999999997</v>
          </cell>
          <cell r="M1551">
            <v>-19</v>
          </cell>
          <cell r="N1551">
            <v>18</v>
          </cell>
          <cell r="O1551">
            <v>1</v>
          </cell>
          <cell r="P1551">
            <v>420.87099999999998</v>
          </cell>
          <cell r="Q1551">
            <v>445.34899999999999</v>
          </cell>
          <cell r="R1551">
            <v>445.34899999999999</v>
          </cell>
        </row>
        <row r="1552">
          <cell r="A1552" t="str">
            <v xml:space="preserve">Зиповская 29 </v>
          </cell>
          <cell r="B1552" t="str">
            <v xml:space="preserve">Московская 50 </v>
          </cell>
          <cell r="C1552" t="str">
            <v xml:space="preserve">Жилзаказчик </v>
          </cell>
          <cell r="D1552">
            <v>4570.3</v>
          </cell>
          <cell r="E1552">
            <v>16915</v>
          </cell>
          <cell r="F1552">
            <v>16593.64</v>
          </cell>
          <cell r="G1552">
            <v>0.37</v>
          </cell>
          <cell r="H1552">
            <v>1.19</v>
          </cell>
          <cell r="I1552">
            <v>4.5999999999999996</v>
          </cell>
          <cell r="J1552" t="str">
            <v xml:space="preserve">5 </v>
          </cell>
          <cell r="K1552">
            <v>167</v>
          </cell>
          <cell r="L1552">
            <v>0.28479899999999997</v>
          </cell>
          <cell r="M1552">
            <v>-19</v>
          </cell>
          <cell r="N1552">
            <v>18</v>
          </cell>
          <cell r="O1552">
            <v>1</v>
          </cell>
          <cell r="P1552">
            <v>415.8</v>
          </cell>
          <cell r="Q1552">
            <v>454.75799999999998</v>
          </cell>
          <cell r="R1552">
            <v>454.75799999999998</v>
          </cell>
        </row>
        <row r="1553">
          <cell r="A1553" t="str">
            <v xml:space="preserve">Зиповская 29 </v>
          </cell>
          <cell r="B1553" t="str">
            <v xml:space="preserve">Московская 54 </v>
          </cell>
          <cell r="C1553" t="str">
            <v xml:space="preserve">Жилзаказчик </v>
          </cell>
          <cell r="D1553">
            <v>3780.3</v>
          </cell>
          <cell r="E1553">
            <v>11921</v>
          </cell>
          <cell r="F1553">
            <v>13384.15</v>
          </cell>
          <cell r="G1553">
            <v>0.37</v>
          </cell>
          <cell r="H1553">
            <v>1.19</v>
          </cell>
          <cell r="I1553">
            <v>4.5999999999999996</v>
          </cell>
          <cell r="J1553" t="str">
            <v xml:space="preserve">5 </v>
          </cell>
          <cell r="K1553">
            <v>167</v>
          </cell>
          <cell r="L1553">
            <v>0.229714</v>
          </cell>
          <cell r="M1553">
            <v>-19</v>
          </cell>
          <cell r="N1553">
            <v>18</v>
          </cell>
          <cell r="O1553">
            <v>1</v>
          </cell>
          <cell r="P1553">
            <v>335.37700000000001</v>
          </cell>
          <cell r="Q1553">
            <v>376.15</v>
          </cell>
          <cell r="R1553">
            <v>376.15</v>
          </cell>
        </row>
        <row r="1554">
          <cell r="A1554" t="str">
            <v xml:space="preserve">Зиповская 29 </v>
          </cell>
          <cell r="B1554" t="str">
            <v xml:space="preserve">Московская 58 </v>
          </cell>
          <cell r="C1554" t="str">
            <v xml:space="preserve">Жилзаказчик </v>
          </cell>
          <cell r="D1554">
            <v>5650.4</v>
          </cell>
          <cell r="E1554">
            <v>19541</v>
          </cell>
          <cell r="F1554">
            <v>19536</v>
          </cell>
          <cell r="G1554">
            <v>0.37</v>
          </cell>
          <cell r="H1554">
            <v>1.19</v>
          </cell>
          <cell r="I1554">
            <v>4.5999999999999996</v>
          </cell>
          <cell r="J1554" t="str">
            <v xml:space="preserve">5 </v>
          </cell>
          <cell r="K1554">
            <v>167</v>
          </cell>
          <cell r="L1554">
            <v>0.33529899999999996</v>
          </cell>
          <cell r="M1554">
            <v>-19</v>
          </cell>
          <cell r="N1554">
            <v>18</v>
          </cell>
          <cell r="O1554">
            <v>1</v>
          </cell>
          <cell r="P1554">
            <v>489.52800000000002</v>
          </cell>
          <cell r="Q1554">
            <v>562.23199999999997</v>
          </cell>
          <cell r="R1554">
            <v>562.23199999999997</v>
          </cell>
        </row>
        <row r="1555">
          <cell r="A1555" t="str">
            <v xml:space="preserve">Зиповская 29 </v>
          </cell>
          <cell r="B1555" t="str">
            <v xml:space="preserve">Московская 50 кв.66 </v>
          </cell>
          <cell r="C1555" t="str">
            <v xml:space="preserve">Прочие </v>
          </cell>
          <cell r="D1555">
            <v>64.400000000000006</v>
          </cell>
          <cell r="E1555">
            <v>212</v>
          </cell>
          <cell r="F1555">
            <v>212</v>
          </cell>
          <cell r="G1555">
            <v>0</v>
          </cell>
          <cell r="H1555">
            <v>1.19</v>
          </cell>
          <cell r="I1555">
            <v>4.5999999999999996</v>
          </cell>
          <cell r="J1555" t="str">
            <v xml:space="preserve"> </v>
          </cell>
          <cell r="K1555">
            <v>167</v>
          </cell>
          <cell r="L1555">
            <v>2.869E-3</v>
          </cell>
          <cell r="M1555">
            <v>-19</v>
          </cell>
          <cell r="N1555">
            <v>18</v>
          </cell>
          <cell r="O1555">
            <v>1</v>
          </cell>
          <cell r="P1555">
            <v>4.1890000000000001</v>
          </cell>
          <cell r="Q1555">
            <v>0</v>
          </cell>
          <cell r="R1555">
            <v>4.1890000000000001</v>
          </cell>
        </row>
        <row r="1556">
          <cell r="A1556" t="str">
            <v xml:space="preserve">Зиповская 29 </v>
          </cell>
          <cell r="B1556" t="str">
            <v xml:space="preserve">Московская 50 кв.67 </v>
          </cell>
          <cell r="C1556" t="str">
            <v xml:space="preserve">Прочие </v>
          </cell>
          <cell r="D1556">
            <v>30.8</v>
          </cell>
          <cell r="E1556">
            <v>104</v>
          </cell>
          <cell r="F1556">
            <v>104</v>
          </cell>
          <cell r="G1556">
            <v>0</v>
          </cell>
          <cell r="H1556">
            <v>1.19</v>
          </cell>
          <cell r="I1556">
            <v>4.5999999999999996</v>
          </cell>
          <cell r="J1556" t="str">
            <v xml:space="preserve"> </v>
          </cell>
          <cell r="K1556">
            <v>167</v>
          </cell>
          <cell r="L1556">
            <v>1.7229999999999999E-3</v>
          </cell>
          <cell r="M1556">
            <v>-19</v>
          </cell>
          <cell r="N1556">
            <v>18</v>
          </cell>
          <cell r="O1556">
            <v>1</v>
          </cell>
          <cell r="P1556">
            <v>2.5169999999999999</v>
          </cell>
          <cell r="Q1556">
            <v>0</v>
          </cell>
          <cell r="R1556">
            <v>2.5169999999999999</v>
          </cell>
        </row>
        <row r="1557">
          <cell r="A1557" t="str">
            <v xml:space="preserve">Зиповская 29 </v>
          </cell>
          <cell r="B1557" t="str">
            <v xml:space="preserve">Зиповская 17 ПОДКАЧКА </v>
          </cell>
          <cell r="C1557" t="str">
            <v xml:space="preserve">Прочие </v>
          </cell>
          <cell r="D1557">
            <v>16.93</v>
          </cell>
          <cell r="E1557">
            <v>0</v>
          </cell>
          <cell r="F1557">
            <v>76.2</v>
          </cell>
          <cell r="G1557">
            <v>0.43</v>
          </cell>
          <cell r="H1557">
            <v>1.19</v>
          </cell>
          <cell r="I1557">
            <v>4.5999999999999996</v>
          </cell>
          <cell r="J1557" t="str">
            <v xml:space="preserve"> </v>
          </cell>
          <cell r="K1557">
            <v>167</v>
          </cell>
          <cell r="L1557">
            <v>1.5200000000000001E-3</v>
          </cell>
          <cell r="M1557">
            <v>-19</v>
          </cell>
          <cell r="N1557">
            <v>18</v>
          </cell>
          <cell r="O1557">
            <v>1</v>
          </cell>
          <cell r="P1557">
            <v>2.2189999999999999</v>
          </cell>
          <cell r="Q1557">
            <v>0</v>
          </cell>
          <cell r="R1557">
            <v>2.2189999999999999</v>
          </cell>
        </row>
        <row r="1558">
          <cell r="A1558" t="str">
            <v xml:space="preserve">Зиповская 29 </v>
          </cell>
          <cell r="B1558" t="str">
            <v xml:space="preserve">Зиповская 31 Адм.зд. </v>
          </cell>
          <cell r="C1558" t="str">
            <v xml:space="preserve">Бюджет </v>
          </cell>
          <cell r="D1558">
            <v>99.82</v>
          </cell>
          <cell r="E1558">
            <v>0</v>
          </cell>
          <cell r="F1558">
            <v>449.2</v>
          </cell>
          <cell r="G1558">
            <v>0.43</v>
          </cell>
          <cell r="H1558">
            <v>1.19</v>
          </cell>
          <cell r="I1558">
            <v>4.5999999999999996</v>
          </cell>
          <cell r="J1558" t="str">
            <v xml:space="preserve"> </v>
          </cell>
          <cell r="K1558">
            <v>167</v>
          </cell>
          <cell r="L1558">
            <v>8.9600000000000009E-3</v>
          </cell>
          <cell r="M1558">
            <v>-19</v>
          </cell>
          <cell r="N1558">
            <v>18</v>
          </cell>
          <cell r="O1558">
            <v>1</v>
          </cell>
          <cell r="P1558">
            <v>13.081</v>
          </cell>
          <cell r="Q1558">
            <v>0</v>
          </cell>
          <cell r="R1558">
            <v>13.081</v>
          </cell>
        </row>
        <row r="1559">
          <cell r="A1559" t="str">
            <v xml:space="preserve">Итого по котельной </v>
          </cell>
          <cell r="B1559" t="str">
            <v xml:space="preserve">собственное ---------------------------- </v>
          </cell>
          <cell r="C1559" t="str">
            <v xml:space="preserve">По всем группам </v>
          </cell>
          <cell r="D1559">
            <v>50329.18</v>
          </cell>
          <cell r="E1559">
            <v>160456</v>
          </cell>
          <cell r="F1559">
            <v>188572.71681450002</v>
          </cell>
          <cell r="H1559">
            <v>1.19</v>
          </cell>
          <cell r="L1559">
            <v>3.2855739999999996</v>
          </cell>
          <cell r="P1559">
            <v>4779.0730000000003</v>
          </cell>
          <cell r="Q1559">
            <v>4686.6180000000004</v>
          </cell>
          <cell r="R1559">
            <v>4994.9009999999998</v>
          </cell>
        </row>
        <row r="1560">
          <cell r="A1560" t="str">
            <v xml:space="preserve"> </v>
          </cell>
          <cell r="B1560" t="str">
            <v xml:space="preserve"> </v>
          </cell>
          <cell r="C1560" t="str">
            <v xml:space="preserve">Бюджет </v>
          </cell>
          <cell r="D1560">
            <v>99.82</v>
          </cell>
          <cell r="E1560">
            <v>0</v>
          </cell>
          <cell r="F1560">
            <v>449.2</v>
          </cell>
          <cell r="H1560">
            <v>1.19</v>
          </cell>
          <cell r="L1560">
            <v>8.9600000000000009E-3</v>
          </cell>
          <cell r="P1560">
            <v>13.081</v>
          </cell>
          <cell r="Q1560">
            <v>0</v>
          </cell>
          <cell r="R1560">
            <v>13.081</v>
          </cell>
        </row>
        <row r="1561">
          <cell r="A1561" t="str">
            <v xml:space="preserve"> </v>
          </cell>
          <cell r="B1561" t="str">
            <v xml:space="preserve"> </v>
          </cell>
          <cell r="C1561" t="str">
            <v xml:space="preserve">"Население" в т.ч. "Жилзаказчик" </v>
          </cell>
          <cell r="D1561">
            <v>47127.78</v>
          </cell>
          <cell r="E1561">
            <v>156717</v>
          </cell>
          <cell r="F1561">
            <v>175419.15681449999</v>
          </cell>
          <cell r="H1561">
            <v>1.19</v>
          </cell>
          <cell r="L1561">
            <v>3.0622299999999996</v>
          </cell>
          <cell r="P1561">
            <v>4470.7900000000009</v>
          </cell>
          <cell r="Q1561">
            <v>4686.6180000000004</v>
          </cell>
          <cell r="R1561">
            <v>4686.6180000000004</v>
          </cell>
        </row>
        <row r="1562">
          <cell r="A1562" t="str">
            <v xml:space="preserve"> </v>
          </cell>
          <cell r="B1562" t="str">
            <v xml:space="preserve"> </v>
          </cell>
          <cell r="C1562" t="str">
            <v xml:space="preserve">Жилзаказчик </v>
          </cell>
          <cell r="D1562">
            <v>42373.78</v>
          </cell>
          <cell r="E1562">
            <v>156712</v>
          </cell>
          <cell r="F1562">
            <v>157324.1668145</v>
          </cell>
          <cell r="H1562">
            <v>1.19</v>
          </cell>
          <cell r="L1562">
            <v>2.7516629999999997</v>
          </cell>
          <cell r="P1562">
            <v>4017.3680000000004</v>
          </cell>
          <cell r="Q1562">
            <v>4213.58</v>
          </cell>
          <cell r="R1562">
            <v>4213.58</v>
          </cell>
        </row>
        <row r="1563">
          <cell r="A1563" t="str">
            <v xml:space="preserve"> </v>
          </cell>
          <cell r="B1563" t="str">
            <v xml:space="preserve"> </v>
          </cell>
          <cell r="C1563" t="str">
            <v xml:space="preserve">Прочие </v>
          </cell>
          <cell r="D1563">
            <v>3101.5800000000004</v>
          </cell>
          <cell r="E1563">
            <v>3739</v>
          </cell>
          <cell r="F1563">
            <v>12704.36</v>
          </cell>
          <cell r="H1563">
            <v>1.19</v>
          </cell>
          <cell r="L1563">
            <v>0.21438400000000002</v>
          </cell>
          <cell r="P1563">
            <v>295.202</v>
          </cell>
          <cell r="Q1563">
            <v>0</v>
          </cell>
          <cell r="R1563">
            <v>295.202</v>
          </cell>
        </row>
        <row r="1564">
          <cell r="A1564" t="str">
            <v>Тепловые потери в наружных сетях потребителей</v>
          </cell>
          <cell r="H1564">
            <v>1.19</v>
          </cell>
        </row>
        <row r="1565">
          <cell r="A1565" t="str">
            <v xml:space="preserve">Зиповская.6 </v>
          </cell>
          <cell r="B1565" t="str">
            <v xml:space="preserve">Московская 65 Д/с  павильон 2 </v>
          </cell>
          <cell r="C1565" t="str">
            <v xml:space="preserve">Бюджет </v>
          </cell>
          <cell r="D1565">
            <v>290.16000000000003</v>
          </cell>
          <cell r="E1565">
            <v>0</v>
          </cell>
          <cell r="F1565">
            <v>1305.72</v>
          </cell>
          <cell r="G1565">
            <v>0.38</v>
          </cell>
          <cell r="H1565">
            <v>1.19</v>
          </cell>
          <cell r="I1565">
            <v>4.5999999999999996</v>
          </cell>
          <cell r="J1565" t="str">
            <v xml:space="preserve"> </v>
          </cell>
          <cell r="K1565">
            <v>167</v>
          </cell>
          <cell r="L1565">
            <v>2.426E-2</v>
          </cell>
          <cell r="M1565">
            <v>-19</v>
          </cell>
          <cell r="N1565">
            <v>20</v>
          </cell>
          <cell r="O1565">
            <v>1</v>
          </cell>
          <cell r="P1565">
            <v>38.588000000000001</v>
          </cell>
          <cell r="Q1565">
            <v>0</v>
          </cell>
          <cell r="R1565">
            <v>38.588000000000001</v>
          </cell>
        </row>
        <row r="1566">
          <cell r="A1566" t="str">
            <v xml:space="preserve">Зиповская.6 </v>
          </cell>
          <cell r="B1566" t="str">
            <v xml:space="preserve">Московская 65 Д/с 156 Адм зд </v>
          </cell>
          <cell r="C1566" t="str">
            <v xml:space="preserve">Бюджет </v>
          </cell>
          <cell r="D1566">
            <v>49.57</v>
          </cell>
          <cell r="E1566">
            <v>0</v>
          </cell>
          <cell r="F1566">
            <v>223.07</v>
          </cell>
          <cell r="G1566">
            <v>0.38</v>
          </cell>
          <cell r="H1566">
            <v>1.19</v>
          </cell>
          <cell r="I1566">
            <v>4.5999999999999996</v>
          </cell>
          <cell r="J1566" t="str">
            <v xml:space="preserve"> </v>
          </cell>
          <cell r="K1566">
            <v>167</v>
          </cell>
          <cell r="L1566">
            <v>3.9319999999999997E-3</v>
          </cell>
          <cell r="M1566">
            <v>-19</v>
          </cell>
          <cell r="N1566">
            <v>18</v>
          </cell>
          <cell r="O1566">
            <v>1</v>
          </cell>
          <cell r="P1566">
            <v>5.7409999999999997</v>
          </cell>
          <cell r="Q1566">
            <v>0</v>
          </cell>
          <cell r="R1566">
            <v>5.7409999999999997</v>
          </cell>
        </row>
        <row r="1567">
          <cell r="A1567" t="str">
            <v xml:space="preserve">Зиповская.6 </v>
          </cell>
          <cell r="B1567" t="str">
            <v xml:space="preserve">Московская 65 Д/с 156 павильон 1 </v>
          </cell>
          <cell r="C1567" t="str">
            <v xml:space="preserve">Бюджет </v>
          </cell>
          <cell r="D1567">
            <v>646.53</v>
          </cell>
          <cell r="E1567">
            <v>0</v>
          </cell>
          <cell r="F1567">
            <v>2909.39</v>
          </cell>
          <cell r="G1567">
            <v>0.38</v>
          </cell>
          <cell r="H1567">
            <v>1.19</v>
          </cell>
          <cell r="I1567">
            <v>4.5999999999999996</v>
          </cell>
          <cell r="J1567" t="str">
            <v xml:space="preserve"> </v>
          </cell>
          <cell r="K1567">
            <v>167</v>
          </cell>
          <cell r="L1567">
            <v>5.4056E-2</v>
          </cell>
          <cell r="M1567">
            <v>-19</v>
          </cell>
          <cell r="N1567">
            <v>20</v>
          </cell>
          <cell r="O1567">
            <v>1</v>
          </cell>
          <cell r="P1567">
            <v>85.983000000000004</v>
          </cell>
          <cell r="Q1567">
            <v>0</v>
          </cell>
          <cell r="R1567">
            <v>85.983000000000004</v>
          </cell>
        </row>
        <row r="1568">
          <cell r="A1568" t="str">
            <v xml:space="preserve">Зиповская.6 </v>
          </cell>
          <cell r="B1568" t="str">
            <v xml:space="preserve">Московская 65 Д/с 150 павильон 44 </v>
          </cell>
          <cell r="C1568" t="str">
            <v xml:space="preserve">Бюджет </v>
          </cell>
          <cell r="D1568">
            <v>289.52999999999997</v>
          </cell>
          <cell r="E1568">
            <v>0</v>
          </cell>
          <cell r="F1568">
            <v>1302.8599999999999</v>
          </cell>
          <cell r="G1568">
            <v>0.38</v>
          </cell>
          <cell r="H1568">
            <v>1.19</v>
          </cell>
          <cell r="I1568">
            <v>4.5999999999999996</v>
          </cell>
          <cell r="J1568" t="str">
            <v xml:space="preserve"> </v>
          </cell>
          <cell r="K1568">
            <v>167</v>
          </cell>
          <cell r="L1568">
            <v>2.4206999999999999E-2</v>
          </cell>
          <cell r="M1568">
            <v>-19</v>
          </cell>
          <cell r="N1568">
            <v>20</v>
          </cell>
          <cell r="O1568">
            <v>1</v>
          </cell>
          <cell r="P1568">
            <v>38.506</v>
          </cell>
          <cell r="Q1568">
            <v>0</v>
          </cell>
          <cell r="R1568">
            <v>38.506</v>
          </cell>
        </row>
        <row r="1569">
          <cell r="A1569" t="str">
            <v xml:space="preserve">Зиповская.6 </v>
          </cell>
          <cell r="B1569" t="str">
            <v xml:space="preserve">Московская 65 Д/с 150 павильон 45 </v>
          </cell>
          <cell r="C1569" t="str">
            <v xml:space="preserve">Бюджет </v>
          </cell>
          <cell r="D1569">
            <v>365.08</v>
          </cell>
          <cell r="E1569">
            <v>0</v>
          </cell>
          <cell r="F1569">
            <v>1642.86</v>
          </cell>
          <cell r="G1569">
            <v>0.38</v>
          </cell>
          <cell r="H1569">
            <v>1.19</v>
          </cell>
          <cell r="I1569">
            <v>4.5999999999999996</v>
          </cell>
          <cell r="J1569" t="str">
            <v xml:space="preserve"> </v>
          </cell>
          <cell r="K1569">
            <v>167</v>
          </cell>
          <cell r="L1569">
            <v>3.0523999999999999E-2</v>
          </cell>
          <cell r="M1569">
            <v>-19</v>
          </cell>
          <cell r="N1569">
            <v>20</v>
          </cell>
          <cell r="O1569">
            <v>1</v>
          </cell>
          <cell r="P1569">
            <v>48.554000000000002</v>
          </cell>
          <cell r="Q1569">
            <v>0</v>
          </cell>
          <cell r="R1569">
            <v>48.554000000000002</v>
          </cell>
        </row>
        <row r="1570">
          <cell r="A1570" t="str">
            <v xml:space="preserve">Зиповская.6 </v>
          </cell>
          <cell r="B1570" t="str">
            <v xml:space="preserve">Московская 65 Д/с 143 павильон 41 </v>
          </cell>
          <cell r="C1570" t="str">
            <v xml:space="preserve">Бюджет </v>
          </cell>
          <cell r="D1570">
            <v>1067.93</v>
          </cell>
          <cell r="E1570">
            <v>0</v>
          </cell>
          <cell r="F1570">
            <v>4173.34</v>
          </cell>
          <cell r="G1570">
            <v>0.38</v>
          </cell>
          <cell r="H1570">
            <v>1.19</v>
          </cell>
          <cell r="I1570">
            <v>4.5999999999999996</v>
          </cell>
          <cell r="J1570" t="str">
            <v xml:space="preserve"> </v>
          </cell>
          <cell r="K1570">
            <v>167</v>
          </cell>
          <cell r="L1570">
            <v>7.7540000000000012E-2</v>
          </cell>
          <cell r="M1570">
            <v>-19</v>
          </cell>
          <cell r="N1570">
            <v>20</v>
          </cell>
          <cell r="O1570">
            <v>1</v>
          </cell>
          <cell r="P1570">
            <v>123.339</v>
          </cell>
          <cell r="Q1570">
            <v>0</v>
          </cell>
          <cell r="R1570">
            <v>123.339</v>
          </cell>
        </row>
        <row r="1571">
          <cell r="A1571" t="str">
            <v xml:space="preserve">Зиповская.6 </v>
          </cell>
          <cell r="B1571" t="str">
            <v xml:space="preserve">Московская 65 Д/с 143 павильон 7 </v>
          </cell>
          <cell r="C1571" t="str">
            <v xml:space="preserve">Бюджет </v>
          </cell>
          <cell r="D1571">
            <v>1006.64</v>
          </cell>
          <cell r="E1571">
            <v>0</v>
          </cell>
          <cell r="F1571">
            <v>3933.83</v>
          </cell>
          <cell r="G1571">
            <v>0.38</v>
          </cell>
          <cell r="H1571">
            <v>1.19</v>
          </cell>
          <cell r="I1571">
            <v>4.5999999999999996</v>
          </cell>
          <cell r="J1571" t="str">
            <v xml:space="preserve"> </v>
          </cell>
          <cell r="K1571">
            <v>167</v>
          </cell>
          <cell r="L1571">
            <v>7.3090000000000002E-2</v>
          </cell>
          <cell r="M1571">
            <v>-19</v>
          </cell>
          <cell r="N1571">
            <v>20</v>
          </cell>
          <cell r="O1571">
            <v>1</v>
          </cell>
          <cell r="P1571">
            <v>116.261</v>
          </cell>
          <cell r="Q1571">
            <v>0</v>
          </cell>
          <cell r="R1571">
            <v>116.261</v>
          </cell>
        </row>
        <row r="1572">
          <cell r="A1572" t="str">
            <v xml:space="preserve">Зиповская.6 </v>
          </cell>
          <cell r="B1572" t="str">
            <v xml:space="preserve">Московская 65 </v>
          </cell>
          <cell r="C1572" t="str">
            <v xml:space="preserve">Бюджет </v>
          </cell>
          <cell r="D1572">
            <v>237.39</v>
          </cell>
          <cell r="E1572">
            <v>0</v>
          </cell>
          <cell r="F1572">
            <v>1068.25</v>
          </cell>
          <cell r="G1572">
            <v>0.38</v>
          </cell>
          <cell r="H1572">
            <v>1.19</v>
          </cell>
          <cell r="I1572">
            <v>4.5999999999999996</v>
          </cell>
          <cell r="J1572" t="str">
            <v xml:space="preserve"> </v>
          </cell>
          <cell r="K1572">
            <v>167</v>
          </cell>
          <cell r="L1572">
            <v>1.8830000000000003E-2</v>
          </cell>
          <cell r="M1572">
            <v>-19</v>
          </cell>
          <cell r="N1572">
            <v>18</v>
          </cell>
          <cell r="O1572">
            <v>1</v>
          </cell>
          <cell r="P1572">
            <v>27.492000000000001</v>
          </cell>
          <cell r="Q1572">
            <v>0</v>
          </cell>
          <cell r="R1572">
            <v>27.492000000000001</v>
          </cell>
        </row>
        <row r="1573">
          <cell r="A1573" t="str">
            <v xml:space="preserve">Зиповская.6 </v>
          </cell>
          <cell r="B1573" t="str">
            <v xml:space="preserve">Зиповская 6 </v>
          </cell>
          <cell r="C1573" t="str">
            <v xml:space="preserve">Бюджет </v>
          </cell>
          <cell r="D1573">
            <v>353.9</v>
          </cell>
          <cell r="E1573">
            <v>1495</v>
          </cell>
          <cell r="F1573">
            <v>1617.1</v>
          </cell>
          <cell r="G1573">
            <v>0.43</v>
          </cell>
          <cell r="H1573">
            <v>1.19</v>
          </cell>
          <cell r="I1573">
            <v>4.5999999999999996</v>
          </cell>
          <cell r="J1573" t="str">
            <v xml:space="preserve"> </v>
          </cell>
          <cell r="K1573">
            <v>167</v>
          </cell>
          <cell r="L1573">
            <v>2.9640000000000003E-2</v>
          </cell>
          <cell r="M1573">
            <v>-19</v>
          </cell>
          <cell r="N1573">
            <v>15</v>
          </cell>
          <cell r="O1573">
            <v>1</v>
          </cell>
          <cell r="P1573">
            <v>36.61</v>
          </cell>
          <cell r="Q1573">
            <v>0</v>
          </cell>
          <cell r="R1573">
            <v>36.61</v>
          </cell>
        </row>
        <row r="1574">
          <cell r="A1574" t="str">
            <v xml:space="preserve">Зиповская.6 </v>
          </cell>
          <cell r="B1574" t="str">
            <v xml:space="preserve">Московская 65 Д/с 149 </v>
          </cell>
          <cell r="C1574" t="str">
            <v xml:space="preserve">Бюджет </v>
          </cell>
          <cell r="D1574">
            <v>992.73</v>
          </cell>
          <cell r="E1574">
            <v>0</v>
          </cell>
          <cell r="F1574">
            <v>3879.47</v>
          </cell>
          <cell r="G1574">
            <v>0.38</v>
          </cell>
          <cell r="H1574">
            <v>1.19</v>
          </cell>
          <cell r="I1574">
            <v>4.5999999999999996</v>
          </cell>
          <cell r="J1574" t="str">
            <v xml:space="preserve"> </v>
          </cell>
          <cell r="K1574">
            <v>167</v>
          </cell>
          <cell r="L1574">
            <v>7.2080000000000005E-2</v>
          </cell>
          <cell r="M1574">
            <v>-19</v>
          </cell>
          <cell r="N1574">
            <v>20</v>
          </cell>
          <cell r="O1574">
            <v>1</v>
          </cell>
          <cell r="P1574">
            <v>114.654</v>
          </cell>
          <cell r="Q1574">
            <v>0</v>
          </cell>
          <cell r="R1574">
            <v>114.654</v>
          </cell>
        </row>
        <row r="1575">
          <cell r="A1575" t="str">
            <v xml:space="preserve">Зиповская.6 </v>
          </cell>
          <cell r="B1575" t="str">
            <v xml:space="preserve">Зиповская 4\1  клиника </v>
          </cell>
          <cell r="C1575" t="str">
            <v xml:space="preserve">Бюджет </v>
          </cell>
          <cell r="D1575">
            <v>7124.47</v>
          </cell>
          <cell r="E1575">
            <v>0</v>
          </cell>
          <cell r="F1575">
            <v>26360.54</v>
          </cell>
          <cell r="G1575">
            <v>0.30000000000000004</v>
          </cell>
          <cell r="H1575">
            <v>1.19</v>
          </cell>
          <cell r="I1575">
            <v>4.5999999999999996</v>
          </cell>
          <cell r="J1575" t="str">
            <v xml:space="preserve"> </v>
          </cell>
          <cell r="K1575">
            <v>167</v>
          </cell>
          <cell r="L1575">
            <v>0.38666400000000001</v>
          </cell>
          <cell r="M1575">
            <v>-19</v>
          </cell>
          <cell r="N1575">
            <v>20</v>
          </cell>
          <cell r="O1575">
            <v>1</v>
          </cell>
          <cell r="P1575">
            <v>615.04600000000005</v>
          </cell>
          <cell r="Q1575">
            <v>0</v>
          </cell>
          <cell r="R1575">
            <v>615.04600000000005</v>
          </cell>
        </row>
        <row r="1576">
          <cell r="A1576" t="str">
            <v xml:space="preserve">Зиповская.6 </v>
          </cell>
          <cell r="B1576" t="str">
            <v xml:space="preserve">Московская 65 мед.пед.ком </v>
          </cell>
          <cell r="C1576" t="str">
            <v xml:space="preserve">Бюджет </v>
          </cell>
          <cell r="D1576">
            <v>597.87</v>
          </cell>
          <cell r="E1576">
            <v>0</v>
          </cell>
          <cell r="F1576">
            <v>2690.41</v>
          </cell>
          <cell r="G1576">
            <v>0.4</v>
          </cell>
          <cell r="H1576">
            <v>1.19</v>
          </cell>
          <cell r="I1576">
            <v>4.5999999999999996</v>
          </cell>
          <cell r="J1576" t="str">
            <v xml:space="preserve">. </v>
          </cell>
          <cell r="K1576">
            <v>167</v>
          </cell>
          <cell r="L1576">
            <v>4.9920000000000006E-2</v>
          </cell>
          <cell r="M1576">
            <v>-19</v>
          </cell>
          <cell r="N1576">
            <v>18</v>
          </cell>
          <cell r="O1576">
            <v>1</v>
          </cell>
          <cell r="P1576">
            <v>72.881</v>
          </cell>
          <cell r="Q1576">
            <v>0</v>
          </cell>
          <cell r="R1576">
            <v>72.881</v>
          </cell>
        </row>
        <row r="1577">
          <cell r="A1577" t="str">
            <v xml:space="preserve">Зиповская.6 </v>
          </cell>
          <cell r="B1577" t="str">
            <v xml:space="preserve">Зиповская 8/1 адм.зд. </v>
          </cell>
          <cell r="C1577" t="str">
            <v xml:space="preserve">Прочие </v>
          </cell>
          <cell r="D1577">
            <v>119.1</v>
          </cell>
          <cell r="E1577">
            <v>0</v>
          </cell>
          <cell r="F1577">
            <v>535.94000000000005</v>
          </cell>
          <cell r="G1577">
            <v>0.43</v>
          </cell>
          <cell r="H1577">
            <v>1.19</v>
          </cell>
          <cell r="I1577">
            <v>4.5999999999999996</v>
          </cell>
          <cell r="J1577" t="str">
            <v xml:space="preserve"> </v>
          </cell>
          <cell r="K1577">
            <v>167</v>
          </cell>
          <cell r="L1577">
            <v>1.0690000000000002E-2</v>
          </cell>
          <cell r="M1577">
            <v>-19</v>
          </cell>
          <cell r="N1577">
            <v>18</v>
          </cell>
          <cell r="O1577">
            <v>1</v>
          </cell>
          <cell r="P1577">
            <v>15.606</v>
          </cell>
          <cell r="Q1577">
            <v>0</v>
          </cell>
          <cell r="R1577">
            <v>15.606</v>
          </cell>
        </row>
        <row r="1578">
          <cell r="A1578" t="str">
            <v xml:space="preserve">Зиповская.6 </v>
          </cell>
          <cell r="B1578" t="str">
            <v xml:space="preserve">Московская 65 МУ ЦОДУДО Адм зд </v>
          </cell>
          <cell r="C1578" t="str">
            <v xml:space="preserve">Бюджет </v>
          </cell>
          <cell r="D1578">
            <v>190.1</v>
          </cell>
          <cell r="E1578">
            <v>0</v>
          </cell>
          <cell r="F1578">
            <v>855.45</v>
          </cell>
          <cell r="G1578">
            <v>0.38</v>
          </cell>
          <cell r="H1578">
            <v>1.19</v>
          </cell>
          <cell r="I1578">
            <v>4.5999999999999996</v>
          </cell>
          <cell r="J1578" t="str">
            <v xml:space="preserve"> </v>
          </cell>
          <cell r="K1578">
            <v>167</v>
          </cell>
          <cell r="L1578">
            <v>1.5078999999999999E-2</v>
          </cell>
          <cell r="M1578">
            <v>-19</v>
          </cell>
          <cell r="N1578">
            <v>18</v>
          </cell>
          <cell r="O1578">
            <v>1</v>
          </cell>
          <cell r="P1578">
            <v>22.015000000000001</v>
          </cell>
          <cell r="Q1578">
            <v>0</v>
          </cell>
          <cell r="R1578">
            <v>22.015000000000001</v>
          </cell>
        </row>
        <row r="1579">
          <cell r="A1579" t="str">
            <v xml:space="preserve">Зиповская.6 </v>
          </cell>
          <cell r="B1579" t="str">
            <v xml:space="preserve">Московская 65 МУ ЦОДУДО Туалет </v>
          </cell>
          <cell r="C1579" t="str">
            <v xml:space="preserve">Бюджет </v>
          </cell>
          <cell r="D1579">
            <v>73.930000000000007</v>
          </cell>
          <cell r="E1579">
            <v>0</v>
          </cell>
          <cell r="F1579">
            <v>332.67</v>
          </cell>
          <cell r="G1579">
            <v>0.38</v>
          </cell>
          <cell r="H1579">
            <v>1.19</v>
          </cell>
          <cell r="I1579">
            <v>4.5999999999999996</v>
          </cell>
          <cell r="J1579" t="str">
            <v xml:space="preserve"> </v>
          </cell>
          <cell r="K1579">
            <v>167</v>
          </cell>
          <cell r="L1579">
            <v>5.8639999999999994E-3</v>
          </cell>
          <cell r="M1579">
            <v>-19</v>
          </cell>
          <cell r="N1579">
            <v>18</v>
          </cell>
          <cell r="O1579">
            <v>1</v>
          </cell>
          <cell r="P1579">
            <v>8.5609999999999999</v>
          </cell>
          <cell r="Q1579">
            <v>0</v>
          </cell>
          <cell r="R1579">
            <v>8.5609999999999999</v>
          </cell>
        </row>
        <row r="1580">
          <cell r="A1580" t="str">
            <v xml:space="preserve">Зиповская.6 </v>
          </cell>
          <cell r="B1580" t="str">
            <v xml:space="preserve">40-летия Победы 29/16 Д/с 140 павильон 4 </v>
          </cell>
          <cell r="C1580" t="str">
            <v xml:space="preserve">Бюджет </v>
          </cell>
          <cell r="D1580">
            <v>622.86</v>
          </cell>
          <cell r="E1580">
            <v>0</v>
          </cell>
          <cell r="F1580">
            <v>2802.88</v>
          </cell>
          <cell r="G1580">
            <v>0.38</v>
          </cell>
          <cell r="H1580">
            <v>1.19</v>
          </cell>
          <cell r="I1580">
            <v>4.5999999999999996</v>
          </cell>
          <cell r="J1580" t="str">
            <v xml:space="preserve"> </v>
          </cell>
          <cell r="K1580">
            <v>167</v>
          </cell>
          <cell r="L1580">
            <v>5.2076999999999998E-2</v>
          </cell>
          <cell r="M1580">
            <v>-19</v>
          </cell>
          <cell r="N1580">
            <v>20</v>
          </cell>
          <cell r="O1580">
            <v>1</v>
          </cell>
          <cell r="P1580">
            <v>82.835999999999999</v>
          </cell>
          <cell r="Q1580">
            <v>0</v>
          </cell>
          <cell r="R1580">
            <v>82.835999999999999</v>
          </cell>
        </row>
        <row r="1581">
          <cell r="A1581" t="str">
            <v xml:space="preserve">Зиповская.6 </v>
          </cell>
          <cell r="B1581" t="str">
            <v xml:space="preserve">40-летия Победы 29/21 Д/с 140 павильон 5 </v>
          </cell>
          <cell r="C1581" t="str">
            <v xml:space="preserve">Бюджет </v>
          </cell>
          <cell r="D1581">
            <v>794.49</v>
          </cell>
          <cell r="E1581">
            <v>0</v>
          </cell>
          <cell r="F1581">
            <v>3575.22</v>
          </cell>
          <cell r="G1581">
            <v>0.38</v>
          </cell>
          <cell r="H1581">
            <v>1.19</v>
          </cell>
          <cell r="I1581">
            <v>4.5999999999999996</v>
          </cell>
          <cell r="J1581" t="str">
            <v xml:space="preserve"> </v>
          </cell>
          <cell r="K1581">
            <v>167</v>
          </cell>
          <cell r="L1581">
            <v>6.6427E-2</v>
          </cell>
          <cell r="M1581">
            <v>-19</v>
          </cell>
          <cell r="N1581">
            <v>20</v>
          </cell>
          <cell r="O1581">
            <v>1</v>
          </cell>
          <cell r="P1581">
            <v>105.664</v>
          </cell>
          <cell r="Q1581">
            <v>0</v>
          </cell>
          <cell r="R1581">
            <v>105.664</v>
          </cell>
        </row>
        <row r="1582">
          <cell r="A1582" t="str">
            <v xml:space="preserve">Зиповская.6 </v>
          </cell>
          <cell r="B1582" t="str">
            <v xml:space="preserve">40-летия Победы 29/6 Д/с 158 </v>
          </cell>
          <cell r="C1582" t="str">
            <v xml:space="preserve">Бюджет </v>
          </cell>
          <cell r="D1582">
            <v>1254.6099999999999</v>
          </cell>
          <cell r="E1582">
            <v>0</v>
          </cell>
          <cell r="F1582">
            <v>5645.73</v>
          </cell>
          <cell r="G1582">
            <v>0.34</v>
          </cell>
          <cell r="H1582">
            <v>1.19</v>
          </cell>
          <cell r="I1582">
            <v>4.5999999999999996</v>
          </cell>
          <cell r="J1582" t="str">
            <v xml:space="preserve"> </v>
          </cell>
          <cell r="K1582">
            <v>167</v>
          </cell>
          <cell r="L1582">
            <v>9.3854999999999994E-2</v>
          </cell>
          <cell r="M1582">
            <v>-19</v>
          </cell>
          <cell r="N1582">
            <v>20</v>
          </cell>
          <cell r="O1582">
            <v>1</v>
          </cell>
          <cell r="P1582">
            <v>149.28899999999999</v>
          </cell>
          <cell r="Q1582">
            <v>0</v>
          </cell>
          <cell r="R1582">
            <v>149.28899999999999</v>
          </cell>
        </row>
        <row r="1583">
          <cell r="A1583" t="str">
            <v xml:space="preserve">Зиповская.6 </v>
          </cell>
          <cell r="B1583" t="str">
            <v xml:space="preserve">Московская 65 Д/с 151 Адм зд </v>
          </cell>
          <cell r="C1583" t="str">
            <v xml:space="preserve">Бюджет </v>
          </cell>
          <cell r="D1583">
            <v>65.86</v>
          </cell>
          <cell r="E1583">
            <v>0</v>
          </cell>
          <cell r="F1583">
            <v>296.36</v>
          </cell>
          <cell r="G1583">
            <v>0.38</v>
          </cell>
          <cell r="H1583">
            <v>1.19</v>
          </cell>
          <cell r="I1583">
            <v>4.5999999999999996</v>
          </cell>
          <cell r="J1583" t="str">
            <v xml:space="preserve"> </v>
          </cell>
          <cell r="K1583">
            <v>167</v>
          </cell>
          <cell r="L1583">
            <v>5.2239999999999995E-3</v>
          </cell>
          <cell r="M1583">
            <v>-19</v>
          </cell>
          <cell r="N1583">
            <v>18</v>
          </cell>
          <cell r="O1583">
            <v>1</v>
          </cell>
          <cell r="P1583">
            <v>7.6269999999999998</v>
          </cell>
          <cell r="Q1583">
            <v>0</v>
          </cell>
          <cell r="R1583">
            <v>7.6269999999999998</v>
          </cell>
        </row>
        <row r="1584">
          <cell r="A1584" t="str">
            <v xml:space="preserve">Зиповская.6 </v>
          </cell>
          <cell r="B1584" t="str">
            <v xml:space="preserve">Московская 65 Д/с 151 Лит А </v>
          </cell>
          <cell r="C1584" t="str">
            <v xml:space="preserve">Бюджет </v>
          </cell>
          <cell r="D1584">
            <v>702.22</v>
          </cell>
          <cell r="E1584">
            <v>0</v>
          </cell>
          <cell r="F1584">
            <v>3159.99</v>
          </cell>
          <cell r="G1584">
            <v>0.38</v>
          </cell>
          <cell r="H1584">
            <v>1.19</v>
          </cell>
          <cell r="I1584">
            <v>4.5999999999999996</v>
          </cell>
          <cell r="J1584" t="str">
            <v xml:space="preserve"> </v>
          </cell>
          <cell r="K1584">
            <v>167</v>
          </cell>
          <cell r="L1584">
            <v>5.8712E-2</v>
          </cell>
          <cell r="M1584">
            <v>-19</v>
          </cell>
          <cell r="N1584">
            <v>20</v>
          </cell>
          <cell r="O1584">
            <v>1</v>
          </cell>
          <cell r="P1584">
            <v>93.391000000000005</v>
          </cell>
          <cell r="Q1584">
            <v>0</v>
          </cell>
          <cell r="R1584">
            <v>93.391000000000005</v>
          </cell>
        </row>
        <row r="1585">
          <cell r="A1585" t="str">
            <v xml:space="preserve">Зиповская.6 </v>
          </cell>
          <cell r="B1585" t="str">
            <v xml:space="preserve">40-летия Победы 29/23 Д/с 145 Лит А </v>
          </cell>
          <cell r="C1585" t="str">
            <v xml:space="preserve">Бюджет </v>
          </cell>
          <cell r="D1585">
            <v>323.17</v>
          </cell>
          <cell r="E1585">
            <v>0</v>
          </cell>
          <cell r="F1585">
            <v>1454.26</v>
          </cell>
          <cell r="G1585">
            <v>0.38</v>
          </cell>
          <cell r="H1585">
            <v>1.19</v>
          </cell>
          <cell r="I1585">
            <v>4.5999999999999996</v>
          </cell>
          <cell r="J1585" t="str">
            <v xml:space="preserve"> </v>
          </cell>
          <cell r="K1585">
            <v>167</v>
          </cell>
          <cell r="L1585">
            <v>2.7020000000000002E-2</v>
          </cell>
          <cell r="M1585">
            <v>-19</v>
          </cell>
          <cell r="N1585">
            <v>20</v>
          </cell>
          <cell r="O1585">
            <v>1</v>
          </cell>
          <cell r="P1585">
            <v>42.978999999999999</v>
          </cell>
          <cell r="Q1585">
            <v>0</v>
          </cell>
          <cell r="R1585">
            <v>42.978999999999999</v>
          </cell>
        </row>
        <row r="1586">
          <cell r="A1586" t="str">
            <v xml:space="preserve">Зиповская.6 </v>
          </cell>
          <cell r="B1586" t="str">
            <v xml:space="preserve">Московская 65 Д/с 145 Лит Б </v>
          </cell>
          <cell r="C1586" t="str">
            <v xml:space="preserve">Бюджет </v>
          </cell>
          <cell r="D1586">
            <v>54.84</v>
          </cell>
          <cell r="E1586">
            <v>0</v>
          </cell>
          <cell r="F1586">
            <v>246.78</v>
          </cell>
          <cell r="G1586">
            <v>0.38</v>
          </cell>
          <cell r="H1586">
            <v>1.19</v>
          </cell>
          <cell r="I1586">
            <v>4.5999999999999996</v>
          </cell>
          <cell r="J1586" t="str">
            <v xml:space="preserve"> </v>
          </cell>
          <cell r="K1586">
            <v>167</v>
          </cell>
          <cell r="L1586">
            <v>4.3500000000000006E-3</v>
          </cell>
          <cell r="M1586">
            <v>-19</v>
          </cell>
          <cell r="N1586">
            <v>18</v>
          </cell>
          <cell r="O1586">
            <v>1</v>
          </cell>
          <cell r="P1586">
            <v>6.3490000000000002</v>
          </cell>
          <cell r="Q1586">
            <v>0</v>
          </cell>
          <cell r="R1586">
            <v>6.3490000000000002</v>
          </cell>
        </row>
        <row r="1587">
          <cell r="A1587" t="str">
            <v xml:space="preserve">Зиповская.6 </v>
          </cell>
          <cell r="B1587" t="str">
            <v xml:space="preserve">40-летия Победы 29/10 Д/с 152 </v>
          </cell>
          <cell r="C1587" t="str">
            <v xml:space="preserve">Бюджет </v>
          </cell>
          <cell r="D1587">
            <v>874.07</v>
          </cell>
          <cell r="E1587">
            <v>0</v>
          </cell>
          <cell r="F1587">
            <v>3933.3</v>
          </cell>
          <cell r="G1587">
            <v>0.38</v>
          </cell>
          <cell r="H1587">
            <v>1.19</v>
          </cell>
          <cell r="I1587">
            <v>4.5999999999999996</v>
          </cell>
          <cell r="J1587" t="str">
            <v xml:space="preserve"> </v>
          </cell>
          <cell r="K1587">
            <v>167</v>
          </cell>
          <cell r="L1587">
            <v>7.3080000000000006E-2</v>
          </cell>
          <cell r="M1587">
            <v>-19</v>
          </cell>
          <cell r="N1587">
            <v>20</v>
          </cell>
          <cell r="O1587">
            <v>1</v>
          </cell>
          <cell r="P1587">
            <v>116.245</v>
          </cell>
          <cell r="Q1587">
            <v>0</v>
          </cell>
          <cell r="R1587">
            <v>116.245</v>
          </cell>
        </row>
        <row r="1588">
          <cell r="A1588" t="str">
            <v xml:space="preserve">Зиповская.6 </v>
          </cell>
          <cell r="B1588" t="str">
            <v xml:space="preserve">40-летия Победы 29/4 д/с 154 </v>
          </cell>
          <cell r="C1588" t="str">
            <v xml:space="preserve">Бюджет </v>
          </cell>
          <cell r="D1588">
            <v>545.82000000000005</v>
          </cell>
          <cell r="E1588">
            <v>0</v>
          </cell>
          <cell r="F1588">
            <v>2456.21</v>
          </cell>
          <cell r="G1588">
            <v>0.38</v>
          </cell>
          <cell r="H1588">
            <v>1.19</v>
          </cell>
          <cell r="I1588">
            <v>4.5999999999999996</v>
          </cell>
          <cell r="J1588" t="str">
            <v xml:space="preserve"> </v>
          </cell>
          <cell r="K1588">
            <v>167</v>
          </cell>
          <cell r="L1588">
            <v>4.5635999999999996E-2</v>
          </cell>
          <cell r="M1588">
            <v>-19</v>
          </cell>
          <cell r="N1588">
            <v>20</v>
          </cell>
          <cell r="O1588">
            <v>1</v>
          </cell>
          <cell r="P1588">
            <v>72.59</v>
          </cell>
          <cell r="Q1588">
            <v>0</v>
          </cell>
          <cell r="R1588">
            <v>72.59</v>
          </cell>
        </row>
        <row r="1589">
          <cell r="A1589" t="str">
            <v xml:space="preserve">Зиповская.6 </v>
          </cell>
          <cell r="B1589" t="str">
            <v xml:space="preserve">Московская 65 Д/с 159 </v>
          </cell>
          <cell r="C1589" t="str">
            <v xml:space="preserve">Бюджет </v>
          </cell>
          <cell r="D1589">
            <v>1295.58</v>
          </cell>
          <cell r="E1589">
            <v>0</v>
          </cell>
          <cell r="F1589">
            <v>5830.1</v>
          </cell>
          <cell r="G1589">
            <v>0.34</v>
          </cell>
          <cell r="H1589">
            <v>1.19</v>
          </cell>
          <cell r="I1589">
            <v>4.5999999999999996</v>
          </cell>
          <cell r="J1589" t="str">
            <v xml:space="preserve"> </v>
          </cell>
          <cell r="K1589">
            <v>167</v>
          </cell>
          <cell r="L1589">
            <v>9.6920000000000006E-2</v>
          </cell>
          <cell r="M1589">
            <v>-19</v>
          </cell>
          <cell r="N1589">
            <v>20</v>
          </cell>
          <cell r="O1589">
            <v>1</v>
          </cell>
          <cell r="P1589">
            <v>154.16499999999999</v>
          </cell>
          <cell r="Q1589">
            <v>0</v>
          </cell>
          <cell r="R1589">
            <v>154.16499999999999</v>
          </cell>
        </row>
        <row r="1590">
          <cell r="A1590" t="str">
            <v xml:space="preserve">Зиповская.6 </v>
          </cell>
          <cell r="B1590" t="str">
            <v xml:space="preserve">Московская 65 Д/с 155 </v>
          </cell>
          <cell r="C1590" t="str">
            <v xml:space="preserve">Бюджет </v>
          </cell>
          <cell r="D1590">
            <v>485.71</v>
          </cell>
          <cell r="E1590">
            <v>0</v>
          </cell>
          <cell r="F1590">
            <v>2185.6999999999998</v>
          </cell>
          <cell r="G1590">
            <v>0.38</v>
          </cell>
          <cell r="H1590">
            <v>1.19</v>
          </cell>
          <cell r="I1590">
            <v>4.5999999999999996</v>
          </cell>
          <cell r="J1590" t="str">
            <v xml:space="preserve"> </v>
          </cell>
          <cell r="K1590">
            <v>167</v>
          </cell>
          <cell r="L1590">
            <v>4.061E-2</v>
          </cell>
          <cell r="M1590">
            <v>-19</v>
          </cell>
          <cell r="N1590">
            <v>20</v>
          </cell>
          <cell r="O1590">
            <v>1</v>
          </cell>
          <cell r="P1590">
            <v>64.596000000000004</v>
          </cell>
          <cell r="Q1590">
            <v>0</v>
          </cell>
          <cell r="R1590">
            <v>64.596000000000004</v>
          </cell>
        </row>
        <row r="1591">
          <cell r="A1591" t="str">
            <v xml:space="preserve">Зиповская.6 </v>
          </cell>
          <cell r="B1591" t="str">
            <v xml:space="preserve">Московская 55/4 д/с 147 </v>
          </cell>
          <cell r="C1591" t="str">
            <v xml:space="preserve">Бюджет </v>
          </cell>
          <cell r="D1591">
            <v>1082.6300000000001</v>
          </cell>
          <cell r="E1591">
            <v>0</v>
          </cell>
          <cell r="F1591">
            <v>4871.84</v>
          </cell>
          <cell r="G1591">
            <v>0.38</v>
          </cell>
          <cell r="H1591">
            <v>1.19</v>
          </cell>
          <cell r="I1591">
            <v>4.5999999999999996</v>
          </cell>
          <cell r="J1591" t="str">
            <v xml:space="preserve"> </v>
          </cell>
          <cell r="K1591">
            <v>167</v>
          </cell>
          <cell r="L1591">
            <v>9.0518000000000001E-2</v>
          </cell>
          <cell r="M1591">
            <v>-19</v>
          </cell>
          <cell r="N1591">
            <v>20</v>
          </cell>
          <cell r="O1591">
            <v>1</v>
          </cell>
          <cell r="P1591">
            <v>143.982</v>
          </cell>
          <cell r="Q1591">
            <v>0</v>
          </cell>
          <cell r="R1591">
            <v>143.982</v>
          </cell>
        </row>
        <row r="1592">
          <cell r="A1592" t="str">
            <v xml:space="preserve">Зиповская.6 </v>
          </cell>
          <cell r="B1592" t="str">
            <v xml:space="preserve">40 лет Победы 29/3 Доготов 1 2 5 </v>
          </cell>
          <cell r="C1592" t="str">
            <v xml:space="preserve">Бюджет </v>
          </cell>
          <cell r="D1592">
            <v>494.84</v>
          </cell>
          <cell r="E1592">
            <v>0</v>
          </cell>
          <cell r="F1592">
            <v>2226.77</v>
          </cell>
          <cell r="G1592">
            <v>0.38</v>
          </cell>
          <cell r="H1592">
            <v>1.19</v>
          </cell>
          <cell r="I1592">
            <v>4.5999999999999996</v>
          </cell>
          <cell r="J1592" t="str">
            <v xml:space="preserve"> </v>
          </cell>
          <cell r="K1592">
            <v>167</v>
          </cell>
          <cell r="L1592">
            <v>4.1373E-2</v>
          </cell>
          <cell r="M1592">
            <v>-19</v>
          </cell>
          <cell r="N1592">
            <v>20</v>
          </cell>
          <cell r="O1592">
            <v>1</v>
          </cell>
          <cell r="P1592">
            <v>65.808999999999997</v>
          </cell>
          <cell r="Q1592">
            <v>0</v>
          </cell>
          <cell r="R1592">
            <v>65.808999999999997</v>
          </cell>
        </row>
        <row r="1593">
          <cell r="A1593" t="str">
            <v xml:space="preserve">Зиповская.6 </v>
          </cell>
          <cell r="B1593" t="str">
            <v xml:space="preserve">40 лет Победы 29/3 Центр </v>
          </cell>
          <cell r="C1593" t="str">
            <v xml:space="preserve">Бюджет </v>
          </cell>
          <cell r="D1593">
            <v>590.91999999999996</v>
          </cell>
          <cell r="E1593">
            <v>0</v>
          </cell>
          <cell r="F1593">
            <v>2659.12</v>
          </cell>
          <cell r="G1593">
            <v>0.38</v>
          </cell>
          <cell r="H1593">
            <v>1.19</v>
          </cell>
          <cell r="I1593">
            <v>4.5999999999999996</v>
          </cell>
          <cell r="J1593" t="str">
            <v xml:space="preserve"> </v>
          </cell>
          <cell r="K1593">
            <v>167</v>
          </cell>
          <cell r="L1593">
            <v>4.9405999999999999E-2</v>
          </cell>
          <cell r="M1593">
            <v>-19</v>
          </cell>
          <cell r="N1593">
            <v>20</v>
          </cell>
          <cell r="O1593">
            <v>1</v>
          </cell>
          <cell r="P1593">
            <v>78.584999999999994</v>
          </cell>
          <cell r="Q1593">
            <v>0</v>
          </cell>
          <cell r="R1593">
            <v>78.584999999999994</v>
          </cell>
        </row>
        <row r="1594">
          <cell r="A1594" t="str">
            <v xml:space="preserve">Зиповская.6 </v>
          </cell>
          <cell r="B1594" t="str">
            <v xml:space="preserve">40 лет Победы 29/3 догот 3 </v>
          </cell>
          <cell r="C1594" t="str">
            <v xml:space="preserve">Бюджет </v>
          </cell>
          <cell r="D1594">
            <v>377.23</v>
          </cell>
          <cell r="E1594">
            <v>0</v>
          </cell>
          <cell r="F1594">
            <v>834.63</v>
          </cell>
          <cell r="G1594">
            <v>0.35</v>
          </cell>
          <cell r="H1594">
            <v>1.19</v>
          </cell>
          <cell r="I1594">
            <v>4.5999999999999996</v>
          </cell>
          <cell r="J1594" t="str">
            <v xml:space="preserve"> </v>
          </cell>
          <cell r="K1594">
            <v>167</v>
          </cell>
          <cell r="L1594">
            <v>1.4282999999999999E-2</v>
          </cell>
          <cell r="M1594">
            <v>-19</v>
          </cell>
          <cell r="N1594">
            <v>20</v>
          </cell>
          <cell r="O1594">
            <v>1</v>
          </cell>
          <cell r="P1594">
            <v>22.72</v>
          </cell>
          <cell r="Q1594">
            <v>0</v>
          </cell>
          <cell r="R1594">
            <v>22.72</v>
          </cell>
        </row>
        <row r="1595">
          <cell r="A1595" t="str">
            <v xml:space="preserve">Зиповская.6 </v>
          </cell>
          <cell r="B1595" t="str">
            <v xml:space="preserve">Московская 65 Лит 54 </v>
          </cell>
          <cell r="C1595" t="str">
            <v xml:space="preserve">Бюджет </v>
          </cell>
          <cell r="D1595">
            <v>404.12</v>
          </cell>
          <cell r="E1595">
            <v>0</v>
          </cell>
          <cell r="F1595">
            <v>1818.53</v>
          </cell>
          <cell r="G1595">
            <v>0.38</v>
          </cell>
          <cell r="H1595">
            <v>1.19</v>
          </cell>
          <cell r="I1595">
            <v>4.5999999999999996</v>
          </cell>
          <cell r="J1595" t="str">
            <v xml:space="preserve"> </v>
          </cell>
          <cell r="K1595">
            <v>167</v>
          </cell>
          <cell r="L1595">
            <v>3.3787999999999999E-2</v>
          </cell>
          <cell r="M1595">
            <v>-19</v>
          </cell>
          <cell r="N1595">
            <v>20</v>
          </cell>
          <cell r="O1595">
            <v>1</v>
          </cell>
          <cell r="P1595">
            <v>53.744999999999997</v>
          </cell>
          <cell r="Q1595">
            <v>0</v>
          </cell>
          <cell r="R1595">
            <v>53.744999999999997</v>
          </cell>
        </row>
        <row r="1596">
          <cell r="A1596" t="str">
            <v xml:space="preserve">Зиповская.6 </v>
          </cell>
          <cell r="B1596" t="str">
            <v xml:space="preserve">Московская 65 Медик-реаб центр Лит 43 </v>
          </cell>
          <cell r="C1596" t="str">
            <v xml:space="preserve">Бюджет </v>
          </cell>
          <cell r="D1596">
            <v>498.4</v>
          </cell>
          <cell r="E1596">
            <v>0</v>
          </cell>
          <cell r="F1596">
            <v>2242.8000000000002</v>
          </cell>
          <cell r="G1596">
            <v>0.38</v>
          </cell>
          <cell r="H1596">
            <v>1.19</v>
          </cell>
          <cell r="I1596">
            <v>4.5999999999999996</v>
          </cell>
          <cell r="J1596" t="str">
            <v xml:space="preserve"> </v>
          </cell>
          <cell r="K1596">
            <v>167</v>
          </cell>
          <cell r="L1596">
            <v>4.1670000000000006E-2</v>
          </cell>
          <cell r="M1596">
            <v>-19</v>
          </cell>
          <cell r="N1596">
            <v>20</v>
          </cell>
          <cell r="O1596">
            <v>1</v>
          </cell>
          <cell r="P1596">
            <v>66.281999999999996</v>
          </cell>
          <cell r="Q1596">
            <v>0</v>
          </cell>
          <cell r="R1596">
            <v>66.281999999999996</v>
          </cell>
        </row>
        <row r="1597">
          <cell r="A1597" t="str">
            <v xml:space="preserve">Зиповская.6 </v>
          </cell>
          <cell r="B1597" t="str">
            <v xml:space="preserve">Московская 65 Д/с 146 </v>
          </cell>
          <cell r="C1597" t="str">
            <v xml:space="preserve">Бюджет </v>
          </cell>
          <cell r="D1597">
            <v>870.15</v>
          </cell>
          <cell r="E1597">
            <v>0</v>
          </cell>
          <cell r="F1597">
            <v>3400.46</v>
          </cell>
          <cell r="G1597">
            <v>0.38</v>
          </cell>
          <cell r="H1597">
            <v>1.19</v>
          </cell>
          <cell r="I1597">
            <v>4.5999999999999996</v>
          </cell>
          <cell r="J1597" t="str">
            <v xml:space="preserve"> </v>
          </cell>
          <cell r="K1597">
            <v>167</v>
          </cell>
          <cell r="L1597">
            <v>6.318E-2</v>
          </cell>
          <cell r="M1597">
            <v>-19</v>
          </cell>
          <cell r="N1597">
            <v>20</v>
          </cell>
          <cell r="O1597">
            <v>1</v>
          </cell>
          <cell r="P1597">
            <v>100.497</v>
          </cell>
          <cell r="Q1597">
            <v>0</v>
          </cell>
          <cell r="R1597">
            <v>100.497</v>
          </cell>
        </row>
        <row r="1598">
          <cell r="A1598" t="str">
            <v xml:space="preserve">Зиповская.6 </v>
          </cell>
          <cell r="B1598" t="str">
            <v xml:space="preserve">Московская 65 АД ЗД </v>
          </cell>
          <cell r="C1598" t="str">
            <v xml:space="preserve">Прочие </v>
          </cell>
          <cell r="D1598">
            <v>1000.67</v>
          </cell>
          <cell r="E1598">
            <v>4503</v>
          </cell>
          <cell r="F1598">
            <v>4243.45</v>
          </cell>
          <cell r="G1598">
            <v>0.43</v>
          </cell>
          <cell r="H1598">
            <v>1.19</v>
          </cell>
          <cell r="I1598">
            <v>4.5999999999999996</v>
          </cell>
          <cell r="J1598" t="str">
            <v xml:space="preserve"> </v>
          </cell>
          <cell r="K1598">
            <v>167</v>
          </cell>
          <cell r="L1598">
            <v>8.9216999999999991E-2</v>
          </cell>
          <cell r="M1598">
            <v>-19</v>
          </cell>
          <cell r="N1598">
            <v>20</v>
          </cell>
          <cell r="O1598">
            <v>1</v>
          </cell>
          <cell r="P1598">
            <v>141.91300000000001</v>
          </cell>
          <cell r="Q1598">
            <v>0</v>
          </cell>
          <cell r="R1598">
            <v>141.91300000000001</v>
          </cell>
        </row>
        <row r="1599">
          <cell r="A1599" t="str">
            <v xml:space="preserve">Зиповская.6 </v>
          </cell>
          <cell r="B1599" t="str">
            <v xml:space="preserve">Московская 65 офис лит43 </v>
          </cell>
          <cell r="C1599" t="str">
            <v xml:space="preserve">Бюджет </v>
          </cell>
          <cell r="D1599">
            <v>261.3</v>
          </cell>
          <cell r="E1599">
            <v>0</v>
          </cell>
          <cell r="F1599">
            <v>1223.96</v>
          </cell>
          <cell r="G1599">
            <v>0.38</v>
          </cell>
          <cell r="H1599">
            <v>1.19</v>
          </cell>
          <cell r="I1599">
            <v>4.5999999999999996</v>
          </cell>
          <cell r="J1599" t="str">
            <v xml:space="preserve"> </v>
          </cell>
          <cell r="K1599">
            <v>167</v>
          </cell>
          <cell r="L1599">
            <v>2.2740999999999997E-2</v>
          </cell>
          <cell r="M1599">
            <v>-19</v>
          </cell>
          <cell r="N1599">
            <v>20</v>
          </cell>
          <cell r="O1599">
            <v>1</v>
          </cell>
          <cell r="P1599">
            <v>36.173000000000002</v>
          </cell>
          <cell r="Q1599">
            <v>0</v>
          </cell>
          <cell r="R1599">
            <v>36.173000000000002</v>
          </cell>
        </row>
        <row r="1600">
          <cell r="A1600" t="str">
            <v xml:space="preserve">Зиповская.6 </v>
          </cell>
          <cell r="B1600" t="str">
            <v xml:space="preserve">Московская 65 </v>
          </cell>
          <cell r="C1600" t="str">
            <v xml:space="preserve">Бюджет </v>
          </cell>
          <cell r="D1600">
            <v>603.21</v>
          </cell>
          <cell r="E1600">
            <v>0</v>
          </cell>
          <cell r="F1600">
            <v>2412.86</v>
          </cell>
          <cell r="G1600">
            <v>0.4</v>
          </cell>
          <cell r="H1600">
            <v>1.19</v>
          </cell>
          <cell r="I1600">
            <v>4.5999999999999996</v>
          </cell>
          <cell r="J1600" t="str">
            <v xml:space="preserve"> </v>
          </cell>
          <cell r="K1600">
            <v>167</v>
          </cell>
          <cell r="L1600">
            <v>4.7190000000000003E-2</v>
          </cell>
          <cell r="M1600">
            <v>-19</v>
          </cell>
          <cell r="N1600">
            <v>20</v>
          </cell>
          <cell r="O1600">
            <v>1</v>
          </cell>
          <cell r="P1600">
            <v>75.061999999999998</v>
          </cell>
          <cell r="Q1600">
            <v>0</v>
          </cell>
          <cell r="R1600">
            <v>75.061999999999998</v>
          </cell>
        </row>
        <row r="1601">
          <cell r="A1601" t="str">
            <v xml:space="preserve">Зиповская.6 </v>
          </cell>
          <cell r="B1601" t="str">
            <v xml:space="preserve">Московская 65 ЦЕНТР РЕАБИЛ. </v>
          </cell>
          <cell r="C1601" t="str">
            <v xml:space="preserve">Бюджет </v>
          </cell>
          <cell r="D1601">
            <v>1152.22</v>
          </cell>
          <cell r="E1601">
            <v>0</v>
          </cell>
          <cell r="F1601">
            <v>5184.99</v>
          </cell>
          <cell r="G1601">
            <v>0.36</v>
          </cell>
          <cell r="H1601">
            <v>1.19</v>
          </cell>
          <cell r="I1601">
            <v>4.5999999999999996</v>
          </cell>
          <cell r="J1601" t="str">
            <v xml:space="preserve"> </v>
          </cell>
          <cell r="K1601">
            <v>167</v>
          </cell>
          <cell r="L1601">
            <v>9.1266E-2</v>
          </cell>
          <cell r="M1601">
            <v>-19</v>
          </cell>
          <cell r="N1601">
            <v>20</v>
          </cell>
          <cell r="O1601">
            <v>1</v>
          </cell>
          <cell r="P1601">
            <v>145.172</v>
          </cell>
          <cell r="Q1601">
            <v>0</v>
          </cell>
          <cell r="R1601">
            <v>145.172</v>
          </cell>
        </row>
        <row r="1602">
          <cell r="A1602" t="str">
            <v xml:space="preserve">Итого по котельной </v>
          </cell>
          <cell r="B1602" t="str">
            <v xml:space="preserve">собственное ---------------------------- </v>
          </cell>
          <cell r="C1602" t="str">
            <v xml:space="preserve">По всем группам </v>
          </cell>
          <cell r="D1602">
            <v>27759.85</v>
          </cell>
          <cell r="E1602">
            <v>5998</v>
          </cell>
          <cell r="F1602">
            <v>115536.84000000003</v>
          </cell>
          <cell r="H1602">
            <v>1.19</v>
          </cell>
          <cell r="L1602">
            <v>2.0249190000000006</v>
          </cell>
          <cell r="P1602">
            <v>3195.5079999999998</v>
          </cell>
          <cell r="Q1602">
            <v>0</v>
          </cell>
          <cell r="R1602">
            <v>3195.5079999999998</v>
          </cell>
        </row>
        <row r="1603">
          <cell r="A1603" t="str">
            <v xml:space="preserve"> </v>
          </cell>
          <cell r="B1603" t="str">
            <v xml:space="preserve"> </v>
          </cell>
          <cell r="C1603" t="str">
            <v xml:space="preserve">Бюджет </v>
          </cell>
          <cell r="D1603">
            <v>26640.080000000002</v>
          </cell>
          <cell r="E1603">
            <v>1495</v>
          </cell>
          <cell r="F1603">
            <v>110757.45000000003</v>
          </cell>
          <cell r="H1603">
            <v>1.19</v>
          </cell>
          <cell r="L1603">
            <v>1.9250120000000006</v>
          </cell>
          <cell r="P1603">
            <v>3037.989</v>
          </cell>
          <cell r="Q1603">
            <v>0</v>
          </cell>
          <cell r="R1603">
            <v>3037.989</v>
          </cell>
        </row>
        <row r="1604">
          <cell r="A1604" t="str">
            <v xml:space="preserve"> </v>
          </cell>
          <cell r="B1604" t="str">
            <v xml:space="preserve"> </v>
          </cell>
          <cell r="C1604" t="str">
            <v xml:space="preserve">Прочие </v>
          </cell>
          <cell r="D1604">
            <v>1119.77</v>
          </cell>
          <cell r="E1604">
            <v>4503</v>
          </cell>
          <cell r="F1604">
            <v>4779.3899999999994</v>
          </cell>
          <cell r="H1604">
            <v>1.19</v>
          </cell>
          <cell r="L1604">
            <v>9.9906999999999996E-2</v>
          </cell>
          <cell r="P1604">
            <v>157.51900000000001</v>
          </cell>
          <cell r="Q1604">
            <v>0</v>
          </cell>
          <cell r="R1604">
            <v>157.51900000000001</v>
          </cell>
        </row>
        <row r="1605">
          <cell r="A1605" t="str">
            <v>Тепловые потери в наружных сетях потребителей</v>
          </cell>
          <cell r="H1605">
            <v>1.19</v>
          </cell>
        </row>
        <row r="1606">
          <cell r="A1606" t="str">
            <v xml:space="preserve">ИППОДРОМНАЯ 53/4 </v>
          </cell>
          <cell r="B1606" t="str">
            <v xml:space="preserve">Московская 2 уч.кор.стр.фак. </v>
          </cell>
          <cell r="C1606" t="str">
            <v xml:space="preserve">Прочие </v>
          </cell>
          <cell r="D1606">
            <v>3984</v>
          </cell>
          <cell r="E1606">
            <v>13039.54</v>
          </cell>
          <cell r="F1606">
            <v>13039.54</v>
          </cell>
          <cell r="G1606">
            <v>0.35</v>
          </cell>
          <cell r="H1606">
            <v>1.19</v>
          </cell>
          <cell r="I1606">
            <v>4.5999999999999996</v>
          </cell>
          <cell r="J1606" t="str">
            <v xml:space="preserve"> </v>
          </cell>
          <cell r="K1606">
            <v>167</v>
          </cell>
          <cell r="L1606">
            <v>0.20025899999999999</v>
          </cell>
          <cell r="M1606">
            <v>-19</v>
          </cell>
          <cell r="N1606">
            <v>16</v>
          </cell>
          <cell r="O1606">
            <v>1</v>
          </cell>
          <cell r="P1606">
            <v>263.21600000000001</v>
          </cell>
          <cell r="Q1606">
            <v>0</v>
          </cell>
          <cell r="R1606">
            <v>263.21600000000001</v>
          </cell>
        </row>
        <row r="1607">
          <cell r="A1607" t="str">
            <v xml:space="preserve">ИППОДРОМНАЯ 53/4 </v>
          </cell>
          <cell r="B1607" t="str">
            <v xml:space="preserve">Московская 2/1 неж.пом. </v>
          </cell>
          <cell r="C1607" t="str">
            <v xml:space="preserve">Прочие </v>
          </cell>
          <cell r="D1607">
            <v>33</v>
          </cell>
          <cell r="E1607">
            <v>131</v>
          </cell>
          <cell r="F1607">
            <v>131</v>
          </cell>
          <cell r="G1607">
            <v>0</v>
          </cell>
          <cell r="H1607">
            <v>1.19</v>
          </cell>
          <cell r="I1607">
            <v>4.5999999999999996</v>
          </cell>
          <cell r="J1607" t="str">
            <v xml:space="preserve"> </v>
          </cell>
          <cell r="K1607">
            <v>167</v>
          </cell>
          <cell r="L1607">
            <v>2.0659999999999997E-3</v>
          </cell>
          <cell r="M1607">
            <v>-19</v>
          </cell>
          <cell r="N1607">
            <v>18</v>
          </cell>
          <cell r="O1607">
            <v>1</v>
          </cell>
          <cell r="P1607">
            <v>3.0150000000000001</v>
          </cell>
          <cell r="Q1607">
            <v>0</v>
          </cell>
          <cell r="R1607">
            <v>3.0150000000000001</v>
          </cell>
        </row>
        <row r="1608">
          <cell r="A1608" t="str">
            <v xml:space="preserve">ИППОДРОМНАЯ 53/4 </v>
          </cell>
          <cell r="B1608" t="str">
            <v xml:space="preserve">Ипподромная 53 кв.7 9а маг-н </v>
          </cell>
          <cell r="C1608" t="str">
            <v xml:space="preserve">Прочие </v>
          </cell>
          <cell r="D1608">
            <v>98.09</v>
          </cell>
          <cell r="E1608">
            <v>0</v>
          </cell>
          <cell r="F1608">
            <v>362.94</v>
          </cell>
          <cell r="G1608">
            <v>0.34</v>
          </cell>
          <cell r="H1608">
            <v>1.19</v>
          </cell>
          <cell r="I1608">
            <v>4.5999999999999996</v>
          </cell>
          <cell r="J1608" t="str">
            <v xml:space="preserve"> </v>
          </cell>
          <cell r="K1608">
            <v>167</v>
          </cell>
          <cell r="L1608">
            <v>5.2600000000000008E-3</v>
          </cell>
          <cell r="M1608">
            <v>-19</v>
          </cell>
          <cell r="N1608">
            <v>15</v>
          </cell>
          <cell r="O1608">
            <v>1</v>
          </cell>
          <cell r="P1608">
            <v>6.4969999999999999</v>
          </cell>
          <cell r="Q1608">
            <v>0</v>
          </cell>
          <cell r="R1608">
            <v>6.4969999999999999</v>
          </cell>
        </row>
        <row r="1609">
          <cell r="A1609" t="str">
            <v xml:space="preserve">ИППОДРОМНАЯ 53/4 </v>
          </cell>
          <cell r="B1609" t="str">
            <v xml:space="preserve">Московская 2а произ.база </v>
          </cell>
          <cell r="C1609" t="str">
            <v xml:space="preserve">Прочие </v>
          </cell>
          <cell r="D1609">
            <v>1750.39</v>
          </cell>
          <cell r="E1609">
            <v>0</v>
          </cell>
          <cell r="F1609">
            <v>5881.3</v>
          </cell>
          <cell r="G1609">
            <v>0.38</v>
          </cell>
          <cell r="H1609">
            <v>1.19</v>
          </cell>
          <cell r="I1609">
            <v>4.5999999999999996</v>
          </cell>
          <cell r="J1609" t="str">
            <v xml:space="preserve"> </v>
          </cell>
          <cell r="K1609">
            <v>167</v>
          </cell>
          <cell r="L1609">
            <v>9.8066E-2</v>
          </cell>
          <cell r="M1609">
            <v>-19</v>
          </cell>
          <cell r="N1609">
            <v>16</v>
          </cell>
          <cell r="O1609">
            <v>1</v>
          </cell>
          <cell r="P1609">
            <v>128.89599999999999</v>
          </cell>
          <cell r="Q1609">
            <v>0</v>
          </cell>
          <cell r="R1609">
            <v>128.89599999999999</v>
          </cell>
        </row>
        <row r="1610">
          <cell r="A1610" t="str">
            <v xml:space="preserve">ИППОДРОМНАЯ 53/4 </v>
          </cell>
          <cell r="B1610" t="str">
            <v xml:space="preserve">Ипподромная 53 маг-н </v>
          </cell>
          <cell r="C1610" t="str">
            <v xml:space="preserve">Прочие </v>
          </cell>
          <cell r="D1610">
            <v>62.1</v>
          </cell>
          <cell r="E1610">
            <v>0</v>
          </cell>
          <cell r="F1610">
            <v>229.77</v>
          </cell>
          <cell r="G1610">
            <v>0.34</v>
          </cell>
          <cell r="H1610">
            <v>1.19</v>
          </cell>
          <cell r="I1610">
            <v>4.5999999999999996</v>
          </cell>
          <cell r="J1610" t="str">
            <v xml:space="preserve"> </v>
          </cell>
          <cell r="K1610">
            <v>167</v>
          </cell>
          <cell r="L1610">
            <v>3.3300000000000001E-3</v>
          </cell>
          <cell r="M1610">
            <v>-19</v>
          </cell>
          <cell r="N1610">
            <v>15</v>
          </cell>
          <cell r="O1610">
            <v>1</v>
          </cell>
          <cell r="P1610">
            <v>4.1130000000000004</v>
          </cell>
          <cell r="Q1610">
            <v>0</v>
          </cell>
          <cell r="R1610">
            <v>4.1130000000000004</v>
          </cell>
        </row>
        <row r="1611">
          <cell r="A1611" t="str">
            <v xml:space="preserve">ИППОДРОМНАЯ 53/4 </v>
          </cell>
          <cell r="B1611" t="str">
            <v xml:space="preserve">Спортивная 2 адм.зд.лит."А1" </v>
          </cell>
          <cell r="C1611" t="str">
            <v xml:space="preserve">Прочие </v>
          </cell>
          <cell r="D1611">
            <v>79.88</v>
          </cell>
          <cell r="E1611">
            <v>0</v>
          </cell>
          <cell r="F1611">
            <v>359.46</v>
          </cell>
          <cell r="G1611">
            <v>0.43</v>
          </cell>
          <cell r="H1611">
            <v>1.19</v>
          </cell>
          <cell r="I1611">
            <v>4.5999999999999996</v>
          </cell>
          <cell r="J1611" t="str">
            <v xml:space="preserve"> </v>
          </cell>
          <cell r="K1611">
            <v>167</v>
          </cell>
          <cell r="L1611">
            <v>7.1700000000000002E-3</v>
          </cell>
          <cell r="M1611">
            <v>-19</v>
          </cell>
          <cell r="N1611">
            <v>18</v>
          </cell>
          <cell r="O1611">
            <v>1</v>
          </cell>
          <cell r="P1611">
            <v>10.468</v>
          </cell>
          <cell r="Q1611">
            <v>0</v>
          </cell>
          <cell r="R1611">
            <v>10.468</v>
          </cell>
        </row>
        <row r="1612">
          <cell r="A1612" t="str">
            <v xml:space="preserve">ИППОДРОМНАЯ 53/4 </v>
          </cell>
          <cell r="B1612" t="str">
            <v xml:space="preserve">Спортивная 2 кафе </v>
          </cell>
          <cell r="C1612" t="str">
            <v xml:space="preserve">Прочие </v>
          </cell>
          <cell r="D1612">
            <v>288.08999999999997</v>
          </cell>
          <cell r="E1612">
            <v>0</v>
          </cell>
          <cell r="F1612">
            <v>1296.4100000000001</v>
          </cell>
          <cell r="G1612">
            <v>0.35</v>
          </cell>
          <cell r="H1612">
            <v>1.19</v>
          </cell>
          <cell r="I1612">
            <v>4.5999999999999996</v>
          </cell>
          <cell r="J1612" t="str">
            <v xml:space="preserve"> </v>
          </cell>
          <cell r="K1612">
            <v>167</v>
          </cell>
          <cell r="L1612">
            <v>1.9910000000000001E-2</v>
          </cell>
          <cell r="M1612">
            <v>-19</v>
          </cell>
          <cell r="N1612">
            <v>16</v>
          </cell>
          <cell r="O1612">
            <v>1</v>
          </cell>
          <cell r="P1612">
            <v>26.169</v>
          </cell>
          <cell r="Q1612">
            <v>0</v>
          </cell>
          <cell r="R1612">
            <v>26.169</v>
          </cell>
        </row>
        <row r="1613">
          <cell r="A1613" t="str">
            <v xml:space="preserve">ИППОДРОМНАЯ 53/4 </v>
          </cell>
          <cell r="B1613" t="str">
            <v xml:space="preserve">Спортивная 2 сауна лит."А" </v>
          </cell>
          <cell r="C1613" t="str">
            <v xml:space="preserve">Прочие </v>
          </cell>
          <cell r="D1613">
            <v>402.42</v>
          </cell>
          <cell r="E1613">
            <v>0</v>
          </cell>
          <cell r="F1613">
            <v>2153</v>
          </cell>
          <cell r="G1613">
            <v>0.28000000000000003</v>
          </cell>
          <cell r="H1613">
            <v>1.19</v>
          </cell>
          <cell r="I1613">
            <v>4.5999999999999996</v>
          </cell>
          <cell r="J1613" t="str">
            <v xml:space="preserve"> </v>
          </cell>
          <cell r="K1613">
            <v>167</v>
          </cell>
          <cell r="L1613">
            <v>2.7970000000000002E-2</v>
          </cell>
          <cell r="M1613">
            <v>-19</v>
          </cell>
          <cell r="N1613">
            <v>18</v>
          </cell>
          <cell r="O1613">
            <v>1</v>
          </cell>
          <cell r="P1613">
            <v>40.835999999999999</v>
          </cell>
          <cell r="Q1613">
            <v>0</v>
          </cell>
          <cell r="R1613">
            <v>40.835999999999999</v>
          </cell>
        </row>
        <row r="1614">
          <cell r="A1614" t="str">
            <v xml:space="preserve">ИППОДРОМНАЯ 53/4 </v>
          </cell>
          <cell r="B1614" t="str">
            <v xml:space="preserve">Спортивная 2лит"Б"рем.мастерские </v>
          </cell>
          <cell r="C1614" t="str">
            <v xml:space="preserve">Прочие </v>
          </cell>
          <cell r="D1614">
            <v>227.8</v>
          </cell>
          <cell r="E1614">
            <v>0</v>
          </cell>
          <cell r="F1614">
            <v>1025.08</v>
          </cell>
          <cell r="G1614">
            <v>0.5</v>
          </cell>
          <cell r="H1614">
            <v>1.19</v>
          </cell>
          <cell r="I1614">
            <v>4.5999999999999996</v>
          </cell>
          <cell r="J1614" t="str">
            <v xml:space="preserve"> </v>
          </cell>
          <cell r="K1614">
            <v>167</v>
          </cell>
          <cell r="L1614">
            <v>2.2490000000000003E-2</v>
          </cell>
          <cell r="M1614">
            <v>-19</v>
          </cell>
          <cell r="N1614">
            <v>16</v>
          </cell>
          <cell r="O1614">
            <v>1</v>
          </cell>
          <cell r="P1614">
            <v>29.56</v>
          </cell>
          <cell r="Q1614">
            <v>0</v>
          </cell>
          <cell r="R1614">
            <v>29.56</v>
          </cell>
        </row>
        <row r="1615">
          <cell r="A1615" t="str">
            <v xml:space="preserve">ИППОДРОМНАЯ 53/4 </v>
          </cell>
          <cell r="B1615" t="str">
            <v xml:space="preserve">Московская 2/1 </v>
          </cell>
          <cell r="C1615" t="str">
            <v xml:space="preserve">Прочие </v>
          </cell>
          <cell r="D1615">
            <v>38.020000000000003</v>
          </cell>
          <cell r="E1615">
            <v>199</v>
          </cell>
          <cell r="F1615">
            <v>171.08</v>
          </cell>
          <cell r="G1615">
            <v>0.43</v>
          </cell>
          <cell r="H1615">
            <v>1.19</v>
          </cell>
          <cell r="I1615">
            <v>4.5999999999999996</v>
          </cell>
          <cell r="J1615" t="str">
            <v xml:space="preserve"> </v>
          </cell>
          <cell r="K1615">
            <v>167</v>
          </cell>
          <cell r="L1615">
            <v>3.2500000000000003E-3</v>
          </cell>
          <cell r="M1615">
            <v>-19</v>
          </cell>
          <cell r="N1615">
            <v>18</v>
          </cell>
          <cell r="O1615">
            <v>1</v>
          </cell>
          <cell r="P1615">
            <v>4.7439999999999998</v>
          </cell>
          <cell r="Q1615">
            <v>0</v>
          </cell>
          <cell r="R1615">
            <v>4.7439999999999998</v>
          </cell>
        </row>
        <row r="1616">
          <cell r="A1616" t="str">
            <v xml:space="preserve">ИППОДРОМНАЯ 53/4 </v>
          </cell>
          <cell r="B1616" t="str">
            <v xml:space="preserve">Московская 2 общ.3 </v>
          </cell>
          <cell r="C1616" t="str">
            <v xml:space="preserve">Население </v>
          </cell>
          <cell r="D1616">
            <v>10288.299999999999</v>
          </cell>
          <cell r="E1616">
            <v>32942</v>
          </cell>
          <cell r="F1616">
            <v>32942</v>
          </cell>
          <cell r="G1616">
            <v>0.35</v>
          </cell>
          <cell r="H1616">
            <v>1.19</v>
          </cell>
          <cell r="I1616">
            <v>4.5999999999999996</v>
          </cell>
          <cell r="J1616" t="str">
            <v xml:space="preserve">9 </v>
          </cell>
          <cell r="K1616">
            <v>167</v>
          </cell>
          <cell r="L1616">
            <v>0.54094000000000009</v>
          </cell>
          <cell r="M1616">
            <v>-19</v>
          </cell>
          <cell r="N1616">
            <v>18</v>
          </cell>
          <cell r="O1616">
            <v>1</v>
          </cell>
          <cell r="P1616">
            <v>789.76</v>
          </cell>
          <cell r="Q1616">
            <v>1023.717</v>
          </cell>
          <cell r="R1616">
            <v>1023.717</v>
          </cell>
        </row>
        <row r="1617">
          <cell r="A1617" t="str">
            <v xml:space="preserve">ИППОДРОМНАЯ 53/4 </v>
          </cell>
          <cell r="B1617" t="str">
            <v xml:space="preserve">Московская 2 общ.4 </v>
          </cell>
          <cell r="C1617" t="str">
            <v xml:space="preserve">Население </v>
          </cell>
          <cell r="D1617">
            <v>7019.2</v>
          </cell>
          <cell r="E1617">
            <v>26566</v>
          </cell>
          <cell r="F1617">
            <v>26566</v>
          </cell>
          <cell r="G1617">
            <v>0.37</v>
          </cell>
          <cell r="H1617">
            <v>1.19</v>
          </cell>
          <cell r="I1617">
            <v>4.5999999999999996</v>
          </cell>
          <cell r="J1617" t="str">
            <v xml:space="preserve">9 </v>
          </cell>
          <cell r="K1617">
            <v>167</v>
          </cell>
          <cell r="L1617">
            <v>0.45225299999999996</v>
          </cell>
          <cell r="M1617">
            <v>-19</v>
          </cell>
          <cell r="N1617">
            <v>18</v>
          </cell>
          <cell r="O1617">
            <v>1</v>
          </cell>
          <cell r="P1617">
            <v>660.28</v>
          </cell>
          <cell r="Q1617">
            <v>698.43499999999995</v>
          </cell>
          <cell r="R1617">
            <v>698.43499999999995</v>
          </cell>
        </row>
        <row r="1618">
          <cell r="A1618" t="str">
            <v xml:space="preserve">ИППОДРОМНАЯ 53/4 </v>
          </cell>
          <cell r="B1618" t="str">
            <v xml:space="preserve">Московская 2 общ.5 </v>
          </cell>
          <cell r="C1618" t="str">
            <v xml:space="preserve">Население </v>
          </cell>
          <cell r="D1618">
            <v>7582.8</v>
          </cell>
          <cell r="E1618">
            <v>26566</v>
          </cell>
          <cell r="F1618">
            <v>26566</v>
          </cell>
          <cell r="G1618">
            <v>0.37</v>
          </cell>
          <cell r="H1618">
            <v>1.19</v>
          </cell>
          <cell r="I1618">
            <v>4.5999999999999996</v>
          </cell>
          <cell r="J1618" t="str">
            <v xml:space="preserve">9 </v>
          </cell>
          <cell r="K1618">
            <v>167</v>
          </cell>
          <cell r="L1618">
            <v>0.45225299999999996</v>
          </cell>
          <cell r="M1618">
            <v>-19</v>
          </cell>
          <cell r="N1618">
            <v>18</v>
          </cell>
          <cell r="O1618">
            <v>1</v>
          </cell>
          <cell r="P1618">
            <v>660.28</v>
          </cell>
          <cell r="Q1618">
            <v>754.51099999999997</v>
          </cell>
          <cell r="R1618">
            <v>754.51099999999997</v>
          </cell>
        </row>
        <row r="1619">
          <cell r="A1619" t="str">
            <v xml:space="preserve">ИППОДРОМНАЯ 53/4 </v>
          </cell>
          <cell r="B1619" t="str">
            <v xml:space="preserve">Московская 2 Главный администр.корпус </v>
          </cell>
          <cell r="C1619" t="str">
            <v xml:space="preserve">Бюджет </v>
          </cell>
          <cell r="D1619">
            <v>18344.650000000001</v>
          </cell>
          <cell r="E1619">
            <v>115024</v>
          </cell>
          <cell r="F1619">
            <v>87268</v>
          </cell>
          <cell r="G1619">
            <v>0.32</v>
          </cell>
          <cell r="H1619">
            <v>1.19</v>
          </cell>
          <cell r="I1619">
            <v>4.5999999999999996</v>
          </cell>
          <cell r="J1619" t="str">
            <v xml:space="preserve"> </v>
          </cell>
          <cell r="K1619">
            <v>167</v>
          </cell>
          <cell r="L1619">
            <v>1.2253700000000001</v>
          </cell>
          <cell r="M1619">
            <v>-19</v>
          </cell>
          <cell r="N1619">
            <v>16</v>
          </cell>
          <cell r="O1619">
            <v>1</v>
          </cell>
          <cell r="P1619">
            <v>1610.598</v>
          </cell>
          <cell r="Q1619">
            <v>0</v>
          </cell>
          <cell r="R1619">
            <v>1610.598</v>
          </cell>
        </row>
        <row r="1620">
          <cell r="A1620" t="str">
            <v xml:space="preserve">ИППОДРОМНАЯ 53/4 </v>
          </cell>
          <cell r="B1620" t="str">
            <v xml:space="preserve">Московская 2 аудиторный корпус </v>
          </cell>
          <cell r="C1620" t="str">
            <v xml:space="preserve">Бюджет </v>
          </cell>
          <cell r="D1620">
            <v>2544.77</v>
          </cell>
          <cell r="E1620">
            <v>0</v>
          </cell>
          <cell r="F1620">
            <v>11451.47</v>
          </cell>
          <cell r="G1620">
            <v>0.33</v>
          </cell>
          <cell r="H1620">
            <v>1.19</v>
          </cell>
          <cell r="I1620">
            <v>4.5999999999999996</v>
          </cell>
          <cell r="J1620" t="str">
            <v xml:space="preserve"> </v>
          </cell>
          <cell r="K1620">
            <v>167</v>
          </cell>
          <cell r="L1620">
            <v>0.16582000000000002</v>
          </cell>
          <cell r="M1620">
            <v>-19</v>
          </cell>
          <cell r="N1620">
            <v>16</v>
          </cell>
          <cell r="O1620">
            <v>1</v>
          </cell>
          <cell r="P1620">
            <v>217.95</v>
          </cell>
          <cell r="Q1620">
            <v>0</v>
          </cell>
          <cell r="R1620">
            <v>217.95</v>
          </cell>
        </row>
        <row r="1621">
          <cell r="A1621" t="str">
            <v xml:space="preserve">ИППОДРОМНАЯ 53/4 </v>
          </cell>
          <cell r="B1621" t="str">
            <v xml:space="preserve">Московская 2 блок поточных аудит. </v>
          </cell>
          <cell r="C1621" t="str">
            <v xml:space="preserve">Бюджет </v>
          </cell>
          <cell r="D1621">
            <v>6602.68</v>
          </cell>
          <cell r="E1621">
            <v>0</v>
          </cell>
          <cell r="F1621">
            <v>29712.05</v>
          </cell>
          <cell r="G1621">
            <v>0.24</v>
          </cell>
          <cell r="H1621">
            <v>1.19</v>
          </cell>
          <cell r="I1621">
            <v>4.5999999999999996</v>
          </cell>
          <cell r="J1621" t="str">
            <v xml:space="preserve"> </v>
          </cell>
          <cell r="K1621">
            <v>167</v>
          </cell>
          <cell r="L1621">
            <v>0.31290000000000001</v>
          </cell>
          <cell r="M1621">
            <v>-19</v>
          </cell>
          <cell r="N1621">
            <v>16</v>
          </cell>
          <cell r="O1621">
            <v>1</v>
          </cell>
          <cell r="P1621">
            <v>411.26900000000001</v>
          </cell>
          <cell r="Q1621">
            <v>0</v>
          </cell>
          <cell r="R1621">
            <v>411.26900000000001</v>
          </cell>
        </row>
        <row r="1622">
          <cell r="A1622" t="str">
            <v xml:space="preserve">ИППОДРОМНАЯ 53/4 </v>
          </cell>
          <cell r="B1622" t="str">
            <v xml:space="preserve">Московская 2 каф.физ.воспит. </v>
          </cell>
          <cell r="C1622" t="str">
            <v xml:space="preserve">Бюджет </v>
          </cell>
          <cell r="D1622">
            <v>4196.09</v>
          </cell>
          <cell r="E1622">
            <v>0</v>
          </cell>
          <cell r="F1622">
            <v>16859</v>
          </cell>
          <cell r="G1622">
            <v>0.30000000000000004</v>
          </cell>
          <cell r="H1622">
            <v>1.19</v>
          </cell>
          <cell r="I1622">
            <v>4.5999999999999996</v>
          </cell>
          <cell r="J1622" t="str">
            <v xml:space="preserve">. </v>
          </cell>
          <cell r="K1622">
            <v>167</v>
          </cell>
          <cell r="L1622">
            <v>0.22193299999999999</v>
          </cell>
          <cell r="M1622">
            <v>-19</v>
          </cell>
          <cell r="N1622">
            <v>16</v>
          </cell>
          <cell r="O1622">
            <v>1</v>
          </cell>
          <cell r="P1622">
            <v>291.70400000000001</v>
          </cell>
          <cell r="Q1622">
            <v>0</v>
          </cell>
          <cell r="R1622">
            <v>291.70400000000001</v>
          </cell>
        </row>
        <row r="1623">
          <cell r="A1623" t="str">
            <v xml:space="preserve">ИППОДРОМНАЯ 53/4 </v>
          </cell>
          <cell r="B1623" t="str">
            <v xml:space="preserve">Московская 2 кор."Л" </v>
          </cell>
          <cell r="C1623" t="str">
            <v xml:space="preserve">Бюджет </v>
          </cell>
          <cell r="D1623">
            <v>315</v>
          </cell>
          <cell r="E1623">
            <v>0</v>
          </cell>
          <cell r="F1623">
            <v>1040</v>
          </cell>
          <cell r="G1623">
            <v>0</v>
          </cell>
          <cell r="H1623">
            <v>1.19</v>
          </cell>
          <cell r="I1623">
            <v>4.5999999999999996</v>
          </cell>
          <cell r="J1623" t="str">
            <v xml:space="preserve"> </v>
          </cell>
          <cell r="K1623">
            <v>167</v>
          </cell>
          <cell r="L1623">
            <v>4.4550000000000006E-2</v>
          </cell>
          <cell r="M1623">
            <v>-19</v>
          </cell>
          <cell r="N1623">
            <v>16</v>
          </cell>
          <cell r="O1623">
            <v>1</v>
          </cell>
          <cell r="P1623">
            <v>58.554000000000002</v>
          </cell>
          <cell r="Q1623">
            <v>0</v>
          </cell>
          <cell r="R1623">
            <v>58.554000000000002</v>
          </cell>
        </row>
        <row r="1624">
          <cell r="A1624" t="str">
            <v xml:space="preserve">ИППОДРОМНАЯ 53/4 </v>
          </cell>
          <cell r="B1624" t="str">
            <v xml:space="preserve">Московская 2 учеб. корпус "В" </v>
          </cell>
          <cell r="C1624" t="str">
            <v xml:space="preserve">Бюджет </v>
          </cell>
          <cell r="D1624">
            <v>2354.63</v>
          </cell>
          <cell r="E1624">
            <v>18500</v>
          </cell>
          <cell r="F1624">
            <v>10595.82</v>
          </cell>
          <cell r="G1624">
            <v>0.33</v>
          </cell>
          <cell r="H1624">
            <v>1.19</v>
          </cell>
          <cell r="I1624">
            <v>4.5999999999999996</v>
          </cell>
          <cell r="J1624" t="str">
            <v xml:space="preserve"> </v>
          </cell>
          <cell r="K1624">
            <v>167</v>
          </cell>
          <cell r="L1624">
            <v>0.15343000000000001</v>
          </cell>
          <cell r="M1624">
            <v>-19</v>
          </cell>
          <cell r="N1624">
            <v>16</v>
          </cell>
          <cell r="O1624">
            <v>1</v>
          </cell>
          <cell r="P1624">
            <v>201.666</v>
          </cell>
          <cell r="Q1624">
            <v>0</v>
          </cell>
          <cell r="R1624">
            <v>201.666</v>
          </cell>
        </row>
        <row r="1625">
          <cell r="A1625" t="str">
            <v xml:space="preserve">ИППОДРОМНАЯ 53/4 </v>
          </cell>
          <cell r="B1625" t="str">
            <v xml:space="preserve">Московская 2 учебно-лаб.корпус </v>
          </cell>
          <cell r="C1625" t="str">
            <v xml:space="preserve">Бюджет </v>
          </cell>
          <cell r="D1625">
            <v>11894.53</v>
          </cell>
          <cell r="E1625">
            <v>0</v>
          </cell>
          <cell r="F1625">
            <v>53525.37</v>
          </cell>
          <cell r="G1625">
            <v>0.24</v>
          </cell>
          <cell r="H1625">
            <v>1.19</v>
          </cell>
          <cell r="I1625">
            <v>4.5999999999999996</v>
          </cell>
          <cell r="J1625" t="str">
            <v xml:space="preserve"> </v>
          </cell>
          <cell r="K1625">
            <v>167</v>
          </cell>
          <cell r="L1625">
            <v>0.56368000000000007</v>
          </cell>
          <cell r="M1625">
            <v>-19</v>
          </cell>
          <cell r="N1625">
            <v>16</v>
          </cell>
          <cell r="O1625">
            <v>1</v>
          </cell>
          <cell r="P1625">
            <v>740.88800000000003</v>
          </cell>
          <cell r="Q1625">
            <v>0</v>
          </cell>
          <cell r="R1625">
            <v>740.88800000000003</v>
          </cell>
        </row>
        <row r="1626">
          <cell r="A1626" t="str">
            <v xml:space="preserve">ИППОДРОМНАЯ 53/4 </v>
          </cell>
          <cell r="B1626" t="str">
            <v xml:space="preserve">Московская 2  хоз.блок </v>
          </cell>
          <cell r="C1626" t="str">
            <v xml:space="preserve">Прочие </v>
          </cell>
          <cell r="D1626">
            <v>3516.12</v>
          </cell>
          <cell r="E1626">
            <v>0</v>
          </cell>
          <cell r="F1626">
            <v>13009.65</v>
          </cell>
          <cell r="G1626">
            <v>0.35</v>
          </cell>
          <cell r="H1626">
            <v>1.19</v>
          </cell>
          <cell r="I1626">
            <v>4.5999999999999996</v>
          </cell>
          <cell r="J1626" t="str">
            <v xml:space="preserve"> </v>
          </cell>
          <cell r="K1626">
            <v>167</v>
          </cell>
          <cell r="L1626">
            <v>0.19980000000000001</v>
          </cell>
          <cell r="M1626">
            <v>-19</v>
          </cell>
          <cell r="N1626">
            <v>16</v>
          </cell>
          <cell r="O1626">
            <v>1</v>
          </cell>
          <cell r="P1626">
            <v>262.61200000000002</v>
          </cell>
          <cell r="Q1626">
            <v>0</v>
          </cell>
          <cell r="R1626">
            <v>262.61200000000002</v>
          </cell>
        </row>
        <row r="1627">
          <cell r="A1627" t="str">
            <v xml:space="preserve">ИППОДРОМНАЯ 53/4 </v>
          </cell>
          <cell r="B1627" t="str">
            <v xml:space="preserve">Московская 2/1 парик-я </v>
          </cell>
          <cell r="C1627" t="str">
            <v xml:space="preserve">Прочие </v>
          </cell>
          <cell r="D1627">
            <v>27.72</v>
          </cell>
          <cell r="E1627">
            <v>0</v>
          </cell>
          <cell r="F1627">
            <v>129</v>
          </cell>
          <cell r="G1627">
            <v>0.43</v>
          </cell>
          <cell r="H1627">
            <v>1.19</v>
          </cell>
          <cell r="I1627">
            <v>4.5999999999999996</v>
          </cell>
          <cell r="J1627" t="str">
            <v xml:space="preserve">. </v>
          </cell>
          <cell r="K1627">
            <v>167</v>
          </cell>
          <cell r="L1627">
            <v>2.3700000000000001E-3</v>
          </cell>
          <cell r="M1627">
            <v>-19</v>
          </cell>
          <cell r="N1627">
            <v>15</v>
          </cell>
          <cell r="O1627">
            <v>1</v>
          </cell>
          <cell r="P1627">
            <v>2.927</v>
          </cell>
          <cell r="Q1627">
            <v>0</v>
          </cell>
          <cell r="R1627">
            <v>2.927</v>
          </cell>
        </row>
        <row r="1628">
          <cell r="A1628" t="str">
            <v xml:space="preserve">ИППОДРОМНАЯ 53/4 </v>
          </cell>
          <cell r="B1628" t="str">
            <v xml:space="preserve">Пр Ипподромный 15 20-ти кв.ж/д </v>
          </cell>
          <cell r="C1628" t="str">
            <v xml:space="preserve">Население </v>
          </cell>
          <cell r="D1628">
            <v>3095</v>
          </cell>
          <cell r="E1628">
            <v>6820</v>
          </cell>
          <cell r="F1628">
            <v>6815</v>
          </cell>
          <cell r="G1628">
            <v>0.42</v>
          </cell>
          <cell r="H1628">
            <v>1.19</v>
          </cell>
          <cell r="I1628">
            <v>4.5999999999999996</v>
          </cell>
          <cell r="J1628" t="str">
            <v xml:space="preserve">5 </v>
          </cell>
          <cell r="K1628">
            <v>167</v>
          </cell>
          <cell r="L1628">
            <v>0.13340000000000002</v>
          </cell>
          <cell r="M1628">
            <v>-19</v>
          </cell>
          <cell r="N1628">
            <v>18</v>
          </cell>
          <cell r="O1628">
            <v>1</v>
          </cell>
          <cell r="P1628">
            <v>194.762</v>
          </cell>
          <cell r="Q1628">
            <v>307.96199999999999</v>
          </cell>
          <cell r="R1628">
            <v>307.96199999999999</v>
          </cell>
        </row>
        <row r="1629">
          <cell r="A1629" t="str">
            <v xml:space="preserve">ИППОДРОМНАЯ 53/4 </v>
          </cell>
          <cell r="B1629" t="str">
            <v xml:space="preserve">Московская 2/1 маг-н продов. </v>
          </cell>
          <cell r="C1629" t="str">
            <v xml:space="preserve">Прочие </v>
          </cell>
          <cell r="D1629">
            <v>88.91</v>
          </cell>
          <cell r="E1629">
            <v>0</v>
          </cell>
          <cell r="F1629">
            <v>415</v>
          </cell>
          <cell r="G1629">
            <v>0.43</v>
          </cell>
          <cell r="H1629">
            <v>1.19</v>
          </cell>
          <cell r="I1629">
            <v>4.5999999999999996</v>
          </cell>
          <cell r="J1629" t="str">
            <v xml:space="preserve">. </v>
          </cell>
          <cell r="K1629">
            <v>167</v>
          </cell>
          <cell r="L1629">
            <v>7.6E-3</v>
          </cell>
          <cell r="M1629">
            <v>-19</v>
          </cell>
          <cell r="N1629">
            <v>15</v>
          </cell>
          <cell r="O1629">
            <v>1</v>
          </cell>
          <cell r="P1629">
            <v>9.3870000000000005</v>
          </cell>
          <cell r="Q1629">
            <v>0</v>
          </cell>
          <cell r="R1629">
            <v>9.3870000000000005</v>
          </cell>
        </row>
        <row r="1630">
          <cell r="A1630" t="str">
            <v xml:space="preserve">ИППОДРОМНАЯ 53/4 </v>
          </cell>
          <cell r="B1630" t="str">
            <v xml:space="preserve">Московская 2/1 кафе </v>
          </cell>
          <cell r="C1630" t="str">
            <v xml:space="preserve">Прочие </v>
          </cell>
          <cell r="D1630">
            <v>145.99</v>
          </cell>
          <cell r="E1630">
            <v>0</v>
          </cell>
          <cell r="F1630">
            <v>661</v>
          </cell>
          <cell r="G1630">
            <v>0.43</v>
          </cell>
          <cell r="H1630">
            <v>1.19</v>
          </cell>
          <cell r="I1630">
            <v>4.5999999999999996</v>
          </cell>
          <cell r="J1630" t="str">
            <v xml:space="preserve">. </v>
          </cell>
          <cell r="K1630">
            <v>167</v>
          </cell>
          <cell r="L1630">
            <v>1.2480000000000002E-2</v>
          </cell>
          <cell r="M1630">
            <v>-19</v>
          </cell>
          <cell r="N1630">
            <v>16</v>
          </cell>
          <cell r="O1630">
            <v>1</v>
          </cell>
          <cell r="P1630">
            <v>16.404</v>
          </cell>
          <cell r="Q1630">
            <v>0</v>
          </cell>
          <cell r="R1630">
            <v>16.404</v>
          </cell>
        </row>
        <row r="1631">
          <cell r="A1631" t="str">
            <v xml:space="preserve">ИППОДРОМНАЯ 53/4 </v>
          </cell>
          <cell r="B1631" t="str">
            <v xml:space="preserve">Ипподромная 53 кв.270 аптека </v>
          </cell>
          <cell r="C1631" t="str">
            <v xml:space="preserve">Прочие </v>
          </cell>
          <cell r="D1631">
            <v>44.04</v>
          </cell>
          <cell r="E1631">
            <v>0</v>
          </cell>
          <cell r="F1631">
            <v>162.94999999999999</v>
          </cell>
          <cell r="G1631">
            <v>0.34</v>
          </cell>
          <cell r="H1631">
            <v>1.19</v>
          </cell>
          <cell r="I1631">
            <v>4.5999999999999996</v>
          </cell>
          <cell r="J1631" t="str">
            <v xml:space="preserve"> </v>
          </cell>
          <cell r="K1631">
            <v>167</v>
          </cell>
          <cell r="L1631">
            <v>2.5700000000000002E-3</v>
          </cell>
          <cell r="M1631">
            <v>-19</v>
          </cell>
          <cell r="N1631">
            <v>18</v>
          </cell>
          <cell r="O1631">
            <v>1</v>
          </cell>
          <cell r="P1631">
            <v>3.7530000000000001</v>
          </cell>
          <cell r="Q1631">
            <v>0</v>
          </cell>
          <cell r="R1631">
            <v>3.7530000000000001</v>
          </cell>
        </row>
        <row r="1632">
          <cell r="A1632" t="str">
            <v xml:space="preserve">ИППОДРОМНАЯ 53/4 </v>
          </cell>
          <cell r="B1632" t="str">
            <v xml:space="preserve">Московская 2 хоз.пом. </v>
          </cell>
          <cell r="C1632" t="str">
            <v xml:space="preserve">Прочие </v>
          </cell>
          <cell r="D1632">
            <v>32.9</v>
          </cell>
          <cell r="E1632">
            <v>0</v>
          </cell>
          <cell r="F1632">
            <v>149</v>
          </cell>
          <cell r="G1632">
            <v>0.5</v>
          </cell>
          <cell r="H1632">
            <v>1.19</v>
          </cell>
          <cell r="I1632">
            <v>4.5999999999999996</v>
          </cell>
          <cell r="J1632" t="str">
            <v xml:space="preserve"> </v>
          </cell>
          <cell r="K1632">
            <v>167</v>
          </cell>
          <cell r="L1632">
            <v>3.2700000000000003E-3</v>
          </cell>
          <cell r="M1632">
            <v>-19</v>
          </cell>
          <cell r="N1632">
            <v>16</v>
          </cell>
          <cell r="O1632">
            <v>1</v>
          </cell>
          <cell r="P1632">
            <v>4.2969999999999997</v>
          </cell>
          <cell r="Q1632">
            <v>0</v>
          </cell>
          <cell r="R1632">
            <v>4.2969999999999997</v>
          </cell>
        </row>
        <row r="1633">
          <cell r="A1633" t="str">
            <v xml:space="preserve">ИППОДРОМНАЯ 53/4 </v>
          </cell>
          <cell r="B1633" t="str">
            <v xml:space="preserve">Дербентская 57ж/дом </v>
          </cell>
          <cell r="C1633" t="str">
            <v xml:space="preserve">Население </v>
          </cell>
          <cell r="D1633">
            <v>7809.8</v>
          </cell>
          <cell r="E1633">
            <v>16189</v>
          </cell>
          <cell r="F1633">
            <v>16180.01</v>
          </cell>
          <cell r="G1633">
            <v>0.37</v>
          </cell>
          <cell r="H1633">
            <v>1.19</v>
          </cell>
          <cell r="I1633">
            <v>4.5999999999999996</v>
          </cell>
          <cell r="J1633" t="str">
            <v xml:space="preserve">9 </v>
          </cell>
          <cell r="K1633">
            <v>167</v>
          </cell>
          <cell r="L1633">
            <v>0.2777</v>
          </cell>
          <cell r="M1633">
            <v>-19</v>
          </cell>
          <cell r="N1633">
            <v>18</v>
          </cell>
          <cell r="O1633">
            <v>1</v>
          </cell>
          <cell r="P1633">
            <v>405.43599999999998</v>
          </cell>
          <cell r="Q1633">
            <v>777.09900000000005</v>
          </cell>
          <cell r="R1633">
            <v>777.09900000000005</v>
          </cell>
        </row>
        <row r="1634">
          <cell r="A1634" t="str">
            <v xml:space="preserve">ИППОДРОМНАЯ 53/4 </v>
          </cell>
          <cell r="B1634" t="str">
            <v xml:space="preserve">К Зорь 23 ж/д </v>
          </cell>
          <cell r="C1634" t="str">
            <v xml:space="preserve">Население </v>
          </cell>
          <cell r="D1634">
            <v>5140.8999999999996</v>
          </cell>
          <cell r="E1634">
            <v>23134</v>
          </cell>
          <cell r="F1634">
            <v>23134</v>
          </cell>
          <cell r="G1634">
            <v>0</v>
          </cell>
          <cell r="H1634">
            <v>1.19</v>
          </cell>
          <cell r="I1634">
            <v>4.5999999999999996</v>
          </cell>
          <cell r="J1634" t="str">
            <v xml:space="preserve">10 </v>
          </cell>
          <cell r="K1634">
            <v>167</v>
          </cell>
          <cell r="L1634">
            <v>0.39705000000000001</v>
          </cell>
          <cell r="M1634">
            <v>-19</v>
          </cell>
          <cell r="N1634">
            <v>18</v>
          </cell>
          <cell r="O1634">
            <v>1</v>
          </cell>
          <cell r="P1634">
            <v>579.68399999999997</v>
          </cell>
          <cell r="Q1634">
            <v>511.53500000000003</v>
          </cell>
          <cell r="R1634">
            <v>511.53500000000003</v>
          </cell>
        </row>
        <row r="1635">
          <cell r="A1635" t="str">
            <v xml:space="preserve">ИППОДРОМНАЯ 53/4 </v>
          </cell>
          <cell r="B1635" t="str">
            <v xml:space="preserve">Ипподромная 53/1 Ж/Д </v>
          </cell>
          <cell r="C1635" t="str">
            <v xml:space="preserve">Население </v>
          </cell>
          <cell r="D1635">
            <v>6409.3</v>
          </cell>
          <cell r="E1635">
            <v>25198</v>
          </cell>
          <cell r="F1635">
            <v>25198</v>
          </cell>
          <cell r="G1635">
            <v>0</v>
          </cell>
          <cell r="H1635">
            <v>1.19</v>
          </cell>
          <cell r="I1635">
            <v>4.5999999999999996</v>
          </cell>
          <cell r="J1635" t="str">
            <v xml:space="preserve">5 </v>
          </cell>
          <cell r="K1635">
            <v>167</v>
          </cell>
          <cell r="L1635">
            <v>0.253</v>
          </cell>
          <cell r="M1635">
            <v>-19</v>
          </cell>
          <cell r="N1635">
            <v>18</v>
          </cell>
          <cell r="O1635">
            <v>1</v>
          </cell>
          <cell r="P1635">
            <v>369.37400000000002</v>
          </cell>
          <cell r="Q1635">
            <v>637.74400000000003</v>
          </cell>
          <cell r="R1635">
            <v>637.74400000000003</v>
          </cell>
        </row>
        <row r="1636">
          <cell r="A1636" t="str">
            <v xml:space="preserve">ИППОДРОМНАЯ 53/4 </v>
          </cell>
          <cell r="B1636" t="str">
            <v xml:space="preserve">Дербенская 18/1 </v>
          </cell>
          <cell r="C1636" t="str">
            <v xml:space="preserve">Жилзаказчик </v>
          </cell>
          <cell r="D1636">
            <v>10913.710000000001</v>
          </cell>
          <cell r="E1636">
            <v>31950</v>
          </cell>
          <cell r="F1636">
            <v>48343.5</v>
          </cell>
          <cell r="G1636">
            <v>0.34</v>
          </cell>
          <cell r="H1636">
            <v>1.19</v>
          </cell>
          <cell r="I1636">
            <v>4.5999999999999996</v>
          </cell>
          <cell r="J1636" t="str">
            <v xml:space="preserve">10 </v>
          </cell>
          <cell r="K1636">
            <v>167</v>
          </cell>
          <cell r="L1636">
            <v>0.76245200000000002</v>
          </cell>
          <cell r="M1636">
            <v>-19</v>
          </cell>
          <cell r="N1636">
            <v>18</v>
          </cell>
          <cell r="O1636">
            <v>1</v>
          </cell>
          <cell r="P1636">
            <v>1112.162</v>
          </cell>
          <cell r="Q1636">
            <v>1084.894</v>
          </cell>
          <cell r="R1636">
            <v>1084.894</v>
          </cell>
        </row>
        <row r="1637">
          <cell r="A1637" t="str">
            <v xml:space="preserve">ИППОДРОМНАЯ 53/4 </v>
          </cell>
          <cell r="B1637" t="str">
            <v xml:space="preserve">Ипподромная 53 </v>
          </cell>
          <cell r="C1637" t="str">
            <v xml:space="preserve">Жилзаказчик </v>
          </cell>
          <cell r="D1637">
            <v>21561.599999999999</v>
          </cell>
          <cell r="E1637">
            <v>92738</v>
          </cell>
          <cell r="F1637">
            <v>92261.21</v>
          </cell>
          <cell r="G1637">
            <v>0</v>
          </cell>
          <cell r="H1637">
            <v>1.19</v>
          </cell>
          <cell r="I1637">
            <v>4.5999999999999996</v>
          </cell>
          <cell r="J1637" t="str">
            <v xml:space="preserve">11 </v>
          </cell>
          <cell r="K1637">
            <v>167</v>
          </cell>
          <cell r="L1637">
            <v>1.4919560000000001</v>
          </cell>
          <cell r="M1637">
            <v>-19</v>
          </cell>
          <cell r="N1637">
            <v>18</v>
          </cell>
          <cell r="O1637">
            <v>1</v>
          </cell>
          <cell r="P1637">
            <v>2178.223</v>
          </cell>
          <cell r="Q1637">
            <v>2145.4499999999998</v>
          </cell>
          <cell r="R1637">
            <v>2145.4499999999998</v>
          </cell>
        </row>
        <row r="1638">
          <cell r="A1638" t="str">
            <v xml:space="preserve">ИППОДРОМНАЯ 53/4 </v>
          </cell>
          <cell r="B1638" t="str">
            <v xml:space="preserve">Дербенская 18 </v>
          </cell>
          <cell r="C1638" t="str">
            <v xml:space="preserve">Жилзаказчик </v>
          </cell>
          <cell r="D1638">
            <v>7207.5</v>
          </cell>
          <cell r="E1638">
            <v>17402</v>
          </cell>
          <cell r="F1638">
            <v>32585</v>
          </cell>
          <cell r="G1638">
            <v>0.36</v>
          </cell>
          <cell r="H1638">
            <v>1.19</v>
          </cell>
          <cell r="I1638">
            <v>4.5999999999999996</v>
          </cell>
          <cell r="J1638" t="str">
            <v xml:space="preserve">9 </v>
          </cell>
          <cell r="K1638">
            <v>167</v>
          </cell>
          <cell r="L1638">
            <v>0.53658899999999998</v>
          </cell>
          <cell r="M1638">
            <v>-19</v>
          </cell>
          <cell r="N1638">
            <v>18</v>
          </cell>
          <cell r="O1638">
            <v>1</v>
          </cell>
          <cell r="P1638">
            <v>783.40800000000002</v>
          </cell>
          <cell r="Q1638">
            <v>717.16899999999998</v>
          </cell>
          <cell r="R1638">
            <v>717.16899999999998</v>
          </cell>
        </row>
        <row r="1639">
          <cell r="A1639" t="str">
            <v xml:space="preserve">ИППОДРОМНАЯ 53/4 </v>
          </cell>
          <cell r="B1639" t="str">
            <v xml:space="preserve">Жлобы 1/1 </v>
          </cell>
          <cell r="C1639" t="str">
            <v xml:space="preserve">Жилзаказчик </v>
          </cell>
          <cell r="D1639">
            <v>5666.1</v>
          </cell>
          <cell r="E1639">
            <v>25841</v>
          </cell>
          <cell r="F1639">
            <v>27349.11</v>
          </cell>
          <cell r="G1639">
            <v>0.36</v>
          </cell>
          <cell r="H1639">
            <v>1.19</v>
          </cell>
          <cell r="I1639">
            <v>4.5999999999999996</v>
          </cell>
          <cell r="J1639" t="str">
            <v xml:space="preserve">9 </v>
          </cell>
          <cell r="K1639">
            <v>167</v>
          </cell>
          <cell r="L1639">
            <v>0.46281299999999997</v>
          </cell>
          <cell r="M1639">
            <v>-19</v>
          </cell>
          <cell r="N1639">
            <v>18</v>
          </cell>
          <cell r="O1639">
            <v>1</v>
          </cell>
          <cell r="P1639">
            <v>675.697</v>
          </cell>
          <cell r="Q1639">
            <v>563.79600000000005</v>
          </cell>
          <cell r="R1639">
            <v>563.79600000000005</v>
          </cell>
        </row>
        <row r="1640">
          <cell r="A1640" t="str">
            <v xml:space="preserve">ИППОДРОМНАЯ 53/4 </v>
          </cell>
          <cell r="B1640" t="str">
            <v xml:space="preserve">Ипподромная 49 А </v>
          </cell>
          <cell r="C1640" t="str">
            <v xml:space="preserve">Жилзаказчик </v>
          </cell>
          <cell r="D1640">
            <v>23733.82</v>
          </cell>
          <cell r="E1640">
            <v>35793</v>
          </cell>
          <cell r="F1640">
            <v>71685.5</v>
          </cell>
          <cell r="G1640">
            <v>0.35</v>
          </cell>
          <cell r="H1640">
            <v>1.19</v>
          </cell>
          <cell r="I1640">
            <v>4.5999999999999996</v>
          </cell>
          <cell r="J1640" t="str">
            <v xml:space="preserve">9 </v>
          </cell>
          <cell r="K1640">
            <v>167</v>
          </cell>
          <cell r="L1640">
            <v>1.1970460000000001</v>
          </cell>
          <cell r="M1640">
            <v>-19</v>
          </cell>
          <cell r="N1640">
            <v>18</v>
          </cell>
          <cell r="O1640">
            <v>1</v>
          </cell>
          <cell r="P1640">
            <v>848.19899999999996</v>
          </cell>
          <cell r="Q1640">
            <v>1573.616</v>
          </cell>
          <cell r="R1640">
            <v>1573.616</v>
          </cell>
        </row>
        <row r="1641">
          <cell r="A1641" t="str">
            <v xml:space="preserve">ИППОДРОМНАЯ 53/4 </v>
          </cell>
          <cell r="B1641" t="str">
            <v xml:space="preserve">Московская 2/1 </v>
          </cell>
          <cell r="C1641" t="str">
            <v xml:space="preserve">Жилзаказчик </v>
          </cell>
          <cell r="D1641">
            <v>10493.67</v>
          </cell>
          <cell r="E1641">
            <v>51668</v>
          </cell>
          <cell r="F1641">
            <v>51892.54</v>
          </cell>
          <cell r="G1641">
            <v>0</v>
          </cell>
          <cell r="H1641">
            <v>1.19</v>
          </cell>
          <cell r="I1641">
            <v>4.5999999999999996</v>
          </cell>
          <cell r="J1641" t="str">
            <v xml:space="preserve">9 </v>
          </cell>
          <cell r="K1641">
            <v>167</v>
          </cell>
          <cell r="L1641">
            <v>0.72092500000000004</v>
          </cell>
          <cell r="M1641">
            <v>-19</v>
          </cell>
          <cell r="N1641">
            <v>18</v>
          </cell>
          <cell r="O1641">
            <v>1</v>
          </cell>
          <cell r="P1641">
            <v>1047.364</v>
          </cell>
          <cell r="Q1641">
            <v>1038.703</v>
          </cell>
          <cell r="R1641">
            <v>1038.703</v>
          </cell>
        </row>
        <row r="1642">
          <cell r="A1642" t="str">
            <v xml:space="preserve">ИППОДРОМНАЯ 53/4 </v>
          </cell>
          <cell r="B1642" t="str">
            <v xml:space="preserve">Дербенская 18 маг-н </v>
          </cell>
          <cell r="C1642" t="str">
            <v xml:space="preserve">Прочие </v>
          </cell>
          <cell r="D1642">
            <v>129.47999999999999</v>
          </cell>
          <cell r="E1642">
            <v>0</v>
          </cell>
          <cell r="F1642">
            <v>479.06</v>
          </cell>
          <cell r="G1642">
            <v>0.36</v>
          </cell>
          <cell r="H1642">
            <v>1.19</v>
          </cell>
          <cell r="I1642">
            <v>4.5999999999999996</v>
          </cell>
          <cell r="J1642" t="str">
            <v xml:space="preserve"> </v>
          </cell>
          <cell r="K1642">
            <v>167</v>
          </cell>
          <cell r="L1642">
            <v>8.0000000000000002E-3</v>
          </cell>
          <cell r="M1642">
            <v>-19</v>
          </cell>
          <cell r="N1642">
            <v>18</v>
          </cell>
          <cell r="O1642">
            <v>1</v>
          </cell>
          <cell r="P1642">
            <v>11.68</v>
          </cell>
          <cell r="Q1642">
            <v>0</v>
          </cell>
          <cell r="R1642">
            <v>11.68</v>
          </cell>
        </row>
        <row r="1643">
          <cell r="A1643" t="str">
            <v xml:space="preserve">ИППОДРОМНАЯ 53/4 </v>
          </cell>
          <cell r="B1643" t="str">
            <v xml:space="preserve">Дербентская 51 ж/д </v>
          </cell>
          <cell r="C1643" t="str">
            <v xml:space="preserve">Население </v>
          </cell>
          <cell r="D1643">
            <v>71.8</v>
          </cell>
          <cell r="E1643">
            <v>284</v>
          </cell>
          <cell r="F1643">
            <v>259.75</v>
          </cell>
          <cell r="G1643">
            <v>0.82</v>
          </cell>
          <cell r="H1643">
            <v>1.19</v>
          </cell>
          <cell r="I1643">
            <v>4.5999999999999996</v>
          </cell>
          <cell r="J1643" t="str">
            <v xml:space="preserve">1 </v>
          </cell>
          <cell r="K1643">
            <v>167</v>
          </cell>
          <cell r="L1643">
            <v>9.8800000000000016E-3</v>
          </cell>
          <cell r="M1643">
            <v>-19</v>
          </cell>
          <cell r="N1643">
            <v>18</v>
          </cell>
          <cell r="O1643">
            <v>1</v>
          </cell>
          <cell r="P1643">
            <v>14.425000000000001</v>
          </cell>
          <cell r="Q1643">
            <v>9.5250000000000004</v>
          </cell>
          <cell r="R1643">
            <v>9.5250000000000004</v>
          </cell>
        </row>
        <row r="1644">
          <cell r="A1644" t="str">
            <v xml:space="preserve">ИППОДРОМНАЯ 53/4 </v>
          </cell>
          <cell r="B1644" t="str">
            <v xml:space="preserve">Московская 2/1 маг-н </v>
          </cell>
          <cell r="C1644" t="str">
            <v xml:space="preserve">Прочие </v>
          </cell>
          <cell r="D1644">
            <v>214.42</v>
          </cell>
          <cell r="E1644">
            <v>0</v>
          </cell>
          <cell r="F1644">
            <v>1000</v>
          </cell>
          <cell r="G1644">
            <v>0.43</v>
          </cell>
          <cell r="H1644">
            <v>1.19</v>
          </cell>
          <cell r="I1644">
            <v>4.5999999999999996</v>
          </cell>
          <cell r="J1644" t="str">
            <v xml:space="preserve"> </v>
          </cell>
          <cell r="K1644">
            <v>167</v>
          </cell>
          <cell r="L1644">
            <v>1.8330000000000003E-2</v>
          </cell>
          <cell r="M1644">
            <v>-19</v>
          </cell>
          <cell r="N1644">
            <v>15</v>
          </cell>
          <cell r="O1644">
            <v>1</v>
          </cell>
          <cell r="P1644">
            <v>22.64</v>
          </cell>
          <cell r="Q1644">
            <v>0</v>
          </cell>
          <cell r="R1644">
            <v>22.64</v>
          </cell>
        </row>
        <row r="1645">
          <cell r="A1645" t="str">
            <v xml:space="preserve">ИППОДРОМНАЯ 53/4 </v>
          </cell>
          <cell r="B1645" t="str">
            <v xml:space="preserve">Жлобы 1/1 Адм.помещ и лабор </v>
          </cell>
          <cell r="C1645" t="str">
            <v xml:space="preserve">Прочие </v>
          </cell>
          <cell r="D1645">
            <v>249</v>
          </cell>
          <cell r="E1645">
            <v>0</v>
          </cell>
          <cell r="F1645">
            <v>1214.7</v>
          </cell>
          <cell r="G1645">
            <v>0.43</v>
          </cell>
          <cell r="H1645">
            <v>1.19</v>
          </cell>
          <cell r="I1645">
            <v>4.5999999999999996</v>
          </cell>
          <cell r="J1645" t="str">
            <v xml:space="preserve"> </v>
          </cell>
          <cell r="K1645">
            <v>167</v>
          </cell>
          <cell r="L1645">
            <v>2.4229000000000001E-2</v>
          </cell>
          <cell r="M1645">
            <v>-19</v>
          </cell>
          <cell r="N1645">
            <v>18</v>
          </cell>
          <cell r="O1645">
            <v>1</v>
          </cell>
          <cell r="P1645">
            <v>35.374000000000002</v>
          </cell>
          <cell r="Q1645">
            <v>0</v>
          </cell>
          <cell r="R1645">
            <v>35.374000000000002</v>
          </cell>
        </row>
        <row r="1646">
          <cell r="A1646" t="str">
            <v xml:space="preserve">ИППОДРОМНАЯ 53/4 </v>
          </cell>
          <cell r="B1646" t="str">
            <v xml:space="preserve">Московская 2 ПОДКАЧКА </v>
          </cell>
          <cell r="C1646" t="str">
            <v xml:space="preserve">Прочие </v>
          </cell>
          <cell r="D1646">
            <v>29.7</v>
          </cell>
          <cell r="E1646">
            <v>700</v>
          </cell>
          <cell r="F1646">
            <v>133.66</v>
          </cell>
          <cell r="G1646">
            <v>1.05</v>
          </cell>
          <cell r="H1646">
            <v>1.19</v>
          </cell>
          <cell r="I1646">
            <v>4.5999999999999996</v>
          </cell>
          <cell r="J1646" t="str">
            <v xml:space="preserve"> </v>
          </cell>
          <cell r="K1646">
            <v>167</v>
          </cell>
          <cell r="L1646">
            <v>6.5100000000000002E-3</v>
          </cell>
          <cell r="M1646">
            <v>-19</v>
          </cell>
          <cell r="N1646">
            <v>18</v>
          </cell>
          <cell r="O1646">
            <v>1</v>
          </cell>
          <cell r="P1646">
            <v>9.5060000000000002</v>
          </cell>
          <cell r="Q1646">
            <v>0</v>
          </cell>
          <cell r="R1646">
            <v>9.5060000000000002</v>
          </cell>
        </row>
        <row r="1647">
          <cell r="A1647" t="str">
            <v xml:space="preserve">ИППОДРОМНАЯ 53/4 </v>
          </cell>
          <cell r="B1647" t="str">
            <v xml:space="preserve">Дербентская 18/3 жилой дом </v>
          </cell>
          <cell r="C1647" t="str">
            <v xml:space="preserve">Население </v>
          </cell>
          <cell r="D1647">
            <v>4831</v>
          </cell>
          <cell r="E1647">
            <v>19326</v>
          </cell>
          <cell r="F1647">
            <v>19325.7</v>
          </cell>
          <cell r="G1647">
            <v>0.37</v>
          </cell>
          <cell r="H1647">
            <v>1.19</v>
          </cell>
          <cell r="I1647">
            <v>4.5999999999999996</v>
          </cell>
          <cell r="J1647" t="str">
            <v xml:space="preserve">10 </v>
          </cell>
          <cell r="K1647">
            <v>167</v>
          </cell>
          <cell r="L1647">
            <v>0.33169000000000004</v>
          </cell>
          <cell r="M1647">
            <v>-19</v>
          </cell>
          <cell r="N1647">
            <v>18</v>
          </cell>
          <cell r="O1647">
            <v>1</v>
          </cell>
          <cell r="P1647">
            <v>484.25900000000001</v>
          </cell>
          <cell r="Q1647">
            <v>480.7</v>
          </cell>
          <cell r="R1647">
            <v>480.7</v>
          </cell>
        </row>
        <row r="1648">
          <cell r="A1648" t="str">
            <v xml:space="preserve">ИППОДРОМНАЯ 53/4 </v>
          </cell>
          <cell r="B1648" t="str">
            <v xml:space="preserve">Жлобы 1/1 адм.пом </v>
          </cell>
          <cell r="C1648" t="str">
            <v xml:space="preserve">Прочие </v>
          </cell>
          <cell r="D1648">
            <v>74.400000000000006</v>
          </cell>
          <cell r="E1648">
            <v>0</v>
          </cell>
          <cell r="F1648">
            <v>238</v>
          </cell>
          <cell r="G1648">
            <v>0</v>
          </cell>
          <cell r="H1648">
            <v>1.19</v>
          </cell>
          <cell r="I1648">
            <v>4.5999999999999996</v>
          </cell>
          <cell r="J1648" t="str">
            <v xml:space="preserve"> </v>
          </cell>
          <cell r="K1648">
            <v>167</v>
          </cell>
          <cell r="L1648">
            <v>4.516E-3</v>
          </cell>
          <cell r="M1648">
            <v>-19</v>
          </cell>
          <cell r="N1648">
            <v>18</v>
          </cell>
          <cell r="O1648">
            <v>1</v>
          </cell>
          <cell r="P1648">
            <v>6.593</v>
          </cell>
          <cell r="Q1648">
            <v>0</v>
          </cell>
          <cell r="R1648">
            <v>6.593</v>
          </cell>
        </row>
        <row r="1649">
          <cell r="A1649" t="str">
            <v xml:space="preserve">Итого по котельной </v>
          </cell>
          <cell r="B1649" t="str">
            <v xml:space="preserve">собственное ---------------------------- </v>
          </cell>
          <cell r="C1649" t="str">
            <v xml:space="preserve">По всем группам </v>
          </cell>
          <cell r="D1649">
            <v>189593.32</v>
          </cell>
          <cell r="E1649">
            <v>615912.54</v>
          </cell>
          <cell r="F1649">
            <v>753796.63000000012</v>
          </cell>
          <cell r="H1649">
            <v>1.19</v>
          </cell>
          <cell r="L1649">
            <v>11.387076</v>
          </cell>
          <cell r="P1649">
            <v>16144.267</v>
          </cell>
          <cell r="Q1649">
            <v>12324.856</v>
          </cell>
          <cell r="R1649">
            <v>16760.171999999999</v>
          </cell>
        </row>
        <row r="1650">
          <cell r="A1650" t="str">
            <v xml:space="preserve"> </v>
          </cell>
          <cell r="B1650" t="str">
            <v xml:space="preserve"> </v>
          </cell>
          <cell r="C1650" t="str">
            <v xml:space="preserve">Бюджет </v>
          </cell>
          <cell r="D1650">
            <v>46252.35</v>
          </cell>
          <cell r="E1650">
            <v>133524</v>
          </cell>
          <cell r="F1650">
            <v>210451.71000000002</v>
          </cell>
          <cell r="H1650">
            <v>1.19</v>
          </cell>
          <cell r="L1650">
            <v>2.6876830000000003</v>
          </cell>
          <cell r="P1650">
            <v>3532.6290000000004</v>
          </cell>
          <cell r="Q1650">
            <v>0</v>
          </cell>
          <cell r="R1650">
            <v>3532.6290000000004</v>
          </cell>
        </row>
        <row r="1651">
          <cell r="A1651" t="str">
            <v xml:space="preserve"> </v>
          </cell>
          <cell r="B1651" t="str">
            <v xml:space="preserve"> </v>
          </cell>
          <cell r="C1651" t="str">
            <v xml:space="preserve">"Население" в т.ч. "Жилзаказчик" </v>
          </cell>
          <cell r="D1651">
            <v>131824.5</v>
          </cell>
          <cell r="E1651">
            <v>468319</v>
          </cell>
          <cell r="F1651">
            <v>501103.32000000007</v>
          </cell>
          <cell r="H1651">
            <v>1.19</v>
          </cell>
          <cell r="L1651">
            <v>8.0199470000000019</v>
          </cell>
          <cell r="P1651">
            <v>11708.950999999999</v>
          </cell>
          <cell r="Q1651">
            <v>12324.856</v>
          </cell>
          <cell r="R1651">
            <v>12324.856</v>
          </cell>
        </row>
        <row r="1652">
          <cell r="A1652" t="str">
            <v xml:space="preserve"> </v>
          </cell>
          <cell r="B1652" t="str">
            <v xml:space="preserve"> </v>
          </cell>
          <cell r="C1652" t="str">
            <v xml:space="preserve">Жилзаказчик </v>
          </cell>
          <cell r="D1652">
            <v>79576.399999999994</v>
          </cell>
          <cell r="E1652">
            <v>291294</v>
          </cell>
          <cell r="F1652">
            <v>324116.86000000004</v>
          </cell>
          <cell r="H1652">
            <v>1.19</v>
          </cell>
          <cell r="L1652">
            <v>5.1717810000000011</v>
          </cell>
          <cell r="P1652">
            <v>7550.6909999999989</v>
          </cell>
          <cell r="Q1652">
            <v>7123.6280000000006</v>
          </cell>
          <cell r="R1652">
            <v>7123.6280000000006</v>
          </cell>
        </row>
        <row r="1653">
          <cell r="A1653" t="str">
            <v xml:space="preserve"> </v>
          </cell>
          <cell r="B1653" t="str">
            <v xml:space="preserve"> </v>
          </cell>
          <cell r="C1653" t="str">
            <v xml:space="preserve">Прочие </v>
          </cell>
          <cell r="D1653">
            <v>11516.47</v>
          </cell>
          <cell r="E1653">
            <v>14069.54</v>
          </cell>
          <cell r="F1653">
            <v>42241.599999999999</v>
          </cell>
          <cell r="H1653">
            <v>1.19</v>
          </cell>
          <cell r="L1653">
            <v>0.67944599999999999</v>
          </cell>
          <cell r="P1653">
            <v>902.68700000000001</v>
          </cell>
          <cell r="Q1653">
            <v>0</v>
          </cell>
          <cell r="R1653">
            <v>902.68700000000001</v>
          </cell>
        </row>
        <row r="1654">
          <cell r="A1654" t="str">
            <v>Тепловые потери в наружных сетях потребителей</v>
          </cell>
          <cell r="H1654">
            <v>1.19</v>
          </cell>
        </row>
        <row r="1655">
          <cell r="A1655" t="str">
            <v xml:space="preserve">К.Образц.27 </v>
          </cell>
          <cell r="B1655" t="str">
            <v xml:space="preserve">К Образцова 27 ж/д </v>
          </cell>
          <cell r="C1655" t="str">
            <v xml:space="preserve">Население </v>
          </cell>
          <cell r="D1655">
            <v>7984</v>
          </cell>
          <cell r="E1655">
            <v>39780</v>
          </cell>
          <cell r="F1655">
            <v>39780</v>
          </cell>
          <cell r="G1655">
            <v>0</v>
          </cell>
          <cell r="H1655">
            <v>1.19</v>
          </cell>
          <cell r="I1655">
            <v>4.5999999999999996</v>
          </cell>
          <cell r="J1655" t="str">
            <v xml:space="preserve">9 </v>
          </cell>
          <cell r="K1655">
            <v>167</v>
          </cell>
          <cell r="L1655">
            <v>0.35511000000000004</v>
          </cell>
          <cell r="M1655">
            <v>-19</v>
          </cell>
          <cell r="N1655">
            <v>18</v>
          </cell>
          <cell r="O1655">
            <v>1</v>
          </cell>
          <cell r="P1655">
            <v>518.45299999999997</v>
          </cell>
          <cell r="Q1655">
            <v>794.43299999999999</v>
          </cell>
          <cell r="R1655">
            <v>794.43299999999999</v>
          </cell>
        </row>
        <row r="1656">
          <cell r="A1656" t="str">
            <v xml:space="preserve">К.Образц.27 </v>
          </cell>
          <cell r="B1656" t="str">
            <v xml:space="preserve">К Образцова 27 неж.помещение </v>
          </cell>
          <cell r="C1656" t="str">
            <v xml:space="preserve">Прочие </v>
          </cell>
          <cell r="D1656">
            <v>924.6</v>
          </cell>
          <cell r="E1656">
            <v>0</v>
          </cell>
          <cell r="F1656">
            <v>3304.77</v>
          </cell>
          <cell r="G1656">
            <v>0.38</v>
          </cell>
          <cell r="H1656">
            <v>1.19</v>
          </cell>
          <cell r="I1656">
            <v>4.5999999999999996</v>
          </cell>
          <cell r="J1656" t="str">
            <v xml:space="preserve"> </v>
          </cell>
          <cell r="K1656">
            <v>167</v>
          </cell>
          <cell r="L1656">
            <v>5.3530000000000001E-2</v>
          </cell>
          <cell r="M1656">
            <v>-19</v>
          </cell>
          <cell r="N1656">
            <v>15</v>
          </cell>
          <cell r="O1656">
            <v>1</v>
          </cell>
          <cell r="P1656">
            <v>66.117000000000004</v>
          </cell>
          <cell r="Q1656">
            <v>0</v>
          </cell>
          <cell r="R1656">
            <v>66.117000000000004</v>
          </cell>
        </row>
        <row r="1657">
          <cell r="A1657" t="str">
            <v xml:space="preserve">Итого по котельной </v>
          </cell>
          <cell r="B1657" t="str">
            <v xml:space="preserve">собственное ---------------------------- </v>
          </cell>
          <cell r="C1657" t="str">
            <v xml:space="preserve">По всем группам </v>
          </cell>
          <cell r="D1657">
            <v>8908.6</v>
          </cell>
          <cell r="E1657">
            <v>39780</v>
          </cell>
          <cell r="F1657">
            <v>43084.77</v>
          </cell>
          <cell r="H1657">
            <v>1.19</v>
          </cell>
          <cell r="L1657">
            <v>0.40864000000000006</v>
          </cell>
          <cell r="P1657">
            <v>584.56999999999994</v>
          </cell>
          <cell r="Q1657">
            <v>794.43299999999999</v>
          </cell>
          <cell r="R1657">
            <v>860.55</v>
          </cell>
        </row>
        <row r="1658">
          <cell r="A1658" t="str">
            <v xml:space="preserve"> </v>
          </cell>
          <cell r="B1658" t="str">
            <v xml:space="preserve"> </v>
          </cell>
          <cell r="C1658" t="str">
            <v xml:space="preserve">"Население" в т.ч. "Жилзаказчик" </v>
          </cell>
          <cell r="D1658">
            <v>7984</v>
          </cell>
          <cell r="E1658">
            <v>39780</v>
          </cell>
          <cell r="F1658">
            <v>39780</v>
          </cell>
          <cell r="H1658">
            <v>1.19</v>
          </cell>
          <cell r="L1658">
            <v>0.35511000000000004</v>
          </cell>
          <cell r="P1658">
            <v>518.45299999999997</v>
          </cell>
          <cell r="Q1658">
            <v>794.43299999999999</v>
          </cell>
          <cell r="R1658">
            <v>794.43299999999999</v>
          </cell>
        </row>
        <row r="1659">
          <cell r="A1659" t="str">
            <v xml:space="preserve"> </v>
          </cell>
          <cell r="B1659" t="str">
            <v xml:space="preserve"> </v>
          </cell>
          <cell r="C1659" t="str">
            <v xml:space="preserve">Прочие </v>
          </cell>
          <cell r="D1659">
            <v>924.6</v>
          </cell>
          <cell r="E1659">
            <v>0</v>
          </cell>
          <cell r="F1659">
            <v>3304.77</v>
          </cell>
          <cell r="H1659">
            <v>1.19</v>
          </cell>
          <cell r="L1659">
            <v>5.3530000000000001E-2</v>
          </cell>
          <cell r="P1659">
            <v>66.117000000000004</v>
          </cell>
          <cell r="Q1659">
            <v>0</v>
          </cell>
          <cell r="R1659">
            <v>66.117000000000004</v>
          </cell>
        </row>
        <row r="1660">
          <cell r="A1660" t="str">
            <v xml:space="preserve">КАЛИНИНА 339/3 </v>
          </cell>
          <cell r="B1660" t="str">
            <v xml:space="preserve">Калинина 341 Офис </v>
          </cell>
          <cell r="C1660" t="str">
            <v xml:space="preserve">Прочие </v>
          </cell>
          <cell r="D1660">
            <v>633.79999999999995</v>
          </cell>
          <cell r="E1660">
            <v>0</v>
          </cell>
          <cell r="F1660">
            <v>2537.29</v>
          </cell>
          <cell r="G1660">
            <v>0.32</v>
          </cell>
          <cell r="H1660">
            <v>1.19</v>
          </cell>
          <cell r="I1660">
            <v>4.5999999999999996</v>
          </cell>
          <cell r="J1660" t="str">
            <v xml:space="preserve"> </v>
          </cell>
          <cell r="K1660">
            <v>167</v>
          </cell>
          <cell r="L1660">
            <v>3.7662999999999995E-2</v>
          </cell>
          <cell r="M1660">
            <v>-19</v>
          </cell>
          <cell r="N1660">
            <v>18</v>
          </cell>
          <cell r="O1660">
            <v>1</v>
          </cell>
          <cell r="P1660">
            <v>54.987000000000002</v>
          </cell>
          <cell r="Q1660">
            <v>0</v>
          </cell>
          <cell r="R1660">
            <v>54.987000000000002</v>
          </cell>
        </row>
        <row r="1661">
          <cell r="A1661" t="str">
            <v xml:space="preserve">КАЛИНИНА 339/3 </v>
          </cell>
          <cell r="B1661" t="str">
            <v xml:space="preserve">Красная 118А </v>
          </cell>
          <cell r="C1661" t="str">
            <v xml:space="preserve">Прочие </v>
          </cell>
          <cell r="D1661">
            <v>174.13</v>
          </cell>
          <cell r="E1661">
            <v>0</v>
          </cell>
          <cell r="F1661">
            <v>783.6</v>
          </cell>
          <cell r="G1661">
            <v>0.43</v>
          </cell>
          <cell r="H1661">
            <v>1.19</v>
          </cell>
          <cell r="I1661">
            <v>4.5999999999999996</v>
          </cell>
          <cell r="J1661" t="str">
            <v xml:space="preserve"> </v>
          </cell>
          <cell r="K1661">
            <v>167</v>
          </cell>
          <cell r="L1661">
            <v>1.5630000000000002E-2</v>
          </cell>
          <cell r="M1661">
            <v>-19</v>
          </cell>
          <cell r="N1661">
            <v>18</v>
          </cell>
          <cell r="O1661">
            <v>1</v>
          </cell>
          <cell r="P1661">
            <v>22.818999999999999</v>
          </cell>
          <cell r="Q1661">
            <v>0</v>
          </cell>
          <cell r="R1661">
            <v>22.818999999999999</v>
          </cell>
        </row>
        <row r="1662">
          <cell r="A1662" t="str">
            <v xml:space="preserve">КАЛИНИНА 339/3 </v>
          </cell>
          <cell r="B1662" t="str">
            <v xml:space="preserve">Рашпилевская 127 кв58 ж/д </v>
          </cell>
          <cell r="C1662" t="str">
            <v xml:space="preserve">Население </v>
          </cell>
          <cell r="D1662">
            <v>87</v>
          </cell>
          <cell r="E1662">
            <v>392</v>
          </cell>
          <cell r="F1662">
            <v>392</v>
          </cell>
          <cell r="G1662">
            <v>0.60000000000000009</v>
          </cell>
          <cell r="H1662">
            <v>1.19</v>
          </cell>
          <cell r="I1662">
            <v>4.5999999999999996</v>
          </cell>
          <cell r="J1662" t="str">
            <v xml:space="preserve">2 </v>
          </cell>
          <cell r="K1662">
            <v>167</v>
          </cell>
          <cell r="L1662">
            <v>1.09E-2</v>
          </cell>
          <cell r="M1662">
            <v>-19</v>
          </cell>
          <cell r="N1662">
            <v>18</v>
          </cell>
          <cell r="O1662">
            <v>1</v>
          </cell>
          <cell r="P1662">
            <v>15.914</v>
          </cell>
          <cell r="Q1662">
            <v>11.542999999999999</v>
          </cell>
          <cell r="R1662">
            <v>11.542999999999999</v>
          </cell>
        </row>
        <row r="1663">
          <cell r="A1663" t="str">
            <v xml:space="preserve">КАЛИНИНА 339/3 </v>
          </cell>
          <cell r="B1663" t="str">
            <v xml:space="preserve">Красная 93неж.пом. кв22,24 </v>
          </cell>
          <cell r="C1663" t="str">
            <v xml:space="preserve">Прочие </v>
          </cell>
          <cell r="D1663">
            <v>97.2</v>
          </cell>
          <cell r="E1663">
            <v>383</v>
          </cell>
          <cell r="F1663">
            <v>383</v>
          </cell>
          <cell r="G1663">
            <v>0.33</v>
          </cell>
          <cell r="H1663">
            <v>1.19</v>
          </cell>
          <cell r="I1663">
            <v>4.5999999999999996</v>
          </cell>
          <cell r="J1663" t="str">
            <v xml:space="preserve"> </v>
          </cell>
          <cell r="K1663">
            <v>167</v>
          </cell>
          <cell r="L1663">
            <v>5.7949999999999998E-3</v>
          </cell>
          <cell r="M1663">
            <v>-19</v>
          </cell>
          <cell r="N1663">
            <v>18</v>
          </cell>
          <cell r="O1663">
            <v>1</v>
          </cell>
          <cell r="P1663">
            <v>8.4619999999999997</v>
          </cell>
          <cell r="Q1663">
            <v>0</v>
          </cell>
          <cell r="R1663">
            <v>8.4619999999999997</v>
          </cell>
        </row>
        <row r="1664">
          <cell r="A1664" t="str">
            <v xml:space="preserve">КАЛИНИНА 339/3 </v>
          </cell>
          <cell r="B1664" t="str">
            <v xml:space="preserve">Красная 93 кв 21 маг-н </v>
          </cell>
          <cell r="C1664" t="str">
            <v xml:space="preserve">Прочие </v>
          </cell>
          <cell r="D1664">
            <v>39.5</v>
          </cell>
          <cell r="E1664">
            <v>0</v>
          </cell>
          <cell r="F1664">
            <v>155.18</v>
          </cell>
          <cell r="G1664">
            <v>0.33</v>
          </cell>
          <cell r="H1664">
            <v>1.19</v>
          </cell>
          <cell r="I1664">
            <v>4.5999999999999996</v>
          </cell>
          <cell r="J1664" t="str">
            <v xml:space="preserve"> </v>
          </cell>
          <cell r="K1664">
            <v>167</v>
          </cell>
          <cell r="L1664">
            <v>2.3469999999999997E-3</v>
          </cell>
          <cell r="M1664">
            <v>-19</v>
          </cell>
          <cell r="N1664">
            <v>18</v>
          </cell>
          <cell r="O1664">
            <v>1</v>
          </cell>
          <cell r="P1664">
            <v>3.4260000000000002</v>
          </cell>
          <cell r="Q1664">
            <v>0</v>
          </cell>
          <cell r="R1664">
            <v>3.4260000000000002</v>
          </cell>
        </row>
        <row r="1665">
          <cell r="A1665" t="str">
            <v xml:space="preserve">КАЛИНИНА 339/3 </v>
          </cell>
          <cell r="B1665" t="str">
            <v xml:space="preserve">Рашпилевская 125 ПОМ.ЦЕНТРА НЕТР.МЕ </v>
          </cell>
          <cell r="C1665" t="str">
            <v xml:space="preserve">Прочие </v>
          </cell>
          <cell r="D1665">
            <v>26.42</v>
          </cell>
          <cell r="E1665">
            <v>51</v>
          </cell>
          <cell r="F1665">
            <v>118.9</v>
          </cell>
          <cell r="G1665">
            <v>0.42</v>
          </cell>
          <cell r="H1665">
            <v>1.19</v>
          </cell>
          <cell r="I1665">
            <v>4.5999999999999996</v>
          </cell>
          <cell r="J1665" t="str">
            <v xml:space="preserve"> </v>
          </cell>
          <cell r="K1665">
            <v>167</v>
          </cell>
          <cell r="L1665">
            <v>2.3E-3</v>
          </cell>
          <cell r="M1665">
            <v>-19</v>
          </cell>
          <cell r="N1665">
            <v>18</v>
          </cell>
          <cell r="O1665">
            <v>1</v>
          </cell>
          <cell r="P1665">
            <v>3.3580000000000001</v>
          </cell>
          <cell r="Q1665">
            <v>0</v>
          </cell>
          <cell r="R1665">
            <v>3.3580000000000001</v>
          </cell>
        </row>
        <row r="1666">
          <cell r="A1666" t="str">
            <v xml:space="preserve">КАЛИНИНА 339/3 </v>
          </cell>
          <cell r="B1666" t="str">
            <v xml:space="preserve">Калинина 333  неж.пом. </v>
          </cell>
          <cell r="C1666" t="str">
            <v xml:space="preserve">Прочие </v>
          </cell>
          <cell r="D1666">
            <v>1125.8900000000001</v>
          </cell>
          <cell r="E1666">
            <v>0</v>
          </cell>
          <cell r="F1666">
            <v>4503.58</v>
          </cell>
          <cell r="G1666">
            <v>0.43</v>
          </cell>
          <cell r="H1666">
            <v>1.19</v>
          </cell>
          <cell r="I1666">
            <v>4.5999999999999996</v>
          </cell>
          <cell r="J1666" t="str">
            <v xml:space="preserve"> </v>
          </cell>
          <cell r="K1666">
            <v>167</v>
          </cell>
          <cell r="L1666">
            <v>8.9830000000000007E-2</v>
          </cell>
          <cell r="M1666">
            <v>-19</v>
          </cell>
          <cell r="N1666">
            <v>18</v>
          </cell>
          <cell r="O1666">
            <v>1</v>
          </cell>
          <cell r="P1666">
            <v>131.15</v>
          </cell>
          <cell r="Q1666">
            <v>0</v>
          </cell>
          <cell r="R1666">
            <v>131.15</v>
          </cell>
        </row>
        <row r="1667">
          <cell r="A1667" t="str">
            <v xml:space="preserve">КАЛИНИНА 339/3 </v>
          </cell>
          <cell r="B1667" t="str">
            <v xml:space="preserve">Красная 113 </v>
          </cell>
          <cell r="C1667" t="str">
            <v xml:space="preserve">Бюджет </v>
          </cell>
          <cell r="D1667">
            <v>2418.1</v>
          </cell>
          <cell r="E1667">
            <v>0</v>
          </cell>
          <cell r="F1667">
            <v>8124.83</v>
          </cell>
          <cell r="G1667">
            <v>0</v>
          </cell>
          <cell r="H1667">
            <v>1.19</v>
          </cell>
          <cell r="I1667">
            <v>4.5999999999999996</v>
          </cell>
          <cell r="J1667" t="str">
            <v xml:space="preserve"> </v>
          </cell>
          <cell r="K1667">
            <v>167</v>
          </cell>
          <cell r="L1667">
            <v>9.7180000000000002E-2</v>
          </cell>
          <cell r="M1667">
            <v>-19</v>
          </cell>
          <cell r="N1667">
            <v>18</v>
          </cell>
          <cell r="O1667">
            <v>1</v>
          </cell>
          <cell r="P1667">
            <v>141.88</v>
          </cell>
          <cell r="Q1667">
            <v>0</v>
          </cell>
          <cell r="R1667">
            <v>141.88</v>
          </cell>
        </row>
        <row r="1668">
          <cell r="A1668" t="str">
            <v xml:space="preserve">КАЛИНИНА 339/3 </v>
          </cell>
          <cell r="B1668" t="str">
            <v xml:space="preserve">Красная 89 Помещ Лит В </v>
          </cell>
          <cell r="C1668" t="str">
            <v xml:space="preserve">Прочие </v>
          </cell>
          <cell r="D1668">
            <v>134.47</v>
          </cell>
          <cell r="E1668">
            <v>361</v>
          </cell>
          <cell r="F1668">
            <v>605.12</v>
          </cell>
          <cell r="G1668">
            <v>0.43</v>
          </cell>
          <cell r="H1668">
            <v>1.19</v>
          </cell>
          <cell r="I1668">
            <v>4.5999999999999996</v>
          </cell>
          <cell r="J1668" t="str">
            <v xml:space="preserve"> </v>
          </cell>
          <cell r="K1668">
            <v>167</v>
          </cell>
          <cell r="L1668">
            <v>1.2070000000000001E-2</v>
          </cell>
          <cell r="M1668">
            <v>-19</v>
          </cell>
          <cell r="N1668">
            <v>18</v>
          </cell>
          <cell r="O1668">
            <v>1</v>
          </cell>
          <cell r="P1668">
            <v>17.623000000000001</v>
          </cell>
          <cell r="Q1668">
            <v>0</v>
          </cell>
          <cell r="R1668">
            <v>17.623000000000001</v>
          </cell>
        </row>
        <row r="1669">
          <cell r="A1669" t="str">
            <v xml:space="preserve">КАЛИНИНА 339/3 </v>
          </cell>
          <cell r="B1669" t="str">
            <v xml:space="preserve">Красная 89 адм.зд </v>
          </cell>
          <cell r="C1669" t="str">
            <v xml:space="preserve">Прочие </v>
          </cell>
          <cell r="D1669">
            <v>62.61</v>
          </cell>
          <cell r="E1669">
            <v>0</v>
          </cell>
          <cell r="F1669">
            <v>281.76</v>
          </cell>
          <cell r="G1669">
            <v>0.43</v>
          </cell>
          <cell r="H1669">
            <v>1.19</v>
          </cell>
          <cell r="I1669">
            <v>4.5999999999999996</v>
          </cell>
          <cell r="J1669" t="str">
            <v xml:space="preserve"> </v>
          </cell>
          <cell r="K1669">
            <v>167</v>
          </cell>
          <cell r="L1669">
            <v>5.6200000000000009E-3</v>
          </cell>
          <cell r="M1669">
            <v>-19</v>
          </cell>
          <cell r="N1669">
            <v>18</v>
          </cell>
          <cell r="O1669">
            <v>1</v>
          </cell>
          <cell r="P1669">
            <v>8.2059999999999995</v>
          </cell>
          <cell r="Q1669">
            <v>0</v>
          </cell>
          <cell r="R1669">
            <v>8.2059999999999995</v>
          </cell>
        </row>
        <row r="1670">
          <cell r="A1670" t="str">
            <v xml:space="preserve">КАЛИНИНА 339/3 </v>
          </cell>
          <cell r="B1670" t="str">
            <v xml:space="preserve">Красная 152 ОАО АКБ "ЮГБАНК" </v>
          </cell>
          <cell r="C1670" t="str">
            <v xml:space="preserve">ИТП Прочие </v>
          </cell>
          <cell r="D1670">
            <v>2951.16</v>
          </cell>
          <cell r="E1670">
            <v>0</v>
          </cell>
          <cell r="F1670">
            <v>13280.23</v>
          </cell>
          <cell r="G1670">
            <v>0.35</v>
          </cell>
          <cell r="H1670">
            <v>1.19</v>
          </cell>
          <cell r="I1670">
            <v>4.5999999999999996</v>
          </cell>
          <cell r="J1670" t="str">
            <v xml:space="preserve"> </v>
          </cell>
          <cell r="K1670">
            <v>167</v>
          </cell>
          <cell r="L1670">
            <v>0.21561000000000002</v>
          </cell>
          <cell r="M1670">
            <v>-19</v>
          </cell>
          <cell r="N1670">
            <v>18</v>
          </cell>
          <cell r="O1670">
            <v>1</v>
          </cell>
          <cell r="P1670">
            <v>314.786</v>
          </cell>
          <cell r="Q1670">
            <v>0</v>
          </cell>
          <cell r="R1670">
            <v>314.786</v>
          </cell>
        </row>
        <row r="1671">
          <cell r="A1671" t="str">
            <v xml:space="preserve">КАЛИНИНА 339/3 </v>
          </cell>
          <cell r="B1671" t="str">
            <v xml:space="preserve">Красная 104 литА ценр.окр </v>
          </cell>
          <cell r="C1671" t="str">
            <v xml:space="preserve">Бюджет </v>
          </cell>
          <cell r="D1671">
            <v>775.56</v>
          </cell>
          <cell r="E1671">
            <v>0</v>
          </cell>
          <cell r="F1671">
            <v>3490.01</v>
          </cell>
          <cell r="G1671">
            <v>0.43</v>
          </cell>
          <cell r="H1671">
            <v>1.19</v>
          </cell>
          <cell r="I1671">
            <v>4.5999999999999996</v>
          </cell>
          <cell r="J1671" t="str">
            <v xml:space="preserve"> </v>
          </cell>
          <cell r="K1671">
            <v>167</v>
          </cell>
          <cell r="L1671">
            <v>6.9612999999999994E-2</v>
          </cell>
          <cell r="M1671">
            <v>-19</v>
          </cell>
          <cell r="N1671">
            <v>18</v>
          </cell>
          <cell r="O1671">
            <v>1</v>
          </cell>
          <cell r="P1671">
            <v>101.634</v>
          </cell>
          <cell r="Q1671">
            <v>0</v>
          </cell>
          <cell r="R1671">
            <v>101.634</v>
          </cell>
        </row>
        <row r="1672">
          <cell r="A1672" t="str">
            <v xml:space="preserve">КАЛИНИНА 339/3 </v>
          </cell>
          <cell r="B1672" t="str">
            <v xml:space="preserve">Красная 104 литБ центр окр </v>
          </cell>
          <cell r="C1672" t="str">
            <v xml:space="preserve">Бюджет </v>
          </cell>
          <cell r="D1672">
            <v>301.33</v>
          </cell>
          <cell r="E1672">
            <v>0</v>
          </cell>
          <cell r="F1672">
            <v>1355.99</v>
          </cell>
          <cell r="G1672">
            <v>0.43</v>
          </cell>
          <cell r="H1672">
            <v>1.19</v>
          </cell>
          <cell r="I1672">
            <v>4.5999999999999996</v>
          </cell>
          <cell r="J1672" t="str">
            <v xml:space="preserve"> </v>
          </cell>
          <cell r="K1672">
            <v>167</v>
          </cell>
          <cell r="L1672">
            <v>2.7046999999999998E-2</v>
          </cell>
          <cell r="M1672">
            <v>-19</v>
          </cell>
          <cell r="N1672">
            <v>18</v>
          </cell>
          <cell r="O1672">
            <v>1</v>
          </cell>
          <cell r="P1672">
            <v>39.488999999999997</v>
          </cell>
          <cell r="Q1672">
            <v>0</v>
          </cell>
          <cell r="R1672">
            <v>39.488999999999997</v>
          </cell>
        </row>
        <row r="1673">
          <cell r="A1673" t="str">
            <v xml:space="preserve">КАЛИНИНА 339/3 </v>
          </cell>
          <cell r="B1673" t="str">
            <v xml:space="preserve">Красная 87/89 </v>
          </cell>
          <cell r="C1673" t="str">
            <v xml:space="preserve">Бюджет </v>
          </cell>
          <cell r="D1673">
            <v>639.17999999999995</v>
          </cell>
          <cell r="E1673">
            <v>0</v>
          </cell>
          <cell r="F1673">
            <v>2876.31</v>
          </cell>
          <cell r="G1673">
            <v>0.43</v>
          </cell>
          <cell r="H1673">
            <v>1.19</v>
          </cell>
          <cell r="I1673">
            <v>4.5999999999999996</v>
          </cell>
          <cell r="J1673" t="str">
            <v xml:space="preserve"> </v>
          </cell>
          <cell r="K1673">
            <v>167</v>
          </cell>
          <cell r="L1673">
            <v>5.7371999999999999E-2</v>
          </cell>
          <cell r="M1673">
            <v>-19</v>
          </cell>
          <cell r="N1673">
            <v>18</v>
          </cell>
          <cell r="O1673">
            <v>1</v>
          </cell>
          <cell r="P1673">
            <v>83.762</v>
          </cell>
          <cell r="Q1673">
            <v>0</v>
          </cell>
          <cell r="R1673">
            <v>83.762</v>
          </cell>
        </row>
        <row r="1674">
          <cell r="A1674" t="str">
            <v xml:space="preserve">КАЛИНИНА 339/3 </v>
          </cell>
          <cell r="B1674" t="str">
            <v xml:space="preserve">Красная 91 лит."А" </v>
          </cell>
          <cell r="C1674" t="str">
            <v xml:space="preserve">Бюджет </v>
          </cell>
          <cell r="D1674">
            <v>3553.7</v>
          </cell>
          <cell r="E1674">
            <v>0</v>
          </cell>
          <cell r="F1674">
            <v>12280.04</v>
          </cell>
          <cell r="G1674">
            <v>0.38</v>
          </cell>
          <cell r="H1674">
            <v>1.19</v>
          </cell>
          <cell r="I1674">
            <v>4.5999999999999996</v>
          </cell>
          <cell r="J1674" t="str">
            <v xml:space="preserve"> </v>
          </cell>
          <cell r="K1674">
            <v>167</v>
          </cell>
          <cell r="L1674">
            <v>0.20476000000000003</v>
          </cell>
          <cell r="M1674">
            <v>-19</v>
          </cell>
          <cell r="N1674">
            <v>16</v>
          </cell>
          <cell r="O1674">
            <v>1</v>
          </cell>
          <cell r="P1674">
            <v>269.13099999999997</v>
          </cell>
          <cell r="Q1674">
            <v>0</v>
          </cell>
          <cell r="R1674">
            <v>269.13099999999997</v>
          </cell>
        </row>
        <row r="1675">
          <cell r="A1675" t="str">
            <v xml:space="preserve">КАЛИНИНА 339/3 </v>
          </cell>
          <cell r="B1675" t="str">
            <v xml:space="preserve">Красная 91 лит."Б" </v>
          </cell>
          <cell r="C1675" t="str">
            <v xml:space="preserve">Бюджет </v>
          </cell>
          <cell r="D1675">
            <v>153.1</v>
          </cell>
          <cell r="E1675">
            <v>0</v>
          </cell>
          <cell r="F1675">
            <v>460.88</v>
          </cell>
          <cell r="G1675">
            <v>0.43</v>
          </cell>
          <cell r="H1675">
            <v>1.19</v>
          </cell>
          <cell r="I1675">
            <v>4.5999999999999996</v>
          </cell>
          <cell r="J1675" t="str">
            <v xml:space="preserve"> </v>
          </cell>
          <cell r="K1675">
            <v>167</v>
          </cell>
          <cell r="L1675">
            <v>8.6959999999999989E-3</v>
          </cell>
          <cell r="M1675">
            <v>-19</v>
          </cell>
          <cell r="N1675">
            <v>16</v>
          </cell>
          <cell r="O1675">
            <v>1</v>
          </cell>
          <cell r="P1675">
            <v>11.43</v>
          </cell>
          <cell r="Q1675">
            <v>0</v>
          </cell>
          <cell r="R1675">
            <v>11.43</v>
          </cell>
        </row>
        <row r="1676">
          <cell r="A1676" t="str">
            <v xml:space="preserve">КАЛИНИНА 339/3 </v>
          </cell>
          <cell r="B1676" t="str">
            <v xml:space="preserve">Рашпилевская 157 адм </v>
          </cell>
          <cell r="C1676" t="str">
            <v xml:space="preserve">ИТП Прочие </v>
          </cell>
          <cell r="D1676">
            <v>3806.19</v>
          </cell>
          <cell r="E1676">
            <v>0</v>
          </cell>
          <cell r="F1676">
            <v>17127.87</v>
          </cell>
          <cell r="G1676">
            <v>0.35</v>
          </cell>
          <cell r="H1676">
            <v>1.19</v>
          </cell>
          <cell r="I1676">
            <v>4.5999999999999996</v>
          </cell>
          <cell r="J1676" t="str">
            <v xml:space="preserve"> </v>
          </cell>
          <cell r="K1676">
            <v>167</v>
          </cell>
          <cell r="L1676">
            <v>0.27807799999999999</v>
          </cell>
          <cell r="M1676">
            <v>-19</v>
          </cell>
          <cell r="N1676">
            <v>18</v>
          </cell>
          <cell r="O1676">
            <v>1</v>
          </cell>
          <cell r="P1676">
            <v>405.988</v>
          </cell>
          <cell r="Q1676">
            <v>0</v>
          </cell>
          <cell r="R1676">
            <v>405.988</v>
          </cell>
        </row>
        <row r="1677">
          <cell r="A1677" t="str">
            <v xml:space="preserve">КАЛИНИНА 339/3 </v>
          </cell>
          <cell r="B1677" t="str">
            <v xml:space="preserve">Красная 103 аптека </v>
          </cell>
          <cell r="C1677" t="str">
            <v xml:space="preserve">Прочие </v>
          </cell>
          <cell r="D1677">
            <v>60.63</v>
          </cell>
          <cell r="E1677">
            <v>0</v>
          </cell>
          <cell r="F1677">
            <v>242.53</v>
          </cell>
          <cell r="G1677">
            <v>0.32</v>
          </cell>
          <cell r="H1677">
            <v>1.19</v>
          </cell>
          <cell r="I1677">
            <v>4.5999999999999996</v>
          </cell>
          <cell r="J1677" t="str">
            <v xml:space="preserve"> </v>
          </cell>
          <cell r="K1677">
            <v>167</v>
          </cell>
          <cell r="L1677">
            <v>3.6000000000000003E-3</v>
          </cell>
          <cell r="M1677">
            <v>-19</v>
          </cell>
          <cell r="N1677">
            <v>18</v>
          </cell>
          <cell r="O1677">
            <v>1</v>
          </cell>
          <cell r="P1677">
            <v>5.2549999999999999</v>
          </cell>
          <cell r="Q1677">
            <v>0</v>
          </cell>
          <cell r="R1677">
            <v>5.2549999999999999</v>
          </cell>
        </row>
        <row r="1678">
          <cell r="A1678" t="str">
            <v xml:space="preserve">КАЛИНИНА 339/3 </v>
          </cell>
          <cell r="B1678" t="str">
            <v xml:space="preserve">Красноармейская 116/2 адм зд 1-я очер </v>
          </cell>
          <cell r="C1678" t="str">
            <v xml:space="preserve">Прочие </v>
          </cell>
          <cell r="D1678">
            <v>2980</v>
          </cell>
          <cell r="E1678">
            <v>0</v>
          </cell>
          <cell r="F1678">
            <v>12831</v>
          </cell>
          <cell r="G1678">
            <v>0</v>
          </cell>
          <cell r="H1678">
            <v>1.19</v>
          </cell>
          <cell r="I1678">
            <v>4.5999999999999996</v>
          </cell>
          <cell r="J1678" t="str">
            <v xml:space="preserve"> </v>
          </cell>
          <cell r="K1678">
            <v>167</v>
          </cell>
          <cell r="L1678">
            <v>0.14799999999999999</v>
          </cell>
          <cell r="M1678">
            <v>-19</v>
          </cell>
          <cell r="N1678">
            <v>18</v>
          </cell>
          <cell r="O1678">
            <v>1</v>
          </cell>
          <cell r="P1678">
            <v>216.077</v>
          </cell>
          <cell r="Q1678">
            <v>0</v>
          </cell>
          <cell r="R1678">
            <v>216.077</v>
          </cell>
        </row>
        <row r="1679">
          <cell r="A1679" t="str">
            <v xml:space="preserve">КАЛИНИНА 339/3 </v>
          </cell>
          <cell r="B1679" t="str">
            <v xml:space="preserve">Красноармейская 116\2 2-я очередь </v>
          </cell>
          <cell r="C1679" t="str">
            <v xml:space="preserve">Прочие </v>
          </cell>
          <cell r="D1679">
            <v>6625</v>
          </cell>
          <cell r="E1679">
            <v>0</v>
          </cell>
          <cell r="F1679">
            <v>22116.6</v>
          </cell>
          <cell r="G1679">
            <v>0</v>
          </cell>
          <cell r="H1679">
            <v>1.19</v>
          </cell>
          <cell r="I1679">
            <v>4.5999999999999996</v>
          </cell>
          <cell r="J1679" t="str">
            <v xml:space="preserve"> </v>
          </cell>
          <cell r="K1679">
            <v>167</v>
          </cell>
          <cell r="L1679">
            <v>0.32794200000000001</v>
          </cell>
          <cell r="M1679">
            <v>-19</v>
          </cell>
          <cell r="N1679">
            <v>18</v>
          </cell>
          <cell r="O1679">
            <v>1</v>
          </cell>
          <cell r="P1679">
            <v>478.78899999999999</v>
          </cell>
          <cell r="Q1679">
            <v>0</v>
          </cell>
          <cell r="R1679">
            <v>478.78899999999999</v>
          </cell>
        </row>
        <row r="1680">
          <cell r="A1680" t="str">
            <v xml:space="preserve">КАЛИНИНА 339/3 </v>
          </cell>
          <cell r="B1680" t="str">
            <v xml:space="preserve">Кузнечная 6 </v>
          </cell>
          <cell r="C1680" t="str">
            <v xml:space="preserve">ИТП Прочие </v>
          </cell>
          <cell r="D1680">
            <v>6178.73</v>
          </cell>
          <cell r="F1680">
            <v>22861.31</v>
          </cell>
          <cell r="G1680">
            <v>0</v>
          </cell>
          <cell r="H1680">
            <v>1.19</v>
          </cell>
          <cell r="I1680">
            <v>4.5999999999999996</v>
          </cell>
          <cell r="J1680" t="str">
            <v xml:space="preserve"> </v>
          </cell>
          <cell r="K1680">
            <v>167</v>
          </cell>
          <cell r="L1680">
            <v>0.45600000000000002</v>
          </cell>
          <cell r="M1680">
            <v>-19</v>
          </cell>
          <cell r="N1680">
            <v>18</v>
          </cell>
          <cell r="O1680">
            <v>1</v>
          </cell>
          <cell r="P1680">
            <v>665.75</v>
          </cell>
          <cell r="Q1680">
            <v>0</v>
          </cell>
          <cell r="R1680">
            <v>665.75</v>
          </cell>
        </row>
        <row r="1681">
          <cell r="A1681" t="str">
            <v xml:space="preserve">КАЛИНИНА 339/3 </v>
          </cell>
          <cell r="B1681" t="str">
            <v xml:space="preserve">Длинная 120 лит А адм.зд. </v>
          </cell>
          <cell r="C1681" t="str">
            <v xml:space="preserve">Прочие </v>
          </cell>
          <cell r="D1681">
            <v>1570</v>
          </cell>
          <cell r="E1681">
            <v>0</v>
          </cell>
          <cell r="F1681">
            <v>7063</v>
          </cell>
          <cell r="G1681">
            <v>0.38</v>
          </cell>
          <cell r="H1681">
            <v>1.19</v>
          </cell>
          <cell r="I1681">
            <v>4.5999999999999996</v>
          </cell>
          <cell r="J1681" t="str">
            <v xml:space="preserve"> </v>
          </cell>
          <cell r="K1681">
            <v>167</v>
          </cell>
          <cell r="L1681">
            <v>0.1245</v>
          </cell>
          <cell r="M1681">
            <v>-19</v>
          </cell>
          <cell r="N1681">
            <v>18</v>
          </cell>
          <cell r="O1681">
            <v>1</v>
          </cell>
          <cell r="P1681">
            <v>181.768</v>
          </cell>
          <cell r="Q1681">
            <v>0</v>
          </cell>
          <cell r="R1681">
            <v>181.768</v>
          </cell>
        </row>
        <row r="1682">
          <cell r="A1682" t="str">
            <v xml:space="preserve">КАЛИНИНА 339/3 </v>
          </cell>
          <cell r="B1682" t="str">
            <v xml:space="preserve">Красная 118 А </v>
          </cell>
          <cell r="C1682" t="str">
            <v xml:space="preserve">Прочие </v>
          </cell>
          <cell r="D1682">
            <v>356.96</v>
          </cell>
          <cell r="E1682">
            <v>0</v>
          </cell>
          <cell r="F1682">
            <v>1606.31</v>
          </cell>
          <cell r="G1682">
            <v>0.43</v>
          </cell>
          <cell r="H1682">
            <v>1.19</v>
          </cell>
          <cell r="I1682">
            <v>4.5999999999999996</v>
          </cell>
          <cell r="J1682" t="str">
            <v xml:space="preserve"> </v>
          </cell>
          <cell r="K1682">
            <v>167</v>
          </cell>
          <cell r="L1682">
            <v>3.2040000000000006E-2</v>
          </cell>
          <cell r="M1682">
            <v>-19</v>
          </cell>
          <cell r="N1682">
            <v>18</v>
          </cell>
          <cell r="O1682">
            <v>1</v>
          </cell>
          <cell r="P1682">
            <v>46.777999999999999</v>
          </cell>
          <cell r="Q1682">
            <v>0</v>
          </cell>
          <cell r="R1682">
            <v>46.777999999999999</v>
          </cell>
        </row>
        <row r="1683">
          <cell r="A1683" t="str">
            <v xml:space="preserve">КАЛИНИНА 339/3 </v>
          </cell>
          <cell r="B1683" t="str">
            <v xml:space="preserve">Красная 93 магазин </v>
          </cell>
          <cell r="C1683" t="str">
            <v xml:space="preserve">Прочие </v>
          </cell>
          <cell r="D1683">
            <v>125</v>
          </cell>
          <cell r="E1683">
            <v>437</v>
          </cell>
          <cell r="F1683">
            <v>437</v>
          </cell>
          <cell r="G1683">
            <v>0.33</v>
          </cell>
          <cell r="H1683">
            <v>1.19</v>
          </cell>
          <cell r="I1683">
            <v>4.5999999999999996</v>
          </cell>
          <cell r="J1683" t="str">
            <v xml:space="preserve"> </v>
          </cell>
          <cell r="K1683">
            <v>167</v>
          </cell>
          <cell r="L1683">
            <v>6.3E-3</v>
          </cell>
          <cell r="M1683">
            <v>-19</v>
          </cell>
          <cell r="N1683">
            <v>18</v>
          </cell>
          <cell r="O1683">
            <v>1</v>
          </cell>
          <cell r="P1683">
            <v>9.1989999999999998</v>
          </cell>
          <cell r="Q1683">
            <v>0</v>
          </cell>
          <cell r="R1683">
            <v>9.1989999999999998</v>
          </cell>
        </row>
        <row r="1684">
          <cell r="A1684" t="str">
            <v xml:space="preserve">КАЛИНИНА 339/3 </v>
          </cell>
          <cell r="B1684" t="str">
            <v xml:space="preserve">Красноармейская 112кв2 парикм. </v>
          </cell>
          <cell r="C1684" t="str">
            <v xml:space="preserve">Прочие </v>
          </cell>
          <cell r="D1684">
            <v>162</v>
          </cell>
          <cell r="E1684">
            <v>46</v>
          </cell>
          <cell r="F1684">
            <v>156.41999999999999</v>
          </cell>
          <cell r="G1684">
            <v>0.43</v>
          </cell>
          <cell r="H1684">
            <v>1.19</v>
          </cell>
          <cell r="I1684">
            <v>4.5999999999999996</v>
          </cell>
          <cell r="J1684" t="str">
            <v xml:space="preserve"> </v>
          </cell>
          <cell r="K1684">
            <v>167</v>
          </cell>
          <cell r="L1684">
            <v>3.1200000000000004E-3</v>
          </cell>
          <cell r="M1684">
            <v>-19</v>
          </cell>
          <cell r="N1684">
            <v>18</v>
          </cell>
          <cell r="O1684">
            <v>1</v>
          </cell>
          <cell r="P1684">
            <v>4.5549999999999997</v>
          </cell>
          <cell r="Q1684">
            <v>0</v>
          </cell>
          <cell r="R1684">
            <v>4.5549999999999997</v>
          </cell>
        </row>
        <row r="1685">
          <cell r="A1685" t="str">
            <v xml:space="preserve">КАЛИНИНА 339/3 </v>
          </cell>
          <cell r="B1685" t="str">
            <v xml:space="preserve">Октябрьская 170 п/т милиции </v>
          </cell>
          <cell r="C1685" t="str">
            <v xml:space="preserve">Бюджет </v>
          </cell>
          <cell r="D1685">
            <v>219.51</v>
          </cell>
          <cell r="E1685">
            <v>0</v>
          </cell>
          <cell r="F1685">
            <v>812.18</v>
          </cell>
          <cell r="G1685">
            <v>0.43</v>
          </cell>
          <cell r="H1685">
            <v>1.19</v>
          </cell>
          <cell r="I1685">
            <v>4.5999999999999996</v>
          </cell>
          <cell r="J1685" t="str">
            <v xml:space="preserve"> </v>
          </cell>
          <cell r="K1685">
            <v>167</v>
          </cell>
          <cell r="L1685">
            <v>1.6199999999999999E-2</v>
          </cell>
          <cell r="M1685">
            <v>-19</v>
          </cell>
          <cell r="N1685">
            <v>18</v>
          </cell>
          <cell r="O1685">
            <v>1</v>
          </cell>
          <cell r="P1685">
            <v>23.652000000000001</v>
          </cell>
          <cell r="Q1685">
            <v>0</v>
          </cell>
          <cell r="R1685">
            <v>23.652000000000001</v>
          </cell>
        </row>
        <row r="1686">
          <cell r="A1686" t="str">
            <v xml:space="preserve">КАЛИНИНА 339/3 </v>
          </cell>
          <cell r="B1686" t="str">
            <v xml:space="preserve">Красная 104 МАСТЕРСКАЯ </v>
          </cell>
          <cell r="C1686" t="str">
            <v xml:space="preserve">Прочие </v>
          </cell>
          <cell r="D1686">
            <v>122.55</v>
          </cell>
          <cell r="E1686">
            <v>0</v>
          </cell>
          <cell r="F1686">
            <v>551.48</v>
          </cell>
          <cell r="G1686">
            <v>0.43</v>
          </cell>
          <cell r="H1686">
            <v>1.19</v>
          </cell>
          <cell r="I1686">
            <v>4.5999999999999996</v>
          </cell>
          <cell r="J1686" t="str">
            <v xml:space="preserve"> </v>
          </cell>
          <cell r="K1686">
            <v>167</v>
          </cell>
          <cell r="L1686">
            <v>1.0999999999999999E-2</v>
          </cell>
          <cell r="M1686">
            <v>-19</v>
          </cell>
          <cell r="N1686">
            <v>18</v>
          </cell>
          <cell r="O1686">
            <v>1</v>
          </cell>
          <cell r="P1686">
            <v>16.061</v>
          </cell>
          <cell r="Q1686">
            <v>0</v>
          </cell>
          <cell r="R1686">
            <v>16.061</v>
          </cell>
        </row>
        <row r="1687">
          <cell r="A1687" t="str">
            <v xml:space="preserve">КАЛИНИНА 339/3 </v>
          </cell>
          <cell r="B1687" t="str">
            <v xml:space="preserve">Северная 275/1 </v>
          </cell>
          <cell r="C1687" t="str">
            <v xml:space="preserve">Прочие </v>
          </cell>
          <cell r="D1687">
            <v>2127.42</v>
          </cell>
          <cell r="E1687">
            <v>0</v>
          </cell>
          <cell r="F1687">
            <v>8509.66</v>
          </cell>
          <cell r="G1687">
            <v>0.38</v>
          </cell>
          <cell r="H1687">
            <v>1.19</v>
          </cell>
          <cell r="I1687">
            <v>4.5999999999999996</v>
          </cell>
          <cell r="J1687" t="str">
            <v xml:space="preserve"> </v>
          </cell>
          <cell r="K1687">
            <v>167</v>
          </cell>
          <cell r="L1687">
            <v>0.15</v>
          </cell>
          <cell r="M1687">
            <v>-19</v>
          </cell>
          <cell r="N1687">
            <v>18</v>
          </cell>
          <cell r="O1687">
            <v>1</v>
          </cell>
          <cell r="P1687">
            <v>218.99600000000001</v>
          </cell>
          <cell r="Q1687">
            <v>0</v>
          </cell>
          <cell r="R1687">
            <v>218.99600000000001</v>
          </cell>
        </row>
        <row r="1688">
          <cell r="A1688" t="str">
            <v xml:space="preserve">КАЛИНИНА 339/3 </v>
          </cell>
          <cell r="B1688" t="str">
            <v xml:space="preserve">Калинина 341 админ.здание </v>
          </cell>
          <cell r="C1688" t="str">
            <v xml:space="preserve">Прочие </v>
          </cell>
          <cell r="D1688">
            <v>1056.0999999999999</v>
          </cell>
          <cell r="E1688">
            <v>0</v>
          </cell>
          <cell r="F1688">
            <v>4227.8900000000003</v>
          </cell>
          <cell r="G1688">
            <v>0.32</v>
          </cell>
          <cell r="H1688">
            <v>1.19</v>
          </cell>
          <cell r="I1688">
            <v>4.5999999999999996</v>
          </cell>
          <cell r="J1688" t="str">
            <v xml:space="preserve"> </v>
          </cell>
          <cell r="K1688">
            <v>167</v>
          </cell>
          <cell r="L1688">
            <v>6.2757999999999994E-2</v>
          </cell>
          <cell r="M1688">
            <v>-19</v>
          </cell>
          <cell r="N1688">
            <v>18</v>
          </cell>
          <cell r="O1688">
            <v>1</v>
          </cell>
          <cell r="P1688">
            <v>91.623999999999995</v>
          </cell>
          <cell r="Q1688">
            <v>0</v>
          </cell>
          <cell r="R1688">
            <v>91.623999999999995</v>
          </cell>
        </row>
        <row r="1689">
          <cell r="A1689" t="str">
            <v xml:space="preserve">КАЛИНИНА 339/3 </v>
          </cell>
          <cell r="B1689" t="str">
            <v xml:space="preserve">Буденного 143 кв 17,18 </v>
          </cell>
          <cell r="C1689" t="str">
            <v xml:space="preserve">Жилзаказчик </v>
          </cell>
          <cell r="D1689">
            <v>56.9</v>
          </cell>
          <cell r="E1689">
            <v>137</v>
          </cell>
          <cell r="F1689">
            <v>135.62</v>
          </cell>
          <cell r="G1689">
            <v>0.45</v>
          </cell>
          <cell r="H1689">
            <v>1.19</v>
          </cell>
          <cell r="I1689">
            <v>4.5999999999999996</v>
          </cell>
          <cell r="J1689" t="str">
            <v xml:space="preserve">1 </v>
          </cell>
          <cell r="K1689">
            <v>167</v>
          </cell>
          <cell r="L1689">
            <v>2.8309999999999997E-3</v>
          </cell>
          <cell r="M1689">
            <v>-19</v>
          </cell>
          <cell r="N1689">
            <v>18</v>
          </cell>
          <cell r="O1689">
            <v>1</v>
          </cell>
          <cell r="P1689">
            <v>4.1340000000000003</v>
          </cell>
          <cell r="Q1689">
            <v>7.5510000000000002</v>
          </cell>
          <cell r="R1689">
            <v>7.5510000000000002</v>
          </cell>
        </row>
        <row r="1690">
          <cell r="A1690" t="str">
            <v xml:space="preserve">КАЛИНИНА 339/3 </v>
          </cell>
          <cell r="B1690" t="str">
            <v xml:space="preserve">Красная 129 </v>
          </cell>
          <cell r="C1690" t="str">
            <v xml:space="preserve">Жилзаказчик </v>
          </cell>
          <cell r="D1690">
            <v>1776.2</v>
          </cell>
          <cell r="E1690">
            <v>9499</v>
          </cell>
          <cell r="F1690">
            <v>8515.7199999999993</v>
          </cell>
          <cell r="G1690">
            <v>0.32</v>
          </cell>
          <cell r="H1690">
            <v>1.19</v>
          </cell>
          <cell r="I1690">
            <v>4.5999999999999996</v>
          </cell>
          <cell r="J1690" t="str">
            <v xml:space="preserve">3 </v>
          </cell>
          <cell r="K1690">
            <v>167</v>
          </cell>
          <cell r="L1690">
            <v>0.12640599999999999</v>
          </cell>
          <cell r="M1690">
            <v>-19</v>
          </cell>
          <cell r="N1690">
            <v>18</v>
          </cell>
          <cell r="O1690">
            <v>1</v>
          </cell>
          <cell r="P1690">
            <v>184.55</v>
          </cell>
          <cell r="Q1690">
            <v>235.65199999999999</v>
          </cell>
          <cell r="R1690">
            <v>235.65199999999999</v>
          </cell>
        </row>
        <row r="1691">
          <cell r="A1691" t="str">
            <v xml:space="preserve">КАЛИНИНА 339/3 </v>
          </cell>
          <cell r="B1691" t="str">
            <v xml:space="preserve">Красная 89 А </v>
          </cell>
          <cell r="C1691" t="str">
            <v xml:space="preserve">Жилзаказчик </v>
          </cell>
          <cell r="D1691">
            <v>1518</v>
          </cell>
          <cell r="E1691">
            <v>6188</v>
          </cell>
          <cell r="F1691">
            <v>7796</v>
          </cell>
          <cell r="G1691">
            <v>0.35</v>
          </cell>
          <cell r="H1691">
            <v>1.19</v>
          </cell>
          <cell r="I1691">
            <v>4.5999999999999996</v>
          </cell>
          <cell r="J1691" t="str">
            <v xml:space="preserve">4 </v>
          </cell>
          <cell r="K1691">
            <v>167</v>
          </cell>
          <cell r="L1691">
            <v>0.12915499999999999</v>
          </cell>
          <cell r="M1691">
            <v>-19</v>
          </cell>
          <cell r="N1691">
            <v>18</v>
          </cell>
          <cell r="O1691">
            <v>1</v>
          </cell>
          <cell r="P1691">
            <v>147.41900000000001</v>
          </cell>
          <cell r="Q1691">
            <v>166.88900000000001</v>
          </cell>
          <cell r="R1691">
            <v>166.88900000000001</v>
          </cell>
        </row>
        <row r="1692">
          <cell r="A1692" t="str">
            <v xml:space="preserve">КАЛИНИНА 339/3 </v>
          </cell>
          <cell r="B1692" t="str">
            <v xml:space="preserve">Красная 93 </v>
          </cell>
          <cell r="C1692" t="str">
            <v xml:space="preserve">Жилзаказчик </v>
          </cell>
          <cell r="D1692">
            <v>1588.5</v>
          </cell>
          <cell r="E1692">
            <v>10396</v>
          </cell>
          <cell r="F1692">
            <v>9343.2199999999993</v>
          </cell>
          <cell r="G1692">
            <v>0.33</v>
          </cell>
          <cell r="H1692">
            <v>1.19</v>
          </cell>
          <cell r="I1692">
            <v>4.5999999999999996</v>
          </cell>
          <cell r="J1692" t="str">
            <v xml:space="preserve">3 </v>
          </cell>
          <cell r="K1692">
            <v>167</v>
          </cell>
          <cell r="L1692">
            <v>0.141289</v>
          </cell>
          <cell r="M1692">
            <v>-19</v>
          </cell>
          <cell r="N1692">
            <v>18</v>
          </cell>
          <cell r="O1692">
            <v>1</v>
          </cell>
          <cell r="P1692">
            <v>206.28</v>
          </cell>
          <cell r="Q1692">
            <v>210.74799999999999</v>
          </cell>
          <cell r="R1692">
            <v>210.74799999999999</v>
          </cell>
        </row>
        <row r="1693">
          <cell r="A1693" t="str">
            <v xml:space="preserve">КАЛИНИНА 339/3 </v>
          </cell>
          <cell r="B1693" t="str">
            <v xml:space="preserve">Красноармейская 112 </v>
          </cell>
          <cell r="C1693" t="str">
            <v xml:space="preserve">Жилзаказчик </v>
          </cell>
          <cell r="D1693">
            <v>1724.4</v>
          </cell>
          <cell r="E1693">
            <v>6753</v>
          </cell>
          <cell r="F1693">
            <v>6747.6</v>
          </cell>
          <cell r="G1693">
            <v>0.42</v>
          </cell>
          <cell r="H1693">
            <v>1.19</v>
          </cell>
          <cell r="I1693">
            <v>4.5999999999999996</v>
          </cell>
          <cell r="J1693" t="str">
            <v xml:space="preserve">5 </v>
          </cell>
          <cell r="K1693">
            <v>167</v>
          </cell>
          <cell r="L1693">
            <v>0.13114699999999999</v>
          </cell>
          <cell r="M1693">
            <v>-19</v>
          </cell>
          <cell r="N1693">
            <v>18</v>
          </cell>
          <cell r="O1693">
            <v>1</v>
          </cell>
          <cell r="P1693">
            <v>191.47200000000001</v>
          </cell>
          <cell r="Q1693">
            <v>171.58199999999999</v>
          </cell>
          <cell r="R1693">
            <v>171.58199999999999</v>
          </cell>
        </row>
        <row r="1694">
          <cell r="A1694" t="str">
            <v xml:space="preserve">КАЛИНИНА 339/3 </v>
          </cell>
          <cell r="B1694" t="str">
            <v xml:space="preserve">Красноармейская 112/1 </v>
          </cell>
          <cell r="C1694" t="str">
            <v xml:space="preserve">Жилзаказчик </v>
          </cell>
          <cell r="D1694">
            <v>519.9</v>
          </cell>
          <cell r="E1694">
            <v>2121</v>
          </cell>
          <cell r="F1694">
            <v>2117.98</v>
          </cell>
          <cell r="G1694">
            <v>0.53</v>
          </cell>
          <cell r="H1694">
            <v>1.19</v>
          </cell>
          <cell r="I1694">
            <v>4.5999999999999996</v>
          </cell>
          <cell r="J1694" t="str">
            <v xml:space="preserve">3 </v>
          </cell>
          <cell r="K1694">
            <v>167</v>
          </cell>
          <cell r="L1694">
            <v>5.1775999999999996E-2</v>
          </cell>
          <cell r="M1694">
            <v>-19</v>
          </cell>
          <cell r="N1694">
            <v>18</v>
          </cell>
          <cell r="O1694">
            <v>1</v>
          </cell>
          <cell r="P1694">
            <v>75.593000000000004</v>
          </cell>
          <cell r="Q1694">
            <v>68.977999999999994</v>
          </cell>
          <cell r="R1694">
            <v>68.977999999999994</v>
          </cell>
        </row>
        <row r="1695">
          <cell r="A1695" t="str">
            <v xml:space="preserve">КАЛИНИНА 339/3 </v>
          </cell>
          <cell r="B1695" t="str">
            <v xml:space="preserve">Красноармейская 114-А </v>
          </cell>
          <cell r="C1695" t="str">
            <v xml:space="preserve">Жилзаказчик </v>
          </cell>
          <cell r="D1695">
            <v>501.01</v>
          </cell>
          <cell r="E1695">
            <v>811</v>
          </cell>
          <cell r="F1695">
            <v>1337.59</v>
          </cell>
          <cell r="G1695">
            <v>0.45</v>
          </cell>
          <cell r="H1695">
            <v>1.19</v>
          </cell>
          <cell r="I1695">
            <v>4.5999999999999996</v>
          </cell>
          <cell r="J1695" t="str">
            <v xml:space="preserve">1 </v>
          </cell>
          <cell r="K1695">
            <v>167</v>
          </cell>
          <cell r="L1695">
            <v>2.7921000000000001E-2</v>
          </cell>
          <cell r="M1695">
            <v>-19</v>
          </cell>
          <cell r="N1695">
            <v>18</v>
          </cell>
          <cell r="O1695">
            <v>1</v>
          </cell>
          <cell r="P1695">
            <v>24.699000000000002</v>
          </cell>
          <cell r="Q1695">
            <v>46.567999999999998</v>
          </cell>
          <cell r="R1695">
            <v>46.567999999999998</v>
          </cell>
        </row>
        <row r="1696">
          <cell r="A1696" t="str">
            <v xml:space="preserve">КАЛИНИНА 339/3 </v>
          </cell>
          <cell r="B1696" t="str">
            <v xml:space="preserve">Красноармейская 75 </v>
          </cell>
          <cell r="C1696" t="str">
            <v xml:space="preserve">Жилзаказчик </v>
          </cell>
          <cell r="D1696">
            <v>1948.2</v>
          </cell>
          <cell r="E1696">
            <v>7936</v>
          </cell>
          <cell r="F1696">
            <v>7616</v>
          </cell>
          <cell r="G1696">
            <v>0.41</v>
          </cell>
          <cell r="H1696">
            <v>1.19</v>
          </cell>
          <cell r="I1696">
            <v>4.5999999999999996</v>
          </cell>
          <cell r="J1696" t="str">
            <v xml:space="preserve">5 </v>
          </cell>
          <cell r="K1696">
            <v>167</v>
          </cell>
          <cell r="L1696">
            <v>0.146259</v>
          </cell>
          <cell r="M1696">
            <v>-19</v>
          </cell>
          <cell r="N1696">
            <v>18</v>
          </cell>
          <cell r="O1696">
            <v>1</v>
          </cell>
          <cell r="P1696">
            <v>213.53399999999999</v>
          </cell>
          <cell r="Q1696">
            <v>193.85400000000001</v>
          </cell>
          <cell r="R1696">
            <v>193.85400000000001</v>
          </cell>
        </row>
        <row r="1697">
          <cell r="A1697" t="str">
            <v xml:space="preserve">КАЛИНИНА 339/3 </v>
          </cell>
          <cell r="B1697" t="str">
            <v xml:space="preserve">Октябрьская 179 </v>
          </cell>
          <cell r="C1697" t="str">
            <v xml:space="preserve">Жилзаказчик </v>
          </cell>
          <cell r="D1697">
            <v>2276.3000000000002</v>
          </cell>
          <cell r="E1697">
            <v>11126</v>
          </cell>
          <cell r="F1697">
            <v>10174.700000000001</v>
          </cell>
          <cell r="G1697">
            <v>0.38</v>
          </cell>
          <cell r="H1697">
            <v>1.19</v>
          </cell>
          <cell r="I1697">
            <v>4.5999999999999996</v>
          </cell>
          <cell r="J1697" t="str">
            <v xml:space="preserve">5 </v>
          </cell>
          <cell r="K1697">
            <v>167</v>
          </cell>
          <cell r="L1697">
            <v>0.17935000000000001</v>
          </cell>
          <cell r="M1697">
            <v>-19</v>
          </cell>
          <cell r="N1697">
            <v>18</v>
          </cell>
          <cell r="O1697">
            <v>1</v>
          </cell>
          <cell r="P1697">
            <v>261.846</v>
          </cell>
          <cell r="Q1697">
            <v>226.49799999999999</v>
          </cell>
          <cell r="R1697">
            <v>226.49799999999999</v>
          </cell>
        </row>
        <row r="1698">
          <cell r="A1698" t="str">
            <v xml:space="preserve">КАЛИНИНА 339/3 </v>
          </cell>
          <cell r="B1698" t="str">
            <v xml:space="preserve">Рашпилевская 125 </v>
          </cell>
          <cell r="C1698" t="str">
            <v xml:space="preserve">Жилзаказчик </v>
          </cell>
          <cell r="D1698">
            <v>1242.9000000000001</v>
          </cell>
          <cell r="E1698">
            <v>7336</v>
          </cell>
          <cell r="F1698">
            <v>7019.63</v>
          </cell>
          <cell r="G1698">
            <v>0.42</v>
          </cell>
          <cell r="H1698">
            <v>1.19</v>
          </cell>
          <cell r="I1698">
            <v>4.5999999999999996</v>
          </cell>
          <cell r="J1698" t="str">
            <v xml:space="preserve">4 </v>
          </cell>
          <cell r="K1698">
            <v>167</v>
          </cell>
          <cell r="L1698">
            <v>0.13578299999999999</v>
          </cell>
          <cell r="M1698">
            <v>-19</v>
          </cell>
          <cell r="N1698">
            <v>18</v>
          </cell>
          <cell r="O1698">
            <v>1</v>
          </cell>
          <cell r="P1698">
            <v>198.24100000000001</v>
          </cell>
          <cell r="Q1698">
            <v>164.899</v>
          </cell>
          <cell r="R1698">
            <v>164.899</v>
          </cell>
        </row>
        <row r="1699">
          <cell r="A1699" t="str">
            <v xml:space="preserve">КАЛИНИНА 339/3 </v>
          </cell>
          <cell r="B1699" t="str">
            <v xml:space="preserve">Рашпилевская 127 </v>
          </cell>
          <cell r="C1699" t="str">
            <v xml:space="preserve">Жилзаказчик </v>
          </cell>
          <cell r="D1699">
            <v>1469.31</v>
          </cell>
          <cell r="E1699">
            <v>2701</v>
          </cell>
          <cell r="F1699">
            <v>5184.6600000000008</v>
          </cell>
          <cell r="G1699">
            <v>0.45</v>
          </cell>
          <cell r="H1699">
            <v>1.19</v>
          </cell>
          <cell r="I1699">
            <v>4.5999999999999996</v>
          </cell>
          <cell r="J1699" t="str">
            <v xml:space="preserve">2 </v>
          </cell>
          <cell r="K1699">
            <v>167</v>
          </cell>
          <cell r="L1699">
            <v>0.10186699999999999</v>
          </cell>
          <cell r="M1699">
            <v>-19</v>
          </cell>
          <cell r="N1699">
            <v>18</v>
          </cell>
          <cell r="O1699">
            <v>1</v>
          </cell>
          <cell r="P1699">
            <v>82.239000000000004</v>
          </cell>
          <cell r="Q1699">
            <v>131.75299999999999</v>
          </cell>
          <cell r="R1699">
            <v>131.75299999999999</v>
          </cell>
        </row>
        <row r="1700">
          <cell r="A1700" t="str">
            <v xml:space="preserve">КАЛИНИНА 339/3 </v>
          </cell>
          <cell r="B1700" t="str">
            <v xml:space="preserve">Октябрьская,179 кв.23 неж.пом </v>
          </cell>
          <cell r="C1700" t="str">
            <v xml:space="preserve">Прочие </v>
          </cell>
          <cell r="D1700">
            <v>31.8</v>
          </cell>
          <cell r="E1700">
            <v>111</v>
          </cell>
          <cell r="F1700">
            <v>110.09</v>
          </cell>
          <cell r="G1700">
            <v>0.38</v>
          </cell>
          <cell r="H1700">
            <v>1.19</v>
          </cell>
          <cell r="I1700">
            <v>4.5999999999999996</v>
          </cell>
          <cell r="J1700" t="str">
            <v xml:space="preserve"> </v>
          </cell>
          <cell r="K1700">
            <v>167</v>
          </cell>
          <cell r="L1700">
            <v>1.941E-3</v>
          </cell>
          <cell r="M1700">
            <v>-19</v>
          </cell>
          <cell r="N1700">
            <v>18</v>
          </cell>
          <cell r="O1700">
            <v>1</v>
          </cell>
          <cell r="P1700">
            <v>2.8340000000000001</v>
          </cell>
          <cell r="Q1700">
            <v>0</v>
          </cell>
          <cell r="R1700">
            <v>2.8340000000000001</v>
          </cell>
        </row>
        <row r="1701">
          <cell r="A1701" t="str">
            <v xml:space="preserve">КАЛИНИНА 339/3 </v>
          </cell>
          <cell r="B1701" t="str">
            <v xml:space="preserve">Головатого 311 лит Б магазин </v>
          </cell>
          <cell r="C1701" t="str">
            <v xml:space="preserve">Прочие </v>
          </cell>
          <cell r="D1701">
            <v>90.75</v>
          </cell>
          <cell r="E1701">
            <v>0</v>
          </cell>
          <cell r="F1701">
            <v>363.01</v>
          </cell>
          <cell r="G1701">
            <v>0.38</v>
          </cell>
          <cell r="H1701">
            <v>1.19</v>
          </cell>
          <cell r="I1701">
            <v>4.5999999999999996</v>
          </cell>
          <cell r="J1701" t="str">
            <v xml:space="preserve"> </v>
          </cell>
          <cell r="K1701">
            <v>167</v>
          </cell>
          <cell r="L1701">
            <v>5.8800000000000007E-3</v>
          </cell>
          <cell r="M1701">
            <v>-19</v>
          </cell>
          <cell r="N1701">
            <v>15</v>
          </cell>
          <cell r="O1701">
            <v>1</v>
          </cell>
          <cell r="P1701">
            <v>7.2620000000000005</v>
          </cell>
          <cell r="Q1701">
            <v>0</v>
          </cell>
          <cell r="R1701">
            <v>7.2620000000000005</v>
          </cell>
        </row>
        <row r="1702">
          <cell r="A1702" t="str">
            <v xml:space="preserve">КАЛИНИНА 339/3 </v>
          </cell>
          <cell r="B1702" t="str">
            <v xml:space="preserve">Головатого 311 лит Б магазин </v>
          </cell>
          <cell r="C1702" t="str">
            <v xml:space="preserve">Прочие </v>
          </cell>
          <cell r="D1702">
            <v>31.04</v>
          </cell>
          <cell r="E1702">
            <v>0</v>
          </cell>
          <cell r="F1702">
            <v>114.83</v>
          </cell>
          <cell r="G1702">
            <v>0.38</v>
          </cell>
          <cell r="H1702">
            <v>1.19</v>
          </cell>
          <cell r="I1702">
            <v>4.5999999999999996</v>
          </cell>
          <cell r="J1702" t="str">
            <v xml:space="preserve"> </v>
          </cell>
          <cell r="K1702">
            <v>167</v>
          </cell>
          <cell r="L1702">
            <v>1.8600000000000001E-3</v>
          </cell>
          <cell r="M1702">
            <v>-19</v>
          </cell>
          <cell r="N1702">
            <v>15</v>
          </cell>
          <cell r="O1702">
            <v>1</v>
          </cell>
          <cell r="P1702">
            <v>2.298</v>
          </cell>
          <cell r="Q1702">
            <v>0</v>
          </cell>
          <cell r="R1702">
            <v>2.298</v>
          </cell>
        </row>
        <row r="1703">
          <cell r="A1703" t="str">
            <v xml:space="preserve">КАЛИНИНА 339/3 </v>
          </cell>
          <cell r="B1703" t="str">
            <v xml:space="preserve">Головатого 311 лит Б магазин </v>
          </cell>
          <cell r="C1703" t="str">
            <v xml:space="preserve">Прочие </v>
          </cell>
          <cell r="D1703">
            <v>92.94</v>
          </cell>
          <cell r="E1703">
            <v>118</v>
          </cell>
          <cell r="F1703">
            <v>343.87</v>
          </cell>
          <cell r="G1703">
            <v>0.38</v>
          </cell>
          <cell r="H1703">
            <v>1.19</v>
          </cell>
          <cell r="I1703">
            <v>4.5999999999999996</v>
          </cell>
          <cell r="J1703" t="str">
            <v xml:space="preserve"> </v>
          </cell>
          <cell r="K1703">
            <v>167</v>
          </cell>
          <cell r="L1703">
            <v>5.5700000000000003E-3</v>
          </cell>
          <cell r="M1703">
            <v>-19</v>
          </cell>
          <cell r="N1703">
            <v>15</v>
          </cell>
          <cell r="O1703">
            <v>1</v>
          </cell>
          <cell r="P1703">
            <v>6.8810000000000002</v>
          </cell>
          <cell r="Q1703">
            <v>0</v>
          </cell>
          <cell r="R1703">
            <v>6.8810000000000002</v>
          </cell>
        </row>
        <row r="1704">
          <cell r="A1704" t="str">
            <v xml:space="preserve">КАЛИНИНА 339/3 </v>
          </cell>
          <cell r="B1704" t="str">
            <v xml:space="preserve">Красная 89 Лит Б ГУП КК"КР.ЗЕМ.ЦЕНТР" </v>
          </cell>
          <cell r="C1704" t="str">
            <v xml:space="preserve">Прочие </v>
          </cell>
          <cell r="D1704">
            <v>403.5</v>
          </cell>
          <cell r="E1704">
            <v>1922</v>
          </cell>
          <cell r="F1704">
            <v>1936.05</v>
          </cell>
          <cell r="G1704">
            <v>0.43</v>
          </cell>
          <cell r="H1704">
            <v>1.19</v>
          </cell>
          <cell r="I1704">
            <v>4.5999999999999996</v>
          </cell>
          <cell r="J1704" t="str">
            <v xml:space="preserve"> </v>
          </cell>
          <cell r="K1704">
            <v>167</v>
          </cell>
          <cell r="L1704">
            <v>3.8616999999999999E-2</v>
          </cell>
          <cell r="M1704">
            <v>-19</v>
          </cell>
          <cell r="N1704">
            <v>18</v>
          </cell>
          <cell r="O1704">
            <v>1</v>
          </cell>
          <cell r="P1704">
            <v>56.381</v>
          </cell>
          <cell r="Q1704">
            <v>0</v>
          </cell>
          <cell r="R1704">
            <v>56.381</v>
          </cell>
        </row>
        <row r="1705">
          <cell r="A1705" t="str">
            <v xml:space="preserve">КАЛИНИНА 339/3 </v>
          </cell>
          <cell r="B1705" t="str">
            <v xml:space="preserve">Калинина 341 неж.помещение </v>
          </cell>
          <cell r="C1705" t="str">
            <v xml:space="preserve">Прочие </v>
          </cell>
          <cell r="D1705">
            <v>34.4</v>
          </cell>
          <cell r="E1705">
            <v>283</v>
          </cell>
          <cell r="F1705">
            <v>137.9</v>
          </cell>
          <cell r="G1705">
            <v>0.32</v>
          </cell>
          <cell r="H1705">
            <v>1.19</v>
          </cell>
          <cell r="I1705">
            <v>4.5999999999999996</v>
          </cell>
          <cell r="J1705" t="str">
            <v xml:space="preserve"> </v>
          </cell>
          <cell r="K1705">
            <v>167</v>
          </cell>
          <cell r="L1705">
            <v>2.0469999999999998E-3</v>
          </cell>
          <cell r="M1705">
            <v>-19</v>
          </cell>
          <cell r="N1705">
            <v>18</v>
          </cell>
          <cell r="O1705">
            <v>1</v>
          </cell>
          <cell r="P1705">
            <v>2.988</v>
          </cell>
          <cell r="Q1705">
            <v>0</v>
          </cell>
          <cell r="R1705">
            <v>2.988</v>
          </cell>
        </row>
        <row r="1706">
          <cell r="A1706" t="str">
            <v xml:space="preserve">КАЛИНИНА 339/3 </v>
          </cell>
          <cell r="B1706" t="str">
            <v xml:space="preserve">Калинина 341 нежил.помещение </v>
          </cell>
          <cell r="C1706" t="str">
            <v xml:space="preserve">Прочие </v>
          </cell>
          <cell r="D1706">
            <v>39.1</v>
          </cell>
          <cell r="E1706">
            <v>195</v>
          </cell>
          <cell r="F1706">
            <v>156.77000000000001</v>
          </cell>
          <cell r="G1706">
            <v>0.32</v>
          </cell>
          <cell r="H1706">
            <v>1.19</v>
          </cell>
          <cell r="I1706">
            <v>4.5999999999999996</v>
          </cell>
          <cell r="J1706" t="str">
            <v xml:space="preserve"> </v>
          </cell>
          <cell r="K1706">
            <v>167</v>
          </cell>
          <cell r="L1706">
            <v>2.3270000000000001E-3</v>
          </cell>
          <cell r="M1706">
            <v>-19</v>
          </cell>
          <cell r="N1706">
            <v>18</v>
          </cell>
          <cell r="O1706">
            <v>1</v>
          </cell>
          <cell r="P1706">
            <v>3.3980000000000001</v>
          </cell>
          <cell r="Q1706">
            <v>0</v>
          </cell>
          <cell r="R1706">
            <v>3.3980000000000001</v>
          </cell>
        </row>
        <row r="1707">
          <cell r="A1707" t="str">
            <v xml:space="preserve">КАЛИНИНА 339/3 </v>
          </cell>
          <cell r="B1707" t="str">
            <v xml:space="preserve">Красная 103 пищеблок ЦО </v>
          </cell>
          <cell r="C1707" t="str">
            <v xml:space="preserve">Прочие </v>
          </cell>
          <cell r="D1707">
            <v>199.3</v>
          </cell>
          <cell r="E1707">
            <v>783</v>
          </cell>
          <cell r="F1707">
            <v>1060.24</v>
          </cell>
          <cell r="G1707">
            <v>0.32</v>
          </cell>
          <cell r="H1707">
            <v>1.19</v>
          </cell>
          <cell r="I1707">
            <v>4.5999999999999996</v>
          </cell>
          <cell r="J1707" t="str">
            <v xml:space="preserve"> </v>
          </cell>
          <cell r="K1707">
            <v>167</v>
          </cell>
          <cell r="L1707">
            <v>1.5737999999999999E-2</v>
          </cell>
          <cell r="M1707">
            <v>-19</v>
          </cell>
          <cell r="N1707">
            <v>18</v>
          </cell>
          <cell r="O1707">
            <v>1</v>
          </cell>
          <cell r="P1707">
            <v>22.977</v>
          </cell>
          <cell r="Q1707">
            <v>0</v>
          </cell>
          <cell r="R1707">
            <v>22.977</v>
          </cell>
        </row>
        <row r="1708">
          <cell r="A1708" t="str">
            <v xml:space="preserve">КАЛИНИНА 339/3 </v>
          </cell>
          <cell r="B1708" t="str">
            <v xml:space="preserve">Красная 103 КАФЕДРА </v>
          </cell>
          <cell r="C1708" t="str">
            <v xml:space="preserve">Бюджет </v>
          </cell>
          <cell r="D1708">
            <v>515.83000000000004</v>
          </cell>
          <cell r="E1708">
            <v>0</v>
          </cell>
          <cell r="F1708">
            <v>2321.2199999999998</v>
          </cell>
          <cell r="G1708">
            <v>0.43</v>
          </cell>
          <cell r="H1708">
            <v>1.19</v>
          </cell>
          <cell r="I1708">
            <v>4.5999999999999996</v>
          </cell>
          <cell r="J1708" t="str">
            <v xml:space="preserve"> </v>
          </cell>
          <cell r="K1708">
            <v>167</v>
          </cell>
          <cell r="L1708">
            <v>4.6300000000000001E-2</v>
          </cell>
          <cell r="M1708">
            <v>-19</v>
          </cell>
          <cell r="N1708">
            <v>18</v>
          </cell>
          <cell r="O1708">
            <v>1</v>
          </cell>
          <cell r="P1708">
            <v>67.596999999999994</v>
          </cell>
          <cell r="Q1708">
            <v>0</v>
          </cell>
          <cell r="R1708">
            <v>67.596999999999994</v>
          </cell>
        </row>
        <row r="1709">
          <cell r="A1709" t="str">
            <v xml:space="preserve">КАЛИНИНА 339/3 </v>
          </cell>
          <cell r="B1709" t="str">
            <v xml:space="preserve">Буденного/Рашпилевская мастерская </v>
          </cell>
          <cell r="C1709" t="str">
            <v xml:space="preserve">Прочие </v>
          </cell>
          <cell r="D1709">
            <v>9.58</v>
          </cell>
          <cell r="E1709">
            <v>0</v>
          </cell>
          <cell r="F1709">
            <v>43.12</v>
          </cell>
          <cell r="G1709">
            <v>0.5</v>
          </cell>
          <cell r="H1709">
            <v>1.19</v>
          </cell>
          <cell r="I1709">
            <v>4.5999999999999996</v>
          </cell>
          <cell r="J1709" t="str">
            <v xml:space="preserve"> </v>
          </cell>
          <cell r="K1709">
            <v>167</v>
          </cell>
          <cell r="L1709">
            <v>1E-3</v>
          </cell>
          <cell r="M1709">
            <v>-19</v>
          </cell>
          <cell r="N1709">
            <v>18</v>
          </cell>
          <cell r="O1709">
            <v>1</v>
          </cell>
          <cell r="P1709">
            <v>1.4610000000000001</v>
          </cell>
          <cell r="Q1709">
            <v>0</v>
          </cell>
          <cell r="R1709">
            <v>1.4610000000000001</v>
          </cell>
        </row>
        <row r="1710">
          <cell r="A1710" t="str">
            <v xml:space="preserve">КАЛИНИНА 339/3 </v>
          </cell>
          <cell r="B1710" t="str">
            <v xml:space="preserve">Головатого 311 лит Ж </v>
          </cell>
          <cell r="C1710" t="str">
            <v xml:space="preserve">Прочие </v>
          </cell>
          <cell r="D1710">
            <v>248.89</v>
          </cell>
          <cell r="E1710">
            <v>0</v>
          </cell>
          <cell r="F1710">
            <v>1120.02</v>
          </cell>
          <cell r="G1710">
            <v>0.31</v>
          </cell>
          <cell r="H1710">
            <v>1.19</v>
          </cell>
          <cell r="I1710">
            <v>4.5999999999999996</v>
          </cell>
          <cell r="J1710" t="str">
            <v xml:space="preserve"> </v>
          </cell>
          <cell r="K1710">
            <v>167</v>
          </cell>
          <cell r="L1710">
            <v>1.4800000000000001E-2</v>
          </cell>
          <cell r="M1710">
            <v>-19</v>
          </cell>
          <cell r="N1710">
            <v>15</v>
          </cell>
          <cell r="O1710">
            <v>1</v>
          </cell>
          <cell r="P1710">
            <v>18.280999999999999</v>
          </cell>
          <cell r="Q1710">
            <v>0</v>
          </cell>
          <cell r="R1710">
            <v>18.280999999999999</v>
          </cell>
        </row>
        <row r="1711">
          <cell r="A1711" t="str">
            <v xml:space="preserve">КАЛИНИНА 339/3 </v>
          </cell>
          <cell r="B1711" t="str">
            <v xml:space="preserve">Октябрьская 179 аптека </v>
          </cell>
          <cell r="C1711" t="str">
            <v xml:space="preserve">Прочие </v>
          </cell>
          <cell r="D1711">
            <v>75</v>
          </cell>
          <cell r="E1711">
            <v>302</v>
          </cell>
          <cell r="F1711">
            <v>302.56</v>
          </cell>
          <cell r="G1711">
            <v>0.38</v>
          </cell>
          <cell r="H1711">
            <v>1.19</v>
          </cell>
          <cell r="I1711">
            <v>4.5999999999999996</v>
          </cell>
          <cell r="J1711" t="str">
            <v xml:space="preserve"> </v>
          </cell>
          <cell r="K1711">
            <v>167</v>
          </cell>
          <cell r="L1711">
            <v>5.3330000000000001E-3</v>
          </cell>
          <cell r="M1711">
            <v>-19</v>
          </cell>
          <cell r="N1711">
            <v>18</v>
          </cell>
          <cell r="O1711">
            <v>1</v>
          </cell>
          <cell r="P1711">
            <v>7.7859999999999996</v>
          </cell>
          <cell r="Q1711">
            <v>0</v>
          </cell>
          <cell r="R1711">
            <v>7.7859999999999996</v>
          </cell>
        </row>
        <row r="1712">
          <cell r="A1712" t="str">
            <v xml:space="preserve">КАЛИНИНА 339/3 </v>
          </cell>
          <cell r="B1712" t="str">
            <v xml:space="preserve">Рашпилевская 127 магазин </v>
          </cell>
          <cell r="C1712" t="str">
            <v xml:space="preserve">Прочие </v>
          </cell>
          <cell r="D1712">
            <v>21.82</v>
          </cell>
          <cell r="E1712">
            <v>0</v>
          </cell>
          <cell r="F1712">
            <v>98.21</v>
          </cell>
          <cell r="G1712">
            <v>0.45</v>
          </cell>
          <cell r="H1712">
            <v>1.19</v>
          </cell>
          <cell r="I1712">
            <v>4.5999999999999996</v>
          </cell>
          <cell r="J1712" t="str">
            <v xml:space="preserve"> </v>
          </cell>
          <cell r="K1712">
            <v>167</v>
          </cell>
          <cell r="L1712">
            <v>2.0500000000000002E-3</v>
          </cell>
          <cell r="M1712">
            <v>-19</v>
          </cell>
          <cell r="N1712">
            <v>18</v>
          </cell>
          <cell r="O1712">
            <v>1</v>
          </cell>
          <cell r="P1712">
            <v>2.9939999999999998</v>
          </cell>
          <cell r="Q1712">
            <v>0</v>
          </cell>
          <cell r="R1712">
            <v>2.9939999999999998</v>
          </cell>
        </row>
        <row r="1713">
          <cell r="A1713" t="str">
            <v xml:space="preserve">КАЛИНИНА 339/3 </v>
          </cell>
          <cell r="B1713" t="str">
            <v xml:space="preserve">Головатого 311 лит Г </v>
          </cell>
          <cell r="C1713" t="str">
            <v xml:space="preserve">Прочие </v>
          </cell>
          <cell r="D1713">
            <v>151.87</v>
          </cell>
          <cell r="E1713">
            <v>312</v>
          </cell>
          <cell r="F1713">
            <v>607.49</v>
          </cell>
          <cell r="G1713">
            <v>0.38</v>
          </cell>
          <cell r="H1713">
            <v>1.19</v>
          </cell>
          <cell r="I1713">
            <v>4.5999999999999996</v>
          </cell>
          <cell r="J1713" t="str">
            <v xml:space="preserve"> </v>
          </cell>
          <cell r="K1713">
            <v>167</v>
          </cell>
          <cell r="L1713">
            <v>9.8400000000000015E-3</v>
          </cell>
          <cell r="M1713">
            <v>-19</v>
          </cell>
          <cell r="N1713">
            <v>15</v>
          </cell>
          <cell r="O1713">
            <v>1</v>
          </cell>
          <cell r="P1713">
            <v>12.153</v>
          </cell>
          <cell r="Q1713">
            <v>0</v>
          </cell>
          <cell r="R1713">
            <v>12.153</v>
          </cell>
        </row>
        <row r="1714">
          <cell r="A1714" t="str">
            <v xml:space="preserve">КАЛИНИНА 339/3 </v>
          </cell>
          <cell r="B1714" t="str">
            <v xml:space="preserve">Калинина 341 адм. </v>
          </cell>
          <cell r="C1714" t="str">
            <v xml:space="preserve">Прочие </v>
          </cell>
          <cell r="D1714">
            <v>27.2</v>
          </cell>
          <cell r="E1714">
            <v>0</v>
          </cell>
          <cell r="F1714">
            <v>108.87</v>
          </cell>
          <cell r="G1714">
            <v>0.32</v>
          </cell>
          <cell r="H1714">
            <v>1.19</v>
          </cell>
          <cell r="I1714">
            <v>4.5999999999999996</v>
          </cell>
          <cell r="J1714" t="str">
            <v xml:space="preserve"> </v>
          </cell>
          <cell r="K1714">
            <v>167</v>
          </cell>
          <cell r="L1714">
            <v>1.616E-3</v>
          </cell>
          <cell r="M1714">
            <v>-19</v>
          </cell>
          <cell r="N1714">
            <v>18</v>
          </cell>
          <cell r="O1714">
            <v>1</v>
          </cell>
          <cell r="P1714">
            <v>2.36</v>
          </cell>
          <cell r="Q1714">
            <v>0</v>
          </cell>
          <cell r="R1714">
            <v>2.36</v>
          </cell>
        </row>
        <row r="1715">
          <cell r="A1715" t="str">
            <v xml:space="preserve">КАЛИНИНА 339/3 </v>
          </cell>
          <cell r="B1715" t="str">
            <v xml:space="preserve">Калинина 339 Лит А АДМИНИСТРАЦИЯ </v>
          </cell>
          <cell r="C1715" t="str">
            <v xml:space="preserve">Бюджет </v>
          </cell>
          <cell r="D1715">
            <v>1344.4</v>
          </cell>
          <cell r="E1715">
            <v>0</v>
          </cell>
          <cell r="F1715">
            <v>5871.1</v>
          </cell>
          <cell r="G1715">
            <v>0.38</v>
          </cell>
          <cell r="H1715">
            <v>1.19</v>
          </cell>
          <cell r="I1715">
            <v>4.5999999999999996</v>
          </cell>
          <cell r="J1715" t="str">
            <v xml:space="preserve"> </v>
          </cell>
          <cell r="K1715">
            <v>167</v>
          </cell>
          <cell r="L1715">
            <v>0.10349000000000001</v>
          </cell>
          <cell r="M1715">
            <v>-19</v>
          </cell>
          <cell r="N1715">
            <v>18</v>
          </cell>
          <cell r="O1715">
            <v>1</v>
          </cell>
          <cell r="P1715">
            <v>151.09299999999999</v>
          </cell>
          <cell r="Q1715">
            <v>0</v>
          </cell>
          <cell r="R1715">
            <v>151.09299999999999</v>
          </cell>
        </row>
        <row r="1716">
          <cell r="A1716" t="str">
            <v xml:space="preserve">КАЛИНИНА 339/3 </v>
          </cell>
          <cell r="B1716" t="str">
            <v xml:space="preserve">Калинина 339 Лит А ПОДВАЛ </v>
          </cell>
          <cell r="C1716" t="str">
            <v xml:space="preserve">Бюджет </v>
          </cell>
          <cell r="D1716">
            <v>87.9</v>
          </cell>
          <cell r="E1716">
            <v>355</v>
          </cell>
          <cell r="F1716">
            <v>153.16999999999999</v>
          </cell>
          <cell r="G1716">
            <v>0.38</v>
          </cell>
          <cell r="H1716">
            <v>1.19</v>
          </cell>
          <cell r="I1716">
            <v>4.5999999999999996</v>
          </cell>
          <cell r="J1716" t="str">
            <v xml:space="preserve"> </v>
          </cell>
          <cell r="K1716">
            <v>167</v>
          </cell>
          <cell r="L1716">
            <v>2.7000000000000001E-3</v>
          </cell>
          <cell r="M1716">
            <v>-19</v>
          </cell>
          <cell r="N1716">
            <v>18</v>
          </cell>
          <cell r="O1716">
            <v>1</v>
          </cell>
          <cell r="P1716">
            <v>3.9420000000000002</v>
          </cell>
          <cell r="Q1716">
            <v>0</v>
          </cell>
          <cell r="R1716">
            <v>3.9420000000000002</v>
          </cell>
        </row>
        <row r="1717">
          <cell r="A1717" t="str">
            <v xml:space="preserve">КАЛИНИНА 339/3 </v>
          </cell>
          <cell r="B1717" t="str">
            <v xml:space="preserve">Красная 111 адм.здание </v>
          </cell>
          <cell r="C1717" t="str">
            <v xml:space="preserve">Бюджет </v>
          </cell>
          <cell r="D1717">
            <v>593.20000000000005</v>
          </cell>
          <cell r="E1717">
            <v>0</v>
          </cell>
          <cell r="F1717">
            <v>2374.73</v>
          </cell>
          <cell r="G1717">
            <v>0.32</v>
          </cell>
          <cell r="H1717">
            <v>1.19</v>
          </cell>
          <cell r="I1717">
            <v>4.5999999999999996</v>
          </cell>
          <cell r="J1717" t="str">
            <v xml:space="preserve"> </v>
          </cell>
          <cell r="K1717">
            <v>167</v>
          </cell>
          <cell r="L1717">
            <v>3.5250000000000004E-2</v>
          </cell>
          <cell r="M1717">
            <v>-19</v>
          </cell>
          <cell r="N1717">
            <v>18</v>
          </cell>
          <cell r="O1717">
            <v>1</v>
          </cell>
          <cell r="P1717">
            <v>51.463000000000001</v>
          </cell>
          <cell r="Q1717">
            <v>0</v>
          </cell>
          <cell r="R1717">
            <v>51.463000000000001</v>
          </cell>
        </row>
        <row r="1718">
          <cell r="A1718" t="str">
            <v xml:space="preserve">КАЛИНИНА 339/3 </v>
          </cell>
          <cell r="B1718" t="str">
            <v xml:space="preserve">Буденного/Рашпилевская  ПАВИЛЬОН </v>
          </cell>
          <cell r="C1718" t="str">
            <v xml:space="preserve">Прочие </v>
          </cell>
          <cell r="D1718">
            <v>32</v>
          </cell>
          <cell r="E1718">
            <v>67</v>
          </cell>
          <cell r="F1718">
            <v>136.37</v>
          </cell>
          <cell r="G1718">
            <v>0.43</v>
          </cell>
          <cell r="H1718">
            <v>1.19</v>
          </cell>
          <cell r="I1718">
            <v>4.5999999999999996</v>
          </cell>
          <cell r="J1718" t="str">
            <v xml:space="preserve"> </v>
          </cell>
          <cell r="K1718">
            <v>167</v>
          </cell>
          <cell r="L1718">
            <v>2.7200000000000002E-3</v>
          </cell>
          <cell r="M1718">
            <v>-19</v>
          </cell>
          <cell r="N1718">
            <v>18</v>
          </cell>
          <cell r="O1718">
            <v>1</v>
          </cell>
          <cell r="P1718">
            <v>3.9710000000000001</v>
          </cell>
          <cell r="Q1718">
            <v>0</v>
          </cell>
          <cell r="R1718">
            <v>3.9710000000000001</v>
          </cell>
        </row>
        <row r="1719">
          <cell r="A1719" t="str">
            <v xml:space="preserve">КАЛИНИНА 339/3 </v>
          </cell>
          <cell r="B1719" t="str">
            <v xml:space="preserve">Калинина 341 здан. </v>
          </cell>
          <cell r="C1719" t="str">
            <v xml:space="preserve">Прочие </v>
          </cell>
          <cell r="D1719">
            <v>330.2</v>
          </cell>
          <cell r="E1719">
            <v>0</v>
          </cell>
          <cell r="F1719">
            <v>1321.9</v>
          </cell>
          <cell r="G1719">
            <v>0.32</v>
          </cell>
          <cell r="H1719">
            <v>1.19</v>
          </cell>
          <cell r="I1719">
            <v>4.5999999999999996</v>
          </cell>
          <cell r="J1719" t="str">
            <v xml:space="preserve"> </v>
          </cell>
          <cell r="K1719">
            <v>167</v>
          </cell>
          <cell r="L1719">
            <v>1.9622000000000001E-2</v>
          </cell>
          <cell r="M1719">
            <v>-19</v>
          </cell>
          <cell r="N1719">
            <v>18</v>
          </cell>
          <cell r="O1719">
            <v>1</v>
          </cell>
          <cell r="P1719">
            <v>28.646999999999998</v>
          </cell>
          <cell r="Q1719">
            <v>0</v>
          </cell>
          <cell r="R1719">
            <v>28.646999999999998</v>
          </cell>
        </row>
        <row r="1720">
          <cell r="A1720" t="str">
            <v xml:space="preserve">КАЛИНИНА 339/3 </v>
          </cell>
          <cell r="B1720" t="str">
            <v xml:space="preserve">Головатого 311 магазин </v>
          </cell>
          <cell r="C1720" t="str">
            <v xml:space="preserve">Прочие </v>
          </cell>
          <cell r="D1720">
            <v>126.3</v>
          </cell>
          <cell r="E1720">
            <v>0</v>
          </cell>
          <cell r="F1720">
            <v>568.34</v>
          </cell>
          <cell r="G1720">
            <v>0.31</v>
          </cell>
          <cell r="H1720">
            <v>1.19</v>
          </cell>
          <cell r="I1720">
            <v>4.5999999999999996</v>
          </cell>
          <cell r="J1720" t="str">
            <v xml:space="preserve"> </v>
          </cell>
          <cell r="K1720">
            <v>167</v>
          </cell>
          <cell r="L1720">
            <v>7.5100000000000002E-3</v>
          </cell>
          <cell r="M1720">
            <v>-19</v>
          </cell>
          <cell r="N1720">
            <v>15</v>
          </cell>
          <cell r="O1720">
            <v>1</v>
          </cell>
          <cell r="P1720">
            <v>9.2759999999999998</v>
          </cell>
          <cell r="Q1720">
            <v>0</v>
          </cell>
          <cell r="R1720">
            <v>9.2759999999999998</v>
          </cell>
        </row>
        <row r="1721">
          <cell r="A1721" t="str">
            <v xml:space="preserve">КАЛИНИНА 339/3 </v>
          </cell>
          <cell r="B1721" t="str">
            <v xml:space="preserve">Головатого 311 лит В маг. </v>
          </cell>
          <cell r="C1721" t="str">
            <v xml:space="preserve">Прочие </v>
          </cell>
          <cell r="D1721">
            <v>21.36</v>
          </cell>
          <cell r="E1721">
            <v>0</v>
          </cell>
          <cell r="F1721">
            <v>96.11</v>
          </cell>
          <cell r="G1721">
            <v>0.31</v>
          </cell>
          <cell r="H1721">
            <v>1.19</v>
          </cell>
          <cell r="I1721">
            <v>4.5999999999999996</v>
          </cell>
          <cell r="J1721" t="str">
            <v xml:space="preserve"> </v>
          </cell>
          <cell r="K1721">
            <v>167</v>
          </cell>
          <cell r="L1721">
            <v>1.2700000000000001E-3</v>
          </cell>
          <cell r="M1721">
            <v>-19</v>
          </cell>
          <cell r="N1721">
            <v>15</v>
          </cell>
          <cell r="O1721">
            <v>1</v>
          </cell>
          <cell r="P1721">
            <v>1.569</v>
          </cell>
          <cell r="Q1721">
            <v>0</v>
          </cell>
          <cell r="R1721">
            <v>1.569</v>
          </cell>
        </row>
        <row r="1722">
          <cell r="A1722" t="str">
            <v xml:space="preserve">КАЛИНИНА 339/3 </v>
          </cell>
          <cell r="B1722" t="str">
            <v xml:space="preserve">Красноарм.112/Буден.141 </v>
          </cell>
          <cell r="C1722" t="str">
            <v xml:space="preserve">Прочие </v>
          </cell>
          <cell r="D1722">
            <v>45.9</v>
          </cell>
          <cell r="E1722">
            <v>0</v>
          </cell>
          <cell r="F1722">
            <v>146.29</v>
          </cell>
          <cell r="G1722">
            <v>0.42</v>
          </cell>
          <cell r="H1722">
            <v>1.19</v>
          </cell>
          <cell r="I1722">
            <v>4.5999999999999996</v>
          </cell>
          <cell r="J1722" t="str">
            <v xml:space="preserve"> </v>
          </cell>
          <cell r="K1722">
            <v>167</v>
          </cell>
          <cell r="L1722">
            <v>2.8500000000000001E-3</v>
          </cell>
          <cell r="M1722">
            <v>-19</v>
          </cell>
          <cell r="N1722">
            <v>18</v>
          </cell>
          <cell r="O1722">
            <v>1</v>
          </cell>
          <cell r="P1722">
            <v>4.1619999999999999</v>
          </cell>
          <cell r="Q1722">
            <v>0</v>
          </cell>
          <cell r="R1722">
            <v>4.1619999999999999</v>
          </cell>
        </row>
        <row r="1723">
          <cell r="A1723" t="str">
            <v xml:space="preserve">КАЛИНИНА 339/3 </v>
          </cell>
          <cell r="B1723" t="str">
            <v xml:space="preserve">Головатого,313 торгово-развлекател.центр </v>
          </cell>
          <cell r="C1723" t="str">
            <v xml:space="preserve">ИТП Прочие </v>
          </cell>
          <cell r="D1723">
            <v>93097</v>
          </cell>
          <cell r="E1723">
            <v>475759</v>
          </cell>
          <cell r="F1723">
            <v>475759</v>
          </cell>
          <cell r="G1723">
            <v>0</v>
          </cell>
          <cell r="H1723">
            <v>1.19</v>
          </cell>
          <cell r="I1723">
            <v>4.5999999999999996</v>
          </cell>
          <cell r="J1723" t="str">
            <v xml:space="preserve"> </v>
          </cell>
          <cell r="K1723">
            <v>167</v>
          </cell>
          <cell r="L1723">
            <v>0.87462000000000006</v>
          </cell>
          <cell r="M1723">
            <v>-19</v>
          </cell>
          <cell r="N1723">
            <v>18</v>
          </cell>
          <cell r="O1723">
            <v>1</v>
          </cell>
          <cell r="P1723">
            <v>1276.9269999999999</v>
          </cell>
          <cell r="Q1723">
            <v>0</v>
          </cell>
          <cell r="R1723">
            <v>1276.9269999999999</v>
          </cell>
        </row>
        <row r="1724">
          <cell r="A1724" t="str">
            <v xml:space="preserve">КАЛИНИНА 339/3 </v>
          </cell>
          <cell r="B1724" t="str">
            <v xml:space="preserve">Красная 93кв 25 нежил.пом. </v>
          </cell>
          <cell r="C1724" t="str">
            <v xml:space="preserve">Прочие </v>
          </cell>
          <cell r="D1724">
            <v>43</v>
          </cell>
          <cell r="E1724">
            <v>0</v>
          </cell>
          <cell r="F1724">
            <v>134.9</v>
          </cell>
          <cell r="G1724">
            <v>0.33</v>
          </cell>
          <cell r="H1724">
            <v>1.19</v>
          </cell>
          <cell r="I1724">
            <v>4.5999999999999996</v>
          </cell>
          <cell r="J1724" t="str">
            <v xml:space="preserve"> </v>
          </cell>
          <cell r="K1724">
            <v>167</v>
          </cell>
          <cell r="L1724">
            <v>2.0400000000000001E-3</v>
          </cell>
          <cell r="M1724">
            <v>-19</v>
          </cell>
          <cell r="N1724">
            <v>18</v>
          </cell>
          <cell r="O1724">
            <v>1</v>
          </cell>
          <cell r="P1724">
            <v>2.9790000000000001</v>
          </cell>
          <cell r="Q1724">
            <v>0</v>
          </cell>
          <cell r="R1724">
            <v>2.9790000000000001</v>
          </cell>
        </row>
        <row r="1725">
          <cell r="A1725" t="str">
            <v xml:space="preserve">КАЛИНИНА 339/3 </v>
          </cell>
          <cell r="B1725" t="str">
            <v xml:space="preserve">Рашпилевская 127 клуб </v>
          </cell>
          <cell r="C1725" t="str">
            <v xml:space="preserve">Прочие </v>
          </cell>
          <cell r="D1725">
            <v>71</v>
          </cell>
          <cell r="E1725">
            <v>0</v>
          </cell>
          <cell r="F1725">
            <v>91.02</v>
          </cell>
          <cell r="G1725">
            <v>0.45</v>
          </cell>
          <cell r="H1725">
            <v>1.19</v>
          </cell>
          <cell r="I1725">
            <v>4.5999999999999996</v>
          </cell>
          <cell r="J1725" t="str">
            <v xml:space="preserve"> </v>
          </cell>
          <cell r="K1725">
            <v>167</v>
          </cell>
          <cell r="L1725">
            <v>1.9E-3</v>
          </cell>
          <cell r="M1725">
            <v>-19</v>
          </cell>
          <cell r="N1725">
            <v>18</v>
          </cell>
          <cell r="O1725">
            <v>1</v>
          </cell>
          <cell r="P1725">
            <v>2.7730000000000001</v>
          </cell>
          <cell r="Q1725">
            <v>0</v>
          </cell>
          <cell r="R1725">
            <v>2.7730000000000001</v>
          </cell>
        </row>
        <row r="1726">
          <cell r="A1726" t="str">
            <v xml:space="preserve">КАЛИНИНА 339/3 </v>
          </cell>
          <cell r="B1726" t="str">
            <v xml:space="preserve">Октябрьская 179кв2 нежил.пом. </v>
          </cell>
          <cell r="C1726" t="str">
            <v xml:space="preserve">Прочие </v>
          </cell>
          <cell r="D1726">
            <v>20.2</v>
          </cell>
          <cell r="E1726">
            <v>0</v>
          </cell>
          <cell r="F1726">
            <v>90.89</v>
          </cell>
          <cell r="G1726">
            <v>0.37</v>
          </cell>
          <cell r="H1726">
            <v>1.19</v>
          </cell>
          <cell r="I1726">
            <v>4.5999999999999996</v>
          </cell>
          <cell r="J1726" t="str">
            <v xml:space="preserve"> </v>
          </cell>
          <cell r="K1726">
            <v>167</v>
          </cell>
          <cell r="L1726">
            <v>1.5600000000000002E-3</v>
          </cell>
          <cell r="M1726">
            <v>-19</v>
          </cell>
          <cell r="N1726">
            <v>18</v>
          </cell>
          <cell r="O1726">
            <v>1</v>
          </cell>
          <cell r="P1726">
            <v>2.2770000000000001</v>
          </cell>
          <cell r="Q1726">
            <v>0</v>
          </cell>
          <cell r="R1726">
            <v>2.2770000000000001</v>
          </cell>
        </row>
        <row r="1727">
          <cell r="A1727" t="str">
            <v xml:space="preserve">КАЛИНИНА 339/3 </v>
          </cell>
          <cell r="B1727" t="str">
            <v xml:space="preserve">Октябрьская170 маг 1-8 </v>
          </cell>
          <cell r="C1727" t="str">
            <v xml:space="preserve">Прочие </v>
          </cell>
          <cell r="D1727">
            <v>1066</v>
          </cell>
          <cell r="E1727">
            <v>0</v>
          </cell>
          <cell r="F1727">
            <v>4797.01</v>
          </cell>
          <cell r="G1727">
            <v>0.38</v>
          </cell>
          <cell r="H1727">
            <v>1.19</v>
          </cell>
          <cell r="I1727">
            <v>4.5999999999999996</v>
          </cell>
          <cell r="J1727" t="str">
            <v xml:space="preserve"> </v>
          </cell>
          <cell r="K1727">
            <v>167</v>
          </cell>
          <cell r="L1727">
            <v>7.7700999999999992E-2</v>
          </cell>
          <cell r="M1727">
            <v>-19</v>
          </cell>
          <cell r="N1727">
            <v>15</v>
          </cell>
          <cell r="O1727">
            <v>1</v>
          </cell>
          <cell r="P1727">
            <v>95.972999999999999</v>
          </cell>
          <cell r="Q1727">
            <v>0</v>
          </cell>
          <cell r="R1727">
            <v>95.972999999999999</v>
          </cell>
        </row>
        <row r="1728">
          <cell r="A1728" t="str">
            <v xml:space="preserve">КАЛИНИНА 339/3 </v>
          </cell>
          <cell r="B1728" t="str">
            <v xml:space="preserve">Красная 104 бар"Министерство" </v>
          </cell>
          <cell r="C1728" t="str">
            <v xml:space="preserve">Прочие </v>
          </cell>
          <cell r="D1728">
            <v>247.78</v>
          </cell>
          <cell r="E1728">
            <v>0</v>
          </cell>
          <cell r="F1728">
            <v>1114.99</v>
          </cell>
          <cell r="G1728">
            <v>0.43</v>
          </cell>
          <cell r="H1728">
            <v>1.19</v>
          </cell>
          <cell r="I1728">
            <v>4.5999999999999996</v>
          </cell>
          <cell r="J1728" t="str">
            <v xml:space="preserve"> </v>
          </cell>
          <cell r="K1728">
            <v>167</v>
          </cell>
          <cell r="L1728">
            <v>2.2240000000000003E-2</v>
          </cell>
          <cell r="M1728">
            <v>-19</v>
          </cell>
          <cell r="N1728">
            <v>18</v>
          </cell>
          <cell r="O1728">
            <v>1</v>
          </cell>
          <cell r="P1728">
            <v>32.469000000000001</v>
          </cell>
          <cell r="Q1728">
            <v>0</v>
          </cell>
          <cell r="R1728">
            <v>32.469000000000001</v>
          </cell>
        </row>
        <row r="1729">
          <cell r="A1729" t="str">
            <v xml:space="preserve">КАЛИНИНА 339/3 </v>
          </cell>
          <cell r="B1729" t="str">
            <v xml:space="preserve">Красная 129 </v>
          </cell>
          <cell r="C1729" t="str">
            <v xml:space="preserve">Прочие </v>
          </cell>
          <cell r="D1729">
            <v>46.85</v>
          </cell>
          <cell r="E1729">
            <v>0</v>
          </cell>
          <cell r="F1729">
            <v>210.82</v>
          </cell>
          <cell r="G1729">
            <v>0.43</v>
          </cell>
          <cell r="H1729">
            <v>1.19</v>
          </cell>
          <cell r="I1729">
            <v>4.5999999999999996</v>
          </cell>
          <cell r="J1729" t="str">
            <v xml:space="preserve"> </v>
          </cell>
          <cell r="K1729">
            <v>167</v>
          </cell>
          <cell r="L1729">
            <v>4.2049999999999995E-3</v>
          </cell>
          <cell r="M1729">
            <v>-19</v>
          </cell>
          <cell r="N1729">
            <v>18</v>
          </cell>
          <cell r="O1729">
            <v>1</v>
          </cell>
          <cell r="P1729">
            <v>6.1379999999999999</v>
          </cell>
          <cell r="Q1729">
            <v>0</v>
          </cell>
          <cell r="R1729">
            <v>6.1379999999999999</v>
          </cell>
        </row>
        <row r="1730">
          <cell r="A1730" t="str">
            <v xml:space="preserve">КАЛИНИНА 339/3 </v>
          </cell>
          <cell r="B1730" t="str">
            <v xml:space="preserve">Рашпилевская 90 АДМ.ПОМ. </v>
          </cell>
          <cell r="C1730" t="str">
            <v xml:space="preserve">Бюджет </v>
          </cell>
          <cell r="D1730">
            <v>215.46</v>
          </cell>
          <cell r="E1730">
            <v>129</v>
          </cell>
          <cell r="F1730">
            <v>969.6</v>
          </cell>
          <cell r="G1730">
            <v>0.43</v>
          </cell>
          <cell r="H1730">
            <v>1.19</v>
          </cell>
          <cell r="I1730">
            <v>4.5999999999999996</v>
          </cell>
          <cell r="J1730" t="str">
            <v xml:space="preserve"> </v>
          </cell>
          <cell r="K1730">
            <v>167</v>
          </cell>
          <cell r="L1730">
            <v>1.9340000000000003E-2</v>
          </cell>
          <cell r="M1730">
            <v>-19</v>
          </cell>
          <cell r="N1730">
            <v>18</v>
          </cell>
          <cell r="O1730">
            <v>1</v>
          </cell>
          <cell r="P1730">
            <v>28.234999999999999</v>
          </cell>
          <cell r="Q1730">
            <v>0</v>
          </cell>
          <cell r="R1730">
            <v>28.234999999999999</v>
          </cell>
        </row>
        <row r="1731">
          <cell r="A1731" t="str">
            <v xml:space="preserve">КАЛИНИНА 339/3 </v>
          </cell>
          <cell r="B1731" t="str">
            <v xml:space="preserve">Красная 104 фото </v>
          </cell>
          <cell r="C1731" t="str">
            <v xml:space="preserve">Прочие </v>
          </cell>
          <cell r="D1731">
            <v>129.74</v>
          </cell>
          <cell r="E1731">
            <v>0</v>
          </cell>
          <cell r="F1731">
            <v>583.82000000000005</v>
          </cell>
          <cell r="G1731">
            <v>0.43</v>
          </cell>
          <cell r="H1731">
            <v>1.19</v>
          </cell>
          <cell r="I1731">
            <v>4.5999999999999996</v>
          </cell>
          <cell r="J1731" t="str">
            <v xml:space="preserve"> </v>
          </cell>
          <cell r="K1731">
            <v>167</v>
          </cell>
          <cell r="L1731">
            <v>1.1644999999999999E-2</v>
          </cell>
          <cell r="M1731">
            <v>-19</v>
          </cell>
          <cell r="N1731">
            <v>18</v>
          </cell>
          <cell r="O1731">
            <v>1</v>
          </cell>
          <cell r="P1731">
            <v>17.001999999999999</v>
          </cell>
          <cell r="Q1731">
            <v>0</v>
          </cell>
          <cell r="R1731">
            <v>17.001999999999999</v>
          </cell>
        </row>
        <row r="1732">
          <cell r="A1732" t="str">
            <v xml:space="preserve">КАЛИНИНА 339/3 </v>
          </cell>
          <cell r="B1732" t="str">
            <v xml:space="preserve">Калинина 341 </v>
          </cell>
          <cell r="C1732" t="str">
            <v xml:space="preserve">Прочие </v>
          </cell>
          <cell r="D1732">
            <v>87.1</v>
          </cell>
          <cell r="E1732">
            <v>0</v>
          </cell>
          <cell r="F1732">
            <v>348.7</v>
          </cell>
          <cell r="G1732">
            <v>0.32</v>
          </cell>
          <cell r="H1732">
            <v>1.19</v>
          </cell>
          <cell r="I1732">
            <v>4.5999999999999996</v>
          </cell>
          <cell r="J1732" t="str">
            <v xml:space="preserve"> </v>
          </cell>
          <cell r="K1732">
            <v>167</v>
          </cell>
          <cell r="L1732">
            <v>5.176E-3</v>
          </cell>
          <cell r="M1732">
            <v>-19</v>
          </cell>
          <cell r="N1732">
            <v>18</v>
          </cell>
          <cell r="O1732">
            <v>1</v>
          </cell>
          <cell r="P1732">
            <v>7.556</v>
          </cell>
          <cell r="Q1732">
            <v>0</v>
          </cell>
          <cell r="R1732">
            <v>7.556</v>
          </cell>
        </row>
        <row r="1733">
          <cell r="A1733" t="str">
            <v xml:space="preserve">КАЛИНИНА 339/3 </v>
          </cell>
          <cell r="B1733" t="str">
            <v xml:space="preserve">Калинина.341 </v>
          </cell>
          <cell r="C1733" t="str">
            <v xml:space="preserve">Прочие </v>
          </cell>
          <cell r="D1733">
            <v>474.1</v>
          </cell>
          <cell r="E1733">
            <v>0</v>
          </cell>
          <cell r="F1733">
            <v>1897.96</v>
          </cell>
          <cell r="G1733">
            <v>0.32</v>
          </cell>
          <cell r="H1733">
            <v>1.19</v>
          </cell>
          <cell r="I1733">
            <v>4.5999999999999996</v>
          </cell>
          <cell r="J1733" t="str">
            <v xml:space="preserve"> </v>
          </cell>
          <cell r="K1733">
            <v>167</v>
          </cell>
          <cell r="L1733">
            <v>2.8173E-2</v>
          </cell>
          <cell r="M1733">
            <v>-19</v>
          </cell>
          <cell r="N1733">
            <v>18</v>
          </cell>
          <cell r="O1733">
            <v>1</v>
          </cell>
          <cell r="P1733">
            <v>41.133000000000003</v>
          </cell>
          <cell r="Q1733">
            <v>0</v>
          </cell>
          <cell r="R1733">
            <v>41.133000000000003</v>
          </cell>
        </row>
        <row r="1734">
          <cell r="A1734" t="str">
            <v xml:space="preserve">КАЛИНИНА 339/3 </v>
          </cell>
          <cell r="B1734" t="str">
            <v xml:space="preserve">Калинина 341 </v>
          </cell>
          <cell r="C1734" t="str">
            <v xml:space="preserve">Прочие </v>
          </cell>
          <cell r="D1734">
            <v>194.9</v>
          </cell>
          <cell r="E1734">
            <v>0</v>
          </cell>
          <cell r="F1734">
            <v>780.26</v>
          </cell>
          <cell r="G1734">
            <v>0.32</v>
          </cell>
          <cell r="H1734">
            <v>1.19</v>
          </cell>
          <cell r="I1734">
            <v>4.5999999999999996</v>
          </cell>
          <cell r="J1734" t="str">
            <v xml:space="preserve"> </v>
          </cell>
          <cell r="K1734">
            <v>167</v>
          </cell>
          <cell r="L1734">
            <v>1.1582E-2</v>
          </cell>
          <cell r="M1734">
            <v>-19</v>
          </cell>
          <cell r="N1734">
            <v>18</v>
          </cell>
          <cell r="O1734">
            <v>1</v>
          </cell>
          <cell r="P1734">
            <v>16.91</v>
          </cell>
          <cell r="Q1734">
            <v>0</v>
          </cell>
          <cell r="R1734">
            <v>16.91</v>
          </cell>
        </row>
        <row r="1735">
          <cell r="A1735" t="str">
            <v xml:space="preserve">КАЛИНИНА 339/3 </v>
          </cell>
          <cell r="B1735" t="str">
            <v xml:space="preserve">Калинина 341 </v>
          </cell>
          <cell r="C1735" t="str">
            <v xml:space="preserve">Прочие </v>
          </cell>
          <cell r="D1735">
            <v>32.6</v>
          </cell>
          <cell r="E1735">
            <v>0</v>
          </cell>
          <cell r="F1735">
            <v>130.49</v>
          </cell>
          <cell r="G1735">
            <v>0.32</v>
          </cell>
          <cell r="H1735">
            <v>1.19</v>
          </cell>
          <cell r="I1735">
            <v>4.5999999999999996</v>
          </cell>
          <cell r="J1735" t="str">
            <v xml:space="preserve"> </v>
          </cell>
          <cell r="K1735">
            <v>167</v>
          </cell>
          <cell r="L1735">
            <v>1.9369999999999999E-3</v>
          </cell>
          <cell r="M1735">
            <v>-19</v>
          </cell>
          <cell r="N1735">
            <v>18</v>
          </cell>
          <cell r="O1735">
            <v>1</v>
          </cell>
          <cell r="P1735">
            <v>2.8280000000000003</v>
          </cell>
          <cell r="Q1735">
            <v>0</v>
          </cell>
          <cell r="R1735">
            <v>2.8280000000000003</v>
          </cell>
        </row>
        <row r="1736">
          <cell r="A1736" t="str">
            <v xml:space="preserve">КАЛИНИНА 339/3 </v>
          </cell>
          <cell r="B1736" t="str">
            <v xml:space="preserve">Калинина 341 </v>
          </cell>
          <cell r="C1736" t="str">
            <v xml:space="preserve">Прочие </v>
          </cell>
          <cell r="D1736">
            <v>140.19999999999999</v>
          </cell>
          <cell r="E1736">
            <v>0</v>
          </cell>
          <cell r="F1736">
            <v>561.24</v>
          </cell>
          <cell r="G1736">
            <v>0.32</v>
          </cell>
          <cell r="H1736">
            <v>1.19</v>
          </cell>
          <cell r="I1736">
            <v>4.5999999999999996</v>
          </cell>
          <cell r="J1736" t="str">
            <v xml:space="preserve"> </v>
          </cell>
          <cell r="K1736">
            <v>167</v>
          </cell>
          <cell r="L1736">
            <v>8.3309999999999999E-3</v>
          </cell>
          <cell r="M1736">
            <v>-19</v>
          </cell>
          <cell r="N1736">
            <v>18</v>
          </cell>
          <cell r="O1736">
            <v>1</v>
          </cell>
          <cell r="P1736">
            <v>12.163</v>
          </cell>
          <cell r="Q1736">
            <v>0</v>
          </cell>
          <cell r="R1736">
            <v>12.163</v>
          </cell>
        </row>
        <row r="1737">
          <cell r="A1737" t="str">
            <v xml:space="preserve">КАЛИНИНА 339/3 </v>
          </cell>
          <cell r="B1737" t="str">
            <v xml:space="preserve">Калинина 341 Адм.зд. </v>
          </cell>
          <cell r="C1737" t="str">
            <v xml:space="preserve">Прочие </v>
          </cell>
          <cell r="D1737">
            <v>1507.9</v>
          </cell>
          <cell r="E1737">
            <v>0</v>
          </cell>
          <cell r="F1737">
            <v>6036.59</v>
          </cell>
          <cell r="G1737">
            <v>0.32</v>
          </cell>
          <cell r="H1737">
            <v>1.19</v>
          </cell>
          <cell r="I1737">
            <v>4.5999999999999996</v>
          </cell>
          <cell r="J1737" t="str">
            <v xml:space="preserve"> </v>
          </cell>
          <cell r="K1737">
            <v>167</v>
          </cell>
          <cell r="L1737">
            <v>8.9605999999999991E-2</v>
          </cell>
          <cell r="M1737">
            <v>-19</v>
          </cell>
          <cell r="N1737">
            <v>18</v>
          </cell>
          <cell r="O1737">
            <v>1</v>
          </cell>
          <cell r="P1737">
            <v>130.822</v>
          </cell>
          <cell r="Q1737">
            <v>0</v>
          </cell>
          <cell r="R1737">
            <v>130.822</v>
          </cell>
        </row>
        <row r="1738">
          <cell r="A1738" t="str">
            <v xml:space="preserve">КАЛИНИНА 339/3 </v>
          </cell>
          <cell r="B1738" t="str">
            <v xml:space="preserve">Красная 106"РОССЕЛЬХОЗБАНК" </v>
          </cell>
          <cell r="C1738" t="str">
            <v xml:space="preserve">Прочие </v>
          </cell>
          <cell r="D1738">
            <v>1097.83</v>
          </cell>
          <cell r="E1738">
            <v>0</v>
          </cell>
          <cell r="F1738">
            <v>4940.25</v>
          </cell>
          <cell r="G1738">
            <v>0.43</v>
          </cell>
          <cell r="H1738">
            <v>1.19</v>
          </cell>
          <cell r="I1738">
            <v>4.5999999999999996</v>
          </cell>
          <cell r="J1738" t="str">
            <v xml:space="preserve"> </v>
          </cell>
          <cell r="K1738">
            <v>167</v>
          </cell>
          <cell r="L1738">
            <v>9.8540000000000003E-2</v>
          </cell>
          <cell r="M1738">
            <v>-19</v>
          </cell>
          <cell r="N1738">
            <v>18</v>
          </cell>
          <cell r="O1738">
            <v>1</v>
          </cell>
          <cell r="P1738">
            <v>143.86600000000001</v>
          </cell>
          <cell r="Q1738">
            <v>0</v>
          </cell>
          <cell r="R1738">
            <v>143.86600000000001</v>
          </cell>
        </row>
        <row r="1739">
          <cell r="A1739" t="str">
            <v xml:space="preserve">КАЛИНИНА 339/3 </v>
          </cell>
          <cell r="B1739" t="str">
            <v xml:space="preserve">Красная 118 Адм.зд. </v>
          </cell>
          <cell r="C1739" t="str">
            <v xml:space="preserve">Прочие </v>
          </cell>
          <cell r="D1739">
            <v>12275.7</v>
          </cell>
          <cell r="E1739">
            <v>0</v>
          </cell>
          <cell r="F1739">
            <v>49036.6</v>
          </cell>
          <cell r="G1739">
            <v>0.32</v>
          </cell>
          <cell r="H1739">
            <v>1.19</v>
          </cell>
          <cell r="I1739">
            <v>4.5999999999999996</v>
          </cell>
          <cell r="J1739" t="str">
            <v xml:space="preserve"> </v>
          </cell>
          <cell r="K1739">
            <v>167</v>
          </cell>
          <cell r="L1739">
            <v>0.72789000000000004</v>
          </cell>
          <cell r="M1739">
            <v>-19</v>
          </cell>
          <cell r="N1739">
            <v>18</v>
          </cell>
          <cell r="O1739">
            <v>1</v>
          </cell>
          <cell r="P1739">
            <v>1062.703</v>
          </cell>
          <cell r="Q1739">
            <v>0</v>
          </cell>
          <cell r="R1739">
            <v>1062.703</v>
          </cell>
        </row>
        <row r="1740">
          <cell r="A1740" t="str">
            <v xml:space="preserve">КАЛИНИНА 339/3 </v>
          </cell>
          <cell r="B1740" t="str">
            <v xml:space="preserve">Красная 118 Ателье </v>
          </cell>
          <cell r="C1740" t="str">
            <v xml:space="preserve">Прочие </v>
          </cell>
          <cell r="D1740">
            <v>281</v>
          </cell>
          <cell r="E1740">
            <v>0</v>
          </cell>
          <cell r="F1740">
            <v>1122.556</v>
          </cell>
          <cell r="G1740">
            <v>0.32</v>
          </cell>
          <cell r="H1740">
            <v>1.19</v>
          </cell>
          <cell r="I1740">
            <v>4.5999999999999996</v>
          </cell>
          <cell r="J1740" t="str">
            <v xml:space="preserve"> </v>
          </cell>
          <cell r="K1740">
            <v>167</v>
          </cell>
          <cell r="L1740">
            <v>1.6663000000000001E-2</v>
          </cell>
          <cell r="M1740">
            <v>-19</v>
          </cell>
          <cell r="N1740">
            <v>18</v>
          </cell>
          <cell r="O1740">
            <v>1</v>
          </cell>
          <cell r="P1740">
            <v>24.327000000000002</v>
          </cell>
          <cell r="Q1740">
            <v>0</v>
          </cell>
          <cell r="R1740">
            <v>24.327000000000002</v>
          </cell>
        </row>
        <row r="1741">
          <cell r="A1741" t="str">
            <v xml:space="preserve">КАЛИНИНА 339/3 </v>
          </cell>
          <cell r="B1741" t="str">
            <v xml:space="preserve">Красная 118 Кубпроект </v>
          </cell>
          <cell r="C1741" t="str">
            <v xml:space="preserve">Прочие </v>
          </cell>
          <cell r="D1741">
            <v>4251.3</v>
          </cell>
          <cell r="E1741">
            <v>0</v>
          </cell>
          <cell r="F1741">
            <v>16982.298999999999</v>
          </cell>
          <cell r="G1741">
            <v>0.32</v>
          </cell>
          <cell r="H1741">
            <v>1.19</v>
          </cell>
          <cell r="I1741">
            <v>4.5999999999999996</v>
          </cell>
          <cell r="J1741" t="str">
            <v xml:space="preserve"> </v>
          </cell>
          <cell r="K1741">
            <v>167</v>
          </cell>
          <cell r="L1741">
            <v>0.25208199999999997</v>
          </cell>
          <cell r="M1741">
            <v>-19</v>
          </cell>
          <cell r="N1741">
            <v>18</v>
          </cell>
          <cell r="O1741">
            <v>1</v>
          </cell>
          <cell r="P1741">
            <v>368.03500000000003</v>
          </cell>
          <cell r="Q1741">
            <v>0</v>
          </cell>
          <cell r="R1741">
            <v>368.03500000000003</v>
          </cell>
        </row>
        <row r="1742">
          <cell r="A1742" t="str">
            <v xml:space="preserve">КАЛИНИНА 339/3 </v>
          </cell>
          <cell r="B1742" t="str">
            <v xml:space="preserve">Красная 118 МТС </v>
          </cell>
          <cell r="C1742" t="str">
            <v xml:space="preserve">Прочие </v>
          </cell>
          <cell r="D1742">
            <v>460.6</v>
          </cell>
          <cell r="E1742">
            <v>0</v>
          </cell>
          <cell r="F1742">
            <v>1839.8916999999999</v>
          </cell>
          <cell r="G1742">
            <v>0.32</v>
          </cell>
          <cell r="H1742">
            <v>1.19</v>
          </cell>
          <cell r="I1742">
            <v>4.5999999999999996</v>
          </cell>
          <cell r="J1742" t="str">
            <v xml:space="preserve"> </v>
          </cell>
          <cell r="K1742">
            <v>167</v>
          </cell>
          <cell r="L1742">
            <v>2.7310999999999998E-2</v>
          </cell>
          <cell r="M1742">
            <v>-19</v>
          </cell>
          <cell r="N1742">
            <v>18</v>
          </cell>
          <cell r="O1742">
            <v>1</v>
          </cell>
          <cell r="P1742">
            <v>39.872999999999998</v>
          </cell>
          <cell r="Q1742">
            <v>0</v>
          </cell>
          <cell r="R1742">
            <v>39.872999999999998</v>
          </cell>
        </row>
        <row r="1743">
          <cell r="A1743" t="str">
            <v xml:space="preserve">КАЛИНИНА 339/3 </v>
          </cell>
          <cell r="B1743" t="str">
            <v xml:space="preserve">Калинина 331 Гостин. </v>
          </cell>
          <cell r="C1743" t="str">
            <v xml:space="preserve">ИТП Прочие </v>
          </cell>
          <cell r="D1743">
            <v>1987.48</v>
          </cell>
          <cell r="E1743">
            <v>9660</v>
          </cell>
          <cell r="F1743">
            <v>8943.65</v>
          </cell>
          <cell r="G1743">
            <v>0.38</v>
          </cell>
          <cell r="H1743">
            <v>1.19</v>
          </cell>
          <cell r="I1743">
            <v>4.5999999999999996</v>
          </cell>
          <cell r="J1743" t="str">
            <v xml:space="preserve"> </v>
          </cell>
          <cell r="K1743">
            <v>167</v>
          </cell>
          <cell r="L1743">
            <v>0.15765000000000001</v>
          </cell>
          <cell r="M1743">
            <v>-19</v>
          </cell>
          <cell r="N1743">
            <v>18</v>
          </cell>
          <cell r="O1743">
            <v>1</v>
          </cell>
          <cell r="P1743">
            <v>230.166</v>
          </cell>
          <cell r="Q1743">
            <v>0</v>
          </cell>
          <cell r="R1743">
            <v>230.166</v>
          </cell>
        </row>
        <row r="1744">
          <cell r="A1744" t="str">
            <v xml:space="preserve">КАЛИНИНА 339/3 </v>
          </cell>
          <cell r="B1744" t="str">
            <v xml:space="preserve">Рашпилевская 147 Цирк </v>
          </cell>
          <cell r="C1744" t="str">
            <v xml:space="preserve">ИТП Прочие </v>
          </cell>
          <cell r="D1744">
            <v>8862.66</v>
          </cell>
          <cell r="E1744">
            <v>47500</v>
          </cell>
          <cell r="F1744">
            <v>39881.949999999997</v>
          </cell>
          <cell r="G1744">
            <v>0.30000000000000004</v>
          </cell>
          <cell r="H1744">
            <v>1.19</v>
          </cell>
          <cell r="I1744">
            <v>4.5999999999999996</v>
          </cell>
          <cell r="J1744" t="str">
            <v xml:space="preserve"> </v>
          </cell>
          <cell r="K1744">
            <v>167</v>
          </cell>
          <cell r="L1744">
            <v>0.51</v>
          </cell>
          <cell r="M1744">
            <v>-19</v>
          </cell>
          <cell r="N1744">
            <v>15</v>
          </cell>
          <cell r="O1744">
            <v>1</v>
          </cell>
          <cell r="P1744">
            <v>629.928</v>
          </cell>
          <cell r="Q1744">
            <v>0</v>
          </cell>
          <cell r="R1744">
            <v>629.928</v>
          </cell>
        </row>
        <row r="1745">
          <cell r="A1745" t="str">
            <v xml:space="preserve">КАЛИНИНА 339/3 </v>
          </cell>
          <cell r="B1745" t="str">
            <v xml:space="preserve">Красная 103 Храм </v>
          </cell>
          <cell r="C1745" t="str">
            <v xml:space="preserve">Прочие </v>
          </cell>
          <cell r="D1745">
            <v>526.97</v>
          </cell>
          <cell r="E1745">
            <v>0</v>
          </cell>
          <cell r="F1745">
            <v>2371.36</v>
          </cell>
          <cell r="G1745">
            <v>0.37</v>
          </cell>
          <cell r="H1745">
            <v>1.19</v>
          </cell>
          <cell r="I1745">
            <v>4.5999999999999996</v>
          </cell>
          <cell r="J1745" t="str">
            <v xml:space="preserve"> </v>
          </cell>
          <cell r="K1745">
            <v>167</v>
          </cell>
          <cell r="L1745">
            <v>4.07E-2</v>
          </cell>
          <cell r="M1745">
            <v>-19</v>
          </cell>
          <cell r="N1745">
            <v>18</v>
          </cell>
          <cell r="O1745">
            <v>1</v>
          </cell>
          <cell r="P1745">
            <v>59.420999999999999</v>
          </cell>
          <cell r="Q1745">
            <v>0</v>
          </cell>
          <cell r="R1745">
            <v>59.420999999999999</v>
          </cell>
        </row>
        <row r="1746">
          <cell r="A1746" t="str">
            <v xml:space="preserve">КАЛИНИНА 339/3 </v>
          </cell>
          <cell r="B1746" t="str">
            <v xml:space="preserve">Красная 103прос.трап.канц.плотн. </v>
          </cell>
          <cell r="C1746" t="str">
            <v xml:space="preserve">Прочие </v>
          </cell>
          <cell r="D1746">
            <v>84.29</v>
          </cell>
          <cell r="E1746">
            <v>0</v>
          </cell>
          <cell r="F1746">
            <v>379.3</v>
          </cell>
          <cell r="G1746">
            <v>0.37</v>
          </cell>
          <cell r="H1746">
            <v>1.19</v>
          </cell>
          <cell r="I1746">
            <v>4.5999999999999996</v>
          </cell>
          <cell r="J1746" t="str">
            <v xml:space="preserve"> </v>
          </cell>
          <cell r="K1746">
            <v>167</v>
          </cell>
          <cell r="L1746">
            <v>6.5100000000000002E-3</v>
          </cell>
          <cell r="M1746">
            <v>-19</v>
          </cell>
          <cell r="N1746">
            <v>18</v>
          </cell>
          <cell r="O1746">
            <v>1</v>
          </cell>
          <cell r="P1746">
            <v>9.5060000000000002</v>
          </cell>
          <cell r="Q1746">
            <v>0</v>
          </cell>
          <cell r="R1746">
            <v>9.5060000000000002</v>
          </cell>
        </row>
        <row r="1747">
          <cell r="A1747" t="str">
            <v xml:space="preserve">КАЛИНИНА 339/3 </v>
          </cell>
          <cell r="B1747" t="str">
            <v xml:space="preserve">Рашпилевская 106 Лит А,А1,А2 </v>
          </cell>
          <cell r="C1747" t="str">
            <v xml:space="preserve">ИТП Прочие </v>
          </cell>
          <cell r="D1747">
            <v>13822.92</v>
          </cell>
          <cell r="E1747">
            <v>46445</v>
          </cell>
          <cell r="F1747">
            <v>46445</v>
          </cell>
          <cell r="G1747">
            <v>0.34</v>
          </cell>
          <cell r="H1747">
            <v>1.19</v>
          </cell>
          <cell r="I1747">
            <v>4.5999999999999996</v>
          </cell>
          <cell r="J1747" t="str">
            <v xml:space="preserve"> </v>
          </cell>
          <cell r="K1747">
            <v>167</v>
          </cell>
          <cell r="L1747">
            <v>0.74252799999999997</v>
          </cell>
          <cell r="M1747">
            <v>-19</v>
          </cell>
          <cell r="N1747">
            <v>18</v>
          </cell>
          <cell r="O1747">
            <v>1</v>
          </cell>
          <cell r="P1747">
            <v>1084.076</v>
          </cell>
          <cell r="Q1747">
            <v>0</v>
          </cell>
          <cell r="R1747">
            <v>1084.076</v>
          </cell>
        </row>
        <row r="1748">
          <cell r="A1748" t="str">
            <v xml:space="preserve">КАЛИНИНА 339/3 </v>
          </cell>
          <cell r="B1748" t="str">
            <v xml:space="preserve">Рашпилевская 106 Лит Д </v>
          </cell>
          <cell r="C1748" t="str">
            <v xml:space="preserve">ИТП Прочие </v>
          </cell>
          <cell r="D1748">
            <v>1950.89</v>
          </cell>
          <cell r="E1748">
            <v>6555</v>
          </cell>
          <cell r="F1748">
            <v>6555</v>
          </cell>
          <cell r="G1748">
            <v>0.42</v>
          </cell>
          <cell r="H1748">
            <v>1.19</v>
          </cell>
          <cell r="I1748">
            <v>4.5999999999999996</v>
          </cell>
          <cell r="J1748" t="str">
            <v xml:space="preserve"> </v>
          </cell>
          <cell r="K1748">
            <v>167</v>
          </cell>
          <cell r="L1748">
            <v>0.126968</v>
          </cell>
          <cell r="M1748">
            <v>-19</v>
          </cell>
          <cell r="N1748">
            <v>18</v>
          </cell>
          <cell r="O1748">
            <v>1</v>
          </cell>
          <cell r="P1748">
            <v>185.369</v>
          </cell>
          <cell r="Q1748">
            <v>0</v>
          </cell>
          <cell r="R1748">
            <v>185.369</v>
          </cell>
        </row>
        <row r="1749">
          <cell r="A1749" t="str">
            <v xml:space="preserve">КАЛИНИНА 339/3 </v>
          </cell>
          <cell r="B1749" t="str">
            <v xml:space="preserve">Рашпилевская 110 газ.копмл. </v>
          </cell>
          <cell r="C1749" t="str">
            <v xml:space="preserve">ИТП Прочие </v>
          </cell>
          <cell r="D1749">
            <v>17189.810000000001</v>
          </cell>
          <cell r="E1749">
            <v>16128</v>
          </cell>
          <cell r="F1749">
            <v>77354.14</v>
          </cell>
          <cell r="G1749">
            <v>0.32</v>
          </cell>
          <cell r="H1749">
            <v>1.19</v>
          </cell>
          <cell r="I1749">
            <v>4.5999999999999996</v>
          </cell>
          <cell r="J1749" t="str">
            <v xml:space="preserve"> </v>
          </cell>
          <cell r="K1749">
            <v>167</v>
          </cell>
          <cell r="L1749">
            <v>1.1482300000000001</v>
          </cell>
          <cell r="M1749">
            <v>-19</v>
          </cell>
          <cell r="N1749">
            <v>18</v>
          </cell>
          <cell r="O1749">
            <v>1</v>
          </cell>
          <cell r="P1749">
            <v>1676.39</v>
          </cell>
          <cell r="Q1749">
            <v>0</v>
          </cell>
          <cell r="R1749">
            <v>1676.39</v>
          </cell>
        </row>
        <row r="1750">
          <cell r="A1750" t="str">
            <v xml:space="preserve">КАЛИНИНА 339/3 </v>
          </cell>
          <cell r="B1750" t="str">
            <v xml:space="preserve">Рашпилевская 106 ЛитЕ </v>
          </cell>
          <cell r="C1750" t="str">
            <v xml:space="preserve">Прочие </v>
          </cell>
          <cell r="D1750">
            <v>1018.45</v>
          </cell>
          <cell r="E1750">
            <v>3422</v>
          </cell>
          <cell r="F1750">
            <v>3422</v>
          </cell>
          <cell r="G1750">
            <v>0.43</v>
          </cell>
          <cell r="H1750">
            <v>1.19</v>
          </cell>
          <cell r="I1750">
            <v>4.5999999999999996</v>
          </cell>
          <cell r="J1750" t="str">
            <v xml:space="preserve"> </v>
          </cell>
          <cell r="K1750">
            <v>167</v>
          </cell>
          <cell r="L1750">
            <v>6.8860000000000005E-2</v>
          </cell>
          <cell r="M1750">
            <v>-19</v>
          </cell>
          <cell r="N1750">
            <v>18</v>
          </cell>
          <cell r="O1750">
            <v>1</v>
          </cell>
          <cell r="P1750">
            <v>100.535</v>
          </cell>
          <cell r="Q1750">
            <v>0</v>
          </cell>
          <cell r="R1750">
            <v>100.535</v>
          </cell>
        </row>
        <row r="1751">
          <cell r="A1751" t="str">
            <v xml:space="preserve">КАЛИНИНА 339/3 </v>
          </cell>
          <cell r="B1751" t="str">
            <v xml:space="preserve">Красная 127 Универсам-3 </v>
          </cell>
          <cell r="C1751" t="str">
            <v xml:space="preserve">ИТП Прочие </v>
          </cell>
          <cell r="D1751">
            <v>1611.39</v>
          </cell>
          <cell r="E1751">
            <v>0</v>
          </cell>
          <cell r="F1751">
            <v>7251.26</v>
          </cell>
          <cell r="G1751">
            <v>0.33</v>
          </cell>
          <cell r="H1751">
            <v>1.19</v>
          </cell>
          <cell r="I1751">
            <v>4.5999999999999996</v>
          </cell>
          <cell r="J1751" t="str">
            <v xml:space="preserve"> </v>
          </cell>
          <cell r="K1751">
            <v>167</v>
          </cell>
          <cell r="L1751">
            <v>0.10200000000000001</v>
          </cell>
          <cell r="M1751">
            <v>-19</v>
          </cell>
          <cell r="N1751">
            <v>15</v>
          </cell>
          <cell r="O1751">
            <v>1</v>
          </cell>
          <cell r="P1751">
            <v>125.986</v>
          </cell>
          <cell r="Q1751">
            <v>0</v>
          </cell>
          <cell r="R1751">
            <v>125.986</v>
          </cell>
        </row>
        <row r="1752">
          <cell r="A1752" t="str">
            <v xml:space="preserve">КАЛИНИНА 339/3 </v>
          </cell>
          <cell r="B1752" t="str">
            <v xml:space="preserve">Красная 124 Адм.зд. </v>
          </cell>
          <cell r="C1752" t="str">
            <v xml:space="preserve">Прочие </v>
          </cell>
          <cell r="D1752">
            <v>3367.64</v>
          </cell>
          <cell r="E1752">
            <v>19527</v>
          </cell>
          <cell r="F1752">
            <v>13470.55</v>
          </cell>
          <cell r="G1752">
            <v>0.35</v>
          </cell>
          <cell r="H1752">
            <v>1.19</v>
          </cell>
          <cell r="I1752">
            <v>4.5999999999999996</v>
          </cell>
          <cell r="J1752" t="str">
            <v xml:space="preserve"> </v>
          </cell>
          <cell r="K1752">
            <v>167</v>
          </cell>
          <cell r="L1752">
            <v>0.21870000000000001</v>
          </cell>
          <cell r="M1752">
            <v>-19</v>
          </cell>
          <cell r="N1752">
            <v>18</v>
          </cell>
          <cell r="O1752">
            <v>1</v>
          </cell>
          <cell r="P1752">
            <v>319.298</v>
          </cell>
          <cell r="Q1752">
            <v>0</v>
          </cell>
          <cell r="R1752">
            <v>319.298</v>
          </cell>
        </row>
        <row r="1753">
          <cell r="A1753" t="str">
            <v xml:space="preserve">КАЛИНИНА 339/3 </v>
          </cell>
          <cell r="B1753" t="str">
            <v xml:space="preserve">Буденного 143 Помещ. </v>
          </cell>
          <cell r="C1753" t="str">
            <v xml:space="preserve">Прочие </v>
          </cell>
          <cell r="D1753">
            <v>72.08</v>
          </cell>
          <cell r="E1753">
            <v>0</v>
          </cell>
          <cell r="F1753">
            <v>324.37</v>
          </cell>
          <cell r="G1753">
            <v>0.43</v>
          </cell>
          <cell r="H1753">
            <v>1.19</v>
          </cell>
          <cell r="I1753">
            <v>4.5999999999999996</v>
          </cell>
          <cell r="J1753" t="str">
            <v xml:space="preserve"> </v>
          </cell>
          <cell r="K1753">
            <v>167</v>
          </cell>
          <cell r="L1753">
            <v>6.4700000000000009E-3</v>
          </cell>
          <cell r="M1753">
            <v>-19</v>
          </cell>
          <cell r="N1753">
            <v>18</v>
          </cell>
          <cell r="O1753">
            <v>1</v>
          </cell>
          <cell r="P1753">
            <v>9.4450000000000003</v>
          </cell>
          <cell r="Q1753">
            <v>0</v>
          </cell>
          <cell r="R1753">
            <v>9.4450000000000003</v>
          </cell>
        </row>
        <row r="1754">
          <cell r="A1754" t="str">
            <v xml:space="preserve">КАЛИНИНА 339/3 </v>
          </cell>
          <cell r="B1754" t="str">
            <v xml:space="preserve">Красная 129 Кассы </v>
          </cell>
          <cell r="C1754" t="str">
            <v xml:space="preserve">Прочие </v>
          </cell>
          <cell r="D1754">
            <v>768.12</v>
          </cell>
          <cell r="E1754">
            <v>3252</v>
          </cell>
          <cell r="F1754">
            <v>3456.52</v>
          </cell>
          <cell r="G1754">
            <v>0.43</v>
          </cell>
          <cell r="H1754">
            <v>1.19</v>
          </cell>
          <cell r="I1754">
            <v>4.5999999999999996</v>
          </cell>
          <cell r="J1754" t="str">
            <v xml:space="preserve"> </v>
          </cell>
          <cell r="K1754">
            <v>167</v>
          </cell>
          <cell r="L1754">
            <v>6.8944999999999992E-2</v>
          </cell>
          <cell r="M1754">
            <v>-19</v>
          </cell>
          <cell r="N1754">
            <v>18</v>
          </cell>
          <cell r="O1754">
            <v>1</v>
          </cell>
          <cell r="P1754">
            <v>100.658</v>
          </cell>
          <cell r="Q1754">
            <v>0</v>
          </cell>
          <cell r="R1754">
            <v>100.658</v>
          </cell>
        </row>
        <row r="1755">
          <cell r="A1755" t="str">
            <v xml:space="preserve">КАЛИНИНА 339/3 </v>
          </cell>
          <cell r="B1755" t="str">
            <v xml:space="preserve">Головатого 294 АТС-55 </v>
          </cell>
          <cell r="C1755" t="str">
            <v xml:space="preserve">ИТП Прочие </v>
          </cell>
          <cell r="D1755">
            <v>4537.62</v>
          </cell>
          <cell r="E1755">
            <v>21526</v>
          </cell>
          <cell r="F1755">
            <v>20419.29</v>
          </cell>
          <cell r="G1755">
            <v>0.32</v>
          </cell>
          <cell r="H1755">
            <v>1.19</v>
          </cell>
          <cell r="I1755">
            <v>4.5999999999999996</v>
          </cell>
          <cell r="J1755" t="str">
            <v xml:space="preserve"> </v>
          </cell>
          <cell r="K1755">
            <v>167</v>
          </cell>
          <cell r="L1755">
            <v>0.30310000000000004</v>
          </cell>
          <cell r="M1755">
            <v>-19</v>
          </cell>
          <cell r="N1755">
            <v>18</v>
          </cell>
          <cell r="O1755">
            <v>1</v>
          </cell>
          <cell r="P1755">
            <v>442.51900000000001</v>
          </cell>
          <cell r="Q1755">
            <v>0</v>
          </cell>
          <cell r="R1755">
            <v>442.51900000000001</v>
          </cell>
        </row>
        <row r="1756">
          <cell r="A1756" t="str">
            <v xml:space="preserve">КАЛИНИНА 339/3 </v>
          </cell>
          <cell r="B1756" t="str">
            <v xml:space="preserve">Красная 102 Магазин </v>
          </cell>
          <cell r="C1756" t="str">
            <v xml:space="preserve">Прочие </v>
          </cell>
          <cell r="D1756">
            <v>165.43</v>
          </cell>
          <cell r="E1756">
            <v>0</v>
          </cell>
          <cell r="F1756">
            <v>744.44</v>
          </cell>
          <cell r="G1756">
            <v>0.31</v>
          </cell>
          <cell r="H1756">
            <v>1.19</v>
          </cell>
          <cell r="I1756">
            <v>4.5999999999999996</v>
          </cell>
          <cell r="J1756" t="str">
            <v xml:space="preserve"> </v>
          </cell>
          <cell r="K1756">
            <v>167</v>
          </cell>
          <cell r="L1756">
            <v>1.0704999999999999E-2</v>
          </cell>
          <cell r="M1756">
            <v>-19</v>
          </cell>
          <cell r="N1756">
            <v>18</v>
          </cell>
          <cell r="O1756">
            <v>1</v>
          </cell>
          <cell r="P1756">
            <v>15.63</v>
          </cell>
          <cell r="Q1756">
            <v>0</v>
          </cell>
          <cell r="R1756">
            <v>15.63</v>
          </cell>
        </row>
        <row r="1757">
          <cell r="A1757" t="str">
            <v xml:space="preserve">КАЛИНИНА 339/3 </v>
          </cell>
          <cell r="B1757" t="str">
            <v xml:space="preserve">Красная 113 Адм.зд. </v>
          </cell>
          <cell r="C1757" t="str">
            <v xml:space="preserve">Прочие </v>
          </cell>
          <cell r="D1757">
            <v>8286.6</v>
          </cell>
          <cell r="E1757">
            <v>0</v>
          </cell>
          <cell r="F1757">
            <v>12862.62</v>
          </cell>
          <cell r="G1757">
            <v>0</v>
          </cell>
          <cell r="H1757">
            <v>1.19</v>
          </cell>
          <cell r="I1757">
            <v>4.5999999999999996</v>
          </cell>
          <cell r="J1757" t="str">
            <v xml:space="preserve"> </v>
          </cell>
          <cell r="K1757">
            <v>167</v>
          </cell>
          <cell r="L1757">
            <v>0.17042499999999999</v>
          </cell>
          <cell r="M1757">
            <v>-19</v>
          </cell>
          <cell r="N1757">
            <v>18</v>
          </cell>
          <cell r="O1757">
            <v>1</v>
          </cell>
          <cell r="P1757">
            <v>248.816</v>
          </cell>
          <cell r="Q1757">
            <v>0</v>
          </cell>
          <cell r="R1757">
            <v>248.816</v>
          </cell>
        </row>
        <row r="1758">
          <cell r="A1758" t="str">
            <v xml:space="preserve">КАЛИНИНА 339/3 </v>
          </cell>
          <cell r="B1758" t="str">
            <v xml:space="preserve">Красная 102 маг-н </v>
          </cell>
          <cell r="C1758" t="str">
            <v xml:space="preserve">Прочие </v>
          </cell>
          <cell r="D1758">
            <v>114.82</v>
          </cell>
          <cell r="E1758">
            <v>186</v>
          </cell>
          <cell r="F1758">
            <v>516.69000000000005</v>
          </cell>
          <cell r="G1758">
            <v>0.31</v>
          </cell>
          <cell r="H1758">
            <v>1.19</v>
          </cell>
          <cell r="I1758">
            <v>4.5999999999999996</v>
          </cell>
          <cell r="J1758" t="str">
            <v xml:space="preserve"> </v>
          </cell>
          <cell r="K1758">
            <v>167</v>
          </cell>
          <cell r="L1758">
            <v>7.4300000000000008E-3</v>
          </cell>
          <cell r="M1758">
            <v>-19</v>
          </cell>
          <cell r="N1758">
            <v>18</v>
          </cell>
          <cell r="O1758">
            <v>1</v>
          </cell>
          <cell r="P1758">
            <v>10.847</v>
          </cell>
          <cell r="Q1758">
            <v>0</v>
          </cell>
          <cell r="R1758">
            <v>10.847</v>
          </cell>
        </row>
        <row r="1759">
          <cell r="A1759" t="str">
            <v xml:space="preserve">КАЛИНИНА 339/3 </v>
          </cell>
          <cell r="B1759" t="str">
            <v xml:space="preserve">ОКТЯБРЬСКАЯ 179 магазин </v>
          </cell>
          <cell r="C1759" t="str">
            <v xml:space="preserve">Прочие </v>
          </cell>
          <cell r="D1759">
            <v>89.2</v>
          </cell>
          <cell r="E1759">
            <v>0</v>
          </cell>
          <cell r="F1759">
            <v>337.32</v>
          </cell>
          <cell r="G1759">
            <v>0.37</v>
          </cell>
          <cell r="H1759">
            <v>1.19</v>
          </cell>
          <cell r="I1759">
            <v>4.5999999999999996</v>
          </cell>
          <cell r="J1759" t="str">
            <v xml:space="preserve"> </v>
          </cell>
          <cell r="K1759">
            <v>167</v>
          </cell>
          <cell r="L1759">
            <v>5.3200000000000001E-3</v>
          </cell>
          <cell r="M1759">
            <v>-19</v>
          </cell>
          <cell r="N1759">
            <v>15</v>
          </cell>
          <cell r="O1759">
            <v>1</v>
          </cell>
          <cell r="P1759">
            <v>6.5720000000000001</v>
          </cell>
          <cell r="Q1759">
            <v>0</v>
          </cell>
          <cell r="R1759">
            <v>6.5720000000000001</v>
          </cell>
        </row>
        <row r="1760">
          <cell r="A1760" t="str">
            <v xml:space="preserve">КАЛИНИНА 339/3 </v>
          </cell>
          <cell r="B1760" t="str">
            <v xml:space="preserve">Красная 154 Адм.зд. </v>
          </cell>
          <cell r="C1760" t="str">
            <v xml:space="preserve">ИТП Прочие </v>
          </cell>
          <cell r="D1760">
            <v>1424.58</v>
          </cell>
          <cell r="E1760">
            <v>11920</v>
          </cell>
          <cell r="F1760">
            <v>6410.61</v>
          </cell>
          <cell r="G1760">
            <v>0.38</v>
          </cell>
          <cell r="H1760">
            <v>1.19</v>
          </cell>
          <cell r="I1760">
            <v>4.5999999999999996</v>
          </cell>
          <cell r="J1760" t="str">
            <v xml:space="preserve"> </v>
          </cell>
          <cell r="K1760">
            <v>167</v>
          </cell>
          <cell r="L1760">
            <v>0.113</v>
          </cell>
          <cell r="M1760">
            <v>-19</v>
          </cell>
          <cell r="N1760">
            <v>18</v>
          </cell>
          <cell r="O1760">
            <v>1</v>
          </cell>
          <cell r="P1760">
            <v>164.97800000000001</v>
          </cell>
          <cell r="Q1760">
            <v>0</v>
          </cell>
          <cell r="R1760">
            <v>164.97800000000001</v>
          </cell>
        </row>
        <row r="1761">
          <cell r="A1761" t="str">
            <v xml:space="preserve">КАЛИНИНА 339/3 </v>
          </cell>
          <cell r="B1761" t="str">
            <v xml:space="preserve">Красная 103 ЛитА Лечебн.корп. </v>
          </cell>
          <cell r="C1761" t="str">
            <v xml:space="preserve">ИТП Бюджет </v>
          </cell>
          <cell r="D1761">
            <v>3864.79</v>
          </cell>
          <cell r="E1761">
            <v>0</v>
          </cell>
          <cell r="F1761">
            <v>17391.53</v>
          </cell>
          <cell r="G1761">
            <v>0.32</v>
          </cell>
          <cell r="H1761">
            <v>1.19</v>
          </cell>
          <cell r="I1761">
            <v>4.5999999999999996</v>
          </cell>
          <cell r="J1761" t="str">
            <v xml:space="preserve"> </v>
          </cell>
          <cell r="K1761">
            <v>167</v>
          </cell>
          <cell r="L1761">
            <v>0.27211099999999999</v>
          </cell>
          <cell r="M1761">
            <v>-19</v>
          </cell>
          <cell r="N1761">
            <v>20</v>
          </cell>
          <cell r="O1761">
            <v>1</v>
          </cell>
          <cell r="P1761">
            <v>432.83199999999999</v>
          </cell>
          <cell r="Q1761">
            <v>0</v>
          </cell>
          <cell r="R1761">
            <v>432.83199999999999</v>
          </cell>
        </row>
        <row r="1762">
          <cell r="A1762" t="str">
            <v xml:space="preserve">КАЛИНИНА 339/3 </v>
          </cell>
          <cell r="B1762" t="str">
            <v xml:space="preserve">Красная 103 ЛитБ Лечебн.корп. </v>
          </cell>
          <cell r="C1762" t="str">
            <v xml:space="preserve">ИТП Бюджет </v>
          </cell>
          <cell r="D1762">
            <v>387.23</v>
          </cell>
          <cell r="E1762">
            <v>0</v>
          </cell>
          <cell r="F1762">
            <v>1742.53</v>
          </cell>
          <cell r="G1762">
            <v>0.32</v>
          </cell>
          <cell r="H1762">
            <v>1.19</v>
          </cell>
          <cell r="I1762">
            <v>4.5999999999999996</v>
          </cell>
          <cell r="J1762" t="str">
            <v xml:space="preserve"> </v>
          </cell>
          <cell r="K1762">
            <v>167</v>
          </cell>
          <cell r="L1762">
            <v>2.7264E-2</v>
          </cell>
          <cell r="M1762">
            <v>-19</v>
          </cell>
          <cell r="N1762">
            <v>20</v>
          </cell>
          <cell r="O1762">
            <v>1</v>
          </cell>
          <cell r="P1762">
            <v>43.368000000000002</v>
          </cell>
          <cell r="Q1762">
            <v>0</v>
          </cell>
          <cell r="R1762">
            <v>43.368000000000002</v>
          </cell>
        </row>
        <row r="1763">
          <cell r="A1763" t="str">
            <v xml:space="preserve">КАЛИНИНА 339/3 </v>
          </cell>
          <cell r="B1763" t="str">
            <v xml:space="preserve">Красная 103 ЛитЦ конференц зал </v>
          </cell>
          <cell r="C1763" t="str">
            <v xml:space="preserve">ИТП Бюджет </v>
          </cell>
          <cell r="D1763">
            <v>92.59</v>
          </cell>
          <cell r="E1763">
            <v>0</v>
          </cell>
          <cell r="F1763">
            <v>416.67</v>
          </cell>
          <cell r="G1763">
            <v>0.32</v>
          </cell>
          <cell r="H1763">
            <v>1.19</v>
          </cell>
          <cell r="I1763">
            <v>4.5999999999999996</v>
          </cell>
          <cell r="J1763" t="str">
            <v xml:space="preserve"> </v>
          </cell>
          <cell r="K1763">
            <v>167</v>
          </cell>
          <cell r="L1763">
            <v>6.1849999999999995E-3</v>
          </cell>
          <cell r="M1763">
            <v>-19</v>
          </cell>
          <cell r="N1763">
            <v>18</v>
          </cell>
          <cell r="O1763">
            <v>1</v>
          </cell>
          <cell r="P1763">
            <v>9.0299999999999994</v>
          </cell>
          <cell r="Q1763">
            <v>0</v>
          </cell>
          <cell r="R1763">
            <v>9.0299999999999994</v>
          </cell>
        </row>
        <row r="1764">
          <cell r="A1764" t="str">
            <v xml:space="preserve">КАЛИНИНА 339/3 </v>
          </cell>
          <cell r="B1764" t="str">
            <v xml:space="preserve">Красная 103 ЛитЧ Кабин.восстанов.л </v>
          </cell>
          <cell r="C1764" t="str">
            <v xml:space="preserve">ИТП Бюджет </v>
          </cell>
          <cell r="D1764">
            <v>234.92</v>
          </cell>
          <cell r="E1764">
            <v>0</v>
          </cell>
          <cell r="F1764">
            <v>1057.1300000000001</v>
          </cell>
          <cell r="G1764">
            <v>0.32</v>
          </cell>
          <cell r="H1764">
            <v>1.19</v>
          </cell>
          <cell r="I1764">
            <v>4.5999999999999996</v>
          </cell>
          <cell r="J1764" t="str">
            <v xml:space="preserve"> </v>
          </cell>
          <cell r="K1764">
            <v>167</v>
          </cell>
          <cell r="L1764">
            <v>1.6540000000000003E-2</v>
          </cell>
          <cell r="M1764">
            <v>-19</v>
          </cell>
          <cell r="N1764">
            <v>20</v>
          </cell>
          <cell r="O1764">
            <v>1</v>
          </cell>
          <cell r="P1764">
            <v>26.309000000000001</v>
          </cell>
          <cell r="Q1764">
            <v>0</v>
          </cell>
          <cell r="R1764">
            <v>26.309000000000001</v>
          </cell>
        </row>
        <row r="1765">
          <cell r="A1765" t="str">
            <v xml:space="preserve">КАЛИНИНА 339/3 </v>
          </cell>
          <cell r="B1765" t="str">
            <v xml:space="preserve">Красная 103ЛитЖ ЛАБОРАТОРИЯ </v>
          </cell>
          <cell r="C1765" t="str">
            <v xml:space="preserve">ИТП Бюджет </v>
          </cell>
          <cell r="D1765">
            <v>129.72</v>
          </cell>
          <cell r="E1765">
            <v>0</v>
          </cell>
          <cell r="F1765">
            <v>583.75</v>
          </cell>
          <cell r="G1765">
            <v>0.32</v>
          </cell>
          <cell r="H1765">
            <v>1.19</v>
          </cell>
          <cell r="I1765">
            <v>4.5999999999999996</v>
          </cell>
          <cell r="J1765" t="str">
            <v xml:space="preserve"> </v>
          </cell>
          <cell r="K1765">
            <v>167</v>
          </cell>
          <cell r="L1765">
            <v>8.6649999999999991E-3</v>
          </cell>
          <cell r="M1765">
            <v>-19</v>
          </cell>
          <cell r="N1765">
            <v>18</v>
          </cell>
          <cell r="O1765">
            <v>1</v>
          </cell>
          <cell r="P1765">
            <v>12.651999999999999</v>
          </cell>
          <cell r="Q1765">
            <v>0</v>
          </cell>
          <cell r="R1765">
            <v>12.651999999999999</v>
          </cell>
        </row>
        <row r="1766">
          <cell r="A1766" t="str">
            <v xml:space="preserve">КАЛИНИНА 339/3 </v>
          </cell>
          <cell r="B1766" t="str">
            <v xml:space="preserve">Красная103 ЛитХ лечеб.корп </v>
          </cell>
          <cell r="C1766" t="str">
            <v xml:space="preserve">ИТП Бюджет </v>
          </cell>
          <cell r="D1766">
            <v>502.39</v>
          </cell>
          <cell r="E1766">
            <v>0</v>
          </cell>
          <cell r="F1766">
            <v>2260.7399999999998</v>
          </cell>
          <cell r="G1766">
            <v>0.32</v>
          </cell>
          <cell r="H1766">
            <v>1.19</v>
          </cell>
          <cell r="I1766">
            <v>4.5999999999999996</v>
          </cell>
          <cell r="J1766" t="str">
            <v xml:space="preserve"> </v>
          </cell>
          <cell r="K1766">
            <v>167</v>
          </cell>
          <cell r="L1766">
            <v>3.5372000000000001E-2</v>
          </cell>
          <cell r="M1766">
            <v>-19</v>
          </cell>
          <cell r="N1766">
            <v>20</v>
          </cell>
          <cell r="O1766">
            <v>1</v>
          </cell>
          <cell r="P1766">
            <v>56.265000000000001</v>
          </cell>
          <cell r="Q1766">
            <v>0</v>
          </cell>
          <cell r="R1766">
            <v>56.265000000000001</v>
          </cell>
        </row>
        <row r="1767">
          <cell r="A1767" t="str">
            <v xml:space="preserve">КАЛИНИНА 339/3 </v>
          </cell>
          <cell r="B1767" t="str">
            <v xml:space="preserve">Красная 103 ЛитД Травмпункт </v>
          </cell>
          <cell r="C1767" t="str">
            <v xml:space="preserve">Бюджет </v>
          </cell>
          <cell r="D1767">
            <v>346.3</v>
          </cell>
          <cell r="E1767">
            <v>0</v>
          </cell>
          <cell r="F1767">
            <v>1558.34</v>
          </cell>
          <cell r="G1767">
            <v>0.32</v>
          </cell>
          <cell r="H1767">
            <v>1.19</v>
          </cell>
          <cell r="I1767">
            <v>4.5999999999999996</v>
          </cell>
          <cell r="J1767" t="str">
            <v xml:space="preserve"> </v>
          </cell>
          <cell r="K1767">
            <v>167</v>
          </cell>
          <cell r="L1767">
            <v>2.4381999999999997E-2</v>
          </cell>
          <cell r="M1767">
            <v>-19</v>
          </cell>
          <cell r="N1767">
            <v>20</v>
          </cell>
          <cell r="O1767">
            <v>1</v>
          </cell>
          <cell r="P1767">
            <v>38.783000000000001</v>
          </cell>
          <cell r="Q1767">
            <v>0</v>
          </cell>
          <cell r="R1767">
            <v>38.783000000000001</v>
          </cell>
        </row>
        <row r="1768">
          <cell r="A1768" t="str">
            <v xml:space="preserve">КАЛИНИНА 339/3 </v>
          </cell>
          <cell r="B1768" t="str">
            <v xml:space="preserve">Красная 103 ЛитЗ гараж </v>
          </cell>
          <cell r="C1768" t="str">
            <v xml:space="preserve">Бюджет </v>
          </cell>
          <cell r="D1768">
            <v>245.51</v>
          </cell>
          <cell r="E1768">
            <v>0</v>
          </cell>
          <cell r="F1768">
            <v>1104.78</v>
          </cell>
          <cell r="G1768">
            <v>0.7</v>
          </cell>
          <cell r="H1768">
            <v>1.19</v>
          </cell>
          <cell r="I1768">
            <v>4.5999999999999996</v>
          </cell>
          <cell r="J1768" t="str">
            <v xml:space="preserve"> </v>
          </cell>
          <cell r="K1768">
            <v>167</v>
          </cell>
          <cell r="L1768">
            <v>3.5872999999999995E-2</v>
          </cell>
          <cell r="M1768">
            <v>-19</v>
          </cell>
          <cell r="N1768">
            <v>18</v>
          </cell>
          <cell r="O1768">
            <v>1</v>
          </cell>
          <cell r="P1768">
            <v>52.375</v>
          </cell>
          <cell r="Q1768">
            <v>0</v>
          </cell>
          <cell r="R1768">
            <v>52.375</v>
          </cell>
        </row>
        <row r="1769">
          <cell r="A1769" t="str">
            <v xml:space="preserve">КАЛИНИНА 339/3 </v>
          </cell>
          <cell r="B1769" t="str">
            <v xml:space="preserve">Красная 103 ЛитИ адм.зд. </v>
          </cell>
          <cell r="C1769" t="str">
            <v xml:space="preserve">Бюджет </v>
          </cell>
          <cell r="D1769">
            <v>315.67</v>
          </cell>
          <cell r="E1769">
            <v>0</v>
          </cell>
          <cell r="F1769">
            <v>1420.52</v>
          </cell>
          <cell r="G1769">
            <v>0.32</v>
          </cell>
          <cell r="H1769">
            <v>1.19</v>
          </cell>
          <cell r="I1769">
            <v>4.5999999999999996</v>
          </cell>
          <cell r="J1769" t="str">
            <v xml:space="preserve"> </v>
          </cell>
          <cell r="K1769">
            <v>167</v>
          </cell>
          <cell r="L1769">
            <v>2.1086000000000001E-2</v>
          </cell>
          <cell r="M1769">
            <v>-19</v>
          </cell>
          <cell r="N1769">
            <v>18</v>
          </cell>
          <cell r="O1769">
            <v>1</v>
          </cell>
          <cell r="P1769">
            <v>30.785</v>
          </cell>
          <cell r="Q1769">
            <v>0</v>
          </cell>
          <cell r="R1769">
            <v>30.785</v>
          </cell>
        </row>
        <row r="1770">
          <cell r="A1770" t="str">
            <v xml:space="preserve">КАЛИНИНА 339/3 </v>
          </cell>
          <cell r="B1770" t="str">
            <v xml:space="preserve">Красная 103 литК ХОЗКОРПУС </v>
          </cell>
          <cell r="C1770" t="str">
            <v xml:space="preserve">Бюджет </v>
          </cell>
          <cell r="D1770">
            <v>229.16</v>
          </cell>
          <cell r="E1770">
            <v>1160</v>
          </cell>
          <cell r="F1770">
            <v>1031.22</v>
          </cell>
          <cell r="G1770">
            <v>0.4</v>
          </cell>
          <cell r="H1770">
            <v>1.19</v>
          </cell>
          <cell r="I1770">
            <v>4.5999999999999996</v>
          </cell>
          <cell r="J1770" t="str">
            <v xml:space="preserve"> </v>
          </cell>
          <cell r="K1770">
            <v>167</v>
          </cell>
          <cell r="L1770">
            <v>1.9133999999999998E-2</v>
          </cell>
          <cell r="M1770">
            <v>-19</v>
          </cell>
          <cell r="N1770">
            <v>18</v>
          </cell>
          <cell r="O1770">
            <v>1</v>
          </cell>
          <cell r="P1770">
            <v>27.936</v>
          </cell>
          <cell r="Q1770">
            <v>0</v>
          </cell>
          <cell r="R1770">
            <v>27.936</v>
          </cell>
        </row>
        <row r="1771">
          <cell r="A1771" t="str">
            <v xml:space="preserve">КАЛИНИНА 339/3 </v>
          </cell>
          <cell r="B1771" t="str">
            <v xml:space="preserve">Красная 103 литЛ лаборатория </v>
          </cell>
          <cell r="C1771" t="str">
            <v xml:space="preserve">Бюджет </v>
          </cell>
          <cell r="D1771">
            <v>118.94</v>
          </cell>
          <cell r="E1771">
            <v>0</v>
          </cell>
          <cell r="F1771">
            <v>535.24</v>
          </cell>
          <cell r="G1771">
            <v>0.4</v>
          </cell>
          <cell r="H1771">
            <v>1.19</v>
          </cell>
          <cell r="I1771">
            <v>4.5999999999999996</v>
          </cell>
          <cell r="J1771" t="str">
            <v xml:space="preserve"> </v>
          </cell>
          <cell r="K1771">
            <v>167</v>
          </cell>
          <cell r="L1771">
            <v>1.0468E-2</v>
          </cell>
          <cell r="M1771">
            <v>-19</v>
          </cell>
          <cell r="N1771">
            <v>20</v>
          </cell>
          <cell r="O1771">
            <v>1</v>
          </cell>
          <cell r="P1771">
            <v>16.651</v>
          </cell>
          <cell r="Q1771">
            <v>0</v>
          </cell>
          <cell r="R1771">
            <v>16.651</v>
          </cell>
        </row>
        <row r="1772">
          <cell r="A1772" t="str">
            <v xml:space="preserve">КАЛИНИНА 339/3 </v>
          </cell>
          <cell r="B1772" t="str">
            <v xml:space="preserve">Красная103 ЛитВ Лечебн.корп. </v>
          </cell>
          <cell r="C1772" t="str">
            <v xml:space="preserve">Бюджет </v>
          </cell>
          <cell r="D1772">
            <v>1062.28</v>
          </cell>
          <cell r="E1772">
            <v>0</v>
          </cell>
          <cell r="F1772">
            <v>4780.2700000000004</v>
          </cell>
          <cell r="G1772">
            <v>0.32</v>
          </cell>
          <cell r="H1772">
            <v>1.19</v>
          </cell>
          <cell r="I1772">
            <v>4.5999999999999996</v>
          </cell>
          <cell r="J1772" t="str">
            <v xml:space="preserve"> </v>
          </cell>
          <cell r="K1772">
            <v>167</v>
          </cell>
          <cell r="L1772">
            <v>7.4792999999999998E-2</v>
          </cell>
          <cell r="M1772">
            <v>-19</v>
          </cell>
          <cell r="N1772">
            <v>20</v>
          </cell>
          <cell r="O1772">
            <v>1</v>
          </cell>
          <cell r="P1772">
            <v>118.96899999999999</v>
          </cell>
          <cell r="Q1772">
            <v>0</v>
          </cell>
          <cell r="R1772">
            <v>118.96899999999999</v>
          </cell>
        </row>
        <row r="1773">
          <cell r="A1773" t="str">
            <v xml:space="preserve">КАЛИНИНА 339/3 </v>
          </cell>
          <cell r="B1773" t="str">
            <v xml:space="preserve">Рашпилевская 137 Крытый рынок </v>
          </cell>
          <cell r="C1773" t="str">
            <v xml:space="preserve">ИТП Прочие </v>
          </cell>
          <cell r="D1773">
            <v>944.57</v>
          </cell>
          <cell r="E1773">
            <v>0</v>
          </cell>
          <cell r="F1773">
            <v>4250.58</v>
          </cell>
          <cell r="G1773">
            <v>0.38</v>
          </cell>
          <cell r="H1773">
            <v>1.19</v>
          </cell>
          <cell r="I1773">
            <v>4.5999999999999996</v>
          </cell>
          <cell r="J1773" t="str">
            <v xml:space="preserve"> </v>
          </cell>
          <cell r="K1773">
            <v>167</v>
          </cell>
          <cell r="L1773">
            <v>6.8850000000000008E-2</v>
          </cell>
          <cell r="M1773">
            <v>-19</v>
          </cell>
          <cell r="N1773">
            <v>15</v>
          </cell>
          <cell r="O1773">
            <v>1</v>
          </cell>
          <cell r="P1773">
            <v>85.04</v>
          </cell>
          <cell r="Q1773">
            <v>0</v>
          </cell>
          <cell r="R1773">
            <v>85.04</v>
          </cell>
        </row>
        <row r="1774">
          <cell r="A1774" t="str">
            <v xml:space="preserve">КАЛИНИНА 339/3 </v>
          </cell>
          <cell r="B1774" t="str">
            <v xml:space="preserve">Рашпилевская Кв 220 Насосная рынка </v>
          </cell>
          <cell r="C1774" t="str">
            <v xml:space="preserve">Прочие </v>
          </cell>
          <cell r="D1774">
            <v>91.61</v>
          </cell>
          <cell r="E1774">
            <v>0</v>
          </cell>
          <cell r="F1774">
            <v>412.23</v>
          </cell>
          <cell r="G1774">
            <v>0.7</v>
          </cell>
          <cell r="H1774">
            <v>1.19</v>
          </cell>
          <cell r="I1774">
            <v>4.5999999999999996</v>
          </cell>
          <cell r="J1774" t="str">
            <v xml:space="preserve"> </v>
          </cell>
          <cell r="K1774">
            <v>167</v>
          </cell>
          <cell r="L1774">
            <v>1.23E-2</v>
          </cell>
          <cell r="M1774">
            <v>-19</v>
          </cell>
          <cell r="N1774">
            <v>15</v>
          </cell>
          <cell r="O1774">
            <v>1</v>
          </cell>
          <cell r="P1774">
            <v>15.193</v>
          </cell>
          <cell r="Q1774">
            <v>0</v>
          </cell>
          <cell r="R1774">
            <v>15.193</v>
          </cell>
        </row>
        <row r="1775">
          <cell r="A1775" t="str">
            <v xml:space="preserve">КАЛИНИНА 339/3 </v>
          </cell>
          <cell r="B1775" t="str">
            <v xml:space="preserve">Рашпилевская 92 Произ.быт.зд. </v>
          </cell>
          <cell r="C1775" t="str">
            <v xml:space="preserve">Прочие </v>
          </cell>
          <cell r="D1775">
            <v>535.79</v>
          </cell>
          <cell r="E1775">
            <v>0</v>
          </cell>
          <cell r="F1775">
            <v>2411.0700000000002</v>
          </cell>
          <cell r="G1775">
            <v>0.38</v>
          </cell>
          <cell r="H1775">
            <v>1.19</v>
          </cell>
          <cell r="I1775">
            <v>4.5999999999999996</v>
          </cell>
          <cell r="J1775" t="str">
            <v xml:space="preserve"> </v>
          </cell>
          <cell r="K1775">
            <v>167</v>
          </cell>
          <cell r="L1775">
            <v>4.2500000000000003E-2</v>
          </cell>
          <cell r="M1775">
            <v>-19</v>
          </cell>
          <cell r="N1775">
            <v>18</v>
          </cell>
          <cell r="O1775">
            <v>1</v>
          </cell>
          <cell r="P1775">
            <v>62.048999999999999</v>
          </cell>
          <cell r="Q1775">
            <v>0</v>
          </cell>
          <cell r="R1775">
            <v>62.048999999999999</v>
          </cell>
        </row>
        <row r="1776">
          <cell r="A1776" t="str">
            <v xml:space="preserve">КАЛИНИНА 339/3 </v>
          </cell>
          <cell r="B1776" t="str">
            <v xml:space="preserve">Рашпилевская 92 Произв.корп. </v>
          </cell>
          <cell r="C1776" t="str">
            <v xml:space="preserve">Прочие </v>
          </cell>
          <cell r="D1776">
            <v>1606.81</v>
          </cell>
          <cell r="E1776">
            <v>6855</v>
          </cell>
          <cell r="F1776">
            <v>7230.66</v>
          </cell>
          <cell r="G1776">
            <v>0.38</v>
          </cell>
          <cell r="H1776">
            <v>1.19</v>
          </cell>
          <cell r="I1776">
            <v>4.5999999999999996</v>
          </cell>
          <cell r="J1776" t="str">
            <v xml:space="preserve"> </v>
          </cell>
          <cell r="K1776">
            <v>167</v>
          </cell>
          <cell r="L1776">
            <v>0.12745499999999998</v>
          </cell>
          <cell r="M1776">
            <v>-19</v>
          </cell>
          <cell r="N1776">
            <v>18</v>
          </cell>
          <cell r="O1776">
            <v>1</v>
          </cell>
          <cell r="P1776">
            <v>186.08199999999999</v>
          </cell>
          <cell r="Q1776">
            <v>0</v>
          </cell>
          <cell r="R1776">
            <v>186.08199999999999</v>
          </cell>
        </row>
        <row r="1777">
          <cell r="A1777" t="str">
            <v xml:space="preserve">КАЛИНИНА 339/3 </v>
          </cell>
          <cell r="B1777" t="str">
            <v xml:space="preserve">Красная 109 Ж\корп.гост. </v>
          </cell>
          <cell r="C1777" t="str">
            <v xml:space="preserve">ИТП Прочие </v>
          </cell>
          <cell r="D1777">
            <v>29918.95</v>
          </cell>
          <cell r="E1777">
            <v>27540</v>
          </cell>
          <cell r="F1777">
            <v>134635.26</v>
          </cell>
          <cell r="G1777">
            <v>0.32</v>
          </cell>
          <cell r="H1777">
            <v>1.19</v>
          </cell>
          <cell r="I1777">
            <v>4.5999999999999996</v>
          </cell>
          <cell r="J1777" t="str">
            <v xml:space="preserve"> </v>
          </cell>
          <cell r="K1777">
            <v>167</v>
          </cell>
          <cell r="L1777">
            <v>1.9984999999999999</v>
          </cell>
          <cell r="M1777">
            <v>-19</v>
          </cell>
          <cell r="N1777">
            <v>18</v>
          </cell>
          <cell r="O1777">
            <v>1</v>
          </cell>
          <cell r="P1777">
            <v>2917.7669999999998</v>
          </cell>
          <cell r="Q1777">
            <v>0</v>
          </cell>
          <cell r="R1777">
            <v>2917.7669999999998</v>
          </cell>
        </row>
        <row r="1778">
          <cell r="A1778" t="str">
            <v xml:space="preserve">КАЛИНИНА 339/3 </v>
          </cell>
          <cell r="B1778" t="str">
            <v xml:space="preserve">Красная 109 Рестор.гост. </v>
          </cell>
          <cell r="C1778" t="str">
            <v xml:space="preserve">ИТП Прочие </v>
          </cell>
          <cell r="D1778">
            <v>3386.8</v>
          </cell>
          <cell r="E1778">
            <v>27540</v>
          </cell>
          <cell r="F1778">
            <v>15240.6</v>
          </cell>
          <cell r="G1778">
            <v>0.32</v>
          </cell>
          <cell r="H1778">
            <v>1.19</v>
          </cell>
          <cell r="I1778">
            <v>4.5999999999999996</v>
          </cell>
          <cell r="J1778" t="str">
            <v xml:space="preserve"> </v>
          </cell>
          <cell r="K1778">
            <v>167</v>
          </cell>
          <cell r="L1778">
            <v>0.214</v>
          </cell>
          <cell r="M1778">
            <v>-19</v>
          </cell>
          <cell r="N1778">
            <v>16</v>
          </cell>
          <cell r="O1778">
            <v>1</v>
          </cell>
          <cell r="P1778">
            <v>281.27699999999999</v>
          </cell>
          <cell r="Q1778">
            <v>0</v>
          </cell>
          <cell r="R1778">
            <v>281.27699999999999</v>
          </cell>
        </row>
        <row r="1779">
          <cell r="A1779" t="str">
            <v xml:space="preserve">КАЛИНИНА 339/3 </v>
          </cell>
          <cell r="B1779" t="str">
            <v xml:space="preserve">Рашпилевская 100 ФС по надзору в сф. </v>
          </cell>
          <cell r="C1779" t="str">
            <v xml:space="preserve">Бюджет </v>
          </cell>
          <cell r="D1779">
            <v>1628.06</v>
          </cell>
          <cell r="E1779">
            <v>6830</v>
          </cell>
          <cell r="F1779">
            <v>7326.25</v>
          </cell>
          <cell r="G1779">
            <v>0.38</v>
          </cell>
          <cell r="H1779">
            <v>1.19</v>
          </cell>
          <cell r="I1779">
            <v>4.5999999999999996</v>
          </cell>
          <cell r="J1779" t="str">
            <v xml:space="preserve"> </v>
          </cell>
          <cell r="K1779">
            <v>167</v>
          </cell>
          <cell r="L1779">
            <v>0.12914</v>
          </cell>
          <cell r="M1779">
            <v>-19</v>
          </cell>
          <cell r="N1779">
            <v>18</v>
          </cell>
          <cell r="O1779">
            <v>1</v>
          </cell>
          <cell r="P1779">
            <v>188.54</v>
          </cell>
          <cell r="Q1779">
            <v>0</v>
          </cell>
          <cell r="R1779">
            <v>188.54</v>
          </cell>
        </row>
        <row r="1780">
          <cell r="A1780" t="str">
            <v xml:space="preserve">КАЛИНИНА 339/3 </v>
          </cell>
          <cell r="B1780" t="str">
            <v xml:space="preserve">Красная 122 Адм.зд. </v>
          </cell>
          <cell r="C1780" t="str">
            <v xml:space="preserve">ИТП Бюджет </v>
          </cell>
          <cell r="D1780">
            <v>6555</v>
          </cell>
          <cell r="E1780">
            <v>31377</v>
          </cell>
          <cell r="F1780">
            <v>34015</v>
          </cell>
          <cell r="G1780">
            <v>0.32</v>
          </cell>
          <cell r="H1780">
            <v>1.19</v>
          </cell>
          <cell r="I1780">
            <v>4.5999999999999996</v>
          </cell>
          <cell r="J1780" t="str">
            <v xml:space="preserve"> </v>
          </cell>
          <cell r="K1780">
            <v>167</v>
          </cell>
          <cell r="L1780">
            <v>0.50218000000000007</v>
          </cell>
          <cell r="M1780">
            <v>-19</v>
          </cell>
          <cell r="N1780">
            <v>18</v>
          </cell>
          <cell r="O1780">
            <v>1</v>
          </cell>
          <cell r="P1780">
            <v>733.173</v>
          </cell>
          <cell r="Q1780">
            <v>0</v>
          </cell>
          <cell r="R1780">
            <v>733.173</v>
          </cell>
        </row>
        <row r="1781">
          <cell r="A1781" t="str">
            <v xml:space="preserve">КАЛИНИНА 339/3 </v>
          </cell>
          <cell r="B1781" t="str">
            <v xml:space="preserve">СЕВЕРНАЯ 279 А/З Дома Быта </v>
          </cell>
          <cell r="C1781" t="str">
            <v xml:space="preserve">ИТП Бюджет </v>
          </cell>
          <cell r="D1781">
            <v>13035.38</v>
          </cell>
          <cell r="E1781">
            <v>0</v>
          </cell>
          <cell r="F1781">
            <v>58659.23</v>
          </cell>
          <cell r="G1781">
            <v>0.32</v>
          </cell>
          <cell r="H1781">
            <v>1.19</v>
          </cell>
          <cell r="I1781">
            <v>4.5999999999999996</v>
          </cell>
          <cell r="J1781" t="str">
            <v xml:space="preserve"> </v>
          </cell>
          <cell r="K1781">
            <v>167</v>
          </cell>
          <cell r="L1781">
            <v>0.82366000000000006</v>
          </cell>
          <cell r="M1781">
            <v>-19</v>
          </cell>
          <cell r="N1781">
            <v>16</v>
          </cell>
          <cell r="O1781">
            <v>1</v>
          </cell>
          <cell r="P1781">
            <v>1082.5999999999999</v>
          </cell>
          <cell r="Q1781">
            <v>0</v>
          </cell>
          <cell r="R1781">
            <v>1082.5999999999999</v>
          </cell>
        </row>
        <row r="1782">
          <cell r="A1782" t="str">
            <v xml:space="preserve">КАЛИНИНА 339/3 </v>
          </cell>
          <cell r="B1782" t="str">
            <v xml:space="preserve">Калинина 339 литА Помещ.полпреда </v>
          </cell>
          <cell r="C1782" t="str">
            <v xml:space="preserve">Бюджет </v>
          </cell>
          <cell r="D1782">
            <v>1181.52</v>
          </cell>
          <cell r="E1782">
            <v>0</v>
          </cell>
          <cell r="F1782">
            <v>5316.84</v>
          </cell>
          <cell r="G1782">
            <v>0.38</v>
          </cell>
          <cell r="H1782">
            <v>1.19</v>
          </cell>
          <cell r="I1782">
            <v>4.5999999999999996</v>
          </cell>
          <cell r="J1782" t="str">
            <v xml:space="preserve"> </v>
          </cell>
          <cell r="K1782">
            <v>167</v>
          </cell>
          <cell r="L1782">
            <v>9.3720000000000012E-2</v>
          </cell>
          <cell r="M1782">
            <v>-19</v>
          </cell>
          <cell r="N1782">
            <v>18</v>
          </cell>
          <cell r="O1782">
            <v>1</v>
          </cell>
          <cell r="P1782">
            <v>136.83000000000001</v>
          </cell>
          <cell r="Q1782">
            <v>0</v>
          </cell>
          <cell r="R1782">
            <v>136.83000000000001</v>
          </cell>
        </row>
        <row r="1783">
          <cell r="A1783" t="str">
            <v xml:space="preserve">КАЛИНИНА 339/3 </v>
          </cell>
          <cell r="B1783" t="str">
            <v xml:space="preserve">Красная 122 Пристр.к адм.зд. </v>
          </cell>
          <cell r="C1783" t="str">
            <v xml:space="preserve">Бюджет </v>
          </cell>
          <cell r="D1783">
            <v>330.55</v>
          </cell>
          <cell r="E1783">
            <v>0</v>
          </cell>
          <cell r="F1783">
            <v>1487.49</v>
          </cell>
          <cell r="G1783">
            <v>0.43</v>
          </cell>
          <cell r="H1783">
            <v>1.19</v>
          </cell>
          <cell r="I1783">
            <v>4.5999999999999996</v>
          </cell>
          <cell r="J1783" t="str">
            <v xml:space="preserve"> </v>
          </cell>
          <cell r="K1783">
            <v>167</v>
          </cell>
          <cell r="L1783">
            <v>2.9670000000000002E-2</v>
          </cell>
          <cell r="M1783">
            <v>-19</v>
          </cell>
          <cell r="N1783">
            <v>18</v>
          </cell>
          <cell r="O1783">
            <v>1</v>
          </cell>
          <cell r="P1783">
            <v>43.319000000000003</v>
          </cell>
          <cell r="Q1783">
            <v>0</v>
          </cell>
          <cell r="R1783">
            <v>43.319000000000003</v>
          </cell>
        </row>
        <row r="1784">
          <cell r="A1784" t="str">
            <v xml:space="preserve">КАЛИНИНА 339/3 </v>
          </cell>
          <cell r="B1784" t="str">
            <v xml:space="preserve">Красноармейская 112  отдел </v>
          </cell>
          <cell r="C1784" t="str">
            <v xml:space="preserve">Бюджет </v>
          </cell>
          <cell r="D1784">
            <v>77.650000000000006</v>
          </cell>
          <cell r="E1784">
            <v>0</v>
          </cell>
          <cell r="F1784">
            <v>349.44</v>
          </cell>
          <cell r="G1784">
            <v>0.43</v>
          </cell>
          <cell r="H1784">
            <v>1.19</v>
          </cell>
          <cell r="I1784">
            <v>4.5999999999999996</v>
          </cell>
          <cell r="J1784" t="str">
            <v xml:space="preserve"> </v>
          </cell>
          <cell r="K1784">
            <v>167</v>
          </cell>
          <cell r="L1784">
            <v>6.9700000000000005E-3</v>
          </cell>
          <cell r="M1784">
            <v>-19</v>
          </cell>
          <cell r="N1784">
            <v>18</v>
          </cell>
          <cell r="O1784">
            <v>1</v>
          </cell>
          <cell r="P1784">
            <v>10.176</v>
          </cell>
          <cell r="Q1784">
            <v>0</v>
          </cell>
          <cell r="R1784">
            <v>10.176</v>
          </cell>
        </row>
        <row r="1785">
          <cell r="A1785" t="str">
            <v xml:space="preserve">КАЛИНИНА 339/3 </v>
          </cell>
          <cell r="B1785" t="str">
            <v xml:space="preserve">Северная 279 4-Й ЭТАЖ </v>
          </cell>
          <cell r="C1785" t="str">
            <v xml:space="preserve">Бюджет </v>
          </cell>
          <cell r="D1785">
            <v>1984.44</v>
          </cell>
          <cell r="E1785">
            <v>0</v>
          </cell>
          <cell r="F1785">
            <v>8929.9599999999991</v>
          </cell>
          <cell r="G1785">
            <v>0.38</v>
          </cell>
          <cell r="H1785">
            <v>1.19</v>
          </cell>
          <cell r="I1785">
            <v>4.5999999999999996</v>
          </cell>
          <cell r="J1785" t="str">
            <v xml:space="preserve"> </v>
          </cell>
          <cell r="K1785">
            <v>167</v>
          </cell>
          <cell r="L1785">
            <v>0.1489</v>
          </cell>
          <cell r="M1785">
            <v>-19</v>
          </cell>
          <cell r="N1785">
            <v>16</v>
          </cell>
          <cell r="O1785">
            <v>1</v>
          </cell>
          <cell r="P1785">
            <v>195.71</v>
          </cell>
          <cell r="Q1785">
            <v>0</v>
          </cell>
          <cell r="R1785">
            <v>195.71</v>
          </cell>
        </row>
        <row r="1786">
          <cell r="A1786" t="str">
            <v xml:space="preserve">КАЛИНИНА 339/3 </v>
          </cell>
          <cell r="B1786" t="str">
            <v xml:space="preserve">Красная 104 Адм.помещ. </v>
          </cell>
          <cell r="C1786" t="str">
            <v xml:space="preserve">Прочие </v>
          </cell>
          <cell r="D1786">
            <v>83.56</v>
          </cell>
          <cell r="E1786">
            <v>0</v>
          </cell>
          <cell r="F1786">
            <v>376.01</v>
          </cell>
          <cell r="G1786">
            <v>0.43</v>
          </cell>
          <cell r="H1786">
            <v>1.19</v>
          </cell>
          <cell r="I1786">
            <v>4.5999999999999996</v>
          </cell>
          <cell r="J1786" t="str">
            <v xml:space="preserve"> </v>
          </cell>
          <cell r="K1786">
            <v>167</v>
          </cell>
          <cell r="L1786">
            <v>7.5000000000000006E-3</v>
          </cell>
          <cell r="M1786">
            <v>-19</v>
          </cell>
          <cell r="N1786">
            <v>18</v>
          </cell>
          <cell r="O1786">
            <v>1</v>
          </cell>
          <cell r="P1786">
            <v>10.948</v>
          </cell>
          <cell r="Q1786">
            <v>0</v>
          </cell>
          <cell r="R1786">
            <v>10.948</v>
          </cell>
        </row>
        <row r="1787">
          <cell r="A1787" t="str">
            <v xml:space="preserve">КАЛИНИНА 339/3 </v>
          </cell>
          <cell r="B1787" t="str">
            <v xml:space="preserve">Калинина 341 адм.пом. </v>
          </cell>
          <cell r="C1787" t="str">
            <v xml:space="preserve">Прочие </v>
          </cell>
          <cell r="D1787">
            <v>789.9</v>
          </cell>
          <cell r="E1787">
            <v>0</v>
          </cell>
          <cell r="F1787">
            <v>3162.19</v>
          </cell>
          <cell r="G1787">
            <v>0.32</v>
          </cell>
          <cell r="H1787">
            <v>1.19</v>
          </cell>
          <cell r="I1787">
            <v>4.5999999999999996</v>
          </cell>
          <cell r="J1787" t="str">
            <v xml:space="preserve"> </v>
          </cell>
          <cell r="K1787">
            <v>167</v>
          </cell>
          <cell r="L1787">
            <v>4.6938999999999995E-2</v>
          </cell>
          <cell r="M1787">
            <v>-19</v>
          </cell>
          <cell r="N1787">
            <v>18</v>
          </cell>
          <cell r="O1787">
            <v>1</v>
          </cell>
          <cell r="P1787">
            <v>68.53</v>
          </cell>
          <cell r="Q1787">
            <v>0</v>
          </cell>
          <cell r="R1787">
            <v>68.53</v>
          </cell>
        </row>
        <row r="1788">
          <cell r="A1788" t="str">
            <v xml:space="preserve">КАЛИНИНА 339/3 </v>
          </cell>
          <cell r="B1788" t="str">
            <v xml:space="preserve">Красная 93 Мастерская </v>
          </cell>
          <cell r="C1788" t="str">
            <v xml:space="preserve">Прочие </v>
          </cell>
          <cell r="D1788">
            <v>15.43</v>
          </cell>
          <cell r="E1788">
            <v>0</v>
          </cell>
          <cell r="F1788">
            <v>69.430000000000007</v>
          </cell>
          <cell r="G1788">
            <v>0.33</v>
          </cell>
          <cell r="H1788">
            <v>1.19</v>
          </cell>
          <cell r="I1788">
            <v>4.5999999999999996</v>
          </cell>
          <cell r="J1788" t="str">
            <v xml:space="preserve"> </v>
          </cell>
          <cell r="K1788">
            <v>167</v>
          </cell>
          <cell r="L1788">
            <v>1.0500000000000002E-3</v>
          </cell>
          <cell r="M1788">
            <v>-19</v>
          </cell>
          <cell r="N1788">
            <v>18</v>
          </cell>
          <cell r="O1788">
            <v>1</v>
          </cell>
          <cell r="P1788">
            <v>1.5329999999999999</v>
          </cell>
          <cell r="Q1788">
            <v>0</v>
          </cell>
          <cell r="R1788">
            <v>1.5329999999999999</v>
          </cell>
        </row>
        <row r="1789">
          <cell r="A1789" t="str">
            <v xml:space="preserve">КАЛИНИНА 339/3 </v>
          </cell>
          <cell r="B1789" t="str">
            <v xml:space="preserve">Рашпилевская 127 Адм.пом. </v>
          </cell>
          <cell r="C1789" t="str">
            <v xml:space="preserve">Прочие </v>
          </cell>
          <cell r="D1789">
            <v>22.04</v>
          </cell>
          <cell r="E1789">
            <v>0</v>
          </cell>
          <cell r="F1789">
            <v>99.17</v>
          </cell>
          <cell r="G1789">
            <v>0.45</v>
          </cell>
          <cell r="H1789">
            <v>1.19</v>
          </cell>
          <cell r="I1789">
            <v>4.5999999999999996</v>
          </cell>
          <cell r="J1789" t="str">
            <v xml:space="preserve"> </v>
          </cell>
          <cell r="K1789">
            <v>167</v>
          </cell>
          <cell r="L1789">
            <v>2.0700000000000002E-3</v>
          </cell>
          <cell r="M1789">
            <v>-19</v>
          </cell>
          <cell r="N1789">
            <v>18</v>
          </cell>
          <cell r="O1789">
            <v>1</v>
          </cell>
          <cell r="P1789">
            <v>3.0230000000000001</v>
          </cell>
          <cell r="Q1789">
            <v>0</v>
          </cell>
          <cell r="R1789">
            <v>3.0230000000000001</v>
          </cell>
        </row>
        <row r="1790">
          <cell r="A1790" t="str">
            <v xml:space="preserve">КАЛИНИНА 339/3 </v>
          </cell>
          <cell r="B1790" t="str">
            <v xml:space="preserve">Калинина 341/1 АДМ.ПОМ. </v>
          </cell>
          <cell r="C1790" t="str">
            <v xml:space="preserve">Прочие </v>
          </cell>
          <cell r="D1790">
            <v>160.19</v>
          </cell>
          <cell r="E1790">
            <v>0</v>
          </cell>
          <cell r="F1790">
            <v>720.84</v>
          </cell>
          <cell r="G1790">
            <v>0.32</v>
          </cell>
          <cell r="H1790">
            <v>1.19</v>
          </cell>
          <cell r="I1790">
            <v>4.5999999999999996</v>
          </cell>
          <cell r="J1790" t="str">
            <v xml:space="preserve"> </v>
          </cell>
          <cell r="K1790">
            <v>167</v>
          </cell>
          <cell r="L1790">
            <v>1.0700000000000001E-2</v>
          </cell>
          <cell r="M1790">
            <v>-19</v>
          </cell>
          <cell r="N1790">
            <v>18</v>
          </cell>
          <cell r="O1790">
            <v>1</v>
          </cell>
          <cell r="P1790">
            <v>15.621</v>
          </cell>
          <cell r="Q1790">
            <v>0</v>
          </cell>
          <cell r="R1790">
            <v>15.621</v>
          </cell>
        </row>
        <row r="1791">
          <cell r="A1791" t="str">
            <v xml:space="preserve">КАЛИНИНА 339/3 </v>
          </cell>
          <cell r="B1791" t="str">
            <v xml:space="preserve">Пл Театральная 2 </v>
          </cell>
          <cell r="C1791" t="str">
            <v xml:space="preserve">ИТП Бюджет </v>
          </cell>
          <cell r="D1791">
            <v>8209.2000000000007</v>
          </cell>
          <cell r="E1791">
            <v>60298</v>
          </cell>
          <cell r="F1791">
            <v>36941.39</v>
          </cell>
          <cell r="G1791">
            <v>0.32</v>
          </cell>
          <cell r="H1791">
            <v>1.19</v>
          </cell>
          <cell r="I1791">
            <v>4.5999999999999996</v>
          </cell>
          <cell r="J1791" t="str">
            <v xml:space="preserve"> </v>
          </cell>
          <cell r="K1791">
            <v>167</v>
          </cell>
          <cell r="L1791">
            <v>0.50389000000000006</v>
          </cell>
          <cell r="M1791">
            <v>-19</v>
          </cell>
          <cell r="N1791">
            <v>15</v>
          </cell>
          <cell r="O1791">
            <v>1</v>
          </cell>
          <cell r="P1791">
            <v>622.38099999999997</v>
          </cell>
          <cell r="Q1791">
            <v>0</v>
          </cell>
          <cell r="R1791">
            <v>622.38099999999997</v>
          </cell>
        </row>
        <row r="1792">
          <cell r="A1792" t="str">
            <v xml:space="preserve">КАЛИНИНА 339/3 </v>
          </cell>
          <cell r="B1792" t="str">
            <v xml:space="preserve">Красная 102 маг-н </v>
          </cell>
          <cell r="C1792" t="str">
            <v xml:space="preserve">Прочие </v>
          </cell>
          <cell r="D1792">
            <v>114.82</v>
          </cell>
          <cell r="E1792">
            <v>0</v>
          </cell>
          <cell r="F1792">
            <v>516.69000000000005</v>
          </cell>
          <cell r="G1792">
            <v>0.31</v>
          </cell>
          <cell r="H1792">
            <v>1.19</v>
          </cell>
          <cell r="I1792">
            <v>4.5999999999999996</v>
          </cell>
          <cell r="J1792" t="str">
            <v xml:space="preserve"> </v>
          </cell>
          <cell r="K1792">
            <v>167</v>
          </cell>
          <cell r="L1792">
            <v>7.4300000000000008E-3</v>
          </cell>
          <cell r="M1792">
            <v>-19</v>
          </cell>
          <cell r="N1792">
            <v>18</v>
          </cell>
          <cell r="O1792">
            <v>1</v>
          </cell>
          <cell r="P1792">
            <v>10.847</v>
          </cell>
          <cell r="Q1792">
            <v>0</v>
          </cell>
          <cell r="R1792">
            <v>10.847</v>
          </cell>
        </row>
        <row r="1793">
          <cell r="A1793" t="str">
            <v xml:space="preserve">КАЛИНИНА 339/3 </v>
          </cell>
          <cell r="B1793" t="str">
            <v xml:space="preserve">Красная 124 Адм.зд. </v>
          </cell>
          <cell r="C1793" t="str">
            <v xml:space="preserve">Прочие </v>
          </cell>
          <cell r="D1793">
            <v>3317.78</v>
          </cell>
          <cell r="E1793">
            <v>0</v>
          </cell>
          <cell r="F1793">
            <v>14930.02</v>
          </cell>
          <cell r="G1793">
            <v>0.35</v>
          </cell>
          <cell r="H1793">
            <v>1.19</v>
          </cell>
          <cell r="I1793">
            <v>4.5999999999999996</v>
          </cell>
          <cell r="J1793" t="str">
            <v xml:space="preserve"> </v>
          </cell>
          <cell r="K1793">
            <v>167</v>
          </cell>
          <cell r="L1793">
            <v>0.242395</v>
          </cell>
          <cell r="M1793">
            <v>-19</v>
          </cell>
          <cell r="N1793">
            <v>18</v>
          </cell>
          <cell r="O1793">
            <v>1</v>
          </cell>
          <cell r="P1793">
            <v>353.89100000000002</v>
          </cell>
          <cell r="Q1793">
            <v>0</v>
          </cell>
          <cell r="R1793">
            <v>353.89100000000002</v>
          </cell>
        </row>
        <row r="1794">
          <cell r="A1794" t="str">
            <v xml:space="preserve">КАЛИНИНА 339/3 </v>
          </cell>
          <cell r="B1794" t="str">
            <v xml:space="preserve">Красная 113 помещ. </v>
          </cell>
          <cell r="C1794" t="str">
            <v xml:space="preserve">ИТП Прочие </v>
          </cell>
          <cell r="D1794">
            <v>3061.9</v>
          </cell>
          <cell r="E1794">
            <v>0</v>
          </cell>
          <cell r="F1794">
            <v>11329.03</v>
          </cell>
          <cell r="G1794">
            <v>0.38</v>
          </cell>
          <cell r="H1794">
            <v>1.19</v>
          </cell>
          <cell r="I1794">
            <v>4.5999999999999996</v>
          </cell>
          <cell r="J1794" t="str">
            <v xml:space="preserve"> </v>
          </cell>
          <cell r="K1794">
            <v>167</v>
          </cell>
          <cell r="L1794">
            <v>0.19969699999999999</v>
          </cell>
          <cell r="M1794">
            <v>-19</v>
          </cell>
          <cell r="N1794">
            <v>18</v>
          </cell>
          <cell r="O1794">
            <v>1</v>
          </cell>
          <cell r="P1794">
            <v>291.553</v>
          </cell>
          <cell r="Q1794">
            <v>0</v>
          </cell>
          <cell r="R1794">
            <v>291.553</v>
          </cell>
        </row>
        <row r="1795">
          <cell r="A1795" t="str">
            <v xml:space="preserve">КАЛИНИНА 339/3 </v>
          </cell>
          <cell r="B1795" t="str">
            <v xml:space="preserve">Красная 113 пристройка </v>
          </cell>
          <cell r="C1795" t="str">
            <v xml:space="preserve">ИТП Прочие </v>
          </cell>
          <cell r="D1795">
            <v>1177.71</v>
          </cell>
          <cell r="E1795">
            <v>0</v>
          </cell>
          <cell r="F1795">
            <v>4357.51</v>
          </cell>
          <cell r="G1795">
            <v>0.38</v>
          </cell>
          <cell r="H1795">
            <v>1.19</v>
          </cell>
          <cell r="I1795">
            <v>4.5999999999999996</v>
          </cell>
          <cell r="J1795" t="str">
            <v xml:space="preserve"> </v>
          </cell>
          <cell r="K1795">
            <v>167</v>
          </cell>
          <cell r="L1795">
            <v>7.6810000000000003E-2</v>
          </cell>
          <cell r="M1795">
            <v>-19</v>
          </cell>
          <cell r="N1795">
            <v>18</v>
          </cell>
          <cell r="O1795">
            <v>1</v>
          </cell>
          <cell r="P1795">
            <v>112.14100000000001</v>
          </cell>
          <cell r="Q1795">
            <v>0</v>
          </cell>
          <cell r="R1795">
            <v>112.14100000000001</v>
          </cell>
        </row>
        <row r="1796">
          <cell r="A1796" t="str">
            <v xml:space="preserve">КАЛИНИНА 339/3 </v>
          </cell>
          <cell r="B1796" t="str">
            <v xml:space="preserve">Красная 93 маг-н </v>
          </cell>
          <cell r="C1796" t="str">
            <v xml:space="preserve">Прочие </v>
          </cell>
          <cell r="D1796">
            <v>7.71</v>
          </cell>
          <cell r="E1796">
            <v>0</v>
          </cell>
          <cell r="F1796">
            <v>34.72</v>
          </cell>
          <cell r="G1796">
            <v>0.33</v>
          </cell>
          <cell r="H1796">
            <v>1.19</v>
          </cell>
          <cell r="I1796">
            <v>4.5999999999999996</v>
          </cell>
          <cell r="J1796" t="str">
            <v xml:space="preserve"> </v>
          </cell>
          <cell r="K1796">
            <v>167</v>
          </cell>
          <cell r="L1796">
            <v>5.2499999999999997E-4</v>
          </cell>
          <cell r="M1796">
            <v>-19</v>
          </cell>
          <cell r="N1796">
            <v>18</v>
          </cell>
          <cell r="O1796">
            <v>1</v>
          </cell>
          <cell r="P1796">
            <v>0.76700000000000002</v>
          </cell>
          <cell r="Q1796">
            <v>0</v>
          </cell>
          <cell r="R1796">
            <v>0.76700000000000002</v>
          </cell>
        </row>
        <row r="1797">
          <cell r="A1797" t="str">
            <v xml:space="preserve">КАЛИНИНА 339/3 </v>
          </cell>
          <cell r="B1797" t="str">
            <v xml:space="preserve">КАЛИНИНА 333 3-й.4-й этаж </v>
          </cell>
          <cell r="C1797" t="str">
            <v xml:space="preserve">Бюджет </v>
          </cell>
          <cell r="D1797">
            <v>948.29</v>
          </cell>
          <cell r="E1797">
            <v>0</v>
          </cell>
          <cell r="F1797">
            <v>4267.3100000000004</v>
          </cell>
          <cell r="G1797">
            <v>0.38</v>
          </cell>
          <cell r="H1797">
            <v>1.19</v>
          </cell>
          <cell r="I1797">
            <v>4.5999999999999996</v>
          </cell>
          <cell r="J1797" t="str">
            <v xml:space="preserve"> </v>
          </cell>
          <cell r="K1797">
            <v>167</v>
          </cell>
          <cell r="L1797">
            <v>7.5220000000000009E-2</v>
          </cell>
          <cell r="M1797">
            <v>-19</v>
          </cell>
          <cell r="N1797">
            <v>18</v>
          </cell>
          <cell r="O1797">
            <v>1</v>
          </cell>
          <cell r="P1797">
            <v>109.821</v>
          </cell>
          <cell r="Q1797">
            <v>0</v>
          </cell>
          <cell r="R1797">
            <v>109.821</v>
          </cell>
        </row>
        <row r="1798">
          <cell r="A1798" t="str">
            <v xml:space="preserve">Итого по котельной </v>
          </cell>
          <cell r="B1798" t="str">
            <v xml:space="preserve">собственное ---------------------------- </v>
          </cell>
          <cell r="C1798" t="str">
            <v xml:space="preserve">По всем группам </v>
          </cell>
          <cell r="D1798">
            <v>326075.51</v>
          </cell>
          <cell r="E1798">
            <v>899095</v>
          </cell>
          <cell r="F1798">
            <v>1445179.5466999998</v>
          </cell>
          <cell r="H1798">
            <v>1.19</v>
          </cell>
          <cell r="L1798">
            <v>16.000113000000002</v>
          </cell>
          <cell r="P1798">
            <v>22917.921999999999</v>
          </cell>
          <cell r="Q1798">
            <v>1636.5149999999999</v>
          </cell>
          <cell r="R1798">
            <v>22824.82</v>
          </cell>
        </row>
        <row r="1799">
          <cell r="A1799" t="str">
            <v xml:space="preserve"> </v>
          </cell>
          <cell r="B1799" t="str">
            <v xml:space="preserve"> </v>
          </cell>
          <cell r="C1799" t="str">
            <v xml:space="preserve">Бюджет </v>
          </cell>
          <cell r="D1799">
            <v>19285.64</v>
          </cell>
          <cell r="E1799">
            <v>8474</v>
          </cell>
          <cell r="F1799">
            <v>79197.72</v>
          </cell>
          <cell r="H1799">
            <v>1.19</v>
          </cell>
          <cell r="L1799">
            <v>1.3573040000000003</v>
          </cell>
          <cell r="P1799">
            <v>1943.2029999999997</v>
          </cell>
          <cell r="Q1799">
            <v>0</v>
          </cell>
          <cell r="R1799">
            <v>1943.2029999999997</v>
          </cell>
        </row>
        <row r="1800">
          <cell r="A1800" t="str">
            <v xml:space="preserve"> </v>
          </cell>
          <cell r="B1800" t="str">
            <v xml:space="preserve"> </v>
          </cell>
          <cell r="C1800" t="str">
            <v xml:space="preserve">"Население" в т.ч. "Жилзаказчик" </v>
          </cell>
          <cell r="D1800">
            <v>14708.62</v>
          </cell>
          <cell r="E1800">
            <v>69760</v>
          </cell>
          <cell r="F1800">
            <v>66380.72</v>
          </cell>
          <cell r="H1800">
            <v>1.19</v>
          </cell>
          <cell r="L1800">
            <v>1.1846839999999998</v>
          </cell>
          <cell r="P1800">
            <v>1729.617</v>
          </cell>
          <cell r="Q1800">
            <v>1636.5149999999999</v>
          </cell>
          <cell r="R1800">
            <v>1636.5149999999999</v>
          </cell>
        </row>
        <row r="1801">
          <cell r="A1801" t="str">
            <v xml:space="preserve"> </v>
          </cell>
          <cell r="B1801" t="str">
            <v xml:space="preserve"> </v>
          </cell>
          <cell r="C1801" t="str">
            <v xml:space="preserve">Жилзаказчик </v>
          </cell>
          <cell r="D1801">
            <v>14621.62</v>
          </cell>
          <cell r="E1801">
            <v>69368</v>
          </cell>
          <cell r="F1801">
            <v>65988.72</v>
          </cell>
          <cell r="H1801">
            <v>1.19</v>
          </cell>
          <cell r="L1801">
            <v>1.1737839999999999</v>
          </cell>
          <cell r="P1801">
            <v>1713.703</v>
          </cell>
          <cell r="Q1801">
            <v>1624.972</v>
          </cell>
          <cell r="R1801">
            <v>1624.972</v>
          </cell>
        </row>
        <row r="1802">
          <cell r="A1802" t="str">
            <v xml:space="preserve"> </v>
          </cell>
          <cell r="B1802" t="str">
            <v xml:space="preserve"> </v>
          </cell>
          <cell r="C1802" t="str">
            <v xml:space="preserve">Прочие </v>
          </cell>
          <cell r="D1802">
            <v>63159.67</v>
          </cell>
          <cell r="E1802">
            <v>38613</v>
          </cell>
          <cell r="F1802">
            <v>234430.84669999999</v>
          </cell>
          <cell r="H1802">
            <v>1.19</v>
          </cell>
          <cell r="L1802">
            <v>3.6766170000000011</v>
          </cell>
          <cell r="P1802">
            <v>5335.8509999999997</v>
          </cell>
          <cell r="Q1802">
            <v>0</v>
          </cell>
          <cell r="R1802">
            <v>5335.8509999999997</v>
          </cell>
        </row>
        <row r="1803">
          <cell r="A1803" t="str">
            <v xml:space="preserve"> </v>
          </cell>
          <cell r="B1803" t="str">
            <v xml:space="preserve"> </v>
          </cell>
          <cell r="C1803" t="str">
            <v xml:space="preserve">ИТП Бюджет </v>
          </cell>
          <cell r="D1803">
            <v>33011.22</v>
          </cell>
          <cell r="E1803">
            <v>91675</v>
          </cell>
          <cell r="F1803">
            <v>153067.97</v>
          </cell>
          <cell r="H1803">
            <v>1.19</v>
          </cell>
          <cell r="L1803">
            <v>2.1958670000000002</v>
          </cell>
          <cell r="P1803">
            <v>3018.6099999999997</v>
          </cell>
          <cell r="Q1803">
            <v>0</v>
          </cell>
          <cell r="R1803">
            <v>3018.6099999999997</v>
          </cell>
        </row>
        <row r="1804">
          <cell r="A1804" t="str">
            <v xml:space="preserve"> </v>
          </cell>
          <cell r="B1804" t="str">
            <v xml:space="preserve"> </v>
          </cell>
          <cell r="C1804" t="str">
            <v xml:space="preserve">ИТП Прочие </v>
          </cell>
          <cell r="D1804">
            <v>195910.36</v>
          </cell>
          <cell r="E1804">
            <v>690573</v>
          </cell>
          <cell r="F1804">
            <v>912102.29</v>
          </cell>
          <cell r="H1804">
            <v>1.19</v>
          </cell>
          <cell r="L1804">
            <v>7.5856410000000016</v>
          </cell>
          <cell r="P1804">
            <v>10890.641</v>
          </cell>
          <cell r="Q1804">
            <v>0</v>
          </cell>
          <cell r="R1804">
            <v>10890.641</v>
          </cell>
        </row>
        <row r="1805">
          <cell r="A1805" t="str">
            <v>Тепловые потери в наружных сетях потребителей</v>
          </cell>
          <cell r="H1805">
            <v>1.19</v>
          </cell>
        </row>
        <row r="1806">
          <cell r="A1806" t="str">
            <v xml:space="preserve">КОЖЕВЕННАЯ 44/1 </v>
          </cell>
          <cell r="B1806" t="str">
            <v xml:space="preserve">Кожевенная 28 1-я зона ж/д </v>
          </cell>
          <cell r="C1806" t="str">
            <v xml:space="preserve">Прочие </v>
          </cell>
          <cell r="D1806">
            <v>16373.01</v>
          </cell>
          <cell r="E1806">
            <v>0</v>
          </cell>
          <cell r="F1806">
            <v>89930.559999999998</v>
          </cell>
          <cell r="G1806">
            <v>0</v>
          </cell>
          <cell r="H1806">
            <v>1.19</v>
          </cell>
          <cell r="I1806">
            <v>4.5999999999999996</v>
          </cell>
          <cell r="J1806" t="str">
            <v xml:space="preserve">18 </v>
          </cell>
          <cell r="K1806">
            <v>167</v>
          </cell>
          <cell r="L1806">
            <v>0.82955000000000012</v>
          </cell>
          <cell r="M1806">
            <v>-19</v>
          </cell>
          <cell r="N1806">
            <v>18</v>
          </cell>
          <cell r="O1806">
            <v>1</v>
          </cell>
          <cell r="P1806">
            <v>1211.126</v>
          </cell>
          <cell r="Q1806">
            <v>0</v>
          </cell>
          <cell r="R1806">
            <v>1211.126</v>
          </cell>
        </row>
        <row r="1807">
          <cell r="A1807" t="str">
            <v xml:space="preserve">КОЖЕВЕННАЯ 44/1 </v>
          </cell>
          <cell r="B1807" t="str">
            <v xml:space="preserve">Кожевенная 28 2-я зона ж/д </v>
          </cell>
          <cell r="C1807" t="str">
            <v xml:space="preserve">Прочие </v>
          </cell>
          <cell r="D1807">
            <v>8388.99</v>
          </cell>
          <cell r="E1807">
            <v>0</v>
          </cell>
          <cell r="F1807">
            <v>46077.440000000002</v>
          </cell>
          <cell r="G1807">
            <v>0</v>
          </cell>
          <cell r="H1807">
            <v>1.19</v>
          </cell>
          <cell r="I1807">
            <v>4.5999999999999996</v>
          </cell>
          <cell r="J1807" t="str">
            <v xml:space="preserve"> </v>
          </cell>
          <cell r="K1807">
            <v>167</v>
          </cell>
          <cell r="L1807">
            <v>0.42503399999999997</v>
          </cell>
          <cell r="M1807">
            <v>-19</v>
          </cell>
          <cell r="N1807">
            <v>18</v>
          </cell>
          <cell r="O1807">
            <v>1</v>
          </cell>
          <cell r="P1807">
            <v>620.54100000000005</v>
          </cell>
          <cell r="Q1807">
            <v>0</v>
          </cell>
          <cell r="R1807">
            <v>620.54100000000005</v>
          </cell>
        </row>
        <row r="1808">
          <cell r="A1808" t="str">
            <v xml:space="preserve">КОЖЕВЕННАЯ 44/1 </v>
          </cell>
          <cell r="B1808" t="str">
            <v xml:space="preserve">Кожевенная 42 сауна </v>
          </cell>
          <cell r="C1808" t="str">
            <v xml:space="preserve">Прочие </v>
          </cell>
          <cell r="D1808">
            <v>381.5</v>
          </cell>
          <cell r="E1808">
            <v>1790</v>
          </cell>
          <cell r="F1808">
            <v>1790</v>
          </cell>
          <cell r="G1808">
            <v>0</v>
          </cell>
          <cell r="H1808">
            <v>1.19</v>
          </cell>
          <cell r="I1808">
            <v>4.5999999999999996</v>
          </cell>
          <cell r="J1808" t="str">
            <v xml:space="preserve"> </v>
          </cell>
          <cell r="K1808">
            <v>167</v>
          </cell>
          <cell r="L1808">
            <v>0.02</v>
          </cell>
          <cell r="M1808">
            <v>-19</v>
          </cell>
          <cell r="N1808">
            <v>18</v>
          </cell>
          <cell r="O1808">
            <v>1</v>
          </cell>
          <cell r="P1808">
            <v>29.2</v>
          </cell>
          <cell r="Q1808">
            <v>0</v>
          </cell>
          <cell r="R1808">
            <v>29.2</v>
          </cell>
        </row>
        <row r="1809">
          <cell r="A1809" t="str">
            <v xml:space="preserve">КОЖЕВЕННАЯ 44/1 </v>
          </cell>
          <cell r="B1809" t="str">
            <v xml:space="preserve">Кожевенная 42 лит В офис </v>
          </cell>
          <cell r="C1809" t="str">
            <v xml:space="preserve">ИТП Прочие </v>
          </cell>
          <cell r="D1809">
            <v>2699.3</v>
          </cell>
          <cell r="E1809">
            <v>10259</v>
          </cell>
          <cell r="F1809">
            <v>11101</v>
          </cell>
          <cell r="G1809">
            <v>0</v>
          </cell>
          <cell r="H1809">
            <v>1.19</v>
          </cell>
          <cell r="I1809">
            <v>4.5999999999999996</v>
          </cell>
          <cell r="J1809" t="str">
            <v xml:space="preserve"> </v>
          </cell>
          <cell r="K1809">
            <v>167</v>
          </cell>
          <cell r="L1809">
            <v>0.23</v>
          </cell>
          <cell r="M1809">
            <v>-19</v>
          </cell>
          <cell r="N1809">
            <v>18</v>
          </cell>
          <cell r="O1809">
            <v>1</v>
          </cell>
          <cell r="P1809">
            <v>335.79599999999999</v>
          </cell>
          <cell r="Q1809">
            <v>0</v>
          </cell>
          <cell r="R1809">
            <v>335.79599999999999</v>
          </cell>
        </row>
        <row r="1810">
          <cell r="A1810" t="str">
            <v xml:space="preserve">КОЖЕВЕННАЯ 44/1 </v>
          </cell>
          <cell r="B1810" t="str">
            <v xml:space="preserve">Кожевенная 42 оф </v>
          </cell>
          <cell r="C1810" t="str">
            <v xml:space="preserve">ИТП Прочие </v>
          </cell>
          <cell r="D1810">
            <v>2699.3</v>
          </cell>
          <cell r="E1810">
            <v>0</v>
          </cell>
          <cell r="F1810">
            <v>11101</v>
          </cell>
          <cell r="G1810">
            <v>0</v>
          </cell>
          <cell r="H1810">
            <v>1.19</v>
          </cell>
          <cell r="I1810">
            <v>4.5999999999999996</v>
          </cell>
          <cell r="J1810" t="str">
            <v xml:space="preserve"> </v>
          </cell>
          <cell r="K1810">
            <v>167</v>
          </cell>
          <cell r="L1810">
            <v>0.23</v>
          </cell>
          <cell r="M1810">
            <v>-19</v>
          </cell>
          <cell r="N1810">
            <v>18</v>
          </cell>
          <cell r="O1810">
            <v>1</v>
          </cell>
          <cell r="P1810">
            <v>335.79599999999999</v>
          </cell>
          <cell r="Q1810">
            <v>0</v>
          </cell>
          <cell r="R1810">
            <v>335.79599999999999</v>
          </cell>
        </row>
        <row r="1811">
          <cell r="A1811" t="str">
            <v xml:space="preserve">КОЖЕВЕННАЯ 44/1 </v>
          </cell>
          <cell r="B1811" t="str">
            <v xml:space="preserve">Кожевенная 54/1 лит"3 А"ад пом </v>
          </cell>
          <cell r="C1811" t="str">
            <v xml:space="preserve">ИТП Прочие </v>
          </cell>
          <cell r="D1811">
            <v>1873.1</v>
          </cell>
          <cell r="E1811">
            <v>0</v>
          </cell>
          <cell r="F1811">
            <v>5678.16</v>
          </cell>
          <cell r="G1811">
            <v>0</v>
          </cell>
          <cell r="H1811">
            <v>1.19</v>
          </cell>
          <cell r="I1811">
            <v>4.5999999999999996</v>
          </cell>
          <cell r="J1811" t="str">
            <v xml:space="preserve">16 </v>
          </cell>
          <cell r="K1811">
            <v>167</v>
          </cell>
          <cell r="L1811">
            <v>7.3999999999999996E-2</v>
          </cell>
          <cell r="M1811">
            <v>-19</v>
          </cell>
          <cell r="N1811">
            <v>18</v>
          </cell>
          <cell r="O1811">
            <v>1</v>
          </cell>
          <cell r="P1811">
            <v>108.038</v>
          </cell>
          <cell r="Q1811">
            <v>0</v>
          </cell>
          <cell r="R1811">
            <v>108.038</v>
          </cell>
        </row>
        <row r="1812">
          <cell r="A1812" t="str">
            <v xml:space="preserve">КОЖЕВЕННАЯ 44/1 </v>
          </cell>
          <cell r="B1812" t="str">
            <v xml:space="preserve">Кожевенная 54/1,54/2 лит А,Б автостоянка </v>
          </cell>
          <cell r="C1812" t="str">
            <v xml:space="preserve">Прочие </v>
          </cell>
          <cell r="D1812">
            <v>0</v>
          </cell>
          <cell r="E1812">
            <v>434</v>
          </cell>
          <cell r="F1812">
            <v>0</v>
          </cell>
          <cell r="G1812">
            <v>0</v>
          </cell>
          <cell r="H1812">
            <v>1.19</v>
          </cell>
          <cell r="I1812">
            <v>4.5999999999999996</v>
          </cell>
          <cell r="J1812" t="str">
            <v xml:space="preserve">16 </v>
          </cell>
          <cell r="K1812">
            <v>167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</row>
        <row r="1813">
          <cell r="A1813" t="str">
            <v xml:space="preserve">КОЖЕВЕННАЯ 44/1 </v>
          </cell>
          <cell r="B1813" t="str">
            <v xml:space="preserve">Кожевенная 54/1 лит "3 А"жд </v>
          </cell>
          <cell r="C1813" t="str">
            <v xml:space="preserve">ИТП Население </v>
          </cell>
          <cell r="D1813">
            <v>4349.2</v>
          </cell>
          <cell r="E1813">
            <v>21178</v>
          </cell>
          <cell r="F1813">
            <v>21178</v>
          </cell>
          <cell r="G1813">
            <v>0</v>
          </cell>
          <cell r="H1813">
            <v>1.19</v>
          </cell>
          <cell r="I1813">
            <v>4.5999999999999996</v>
          </cell>
          <cell r="J1813" t="str">
            <v xml:space="preserve">16 </v>
          </cell>
          <cell r="K1813">
            <v>167</v>
          </cell>
          <cell r="L1813">
            <v>0.27600000000000002</v>
          </cell>
          <cell r="M1813">
            <v>-19</v>
          </cell>
          <cell r="N1813">
            <v>18</v>
          </cell>
          <cell r="O1813">
            <v>1</v>
          </cell>
          <cell r="P1813">
            <v>402.95299999999997</v>
          </cell>
          <cell r="Q1813">
            <v>528.92700000000002</v>
          </cell>
          <cell r="R1813">
            <v>528.92700000000002</v>
          </cell>
        </row>
        <row r="1814">
          <cell r="A1814" t="str">
            <v xml:space="preserve">КОЖЕВЕННАЯ 44/1 </v>
          </cell>
          <cell r="B1814" t="str">
            <v xml:space="preserve">Кожевенная 58 подвал </v>
          </cell>
          <cell r="C1814" t="str">
            <v xml:space="preserve">Прочие </v>
          </cell>
          <cell r="D1814">
            <v>777.17</v>
          </cell>
          <cell r="E1814">
            <v>2121</v>
          </cell>
          <cell r="F1814">
            <v>2121</v>
          </cell>
          <cell r="G1814">
            <v>0</v>
          </cell>
          <cell r="H1814">
            <v>1.19</v>
          </cell>
          <cell r="I1814">
            <v>4.5999999999999996</v>
          </cell>
          <cell r="J1814" t="str">
            <v xml:space="preserve">16 </v>
          </cell>
          <cell r="K1814">
            <v>167</v>
          </cell>
          <cell r="L1814">
            <v>1.5110999999999999E-2</v>
          </cell>
          <cell r="M1814">
            <v>-19</v>
          </cell>
          <cell r="N1814">
            <v>18</v>
          </cell>
          <cell r="O1814">
            <v>1</v>
          </cell>
          <cell r="P1814">
            <v>22.062999999999999</v>
          </cell>
          <cell r="Q1814">
            <v>0</v>
          </cell>
          <cell r="R1814">
            <v>22.062999999999999</v>
          </cell>
        </row>
        <row r="1815">
          <cell r="A1815" t="str">
            <v xml:space="preserve">КОЖЕВЕННАЯ 44/1 </v>
          </cell>
          <cell r="B1815" t="str">
            <v xml:space="preserve">Кожевенная 60 встроенное пом /1 этаж/ </v>
          </cell>
          <cell r="C1815" t="str">
            <v xml:space="preserve">Прочие </v>
          </cell>
          <cell r="D1815">
            <v>303.5</v>
          </cell>
          <cell r="E1815">
            <v>0</v>
          </cell>
          <cell r="F1815">
            <v>2630.4</v>
          </cell>
          <cell r="G1815">
            <v>0</v>
          </cell>
          <cell r="H1815">
            <v>1.19</v>
          </cell>
          <cell r="I1815">
            <v>4.5999999999999996</v>
          </cell>
          <cell r="J1815" t="str">
            <v xml:space="preserve">16 </v>
          </cell>
          <cell r="K1815">
            <v>167</v>
          </cell>
          <cell r="L1815">
            <v>2.1922999999999998E-2</v>
          </cell>
          <cell r="M1815">
            <v>-19</v>
          </cell>
          <cell r="N1815">
            <v>18</v>
          </cell>
          <cell r="O1815">
            <v>1</v>
          </cell>
          <cell r="P1815">
            <v>32.006999999999998</v>
          </cell>
          <cell r="Q1815">
            <v>0</v>
          </cell>
          <cell r="R1815">
            <v>32.006999999999998</v>
          </cell>
        </row>
        <row r="1816">
          <cell r="A1816" t="str">
            <v xml:space="preserve">КОЖЕВЕННАЯ 44/1 </v>
          </cell>
          <cell r="B1816" t="str">
            <v xml:space="preserve">Кожевенная 60 подвал </v>
          </cell>
          <cell r="C1816" t="str">
            <v xml:space="preserve">Прочие </v>
          </cell>
          <cell r="D1816">
            <v>381.5</v>
          </cell>
          <cell r="E1816">
            <v>1414</v>
          </cell>
          <cell r="F1816">
            <v>1414</v>
          </cell>
          <cell r="G1816">
            <v>0</v>
          </cell>
          <cell r="H1816">
            <v>1.19</v>
          </cell>
          <cell r="I1816">
            <v>4.5999999999999996</v>
          </cell>
          <cell r="J1816" t="str">
            <v xml:space="preserve">16 </v>
          </cell>
          <cell r="K1816">
            <v>167</v>
          </cell>
          <cell r="L1816">
            <v>5.555E-3</v>
          </cell>
          <cell r="M1816">
            <v>-19</v>
          </cell>
          <cell r="N1816">
            <v>18</v>
          </cell>
          <cell r="O1816">
            <v>1</v>
          </cell>
          <cell r="P1816">
            <v>8.11</v>
          </cell>
          <cell r="Q1816">
            <v>0</v>
          </cell>
          <cell r="R1816">
            <v>8.11</v>
          </cell>
        </row>
        <row r="1817">
          <cell r="A1817" t="str">
            <v xml:space="preserve">КОЖЕВЕННАЯ 44/1 </v>
          </cell>
          <cell r="B1817" t="str">
            <v xml:space="preserve">Кожевенная 62 подвал </v>
          </cell>
          <cell r="C1817" t="str">
            <v xml:space="preserve">Прочие </v>
          </cell>
          <cell r="D1817">
            <v>771.4</v>
          </cell>
          <cell r="E1817">
            <v>2091</v>
          </cell>
          <cell r="F1817">
            <v>2091</v>
          </cell>
          <cell r="G1817">
            <v>0</v>
          </cell>
          <cell r="H1817">
            <v>1.19</v>
          </cell>
          <cell r="I1817">
            <v>4.5999999999999996</v>
          </cell>
          <cell r="J1817" t="str">
            <v xml:space="preserve">16 </v>
          </cell>
          <cell r="K1817">
            <v>167</v>
          </cell>
          <cell r="L1817">
            <v>1.5110999999999999E-2</v>
          </cell>
          <cell r="M1817">
            <v>-19</v>
          </cell>
          <cell r="N1817">
            <v>18</v>
          </cell>
          <cell r="O1817">
            <v>1</v>
          </cell>
          <cell r="P1817">
            <v>22.062999999999999</v>
          </cell>
          <cell r="Q1817">
            <v>0</v>
          </cell>
          <cell r="R1817">
            <v>22.062999999999999</v>
          </cell>
        </row>
        <row r="1818">
          <cell r="A1818" t="str">
            <v xml:space="preserve">КОЖЕВЕННАЯ 44/1 </v>
          </cell>
          <cell r="B1818" t="str">
            <v xml:space="preserve">Кожевенная 64 подвал </v>
          </cell>
          <cell r="C1818" t="str">
            <v xml:space="preserve">Прочие </v>
          </cell>
          <cell r="D1818">
            <v>383</v>
          </cell>
          <cell r="E1818">
            <v>1385</v>
          </cell>
          <cell r="F1818">
            <v>1385</v>
          </cell>
          <cell r="G1818">
            <v>0</v>
          </cell>
          <cell r="H1818">
            <v>1.19</v>
          </cell>
          <cell r="I1818">
            <v>4.5999999999999996</v>
          </cell>
          <cell r="J1818" t="str">
            <v xml:space="preserve">16 </v>
          </cell>
          <cell r="K1818">
            <v>167</v>
          </cell>
          <cell r="L1818">
            <v>5.555E-3</v>
          </cell>
          <cell r="M1818">
            <v>-19</v>
          </cell>
          <cell r="N1818">
            <v>18</v>
          </cell>
          <cell r="O1818">
            <v>1</v>
          </cell>
          <cell r="P1818">
            <v>8.11</v>
          </cell>
          <cell r="Q1818">
            <v>0</v>
          </cell>
          <cell r="R1818">
            <v>8.11</v>
          </cell>
        </row>
        <row r="1819">
          <cell r="A1819" t="str">
            <v xml:space="preserve">КОЖЕВЕННАЯ 44/1 </v>
          </cell>
          <cell r="B1819" t="str">
            <v xml:space="preserve">Кожевенная 56 офис вст пом(1этаж)лит"2 </v>
          </cell>
          <cell r="C1819" t="str">
            <v xml:space="preserve">Население </v>
          </cell>
          <cell r="D1819">
            <v>685</v>
          </cell>
          <cell r="E1819">
            <v>0</v>
          </cell>
          <cell r="F1819">
            <v>2630.4</v>
          </cell>
          <cell r="G1819">
            <v>0</v>
          </cell>
          <cell r="H1819">
            <v>1.19</v>
          </cell>
          <cell r="I1819">
            <v>4.5999999999999996</v>
          </cell>
          <cell r="J1819" t="str">
            <v xml:space="preserve">16 </v>
          </cell>
          <cell r="K1819">
            <v>167</v>
          </cell>
          <cell r="L1819">
            <v>2.1922999999999998E-2</v>
          </cell>
          <cell r="M1819">
            <v>-19</v>
          </cell>
          <cell r="N1819">
            <v>18</v>
          </cell>
          <cell r="O1819">
            <v>1</v>
          </cell>
          <cell r="P1819">
            <v>32.006999999999998</v>
          </cell>
          <cell r="Q1819">
            <v>0</v>
          </cell>
          <cell r="R1819">
            <v>0</v>
          </cell>
        </row>
        <row r="1820">
          <cell r="A1820" t="str">
            <v xml:space="preserve">КОЖЕВЕННАЯ 44/1 </v>
          </cell>
          <cell r="B1820" t="str">
            <v xml:space="preserve">Кожевенная 56 подвал лит"2" </v>
          </cell>
          <cell r="C1820" t="str">
            <v xml:space="preserve">Население </v>
          </cell>
          <cell r="D1820">
            <v>381.5</v>
          </cell>
          <cell r="E1820">
            <v>0</v>
          </cell>
          <cell r="F1820">
            <v>1414</v>
          </cell>
          <cell r="G1820">
            <v>0</v>
          </cell>
          <cell r="H1820">
            <v>1.19</v>
          </cell>
          <cell r="I1820">
            <v>4.5999999999999996</v>
          </cell>
          <cell r="J1820" t="str">
            <v xml:space="preserve">16 </v>
          </cell>
          <cell r="K1820">
            <v>167</v>
          </cell>
          <cell r="L1820">
            <v>4.4879999999999998E-3</v>
          </cell>
          <cell r="M1820">
            <v>-19</v>
          </cell>
          <cell r="N1820">
            <v>18</v>
          </cell>
          <cell r="O1820">
            <v>1</v>
          </cell>
          <cell r="P1820">
            <v>6.5510000000000002</v>
          </cell>
          <cell r="Q1820">
            <v>0</v>
          </cell>
          <cell r="R1820">
            <v>0</v>
          </cell>
        </row>
        <row r="1821">
          <cell r="A1821" t="str">
            <v xml:space="preserve">КОЖЕВЕННАЯ 44/1 </v>
          </cell>
          <cell r="B1821" t="str">
            <v xml:space="preserve">Кожевенная 56 ж/д лит"2" </v>
          </cell>
          <cell r="C1821" t="str">
            <v xml:space="preserve">ИТП Население </v>
          </cell>
          <cell r="D1821">
            <v>5089.8</v>
          </cell>
          <cell r="E1821">
            <v>27362</v>
          </cell>
          <cell r="F1821">
            <v>27362</v>
          </cell>
          <cell r="G1821">
            <v>0</v>
          </cell>
          <cell r="H1821">
            <v>1.19</v>
          </cell>
          <cell r="I1821">
            <v>4.5999999999999996</v>
          </cell>
          <cell r="J1821" t="str">
            <v xml:space="preserve">16 </v>
          </cell>
          <cell r="K1821">
            <v>167</v>
          </cell>
          <cell r="L1821">
            <v>0.236759</v>
          </cell>
          <cell r="M1821">
            <v>-19</v>
          </cell>
          <cell r="N1821">
            <v>18</v>
          </cell>
          <cell r="O1821">
            <v>1</v>
          </cell>
          <cell r="P1821">
            <v>345.66399999999999</v>
          </cell>
          <cell r="Q1821">
            <v>618.99900000000002</v>
          </cell>
          <cell r="R1821">
            <v>618.99900000000002</v>
          </cell>
        </row>
        <row r="1822">
          <cell r="A1822" t="str">
            <v xml:space="preserve">КОЖЕВЕННАЯ 44/1 </v>
          </cell>
          <cell r="B1822" t="str">
            <v xml:space="preserve">Кожевенная 58 ж/д </v>
          </cell>
          <cell r="C1822" t="str">
            <v xml:space="preserve">ИТП Население </v>
          </cell>
          <cell r="D1822">
            <v>10709.3</v>
          </cell>
          <cell r="E1822">
            <v>47184</v>
          </cell>
          <cell r="F1822">
            <v>47184</v>
          </cell>
          <cell r="G1822">
            <v>0</v>
          </cell>
          <cell r="H1822">
            <v>1.19</v>
          </cell>
          <cell r="I1822">
            <v>4.5999999999999996</v>
          </cell>
          <cell r="J1822" t="str">
            <v xml:space="preserve">16 </v>
          </cell>
          <cell r="K1822">
            <v>167</v>
          </cell>
          <cell r="L1822">
            <v>0.423068</v>
          </cell>
          <cell r="M1822">
            <v>-19</v>
          </cell>
          <cell r="N1822">
            <v>18</v>
          </cell>
          <cell r="O1822">
            <v>1</v>
          </cell>
          <cell r="P1822">
            <v>617.66999999999996</v>
          </cell>
          <cell r="Q1822">
            <v>1302.414</v>
          </cell>
          <cell r="R1822">
            <v>1302.414</v>
          </cell>
        </row>
        <row r="1823">
          <cell r="A1823" t="str">
            <v xml:space="preserve">КОЖЕВЕННАЯ 44/1 </v>
          </cell>
          <cell r="B1823" t="str">
            <v xml:space="preserve">Кожевенная 60 ж/д </v>
          </cell>
          <cell r="C1823" t="str">
            <v xml:space="preserve">ИТП Население </v>
          </cell>
          <cell r="D1823">
            <v>5056.7</v>
          </cell>
          <cell r="E1823">
            <v>25271</v>
          </cell>
          <cell r="F1823">
            <v>22640.6</v>
          </cell>
          <cell r="G1823">
            <v>0</v>
          </cell>
          <cell r="H1823">
            <v>1.19</v>
          </cell>
          <cell r="I1823">
            <v>4.5999999999999996</v>
          </cell>
          <cell r="J1823" t="str">
            <v xml:space="preserve">16 </v>
          </cell>
          <cell r="K1823">
            <v>167</v>
          </cell>
          <cell r="L1823">
            <v>0.236759</v>
          </cell>
          <cell r="M1823">
            <v>-19</v>
          </cell>
          <cell r="N1823">
            <v>18</v>
          </cell>
          <cell r="O1823">
            <v>1</v>
          </cell>
          <cell r="P1823">
            <v>345.66399999999999</v>
          </cell>
          <cell r="Q1823">
            <v>614.96900000000005</v>
          </cell>
          <cell r="R1823">
            <v>614.96900000000005</v>
          </cell>
        </row>
        <row r="1824">
          <cell r="A1824" t="str">
            <v xml:space="preserve">КОЖЕВЕННАЯ 44/1 </v>
          </cell>
          <cell r="B1824" t="str">
            <v xml:space="preserve">Кожевенная 62 ж/д </v>
          </cell>
          <cell r="C1824" t="str">
            <v xml:space="preserve">ИТП Население </v>
          </cell>
          <cell r="D1824">
            <v>10610.5</v>
          </cell>
          <cell r="E1824">
            <v>53476</v>
          </cell>
          <cell r="F1824">
            <v>53476</v>
          </cell>
          <cell r="G1824">
            <v>0</v>
          </cell>
          <cell r="H1824">
            <v>1.19</v>
          </cell>
          <cell r="I1824">
            <v>4.5999999999999996</v>
          </cell>
          <cell r="J1824" t="str">
            <v xml:space="preserve">16 </v>
          </cell>
          <cell r="K1824">
            <v>167</v>
          </cell>
          <cell r="L1824">
            <v>0.423068</v>
          </cell>
          <cell r="M1824">
            <v>-19</v>
          </cell>
          <cell r="N1824">
            <v>18</v>
          </cell>
          <cell r="O1824">
            <v>1</v>
          </cell>
          <cell r="P1824">
            <v>617.66999999999996</v>
          </cell>
          <cell r="Q1824">
            <v>1290.396</v>
          </cell>
          <cell r="R1824">
            <v>1290.396</v>
          </cell>
        </row>
        <row r="1825">
          <cell r="A1825" t="str">
            <v xml:space="preserve">КОЖЕВЕННАЯ 44/1 </v>
          </cell>
          <cell r="B1825" t="str">
            <v xml:space="preserve">Кожевенная 64 встроенные пом/1-2эт/ </v>
          </cell>
          <cell r="C1825" t="str">
            <v xml:space="preserve">ИТП Население </v>
          </cell>
          <cell r="D1825">
            <v>585.29999999999995</v>
          </cell>
          <cell r="E1825">
            <v>0</v>
          </cell>
          <cell r="F1825">
            <v>3719.42</v>
          </cell>
          <cell r="G1825">
            <v>0</v>
          </cell>
          <cell r="H1825">
            <v>1.19</v>
          </cell>
          <cell r="I1825">
            <v>4.5999999999999996</v>
          </cell>
          <cell r="J1825" t="str">
            <v xml:space="preserve">16 </v>
          </cell>
          <cell r="K1825">
            <v>167</v>
          </cell>
          <cell r="L1825">
            <v>3.6946E-2</v>
          </cell>
          <cell r="M1825">
            <v>-19</v>
          </cell>
          <cell r="N1825">
            <v>18</v>
          </cell>
          <cell r="O1825">
            <v>1</v>
          </cell>
          <cell r="P1825">
            <v>53.94</v>
          </cell>
          <cell r="Q1825">
            <v>71.183000000000007</v>
          </cell>
          <cell r="R1825">
            <v>71.183000000000007</v>
          </cell>
        </row>
        <row r="1826">
          <cell r="A1826" t="str">
            <v xml:space="preserve">КОЖЕВЕННАЯ 44/1 </v>
          </cell>
          <cell r="B1826" t="str">
            <v xml:space="preserve">Кожевенная 64 ж/д </v>
          </cell>
          <cell r="C1826" t="str">
            <v xml:space="preserve">ИТП Население </v>
          </cell>
          <cell r="D1826">
            <v>4745.2</v>
          </cell>
          <cell r="E1826">
            <v>25327</v>
          </cell>
          <cell r="F1826">
            <v>21607.58</v>
          </cell>
          <cell r="G1826">
            <v>0</v>
          </cell>
          <cell r="H1826">
            <v>1.19</v>
          </cell>
          <cell r="I1826">
            <v>4.5999999999999996</v>
          </cell>
          <cell r="J1826" t="str">
            <v xml:space="preserve">16 </v>
          </cell>
          <cell r="K1826">
            <v>167</v>
          </cell>
          <cell r="L1826">
            <v>0.218055</v>
          </cell>
          <cell r="M1826">
            <v>-19</v>
          </cell>
          <cell r="N1826">
            <v>18</v>
          </cell>
          <cell r="O1826">
            <v>1</v>
          </cell>
          <cell r="P1826">
            <v>318.35599999999999</v>
          </cell>
          <cell r="Q1826">
            <v>577.08600000000001</v>
          </cell>
          <cell r="R1826">
            <v>577.08600000000001</v>
          </cell>
        </row>
        <row r="1827">
          <cell r="A1827" t="str">
            <v xml:space="preserve">КОЖЕВЕННАЯ 44/1 </v>
          </cell>
          <cell r="B1827" t="str">
            <v xml:space="preserve">Кожевенная 54/2 лит"3 Б"офисы </v>
          </cell>
          <cell r="C1827" t="str">
            <v xml:space="preserve">ИТП Прочие </v>
          </cell>
          <cell r="D1827">
            <v>1891.7</v>
          </cell>
          <cell r="E1827">
            <v>243</v>
          </cell>
          <cell r="F1827">
            <v>5678.16</v>
          </cell>
          <cell r="G1827">
            <v>0</v>
          </cell>
          <cell r="H1827">
            <v>1.19</v>
          </cell>
          <cell r="I1827">
            <v>4.5999999999999996</v>
          </cell>
          <cell r="J1827" t="str">
            <v xml:space="preserve">16 </v>
          </cell>
          <cell r="K1827">
            <v>167</v>
          </cell>
          <cell r="L1827">
            <v>7.3999999999999996E-2</v>
          </cell>
          <cell r="M1827">
            <v>-19</v>
          </cell>
          <cell r="N1827">
            <v>18</v>
          </cell>
          <cell r="O1827">
            <v>1</v>
          </cell>
          <cell r="P1827">
            <v>108.038</v>
          </cell>
          <cell r="Q1827">
            <v>0</v>
          </cell>
          <cell r="R1827">
            <v>108.038</v>
          </cell>
        </row>
        <row r="1828">
          <cell r="A1828" t="str">
            <v xml:space="preserve">КОЖЕВЕННАЯ 44/1 </v>
          </cell>
          <cell r="B1828" t="str">
            <v xml:space="preserve">Кожевенная 54/2 лит"3 Б" жд </v>
          </cell>
          <cell r="C1828" t="str">
            <v xml:space="preserve">ИТП Население </v>
          </cell>
          <cell r="D1828">
            <v>4349.2</v>
          </cell>
          <cell r="E1828">
            <v>0</v>
          </cell>
          <cell r="F1828">
            <v>21178</v>
          </cell>
          <cell r="G1828">
            <v>0</v>
          </cell>
          <cell r="H1828">
            <v>1.19</v>
          </cell>
          <cell r="I1828">
            <v>4.5999999999999996</v>
          </cell>
          <cell r="J1828" t="str">
            <v xml:space="preserve">16 </v>
          </cell>
          <cell r="K1828">
            <v>167</v>
          </cell>
          <cell r="L1828">
            <v>0.27600000000000002</v>
          </cell>
          <cell r="M1828">
            <v>-19</v>
          </cell>
          <cell r="N1828">
            <v>18</v>
          </cell>
          <cell r="O1828">
            <v>1</v>
          </cell>
          <cell r="P1828">
            <v>402.95299999999997</v>
          </cell>
          <cell r="Q1828">
            <v>0</v>
          </cell>
          <cell r="R1828">
            <v>0</v>
          </cell>
        </row>
        <row r="1829">
          <cell r="A1829" t="str">
            <v xml:space="preserve">КОЖЕВЕННАЯ 44/1 </v>
          </cell>
          <cell r="B1829" t="str">
            <v xml:space="preserve">Калинина 350 лит 1-10 </v>
          </cell>
          <cell r="C1829" t="str">
            <v xml:space="preserve">ИТП Прочие </v>
          </cell>
          <cell r="D1829">
            <v>95446.2</v>
          </cell>
          <cell r="E1829">
            <v>0</v>
          </cell>
          <cell r="F1829">
            <v>448540.78</v>
          </cell>
          <cell r="G1829">
            <v>0</v>
          </cell>
          <cell r="H1829">
            <v>1.19</v>
          </cell>
          <cell r="L1829">
            <v>3.5937929999999998</v>
          </cell>
          <cell r="M1829">
            <v>-19</v>
          </cell>
          <cell r="N1829">
            <v>18</v>
          </cell>
          <cell r="O1829">
            <v>1</v>
          </cell>
          <cell r="P1829">
            <v>4815.2180000000008</v>
          </cell>
          <cell r="Q1829">
            <v>0</v>
          </cell>
          <cell r="R1829">
            <v>4815.2180000000008</v>
          </cell>
        </row>
        <row r="1830">
          <cell r="A1830" t="str">
            <v xml:space="preserve">Итого по котельной </v>
          </cell>
          <cell r="B1830" t="str">
            <v xml:space="preserve">собственное ---------------------------- </v>
          </cell>
          <cell r="C1830" t="str">
            <v xml:space="preserve">По всем группам </v>
          </cell>
          <cell r="D1830">
            <v>178931.37</v>
          </cell>
          <cell r="E1830">
            <v>219535</v>
          </cell>
          <cell r="F1830">
            <v>851928.50000000012</v>
          </cell>
          <cell r="H1830">
            <v>1.19</v>
          </cell>
          <cell r="L1830">
            <v>7.6926979999999991</v>
          </cell>
          <cell r="P1830">
            <v>10799.534000000001</v>
          </cell>
          <cell r="Q1830">
            <v>5003.9740000000002</v>
          </cell>
          <cell r="R1830">
            <v>12660.080000000002</v>
          </cell>
        </row>
        <row r="1831">
          <cell r="A1831" t="str">
            <v xml:space="preserve"> </v>
          </cell>
          <cell r="B1831" t="str">
            <v xml:space="preserve"> </v>
          </cell>
          <cell r="C1831" t="str">
            <v xml:space="preserve">"Население" в т.ч. "Жилзаказчик" </v>
          </cell>
          <cell r="D1831">
            <v>1066.5</v>
          </cell>
          <cell r="E1831">
            <v>0</v>
          </cell>
          <cell r="F1831">
            <v>4044.4</v>
          </cell>
          <cell r="H1831">
            <v>1.19</v>
          </cell>
          <cell r="L1831">
            <v>2.6410999999999997E-2</v>
          </cell>
          <cell r="P1831">
            <v>38.558</v>
          </cell>
          <cell r="Q1831">
            <v>0</v>
          </cell>
          <cell r="R1831">
            <v>0</v>
          </cell>
        </row>
        <row r="1832">
          <cell r="A1832" t="str">
            <v xml:space="preserve"> </v>
          </cell>
          <cell r="B1832" t="str">
            <v xml:space="preserve"> </v>
          </cell>
          <cell r="C1832" t="str">
            <v xml:space="preserve">Прочие </v>
          </cell>
          <cell r="D1832">
            <v>27760.07</v>
          </cell>
          <cell r="E1832">
            <v>9235</v>
          </cell>
          <cell r="F1832">
            <v>147439.4</v>
          </cell>
          <cell r="H1832">
            <v>1.19</v>
          </cell>
          <cell r="L1832">
            <v>1.3378390000000002</v>
          </cell>
          <cell r="P1832">
            <v>1953.22</v>
          </cell>
          <cell r="Q1832">
            <v>0</v>
          </cell>
          <cell r="R1832">
            <v>1953.22</v>
          </cell>
        </row>
        <row r="1833">
          <cell r="A1833" t="str">
            <v xml:space="preserve"> </v>
          </cell>
          <cell r="B1833" t="str">
            <v xml:space="preserve"> </v>
          </cell>
          <cell r="C1833" t="str">
            <v xml:space="preserve">ИТП Население </v>
          </cell>
          <cell r="D1833">
            <v>45495.199999999997</v>
          </cell>
          <cell r="E1833">
            <v>199798</v>
          </cell>
          <cell r="F1833">
            <v>218345.60000000003</v>
          </cell>
          <cell r="H1833">
            <v>1.19</v>
          </cell>
          <cell r="L1833">
            <v>2.1266549999999995</v>
          </cell>
          <cell r="P1833">
            <v>3104.8699999999994</v>
          </cell>
          <cell r="Q1833">
            <v>5003.9740000000002</v>
          </cell>
          <cell r="R1833">
            <v>5003.9740000000002</v>
          </cell>
        </row>
        <row r="1834">
          <cell r="A1834" t="str">
            <v xml:space="preserve"> </v>
          </cell>
          <cell r="B1834" t="str">
            <v xml:space="preserve"> </v>
          </cell>
          <cell r="C1834" t="str">
            <v xml:space="preserve">ИТП Прочие </v>
          </cell>
          <cell r="D1834">
            <v>104609.60000000001</v>
          </cell>
          <cell r="E1834">
            <v>10502</v>
          </cell>
          <cell r="F1834">
            <v>482099.1</v>
          </cell>
          <cell r="H1834">
            <v>1.19</v>
          </cell>
          <cell r="L1834">
            <v>4.2017929999999994</v>
          </cell>
          <cell r="P1834">
            <v>5702.8860000000004</v>
          </cell>
          <cell r="Q1834">
            <v>0</v>
          </cell>
          <cell r="R1834">
            <v>5702.8860000000004</v>
          </cell>
        </row>
        <row r="1835">
          <cell r="A1835" t="str">
            <v>Тепловые потери в наружных сетях потребителей</v>
          </cell>
          <cell r="H1835">
            <v>1.19</v>
          </cell>
        </row>
        <row r="1836">
          <cell r="A1836" t="str">
            <v xml:space="preserve">КОММУНАРОВ 235 </v>
          </cell>
          <cell r="B1836" t="str">
            <v xml:space="preserve">Коммунаров 298 </v>
          </cell>
          <cell r="C1836" t="str">
            <v xml:space="preserve">Жилзаказчик </v>
          </cell>
          <cell r="D1836">
            <v>3506.1</v>
          </cell>
          <cell r="E1836">
            <v>17317</v>
          </cell>
          <cell r="F1836">
            <v>17304</v>
          </cell>
          <cell r="G1836">
            <v>0</v>
          </cell>
          <cell r="H1836">
            <v>1.19</v>
          </cell>
          <cell r="I1836">
            <v>4.5999999999999996</v>
          </cell>
          <cell r="J1836" t="str">
            <v xml:space="preserve">13 </v>
          </cell>
          <cell r="K1836">
            <v>167</v>
          </cell>
          <cell r="L1836">
            <v>0.296991</v>
          </cell>
          <cell r="M1836">
            <v>-19</v>
          </cell>
          <cell r="N1836">
            <v>18</v>
          </cell>
          <cell r="O1836">
            <v>1</v>
          </cell>
          <cell r="P1836">
            <v>433.60199999999998</v>
          </cell>
          <cell r="Q1836">
            <v>426.39400000000001</v>
          </cell>
          <cell r="R1836">
            <v>426.39400000000001</v>
          </cell>
        </row>
        <row r="1837">
          <cell r="A1837" t="str">
            <v xml:space="preserve">КОММУНАРОВ 235 </v>
          </cell>
          <cell r="B1837" t="str">
            <v xml:space="preserve">Коммунаров 235 столовая </v>
          </cell>
          <cell r="C1837" t="str">
            <v xml:space="preserve">Прочие </v>
          </cell>
          <cell r="D1837">
            <v>99.2</v>
          </cell>
          <cell r="E1837">
            <v>426</v>
          </cell>
          <cell r="F1837">
            <v>426</v>
          </cell>
          <cell r="G1837">
            <v>0</v>
          </cell>
          <cell r="H1837">
            <v>1.19</v>
          </cell>
          <cell r="I1837">
            <v>4.5999999999999996</v>
          </cell>
          <cell r="J1837" t="str">
            <v xml:space="preserve"> </v>
          </cell>
          <cell r="K1837">
            <v>167</v>
          </cell>
          <cell r="L1837">
            <v>6.2919999999999998E-3</v>
          </cell>
          <cell r="M1837">
            <v>-19</v>
          </cell>
          <cell r="N1837">
            <v>18</v>
          </cell>
          <cell r="O1837">
            <v>1</v>
          </cell>
          <cell r="P1837">
            <v>9.1859999999999999</v>
          </cell>
          <cell r="Q1837">
            <v>0</v>
          </cell>
          <cell r="R1837">
            <v>9.1859999999999999</v>
          </cell>
        </row>
        <row r="1838">
          <cell r="A1838" t="str">
            <v xml:space="preserve">КОММУНАРОВ 235 </v>
          </cell>
          <cell r="B1838" t="str">
            <v xml:space="preserve">Коммунаров 235 управление </v>
          </cell>
          <cell r="C1838" t="str">
            <v xml:space="preserve">Бюджет </v>
          </cell>
          <cell r="D1838">
            <v>99.2</v>
          </cell>
          <cell r="E1838">
            <v>0</v>
          </cell>
          <cell r="F1838">
            <v>426.6</v>
          </cell>
          <cell r="G1838">
            <v>0</v>
          </cell>
          <cell r="H1838">
            <v>1.19</v>
          </cell>
          <cell r="I1838">
            <v>4.5999999999999996</v>
          </cell>
          <cell r="J1838" t="str">
            <v xml:space="preserve"> </v>
          </cell>
          <cell r="K1838">
            <v>167</v>
          </cell>
          <cell r="L1838">
            <v>2.1037E-2</v>
          </cell>
          <cell r="M1838">
            <v>-19</v>
          </cell>
          <cell r="N1838">
            <v>18</v>
          </cell>
          <cell r="O1838">
            <v>1</v>
          </cell>
          <cell r="P1838">
            <v>30.713999999999999</v>
          </cell>
          <cell r="Q1838">
            <v>0</v>
          </cell>
          <cell r="R1838">
            <v>30.713999999999999</v>
          </cell>
        </row>
        <row r="1839">
          <cell r="A1839" t="str">
            <v xml:space="preserve">КОММУНАРОВ 235 </v>
          </cell>
          <cell r="B1839" t="str">
            <v xml:space="preserve">Коммунаров 235 гараж </v>
          </cell>
          <cell r="C1839" t="str">
            <v xml:space="preserve">Бюджет </v>
          </cell>
          <cell r="D1839">
            <v>152</v>
          </cell>
          <cell r="E1839">
            <v>508</v>
          </cell>
          <cell r="F1839">
            <v>508</v>
          </cell>
          <cell r="G1839">
            <v>0</v>
          </cell>
          <cell r="H1839">
            <v>1.19</v>
          </cell>
          <cell r="I1839">
            <v>4.5999999999999996</v>
          </cell>
          <cell r="J1839" t="str">
            <v xml:space="preserve"> </v>
          </cell>
          <cell r="K1839">
            <v>167</v>
          </cell>
          <cell r="L1839">
            <v>1.2815E-2</v>
          </cell>
          <cell r="M1839">
            <v>-19</v>
          </cell>
          <cell r="N1839">
            <v>12</v>
          </cell>
          <cell r="O1839">
            <v>1</v>
          </cell>
          <cell r="P1839">
            <v>12.39</v>
          </cell>
          <cell r="Q1839">
            <v>0</v>
          </cell>
          <cell r="R1839">
            <v>12.39</v>
          </cell>
        </row>
        <row r="1840">
          <cell r="A1840" t="str">
            <v xml:space="preserve">КОММУНАРОВ 235 </v>
          </cell>
          <cell r="B1840" t="str">
            <v xml:space="preserve">Коммунаров 235 налог.инспекция </v>
          </cell>
          <cell r="C1840" t="str">
            <v xml:space="preserve">Бюджет </v>
          </cell>
          <cell r="D1840">
            <v>4915</v>
          </cell>
          <cell r="E1840">
            <v>18328</v>
          </cell>
          <cell r="F1840">
            <v>18328</v>
          </cell>
          <cell r="G1840">
            <v>0</v>
          </cell>
          <cell r="H1840">
            <v>1.19</v>
          </cell>
          <cell r="I1840">
            <v>4.5999999999999996</v>
          </cell>
          <cell r="J1840" t="str">
            <v xml:space="preserve"> </v>
          </cell>
          <cell r="K1840">
            <v>167</v>
          </cell>
          <cell r="L1840">
            <v>0.24302099999999999</v>
          </cell>
          <cell r="M1840">
            <v>-19</v>
          </cell>
          <cell r="N1840">
            <v>18</v>
          </cell>
          <cell r="O1840">
            <v>1</v>
          </cell>
          <cell r="P1840">
            <v>354.80599999999998</v>
          </cell>
          <cell r="Q1840">
            <v>0</v>
          </cell>
          <cell r="R1840">
            <v>354.80599999999998</v>
          </cell>
        </row>
        <row r="1841">
          <cell r="A1841" t="str">
            <v xml:space="preserve">КОММУНАРОВ 235 </v>
          </cell>
          <cell r="B1841" t="str">
            <v xml:space="preserve">Коммунаров 235 проходная </v>
          </cell>
          <cell r="C1841" t="str">
            <v xml:space="preserve">Бюджет </v>
          </cell>
          <cell r="D1841">
            <v>6.4</v>
          </cell>
          <cell r="E1841">
            <v>18</v>
          </cell>
          <cell r="F1841">
            <v>18</v>
          </cell>
          <cell r="G1841">
            <v>0</v>
          </cell>
          <cell r="H1841">
            <v>1.19</v>
          </cell>
          <cell r="I1841">
            <v>4.5999999999999996</v>
          </cell>
          <cell r="J1841" t="str">
            <v xml:space="preserve"> </v>
          </cell>
          <cell r="K1841">
            <v>167</v>
          </cell>
          <cell r="L1841">
            <v>2.2799999999999999E-4</v>
          </cell>
          <cell r="M1841">
            <v>-19</v>
          </cell>
          <cell r="N1841">
            <v>15</v>
          </cell>
          <cell r="O1841">
            <v>1</v>
          </cell>
          <cell r="P1841">
            <v>0.28200000000000003</v>
          </cell>
          <cell r="Q1841">
            <v>0</v>
          </cell>
          <cell r="R1841">
            <v>0.28200000000000003</v>
          </cell>
        </row>
        <row r="1842">
          <cell r="A1842" t="str">
            <v xml:space="preserve">Итого по котельной </v>
          </cell>
          <cell r="B1842" t="str">
            <v xml:space="preserve">собственное ---------------------------- </v>
          </cell>
          <cell r="C1842" t="str">
            <v xml:space="preserve">По всем группам </v>
          </cell>
          <cell r="D1842">
            <v>8777.9</v>
          </cell>
          <cell r="E1842">
            <v>36597</v>
          </cell>
          <cell r="F1842">
            <v>37010.6</v>
          </cell>
          <cell r="H1842">
            <v>1.19</v>
          </cell>
          <cell r="L1842">
            <v>0.58038400000000001</v>
          </cell>
          <cell r="P1842">
            <v>840.9799999999999</v>
          </cell>
          <cell r="Q1842">
            <v>426.39400000000001</v>
          </cell>
          <cell r="R1842">
            <v>833.77199999999993</v>
          </cell>
        </row>
        <row r="1843">
          <cell r="A1843" t="str">
            <v xml:space="preserve"> </v>
          </cell>
          <cell r="B1843" t="str">
            <v xml:space="preserve"> </v>
          </cell>
          <cell r="C1843" t="str">
            <v xml:space="preserve">Бюджет </v>
          </cell>
          <cell r="D1843">
            <v>5172.5999999999995</v>
          </cell>
          <cell r="E1843">
            <v>18854</v>
          </cell>
          <cell r="F1843">
            <v>19280.599999999999</v>
          </cell>
          <cell r="H1843">
            <v>1.19</v>
          </cell>
          <cell r="L1843">
            <v>0.27710099999999999</v>
          </cell>
          <cell r="P1843">
            <v>398.19199999999995</v>
          </cell>
          <cell r="Q1843">
            <v>0</v>
          </cell>
          <cell r="R1843">
            <v>398.19199999999995</v>
          </cell>
        </row>
        <row r="1844">
          <cell r="A1844" t="str">
            <v xml:space="preserve"> </v>
          </cell>
          <cell r="B1844" t="str">
            <v xml:space="preserve"> </v>
          </cell>
          <cell r="C1844" t="str">
            <v xml:space="preserve">"Население" в т.ч. "Жилзаказчик" </v>
          </cell>
          <cell r="D1844">
            <v>3506.1</v>
          </cell>
          <cell r="E1844">
            <v>17317</v>
          </cell>
          <cell r="F1844">
            <v>17304</v>
          </cell>
          <cell r="H1844">
            <v>1.19</v>
          </cell>
          <cell r="L1844">
            <v>0.296991</v>
          </cell>
          <cell r="P1844">
            <v>433.60199999999998</v>
          </cell>
          <cell r="Q1844">
            <v>426.39400000000001</v>
          </cell>
          <cell r="R1844">
            <v>426.39400000000001</v>
          </cell>
        </row>
        <row r="1845">
          <cell r="A1845" t="str">
            <v xml:space="preserve"> </v>
          </cell>
          <cell r="B1845" t="str">
            <v xml:space="preserve"> </v>
          </cell>
          <cell r="C1845" t="str">
            <v xml:space="preserve">Жилзаказчик </v>
          </cell>
          <cell r="D1845">
            <v>3506.1</v>
          </cell>
          <cell r="E1845">
            <v>17317</v>
          </cell>
          <cell r="F1845">
            <v>17304</v>
          </cell>
          <cell r="H1845">
            <v>1.19</v>
          </cell>
          <cell r="L1845">
            <v>0.296991</v>
          </cell>
          <cell r="P1845">
            <v>433.60199999999998</v>
          </cell>
          <cell r="Q1845">
            <v>426.39400000000001</v>
          </cell>
          <cell r="R1845">
            <v>426.39400000000001</v>
          </cell>
        </row>
        <row r="1846">
          <cell r="A1846" t="str">
            <v xml:space="preserve"> </v>
          </cell>
          <cell r="B1846" t="str">
            <v xml:space="preserve"> </v>
          </cell>
          <cell r="C1846" t="str">
            <v xml:space="preserve">Прочие </v>
          </cell>
          <cell r="D1846">
            <v>99.2</v>
          </cell>
          <cell r="E1846">
            <v>426</v>
          </cell>
          <cell r="F1846">
            <v>426</v>
          </cell>
          <cell r="H1846">
            <v>1.19</v>
          </cell>
          <cell r="L1846">
            <v>6.2919999999999998E-3</v>
          </cell>
          <cell r="P1846">
            <v>9.1859999999999999</v>
          </cell>
          <cell r="Q1846">
            <v>0</v>
          </cell>
          <cell r="R1846">
            <v>9.1859999999999999</v>
          </cell>
        </row>
        <row r="1847">
          <cell r="A1847" t="str">
            <v>Тепловые потери в наружных сетях потребителей</v>
          </cell>
          <cell r="H1847">
            <v>1.19</v>
          </cell>
        </row>
        <row r="1848">
          <cell r="A1848" t="str">
            <v xml:space="preserve">КОММУНАРОВ 266/2 </v>
          </cell>
          <cell r="B1848" t="str">
            <v xml:space="preserve">Путевая 5 склад N 2 </v>
          </cell>
          <cell r="C1848" t="str">
            <v xml:space="preserve">ИТП Прочие </v>
          </cell>
          <cell r="D1848">
            <v>1749.36</v>
          </cell>
          <cell r="E1848">
            <v>0</v>
          </cell>
          <cell r="F1848">
            <v>7872.12</v>
          </cell>
          <cell r="G1848">
            <v>0.45</v>
          </cell>
          <cell r="H1848">
            <v>1.19</v>
          </cell>
          <cell r="I1848">
            <v>4.5999999999999996</v>
          </cell>
          <cell r="J1848" t="str">
            <v xml:space="preserve"> </v>
          </cell>
          <cell r="K1848">
            <v>167</v>
          </cell>
          <cell r="L1848">
            <v>0.151</v>
          </cell>
          <cell r="M1848">
            <v>-19</v>
          </cell>
          <cell r="N1848">
            <v>15</v>
          </cell>
          <cell r="O1848">
            <v>1</v>
          </cell>
          <cell r="P1848">
            <v>186.50700000000001</v>
          </cell>
          <cell r="Q1848">
            <v>0</v>
          </cell>
          <cell r="R1848">
            <v>186.50700000000001</v>
          </cell>
        </row>
        <row r="1849">
          <cell r="A1849" t="str">
            <v xml:space="preserve">КОММУНАРОВ 266/2 </v>
          </cell>
          <cell r="B1849" t="str">
            <v xml:space="preserve">Путевая 5ад.здСклад N1 </v>
          </cell>
          <cell r="C1849" t="str">
            <v xml:space="preserve">Прочие </v>
          </cell>
          <cell r="D1849">
            <v>5013.4399999999996</v>
          </cell>
          <cell r="E1849">
            <v>0</v>
          </cell>
          <cell r="F1849">
            <v>17547.060000000001</v>
          </cell>
          <cell r="G1849">
            <v>0.43</v>
          </cell>
          <cell r="H1849">
            <v>1.19</v>
          </cell>
          <cell r="I1849">
            <v>4.5999999999999996</v>
          </cell>
          <cell r="J1849" t="str">
            <v xml:space="preserve"> </v>
          </cell>
          <cell r="K1849">
            <v>167</v>
          </cell>
          <cell r="L1849">
            <v>0.35</v>
          </cell>
          <cell r="M1849">
            <v>-19</v>
          </cell>
          <cell r="N1849">
            <v>18</v>
          </cell>
          <cell r="O1849">
            <v>1</v>
          </cell>
          <cell r="P1849">
            <v>510.99200000000002</v>
          </cell>
          <cell r="Q1849">
            <v>0</v>
          </cell>
          <cell r="R1849">
            <v>510.99200000000002</v>
          </cell>
        </row>
        <row r="1850">
          <cell r="A1850" t="str">
            <v xml:space="preserve">КОММУНАРОВ 266/2 </v>
          </cell>
          <cell r="B1850" t="str">
            <v xml:space="preserve">Коммунаров 266 лит "Ш" </v>
          </cell>
          <cell r="C1850" t="str">
            <v xml:space="preserve">Прочие </v>
          </cell>
          <cell r="D1850">
            <v>510.59</v>
          </cell>
          <cell r="E1850">
            <v>0</v>
          </cell>
          <cell r="F1850">
            <v>2297.66</v>
          </cell>
          <cell r="G1850">
            <v>0.43</v>
          </cell>
          <cell r="H1850">
            <v>1.19</v>
          </cell>
          <cell r="I1850">
            <v>4.5999999999999996</v>
          </cell>
          <cell r="J1850" t="str">
            <v xml:space="preserve"> </v>
          </cell>
          <cell r="K1850">
            <v>167</v>
          </cell>
          <cell r="L1850">
            <v>4.5830000000000003E-2</v>
          </cell>
          <cell r="M1850">
            <v>-19</v>
          </cell>
          <cell r="N1850">
            <v>18</v>
          </cell>
          <cell r="O1850">
            <v>1</v>
          </cell>
          <cell r="P1850">
            <v>66.911000000000001</v>
          </cell>
          <cell r="Q1850">
            <v>0</v>
          </cell>
          <cell r="R1850">
            <v>66.911000000000001</v>
          </cell>
        </row>
        <row r="1851">
          <cell r="A1851" t="str">
            <v xml:space="preserve">КОММУНАРОВ 266/2 </v>
          </cell>
          <cell r="B1851" t="str">
            <v xml:space="preserve">Коммунаров 266 лит"А" </v>
          </cell>
          <cell r="C1851" t="str">
            <v xml:space="preserve">Прочие </v>
          </cell>
          <cell r="D1851">
            <v>458.12</v>
          </cell>
          <cell r="E1851">
            <v>0</v>
          </cell>
          <cell r="F1851">
            <v>2061.5300000000002</v>
          </cell>
          <cell r="G1851">
            <v>0.43</v>
          </cell>
          <cell r="H1851">
            <v>1.19</v>
          </cell>
          <cell r="I1851">
            <v>4.5999999999999996</v>
          </cell>
          <cell r="J1851" t="str">
            <v xml:space="preserve"> </v>
          </cell>
          <cell r="K1851">
            <v>167</v>
          </cell>
          <cell r="L1851">
            <v>4.1120000000000004E-2</v>
          </cell>
          <cell r="M1851">
            <v>-19</v>
          </cell>
          <cell r="N1851">
            <v>18</v>
          </cell>
          <cell r="O1851">
            <v>1</v>
          </cell>
          <cell r="P1851">
            <v>60.033000000000001</v>
          </cell>
          <cell r="Q1851">
            <v>0</v>
          </cell>
          <cell r="R1851">
            <v>60.033000000000001</v>
          </cell>
        </row>
        <row r="1852">
          <cell r="A1852" t="str">
            <v xml:space="preserve">КОММУНАРОВ 266/2 </v>
          </cell>
          <cell r="B1852" t="str">
            <v xml:space="preserve">Коммунаров 266 лит"Б" </v>
          </cell>
          <cell r="C1852" t="str">
            <v xml:space="preserve">Прочие </v>
          </cell>
          <cell r="D1852">
            <v>390.55</v>
          </cell>
          <cell r="E1852">
            <v>0</v>
          </cell>
          <cell r="F1852">
            <v>1757.46</v>
          </cell>
          <cell r="G1852">
            <v>0.43</v>
          </cell>
          <cell r="H1852">
            <v>1.19</v>
          </cell>
          <cell r="I1852">
            <v>4.5999999999999996</v>
          </cell>
          <cell r="J1852" t="str">
            <v xml:space="preserve"> </v>
          </cell>
          <cell r="K1852">
            <v>167</v>
          </cell>
          <cell r="L1852">
            <v>3.3160000000000002E-2</v>
          </cell>
          <cell r="M1852">
            <v>-19</v>
          </cell>
          <cell r="N1852">
            <v>16</v>
          </cell>
          <cell r="O1852">
            <v>1</v>
          </cell>
          <cell r="P1852">
            <v>43.582999999999998</v>
          </cell>
          <cell r="Q1852">
            <v>0</v>
          </cell>
          <cell r="R1852">
            <v>43.582999999999998</v>
          </cell>
        </row>
        <row r="1853">
          <cell r="A1853" t="str">
            <v xml:space="preserve">КОММУНАРОВ 266/2 </v>
          </cell>
          <cell r="B1853" t="str">
            <v xml:space="preserve">Коммунаров 266 лит"Е" </v>
          </cell>
          <cell r="C1853" t="str">
            <v xml:space="preserve">Прочие </v>
          </cell>
          <cell r="D1853">
            <v>202.81</v>
          </cell>
          <cell r="E1853">
            <v>0</v>
          </cell>
          <cell r="F1853">
            <v>912.65</v>
          </cell>
          <cell r="G1853">
            <v>0.43</v>
          </cell>
          <cell r="H1853">
            <v>1.19</v>
          </cell>
          <cell r="I1853">
            <v>4.5999999999999996</v>
          </cell>
          <cell r="J1853" t="str">
            <v xml:space="preserve"> </v>
          </cell>
          <cell r="K1853">
            <v>167</v>
          </cell>
          <cell r="L1853">
            <v>1.7220000000000003E-2</v>
          </cell>
          <cell r="M1853">
            <v>-19</v>
          </cell>
          <cell r="N1853">
            <v>16</v>
          </cell>
          <cell r="O1853">
            <v>1</v>
          </cell>
          <cell r="P1853">
            <v>22.632999999999999</v>
          </cell>
          <cell r="Q1853">
            <v>0</v>
          </cell>
          <cell r="R1853">
            <v>22.632999999999999</v>
          </cell>
        </row>
        <row r="1854">
          <cell r="A1854" t="str">
            <v xml:space="preserve">КОММУНАРОВ 266/2 </v>
          </cell>
          <cell r="B1854" t="str">
            <v xml:space="preserve">Коммунаров 266 лит"Ж" </v>
          </cell>
          <cell r="C1854" t="str">
            <v xml:space="preserve">Прочие </v>
          </cell>
          <cell r="D1854">
            <v>170.79</v>
          </cell>
          <cell r="E1854">
            <v>0</v>
          </cell>
          <cell r="F1854">
            <v>768.56</v>
          </cell>
          <cell r="G1854">
            <v>0.43</v>
          </cell>
          <cell r="H1854">
            <v>1.19</v>
          </cell>
          <cell r="I1854">
            <v>4.5999999999999996</v>
          </cell>
          <cell r="J1854" t="str">
            <v xml:space="preserve"> </v>
          </cell>
          <cell r="K1854">
            <v>167</v>
          </cell>
          <cell r="L1854">
            <v>1.5330000000000002E-2</v>
          </cell>
          <cell r="M1854">
            <v>-19</v>
          </cell>
          <cell r="N1854">
            <v>18</v>
          </cell>
          <cell r="O1854">
            <v>1</v>
          </cell>
          <cell r="P1854">
            <v>22.382000000000001</v>
          </cell>
          <cell r="Q1854">
            <v>0</v>
          </cell>
          <cell r="R1854">
            <v>22.382000000000001</v>
          </cell>
        </row>
        <row r="1855">
          <cell r="A1855" t="str">
            <v xml:space="preserve">КОММУНАРОВ 266/2 </v>
          </cell>
          <cell r="B1855" t="str">
            <v xml:space="preserve">Путевая 11 Лит А </v>
          </cell>
          <cell r="C1855" t="str">
            <v xml:space="preserve">Бюджет </v>
          </cell>
          <cell r="D1855">
            <v>1297.1199999999999</v>
          </cell>
          <cell r="E1855">
            <v>0</v>
          </cell>
          <cell r="F1855">
            <v>5837.06</v>
          </cell>
          <cell r="G1855">
            <v>0.38</v>
          </cell>
          <cell r="H1855">
            <v>1.19</v>
          </cell>
          <cell r="I1855">
            <v>4.5999999999999996</v>
          </cell>
          <cell r="J1855" t="str">
            <v xml:space="preserve"> </v>
          </cell>
          <cell r="K1855">
            <v>167</v>
          </cell>
          <cell r="L1855">
            <v>0.10289000000000001</v>
          </cell>
          <cell r="M1855">
            <v>-19</v>
          </cell>
          <cell r="N1855">
            <v>18</v>
          </cell>
          <cell r="O1855">
            <v>1</v>
          </cell>
          <cell r="P1855">
            <v>150.21700000000001</v>
          </cell>
          <cell r="Q1855">
            <v>0</v>
          </cell>
          <cell r="R1855">
            <v>150.21700000000001</v>
          </cell>
        </row>
        <row r="1856">
          <cell r="A1856" t="str">
            <v xml:space="preserve">КОММУНАРОВ 266/2 </v>
          </cell>
          <cell r="B1856" t="str">
            <v xml:space="preserve">Путевая 11 Лит Б </v>
          </cell>
          <cell r="C1856" t="str">
            <v xml:space="preserve">Бюджет </v>
          </cell>
          <cell r="D1856">
            <v>20.39</v>
          </cell>
          <cell r="E1856">
            <v>0</v>
          </cell>
          <cell r="F1856">
            <v>91.75</v>
          </cell>
          <cell r="G1856">
            <v>0.43</v>
          </cell>
          <cell r="H1856">
            <v>1.19</v>
          </cell>
          <cell r="I1856">
            <v>4.5999999999999996</v>
          </cell>
          <cell r="J1856" t="str">
            <v xml:space="preserve"> </v>
          </cell>
          <cell r="K1856">
            <v>167</v>
          </cell>
          <cell r="L1856">
            <v>1.8300000000000002E-3</v>
          </cell>
          <cell r="M1856">
            <v>-19</v>
          </cell>
          <cell r="N1856">
            <v>18</v>
          </cell>
          <cell r="O1856">
            <v>1</v>
          </cell>
          <cell r="P1856">
            <v>2.6720000000000002</v>
          </cell>
          <cell r="Q1856">
            <v>0</v>
          </cell>
          <cell r="R1856">
            <v>2.6720000000000002</v>
          </cell>
        </row>
        <row r="1857">
          <cell r="A1857" t="str">
            <v xml:space="preserve">Итого по котельной </v>
          </cell>
          <cell r="B1857" t="str">
            <v xml:space="preserve">собственное ---------------------------- </v>
          </cell>
          <cell r="C1857" t="str">
            <v xml:space="preserve">По всем группам </v>
          </cell>
          <cell r="D1857">
            <v>9813.17</v>
          </cell>
          <cell r="E1857">
            <v>0</v>
          </cell>
          <cell r="F1857">
            <v>39145.85</v>
          </cell>
          <cell r="H1857">
            <v>1.19</v>
          </cell>
          <cell r="L1857">
            <v>0.75838000000000005</v>
          </cell>
          <cell r="P1857">
            <v>1065.9299999999998</v>
          </cell>
          <cell r="Q1857">
            <v>0</v>
          </cell>
          <cell r="R1857">
            <v>1065.9299999999998</v>
          </cell>
        </row>
        <row r="1858">
          <cell r="A1858" t="str">
            <v xml:space="preserve"> </v>
          </cell>
          <cell r="B1858" t="str">
            <v xml:space="preserve"> </v>
          </cell>
          <cell r="C1858" t="str">
            <v xml:space="preserve">Бюджет </v>
          </cell>
          <cell r="D1858">
            <v>1317.51</v>
          </cell>
          <cell r="E1858">
            <v>0</v>
          </cell>
          <cell r="F1858">
            <v>5928.81</v>
          </cell>
          <cell r="H1858">
            <v>1.19</v>
          </cell>
          <cell r="L1858">
            <v>0.10472000000000001</v>
          </cell>
          <cell r="P1858">
            <v>152.88900000000001</v>
          </cell>
          <cell r="Q1858">
            <v>0</v>
          </cell>
          <cell r="R1858">
            <v>152.88900000000001</v>
          </cell>
        </row>
        <row r="1859">
          <cell r="A1859" t="str">
            <v xml:space="preserve"> </v>
          </cell>
          <cell r="B1859" t="str">
            <v xml:space="preserve"> </v>
          </cell>
          <cell r="C1859" t="str">
            <v xml:space="preserve">Прочие </v>
          </cell>
          <cell r="D1859">
            <v>6746.3</v>
          </cell>
          <cell r="E1859">
            <v>0</v>
          </cell>
          <cell r="F1859">
            <v>25344.92</v>
          </cell>
          <cell r="H1859">
            <v>1.19</v>
          </cell>
          <cell r="L1859">
            <v>0.50266</v>
          </cell>
          <cell r="P1859">
            <v>726.53399999999999</v>
          </cell>
          <cell r="Q1859">
            <v>0</v>
          </cell>
          <cell r="R1859">
            <v>726.53399999999999</v>
          </cell>
        </row>
        <row r="1860">
          <cell r="A1860" t="str">
            <v xml:space="preserve"> </v>
          </cell>
          <cell r="B1860" t="str">
            <v xml:space="preserve"> </v>
          </cell>
          <cell r="C1860" t="str">
            <v xml:space="preserve">ИТП Прочие </v>
          </cell>
          <cell r="D1860">
            <v>1749.36</v>
          </cell>
          <cell r="E1860">
            <v>0</v>
          </cell>
          <cell r="F1860">
            <v>7872.12</v>
          </cell>
          <cell r="H1860">
            <v>1.19</v>
          </cell>
          <cell r="L1860">
            <v>0.151</v>
          </cell>
          <cell r="P1860">
            <v>186.50700000000001</v>
          </cell>
          <cell r="Q1860">
            <v>0</v>
          </cell>
          <cell r="R1860">
            <v>186.50700000000001</v>
          </cell>
        </row>
        <row r="1861">
          <cell r="A1861" t="str">
            <v>Тепловые потери в наружных сетях потребителей</v>
          </cell>
          <cell r="H1861">
            <v>1.19</v>
          </cell>
        </row>
        <row r="1862">
          <cell r="A1862" t="str">
            <v xml:space="preserve">КРАСНАЯ 198/3 </v>
          </cell>
          <cell r="B1862" t="str">
            <v xml:space="preserve">Красная 198 А </v>
          </cell>
          <cell r="C1862" t="str">
            <v xml:space="preserve">Прочие </v>
          </cell>
          <cell r="D1862">
            <v>97.3</v>
          </cell>
          <cell r="E1862">
            <v>403</v>
          </cell>
          <cell r="F1862">
            <v>403</v>
          </cell>
          <cell r="G1862">
            <v>0</v>
          </cell>
          <cell r="H1862">
            <v>1.19</v>
          </cell>
          <cell r="I1862">
            <v>4.5999999999999996</v>
          </cell>
          <cell r="J1862" t="str">
            <v xml:space="preserve"> </v>
          </cell>
          <cell r="K1862">
            <v>167</v>
          </cell>
          <cell r="L1862">
            <v>6.0600000000000003E-3</v>
          </cell>
          <cell r="M1862">
            <v>-19</v>
          </cell>
          <cell r="N1862">
            <v>18</v>
          </cell>
          <cell r="O1862">
            <v>1</v>
          </cell>
          <cell r="P1862">
            <v>8.8480000000000008</v>
          </cell>
          <cell r="Q1862">
            <v>0</v>
          </cell>
          <cell r="R1862">
            <v>8.8480000000000008</v>
          </cell>
        </row>
        <row r="1863">
          <cell r="A1863" t="str">
            <v xml:space="preserve">КРАСНАЯ 198/3 </v>
          </cell>
          <cell r="B1863" t="str">
            <v xml:space="preserve">Красная 196 кв22 неж\пом </v>
          </cell>
          <cell r="C1863" t="str">
            <v xml:space="preserve">Прочие </v>
          </cell>
          <cell r="D1863">
            <v>31.45</v>
          </cell>
          <cell r="E1863">
            <v>0</v>
          </cell>
          <cell r="F1863">
            <v>141.5</v>
          </cell>
          <cell r="G1863">
            <v>0.4</v>
          </cell>
          <cell r="H1863">
            <v>1.19</v>
          </cell>
          <cell r="I1863">
            <v>4.5999999999999996</v>
          </cell>
          <cell r="J1863" t="str">
            <v xml:space="preserve"> </v>
          </cell>
          <cell r="K1863">
            <v>167</v>
          </cell>
          <cell r="L1863">
            <v>2.6189999999999998E-3</v>
          </cell>
          <cell r="M1863">
            <v>-19</v>
          </cell>
          <cell r="N1863">
            <v>18</v>
          </cell>
          <cell r="O1863">
            <v>1</v>
          </cell>
          <cell r="P1863">
            <v>3.823</v>
          </cell>
          <cell r="Q1863">
            <v>0</v>
          </cell>
          <cell r="R1863">
            <v>3.823</v>
          </cell>
        </row>
        <row r="1864">
          <cell r="A1864" t="str">
            <v xml:space="preserve">КРАСНАЯ 198/3 </v>
          </cell>
          <cell r="B1864" t="str">
            <v xml:space="preserve">Красная 196 кв 1 неж\п </v>
          </cell>
          <cell r="C1864" t="str">
            <v xml:space="preserve">Прочие </v>
          </cell>
          <cell r="D1864">
            <v>20.85</v>
          </cell>
          <cell r="E1864">
            <v>0</v>
          </cell>
          <cell r="F1864">
            <v>93.81</v>
          </cell>
          <cell r="G1864">
            <v>0.44</v>
          </cell>
          <cell r="H1864">
            <v>1.19</v>
          </cell>
          <cell r="I1864">
            <v>4.5999999999999996</v>
          </cell>
          <cell r="J1864" t="str">
            <v xml:space="preserve"> </v>
          </cell>
          <cell r="K1864">
            <v>167</v>
          </cell>
          <cell r="L1864">
            <v>1.9189999999999999E-3</v>
          </cell>
          <cell r="M1864">
            <v>-19</v>
          </cell>
          <cell r="N1864">
            <v>18</v>
          </cell>
          <cell r="O1864">
            <v>1</v>
          </cell>
          <cell r="P1864">
            <v>2.802</v>
          </cell>
          <cell r="Q1864">
            <v>0</v>
          </cell>
          <cell r="R1864">
            <v>2.802</v>
          </cell>
        </row>
        <row r="1865">
          <cell r="A1865" t="str">
            <v xml:space="preserve">КРАСНАЯ 198/3 </v>
          </cell>
          <cell r="B1865" t="str">
            <v xml:space="preserve">Красная 196 маг. кв3 </v>
          </cell>
          <cell r="C1865" t="str">
            <v xml:space="preserve">Прочие </v>
          </cell>
          <cell r="D1865">
            <v>62.36</v>
          </cell>
          <cell r="E1865">
            <v>0</v>
          </cell>
          <cell r="F1865">
            <v>280.63</v>
          </cell>
          <cell r="G1865">
            <v>0.4</v>
          </cell>
          <cell r="H1865">
            <v>1.19</v>
          </cell>
          <cell r="I1865">
            <v>4.5999999999999996</v>
          </cell>
          <cell r="J1865" t="str">
            <v xml:space="preserve"> </v>
          </cell>
          <cell r="K1865">
            <v>167</v>
          </cell>
          <cell r="L1865">
            <v>5.2200000000000007E-3</v>
          </cell>
          <cell r="M1865">
            <v>-19</v>
          </cell>
          <cell r="N1865">
            <v>18</v>
          </cell>
          <cell r="O1865">
            <v>1</v>
          </cell>
          <cell r="P1865">
            <v>7.6210000000000004</v>
          </cell>
          <cell r="Q1865">
            <v>0</v>
          </cell>
          <cell r="R1865">
            <v>7.6210000000000004</v>
          </cell>
        </row>
        <row r="1866">
          <cell r="A1866" t="str">
            <v xml:space="preserve">КРАСНАЯ 198/3 </v>
          </cell>
          <cell r="B1866" t="str">
            <v xml:space="preserve">Красная 198 кв2 неж.п </v>
          </cell>
          <cell r="C1866" t="str">
            <v xml:space="preserve">Прочие </v>
          </cell>
          <cell r="D1866">
            <v>36.9</v>
          </cell>
          <cell r="E1866">
            <v>0</v>
          </cell>
          <cell r="F1866">
            <v>120.19</v>
          </cell>
          <cell r="G1866">
            <v>0.41</v>
          </cell>
          <cell r="H1866">
            <v>1.19</v>
          </cell>
          <cell r="I1866">
            <v>4.5999999999999996</v>
          </cell>
          <cell r="J1866" t="str">
            <v xml:space="preserve"> </v>
          </cell>
          <cell r="K1866">
            <v>167</v>
          </cell>
          <cell r="L1866">
            <v>2.258E-3</v>
          </cell>
          <cell r="M1866">
            <v>-19</v>
          </cell>
          <cell r="N1866">
            <v>18</v>
          </cell>
          <cell r="O1866">
            <v>1</v>
          </cell>
          <cell r="P1866">
            <v>3.2959999999999998</v>
          </cell>
          <cell r="Q1866">
            <v>0</v>
          </cell>
          <cell r="R1866">
            <v>3.2959999999999998</v>
          </cell>
        </row>
        <row r="1867">
          <cell r="A1867" t="str">
            <v xml:space="preserve">КРАСНАЯ 198/3 </v>
          </cell>
          <cell r="B1867" t="str">
            <v xml:space="preserve">Красная 196 кв24 маг.белья </v>
          </cell>
          <cell r="C1867" t="str">
            <v xml:space="preserve">Прочие </v>
          </cell>
          <cell r="D1867">
            <v>40.619999999999997</v>
          </cell>
          <cell r="E1867">
            <v>0</v>
          </cell>
          <cell r="F1867">
            <v>182.78</v>
          </cell>
          <cell r="G1867">
            <v>0.4</v>
          </cell>
          <cell r="H1867">
            <v>1.19</v>
          </cell>
          <cell r="I1867">
            <v>4.5999999999999996</v>
          </cell>
          <cell r="J1867" t="str">
            <v xml:space="preserve"> </v>
          </cell>
          <cell r="K1867">
            <v>167</v>
          </cell>
          <cell r="L1867">
            <v>3.4000000000000002E-3</v>
          </cell>
          <cell r="M1867">
            <v>-19</v>
          </cell>
          <cell r="N1867">
            <v>18</v>
          </cell>
          <cell r="O1867">
            <v>1</v>
          </cell>
          <cell r="P1867">
            <v>4.9640000000000004</v>
          </cell>
          <cell r="Q1867">
            <v>0</v>
          </cell>
          <cell r="R1867">
            <v>4.9640000000000004</v>
          </cell>
        </row>
        <row r="1868">
          <cell r="A1868" t="str">
            <v xml:space="preserve">КРАСНАЯ 198/3 </v>
          </cell>
          <cell r="B1868" t="str">
            <v xml:space="preserve">Красная 196 кв23 кондитер </v>
          </cell>
          <cell r="C1868" t="str">
            <v xml:space="preserve">Прочие </v>
          </cell>
          <cell r="D1868">
            <v>21.74</v>
          </cell>
          <cell r="E1868">
            <v>0</v>
          </cell>
          <cell r="F1868">
            <v>97.84</v>
          </cell>
          <cell r="G1868">
            <v>0.4</v>
          </cell>
          <cell r="H1868">
            <v>1.19</v>
          </cell>
          <cell r="I1868">
            <v>4.5999999999999996</v>
          </cell>
          <cell r="J1868" t="str">
            <v xml:space="preserve"> </v>
          </cell>
          <cell r="K1868">
            <v>167</v>
          </cell>
          <cell r="L1868">
            <v>1.8200000000000002E-3</v>
          </cell>
          <cell r="M1868">
            <v>-19</v>
          </cell>
          <cell r="N1868">
            <v>18</v>
          </cell>
          <cell r="O1868">
            <v>1</v>
          </cell>
          <cell r="P1868">
            <v>2.6579999999999999</v>
          </cell>
          <cell r="Q1868">
            <v>0</v>
          </cell>
          <cell r="R1868">
            <v>2.6579999999999999</v>
          </cell>
        </row>
        <row r="1869">
          <cell r="A1869" t="str">
            <v xml:space="preserve">КРАСНАЯ 198/3 </v>
          </cell>
          <cell r="B1869" t="str">
            <v xml:space="preserve">Гаврилова П.М. 117 ад.зд. </v>
          </cell>
          <cell r="C1869" t="str">
            <v xml:space="preserve">Прочие </v>
          </cell>
          <cell r="D1869">
            <v>972.31</v>
          </cell>
          <cell r="E1869">
            <v>0</v>
          </cell>
          <cell r="F1869">
            <v>4375.38</v>
          </cell>
          <cell r="G1869">
            <v>0.43</v>
          </cell>
          <cell r="H1869">
            <v>1.19</v>
          </cell>
          <cell r="I1869">
            <v>4.5999999999999996</v>
          </cell>
          <cell r="J1869" t="str">
            <v xml:space="preserve"> </v>
          </cell>
          <cell r="K1869">
            <v>167</v>
          </cell>
          <cell r="L1869">
            <v>8.7272999999999989E-2</v>
          </cell>
          <cell r="M1869">
            <v>-19</v>
          </cell>
          <cell r="N1869">
            <v>18</v>
          </cell>
          <cell r="O1869">
            <v>1</v>
          </cell>
          <cell r="P1869">
            <v>127.416</v>
          </cell>
          <cell r="Q1869">
            <v>0</v>
          </cell>
          <cell r="R1869">
            <v>127.416</v>
          </cell>
        </row>
        <row r="1870">
          <cell r="A1870" t="str">
            <v xml:space="preserve">КРАСНАЯ 198/3 </v>
          </cell>
          <cell r="B1870" t="str">
            <v xml:space="preserve">Гаврилова 111 жил.дом </v>
          </cell>
          <cell r="C1870" t="str">
            <v xml:space="preserve">Население </v>
          </cell>
          <cell r="D1870">
            <v>557.4</v>
          </cell>
          <cell r="E1870">
            <v>2508</v>
          </cell>
          <cell r="F1870">
            <v>2508.34</v>
          </cell>
          <cell r="G1870">
            <v>0.48</v>
          </cell>
          <cell r="H1870">
            <v>1.19</v>
          </cell>
          <cell r="I1870">
            <v>4.5999999999999996</v>
          </cell>
          <cell r="J1870" t="str">
            <v xml:space="preserve">1 </v>
          </cell>
          <cell r="K1870">
            <v>167</v>
          </cell>
          <cell r="L1870">
            <v>5.5850000000000004E-2</v>
          </cell>
          <cell r="M1870">
            <v>-19</v>
          </cell>
          <cell r="N1870">
            <v>18</v>
          </cell>
          <cell r="O1870">
            <v>1</v>
          </cell>
          <cell r="P1870">
            <v>81.539000000000001</v>
          </cell>
          <cell r="Q1870">
            <v>73.953000000000003</v>
          </cell>
          <cell r="R1870">
            <v>73.953000000000003</v>
          </cell>
        </row>
        <row r="1871">
          <cell r="A1871" t="str">
            <v xml:space="preserve">КРАСНАЯ 198/3 </v>
          </cell>
          <cell r="B1871" t="str">
            <v xml:space="preserve">Красная 198 кв 10 </v>
          </cell>
          <cell r="C1871" t="str">
            <v xml:space="preserve">Прочие </v>
          </cell>
          <cell r="D1871">
            <v>84.7</v>
          </cell>
          <cell r="E1871">
            <v>335</v>
          </cell>
          <cell r="F1871">
            <v>269.13</v>
          </cell>
          <cell r="G1871">
            <v>0.41</v>
          </cell>
          <cell r="H1871">
            <v>1.19</v>
          </cell>
          <cell r="I1871">
            <v>4.5999999999999996</v>
          </cell>
          <cell r="J1871" t="str">
            <v xml:space="preserve"> </v>
          </cell>
          <cell r="K1871">
            <v>167</v>
          </cell>
          <cell r="L1871">
            <v>5.0559999999999997E-3</v>
          </cell>
          <cell r="M1871">
            <v>-19</v>
          </cell>
          <cell r="N1871">
            <v>18</v>
          </cell>
          <cell r="O1871">
            <v>1</v>
          </cell>
          <cell r="P1871">
            <v>7.3810000000000002</v>
          </cell>
          <cell r="Q1871">
            <v>0</v>
          </cell>
          <cell r="R1871">
            <v>7.3810000000000002</v>
          </cell>
        </row>
        <row r="1872">
          <cell r="A1872" t="str">
            <v xml:space="preserve">КРАСНАЯ 198/3 </v>
          </cell>
          <cell r="B1872" t="str">
            <v xml:space="preserve">Гаврилова 109 МАГАЗИН </v>
          </cell>
          <cell r="C1872" t="str">
            <v xml:space="preserve">Прочие </v>
          </cell>
          <cell r="D1872">
            <v>85.88</v>
          </cell>
          <cell r="E1872">
            <v>0</v>
          </cell>
          <cell r="F1872">
            <v>386.47</v>
          </cell>
          <cell r="G1872">
            <v>0.38</v>
          </cell>
          <cell r="H1872">
            <v>1.19</v>
          </cell>
          <cell r="I1872">
            <v>4.5999999999999996</v>
          </cell>
          <cell r="J1872" t="str">
            <v xml:space="preserve"> </v>
          </cell>
          <cell r="K1872">
            <v>167</v>
          </cell>
          <cell r="L1872">
            <v>6.2600000000000008E-3</v>
          </cell>
          <cell r="M1872">
            <v>-19</v>
          </cell>
          <cell r="N1872">
            <v>15</v>
          </cell>
          <cell r="O1872">
            <v>1</v>
          </cell>
          <cell r="P1872">
            <v>7.7320000000000002</v>
          </cell>
          <cell r="Q1872">
            <v>0</v>
          </cell>
          <cell r="R1872">
            <v>7.7320000000000002</v>
          </cell>
        </row>
        <row r="1873">
          <cell r="A1873" t="str">
            <v xml:space="preserve">КРАСНАЯ 198/3 </v>
          </cell>
          <cell r="B1873" t="str">
            <v xml:space="preserve">Коммунаров 296 ОФИС </v>
          </cell>
          <cell r="C1873" t="str">
            <v xml:space="preserve">Прочие </v>
          </cell>
          <cell r="D1873">
            <v>85.12</v>
          </cell>
          <cell r="E1873">
            <v>0</v>
          </cell>
          <cell r="F1873">
            <v>383.03</v>
          </cell>
          <cell r="G1873">
            <v>0.43</v>
          </cell>
          <cell r="H1873">
            <v>1.19</v>
          </cell>
          <cell r="I1873">
            <v>4.5999999999999996</v>
          </cell>
          <cell r="J1873" t="str">
            <v xml:space="preserve"> </v>
          </cell>
          <cell r="K1873">
            <v>167</v>
          </cell>
          <cell r="L1873">
            <v>7.640000000000001E-3</v>
          </cell>
          <cell r="M1873">
            <v>-19</v>
          </cell>
          <cell r="N1873">
            <v>18</v>
          </cell>
          <cell r="O1873">
            <v>1</v>
          </cell>
          <cell r="P1873">
            <v>11.154</v>
          </cell>
          <cell r="Q1873">
            <v>0</v>
          </cell>
          <cell r="R1873">
            <v>11.154</v>
          </cell>
        </row>
        <row r="1874">
          <cell r="A1874" t="str">
            <v xml:space="preserve">КРАСНАЯ 198/3 </v>
          </cell>
          <cell r="B1874" t="str">
            <v xml:space="preserve">Гаврилова 105 МАГАЗИН </v>
          </cell>
          <cell r="C1874" t="str">
            <v xml:space="preserve">Прочие </v>
          </cell>
          <cell r="D1874">
            <v>639.78</v>
          </cell>
          <cell r="E1874">
            <v>320</v>
          </cell>
          <cell r="F1874">
            <v>2009.88</v>
          </cell>
          <cell r="G1874">
            <v>0.53</v>
          </cell>
          <cell r="H1874">
            <v>1.19</v>
          </cell>
          <cell r="I1874">
            <v>4.5999999999999996</v>
          </cell>
          <cell r="J1874" t="str">
            <v xml:space="preserve"> </v>
          </cell>
          <cell r="K1874">
            <v>167</v>
          </cell>
          <cell r="L1874">
            <v>4.6741999999999999E-2</v>
          </cell>
          <cell r="M1874">
            <v>-19</v>
          </cell>
          <cell r="N1874">
            <v>16</v>
          </cell>
          <cell r="O1874">
            <v>1</v>
          </cell>
          <cell r="P1874">
            <v>61.436</v>
          </cell>
          <cell r="Q1874">
            <v>0</v>
          </cell>
          <cell r="R1874">
            <v>61.436</v>
          </cell>
        </row>
        <row r="1875">
          <cell r="A1875" t="str">
            <v xml:space="preserve">КРАСНАЯ 198/3 </v>
          </cell>
          <cell r="B1875" t="str">
            <v xml:space="preserve">Гаврилова 103 </v>
          </cell>
          <cell r="C1875" t="str">
            <v xml:space="preserve">Жилзаказчик </v>
          </cell>
          <cell r="D1875">
            <v>2562.9</v>
          </cell>
          <cell r="E1875">
            <v>11365</v>
          </cell>
          <cell r="F1875">
            <v>10819.07</v>
          </cell>
          <cell r="G1875">
            <v>0.38</v>
          </cell>
          <cell r="H1875">
            <v>1.19</v>
          </cell>
          <cell r="I1875">
            <v>4.5999999999999996</v>
          </cell>
          <cell r="J1875" t="str">
            <v xml:space="preserve">5 </v>
          </cell>
          <cell r="K1875">
            <v>167</v>
          </cell>
          <cell r="L1875">
            <v>0.19070799999999999</v>
          </cell>
          <cell r="M1875">
            <v>-19</v>
          </cell>
          <cell r="N1875">
            <v>18</v>
          </cell>
          <cell r="O1875">
            <v>1</v>
          </cell>
          <cell r="P1875">
            <v>278.42899999999997</v>
          </cell>
          <cell r="Q1875">
            <v>255.01599999999999</v>
          </cell>
          <cell r="R1875">
            <v>255.01599999999999</v>
          </cell>
        </row>
        <row r="1876">
          <cell r="A1876" t="str">
            <v xml:space="preserve">КРАСНАЯ 198/3 </v>
          </cell>
          <cell r="B1876" t="str">
            <v xml:space="preserve">Гаврилова 105 </v>
          </cell>
          <cell r="C1876" t="str">
            <v xml:space="preserve">Жилзаказчик </v>
          </cell>
          <cell r="D1876">
            <v>2700.6</v>
          </cell>
          <cell r="E1876">
            <v>13108</v>
          </cell>
          <cell r="F1876">
            <v>13103</v>
          </cell>
          <cell r="G1876">
            <v>0.37</v>
          </cell>
          <cell r="H1876">
            <v>1.19</v>
          </cell>
          <cell r="I1876">
            <v>4.5999999999999996</v>
          </cell>
          <cell r="J1876" t="str">
            <v xml:space="preserve">5 </v>
          </cell>
          <cell r="K1876">
            <v>167</v>
          </cell>
          <cell r="L1876">
            <v>0.22488899999999998</v>
          </cell>
          <cell r="M1876">
            <v>-19</v>
          </cell>
          <cell r="N1876">
            <v>18</v>
          </cell>
          <cell r="O1876">
            <v>1</v>
          </cell>
          <cell r="P1876">
            <v>328.33499999999998</v>
          </cell>
          <cell r="Q1876">
            <v>268.71899999999999</v>
          </cell>
          <cell r="R1876">
            <v>268.71899999999999</v>
          </cell>
        </row>
        <row r="1877">
          <cell r="A1877" t="str">
            <v xml:space="preserve">КРАСНАЯ 198/3 </v>
          </cell>
          <cell r="B1877" t="str">
            <v xml:space="preserve">Коммунаров 229 </v>
          </cell>
          <cell r="C1877" t="str">
            <v xml:space="preserve">Жилзаказчик </v>
          </cell>
          <cell r="D1877">
            <v>2505.5</v>
          </cell>
          <cell r="E1877">
            <v>14177</v>
          </cell>
          <cell r="F1877">
            <v>9526.81</v>
          </cell>
          <cell r="G1877">
            <v>0.37</v>
          </cell>
          <cell r="H1877">
            <v>1.19</v>
          </cell>
          <cell r="I1877">
            <v>4.5999999999999996</v>
          </cell>
          <cell r="J1877" t="str">
            <v xml:space="preserve">5 </v>
          </cell>
          <cell r="K1877">
            <v>167</v>
          </cell>
          <cell r="L1877">
            <v>0.16395199999999999</v>
          </cell>
          <cell r="M1877">
            <v>-19</v>
          </cell>
          <cell r="N1877">
            <v>18</v>
          </cell>
          <cell r="O1877">
            <v>1</v>
          </cell>
          <cell r="P1877">
            <v>239.36699999999999</v>
          </cell>
          <cell r="Q1877">
            <v>249.30500000000001</v>
          </cell>
          <cell r="R1877">
            <v>249.30500000000001</v>
          </cell>
        </row>
        <row r="1878">
          <cell r="A1878" t="str">
            <v xml:space="preserve">КРАСНАЯ 198/3 </v>
          </cell>
          <cell r="B1878" t="str">
            <v xml:space="preserve">Коммунаров 286 </v>
          </cell>
          <cell r="C1878" t="str">
            <v xml:space="preserve">Жилзаказчик </v>
          </cell>
          <cell r="D1878">
            <v>3141.2</v>
          </cell>
          <cell r="E1878">
            <v>12124</v>
          </cell>
          <cell r="F1878">
            <v>12266.83</v>
          </cell>
          <cell r="G1878">
            <v>0.38</v>
          </cell>
          <cell r="H1878">
            <v>1.19</v>
          </cell>
          <cell r="I1878">
            <v>4.5999999999999996</v>
          </cell>
          <cell r="J1878" t="str">
            <v xml:space="preserve">5 </v>
          </cell>
          <cell r="K1878">
            <v>167</v>
          </cell>
          <cell r="L1878">
            <v>0.21565899999999999</v>
          </cell>
          <cell r="M1878">
            <v>-19</v>
          </cell>
          <cell r="N1878">
            <v>18</v>
          </cell>
          <cell r="O1878">
            <v>1</v>
          </cell>
          <cell r="P1878">
            <v>311.06400000000002</v>
          </cell>
          <cell r="Q1878">
            <v>309.37799999999999</v>
          </cell>
          <cell r="R1878">
            <v>309.37799999999999</v>
          </cell>
        </row>
        <row r="1879">
          <cell r="A1879" t="str">
            <v xml:space="preserve">КРАСНАЯ 198/3 </v>
          </cell>
          <cell r="B1879" t="str">
            <v xml:space="preserve">Коммунаров 288 </v>
          </cell>
          <cell r="C1879" t="str">
            <v xml:space="preserve">Жилзаказчик </v>
          </cell>
          <cell r="D1879">
            <v>625.1</v>
          </cell>
          <cell r="E1879">
            <v>2611</v>
          </cell>
          <cell r="F1879">
            <v>2609</v>
          </cell>
          <cell r="G1879">
            <v>0.52</v>
          </cell>
          <cell r="H1879">
            <v>1.19</v>
          </cell>
          <cell r="I1879">
            <v>4.5999999999999996</v>
          </cell>
          <cell r="J1879" t="str">
            <v xml:space="preserve">2 </v>
          </cell>
          <cell r="K1879">
            <v>167</v>
          </cell>
          <cell r="L1879">
            <v>6.2447999999999997E-2</v>
          </cell>
          <cell r="M1879">
            <v>-19</v>
          </cell>
          <cell r="N1879">
            <v>18</v>
          </cell>
          <cell r="O1879">
            <v>1</v>
          </cell>
          <cell r="P1879">
            <v>91.174000000000007</v>
          </cell>
          <cell r="Q1879">
            <v>82.930999999999997</v>
          </cell>
          <cell r="R1879">
            <v>82.930999999999997</v>
          </cell>
        </row>
        <row r="1880">
          <cell r="A1880" t="str">
            <v xml:space="preserve">КРАСНАЯ 198/3 </v>
          </cell>
          <cell r="B1880" t="str">
            <v xml:space="preserve">Коммунаров 290 </v>
          </cell>
          <cell r="C1880" t="str">
            <v xml:space="preserve">Жилзаказчик </v>
          </cell>
          <cell r="D1880">
            <v>820.6</v>
          </cell>
          <cell r="E1880">
            <v>3784</v>
          </cell>
          <cell r="F1880">
            <v>3782</v>
          </cell>
          <cell r="G1880">
            <v>0.47</v>
          </cell>
          <cell r="H1880">
            <v>1.19</v>
          </cell>
          <cell r="I1880">
            <v>4.5999999999999996</v>
          </cell>
          <cell r="J1880" t="str">
            <v xml:space="preserve">2 </v>
          </cell>
          <cell r="K1880">
            <v>167</v>
          </cell>
          <cell r="L1880">
            <v>8.3155999999999994E-2</v>
          </cell>
          <cell r="M1880">
            <v>-19</v>
          </cell>
          <cell r="N1880">
            <v>18</v>
          </cell>
          <cell r="O1880">
            <v>1</v>
          </cell>
          <cell r="P1880">
            <v>121.40600000000001</v>
          </cell>
          <cell r="Q1880">
            <v>108.86799999999999</v>
          </cell>
          <cell r="R1880">
            <v>108.86799999999999</v>
          </cell>
        </row>
        <row r="1881">
          <cell r="A1881" t="str">
            <v xml:space="preserve">КРАСНАЯ 198/3 </v>
          </cell>
          <cell r="B1881" t="str">
            <v xml:space="preserve">Коммунаров 292 </v>
          </cell>
          <cell r="C1881" t="str">
            <v xml:space="preserve">Жилзаказчик </v>
          </cell>
          <cell r="D1881">
            <v>551.9</v>
          </cell>
          <cell r="E1881">
            <v>2556</v>
          </cell>
          <cell r="F1881">
            <v>2554</v>
          </cell>
          <cell r="G1881">
            <v>0.52</v>
          </cell>
          <cell r="H1881">
            <v>1.19</v>
          </cell>
          <cell r="I1881">
            <v>4.5999999999999996</v>
          </cell>
          <cell r="J1881" t="str">
            <v xml:space="preserve">2 </v>
          </cell>
          <cell r="K1881">
            <v>167</v>
          </cell>
          <cell r="L1881">
            <v>6.1369E-2</v>
          </cell>
          <cell r="M1881">
            <v>-19</v>
          </cell>
          <cell r="N1881">
            <v>18</v>
          </cell>
          <cell r="O1881">
            <v>1</v>
          </cell>
          <cell r="P1881">
            <v>89.596999999999994</v>
          </cell>
          <cell r="Q1881">
            <v>73.222999999999999</v>
          </cell>
          <cell r="R1881">
            <v>73.222999999999999</v>
          </cell>
        </row>
        <row r="1882">
          <cell r="A1882" t="str">
            <v xml:space="preserve">КРАСНАЯ 198/3 </v>
          </cell>
          <cell r="B1882" t="str">
            <v xml:space="preserve">Коммунаров 294 </v>
          </cell>
          <cell r="C1882" t="str">
            <v xml:space="preserve">Жилзаказчик </v>
          </cell>
          <cell r="D1882">
            <v>559.1</v>
          </cell>
          <cell r="E1882">
            <v>2122</v>
          </cell>
          <cell r="F1882">
            <v>2120</v>
          </cell>
          <cell r="G1882">
            <v>0.53</v>
          </cell>
          <cell r="H1882">
            <v>1.19</v>
          </cell>
          <cell r="I1882">
            <v>4.5999999999999996</v>
          </cell>
          <cell r="J1882" t="str">
            <v xml:space="preserve">2 </v>
          </cell>
          <cell r="K1882">
            <v>167</v>
          </cell>
          <cell r="L1882">
            <v>5.1923999999999998E-2</v>
          </cell>
          <cell r="M1882">
            <v>-19</v>
          </cell>
          <cell r="N1882">
            <v>18</v>
          </cell>
          <cell r="O1882">
            <v>1</v>
          </cell>
          <cell r="P1882">
            <v>75.808000000000007</v>
          </cell>
          <cell r="Q1882">
            <v>74.174000000000007</v>
          </cell>
          <cell r="R1882">
            <v>74.174000000000007</v>
          </cell>
        </row>
        <row r="1883">
          <cell r="A1883" t="str">
            <v xml:space="preserve">КРАСНАЯ 198/3 </v>
          </cell>
          <cell r="B1883" t="str">
            <v xml:space="preserve">Коммунаров 296 </v>
          </cell>
          <cell r="C1883" t="str">
            <v xml:space="preserve">Жилзаказчик </v>
          </cell>
          <cell r="D1883">
            <v>1398.8</v>
          </cell>
          <cell r="E1883">
            <v>5470</v>
          </cell>
          <cell r="F1883">
            <v>4834.42</v>
          </cell>
          <cell r="G1883">
            <v>0.44</v>
          </cell>
          <cell r="H1883">
            <v>1.19</v>
          </cell>
          <cell r="I1883">
            <v>4.5999999999999996</v>
          </cell>
          <cell r="J1883" t="str">
            <v xml:space="preserve">4 </v>
          </cell>
          <cell r="K1883">
            <v>167</v>
          </cell>
          <cell r="L1883">
            <v>9.8895999999999998E-2</v>
          </cell>
          <cell r="M1883">
            <v>-19</v>
          </cell>
          <cell r="N1883">
            <v>18</v>
          </cell>
          <cell r="O1883">
            <v>1</v>
          </cell>
          <cell r="P1883">
            <v>144.386</v>
          </cell>
          <cell r="Q1883">
            <v>185.57900000000001</v>
          </cell>
          <cell r="R1883">
            <v>185.57900000000001</v>
          </cell>
        </row>
        <row r="1884">
          <cell r="A1884" t="str">
            <v xml:space="preserve">КРАСНАЯ 198/3 </v>
          </cell>
          <cell r="B1884" t="str">
            <v xml:space="preserve">Красная 194 </v>
          </cell>
          <cell r="C1884" t="str">
            <v xml:space="preserve">Жилзаказчик </v>
          </cell>
          <cell r="D1884">
            <v>2148.4</v>
          </cell>
          <cell r="E1884">
            <v>9077</v>
          </cell>
          <cell r="F1884">
            <v>7586.46</v>
          </cell>
          <cell r="G1884">
            <v>0.4</v>
          </cell>
          <cell r="H1884">
            <v>1.19</v>
          </cell>
          <cell r="I1884">
            <v>4.5999999999999996</v>
          </cell>
          <cell r="J1884" t="str">
            <v xml:space="preserve">5 </v>
          </cell>
          <cell r="K1884">
            <v>167</v>
          </cell>
          <cell r="L1884">
            <v>0.14041299999999998</v>
          </cell>
          <cell r="M1884">
            <v>-19</v>
          </cell>
          <cell r="N1884">
            <v>18</v>
          </cell>
          <cell r="O1884">
            <v>1</v>
          </cell>
          <cell r="P1884">
            <v>205</v>
          </cell>
          <cell r="Q1884">
            <v>213.77099999999999</v>
          </cell>
          <cell r="R1884">
            <v>213.77099999999999</v>
          </cell>
        </row>
        <row r="1885">
          <cell r="A1885" t="str">
            <v xml:space="preserve">КРАСНАЯ 198/3 </v>
          </cell>
          <cell r="B1885" t="str">
            <v xml:space="preserve">Красная 196 </v>
          </cell>
          <cell r="C1885" t="str">
            <v xml:space="preserve">Жилзаказчик </v>
          </cell>
          <cell r="D1885">
            <v>2180</v>
          </cell>
          <cell r="E1885">
            <v>8906</v>
          </cell>
          <cell r="F1885">
            <v>8037.34</v>
          </cell>
          <cell r="G1885">
            <v>0.4</v>
          </cell>
          <cell r="H1885">
            <v>1.19</v>
          </cell>
          <cell r="I1885">
            <v>4.5999999999999996</v>
          </cell>
          <cell r="J1885" t="str">
            <v xml:space="preserve">5 </v>
          </cell>
          <cell r="K1885">
            <v>167</v>
          </cell>
          <cell r="L1885">
            <v>0.149504</v>
          </cell>
          <cell r="M1885">
            <v>-19</v>
          </cell>
          <cell r="N1885">
            <v>18</v>
          </cell>
          <cell r="O1885">
            <v>1</v>
          </cell>
          <cell r="P1885">
            <v>218.274</v>
          </cell>
          <cell r="Q1885">
            <v>216.917</v>
          </cell>
          <cell r="R1885">
            <v>216.917</v>
          </cell>
        </row>
        <row r="1886">
          <cell r="A1886" t="str">
            <v xml:space="preserve">КРАСНАЯ 198/3 </v>
          </cell>
          <cell r="B1886" t="str">
            <v xml:space="preserve">Красная 198 А </v>
          </cell>
          <cell r="C1886" t="str">
            <v xml:space="preserve">Жилзаказчик </v>
          </cell>
          <cell r="D1886">
            <v>1437.8</v>
          </cell>
          <cell r="E1886">
            <v>10467</v>
          </cell>
          <cell r="F1886">
            <v>10467</v>
          </cell>
          <cell r="G1886">
            <v>0</v>
          </cell>
          <cell r="H1886">
            <v>1.19</v>
          </cell>
          <cell r="I1886">
            <v>4.5999999999999996</v>
          </cell>
          <cell r="J1886" t="str">
            <v xml:space="preserve">3 </v>
          </cell>
          <cell r="K1886">
            <v>167</v>
          </cell>
          <cell r="L1886">
            <v>0.13081499999999999</v>
          </cell>
          <cell r="M1886">
            <v>-19</v>
          </cell>
          <cell r="N1886">
            <v>18</v>
          </cell>
          <cell r="O1886">
            <v>1</v>
          </cell>
          <cell r="P1886">
            <v>190.98699999999999</v>
          </cell>
          <cell r="Q1886">
            <v>190.75399999999999</v>
          </cell>
          <cell r="R1886">
            <v>190.75399999999999</v>
          </cell>
        </row>
        <row r="1887">
          <cell r="A1887" t="str">
            <v xml:space="preserve">КРАСНАЯ 198/3 </v>
          </cell>
          <cell r="B1887" t="str">
            <v xml:space="preserve">Красная 198 Б </v>
          </cell>
          <cell r="C1887" t="str">
            <v xml:space="preserve">Жилзаказчик </v>
          </cell>
          <cell r="D1887">
            <v>1864.7</v>
          </cell>
          <cell r="E1887">
            <v>10205</v>
          </cell>
          <cell r="F1887">
            <v>8314</v>
          </cell>
          <cell r="G1887">
            <v>0.41</v>
          </cell>
          <cell r="H1887">
            <v>1.19</v>
          </cell>
          <cell r="I1887">
            <v>4.5999999999999996</v>
          </cell>
          <cell r="J1887" t="str">
            <v xml:space="preserve">3 </v>
          </cell>
          <cell r="K1887">
            <v>167</v>
          </cell>
          <cell r="L1887">
            <v>0.15696399999999999</v>
          </cell>
          <cell r="M1887">
            <v>-19</v>
          </cell>
          <cell r="N1887">
            <v>18</v>
          </cell>
          <cell r="O1887">
            <v>1</v>
          </cell>
          <cell r="P1887">
            <v>229.16499999999999</v>
          </cell>
          <cell r="Q1887">
            <v>247.392</v>
          </cell>
          <cell r="R1887">
            <v>247.392</v>
          </cell>
        </row>
        <row r="1888">
          <cell r="A1888" t="str">
            <v xml:space="preserve">КРАСНАЯ 198/3 </v>
          </cell>
          <cell r="B1888" t="str">
            <v xml:space="preserve">Красная 198 В </v>
          </cell>
          <cell r="C1888" t="str">
            <v xml:space="preserve">Жилзаказчик </v>
          </cell>
          <cell r="D1888">
            <v>402.9</v>
          </cell>
          <cell r="E1888">
            <v>1692</v>
          </cell>
          <cell r="F1888">
            <v>1690</v>
          </cell>
          <cell r="G1888">
            <v>0.46</v>
          </cell>
          <cell r="H1888">
            <v>1.19</v>
          </cell>
          <cell r="I1888">
            <v>4.5999999999999996</v>
          </cell>
          <cell r="J1888" t="str">
            <v xml:space="preserve">2 </v>
          </cell>
          <cell r="K1888">
            <v>167</v>
          </cell>
          <cell r="L1888">
            <v>3.6140000000000005E-2</v>
          </cell>
          <cell r="M1888">
            <v>-19</v>
          </cell>
          <cell r="N1888">
            <v>18</v>
          </cell>
          <cell r="O1888">
            <v>1</v>
          </cell>
          <cell r="P1888">
            <v>52.764000000000003</v>
          </cell>
          <cell r="Q1888">
            <v>53.456000000000003</v>
          </cell>
          <cell r="R1888">
            <v>53.456000000000003</v>
          </cell>
        </row>
        <row r="1889">
          <cell r="A1889" t="str">
            <v xml:space="preserve">КРАСНАЯ 198/3 </v>
          </cell>
          <cell r="B1889" t="str">
            <v xml:space="preserve">Красная 198 Г </v>
          </cell>
          <cell r="C1889" t="str">
            <v xml:space="preserve">Жилзаказчик </v>
          </cell>
          <cell r="D1889">
            <v>386.7</v>
          </cell>
          <cell r="E1889">
            <v>1721</v>
          </cell>
          <cell r="F1889">
            <v>1720</v>
          </cell>
          <cell r="G1889">
            <v>0.46</v>
          </cell>
          <cell r="H1889">
            <v>1.19</v>
          </cell>
          <cell r="I1889">
            <v>4.5999999999999996</v>
          </cell>
          <cell r="J1889" t="str">
            <v xml:space="preserve">1 </v>
          </cell>
          <cell r="K1889">
            <v>167</v>
          </cell>
          <cell r="L1889">
            <v>3.6622000000000002E-2</v>
          </cell>
          <cell r="M1889">
            <v>-19</v>
          </cell>
          <cell r="N1889">
            <v>18</v>
          </cell>
          <cell r="O1889">
            <v>1</v>
          </cell>
          <cell r="P1889">
            <v>53.466000000000001</v>
          </cell>
          <cell r="Q1889">
            <v>51.305</v>
          </cell>
          <cell r="R1889">
            <v>51.305</v>
          </cell>
        </row>
        <row r="1890">
          <cell r="A1890" t="str">
            <v xml:space="preserve">КРАСНАЯ 198/3 </v>
          </cell>
          <cell r="B1890" t="str">
            <v xml:space="preserve">Красная 200 А </v>
          </cell>
          <cell r="C1890" t="str">
            <v xml:space="preserve">Жилзаказчик </v>
          </cell>
          <cell r="D1890">
            <v>3947.01</v>
          </cell>
          <cell r="E1890">
            <v>11481</v>
          </cell>
          <cell r="F1890">
            <v>15857.98</v>
          </cell>
          <cell r="G1890">
            <v>0.4</v>
          </cell>
          <cell r="H1890">
            <v>1.19</v>
          </cell>
          <cell r="I1890">
            <v>4.5999999999999996</v>
          </cell>
          <cell r="J1890" t="str">
            <v xml:space="preserve">4 </v>
          </cell>
          <cell r="K1890">
            <v>167</v>
          </cell>
          <cell r="L1890">
            <v>0.28192699999999998</v>
          </cell>
          <cell r="M1890">
            <v>-19</v>
          </cell>
          <cell r="N1890">
            <v>18</v>
          </cell>
          <cell r="O1890">
            <v>1</v>
          </cell>
          <cell r="P1890">
            <v>248.834</v>
          </cell>
          <cell r="Q1890">
            <v>369.72699999999998</v>
          </cell>
          <cell r="R1890">
            <v>369.72699999999998</v>
          </cell>
        </row>
        <row r="1891">
          <cell r="A1891" t="str">
            <v xml:space="preserve">КРАСНАЯ 198/3 </v>
          </cell>
          <cell r="B1891" t="str">
            <v xml:space="preserve">Красная 194 кв 23 офис </v>
          </cell>
          <cell r="C1891" t="str">
            <v xml:space="preserve">Прочие </v>
          </cell>
          <cell r="D1891">
            <v>19.2</v>
          </cell>
          <cell r="E1891">
            <v>0</v>
          </cell>
          <cell r="F1891">
            <v>65.28</v>
          </cell>
          <cell r="G1891">
            <v>0.53</v>
          </cell>
          <cell r="H1891">
            <v>1.19</v>
          </cell>
          <cell r="I1891">
            <v>4.5999999999999996</v>
          </cell>
          <cell r="J1891" t="str">
            <v xml:space="preserve"> </v>
          </cell>
          <cell r="K1891">
            <v>167</v>
          </cell>
          <cell r="L1891">
            <v>1.5989999999999999E-3</v>
          </cell>
          <cell r="M1891">
            <v>-19</v>
          </cell>
          <cell r="N1891">
            <v>18</v>
          </cell>
          <cell r="O1891">
            <v>1</v>
          </cell>
          <cell r="P1891">
            <v>2.335</v>
          </cell>
          <cell r="Q1891">
            <v>0</v>
          </cell>
          <cell r="R1891">
            <v>2.335</v>
          </cell>
        </row>
        <row r="1892">
          <cell r="A1892" t="str">
            <v xml:space="preserve">КРАСНАЯ 198/3 </v>
          </cell>
          <cell r="B1892" t="str">
            <v xml:space="preserve">Красная 196 кв 42 магазин </v>
          </cell>
          <cell r="C1892" t="str">
            <v xml:space="preserve">Прочие </v>
          </cell>
          <cell r="D1892">
            <v>31.1</v>
          </cell>
          <cell r="E1892">
            <v>103</v>
          </cell>
          <cell r="F1892">
            <v>103.34</v>
          </cell>
          <cell r="G1892">
            <v>0.4</v>
          </cell>
          <cell r="H1892">
            <v>1.19</v>
          </cell>
          <cell r="I1892">
            <v>4.5999999999999996</v>
          </cell>
          <cell r="J1892" t="str">
            <v xml:space="preserve"> </v>
          </cell>
          <cell r="K1892">
            <v>167</v>
          </cell>
          <cell r="L1892">
            <v>1.9219999999999999E-3</v>
          </cell>
          <cell r="M1892">
            <v>-19</v>
          </cell>
          <cell r="N1892">
            <v>18</v>
          </cell>
          <cell r="O1892">
            <v>1</v>
          </cell>
          <cell r="P1892">
            <v>2.8069999999999999</v>
          </cell>
          <cell r="Q1892">
            <v>0</v>
          </cell>
          <cell r="R1892">
            <v>2.8069999999999999</v>
          </cell>
        </row>
        <row r="1893">
          <cell r="A1893" t="str">
            <v xml:space="preserve">КРАСНАЯ 198/3 </v>
          </cell>
          <cell r="B1893" t="str">
            <v xml:space="preserve">Красная 194 АПТЕКА"Норма" </v>
          </cell>
          <cell r="C1893" t="str">
            <v xml:space="preserve">Прочие </v>
          </cell>
          <cell r="D1893">
            <v>69.5</v>
          </cell>
          <cell r="E1893">
            <v>0</v>
          </cell>
          <cell r="F1893">
            <v>222.56</v>
          </cell>
          <cell r="G1893">
            <v>0.4</v>
          </cell>
          <cell r="H1893">
            <v>1.19</v>
          </cell>
          <cell r="I1893">
            <v>4.5999999999999996</v>
          </cell>
          <cell r="J1893" t="str">
            <v xml:space="preserve"> </v>
          </cell>
          <cell r="K1893">
            <v>167</v>
          </cell>
          <cell r="L1893">
            <v>3.9229999999999994E-3</v>
          </cell>
          <cell r="M1893">
            <v>-19</v>
          </cell>
          <cell r="N1893">
            <v>18</v>
          </cell>
          <cell r="O1893">
            <v>1</v>
          </cell>
          <cell r="P1893">
            <v>5.726</v>
          </cell>
          <cell r="Q1893">
            <v>0</v>
          </cell>
          <cell r="R1893">
            <v>5.726</v>
          </cell>
        </row>
        <row r="1894">
          <cell r="A1894" t="str">
            <v xml:space="preserve">КРАСНАЯ 198/3 </v>
          </cell>
          <cell r="B1894" t="str">
            <v xml:space="preserve">Коммунаров/Гаврил МАГ.6 </v>
          </cell>
          <cell r="C1894" t="str">
            <v xml:space="preserve">Прочие </v>
          </cell>
          <cell r="D1894">
            <v>137.80000000000001</v>
          </cell>
          <cell r="E1894">
            <v>281</v>
          </cell>
          <cell r="F1894">
            <v>509.85</v>
          </cell>
          <cell r="G1894">
            <v>0.43</v>
          </cell>
          <cell r="H1894">
            <v>1.19</v>
          </cell>
          <cell r="I1894">
            <v>4.5999999999999996</v>
          </cell>
          <cell r="J1894" t="str">
            <v xml:space="preserve"> </v>
          </cell>
          <cell r="K1894">
            <v>167</v>
          </cell>
          <cell r="L1894">
            <v>9.3449999999999991E-3</v>
          </cell>
          <cell r="M1894">
            <v>-19</v>
          </cell>
          <cell r="N1894">
            <v>15</v>
          </cell>
          <cell r="O1894">
            <v>1</v>
          </cell>
          <cell r="P1894">
            <v>11.542999999999999</v>
          </cell>
          <cell r="Q1894">
            <v>0</v>
          </cell>
          <cell r="R1894">
            <v>11.542999999999999</v>
          </cell>
        </row>
        <row r="1895">
          <cell r="A1895" t="str">
            <v xml:space="preserve">КРАСНАЯ 198/3 </v>
          </cell>
          <cell r="B1895" t="str">
            <v xml:space="preserve">Красная 194 КВ 2 магазин </v>
          </cell>
          <cell r="C1895" t="str">
            <v xml:space="preserve">Прочие </v>
          </cell>
          <cell r="D1895">
            <v>24.64</v>
          </cell>
          <cell r="E1895">
            <v>0</v>
          </cell>
          <cell r="F1895">
            <v>83.78</v>
          </cell>
          <cell r="G1895">
            <v>0.53</v>
          </cell>
          <cell r="H1895">
            <v>1.19</v>
          </cell>
          <cell r="I1895">
            <v>4.5999999999999996</v>
          </cell>
          <cell r="J1895" t="str">
            <v xml:space="preserve"> </v>
          </cell>
          <cell r="K1895">
            <v>167</v>
          </cell>
          <cell r="L1895">
            <v>2.052E-3</v>
          </cell>
          <cell r="M1895">
            <v>-19</v>
          </cell>
          <cell r="N1895">
            <v>18</v>
          </cell>
          <cell r="O1895">
            <v>1</v>
          </cell>
          <cell r="P1895">
            <v>2.9950000000000001</v>
          </cell>
          <cell r="Q1895">
            <v>0</v>
          </cell>
          <cell r="R1895">
            <v>2.9950000000000001</v>
          </cell>
        </row>
        <row r="1896">
          <cell r="A1896" t="str">
            <v xml:space="preserve">КРАСНАЯ 198/3 </v>
          </cell>
          <cell r="B1896" t="str">
            <v xml:space="preserve">Красная 194 кв 41 МАГ "ОДЕЖДА" </v>
          </cell>
          <cell r="C1896" t="str">
            <v xml:space="preserve">Прочие </v>
          </cell>
          <cell r="D1896">
            <v>46.71</v>
          </cell>
          <cell r="E1896">
            <v>0</v>
          </cell>
          <cell r="F1896">
            <v>158.82</v>
          </cell>
          <cell r="G1896">
            <v>0.53</v>
          </cell>
          <cell r="H1896">
            <v>1.19</v>
          </cell>
          <cell r="I1896">
            <v>4.5999999999999996</v>
          </cell>
          <cell r="J1896" t="str">
            <v xml:space="preserve"> </v>
          </cell>
          <cell r="K1896">
            <v>167</v>
          </cell>
          <cell r="L1896">
            <v>3.8900000000000002E-3</v>
          </cell>
          <cell r="M1896">
            <v>-19</v>
          </cell>
          <cell r="N1896">
            <v>18</v>
          </cell>
          <cell r="O1896">
            <v>1</v>
          </cell>
          <cell r="P1896">
            <v>5.6790000000000003</v>
          </cell>
          <cell r="Q1896">
            <v>0</v>
          </cell>
          <cell r="R1896">
            <v>5.6790000000000003</v>
          </cell>
        </row>
        <row r="1897">
          <cell r="A1897" t="str">
            <v xml:space="preserve">КРАСНАЯ 198/3 </v>
          </cell>
          <cell r="B1897" t="str">
            <v xml:space="preserve">Коммунаров 282 общ </v>
          </cell>
          <cell r="C1897" t="str">
            <v xml:space="preserve">Население </v>
          </cell>
          <cell r="D1897">
            <v>713.9</v>
          </cell>
          <cell r="E1897">
            <v>3398</v>
          </cell>
          <cell r="F1897">
            <v>3403.25</v>
          </cell>
          <cell r="G1897">
            <v>0.42204000000000003</v>
          </cell>
          <cell r="H1897">
            <v>1.19</v>
          </cell>
          <cell r="I1897">
            <v>4.5999999999999996</v>
          </cell>
          <cell r="J1897" t="str">
            <v xml:space="preserve">2 </v>
          </cell>
          <cell r="K1897">
            <v>167</v>
          </cell>
          <cell r="L1897">
            <v>6.6598999999999992E-2</v>
          </cell>
          <cell r="M1897">
            <v>-19</v>
          </cell>
          <cell r="N1897">
            <v>18</v>
          </cell>
          <cell r="O1897">
            <v>1</v>
          </cell>
          <cell r="P1897">
            <v>97.234999999999999</v>
          </cell>
          <cell r="Q1897">
            <v>94.715000000000003</v>
          </cell>
          <cell r="R1897">
            <v>94.715000000000003</v>
          </cell>
        </row>
        <row r="1898">
          <cell r="A1898" t="str">
            <v xml:space="preserve">КРАСНАЯ 198/3 </v>
          </cell>
          <cell r="B1898" t="str">
            <v xml:space="preserve">Красная 198 А кв 3 НЕЖ ПОМ. </v>
          </cell>
          <cell r="C1898" t="str">
            <v xml:space="preserve">Прочие </v>
          </cell>
          <cell r="D1898">
            <v>83.8</v>
          </cell>
          <cell r="E1898">
            <v>0</v>
          </cell>
          <cell r="F1898">
            <v>211.32</v>
          </cell>
          <cell r="G1898">
            <v>0.41</v>
          </cell>
          <cell r="H1898">
            <v>1.19</v>
          </cell>
          <cell r="I1898">
            <v>4.5999999999999996</v>
          </cell>
          <cell r="J1898" t="str">
            <v xml:space="preserve"> </v>
          </cell>
          <cell r="K1898">
            <v>167</v>
          </cell>
          <cell r="L1898">
            <v>3.9700000000000004E-3</v>
          </cell>
          <cell r="M1898">
            <v>-19</v>
          </cell>
          <cell r="N1898">
            <v>18</v>
          </cell>
          <cell r="O1898">
            <v>1</v>
          </cell>
          <cell r="P1898">
            <v>5.7969999999999997</v>
          </cell>
          <cell r="Q1898">
            <v>0</v>
          </cell>
          <cell r="R1898">
            <v>5.7969999999999997</v>
          </cell>
        </row>
        <row r="1899">
          <cell r="A1899" t="str">
            <v xml:space="preserve">КРАСНАЯ 198/3 </v>
          </cell>
          <cell r="B1899" t="str">
            <v xml:space="preserve">Красная 198 кв 16 нежил. </v>
          </cell>
          <cell r="C1899" t="str">
            <v xml:space="preserve">Прочие </v>
          </cell>
          <cell r="D1899">
            <v>83.5</v>
          </cell>
          <cell r="E1899">
            <v>0</v>
          </cell>
          <cell r="F1899">
            <v>220.32</v>
          </cell>
          <cell r="G1899">
            <v>0.41</v>
          </cell>
          <cell r="H1899">
            <v>1.19</v>
          </cell>
          <cell r="I1899">
            <v>4.5999999999999996</v>
          </cell>
          <cell r="J1899" t="str">
            <v xml:space="preserve"> </v>
          </cell>
          <cell r="K1899">
            <v>167</v>
          </cell>
          <cell r="L1899">
            <v>4.1389999999999995E-3</v>
          </cell>
          <cell r="M1899">
            <v>-19</v>
          </cell>
          <cell r="N1899">
            <v>18</v>
          </cell>
          <cell r="O1899">
            <v>1</v>
          </cell>
          <cell r="P1899">
            <v>6.0419999999999998</v>
          </cell>
          <cell r="Q1899">
            <v>0</v>
          </cell>
          <cell r="R1899">
            <v>6.0419999999999998</v>
          </cell>
        </row>
        <row r="1900">
          <cell r="A1900" t="str">
            <v xml:space="preserve">КРАСНАЯ 198/3 </v>
          </cell>
          <cell r="B1900" t="str">
            <v xml:space="preserve">Красная 194 кв 3,4 неж пом </v>
          </cell>
          <cell r="C1900" t="str">
            <v xml:space="preserve">Прочие </v>
          </cell>
          <cell r="D1900">
            <v>68.02</v>
          </cell>
          <cell r="E1900">
            <v>0</v>
          </cell>
          <cell r="F1900">
            <v>231.3</v>
          </cell>
          <cell r="G1900">
            <v>0.53</v>
          </cell>
          <cell r="H1900">
            <v>1.19</v>
          </cell>
          <cell r="I1900">
            <v>4.5999999999999996</v>
          </cell>
          <cell r="J1900" t="str">
            <v xml:space="preserve"> </v>
          </cell>
          <cell r="K1900">
            <v>167</v>
          </cell>
          <cell r="L1900">
            <v>5.6649999999999999E-3</v>
          </cell>
          <cell r="M1900">
            <v>-19</v>
          </cell>
          <cell r="N1900">
            <v>18</v>
          </cell>
          <cell r="O1900">
            <v>1</v>
          </cell>
          <cell r="P1900">
            <v>8.27</v>
          </cell>
          <cell r="Q1900">
            <v>0</v>
          </cell>
          <cell r="R1900">
            <v>8.27</v>
          </cell>
        </row>
        <row r="1901">
          <cell r="A1901" t="str">
            <v xml:space="preserve">КРАСНАЯ 198/3 </v>
          </cell>
          <cell r="B1901" t="str">
            <v xml:space="preserve">Красная 194 кв 22 нежил </v>
          </cell>
          <cell r="C1901" t="str">
            <v xml:space="preserve">Прочие </v>
          </cell>
          <cell r="D1901">
            <v>31.18</v>
          </cell>
          <cell r="E1901">
            <v>0</v>
          </cell>
          <cell r="F1901">
            <v>106.03</v>
          </cell>
          <cell r="G1901">
            <v>0.53</v>
          </cell>
          <cell r="H1901">
            <v>1.19</v>
          </cell>
          <cell r="I1901">
            <v>4.5999999999999996</v>
          </cell>
          <cell r="J1901" t="str">
            <v xml:space="preserve"> </v>
          </cell>
          <cell r="K1901">
            <v>167</v>
          </cell>
          <cell r="L1901">
            <v>2.5969999999999999E-3</v>
          </cell>
          <cell r="M1901">
            <v>-19</v>
          </cell>
          <cell r="N1901">
            <v>18</v>
          </cell>
          <cell r="O1901">
            <v>1</v>
          </cell>
          <cell r="P1901">
            <v>3.7909999999999999</v>
          </cell>
          <cell r="Q1901">
            <v>0</v>
          </cell>
          <cell r="R1901">
            <v>3.7909999999999999</v>
          </cell>
        </row>
        <row r="1902">
          <cell r="A1902" t="str">
            <v xml:space="preserve">КРАСНАЯ 198/3 </v>
          </cell>
          <cell r="B1902" t="str">
            <v xml:space="preserve">Коммунаров 229 ПОЛИК 10 </v>
          </cell>
          <cell r="C1902" t="str">
            <v xml:space="preserve">Бюджет </v>
          </cell>
          <cell r="D1902">
            <v>833.08</v>
          </cell>
          <cell r="E1902">
            <v>0</v>
          </cell>
          <cell r="F1902">
            <v>3748.85</v>
          </cell>
          <cell r="G1902">
            <v>0.37</v>
          </cell>
          <cell r="H1902">
            <v>1.19</v>
          </cell>
          <cell r="I1902">
            <v>4.5999999999999996</v>
          </cell>
          <cell r="J1902" t="str">
            <v xml:space="preserve"> </v>
          </cell>
          <cell r="K1902">
            <v>167</v>
          </cell>
          <cell r="L1902">
            <v>6.7820000000000005E-2</v>
          </cell>
          <cell r="M1902">
            <v>-19</v>
          </cell>
          <cell r="N1902">
            <v>20</v>
          </cell>
          <cell r="O1902">
            <v>1</v>
          </cell>
          <cell r="P1902">
            <v>107.877</v>
          </cell>
          <cell r="Q1902">
            <v>0</v>
          </cell>
          <cell r="R1902">
            <v>107.877</v>
          </cell>
        </row>
        <row r="1903">
          <cell r="A1903" t="str">
            <v xml:space="preserve">КРАСНАЯ 198/3 </v>
          </cell>
          <cell r="B1903" t="str">
            <v xml:space="preserve">Гаврилова 5 ж/д </v>
          </cell>
          <cell r="C1903" t="str">
            <v xml:space="preserve">Население </v>
          </cell>
          <cell r="D1903">
            <v>194.4</v>
          </cell>
          <cell r="E1903">
            <v>1766</v>
          </cell>
          <cell r="F1903">
            <v>1525.4</v>
          </cell>
          <cell r="G1903">
            <v>0.53</v>
          </cell>
          <cell r="H1903">
            <v>1.19</v>
          </cell>
          <cell r="I1903">
            <v>4.5999999999999996</v>
          </cell>
          <cell r="J1903" t="str">
            <v xml:space="preserve">1 </v>
          </cell>
          <cell r="K1903">
            <v>167</v>
          </cell>
          <cell r="L1903">
            <v>3.7502000000000001E-2</v>
          </cell>
          <cell r="M1903">
            <v>-19</v>
          </cell>
          <cell r="N1903">
            <v>18</v>
          </cell>
          <cell r="O1903">
            <v>1</v>
          </cell>
          <cell r="P1903">
            <v>54.752000000000002</v>
          </cell>
          <cell r="Q1903">
            <v>25.794</v>
          </cell>
          <cell r="R1903">
            <v>25.794</v>
          </cell>
        </row>
        <row r="1904">
          <cell r="A1904" t="str">
            <v xml:space="preserve">КРАСНАЯ 198/3 </v>
          </cell>
          <cell r="B1904" t="str">
            <v xml:space="preserve">Коммунаров 229 ПОДКАЧКА </v>
          </cell>
          <cell r="C1904" t="str">
            <v xml:space="preserve">Прочие </v>
          </cell>
          <cell r="D1904">
            <v>12.23</v>
          </cell>
          <cell r="E1904">
            <v>0</v>
          </cell>
          <cell r="F1904">
            <v>55.02</v>
          </cell>
          <cell r="G1904">
            <v>1.05</v>
          </cell>
          <cell r="H1904">
            <v>1.19</v>
          </cell>
          <cell r="I1904">
            <v>4.5999999999999996</v>
          </cell>
          <cell r="J1904" t="str">
            <v xml:space="preserve"> </v>
          </cell>
          <cell r="K1904">
            <v>167</v>
          </cell>
          <cell r="L1904">
            <v>2.6800000000000001E-3</v>
          </cell>
          <cell r="M1904">
            <v>-19</v>
          </cell>
          <cell r="N1904">
            <v>18</v>
          </cell>
          <cell r="O1904">
            <v>1</v>
          </cell>
          <cell r="P1904">
            <v>3.9130000000000003</v>
          </cell>
          <cell r="Q1904">
            <v>0</v>
          </cell>
          <cell r="R1904">
            <v>3.9130000000000003</v>
          </cell>
        </row>
        <row r="1905">
          <cell r="A1905" t="str">
            <v xml:space="preserve">Итого по котельной </v>
          </cell>
          <cell r="B1905" t="str">
            <v xml:space="preserve">собственное ---------------------------- </v>
          </cell>
          <cell r="C1905" t="str">
            <v xml:space="preserve">По всем группам </v>
          </cell>
          <cell r="D1905">
            <v>32318.680000000004</v>
          </cell>
          <cell r="E1905">
            <v>136726</v>
          </cell>
          <cell r="F1905">
            <v>137185.00999999998</v>
          </cell>
          <cell r="H1905">
            <v>1.19</v>
          </cell>
          <cell r="L1905">
            <v>2.5312060000000005</v>
          </cell>
          <cell r="P1905">
            <v>3694.0570000000002</v>
          </cell>
          <cell r="Q1905">
            <v>3144.9769999999994</v>
          </cell>
          <cell r="R1905">
            <v>3560.8829999999994</v>
          </cell>
        </row>
        <row r="1906">
          <cell r="A1906" t="str">
            <v xml:space="preserve"> </v>
          </cell>
          <cell r="B1906" t="str">
            <v xml:space="preserve"> </v>
          </cell>
          <cell r="C1906" t="str">
            <v xml:space="preserve">Бюджет </v>
          </cell>
          <cell r="D1906">
            <v>833.08</v>
          </cell>
          <cell r="E1906">
            <v>0</v>
          </cell>
          <cell r="F1906">
            <v>3748.85</v>
          </cell>
          <cell r="H1906">
            <v>1.19</v>
          </cell>
          <cell r="L1906">
            <v>6.7820000000000005E-2</v>
          </cell>
          <cell r="P1906">
            <v>107.877</v>
          </cell>
          <cell r="Q1906">
            <v>0</v>
          </cell>
          <cell r="R1906">
            <v>107.877</v>
          </cell>
        </row>
        <row r="1907">
          <cell r="A1907" t="str">
            <v xml:space="preserve"> </v>
          </cell>
          <cell r="B1907" t="str">
            <v xml:space="preserve"> </v>
          </cell>
          <cell r="C1907" t="str">
            <v xml:space="preserve">"Население" в т.ч. "Жилзаказчик" </v>
          </cell>
          <cell r="D1907">
            <v>28698.910000000003</v>
          </cell>
          <cell r="E1907">
            <v>135284</v>
          </cell>
          <cell r="F1907">
            <v>122724.9</v>
          </cell>
          <cell r="H1907">
            <v>1.19</v>
          </cell>
          <cell r="L1907">
            <v>2.2453370000000001</v>
          </cell>
          <cell r="P1907">
            <v>3278.1509999999998</v>
          </cell>
          <cell r="Q1907">
            <v>3144.9769999999994</v>
          </cell>
          <cell r="R1907">
            <v>3144.9769999999994</v>
          </cell>
        </row>
        <row r="1908">
          <cell r="A1908" t="str">
            <v xml:space="preserve"> </v>
          </cell>
          <cell r="B1908" t="str">
            <v xml:space="preserve"> </v>
          </cell>
          <cell r="C1908" t="str">
            <v xml:space="preserve">Жилзаказчик </v>
          </cell>
          <cell r="D1908">
            <v>27233.210000000003</v>
          </cell>
          <cell r="E1908">
            <v>127612</v>
          </cell>
          <cell r="F1908">
            <v>115287.90999999999</v>
          </cell>
          <cell r="H1908">
            <v>1.19</v>
          </cell>
          <cell r="L1908">
            <v>2.0853860000000002</v>
          </cell>
          <cell r="P1908">
            <v>3044.625</v>
          </cell>
          <cell r="Q1908">
            <v>2950.5149999999994</v>
          </cell>
          <cell r="R1908">
            <v>2950.5149999999994</v>
          </cell>
        </row>
        <row r="1909">
          <cell r="A1909" t="str">
            <v xml:space="preserve"> </v>
          </cell>
          <cell r="B1909" t="str">
            <v xml:space="preserve"> </v>
          </cell>
          <cell r="C1909" t="str">
            <v xml:space="preserve">Прочие </v>
          </cell>
          <cell r="D1909">
            <v>2786.69</v>
          </cell>
          <cell r="E1909">
            <v>1442</v>
          </cell>
          <cell r="F1909">
            <v>10711.26</v>
          </cell>
          <cell r="H1909">
            <v>1.19</v>
          </cell>
          <cell r="L1909">
            <v>0.21804899999999999</v>
          </cell>
          <cell r="P1909">
            <v>308.029</v>
          </cell>
          <cell r="Q1909">
            <v>0</v>
          </cell>
          <cell r="R1909">
            <v>308.029</v>
          </cell>
        </row>
        <row r="1910">
          <cell r="A1910" t="str">
            <v>Тепловые потери в наружных сетях потребителей</v>
          </cell>
          <cell r="H1910">
            <v>1.19</v>
          </cell>
        </row>
        <row r="1911">
          <cell r="A1911" t="str">
            <v xml:space="preserve">КРАСНАЯ 58/1 </v>
          </cell>
          <cell r="B1911" t="str">
            <v xml:space="preserve">Старкор Красная 60 Адм.сельск.сов. </v>
          </cell>
          <cell r="C1911" t="str">
            <v xml:space="preserve">Бюджет </v>
          </cell>
          <cell r="D1911">
            <v>877.35</v>
          </cell>
          <cell r="E1911">
            <v>0</v>
          </cell>
          <cell r="F1911">
            <v>3509.41</v>
          </cell>
          <cell r="G1911">
            <v>0.43</v>
          </cell>
          <cell r="H1911">
            <v>1.19</v>
          </cell>
          <cell r="I1911">
            <v>4.5999999999999996</v>
          </cell>
          <cell r="J1911" t="str">
            <v xml:space="preserve"> </v>
          </cell>
          <cell r="K1911">
            <v>167</v>
          </cell>
          <cell r="L1911">
            <v>7.0000000000000007E-2</v>
          </cell>
          <cell r="M1911">
            <v>-19</v>
          </cell>
          <cell r="N1911">
            <v>18</v>
          </cell>
          <cell r="O1911">
            <v>1</v>
          </cell>
          <cell r="P1911">
            <v>102.199</v>
          </cell>
          <cell r="Q1911">
            <v>0</v>
          </cell>
          <cell r="R1911">
            <v>102.199</v>
          </cell>
        </row>
        <row r="1912">
          <cell r="A1912" t="str">
            <v xml:space="preserve">КРАСНАЯ 58/1 </v>
          </cell>
          <cell r="B1912" t="str">
            <v xml:space="preserve">Старокор Красная 60 УПМ 9 </v>
          </cell>
          <cell r="C1912" t="str">
            <v xml:space="preserve">Бюджет </v>
          </cell>
          <cell r="D1912">
            <v>54.32</v>
          </cell>
          <cell r="E1912">
            <v>0</v>
          </cell>
          <cell r="F1912">
            <v>200.99</v>
          </cell>
          <cell r="G1912">
            <v>0.43</v>
          </cell>
          <cell r="H1912">
            <v>1.19</v>
          </cell>
          <cell r="I1912">
            <v>4.5999999999999996</v>
          </cell>
          <cell r="J1912" t="str">
            <v xml:space="preserve"> </v>
          </cell>
          <cell r="K1912">
            <v>167</v>
          </cell>
          <cell r="L1912">
            <v>4.0089999999999995E-3</v>
          </cell>
          <cell r="M1912">
            <v>-19</v>
          </cell>
          <cell r="N1912">
            <v>18</v>
          </cell>
          <cell r="O1912">
            <v>1</v>
          </cell>
          <cell r="P1912">
            <v>5.8540000000000001</v>
          </cell>
          <cell r="Q1912">
            <v>0</v>
          </cell>
          <cell r="R1912">
            <v>5.8540000000000001</v>
          </cell>
        </row>
        <row r="1913">
          <cell r="A1913" t="str">
            <v xml:space="preserve">КРАСНАЯ 58/1 </v>
          </cell>
          <cell r="B1913" t="str">
            <v xml:space="preserve">Старкор Базарная 57 лит А-Д СОШ-85 </v>
          </cell>
          <cell r="C1913" t="str">
            <v xml:space="preserve">Бюджет </v>
          </cell>
          <cell r="D1913">
            <v>7328.15</v>
          </cell>
          <cell r="E1913">
            <v>0</v>
          </cell>
          <cell r="F1913">
            <v>32976.67</v>
          </cell>
          <cell r="G1913">
            <v>0.33</v>
          </cell>
          <cell r="H1913">
            <v>1.19</v>
          </cell>
          <cell r="I1913">
            <v>4.5999999999999996</v>
          </cell>
          <cell r="J1913" t="str">
            <v xml:space="preserve"> </v>
          </cell>
          <cell r="K1913">
            <v>167</v>
          </cell>
          <cell r="L1913">
            <v>0.47751000000000005</v>
          </cell>
          <cell r="M1913">
            <v>-19</v>
          </cell>
          <cell r="N1913">
            <v>16</v>
          </cell>
          <cell r="O1913">
            <v>1</v>
          </cell>
          <cell r="P1913">
            <v>627.62900000000002</v>
          </cell>
          <cell r="Q1913">
            <v>0</v>
          </cell>
          <cell r="R1913">
            <v>627.62900000000002</v>
          </cell>
        </row>
        <row r="1914">
          <cell r="A1914" t="str">
            <v xml:space="preserve">КРАСНАЯ 58/1 </v>
          </cell>
          <cell r="B1914" t="str">
            <v xml:space="preserve">Ст Старокорсун ул Октябрьская 90 </v>
          </cell>
          <cell r="C1914" t="str">
            <v xml:space="preserve">Бюджет </v>
          </cell>
          <cell r="D1914">
            <v>147.5</v>
          </cell>
          <cell r="E1914">
            <v>0</v>
          </cell>
          <cell r="F1914">
            <v>715</v>
          </cell>
          <cell r="G1914">
            <v>0</v>
          </cell>
          <cell r="H1914">
            <v>1.19</v>
          </cell>
          <cell r="I1914">
            <v>4.5999999999999996</v>
          </cell>
          <cell r="J1914" t="str">
            <v xml:space="preserve"> </v>
          </cell>
          <cell r="K1914">
            <v>167</v>
          </cell>
          <cell r="L1914">
            <v>1.2154E-2</v>
          </cell>
          <cell r="M1914">
            <v>-19</v>
          </cell>
          <cell r="N1914">
            <v>18</v>
          </cell>
          <cell r="O1914">
            <v>1</v>
          </cell>
          <cell r="P1914">
            <v>17.745000000000001</v>
          </cell>
          <cell r="Q1914">
            <v>0</v>
          </cell>
          <cell r="R1914">
            <v>17.745000000000001</v>
          </cell>
        </row>
        <row r="1915">
          <cell r="A1915" t="str">
            <v xml:space="preserve">КРАСНАЯ 58/1 </v>
          </cell>
          <cell r="B1915" t="str">
            <v xml:space="preserve">Старкор Красная27\1 дом культуры </v>
          </cell>
          <cell r="C1915" t="str">
            <v xml:space="preserve">Бюджет </v>
          </cell>
          <cell r="D1915">
            <v>2536.29</v>
          </cell>
          <cell r="E1915">
            <v>0</v>
          </cell>
          <cell r="F1915">
            <v>11413.3</v>
          </cell>
          <cell r="G1915">
            <v>0.30000000000000004</v>
          </cell>
          <cell r="H1915">
            <v>1.19</v>
          </cell>
          <cell r="I1915">
            <v>4.5999999999999996</v>
          </cell>
          <cell r="J1915" t="str">
            <v xml:space="preserve"> </v>
          </cell>
          <cell r="K1915">
            <v>167</v>
          </cell>
          <cell r="L1915">
            <v>0.15024299999999999</v>
          </cell>
          <cell r="M1915">
            <v>-19</v>
          </cell>
          <cell r="N1915">
            <v>16</v>
          </cell>
          <cell r="O1915">
            <v>1</v>
          </cell>
          <cell r="P1915">
            <v>197.476</v>
          </cell>
          <cell r="Q1915">
            <v>0</v>
          </cell>
          <cell r="R1915">
            <v>197.476</v>
          </cell>
        </row>
        <row r="1916">
          <cell r="A1916" t="str">
            <v xml:space="preserve">КРАСНАЯ 58/1 </v>
          </cell>
          <cell r="B1916" t="str">
            <v xml:space="preserve">Старкор Ленина 78 подстан.скор.пом. </v>
          </cell>
          <cell r="C1916" t="str">
            <v xml:space="preserve">Бюджет </v>
          </cell>
          <cell r="D1916">
            <v>89.58</v>
          </cell>
          <cell r="E1916">
            <v>0</v>
          </cell>
          <cell r="F1916">
            <v>403.1</v>
          </cell>
          <cell r="G1916">
            <v>0.43</v>
          </cell>
          <cell r="H1916">
            <v>1.19</v>
          </cell>
          <cell r="I1916">
            <v>4.5999999999999996</v>
          </cell>
          <cell r="J1916" t="str">
            <v xml:space="preserve"> </v>
          </cell>
          <cell r="K1916">
            <v>167</v>
          </cell>
          <cell r="L1916">
            <v>8.4749999999999999E-3</v>
          </cell>
          <cell r="M1916">
            <v>-19</v>
          </cell>
          <cell r="N1916">
            <v>20</v>
          </cell>
          <cell r="O1916">
            <v>1</v>
          </cell>
          <cell r="P1916">
            <v>13.481</v>
          </cell>
          <cell r="Q1916">
            <v>0</v>
          </cell>
          <cell r="R1916">
            <v>13.481</v>
          </cell>
        </row>
        <row r="1917">
          <cell r="A1917" t="str">
            <v xml:space="preserve">КРАСНАЯ 58/1 </v>
          </cell>
          <cell r="B1917" t="str">
            <v xml:space="preserve">Старкор Ленина 82 2эт пристр поликлиники </v>
          </cell>
          <cell r="C1917" t="str">
            <v xml:space="preserve">Бюджет </v>
          </cell>
          <cell r="D1917">
            <v>682.66</v>
          </cell>
          <cell r="E1917">
            <v>0</v>
          </cell>
          <cell r="F1917">
            <v>3071.99</v>
          </cell>
          <cell r="G1917">
            <v>0.4</v>
          </cell>
          <cell r="H1917">
            <v>1.19</v>
          </cell>
          <cell r="I1917">
            <v>4.5999999999999996</v>
          </cell>
          <cell r="J1917" t="str">
            <v xml:space="preserve"> </v>
          </cell>
          <cell r="K1917">
            <v>167</v>
          </cell>
          <cell r="L1917">
            <v>5.7000000000000002E-2</v>
          </cell>
          <cell r="M1917">
            <v>-19</v>
          </cell>
          <cell r="N1917">
            <v>18</v>
          </cell>
          <cell r="O1917">
            <v>1</v>
          </cell>
          <cell r="P1917">
            <v>83.22</v>
          </cell>
          <cell r="Q1917">
            <v>0</v>
          </cell>
          <cell r="R1917">
            <v>83.22</v>
          </cell>
        </row>
        <row r="1918">
          <cell r="A1918" t="str">
            <v xml:space="preserve">КРАСНАЯ 58/1 </v>
          </cell>
          <cell r="B1918" t="str">
            <v xml:space="preserve">Старкор Ленина 82 Старокор.б -ца. </v>
          </cell>
          <cell r="C1918" t="str">
            <v xml:space="preserve">Бюджет </v>
          </cell>
          <cell r="D1918">
            <v>1068.95</v>
          </cell>
          <cell r="E1918">
            <v>6987</v>
          </cell>
          <cell r="F1918">
            <v>4810.26</v>
          </cell>
          <cell r="G1918">
            <v>0.36</v>
          </cell>
          <cell r="H1918">
            <v>1.19</v>
          </cell>
          <cell r="I1918">
            <v>4.5999999999999996</v>
          </cell>
          <cell r="J1918" t="str">
            <v xml:space="preserve"> </v>
          </cell>
          <cell r="K1918">
            <v>167</v>
          </cell>
          <cell r="L1918">
            <v>8.4670000000000009E-2</v>
          </cell>
          <cell r="M1918">
            <v>-19</v>
          </cell>
          <cell r="N1918">
            <v>20</v>
          </cell>
          <cell r="O1918">
            <v>1</v>
          </cell>
          <cell r="P1918">
            <v>134.68100000000001</v>
          </cell>
          <cell r="Q1918">
            <v>0</v>
          </cell>
          <cell r="R1918">
            <v>134.68100000000001</v>
          </cell>
        </row>
        <row r="1919">
          <cell r="A1919" t="str">
            <v xml:space="preserve">КРАСНАЯ 58/1 </v>
          </cell>
          <cell r="B1919" t="str">
            <v xml:space="preserve">Старкор Ленина 82 адм.зд </v>
          </cell>
          <cell r="C1919" t="str">
            <v xml:space="preserve">Бюджет </v>
          </cell>
          <cell r="D1919">
            <v>66.849999999999994</v>
          </cell>
          <cell r="E1919">
            <v>579</v>
          </cell>
          <cell r="F1919">
            <v>300.81</v>
          </cell>
          <cell r="G1919">
            <v>0.43</v>
          </cell>
          <cell r="H1919">
            <v>1.19</v>
          </cell>
          <cell r="I1919">
            <v>4.5999999999999996</v>
          </cell>
          <cell r="J1919" t="str">
            <v xml:space="preserve"> </v>
          </cell>
          <cell r="K1919">
            <v>167</v>
          </cell>
          <cell r="L1919">
            <v>6.0000000000000001E-3</v>
          </cell>
          <cell r="M1919">
            <v>-19</v>
          </cell>
          <cell r="N1919">
            <v>18</v>
          </cell>
          <cell r="O1919">
            <v>1</v>
          </cell>
          <cell r="P1919">
            <v>8.7590000000000003</v>
          </cell>
          <cell r="Q1919">
            <v>0</v>
          </cell>
          <cell r="R1919">
            <v>8.7590000000000003</v>
          </cell>
        </row>
        <row r="1920">
          <cell r="A1920" t="str">
            <v xml:space="preserve">КРАСНАЯ 58/1 </v>
          </cell>
          <cell r="B1920" t="str">
            <v xml:space="preserve">Старкор Ленина 82 пищеблок </v>
          </cell>
          <cell r="C1920" t="str">
            <v xml:space="preserve">Бюджет </v>
          </cell>
          <cell r="D1920">
            <v>184.92</v>
          </cell>
          <cell r="E1920">
            <v>361</v>
          </cell>
          <cell r="F1920">
            <v>832.15</v>
          </cell>
          <cell r="G1920">
            <v>0.35</v>
          </cell>
          <cell r="H1920">
            <v>1.19</v>
          </cell>
          <cell r="I1920">
            <v>4.5999999999999996</v>
          </cell>
          <cell r="J1920" t="str">
            <v xml:space="preserve"> </v>
          </cell>
          <cell r="K1920">
            <v>167</v>
          </cell>
          <cell r="L1920">
            <v>1.2780000000000001E-2</v>
          </cell>
          <cell r="M1920">
            <v>-19</v>
          </cell>
          <cell r="N1920">
            <v>16</v>
          </cell>
          <cell r="O1920">
            <v>1</v>
          </cell>
          <cell r="P1920">
            <v>16.797000000000001</v>
          </cell>
          <cell r="Q1920">
            <v>0</v>
          </cell>
          <cell r="R1920">
            <v>16.797000000000001</v>
          </cell>
        </row>
        <row r="1921">
          <cell r="A1921" t="str">
            <v xml:space="preserve">КРАСНАЯ 58/1 </v>
          </cell>
          <cell r="B1921" t="str">
            <v xml:space="preserve">Старкор Ленина 82 поликлиника </v>
          </cell>
          <cell r="C1921" t="str">
            <v xml:space="preserve">Бюджет </v>
          </cell>
          <cell r="D1921">
            <v>617.54999999999995</v>
          </cell>
          <cell r="E1921">
            <v>2763</v>
          </cell>
          <cell r="F1921">
            <v>2778.95</v>
          </cell>
          <cell r="G1921">
            <v>0.4</v>
          </cell>
          <cell r="H1921">
            <v>1.19</v>
          </cell>
          <cell r="I1921">
            <v>4.5999999999999996</v>
          </cell>
          <cell r="J1921" t="str">
            <v xml:space="preserve"> </v>
          </cell>
          <cell r="K1921">
            <v>167</v>
          </cell>
          <cell r="L1921">
            <v>5.4350000000000002E-2</v>
          </cell>
          <cell r="M1921">
            <v>-19</v>
          </cell>
          <cell r="N1921">
            <v>20</v>
          </cell>
          <cell r="O1921">
            <v>1</v>
          </cell>
          <cell r="P1921">
            <v>86.453000000000003</v>
          </cell>
          <cell r="Q1921">
            <v>0</v>
          </cell>
          <cell r="R1921">
            <v>86.453000000000003</v>
          </cell>
        </row>
        <row r="1922">
          <cell r="A1922" t="str">
            <v xml:space="preserve">КРАСНАЯ 58/1 </v>
          </cell>
          <cell r="B1922" t="str">
            <v xml:space="preserve">Старкор Ленина 82 поликлиника.гараж </v>
          </cell>
          <cell r="C1922" t="str">
            <v xml:space="preserve">Бюджет </v>
          </cell>
          <cell r="D1922">
            <v>54.08</v>
          </cell>
          <cell r="E1922">
            <v>279</v>
          </cell>
          <cell r="F1922">
            <v>243.38</v>
          </cell>
          <cell r="G1922">
            <v>0.7</v>
          </cell>
          <cell r="H1922">
            <v>1.19</v>
          </cell>
          <cell r="I1922">
            <v>4.5999999999999996</v>
          </cell>
          <cell r="J1922" t="str">
            <v xml:space="preserve"> </v>
          </cell>
          <cell r="K1922">
            <v>167</v>
          </cell>
          <cell r="L1922">
            <v>8.3300000000000006E-3</v>
          </cell>
          <cell r="M1922">
            <v>-19</v>
          </cell>
          <cell r="N1922">
            <v>20</v>
          </cell>
          <cell r="O1922">
            <v>1</v>
          </cell>
          <cell r="P1922">
            <v>13.252000000000001</v>
          </cell>
          <cell r="Q1922">
            <v>0</v>
          </cell>
          <cell r="R1922">
            <v>13.252000000000001</v>
          </cell>
        </row>
        <row r="1923">
          <cell r="A1923" t="str">
            <v xml:space="preserve">Итого по котельной </v>
          </cell>
          <cell r="B1923" t="str">
            <v xml:space="preserve">собственное ---------------------------- </v>
          </cell>
          <cell r="C1923" t="str">
            <v xml:space="preserve">По всем группам </v>
          </cell>
          <cell r="D1923">
            <v>13708.2</v>
          </cell>
          <cell r="E1923">
            <v>10969</v>
          </cell>
          <cell r="F1923">
            <v>61256.009999999987</v>
          </cell>
          <cell r="H1923">
            <v>1.19</v>
          </cell>
          <cell r="L1923">
            <v>0.94552100000000017</v>
          </cell>
          <cell r="P1923">
            <v>1307.546</v>
          </cell>
          <cell r="Q1923">
            <v>0</v>
          </cell>
          <cell r="R1923">
            <v>1307.546</v>
          </cell>
        </row>
        <row r="1924">
          <cell r="A1924" t="str">
            <v xml:space="preserve"> </v>
          </cell>
          <cell r="B1924" t="str">
            <v xml:space="preserve"> </v>
          </cell>
          <cell r="C1924" t="str">
            <v xml:space="preserve">Бюджет </v>
          </cell>
          <cell r="D1924">
            <v>13708.2</v>
          </cell>
          <cell r="E1924">
            <v>10969</v>
          </cell>
          <cell r="F1924">
            <v>61256.009999999987</v>
          </cell>
          <cell r="H1924">
            <v>1.19</v>
          </cell>
          <cell r="L1924">
            <v>0.94552100000000017</v>
          </cell>
          <cell r="P1924">
            <v>1307.546</v>
          </cell>
          <cell r="Q1924">
            <v>0</v>
          </cell>
          <cell r="R1924">
            <v>1307.546</v>
          </cell>
        </row>
        <row r="1925">
          <cell r="A1925" t="str">
            <v>Тепловые потери в наружных сетях потребителей</v>
          </cell>
          <cell r="H1925">
            <v>1.19</v>
          </cell>
        </row>
        <row r="1926">
          <cell r="A1926" t="str">
            <v xml:space="preserve">КРАСЮКА 68 </v>
          </cell>
          <cell r="B1926" t="str">
            <v xml:space="preserve">Аксайсая 40 б Брагин НВ </v>
          </cell>
          <cell r="C1926" t="str">
            <v xml:space="preserve">Прочие </v>
          </cell>
          <cell r="D1926">
            <v>30.3</v>
          </cell>
          <cell r="E1926">
            <v>0</v>
          </cell>
          <cell r="F1926">
            <v>112.11</v>
          </cell>
          <cell r="G1926">
            <v>0</v>
          </cell>
          <cell r="H1926">
            <v>1.19</v>
          </cell>
          <cell r="I1926">
            <v>4.5999999999999996</v>
          </cell>
          <cell r="J1926" t="str">
            <v xml:space="preserve"> </v>
          </cell>
          <cell r="K1926">
            <v>167</v>
          </cell>
          <cell r="L1926">
            <v>1.575E-3</v>
          </cell>
          <cell r="M1926">
            <v>-19</v>
          </cell>
          <cell r="N1926">
            <v>18</v>
          </cell>
          <cell r="O1926">
            <v>1</v>
          </cell>
          <cell r="P1926">
            <v>2.2989999999999999</v>
          </cell>
          <cell r="Q1926">
            <v>0</v>
          </cell>
          <cell r="R1926">
            <v>2.2989999999999999</v>
          </cell>
        </row>
        <row r="1927">
          <cell r="A1927" t="str">
            <v xml:space="preserve">КРАСЮКА 68 </v>
          </cell>
          <cell r="B1927" t="str">
            <v xml:space="preserve">Аксайская 40 б Авдеева Л А </v>
          </cell>
          <cell r="C1927" t="str">
            <v xml:space="preserve">Прочие </v>
          </cell>
          <cell r="D1927">
            <v>10.8</v>
          </cell>
          <cell r="E1927">
            <v>0</v>
          </cell>
          <cell r="F1927">
            <v>39.96</v>
          </cell>
          <cell r="G1927">
            <v>0</v>
          </cell>
          <cell r="H1927">
            <v>1.19</v>
          </cell>
          <cell r="I1927">
            <v>4.5999999999999996</v>
          </cell>
          <cell r="J1927" t="str">
            <v xml:space="preserve"> </v>
          </cell>
          <cell r="K1927">
            <v>167</v>
          </cell>
          <cell r="L1927">
            <v>5.62E-4</v>
          </cell>
          <cell r="M1927">
            <v>-19</v>
          </cell>
          <cell r="N1927">
            <v>18</v>
          </cell>
          <cell r="O1927">
            <v>1</v>
          </cell>
          <cell r="P1927">
            <v>0.82100000000000006</v>
          </cell>
          <cell r="Q1927">
            <v>0</v>
          </cell>
          <cell r="R1927">
            <v>0.82100000000000006</v>
          </cell>
        </row>
        <row r="1928">
          <cell r="A1928" t="str">
            <v xml:space="preserve">КРАСЮКА 68 </v>
          </cell>
          <cell r="B1928" t="str">
            <v xml:space="preserve">Аксайская 40 б Кодолова ОН </v>
          </cell>
          <cell r="C1928" t="str">
            <v xml:space="preserve">Прочие </v>
          </cell>
          <cell r="D1928">
            <v>33.6</v>
          </cell>
          <cell r="E1928">
            <v>0</v>
          </cell>
          <cell r="F1928">
            <v>124.32</v>
          </cell>
          <cell r="G1928">
            <v>0</v>
          </cell>
          <cell r="H1928">
            <v>1.19</v>
          </cell>
          <cell r="I1928">
            <v>4.5999999999999996</v>
          </cell>
          <cell r="J1928" t="str">
            <v xml:space="preserve"> </v>
          </cell>
          <cell r="K1928">
            <v>167</v>
          </cell>
          <cell r="L1928">
            <v>1.7469999999999999E-3</v>
          </cell>
          <cell r="M1928">
            <v>-19</v>
          </cell>
          <cell r="N1928">
            <v>18</v>
          </cell>
          <cell r="O1928">
            <v>1</v>
          </cell>
          <cell r="P1928">
            <v>2.5510000000000002</v>
          </cell>
          <cell r="Q1928">
            <v>0</v>
          </cell>
          <cell r="R1928">
            <v>2.5510000000000002</v>
          </cell>
        </row>
        <row r="1929">
          <cell r="A1929" t="str">
            <v xml:space="preserve">КРАСЮКА 68 </v>
          </cell>
          <cell r="B1929" t="str">
            <v xml:space="preserve">Аксайская 40 б Литвяков ДВ </v>
          </cell>
          <cell r="C1929" t="str">
            <v xml:space="preserve">Прочие </v>
          </cell>
          <cell r="D1929">
            <v>119.4</v>
          </cell>
          <cell r="E1929">
            <v>0</v>
          </cell>
          <cell r="F1929">
            <v>441.78</v>
          </cell>
          <cell r="G1929">
            <v>0</v>
          </cell>
          <cell r="H1929">
            <v>1.19</v>
          </cell>
          <cell r="I1929">
            <v>4.5999999999999996</v>
          </cell>
          <cell r="J1929" t="str">
            <v xml:space="preserve"> </v>
          </cell>
          <cell r="K1929">
            <v>167</v>
          </cell>
          <cell r="L1929">
            <v>6.208E-3</v>
          </cell>
          <cell r="M1929">
            <v>-19</v>
          </cell>
          <cell r="N1929">
            <v>18</v>
          </cell>
          <cell r="O1929">
            <v>1</v>
          </cell>
          <cell r="P1929">
            <v>9.0630000000000006</v>
          </cell>
          <cell r="Q1929">
            <v>0</v>
          </cell>
          <cell r="R1929">
            <v>9.0630000000000006</v>
          </cell>
        </row>
        <row r="1930">
          <cell r="A1930" t="str">
            <v xml:space="preserve">КРАСЮКА 68 </v>
          </cell>
          <cell r="B1930" t="str">
            <v xml:space="preserve">Аксайская 40 б Мишура НН </v>
          </cell>
          <cell r="C1930" t="str">
            <v xml:space="preserve">Прочие </v>
          </cell>
          <cell r="D1930">
            <v>93.7</v>
          </cell>
          <cell r="E1930">
            <v>0</v>
          </cell>
          <cell r="F1930">
            <v>346.69</v>
          </cell>
          <cell r="G1930">
            <v>0</v>
          </cell>
          <cell r="H1930">
            <v>1.19</v>
          </cell>
          <cell r="I1930">
            <v>4.5999999999999996</v>
          </cell>
          <cell r="J1930" t="str">
            <v xml:space="preserve"> </v>
          </cell>
          <cell r="K1930">
            <v>167</v>
          </cell>
          <cell r="L1930">
            <v>4.8719999999999996E-3</v>
          </cell>
          <cell r="M1930">
            <v>-19</v>
          </cell>
          <cell r="N1930">
            <v>18</v>
          </cell>
          <cell r="O1930">
            <v>1</v>
          </cell>
          <cell r="P1930">
            <v>7.1130000000000004</v>
          </cell>
          <cell r="Q1930">
            <v>0</v>
          </cell>
          <cell r="R1930">
            <v>7.1130000000000004</v>
          </cell>
        </row>
        <row r="1931">
          <cell r="A1931" t="str">
            <v xml:space="preserve">КРАСЮКА 68 </v>
          </cell>
          <cell r="B1931" t="str">
            <v xml:space="preserve">Аксайская 40 б Нечаев АА </v>
          </cell>
          <cell r="C1931" t="str">
            <v xml:space="preserve">Прочие </v>
          </cell>
          <cell r="D1931">
            <v>10.85</v>
          </cell>
          <cell r="E1931">
            <v>0</v>
          </cell>
          <cell r="F1931">
            <v>40.15</v>
          </cell>
          <cell r="G1931">
            <v>0</v>
          </cell>
          <cell r="H1931">
            <v>1.19</v>
          </cell>
          <cell r="I1931">
            <v>4.5999999999999996</v>
          </cell>
          <cell r="J1931" t="str">
            <v xml:space="preserve"> </v>
          </cell>
          <cell r="K1931">
            <v>167</v>
          </cell>
          <cell r="L1931">
            <v>5.6399999999999994E-4</v>
          </cell>
          <cell r="M1931">
            <v>-19</v>
          </cell>
          <cell r="N1931">
            <v>18</v>
          </cell>
          <cell r="O1931">
            <v>1</v>
          </cell>
          <cell r="P1931">
            <v>0.82400000000000007</v>
          </cell>
          <cell r="Q1931">
            <v>0</v>
          </cell>
          <cell r="R1931">
            <v>0.82400000000000007</v>
          </cell>
        </row>
        <row r="1932">
          <cell r="A1932" t="str">
            <v xml:space="preserve">КРАСЮКА 68 </v>
          </cell>
          <cell r="B1932" t="str">
            <v xml:space="preserve">Аксайская 40 б ООО"Компрессор-ресурс" </v>
          </cell>
          <cell r="C1932" t="str">
            <v xml:space="preserve">Прочие </v>
          </cell>
          <cell r="D1932">
            <v>135.4</v>
          </cell>
          <cell r="E1932">
            <v>0</v>
          </cell>
          <cell r="F1932">
            <v>500.98</v>
          </cell>
          <cell r="G1932">
            <v>0</v>
          </cell>
          <cell r="H1932">
            <v>1.19</v>
          </cell>
          <cell r="I1932">
            <v>4.5999999999999996</v>
          </cell>
          <cell r="J1932" t="str">
            <v xml:space="preserve"> </v>
          </cell>
          <cell r="K1932">
            <v>167</v>
          </cell>
          <cell r="L1932">
            <v>7.0400000000000003E-3</v>
          </cell>
          <cell r="M1932">
            <v>-19</v>
          </cell>
          <cell r="N1932">
            <v>18</v>
          </cell>
          <cell r="O1932">
            <v>1</v>
          </cell>
          <cell r="P1932">
            <v>10.278</v>
          </cell>
          <cell r="Q1932">
            <v>0</v>
          </cell>
          <cell r="R1932">
            <v>10.278</v>
          </cell>
        </row>
        <row r="1933">
          <cell r="A1933" t="str">
            <v xml:space="preserve">КРАСЮКА 68 </v>
          </cell>
          <cell r="B1933" t="str">
            <v xml:space="preserve">Аксайская 40 б ООО"РолСтрой" </v>
          </cell>
          <cell r="C1933" t="str">
            <v xml:space="preserve">Прочие </v>
          </cell>
          <cell r="D1933">
            <v>34.799999999999997</v>
          </cell>
          <cell r="E1933">
            <v>0</v>
          </cell>
          <cell r="F1933">
            <v>128.76</v>
          </cell>
          <cell r="G1933">
            <v>0</v>
          </cell>
          <cell r="H1933">
            <v>1.19</v>
          </cell>
          <cell r="I1933">
            <v>4.5999999999999996</v>
          </cell>
          <cell r="J1933" t="str">
            <v xml:space="preserve"> </v>
          </cell>
          <cell r="K1933">
            <v>167</v>
          </cell>
          <cell r="L1933">
            <v>1.8089999999999998E-3</v>
          </cell>
          <cell r="M1933">
            <v>-19</v>
          </cell>
          <cell r="N1933">
            <v>18</v>
          </cell>
          <cell r="O1933">
            <v>1</v>
          </cell>
          <cell r="P1933">
            <v>2.641</v>
          </cell>
          <cell r="Q1933">
            <v>0</v>
          </cell>
          <cell r="R1933">
            <v>2.641</v>
          </cell>
        </row>
        <row r="1934">
          <cell r="A1934" t="str">
            <v xml:space="preserve">КРАСЮКА 68 </v>
          </cell>
          <cell r="B1934" t="str">
            <v xml:space="preserve">Аксайская 40 б Соловаткин СИ </v>
          </cell>
          <cell r="C1934" t="str">
            <v xml:space="preserve">Прочие </v>
          </cell>
          <cell r="D1934">
            <v>30.3</v>
          </cell>
          <cell r="E1934">
            <v>0</v>
          </cell>
          <cell r="F1934">
            <v>112.11</v>
          </cell>
          <cell r="G1934">
            <v>0</v>
          </cell>
          <cell r="H1934">
            <v>1.19</v>
          </cell>
          <cell r="I1934">
            <v>4.5999999999999996</v>
          </cell>
          <cell r="J1934" t="str">
            <v xml:space="preserve"> </v>
          </cell>
          <cell r="K1934">
            <v>167</v>
          </cell>
          <cell r="L1934">
            <v>1.575E-3</v>
          </cell>
          <cell r="M1934">
            <v>-19</v>
          </cell>
          <cell r="N1934">
            <v>18</v>
          </cell>
          <cell r="O1934">
            <v>1</v>
          </cell>
          <cell r="P1934">
            <v>2.2989999999999999</v>
          </cell>
          <cell r="Q1934">
            <v>0</v>
          </cell>
          <cell r="R1934">
            <v>2.2989999999999999</v>
          </cell>
        </row>
        <row r="1935">
          <cell r="A1935" t="str">
            <v xml:space="preserve">КРАСЮКА 68 </v>
          </cell>
          <cell r="B1935" t="str">
            <v xml:space="preserve">Аксайская 40 б Судариков НВ </v>
          </cell>
          <cell r="C1935" t="str">
            <v xml:space="preserve">Прочие </v>
          </cell>
          <cell r="D1935">
            <v>8.6</v>
          </cell>
          <cell r="E1935">
            <v>0</v>
          </cell>
          <cell r="F1935">
            <v>31.82</v>
          </cell>
          <cell r="G1935">
            <v>0</v>
          </cell>
          <cell r="H1935">
            <v>1.19</v>
          </cell>
          <cell r="I1935">
            <v>4.5999999999999996</v>
          </cell>
          <cell r="J1935" t="str">
            <v xml:space="preserve"> </v>
          </cell>
          <cell r="K1935">
            <v>167</v>
          </cell>
          <cell r="L1935">
            <v>4.4699999999999997E-4</v>
          </cell>
          <cell r="M1935">
            <v>-19</v>
          </cell>
          <cell r="N1935">
            <v>18</v>
          </cell>
          <cell r="O1935">
            <v>1</v>
          </cell>
          <cell r="P1935">
            <v>0.65300000000000002</v>
          </cell>
          <cell r="Q1935">
            <v>0</v>
          </cell>
          <cell r="R1935">
            <v>0.65300000000000002</v>
          </cell>
        </row>
        <row r="1936">
          <cell r="A1936" t="str">
            <v xml:space="preserve">КРАСЮКА 68 </v>
          </cell>
          <cell r="B1936" t="str">
            <v xml:space="preserve">Аксайская 40/1 ж/д </v>
          </cell>
          <cell r="C1936" t="str">
            <v xml:space="preserve">Население </v>
          </cell>
          <cell r="D1936">
            <v>2472</v>
          </cell>
          <cell r="E1936">
            <v>14797</v>
          </cell>
          <cell r="F1936">
            <v>14797</v>
          </cell>
          <cell r="G1936">
            <v>0</v>
          </cell>
          <cell r="H1936">
            <v>1.19</v>
          </cell>
          <cell r="I1936">
            <v>4.5999999999999996</v>
          </cell>
          <cell r="J1936" t="str">
            <v xml:space="preserve">7 </v>
          </cell>
          <cell r="K1936">
            <v>167</v>
          </cell>
          <cell r="L1936">
            <v>8.9280000000000012E-2</v>
          </cell>
          <cell r="M1936">
            <v>-19</v>
          </cell>
          <cell r="N1936">
            <v>18</v>
          </cell>
          <cell r="O1936">
            <v>1</v>
          </cell>
          <cell r="P1936">
            <v>130.345</v>
          </cell>
          <cell r="Q1936">
            <v>245.97200000000001</v>
          </cell>
          <cell r="R1936">
            <v>245.97200000000001</v>
          </cell>
        </row>
        <row r="1937">
          <cell r="A1937" t="str">
            <v xml:space="preserve">КРАСЮКА 68 </v>
          </cell>
          <cell r="B1937" t="str">
            <v xml:space="preserve">Аксайская 40/2 ж/д </v>
          </cell>
          <cell r="C1937" t="str">
            <v xml:space="preserve">Население </v>
          </cell>
          <cell r="D1937">
            <v>2455.4</v>
          </cell>
          <cell r="E1937">
            <v>14470</v>
          </cell>
          <cell r="F1937">
            <v>14470</v>
          </cell>
          <cell r="G1937">
            <v>0</v>
          </cell>
          <cell r="H1937">
            <v>1.19</v>
          </cell>
          <cell r="I1937">
            <v>4.5999999999999996</v>
          </cell>
          <cell r="J1937" t="str">
            <v xml:space="preserve">7 </v>
          </cell>
          <cell r="K1937">
            <v>167</v>
          </cell>
          <cell r="L1937">
            <v>8.9280000000000012E-2</v>
          </cell>
          <cell r="M1937">
            <v>-19</v>
          </cell>
          <cell r="N1937">
            <v>18</v>
          </cell>
          <cell r="O1937">
            <v>1</v>
          </cell>
          <cell r="P1937">
            <v>130.345</v>
          </cell>
          <cell r="Q1937">
            <v>244.32</v>
          </cell>
          <cell r="R1937">
            <v>244.32</v>
          </cell>
        </row>
        <row r="1938">
          <cell r="A1938" t="str">
            <v xml:space="preserve">КРАСЮКА 68 </v>
          </cell>
          <cell r="B1938" t="str">
            <v xml:space="preserve">Аксайская 40/3 ж/д </v>
          </cell>
          <cell r="C1938" t="str">
            <v xml:space="preserve">Население </v>
          </cell>
          <cell r="D1938">
            <v>2470</v>
          </cell>
          <cell r="E1938">
            <v>14838</v>
          </cell>
          <cell r="F1938">
            <v>14838</v>
          </cell>
          <cell r="G1938">
            <v>0</v>
          </cell>
          <cell r="H1938">
            <v>1.19</v>
          </cell>
          <cell r="I1938">
            <v>4.5999999999999996</v>
          </cell>
          <cell r="J1938" t="str">
            <v xml:space="preserve">7 </v>
          </cell>
          <cell r="K1938">
            <v>167</v>
          </cell>
          <cell r="L1938">
            <v>8.9280000000000012E-2</v>
          </cell>
          <cell r="M1938">
            <v>-19</v>
          </cell>
          <cell r="N1938">
            <v>18</v>
          </cell>
          <cell r="O1938">
            <v>1</v>
          </cell>
          <cell r="P1938">
            <v>130.345</v>
          </cell>
          <cell r="Q1938">
            <v>245.773</v>
          </cell>
          <cell r="R1938">
            <v>245.773</v>
          </cell>
        </row>
        <row r="1939">
          <cell r="A1939" t="str">
            <v xml:space="preserve">КРАСЮКА 68 </v>
          </cell>
          <cell r="B1939" t="str">
            <v xml:space="preserve">Аксайская 44  ж/д </v>
          </cell>
          <cell r="C1939" t="str">
            <v xml:space="preserve">Население </v>
          </cell>
          <cell r="D1939">
            <v>1627.4</v>
          </cell>
          <cell r="E1939">
            <v>11599</v>
          </cell>
          <cell r="F1939">
            <v>11599</v>
          </cell>
          <cell r="G1939">
            <v>0</v>
          </cell>
          <cell r="H1939">
            <v>1.19</v>
          </cell>
          <cell r="I1939">
            <v>4.5999999999999996</v>
          </cell>
          <cell r="J1939" t="str">
            <v xml:space="preserve">5 </v>
          </cell>
          <cell r="K1939">
            <v>167</v>
          </cell>
          <cell r="L1939">
            <v>8.1600000000000006E-2</v>
          </cell>
          <cell r="M1939">
            <v>-19</v>
          </cell>
          <cell r="N1939">
            <v>18</v>
          </cell>
          <cell r="O1939">
            <v>1</v>
          </cell>
          <cell r="P1939">
            <v>119.134</v>
          </cell>
          <cell r="Q1939">
            <v>161.93100000000001</v>
          </cell>
          <cell r="R1939">
            <v>161.93100000000001</v>
          </cell>
        </row>
        <row r="1940">
          <cell r="A1940" t="str">
            <v xml:space="preserve">КРАСЮКА 68 </v>
          </cell>
          <cell r="B1940" t="str">
            <v xml:space="preserve">Аксайская 61  ж/д </v>
          </cell>
          <cell r="C1940" t="str">
            <v xml:space="preserve">Население </v>
          </cell>
          <cell r="D1940">
            <v>3527</v>
          </cell>
          <cell r="E1940">
            <v>14682</v>
          </cell>
          <cell r="F1940">
            <v>14682</v>
          </cell>
          <cell r="G1940">
            <v>0</v>
          </cell>
          <cell r="H1940">
            <v>1.19</v>
          </cell>
          <cell r="I1940">
            <v>4.5999999999999996</v>
          </cell>
          <cell r="J1940" t="str">
            <v xml:space="preserve">7 </v>
          </cell>
          <cell r="K1940">
            <v>167</v>
          </cell>
          <cell r="L1940">
            <v>8.9280000000000012E-2</v>
          </cell>
          <cell r="M1940">
            <v>-19</v>
          </cell>
          <cell r="N1940">
            <v>18</v>
          </cell>
          <cell r="O1940">
            <v>1</v>
          </cell>
          <cell r="P1940">
            <v>130.345</v>
          </cell>
          <cell r="Q1940">
            <v>350.94799999999998</v>
          </cell>
          <cell r="R1940">
            <v>350.94799999999998</v>
          </cell>
        </row>
        <row r="1941">
          <cell r="A1941" t="str">
            <v xml:space="preserve">КРАСЮКА 68 </v>
          </cell>
          <cell r="B1941" t="str">
            <v xml:space="preserve">Красюка 64  ж/д </v>
          </cell>
          <cell r="C1941" t="str">
            <v xml:space="preserve">Население </v>
          </cell>
          <cell r="D1941">
            <v>4131</v>
          </cell>
          <cell r="E1941">
            <v>27228</v>
          </cell>
          <cell r="F1941">
            <v>27228</v>
          </cell>
          <cell r="G1941">
            <v>0</v>
          </cell>
          <cell r="H1941">
            <v>1.19</v>
          </cell>
          <cell r="I1941">
            <v>4.5999999999999996</v>
          </cell>
          <cell r="J1941" t="str">
            <v xml:space="preserve">7 </v>
          </cell>
          <cell r="K1941">
            <v>167</v>
          </cell>
          <cell r="L1941">
            <v>0.13353000000000001</v>
          </cell>
          <cell r="M1941">
            <v>-19</v>
          </cell>
          <cell r="N1941">
            <v>18</v>
          </cell>
          <cell r="O1941">
            <v>1</v>
          </cell>
          <cell r="P1941">
            <v>194.95099999999999</v>
          </cell>
          <cell r="Q1941">
            <v>411.048</v>
          </cell>
          <cell r="R1941">
            <v>411.048</v>
          </cell>
        </row>
        <row r="1942">
          <cell r="A1942" t="str">
            <v xml:space="preserve">КРАСЮКА 68 </v>
          </cell>
          <cell r="B1942" t="str">
            <v xml:space="preserve">Шолохова 35  ж/д </v>
          </cell>
          <cell r="C1942" t="str">
            <v xml:space="preserve">Население </v>
          </cell>
          <cell r="D1942">
            <v>2475</v>
          </cell>
          <cell r="E1942">
            <v>14364</v>
          </cell>
          <cell r="F1942">
            <v>14364</v>
          </cell>
          <cell r="G1942">
            <v>0</v>
          </cell>
          <cell r="H1942">
            <v>1.19</v>
          </cell>
          <cell r="I1942">
            <v>4.5999999999999996</v>
          </cell>
          <cell r="J1942" t="str">
            <v xml:space="preserve">7 </v>
          </cell>
          <cell r="K1942">
            <v>167</v>
          </cell>
          <cell r="L1942">
            <v>8.9280000000000012E-2</v>
          </cell>
          <cell r="M1942">
            <v>-19</v>
          </cell>
          <cell r="N1942">
            <v>18</v>
          </cell>
          <cell r="O1942">
            <v>1</v>
          </cell>
          <cell r="P1942">
            <v>130.345</v>
          </cell>
          <cell r="Q1942">
            <v>246.27</v>
          </cell>
          <cell r="R1942">
            <v>246.27</v>
          </cell>
        </row>
        <row r="1943">
          <cell r="A1943" t="str">
            <v xml:space="preserve">КРАСЮКА 68 </v>
          </cell>
          <cell r="B1943" t="str">
            <v xml:space="preserve">Аксайская 48  ж/д </v>
          </cell>
          <cell r="C1943" t="str">
            <v xml:space="preserve">Население </v>
          </cell>
          <cell r="D1943">
            <v>1627.4</v>
          </cell>
          <cell r="E1943">
            <v>0</v>
          </cell>
          <cell r="F1943">
            <v>11599</v>
          </cell>
          <cell r="G1943">
            <v>0</v>
          </cell>
          <cell r="H1943">
            <v>1.19</v>
          </cell>
          <cell r="I1943">
            <v>4.5999999999999996</v>
          </cell>
          <cell r="J1943" t="str">
            <v xml:space="preserve">5 </v>
          </cell>
          <cell r="K1943">
            <v>167</v>
          </cell>
          <cell r="L1943">
            <v>7.9460000000000003E-2</v>
          </cell>
          <cell r="M1943">
            <v>-19</v>
          </cell>
          <cell r="N1943">
            <v>18</v>
          </cell>
          <cell r="O1943">
            <v>1</v>
          </cell>
          <cell r="P1943">
            <v>116.01</v>
          </cell>
          <cell r="Q1943">
            <v>161.93100000000001</v>
          </cell>
          <cell r="R1943">
            <v>161.93100000000001</v>
          </cell>
        </row>
        <row r="1944">
          <cell r="A1944" t="str">
            <v xml:space="preserve">КРАСЮКА 68 </v>
          </cell>
          <cell r="B1944" t="str">
            <v xml:space="preserve">Аксайская 40  ж/д </v>
          </cell>
          <cell r="C1944" t="str">
            <v xml:space="preserve">Население </v>
          </cell>
          <cell r="D1944">
            <v>2470</v>
          </cell>
          <cell r="E1944">
            <v>0</v>
          </cell>
          <cell r="F1944">
            <v>14838</v>
          </cell>
          <cell r="G1944">
            <v>0</v>
          </cell>
          <cell r="H1944">
            <v>1.19</v>
          </cell>
          <cell r="I1944">
            <v>4.5999999999999996</v>
          </cell>
          <cell r="J1944" t="str">
            <v xml:space="preserve">7 </v>
          </cell>
          <cell r="K1944">
            <v>167</v>
          </cell>
          <cell r="L1944">
            <v>8.9280000000000012E-2</v>
          </cell>
          <cell r="M1944">
            <v>-19</v>
          </cell>
          <cell r="N1944">
            <v>18</v>
          </cell>
          <cell r="O1944">
            <v>1</v>
          </cell>
          <cell r="P1944">
            <v>130.345</v>
          </cell>
          <cell r="Q1944">
            <v>245.773</v>
          </cell>
          <cell r="R1944">
            <v>245.773</v>
          </cell>
        </row>
        <row r="1945">
          <cell r="A1945" t="str">
            <v xml:space="preserve">КРАСЮКА 68 </v>
          </cell>
          <cell r="B1945" t="str">
            <v xml:space="preserve">Аксайская 42  ж/д </v>
          </cell>
          <cell r="C1945" t="str">
            <v xml:space="preserve">Население </v>
          </cell>
          <cell r="D1945">
            <v>1443</v>
          </cell>
          <cell r="E1945">
            <v>9271</v>
          </cell>
          <cell r="F1945">
            <v>9271</v>
          </cell>
          <cell r="G1945">
            <v>0</v>
          </cell>
          <cell r="H1945">
            <v>1.19</v>
          </cell>
          <cell r="I1945">
            <v>4.5999999999999996</v>
          </cell>
          <cell r="J1945" t="str">
            <v xml:space="preserve">5 </v>
          </cell>
          <cell r="K1945">
            <v>167</v>
          </cell>
          <cell r="L1945">
            <v>7.5760000000000008E-2</v>
          </cell>
          <cell r="M1945">
            <v>-19</v>
          </cell>
          <cell r="N1945">
            <v>18</v>
          </cell>
          <cell r="O1945">
            <v>1</v>
          </cell>
          <cell r="P1945">
            <v>110.607</v>
          </cell>
          <cell r="Q1945">
            <v>143.583</v>
          </cell>
          <cell r="R1945">
            <v>143.583</v>
          </cell>
        </row>
        <row r="1946">
          <cell r="A1946" t="str">
            <v xml:space="preserve">КРАСЮКА 68 </v>
          </cell>
          <cell r="B1946" t="str">
            <v xml:space="preserve">Аксайская/Шолохова 59/37 ж/д </v>
          </cell>
          <cell r="C1946" t="str">
            <v xml:space="preserve">Население </v>
          </cell>
          <cell r="D1946">
            <v>3272</v>
          </cell>
          <cell r="E1946">
            <v>21610</v>
          </cell>
          <cell r="F1946">
            <v>21610</v>
          </cell>
          <cell r="G1946">
            <v>0</v>
          </cell>
          <cell r="H1946">
            <v>1.19</v>
          </cell>
          <cell r="I1946">
            <v>4.5999999999999996</v>
          </cell>
          <cell r="J1946" t="str">
            <v xml:space="preserve">7 </v>
          </cell>
          <cell r="K1946">
            <v>167</v>
          </cell>
          <cell r="L1946">
            <v>0.14169000000000001</v>
          </cell>
          <cell r="M1946">
            <v>-19</v>
          </cell>
          <cell r="N1946">
            <v>18</v>
          </cell>
          <cell r="O1946">
            <v>1</v>
          </cell>
          <cell r="P1946">
            <v>206.864</v>
          </cell>
          <cell r="Q1946">
            <v>325.57400000000001</v>
          </cell>
          <cell r="R1946">
            <v>325.57400000000001</v>
          </cell>
        </row>
        <row r="1947">
          <cell r="A1947" t="str">
            <v xml:space="preserve">КРАСЮКА 68 </v>
          </cell>
          <cell r="B1947" t="str">
            <v xml:space="preserve">Аксайская 40а неж пом магаз </v>
          </cell>
          <cell r="C1947" t="str">
            <v xml:space="preserve">Прочие </v>
          </cell>
          <cell r="D1947">
            <v>143.30000000000001</v>
          </cell>
          <cell r="E1947">
            <v>0</v>
          </cell>
          <cell r="F1947">
            <v>530.21</v>
          </cell>
          <cell r="G1947">
            <v>0</v>
          </cell>
          <cell r="H1947">
            <v>1.19</v>
          </cell>
          <cell r="I1947">
            <v>4.5999999999999996</v>
          </cell>
          <cell r="J1947" t="str">
            <v xml:space="preserve"> </v>
          </cell>
          <cell r="K1947">
            <v>167</v>
          </cell>
          <cell r="L1947">
            <v>6.071E-3</v>
          </cell>
          <cell r="M1947">
            <v>-19</v>
          </cell>
          <cell r="N1947">
            <v>18</v>
          </cell>
          <cell r="O1947">
            <v>1</v>
          </cell>
          <cell r="P1947">
            <v>8.8640000000000008</v>
          </cell>
          <cell r="Q1947">
            <v>0</v>
          </cell>
          <cell r="R1947">
            <v>8.8640000000000008</v>
          </cell>
        </row>
        <row r="1948">
          <cell r="A1948" t="str">
            <v xml:space="preserve">КРАСЮКА 68 </v>
          </cell>
          <cell r="B1948" t="str">
            <v xml:space="preserve">Аксайская 40а офис </v>
          </cell>
          <cell r="C1948" t="str">
            <v xml:space="preserve">Прочие </v>
          </cell>
          <cell r="D1948">
            <v>224.9</v>
          </cell>
          <cell r="E1948">
            <v>0</v>
          </cell>
          <cell r="F1948">
            <v>832.13</v>
          </cell>
          <cell r="G1948">
            <v>0</v>
          </cell>
          <cell r="H1948">
            <v>1.19</v>
          </cell>
          <cell r="I1948">
            <v>4.5999999999999996</v>
          </cell>
          <cell r="J1948" t="str">
            <v xml:space="preserve"> </v>
          </cell>
          <cell r="K1948">
            <v>167</v>
          </cell>
          <cell r="L1948">
            <v>9.5289999999999993E-3</v>
          </cell>
          <cell r="M1948">
            <v>-19</v>
          </cell>
          <cell r="N1948">
            <v>18</v>
          </cell>
          <cell r="O1948">
            <v>1</v>
          </cell>
          <cell r="P1948">
            <v>13.911</v>
          </cell>
          <cell r="Q1948">
            <v>0</v>
          </cell>
          <cell r="R1948">
            <v>13.911</v>
          </cell>
        </row>
        <row r="1949">
          <cell r="A1949" t="str">
            <v xml:space="preserve">КРАСЮКА 68 </v>
          </cell>
          <cell r="B1949" t="str">
            <v xml:space="preserve">Аксайская 46  ж/д </v>
          </cell>
          <cell r="C1949" t="str">
            <v xml:space="preserve">Население </v>
          </cell>
          <cell r="D1949">
            <v>1700</v>
          </cell>
          <cell r="E1949">
            <v>0</v>
          </cell>
          <cell r="F1949">
            <v>11599</v>
          </cell>
          <cell r="G1949">
            <v>0</v>
          </cell>
          <cell r="H1949">
            <v>1.19</v>
          </cell>
          <cell r="I1949">
            <v>4.5999999999999996</v>
          </cell>
          <cell r="J1949" t="str">
            <v xml:space="preserve">5 </v>
          </cell>
          <cell r="K1949">
            <v>167</v>
          </cell>
          <cell r="L1949">
            <v>8.1600000000000006E-2</v>
          </cell>
          <cell r="M1949">
            <v>-19</v>
          </cell>
          <cell r="N1949">
            <v>18</v>
          </cell>
          <cell r="O1949">
            <v>1</v>
          </cell>
          <cell r="P1949">
            <v>119.134</v>
          </cell>
          <cell r="Q1949">
            <v>169.155</v>
          </cell>
          <cell r="R1949">
            <v>169.155</v>
          </cell>
        </row>
        <row r="1950">
          <cell r="A1950" t="str">
            <v xml:space="preserve">Итого по котельной </v>
          </cell>
          <cell r="B1950" t="str">
            <v xml:space="preserve">собственное ---------------------------- </v>
          </cell>
          <cell r="C1950" t="str">
            <v xml:space="preserve">По всем группам </v>
          </cell>
          <cell r="D1950">
            <v>30546.15</v>
          </cell>
          <cell r="E1950">
            <v>142859</v>
          </cell>
          <cell r="F1950">
            <v>184136.02</v>
          </cell>
          <cell r="H1950">
            <v>1.19</v>
          </cell>
          <cell r="L1950">
            <v>1.1713190000000002</v>
          </cell>
          <cell r="P1950">
            <v>1710.0870000000002</v>
          </cell>
          <cell r="Q1950">
            <v>2952.2780000000002</v>
          </cell>
          <cell r="R1950">
            <v>3013.5950000000003</v>
          </cell>
        </row>
        <row r="1951">
          <cell r="A1951" t="str">
            <v xml:space="preserve"> </v>
          </cell>
          <cell r="B1951" t="str">
            <v xml:space="preserve"> </v>
          </cell>
          <cell r="C1951" t="str">
            <v xml:space="preserve">"Население" в т.ч. "Жилзаказчик" </v>
          </cell>
          <cell r="D1951">
            <v>29670.2</v>
          </cell>
          <cell r="E1951">
            <v>142859</v>
          </cell>
          <cell r="F1951">
            <v>180895</v>
          </cell>
          <cell r="H1951">
            <v>1.19</v>
          </cell>
          <cell r="L1951">
            <v>1.1293200000000003</v>
          </cell>
          <cell r="P1951">
            <v>1648.7700000000002</v>
          </cell>
          <cell r="Q1951">
            <v>2952.2780000000002</v>
          </cell>
          <cell r="R1951">
            <v>2952.2780000000002</v>
          </cell>
        </row>
        <row r="1952">
          <cell r="A1952" t="str">
            <v xml:space="preserve"> </v>
          </cell>
          <cell r="B1952" t="str">
            <v xml:space="preserve"> </v>
          </cell>
          <cell r="C1952" t="str">
            <v xml:space="preserve">Прочие </v>
          </cell>
          <cell r="D1952">
            <v>875.95000000000016</v>
          </cell>
          <cell r="E1952">
            <v>0</v>
          </cell>
          <cell r="F1952">
            <v>3241.02</v>
          </cell>
          <cell r="H1952">
            <v>1.19</v>
          </cell>
          <cell r="L1952">
            <v>4.1998999999999995E-2</v>
          </cell>
          <cell r="P1952">
            <v>61.317000000000007</v>
          </cell>
          <cell r="Q1952">
            <v>0</v>
          </cell>
          <cell r="R1952">
            <v>61.317000000000007</v>
          </cell>
        </row>
        <row r="1953">
          <cell r="A1953" t="str">
            <v xml:space="preserve">КРУПСКОЙ2/2 пашк </v>
          </cell>
          <cell r="B1953" t="str">
            <v xml:space="preserve">Крупская 8 лит Б ЦЕХ </v>
          </cell>
          <cell r="C1953" t="str">
            <v xml:space="preserve">Прочие </v>
          </cell>
          <cell r="D1953">
            <v>200.4</v>
          </cell>
          <cell r="E1953">
            <v>0</v>
          </cell>
          <cell r="F1953">
            <v>901.78</v>
          </cell>
          <cell r="G1953">
            <v>0.65</v>
          </cell>
          <cell r="H1953">
            <v>1.19</v>
          </cell>
          <cell r="I1953">
            <v>4.5999999999999996</v>
          </cell>
          <cell r="J1953" t="str">
            <v xml:space="preserve"> </v>
          </cell>
          <cell r="K1953">
            <v>167</v>
          </cell>
          <cell r="L1953">
            <v>2.7190000000000002E-2</v>
          </cell>
          <cell r="M1953">
            <v>-19</v>
          </cell>
          <cell r="N1953">
            <v>18</v>
          </cell>
          <cell r="O1953">
            <v>1</v>
          </cell>
          <cell r="P1953">
            <v>39.697000000000003</v>
          </cell>
          <cell r="Q1953">
            <v>0</v>
          </cell>
          <cell r="R1953">
            <v>39.697000000000003</v>
          </cell>
        </row>
        <row r="1954">
          <cell r="A1954" t="str">
            <v xml:space="preserve">КРУПСКОЙ2/2 пашк </v>
          </cell>
          <cell r="B1954" t="str">
            <v xml:space="preserve">Крупская 8 лит Т </v>
          </cell>
          <cell r="C1954" t="str">
            <v xml:space="preserve">Прочие </v>
          </cell>
          <cell r="D1954">
            <v>694.2</v>
          </cell>
          <cell r="E1954">
            <v>0</v>
          </cell>
          <cell r="F1954">
            <v>3123.89</v>
          </cell>
          <cell r="G1954">
            <v>0.65</v>
          </cell>
          <cell r="H1954">
            <v>1.19</v>
          </cell>
          <cell r="I1954">
            <v>4.5999999999999996</v>
          </cell>
          <cell r="J1954" t="str">
            <v xml:space="preserve"> </v>
          </cell>
          <cell r="K1954">
            <v>167</v>
          </cell>
          <cell r="L1954">
            <v>9.419000000000001E-2</v>
          </cell>
          <cell r="M1954">
            <v>-19</v>
          </cell>
          <cell r="N1954">
            <v>18</v>
          </cell>
          <cell r="O1954">
            <v>1</v>
          </cell>
          <cell r="P1954">
            <v>137.51400000000001</v>
          </cell>
          <cell r="Q1954">
            <v>0</v>
          </cell>
          <cell r="R1954">
            <v>137.51400000000001</v>
          </cell>
        </row>
        <row r="1955">
          <cell r="A1955" t="str">
            <v xml:space="preserve">КРУПСКОЙ2/2 пашк </v>
          </cell>
          <cell r="B1955" t="str">
            <v xml:space="preserve">Крупская 8 литВ </v>
          </cell>
          <cell r="C1955" t="str">
            <v xml:space="preserve">Прочие </v>
          </cell>
          <cell r="D1955">
            <v>84.46</v>
          </cell>
          <cell r="E1955">
            <v>0</v>
          </cell>
          <cell r="F1955">
            <v>380.08</v>
          </cell>
          <cell r="G1955">
            <v>0.65</v>
          </cell>
          <cell r="H1955">
            <v>1.19</v>
          </cell>
          <cell r="I1955">
            <v>4.5999999999999996</v>
          </cell>
          <cell r="J1955" t="str">
            <v xml:space="preserve"> </v>
          </cell>
          <cell r="K1955">
            <v>167</v>
          </cell>
          <cell r="L1955">
            <v>1.1460000000000001E-2</v>
          </cell>
          <cell r="M1955">
            <v>-19</v>
          </cell>
          <cell r="N1955">
            <v>18</v>
          </cell>
          <cell r="O1955">
            <v>1</v>
          </cell>
          <cell r="P1955">
            <v>16.731999999999999</v>
          </cell>
          <cell r="Q1955">
            <v>0</v>
          </cell>
          <cell r="R1955">
            <v>16.731999999999999</v>
          </cell>
        </row>
        <row r="1956">
          <cell r="A1956" t="str">
            <v xml:space="preserve">КРУПСКОЙ2/2 пашк </v>
          </cell>
          <cell r="B1956" t="str">
            <v xml:space="preserve">Крупская 8 литИ </v>
          </cell>
          <cell r="C1956" t="str">
            <v xml:space="preserve">Прочие </v>
          </cell>
          <cell r="D1956">
            <v>30</v>
          </cell>
          <cell r="E1956">
            <v>0</v>
          </cell>
          <cell r="F1956">
            <v>302.47000000000003</v>
          </cell>
          <cell r="G1956">
            <v>0.65</v>
          </cell>
          <cell r="H1956">
            <v>1.19</v>
          </cell>
          <cell r="I1956">
            <v>4.5999999999999996</v>
          </cell>
          <cell r="J1956" t="str">
            <v xml:space="preserve"> </v>
          </cell>
          <cell r="K1956">
            <v>167</v>
          </cell>
          <cell r="L1956">
            <v>9.1200000000000014E-3</v>
          </cell>
          <cell r="M1956">
            <v>-19</v>
          </cell>
          <cell r="N1956">
            <v>18</v>
          </cell>
          <cell r="O1956">
            <v>1</v>
          </cell>
          <cell r="P1956">
            <v>13.315</v>
          </cell>
          <cell r="Q1956">
            <v>0</v>
          </cell>
          <cell r="R1956">
            <v>13.315</v>
          </cell>
        </row>
        <row r="1957">
          <cell r="A1957" t="str">
            <v xml:space="preserve">КРУПСКОЙ2/2 пашк </v>
          </cell>
          <cell r="B1957" t="str">
            <v xml:space="preserve">Крупская 8 </v>
          </cell>
          <cell r="C1957" t="str">
            <v xml:space="preserve">Прочие </v>
          </cell>
          <cell r="D1957">
            <v>96.77</v>
          </cell>
          <cell r="E1957">
            <v>388</v>
          </cell>
          <cell r="F1957">
            <v>435.47</v>
          </cell>
          <cell r="G1957">
            <v>0.5</v>
          </cell>
          <cell r="H1957">
            <v>1.19</v>
          </cell>
          <cell r="I1957">
            <v>4.5999999999999996</v>
          </cell>
          <cell r="J1957" t="str">
            <v xml:space="preserve"> </v>
          </cell>
          <cell r="K1957">
            <v>167</v>
          </cell>
          <cell r="L1957">
            <v>1.0100000000000001E-2</v>
          </cell>
          <cell r="M1957">
            <v>-19</v>
          </cell>
          <cell r="N1957">
            <v>18</v>
          </cell>
          <cell r="O1957">
            <v>1</v>
          </cell>
          <cell r="P1957">
            <v>14.746</v>
          </cell>
          <cell r="Q1957">
            <v>0</v>
          </cell>
          <cell r="R1957">
            <v>14.746</v>
          </cell>
        </row>
        <row r="1958">
          <cell r="A1958" t="str">
            <v xml:space="preserve">КРУПСКОЙ2/2 пашк </v>
          </cell>
          <cell r="B1958" t="str">
            <v xml:space="preserve">ПОЧТОВАЯ 234 </v>
          </cell>
          <cell r="C1958" t="str">
            <v xml:space="preserve">Прочие </v>
          </cell>
          <cell r="D1958">
            <v>767.39</v>
          </cell>
          <cell r="E1958">
            <v>2652</v>
          </cell>
          <cell r="F1958">
            <v>3453.26</v>
          </cell>
          <cell r="G1958">
            <v>0.43</v>
          </cell>
          <cell r="H1958">
            <v>1.19</v>
          </cell>
          <cell r="I1958">
            <v>4.5999999999999996</v>
          </cell>
          <cell r="J1958" t="str">
            <v xml:space="preserve"> </v>
          </cell>
          <cell r="K1958">
            <v>167</v>
          </cell>
          <cell r="L1958">
            <v>6.8880000000000011E-2</v>
          </cell>
          <cell r="M1958">
            <v>-19</v>
          </cell>
          <cell r="N1958">
            <v>18</v>
          </cell>
          <cell r="O1958">
            <v>1</v>
          </cell>
          <cell r="P1958">
            <v>100.563</v>
          </cell>
          <cell r="Q1958">
            <v>0</v>
          </cell>
          <cell r="R1958">
            <v>100.563</v>
          </cell>
        </row>
        <row r="1959">
          <cell r="A1959" t="str">
            <v xml:space="preserve">КРУПСКОЙ2/2 пашк </v>
          </cell>
          <cell r="B1959" t="str">
            <v xml:space="preserve">КРУПСКАЯ 8\1 </v>
          </cell>
          <cell r="C1959" t="str">
            <v xml:space="preserve">Прочие </v>
          </cell>
          <cell r="D1959">
            <v>685.2</v>
          </cell>
          <cell r="E1959">
            <v>2962</v>
          </cell>
          <cell r="F1959">
            <v>3184.79</v>
          </cell>
          <cell r="G1959">
            <v>0.43</v>
          </cell>
          <cell r="H1959">
            <v>1.19</v>
          </cell>
          <cell r="I1959">
            <v>4.5999999999999996</v>
          </cell>
          <cell r="J1959" t="str">
            <v xml:space="preserve">. </v>
          </cell>
          <cell r="K1959">
            <v>167</v>
          </cell>
          <cell r="L1959">
            <v>6.2920000000000004E-2</v>
          </cell>
          <cell r="M1959">
            <v>-19</v>
          </cell>
          <cell r="N1959">
            <v>18</v>
          </cell>
          <cell r="O1959">
            <v>1</v>
          </cell>
          <cell r="P1959">
            <v>91.861999999999995</v>
          </cell>
          <cell r="Q1959">
            <v>0</v>
          </cell>
          <cell r="R1959">
            <v>91.861999999999995</v>
          </cell>
        </row>
        <row r="1960">
          <cell r="A1960" t="str">
            <v xml:space="preserve">КРУПСКОЙ2/2 пашк </v>
          </cell>
          <cell r="B1960" t="str">
            <v xml:space="preserve">Крупской 8 МЕБ.ЦЕХ </v>
          </cell>
          <cell r="C1960" t="str">
            <v xml:space="preserve">Прочие </v>
          </cell>
          <cell r="D1960">
            <v>377.4</v>
          </cell>
          <cell r="E1960">
            <v>1244</v>
          </cell>
          <cell r="F1960">
            <v>1244</v>
          </cell>
          <cell r="G1960">
            <v>0.43</v>
          </cell>
          <cell r="H1960">
            <v>1.19</v>
          </cell>
          <cell r="I1960">
            <v>4.5999999999999996</v>
          </cell>
          <cell r="J1960" t="str">
            <v xml:space="preserve"> </v>
          </cell>
          <cell r="K1960">
            <v>167</v>
          </cell>
          <cell r="L1960">
            <v>2.4630000000000003E-2</v>
          </cell>
          <cell r="M1960">
            <v>-19</v>
          </cell>
          <cell r="N1960">
            <v>18</v>
          </cell>
          <cell r="O1960">
            <v>1</v>
          </cell>
          <cell r="P1960">
            <v>35.959000000000003</v>
          </cell>
          <cell r="Q1960">
            <v>0</v>
          </cell>
          <cell r="R1960">
            <v>35.959000000000003</v>
          </cell>
        </row>
        <row r="1961">
          <cell r="A1961" t="str">
            <v xml:space="preserve">КРУПСКОЙ2/2 пашк </v>
          </cell>
          <cell r="B1961" t="str">
            <v xml:space="preserve">Крупская 8/3 офис </v>
          </cell>
          <cell r="C1961" t="str">
            <v xml:space="preserve">Прочие </v>
          </cell>
          <cell r="D1961">
            <v>233.85</v>
          </cell>
          <cell r="E1961">
            <v>0</v>
          </cell>
          <cell r="F1961">
            <v>1052.32</v>
          </cell>
          <cell r="G1961">
            <v>0.43</v>
          </cell>
          <cell r="H1961">
            <v>1.19</v>
          </cell>
          <cell r="I1961">
            <v>4.5999999999999996</v>
          </cell>
          <cell r="J1961" t="str">
            <v xml:space="preserve"> </v>
          </cell>
          <cell r="K1961">
            <v>167</v>
          </cell>
          <cell r="L1961">
            <v>2.0990000000000002E-2</v>
          </cell>
          <cell r="M1961">
            <v>-19</v>
          </cell>
          <cell r="N1961">
            <v>18</v>
          </cell>
          <cell r="O1961">
            <v>1</v>
          </cell>
          <cell r="P1961">
            <v>30.643999999999998</v>
          </cell>
          <cell r="Q1961">
            <v>0</v>
          </cell>
          <cell r="R1961">
            <v>30.643999999999998</v>
          </cell>
        </row>
        <row r="1962">
          <cell r="A1962" t="str">
            <v xml:space="preserve">КРУПСКОЙ2/2 пашк </v>
          </cell>
          <cell r="B1962" t="str">
            <v xml:space="preserve">Крупская 8 МАГАЗ. </v>
          </cell>
          <cell r="C1962" t="str">
            <v xml:space="preserve">Прочие </v>
          </cell>
          <cell r="D1962">
            <v>250.5</v>
          </cell>
          <cell r="E1962">
            <v>825</v>
          </cell>
          <cell r="F1962">
            <v>1127.25</v>
          </cell>
          <cell r="G1962">
            <v>0.38</v>
          </cell>
          <cell r="H1962">
            <v>1.19</v>
          </cell>
          <cell r="I1962">
            <v>4.5999999999999996</v>
          </cell>
          <cell r="J1962" t="str">
            <v xml:space="preserve"> </v>
          </cell>
          <cell r="K1962">
            <v>167</v>
          </cell>
          <cell r="L1962">
            <v>1.9870000000000002E-2</v>
          </cell>
          <cell r="M1962">
            <v>-19</v>
          </cell>
          <cell r="N1962">
            <v>18</v>
          </cell>
          <cell r="O1962">
            <v>1</v>
          </cell>
          <cell r="P1962">
            <v>29.01</v>
          </cell>
          <cell r="Q1962">
            <v>0</v>
          </cell>
          <cell r="R1962">
            <v>29.01</v>
          </cell>
        </row>
        <row r="1963">
          <cell r="A1963" t="str">
            <v xml:space="preserve">КРУПСКОЙ2/2 пашк </v>
          </cell>
          <cell r="B1963" t="str">
            <v xml:space="preserve">Гоголя 91\2 и ПРИСТР </v>
          </cell>
          <cell r="C1963" t="str">
            <v xml:space="preserve">Прочие </v>
          </cell>
          <cell r="D1963">
            <v>560.84</v>
          </cell>
          <cell r="E1963">
            <v>0</v>
          </cell>
          <cell r="F1963">
            <v>2523.77</v>
          </cell>
          <cell r="G1963">
            <v>0.43</v>
          </cell>
          <cell r="H1963">
            <v>1.19</v>
          </cell>
          <cell r="I1963">
            <v>4.5999999999999996</v>
          </cell>
          <cell r="J1963" t="str">
            <v xml:space="preserve"> </v>
          </cell>
          <cell r="K1963">
            <v>167</v>
          </cell>
          <cell r="L1963">
            <v>5.0340000000000003E-2</v>
          </cell>
          <cell r="M1963">
            <v>-19</v>
          </cell>
          <cell r="N1963">
            <v>18</v>
          </cell>
          <cell r="O1963">
            <v>1</v>
          </cell>
          <cell r="P1963">
            <v>73.494</v>
          </cell>
          <cell r="Q1963">
            <v>0</v>
          </cell>
          <cell r="R1963">
            <v>73.494</v>
          </cell>
        </row>
        <row r="1964">
          <cell r="A1964" t="str">
            <v xml:space="preserve">КРУПСКОЙ2/2 пашк </v>
          </cell>
          <cell r="B1964" t="str">
            <v xml:space="preserve">Гоголя 91\3 и ПРИСТР </v>
          </cell>
          <cell r="C1964" t="str">
            <v xml:space="preserve">Прочие </v>
          </cell>
          <cell r="D1964">
            <v>434.83</v>
          </cell>
          <cell r="E1964">
            <v>0</v>
          </cell>
          <cell r="F1964">
            <v>1956.75</v>
          </cell>
          <cell r="G1964">
            <v>0.43</v>
          </cell>
          <cell r="H1964">
            <v>1.19</v>
          </cell>
          <cell r="I1964">
            <v>4.5999999999999996</v>
          </cell>
          <cell r="J1964" t="str">
            <v xml:space="preserve"> </v>
          </cell>
          <cell r="K1964">
            <v>167</v>
          </cell>
          <cell r="L1964">
            <v>3.9030000000000002E-2</v>
          </cell>
          <cell r="M1964">
            <v>-19</v>
          </cell>
          <cell r="N1964">
            <v>18</v>
          </cell>
          <cell r="O1964">
            <v>1</v>
          </cell>
          <cell r="P1964">
            <v>56.982999999999997</v>
          </cell>
          <cell r="Q1964">
            <v>0</v>
          </cell>
          <cell r="R1964">
            <v>56.982999999999997</v>
          </cell>
        </row>
        <row r="1965">
          <cell r="A1965" t="str">
            <v xml:space="preserve">КРУПСКОЙ2/2 пашк </v>
          </cell>
          <cell r="B1965" t="str">
            <v xml:space="preserve">Гоголя 93 </v>
          </cell>
          <cell r="C1965" t="str">
            <v xml:space="preserve">Жилзаказчик </v>
          </cell>
          <cell r="D1965">
            <v>419.5</v>
          </cell>
          <cell r="E1965">
            <v>1665</v>
          </cell>
          <cell r="F1965">
            <v>1662.99</v>
          </cell>
          <cell r="G1965">
            <v>0.55000000000000004</v>
          </cell>
          <cell r="H1965">
            <v>1.19</v>
          </cell>
          <cell r="I1965">
            <v>4.5999999999999996</v>
          </cell>
          <cell r="J1965" t="str">
            <v xml:space="preserve">2 </v>
          </cell>
          <cell r="K1965">
            <v>167</v>
          </cell>
          <cell r="L1965">
            <v>4.2735999999999996E-2</v>
          </cell>
          <cell r="M1965">
            <v>-19</v>
          </cell>
          <cell r="N1965">
            <v>18</v>
          </cell>
          <cell r="O1965">
            <v>1</v>
          </cell>
          <cell r="P1965">
            <v>62.393999999999998</v>
          </cell>
          <cell r="Q1965">
            <v>55.655999999999999</v>
          </cell>
          <cell r="R1965">
            <v>55.655999999999999</v>
          </cell>
        </row>
        <row r="1966">
          <cell r="A1966" t="str">
            <v xml:space="preserve">КРУПСКОЙ2/2 пашк </v>
          </cell>
          <cell r="B1966" t="str">
            <v xml:space="preserve">Гоголя 95 </v>
          </cell>
          <cell r="C1966" t="str">
            <v xml:space="preserve">Жилзаказчик </v>
          </cell>
          <cell r="D1966">
            <v>388.8</v>
          </cell>
          <cell r="E1966">
            <v>1635</v>
          </cell>
          <cell r="F1966">
            <v>1633.01</v>
          </cell>
          <cell r="G1966">
            <v>0.56000000000000005</v>
          </cell>
          <cell r="H1966">
            <v>1.19</v>
          </cell>
          <cell r="I1966">
            <v>4.5999999999999996</v>
          </cell>
          <cell r="J1966" t="str">
            <v xml:space="preserve">2 </v>
          </cell>
          <cell r="K1966">
            <v>167</v>
          </cell>
          <cell r="L1966">
            <v>4.2193000000000001E-2</v>
          </cell>
          <cell r="M1966">
            <v>-19</v>
          </cell>
          <cell r="N1966">
            <v>18</v>
          </cell>
          <cell r="O1966">
            <v>1</v>
          </cell>
          <cell r="P1966">
            <v>61.6</v>
          </cell>
          <cell r="Q1966">
            <v>51.581000000000003</v>
          </cell>
          <cell r="R1966">
            <v>51.581000000000003</v>
          </cell>
        </row>
        <row r="1967">
          <cell r="A1967" t="str">
            <v xml:space="preserve">КРУПСКОЙ2/2 пашк </v>
          </cell>
          <cell r="B1967" t="str">
            <v xml:space="preserve">Крупская 8 </v>
          </cell>
          <cell r="C1967" t="str">
            <v xml:space="preserve">Жилзаказчик </v>
          </cell>
          <cell r="D1967">
            <v>406.3</v>
          </cell>
          <cell r="E1967">
            <v>1837</v>
          </cell>
          <cell r="F1967">
            <v>1836</v>
          </cell>
          <cell r="G1967">
            <v>0</v>
          </cell>
          <cell r="H1967">
            <v>1.19</v>
          </cell>
          <cell r="I1967">
            <v>4.5999999999999996</v>
          </cell>
          <cell r="J1967" t="str">
            <v xml:space="preserve">1 </v>
          </cell>
          <cell r="K1967">
            <v>167</v>
          </cell>
          <cell r="L1967">
            <v>3.8751000000000001E-2</v>
          </cell>
          <cell r="M1967">
            <v>-19</v>
          </cell>
          <cell r="N1967">
            <v>18</v>
          </cell>
          <cell r="O1967">
            <v>1</v>
          </cell>
          <cell r="P1967">
            <v>56.576000000000001</v>
          </cell>
          <cell r="Q1967">
            <v>53.902999999999999</v>
          </cell>
          <cell r="R1967">
            <v>53.902999999999999</v>
          </cell>
        </row>
        <row r="1968">
          <cell r="A1968" t="str">
            <v xml:space="preserve">КРУПСКОЙ2/2 пашк </v>
          </cell>
          <cell r="B1968" t="str">
            <v xml:space="preserve">Мира 1/1 </v>
          </cell>
          <cell r="C1968" t="str">
            <v xml:space="preserve">Жилзаказчик </v>
          </cell>
          <cell r="D1968">
            <v>491.4</v>
          </cell>
          <cell r="E1968">
            <v>2131</v>
          </cell>
          <cell r="F1968">
            <v>2128.9899999999998</v>
          </cell>
          <cell r="G1968">
            <v>0.53</v>
          </cell>
          <cell r="H1968">
            <v>1.19</v>
          </cell>
          <cell r="I1968">
            <v>4.5999999999999996</v>
          </cell>
          <cell r="J1968" t="str">
            <v xml:space="preserve">2 </v>
          </cell>
          <cell r="K1968">
            <v>167</v>
          </cell>
          <cell r="L1968">
            <v>5.2045000000000001E-2</v>
          </cell>
          <cell r="M1968">
            <v>-19</v>
          </cell>
          <cell r="N1968">
            <v>18</v>
          </cell>
          <cell r="O1968">
            <v>1</v>
          </cell>
          <cell r="P1968">
            <v>75.986000000000004</v>
          </cell>
          <cell r="Q1968">
            <v>65.195999999999998</v>
          </cell>
          <cell r="R1968">
            <v>65.195999999999998</v>
          </cell>
        </row>
        <row r="1969">
          <cell r="A1969" t="str">
            <v xml:space="preserve">КРУПСКОЙ2/2 пашк </v>
          </cell>
          <cell r="B1969" t="str">
            <v xml:space="preserve">Мира 6 </v>
          </cell>
          <cell r="C1969" t="str">
            <v xml:space="preserve">Жилзаказчик </v>
          </cell>
          <cell r="D1969">
            <v>831.5</v>
          </cell>
          <cell r="E1969">
            <v>3723</v>
          </cell>
          <cell r="F1969">
            <v>3720.99</v>
          </cell>
          <cell r="G1969">
            <v>0.48</v>
          </cell>
          <cell r="H1969">
            <v>1.19</v>
          </cell>
          <cell r="I1969">
            <v>4.5999999999999996</v>
          </cell>
          <cell r="J1969" t="str">
            <v xml:space="preserve">2 </v>
          </cell>
          <cell r="K1969">
            <v>167</v>
          </cell>
          <cell r="L1969">
            <v>8.2160000000000011E-2</v>
          </cell>
          <cell r="M1969">
            <v>-19</v>
          </cell>
          <cell r="N1969">
            <v>18</v>
          </cell>
          <cell r="O1969">
            <v>1</v>
          </cell>
          <cell r="P1969">
            <v>119.953</v>
          </cell>
          <cell r="Q1969">
            <v>110.316</v>
          </cell>
          <cell r="R1969">
            <v>110.316</v>
          </cell>
        </row>
        <row r="1970">
          <cell r="A1970" t="str">
            <v xml:space="preserve">КРУПСКОЙ2/2 пашк </v>
          </cell>
          <cell r="B1970" t="str">
            <v xml:space="preserve">Новопочтовая 66/А </v>
          </cell>
          <cell r="C1970" t="str">
            <v xml:space="preserve">Жилзаказчик </v>
          </cell>
          <cell r="D1970">
            <v>640.6</v>
          </cell>
          <cell r="E1970">
            <v>1881</v>
          </cell>
          <cell r="F1970">
            <v>1749.9</v>
          </cell>
          <cell r="G1970">
            <v>0.45</v>
          </cell>
          <cell r="H1970">
            <v>1.19</v>
          </cell>
          <cell r="I1970">
            <v>4.5999999999999996</v>
          </cell>
          <cell r="J1970" t="str">
            <v xml:space="preserve">2 </v>
          </cell>
          <cell r="K1970">
            <v>167</v>
          </cell>
          <cell r="L1970">
            <v>3.6365000000000001E-2</v>
          </cell>
          <cell r="M1970">
            <v>-19</v>
          </cell>
          <cell r="N1970">
            <v>18</v>
          </cell>
          <cell r="O1970">
            <v>1</v>
          </cell>
          <cell r="P1970">
            <v>53.091999999999999</v>
          </cell>
          <cell r="Q1970">
            <v>84.986999999999995</v>
          </cell>
          <cell r="R1970">
            <v>84.986999999999995</v>
          </cell>
        </row>
        <row r="1971">
          <cell r="A1971" t="str">
            <v xml:space="preserve">КРУПСКОЙ2/2 пашк </v>
          </cell>
          <cell r="B1971" t="str">
            <v xml:space="preserve">Новопочтовая 66/Б </v>
          </cell>
          <cell r="C1971" t="str">
            <v xml:space="preserve">Жилзаказчик </v>
          </cell>
          <cell r="D1971">
            <v>353.9</v>
          </cell>
          <cell r="E1971">
            <v>2164</v>
          </cell>
          <cell r="F1971">
            <v>2164.15</v>
          </cell>
          <cell r="G1971">
            <v>0.45</v>
          </cell>
          <cell r="H1971">
            <v>1.19</v>
          </cell>
          <cell r="I1971">
            <v>4.5999999999999996</v>
          </cell>
          <cell r="J1971" t="str">
            <v xml:space="preserve">2 </v>
          </cell>
          <cell r="K1971">
            <v>167</v>
          </cell>
          <cell r="L1971">
            <v>4.4974E-2</v>
          </cell>
          <cell r="M1971">
            <v>-19</v>
          </cell>
          <cell r="N1971">
            <v>18</v>
          </cell>
          <cell r="O1971">
            <v>1</v>
          </cell>
          <cell r="P1971">
            <v>65.659000000000006</v>
          </cell>
          <cell r="Q1971">
            <v>46.954000000000001</v>
          </cell>
          <cell r="R1971">
            <v>46.954000000000001</v>
          </cell>
        </row>
        <row r="1972">
          <cell r="A1972" t="str">
            <v xml:space="preserve">КРУПСКОЙ2/2 пашк </v>
          </cell>
          <cell r="B1972" t="str">
            <v xml:space="preserve">Мира 1 МДОУ-66 </v>
          </cell>
          <cell r="C1972" t="str">
            <v xml:space="preserve">Бюджет </v>
          </cell>
          <cell r="D1972">
            <v>404.86</v>
          </cell>
          <cell r="E1972">
            <v>1737</v>
          </cell>
          <cell r="F1972">
            <v>1821.87</v>
          </cell>
          <cell r="G1972">
            <v>0.38</v>
          </cell>
          <cell r="H1972">
            <v>1.19</v>
          </cell>
          <cell r="I1972">
            <v>4.5999999999999996</v>
          </cell>
          <cell r="J1972" t="str">
            <v xml:space="preserve"> </v>
          </cell>
          <cell r="K1972">
            <v>167</v>
          </cell>
          <cell r="L1972">
            <v>3.3850000000000005E-2</v>
          </cell>
          <cell r="M1972">
            <v>-19</v>
          </cell>
          <cell r="N1972">
            <v>20</v>
          </cell>
          <cell r="O1972">
            <v>1</v>
          </cell>
          <cell r="P1972">
            <v>53.843000000000004</v>
          </cell>
          <cell r="Q1972">
            <v>0</v>
          </cell>
          <cell r="R1972">
            <v>53.843000000000004</v>
          </cell>
        </row>
        <row r="1973">
          <cell r="A1973" t="str">
            <v xml:space="preserve">КРУПСКОЙ2/2 пашк </v>
          </cell>
          <cell r="B1973" t="str">
            <v xml:space="preserve">Мира 1 д/сад 66 хозблок </v>
          </cell>
          <cell r="C1973" t="str">
            <v xml:space="preserve">Бюджет </v>
          </cell>
          <cell r="D1973">
            <v>265.20999999999998</v>
          </cell>
          <cell r="E1973">
            <v>0</v>
          </cell>
          <cell r="F1973">
            <v>1193.46</v>
          </cell>
          <cell r="G1973">
            <v>0.38</v>
          </cell>
          <cell r="H1973">
            <v>1.19</v>
          </cell>
          <cell r="I1973">
            <v>4.5999999999999996</v>
          </cell>
          <cell r="J1973" t="str">
            <v xml:space="preserve"> </v>
          </cell>
          <cell r="K1973">
            <v>167</v>
          </cell>
          <cell r="L1973">
            <v>1.9900000000000001E-2</v>
          </cell>
          <cell r="M1973">
            <v>-19</v>
          </cell>
          <cell r="N1973">
            <v>16</v>
          </cell>
          <cell r="O1973">
            <v>1</v>
          </cell>
          <cell r="P1973">
            <v>26.155999999999999</v>
          </cell>
          <cell r="Q1973">
            <v>0</v>
          </cell>
          <cell r="R1973">
            <v>26.155999999999999</v>
          </cell>
        </row>
        <row r="1974">
          <cell r="A1974" t="str">
            <v xml:space="preserve">КРУПСКОЙ2/2 пашк </v>
          </cell>
          <cell r="B1974" t="str">
            <v xml:space="preserve">Мира 1 спортзал </v>
          </cell>
          <cell r="C1974" t="str">
            <v xml:space="preserve">Бюджет </v>
          </cell>
          <cell r="D1974">
            <v>122.9</v>
          </cell>
          <cell r="E1974">
            <v>477</v>
          </cell>
          <cell r="F1974">
            <v>477</v>
          </cell>
          <cell r="G1974">
            <v>0.39</v>
          </cell>
          <cell r="H1974">
            <v>1.19</v>
          </cell>
          <cell r="I1974">
            <v>4.5999999999999996</v>
          </cell>
          <cell r="J1974" t="str">
            <v xml:space="preserve"> </v>
          </cell>
          <cell r="K1974">
            <v>167</v>
          </cell>
          <cell r="L1974">
            <v>8.1079999999999989E-3</v>
          </cell>
          <cell r="M1974">
            <v>-19</v>
          </cell>
          <cell r="N1974">
            <v>16</v>
          </cell>
          <cell r="O1974">
            <v>1</v>
          </cell>
          <cell r="P1974">
            <v>10.657</v>
          </cell>
          <cell r="Q1974">
            <v>0</v>
          </cell>
          <cell r="R1974">
            <v>10.657</v>
          </cell>
        </row>
        <row r="1975">
          <cell r="A1975" t="str">
            <v xml:space="preserve">КРУПСКОЙ2/2 пашк </v>
          </cell>
          <cell r="B1975" t="str">
            <v xml:space="preserve">Крупская 1/2 ж/д </v>
          </cell>
          <cell r="C1975" t="str">
            <v xml:space="preserve">Население </v>
          </cell>
          <cell r="D1975">
            <v>1838.8</v>
          </cell>
          <cell r="E1975">
            <v>6534</v>
          </cell>
          <cell r="F1975">
            <v>5173.0200000000004</v>
          </cell>
          <cell r="G1975">
            <v>0.38</v>
          </cell>
          <cell r="H1975">
            <v>1.19</v>
          </cell>
          <cell r="I1975">
            <v>4.5999999999999996</v>
          </cell>
          <cell r="J1975" t="str">
            <v xml:space="preserve">4 </v>
          </cell>
          <cell r="K1975">
            <v>167</v>
          </cell>
          <cell r="L1975">
            <v>9.1185000000000002E-2</v>
          </cell>
          <cell r="M1975">
            <v>-19</v>
          </cell>
          <cell r="N1975">
            <v>18</v>
          </cell>
          <cell r="O1975">
            <v>1</v>
          </cell>
          <cell r="P1975">
            <v>133.12799999999999</v>
          </cell>
          <cell r="Q1975">
            <v>243.95400000000001</v>
          </cell>
          <cell r="R1975">
            <v>243.95400000000001</v>
          </cell>
        </row>
        <row r="1976">
          <cell r="A1976" t="str">
            <v xml:space="preserve">КРУПСКОЙ2/2 пашк </v>
          </cell>
          <cell r="B1976" t="str">
            <v xml:space="preserve">Н Почтовая 66 маг-н </v>
          </cell>
          <cell r="C1976" t="str">
            <v xml:space="preserve">Прочие </v>
          </cell>
          <cell r="D1976">
            <v>77.150000000000006</v>
          </cell>
          <cell r="E1976">
            <v>0</v>
          </cell>
          <cell r="F1976">
            <v>347.19</v>
          </cell>
          <cell r="G1976">
            <v>0.45</v>
          </cell>
          <cell r="H1976">
            <v>1.19</v>
          </cell>
          <cell r="I1976">
            <v>4.5999999999999996</v>
          </cell>
          <cell r="J1976" t="str">
            <v xml:space="preserve"> </v>
          </cell>
          <cell r="K1976">
            <v>167</v>
          </cell>
          <cell r="L1976">
            <v>6.6300000000000005E-3</v>
          </cell>
          <cell r="M1976">
            <v>-19</v>
          </cell>
          <cell r="N1976">
            <v>15</v>
          </cell>
          <cell r="O1976">
            <v>1</v>
          </cell>
          <cell r="P1976">
            <v>8.1880000000000006</v>
          </cell>
          <cell r="Q1976">
            <v>0</v>
          </cell>
          <cell r="R1976">
            <v>8.1880000000000006</v>
          </cell>
        </row>
        <row r="1977">
          <cell r="A1977" t="str">
            <v xml:space="preserve">Итого по котельной </v>
          </cell>
          <cell r="B1977" t="str">
            <v xml:space="preserve">собственное ---------------------------- </v>
          </cell>
          <cell r="C1977" t="str">
            <v xml:space="preserve">По всем группам </v>
          </cell>
          <cell r="D1977">
            <v>10656.759999999998</v>
          </cell>
          <cell r="E1977">
            <v>31855</v>
          </cell>
          <cell r="F1977">
            <v>43594.400000000009</v>
          </cell>
          <cell r="H1977">
            <v>1.19</v>
          </cell>
          <cell r="L1977">
            <v>0.93761700000000003</v>
          </cell>
          <cell r="P1977">
            <v>1367.7509999999997</v>
          </cell>
          <cell r="Q1977">
            <v>712.54700000000003</v>
          </cell>
          <cell r="R1977">
            <v>1451.91</v>
          </cell>
        </row>
        <row r="1978">
          <cell r="A1978" t="str">
            <v xml:space="preserve"> </v>
          </cell>
          <cell r="B1978" t="str">
            <v xml:space="preserve"> </v>
          </cell>
          <cell r="C1978" t="str">
            <v xml:space="preserve">Бюджет </v>
          </cell>
          <cell r="D1978">
            <v>792.96999999999991</v>
          </cell>
          <cell r="E1978">
            <v>2214</v>
          </cell>
          <cell r="F1978">
            <v>3492.33</v>
          </cell>
          <cell r="H1978">
            <v>1.19</v>
          </cell>
          <cell r="L1978">
            <v>6.1858000000000003E-2</v>
          </cell>
          <cell r="P1978">
            <v>90.655999999999992</v>
          </cell>
          <cell r="Q1978">
            <v>0</v>
          </cell>
          <cell r="R1978">
            <v>90.655999999999992</v>
          </cell>
        </row>
        <row r="1979">
          <cell r="A1979" t="str">
            <v xml:space="preserve"> </v>
          </cell>
          <cell r="B1979" t="str">
            <v xml:space="preserve"> </v>
          </cell>
          <cell r="C1979" t="str">
            <v xml:space="preserve">"Население" в т.ч. "Жилзаказчик" </v>
          </cell>
          <cell r="D1979">
            <v>5370.8</v>
          </cell>
          <cell r="E1979">
            <v>21570</v>
          </cell>
          <cell r="F1979">
            <v>20069.05</v>
          </cell>
          <cell r="H1979">
            <v>1.19</v>
          </cell>
          <cell r="L1979">
            <v>0.43040900000000004</v>
          </cell>
          <cell r="P1979">
            <v>628.38799999999992</v>
          </cell>
          <cell r="Q1979">
            <v>712.54700000000003</v>
          </cell>
          <cell r="R1979">
            <v>712.54700000000003</v>
          </cell>
        </row>
        <row r="1980">
          <cell r="A1980" t="str">
            <v xml:space="preserve"> </v>
          </cell>
          <cell r="B1980" t="str">
            <v xml:space="preserve"> </v>
          </cell>
          <cell r="C1980" t="str">
            <v xml:space="preserve">Жилзаказчик </v>
          </cell>
          <cell r="D1980">
            <v>3532</v>
          </cell>
          <cell r="E1980">
            <v>15036</v>
          </cell>
          <cell r="F1980">
            <v>14896.03</v>
          </cell>
          <cell r="H1980">
            <v>1.19</v>
          </cell>
          <cell r="L1980">
            <v>0.33922400000000003</v>
          </cell>
          <cell r="P1980">
            <v>495.26</v>
          </cell>
          <cell r="Q1980">
            <v>468.59300000000002</v>
          </cell>
          <cell r="R1980">
            <v>468.59300000000002</v>
          </cell>
        </row>
        <row r="1981">
          <cell r="A1981" t="str">
            <v xml:space="preserve"> </v>
          </cell>
          <cell r="B1981" t="str">
            <v xml:space="preserve"> </v>
          </cell>
          <cell r="C1981" t="str">
            <v xml:space="preserve">Прочие </v>
          </cell>
          <cell r="D1981">
            <v>4492.99</v>
          </cell>
          <cell r="E1981">
            <v>8071</v>
          </cell>
          <cell r="F1981">
            <v>20033.02</v>
          </cell>
          <cell r="H1981">
            <v>1.19</v>
          </cell>
          <cell r="L1981">
            <v>0.44535000000000002</v>
          </cell>
          <cell r="P1981">
            <v>648.70699999999988</v>
          </cell>
          <cell r="Q1981">
            <v>0</v>
          </cell>
          <cell r="R1981">
            <v>648.70699999999988</v>
          </cell>
        </row>
        <row r="1982">
          <cell r="A1982" t="str">
            <v>Тепловые потери в наружных сетях потребителей</v>
          </cell>
          <cell r="H1982">
            <v>1.19</v>
          </cell>
        </row>
        <row r="1983">
          <cell r="A1983" t="str">
            <v xml:space="preserve">Казачья 18 </v>
          </cell>
          <cell r="B1983" t="str">
            <v xml:space="preserve">Карасунская Набережная 81 </v>
          </cell>
          <cell r="C1983" t="str">
            <v xml:space="preserve">Прочие </v>
          </cell>
          <cell r="D1983">
            <v>162.30000000000001</v>
          </cell>
          <cell r="E1983">
            <v>0</v>
          </cell>
          <cell r="F1983">
            <v>593.47</v>
          </cell>
          <cell r="G1983">
            <v>0.38</v>
          </cell>
          <cell r="H1983">
            <v>1.19</v>
          </cell>
          <cell r="I1983">
            <v>4.5999999999999996</v>
          </cell>
          <cell r="J1983" t="str">
            <v xml:space="preserve"> </v>
          </cell>
          <cell r="K1983">
            <v>167</v>
          </cell>
          <cell r="L1983">
            <v>9.5370000000000003E-3</v>
          </cell>
          <cell r="M1983">
            <v>-19</v>
          </cell>
          <cell r="N1983">
            <v>15</v>
          </cell>
          <cell r="O1983">
            <v>1</v>
          </cell>
          <cell r="P1983">
            <v>11.779</v>
          </cell>
          <cell r="Q1983">
            <v>0</v>
          </cell>
          <cell r="R1983">
            <v>11.779</v>
          </cell>
        </row>
        <row r="1984">
          <cell r="A1984" t="str">
            <v xml:space="preserve">Казачья 18 </v>
          </cell>
          <cell r="B1984" t="str">
            <v xml:space="preserve">Карас.Набережная 99 ИТП-1 </v>
          </cell>
          <cell r="C1984" t="str">
            <v xml:space="preserve">Население </v>
          </cell>
          <cell r="D1984">
            <v>5994.2</v>
          </cell>
          <cell r="E1984">
            <v>29479</v>
          </cell>
          <cell r="F1984">
            <v>15398.44</v>
          </cell>
          <cell r="G1984">
            <v>0</v>
          </cell>
          <cell r="H1984">
            <v>1.19</v>
          </cell>
          <cell r="I1984">
            <v>4.5999999999999996</v>
          </cell>
          <cell r="J1984" t="str">
            <v xml:space="preserve">10 </v>
          </cell>
          <cell r="K1984">
            <v>167</v>
          </cell>
          <cell r="L1984">
            <v>0.25</v>
          </cell>
          <cell r="M1984">
            <v>-19</v>
          </cell>
          <cell r="N1984">
            <v>18</v>
          </cell>
          <cell r="O1984">
            <v>1</v>
          </cell>
          <cell r="P1984">
            <v>364.995</v>
          </cell>
          <cell r="Q1984">
            <v>596.44500000000005</v>
          </cell>
          <cell r="R1984">
            <v>596.44500000000005</v>
          </cell>
        </row>
        <row r="1985">
          <cell r="A1985" t="str">
            <v xml:space="preserve">Казачья 18 </v>
          </cell>
          <cell r="B1985" t="str">
            <v xml:space="preserve">Карас.Набережная 99 ИТП-2 </v>
          </cell>
          <cell r="C1985" t="str">
            <v xml:space="preserve">Население </v>
          </cell>
          <cell r="D1985">
            <v>8609.5</v>
          </cell>
          <cell r="E1985">
            <v>48004</v>
          </cell>
          <cell r="F1985">
            <v>25253.439999999999</v>
          </cell>
          <cell r="G1985">
            <v>0</v>
          </cell>
          <cell r="H1985">
            <v>1.19</v>
          </cell>
          <cell r="I1985">
            <v>4.5999999999999996</v>
          </cell>
          <cell r="J1985" t="str">
            <v xml:space="preserve">10 </v>
          </cell>
          <cell r="K1985">
            <v>167</v>
          </cell>
          <cell r="L1985">
            <v>0.41</v>
          </cell>
          <cell r="M1985">
            <v>-19</v>
          </cell>
          <cell r="N1985">
            <v>18</v>
          </cell>
          <cell r="O1985">
            <v>1</v>
          </cell>
          <cell r="P1985">
            <v>598.59100000000001</v>
          </cell>
          <cell r="Q1985">
            <v>856.673</v>
          </cell>
          <cell r="R1985">
            <v>856.673</v>
          </cell>
        </row>
        <row r="1986">
          <cell r="A1986" t="str">
            <v xml:space="preserve">Казачья 18 </v>
          </cell>
          <cell r="B1986" t="str">
            <v xml:space="preserve">Карасунская Набережная 79 </v>
          </cell>
          <cell r="C1986" t="str">
            <v xml:space="preserve">Жилзаказчик </v>
          </cell>
          <cell r="D1986">
            <v>2567.9</v>
          </cell>
          <cell r="E1986">
            <v>8976</v>
          </cell>
          <cell r="F1986">
            <v>8976</v>
          </cell>
          <cell r="G1986">
            <v>0</v>
          </cell>
          <cell r="H1986">
            <v>1.19</v>
          </cell>
          <cell r="I1986">
            <v>4.5999999999999996</v>
          </cell>
          <cell r="J1986" t="str">
            <v xml:space="preserve">5 </v>
          </cell>
          <cell r="K1986">
            <v>167</v>
          </cell>
          <cell r="L1986">
            <v>0.16645499999999999</v>
          </cell>
          <cell r="M1986">
            <v>-19</v>
          </cell>
          <cell r="N1986">
            <v>18</v>
          </cell>
          <cell r="O1986">
            <v>1</v>
          </cell>
          <cell r="P1986">
            <v>243.02099999999999</v>
          </cell>
          <cell r="Q1986">
            <v>255.51300000000001</v>
          </cell>
          <cell r="R1986">
            <v>255.51300000000001</v>
          </cell>
        </row>
        <row r="1987">
          <cell r="A1987" t="str">
            <v xml:space="preserve">Казачья 18 </v>
          </cell>
          <cell r="B1987" t="str">
            <v xml:space="preserve">Карасунская Набережная 81 </v>
          </cell>
          <cell r="C1987" t="str">
            <v xml:space="preserve">Жилзаказчик </v>
          </cell>
          <cell r="D1987">
            <v>2549.1999999999998</v>
          </cell>
          <cell r="E1987">
            <v>12341</v>
          </cell>
          <cell r="F1987">
            <v>12341</v>
          </cell>
          <cell r="G1987">
            <v>0</v>
          </cell>
          <cell r="H1987">
            <v>1.19</v>
          </cell>
          <cell r="I1987">
            <v>4.5999999999999996</v>
          </cell>
          <cell r="J1987" t="str">
            <v xml:space="preserve">5 </v>
          </cell>
          <cell r="K1987">
            <v>167</v>
          </cell>
          <cell r="L1987">
            <v>0.17779499999999998</v>
          </cell>
          <cell r="M1987">
            <v>-19</v>
          </cell>
          <cell r="N1987">
            <v>18</v>
          </cell>
          <cell r="O1987">
            <v>1</v>
          </cell>
          <cell r="P1987">
            <v>259.577</v>
          </cell>
          <cell r="Q1987">
            <v>253.65600000000001</v>
          </cell>
          <cell r="R1987">
            <v>253.65600000000001</v>
          </cell>
        </row>
        <row r="1988">
          <cell r="A1988" t="str">
            <v xml:space="preserve">Казачья 18 </v>
          </cell>
          <cell r="B1988" t="str">
            <v xml:space="preserve">Карасунская Набережная 83 </v>
          </cell>
          <cell r="C1988" t="str">
            <v xml:space="preserve">Жилзаказчик </v>
          </cell>
          <cell r="D1988">
            <v>6075.4</v>
          </cell>
          <cell r="E1988">
            <v>22643</v>
          </cell>
          <cell r="F1988">
            <v>22643</v>
          </cell>
          <cell r="G1988">
            <v>0</v>
          </cell>
          <cell r="H1988">
            <v>1.19</v>
          </cell>
          <cell r="I1988">
            <v>4.5999999999999996</v>
          </cell>
          <cell r="J1988" t="str">
            <v xml:space="preserve">5 </v>
          </cell>
          <cell r="K1988">
            <v>167</v>
          </cell>
          <cell r="L1988">
            <v>0.38853899999999997</v>
          </cell>
          <cell r="M1988">
            <v>-19</v>
          </cell>
          <cell r="N1988">
            <v>18</v>
          </cell>
          <cell r="O1988">
            <v>1</v>
          </cell>
          <cell r="P1988">
            <v>567.25800000000004</v>
          </cell>
          <cell r="Q1988">
            <v>604.52099999999996</v>
          </cell>
          <cell r="R1988">
            <v>604.52099999999996</v>
          </cell>
        </row>
        <row r="1989">
          <cell r="A1989" t="str">
            <v xml:space="preserve">Казачья 18 </v>
          </cell>
          <cell r="B1989" t="str">
            <v xml:space="preserve">Садовая 12 </v>
          </cell>
          <cell r="C1989" t="str">
            <v xml:space="preserve">Жилзаказчик </v>
          </cell>
          <cell r="D1989">
            <v>2639.5</v>
          </cell>
          <cell r="E1989">
            <v>25956</v>
          </cell>
          <cell r="F1989">
            <v>11490.81</v>
          </cell>
          <cell r="G1989">
            <v>0</v>
          </cell>
          <cell r="H1989">
            <v>1.19</v>
          </cell>
          <cell r="I1989">
            <v>4.5999999999999996</v>
          </cell>
          <cell r="J1989" t="str">
            <v xml:space="preserve">5 </v>
          </cell>
          <cell r="K1989">
            <v>167</v>
          </cell>
          <cell r="L1989">
            <v>0.22560000000000002</v>
          </cell>
          <cell r="M1989">
            <v>-19</v>
          </cell>
          <cell r="N1989">
            <v>18</v>
          </cell>
          <cell r="O1989">
            <v>1</v>
          </cell>
          <cell r="P1989">
            <v>329.37</v>
          </cell>
          <cell r="Q1989">
            <v>262.63900000000001</v>
          </cell>
          <cell r="R1989">
            <v>262.63900000000001</v>
          </cell>
        </row>
        <row r="1990">
          <cell r="A1990" t="str">
            <v xml:space="preserve">Казачья 18 </v>
          </cell>
          <cell r="B1990" t="str">
            <v xml:space="preserve">Садовая 14 /85л/ </v>
          </cell>
          <cell r="C1990" t="str">
            <v xml:space="preserve">Жилзаказчик </v>
          </cell>
          <cell r="D1990">
            <v>338.7</v>
          </cell>
          <cell r="E1990">
            <v>3032</v>
          </cell>
          <cell r="F1990">
            <v>1916.86</v>
          </cell>
          <cell r="G1990">
            <v>0.45</v>
          </cell>
          <cell r="H1990">
            <v>1.19</v>
          </cell>
          <cell r="I1990">
            <v>4.5999999999999996</v>
          </cell>
          <cell r="J1990" t="str">
            <v xml:space="preserve">3 </v>
          </cell>
          <cell r="K1990">
            <v>167</v>
          </cell>
          <cell r="L1990">
            <v>3.3512E-2</v>
          </cell>
          <cell r="M1990">
            <v>-19</v>
          </cell>
          <cell r="N1990">
            <v>18</v>
          </cell>
          <cell r="O1990">
            <v>1</v>
          </cell>
          <cell r="P1990">
            <v>48.927</v>
          </cell>
          <cell r="Q1990">
            <v>44.936999999999998</v>
          </cell>
          <cell r="R1990">
            <v>44.936999999999998</v>
          </cell>
        </row>
        <row r="1991">
          <cell r="A1991" t="str">
            <v xml:space="preserve">Казачья 18 </v>
          </cell>
          <cell r="B1991" t="str">
            <v xml:space="preserve">Карасуно-Набережная 93\1 </v>
          </cell>
          <cell r="C1991" t="str">
            <v xml:space="preserve">Население </v>
          </cell>
          <cell r="D1991">
            <v>52.1</v>
          </cell>
          <cell r="E1991">
            <v>0</v>
          </cell>
          <cell r="F1991">
            <v>257.58999999999997</v>
          </cell>
          <cell r="G1991">
            <v>0.78</v>
          </cell>
          <cell r="H1991">
            <v>1.19</v>
          </cell>
          <cell r="I1991">
            <v>4.5999999999999996</v>
          </cell>
          <cell r="J1991" t="str">
            <v xml:space="preserve">1 </v>
          </cell>
          <cell r="K1991">
            <v>167</v>
          </cell>
          <cell r="L1991">
            <v>9.3200000000000002E-3</v>
          </cell>
          <cell r="M1991">
            <v>-19</v>
          </cell>
          <cell r="N1991">
            <v>18</v>
          </cell>
          <cell r="O1991">
            <v>1</v>
          </cell>
          <cell r="P1991">
            <v>13.606999999999999</v>
          </cell>
          <cell r="Q1991">
            <v>6.91</v>
          </cell>
          <cell r="R1991">
            <v>6.91</v>
          </cell>
        </row>
        <row r="1992">
          <cell r="A1992" t="str">
            <v xml:space="preserve">Казачья 18 </v>
          </cell>
          <cell r="B1992" t="str">
            <v xml:space="preserve">Карасуно-Набережная 93 </v>
          </cell>
          <cell r="C1992" t="str">
            <v xml:space="preserve">Население </v>
          </cell>
          <cell r="D1992">
            <v>78.099999999999994</v>
          </cell>
          <cell r="E1992">
            <v>0</v>
          </cell>
          <cell r="F1992">
            <v>298.31</v>
          </cell>
          <cell r="G1992">
            <v>0.74</v>
          </cell>
          <cell r="H1992">
            <v>1.19</v>
          </cell>
          <cell r="I1992">
            <v>4.5999999999999996</v>
          </cell>
          <cell r="J1992" t="str">
            <v xml:space="preserve">1 </v>
          </cell>
          <cell r="K1992">
            <v>167</v>
          </cell>
          <cell r="L1992">
            <v>1.0240000000000001E-2</v>
          </cell>
          <cell r="M1992">
            <v>-19</v>
          </cell>
          <cell r="N1992">
            <v>18</v>
          </cell>
          <cell r="O1992">
            <v>1</v>
          </cell>
          <cell r="P1992">
            <v>14.952</v>
          </cell>
          <cell r="Q1992">
            <v>10.359</v>
          </cell>
          <cell r="R1992">
            <v>10.359</v>
          </cell>
        </row>
        <row r="1993">
          <cell r="A1993" t="str">
            <v xml:space="preserve">Казачья 18 </v>
          </cell>
          <cell r="B1993" t="str">
            <v xml:space="preserve">Карасуно-Набережная 81 магазин </v>
          </cell>
          <cell r="C1993" t="str">
            <v xml:space="preserve">Прочие </v>
          </cell>
          <cell r="D1993">
            <v>448</v>
          </cell>
          <cell r="E1993">
            <v>1525</v>
          </cell>
          <cell r="F1993">
            <v>1479.54</v>
          </cell>
          <cell r="G1993">
            <v>0.38</v>
          </cell>
          <cell r="H1993">
            <v>1.19</v>
          </cell>
          <cell r="I1993">
            <v>4.5999999999999996</v>
          </cell>
          <cell r="J1993" t="str">
            <v xml:space="preserve"> </v>
          </cell>
          <cell r="K1993">
            <v>167</v>
          </cell>
          <cell r="L1993">
            <v>2.5873999999999998E-2</v>
          </cell>
          <cell r="M1993">
            <v>-19</v>
          </cell>
          <cell r="N1993">
            <v>18</v>
          </cell>
          <cell r="O1993">
            <v>1</v>
          </cell>
          <cell r="P1993">
            <v>37.776000000000003</v>
          </cell>
          <cell r="Q1993">
            <v>0</v>
          </cell>
          <cell r="R1993">
            <v>37.776000000000003</v>
          </cell>
        </row>
        <row r="1994">
          <cell r="A1994" t="str">
            <v xml:space="preserve">Казачья 18 </v>
          </cell>
          <cell r="B1994" t="str">
            <v xml:space="preserve">Карасуно-Набереж.89 1/2 </v>
          </cell>
          <cell r="C1994" t="str">
            <v xml:space="preserve">Население </v>
          </cell>
          <cell r="D1994">
            <v>24.1</v>
          </cell>
          <cell r="E1994">
            <v>0</v>
          </cell>
          <cell r="F1994">
            <v>94.38</v>
          </cell>
          <cell r="G1994">
            <v>0.82</v>
          </cell>
          <cell r="H1994">
            <v>1.19</v>
          </cell>
          <cell r="I1994">
            <v>4.5999999999999996</v>
          </cell>
          <cell r="J1994" t="str">
            <v xml:space="preserve">1 </v>
          </cell>
          <cell r="K1994">
            <v>167</v>
          </cell>
          <cell r="L1994">
            <v>3.5900000000000003E-3</v>
          </cell>
          <cell r="M1994">
            <v>-19</v>
          </cell>
          <cell r="N1994">
            <v>18</v>
          </cell>
          <cell r="O1994">
            <v>1</v>
          </cell>
          <cell r="P1994">
            <v>5.2409999999999997</v>
          </cell>
          <cell r="Q1994">
            <v>3.1949999999999998</v>
          </cell>
          <cell r="R1994">
            <v>3.1949999999999998</v>
          </cell>
        </row>
        <row r="1995">
          <cell r="A1995" t="str">
            <v xml:space="preserve">Казачья 18 </v>
          </cell>
          <cell r="B1995" t="str">
            <v xml:space="preserve">Казачья 18/1 лит."Е"ж/д </v>
          </cell>
          <cell r="C1995" t="str">
            <v xml:space="preserve">Население </v>
          </cell>
          <cell r="D1995">
            <v>43.5</v>
          </cell>
          <cell r="E1995">
            <v>0</v>
          </cell>
          <cell r="F1995">
            <v>155.91999999999999</v>
          </cell>
          <cell r="G1995">
            <v>0.86</v>
          </cell>
          <cell r="H1995">
            <v>1.19</v>
          </cell>
          <cell r="I1995">
            <v>4.5999999999999996</v>
          </cell>
          <cell r="J1995" t="str">
            <v xml:space="preserve">1 </v>
          </cell>
          <cell r="K1995">
            <v>167</v>
          </cell>
          <cell r="L1995">
            <v>6.2200000000000007E-3</v>
          </cell>
          <cell r="M1995">
            <v>-19</v>
          </cell>
          <cell r="N1995">
            <v>18</v>
          </cell>
          <cell r="O1995">
            <v>1</v>
          </cell>
          <cell r="P1995">
            <v>9.08</v>
          </cell>
          <cell r="Q1995">
            <v>5.7709999999999999</v>
          </cell>
          <cell r="R1995">
            <v>5.7709999999999999</v>
          </cell>
        </row>
        <row r="1996">
          <cell r="A1996" t="str">
            <v xml:space="preserve">Казачья 18 </v>
          </cell>
          <cell r="B1996" t="str">
            <v xml:space="preserve">К Набережная 91 ж/д </v>
          </cell>
          <cell r="C1996" t="str">
            <v xml:space="preserve">Население </v>
          </cell>
          <cell r="D1996">
            <v>80.099999999999994</v>
          </cell>
          <cell r="E1996">
            <v>286</v>
          </cell>
          <cell r="F1996">
            <v>286</v>
          </cell>
          <cell r="G1996">
            <v>0.78</v>
          </cell>
          <cell r="H1996">
            <v>1.19</v>
          </cell>
          <cell r="I1996">
            <v>4.5999999999999996</v>
          </cell>
          <cell r="J1996" t="str">
            <v xml:space="preserve">1 </v>
          </cell>
          <cell r="K1996">
            <v>167</v>
          </cell>
          <cell r="L1996">
            <v>1.0200000000000001E-2</v>
          </cell>
          <cell r="M1996">
            <v>-19</v>
          </cell>
          <cell r="N1996">
            <v>18</v>
          </cell>
          <cell r="O1996">
            <v>1</v>
          </cell>
          <cell r="P1996">
            <v>14.891999999999999</v>
          </cell>
          <cell r="Q1996">
            <v>10.625</v>
          </cell>
          <cell r="R1996">
            <v>10.625</v>
          </cell>
        </row>
        <row r="1997">
          <cell r="A1997" t="str">
            <v xml:space="preserve">Казачья 18 </v>
          </cell>
          <cell r="B1997" t="str">
            <v xml:space="preserve">Казачья 18 шк N cо спортзалом </v>
          </cell>
          <cell r="C1997" t="str">
            <v xml:space="preserve">Бюджет </v>
          </cell>
          <cell r="D1997">
            <v>4720.9799999999996</v>
          </cell>
          <cell r="E1997">
            <v>0</v>
          </cell>
          <cell r="F1997">
            <v>21244.400000000001</v>
          </cell>
          <cell r="G1997">
            <v>0.31</v>
          </cell>
          <cell r="H1997">
            <v>1.19</v>
          </cell>
          <cell r="I1997">
            <v>4.5999999999999996</v>
          </cell>
          <cell r="J1997" t="str">
            <v xml:space="preserve"> </v>
          </cell>
          <cell r="K1997">
            <v>167</v>
          </cell>
          <cell r="L1997">
            <v>0.28898000000000001</v>
          </cell>
          <cell r="M1997">
            <v>-19</v>
          </cell>
          <cell r="N1997">
            <v>16</v>
          </cell>
          <cell r="O1997">
            <v>1</v>
          </cell>
          <cell r="P1997">
            <v>379.82799999999997</v>
          </cell>
          <cell r="Q1997">
            <v>0</v>
          </cell>
          <cell r="R1997">
            <v>379.82799999999997</v>
          </cell>
        </row>
        <row r="1998">
          <cell r="A1998" t="str">
            <v xml:space="preserve">Казачья 18 </v>
          </cell>
          <cell r="B1998" t="str">
            <v xml:space="preserve">Карасуно-Набережная 91 </v>
          </cell>
          <cell r="C1998" t="str">
            <v xml:space="preserve">Население </v>
          </cell>
          <cell r="D1998">
            <v>29</v>
          </cell>
          <cell r="E1998">
            <v>0</v>
          </cell>
          <cell r="F1998">
            <v>63.97</v>
          </cell>
          <cell r="G1998">
            <v>0.92</v>
          </cell>
          <cell r="H1998">
            <v>1.19</v>
          </cell>
          <cell r="I1998">
            <v>4.5999999999999996</v>
          </cell>
          <cell r="J1998" t="str">
            <v xml:space="preserve">1 </v>
          </cell>
          <cell r="K1998">
            <v>167</v>
          </cell>
          <cell r="L1998">
            <v>2.7300000000000002E-3</v>
          </cell>
          <cell r="M1998">
            <v>-19</v>
          </cell>
          <cell r="N1998">
            <v>18</v>
          </cell>
          <cell r="O1998">
            <v>1</v>
          </cell>
          <cell r="P1998">
            <v>3.9849999999999999</v>
          </cell>
          <cell r="Q1998">
            <v>3.847</v>
          </cell>
          <cell r="R1998">
            <v>3.847</v>
          </cell>
        </row>
        <row r="1999">
          <cell r="A1999" t="str">
            <v xml:space="preserve">Казачья 18 </v>
          </cell>
          <cell r="B1999" t="str">
            <v xml:space="preserve">Карасун-Набереж.89 1/2 </v>
          </cell>
          <cell r="C1999" t="str">
            <v xml:space="preserve">Население </v>
          </cell>
          <cell r="D1999">
            <v>24.1</v>
          </cell>
          <cell r="E1999">
            <v>91</v>
          </cell>
          <cell r="F1999">
            <v>91.59</v>
          </cell>
          <cell r="G1999">
            <v>0.82</v>
          </cell>
          <cell r="H1999">
            <v>1.19</v>
          </cell>
          <cell r="I1999">
            <v>4.5999999999999996</v>
          </cell>
          <cell r="J1999" t="str">
            <v xml:space="preserve">1 </v>
          </cell>
          <cell r="K1999">
            <v>167</v>
          </cell>
          <cell r="L1999">
            <v>3.4839999999999997E-3</v>
          </cell>
          <cell r="M1999">
            <v>-19</v>
          </cell>
          <cell r="N1999">
            <v>18</v>
          </cell>
          <cell r="O1999">
            <v>1</v>
          </cell>
          <cell r="P1999">
            <v>5.0869999999999997</v>
          </cell>
          <cell r="Q1999">
            <v>3.1949999999999998</v>
          </cell>
          <cell r="R1999">
            <v>3.1949999999999998</v>
          </cell>
        </row>
        <row r="2000">
          <cell r="A2000" t="str">
            <v xml:space="preserve">Казачья 18 </v>
          </cell>
          <cell r="B2000" t="str">
            <v xml:space="preserve">Казачья 18/1 лит."З"ж/д </v>
          </cell>
          <cell r="C2000" t="str">
            <v xml:space="preserve">Население </v>
          </cell>
          <cell r="D2000">
            <v>60</v>
          </cell>
          <cell r="E2000">
            <v>0</v>
          </cell>
          <cell r="F2000">
            <v>396.58</v>
          </cell>
          <cell r="G2000">
            <v>0.74</v>
          </cell>
          <cell r="H2000">
            <v>1.19</v>
          </cell>
          <cell r="I2000">
            <v>4.5999999999999996</v>
          </cell>
          <cell r="J2000" t="str">
            <v xml:space="preserve">2 </v>
          </cell>
          <cell r="K2000">
            <v>167</v>
          </cell>
          <cell r="L2000">
            <v>1.3650000000000001E-2</v>
          </cell>
          <cell r="M2000">
            <v>-19</v>
          </cell>
          <cell r="N2000">
            <v>18</v>
          </cell>
          <cell r="O2000">
            <v>1</v>
          </cell>
          <cell r="P2000">
            <v>19.93</v>
          </cell>
          <cell r="Q2000">
            <v>7.96</v>
          </cell>
          <cell r="R2000">
            <v>7.96</v>
          </cell>
        </row>
        <row r="2001">
          <cell r="A2001" t="str">
            <v xml:space="preserve">Казачья 18 </v>
          </cell>
          <cell r="B2001" t="str">
            <v xml:space="preserve">Садовая 12/14 аренда </v>
          </cell>
          <cell r="C2001" t="str">
            <v xml:space="preserve">Прочие </v>
          </cell>
          <cell r="D2001">
            <v>242</v>
          </cell>
          <cell r="E2001">
            <v>0</v>
          </cell>
          <cell r="F2001">
            <v>958</v>
          </cell>
          <cell r="G2001">
            <v>0.45</v>
          </cell>
          <cell r="H2001">
            <v>1.19</v>
          </cell>
          <cell r="I2001">
            <v>4.5999999999999996</v>
          </cell>
          <cell r="J2001" t="str">
            <v xml:space="preserve"> </v>
          </cell>
          <cell r="K2001">
            <v>167</v>
          </cell>
          <cell r="L2001">
            <v>1.9994999999999999E-2</v>
          </cell>
          <cell r="M2001">
            <v>-19</v>
          </cell>
          <cell r="N2001">
            <v>18</v>
          </cell>
          <cell r="O2001">
            <v>1</v>
          </cell>
          <cell r="P2001">
            <v>29.192</v>
          </cell>
          <cell r="Q2001">
            <v>0</v>
          </cell>
          <cell r="R2001">
            <v>29.192</v>
          </cell>
        </row>
        <row r="2002">
          <cell r="A2002" t="str">
            <v xml:space="preserve">Казачья 18 </v>
          </cell>
          <cell r="B2002" t="str">
            <v xml:space="preserve">Карасунская Набережная 83/1 </v>
          </cell>
          <cell r="C2002" t="str">
            <v xml:space="preserve">Население </v>
          </cell>
          <cell r="D2002">
            <v>54.9</v>
          </cell>
          <cell r="E2002">
            <v>198</v>
          </cell>
          <cell r="F2002">
            <v>229</v>
          </cell>
          <cell r="G2002">
            <v>0.65</v>
          </cell>
          <cell r="H2002">
            <v>1.19</v>
          </cell>
          <cell r="I2002">
            <v>4.5999999999999996</v>
          </cell>
          <cell r="J2002" t="str">
            <v xml:space="preserve">1 </v>
          </cell>
          <cell r="K2002">
            <v>167</v>
          </cell>
          <cell r="L2002">
            <v>6.842E-3</v>
          </cell>
          <cell r="M2002">
            <v>-19</v>
          </cell>
          <cell r="N2002">
            <v>18</v>
          </cell>
          <cell r="O2002">
            <v>1</v>
          </cell>
          <cell r="P2002">
            <v>9.9890000000000008</v>
          </cell>
          <cell r="Q2002">
            <v>7.2859999999999996</v>
          </cell>
          <cell r="R2002">
            <v>7.2859999999999996</v>
          </cell>
        </row>
        <row r="2003">
          <cell r="A2003" t="str">
            <v xml:space="preserve">Казачья 18 </v>
          </cell>
          <cell r="B2003" t="str">
            <v xml:space="preserve">Карасуно-Набереж73 Л"А" </v>
          </cell>
          <cell r="C2003" t="str">
            <v xml:space="preserve">Прочие </v>
          </cell>
          <cell r="D2003">
            <v>1074</v>
          </cell>
          <cell r="E2003">
            <v>0</v>
          </cell>
          <cell r="F2003">
            <v>5231</v>
          </cell>
          <cell r="G2003">
            <v>0</v>
          </cell>
          <cell r="H2003">
            <v>1.19</v>
          </cell>
          <cell r="I2003">
            <v>4.5999999999999996</v>
          </cell>
          <cell r="J2003" t="str">
            <v xml:space="preserve"> </v>
          </cell>
          <cell r="K2003">
            <v>167</v>
          </cell>
          <cell r="L2003">
            <v>7.9470000000000013E-2</v>
          </cell>
          <cell r="M2003">
            <v>-19</v>
          </cell>
          <cell r="N2003">
            <v>18</v>
          </cell>
          <cell r="O2003">
            <v>1</v>
          </cell>
          <cell r="P2003">
            <v>116.02500000000001</v>
          </cell>
          <cell r="Q2003">
            <v>0</v>
          </cell>
          <cell r="R2003">
            <v>116.02500000000001</v>
          </cell>
        </row>
        <row r="2004">
          <cell r="A2004" t="str">
            <v xml:space="preserve">Казачья 18 </v>
          </cell>
          <cell r="B2004" t="str">
            <v xml:space="preserve">Карасуно-Набережная 73 ад.зд.лит Б </v>
          </cell>
          <cell r="C2004" t="str">
            <v xml:space="preserve">Прочие </v>
          </cell>
          <cell r="D2004">
            <v>495.8</v>
          </cell>
          <cell r="E2004">
            <v>0</v>
          </cell>
          <cell r="F2004">
            <v>2818</v>
          </cell>
          <cell r="G2004">
            <v>0</v>
          </cell>
          <cell r="H2004">
            <v>1.19</v>
          </cell>
          <cell r="I2004">
            <v>4.5999999999999996</v>
          </cell>
          <cell r="J2004" t="str">
            <v xml:space="preserve"> </v>
          </cell>
          <cell r="K2004">
            <v>167</v>
          </cell>
          <cell r="L2004">
            <v>5.0640000000000004E-2</v>
          </cell>
          <cell r="M2004">
            <v>-19</v>
          </cell>
          <cell r="N2004">
            <v>18</v>
          </cell>
          <cell r="O2004">
            <v>1</v>
          </cell>
          <cell r="P2004">
            <v>73.933999999999997</v>
          </cell>
          <cell r="Q2004">
            <v>0</v>
          </cell>
          <cell r="R2004">
            <v>73.933999999999997</v>
          </cell>
        </row>
        <row r="2005">
          <cell r="A2005" t="str">
            <v xml:space="preserve">Итого по котельной </v>
          </cell>
          <cell r="B2005" t="str">
            <v xml:space="preserve">собственное ---------------------------- </v>
          </cell>
          <cell r="C2005" t="str">
            <v xml:space="preserve">По всем группам </v>
          </cell>
          <cell r="D2005">
            <v>36363.380000000005</v>
          </cell>
          <cell r="E2005">
            <v>152531</v>
          </cell>
          <cell r="F2005">
            <v>132217.29999999999</v>
          </cell>
          <cell r="H2005">
            <v>1.19</v>
          </cell>
          <cell r="L2005">
            <v>2.1926730000000001</v>
          </cell>
          <cell r="P2005">
            <v>3157.0360000000005</v>
          </cell>
          <cell r="Q2005">
            <v>2933.5320000000002</v>
          </cell>
          <cell r="R2005">
            <v>3582.0659999999998</v>
          </cell>
        </row>
        <row r="2006">
          <cell r="A2006" t="str">
            <v xml:space="preserve"> </v>
          </cell>
          <cell r="B2006" t="str">
            <v xml:space="preserve"> </v>
          </cell>
          <cell r="C2006" t="str">
            <v xml:space="preserve">Бюджет </v>
          </cell>
          <cell r="D2006">
            <v>4720.9799999999996</v>
          </cell>
          <cell r="E2006">
            <v>0</v>
          </cell>
          <cell r="F2006">
            <v>21244.400000000001</v>
          </cell>
          <cell r="H2006">
            <v>1.19</v>
          </cell>
          <cell r="L2006">
            <v>0.28898000000000001</v>
          </cell>
          <cell r="P2006">
            <v>379.82799999999997</v>
          </cell>
          <cell r="Q2006">
            <v>0</v>
          </cell>
          <cell r="R2006">
            <v>379.82799999999997</v>
          </cell>
        </row>
        <row r="2007">
          <cell r="A2007" t="str">
            <v xml:space="preserve"> </v>
          </cell>
          <cell r="B2007" t="str">
            <v xml:space="preserve"> </v>
          </cell>
          <cell r="C2007" t="str">
            <v xml:space="preserve">"Население" в т.ч. "Жилзаказчик" </v>
          </cell>
          <cell r="D2007">
            <v>29220.300000000003</v>
          </cell>
          <cell r="E2007">
            <v>151006</v>
          </cell>
          <cell r="F2007">
            <v>99892.889999999985</v>
          </cell>
          <cell r="H2007">
            <v>1.19</v>
          </cell>
          <cell r="L2007">
            <v>1.7181769999999998</v>
          </cell>
          <cell r="P2007">
            <v>2508.5020000000004</v>
          </cell>
          <cell r="Q2007">
            <v>2933.5320000000002</v>
          </cell>
          <cell r="R2007">
            <v>2933.5320000000002</v>
          </cell>
        </row>
        <row r="2008">
          <cell r="A2008" t="str">
            <v xml:space="preserve"> </v>
          </cell>
          <cell r="B2008" t="str">
            <v xml:space="preserve"> </v>
          </cell>
          <cell r="C2008" t="str">
            <v xml:space="preserve">Жилзаказчик </v>
          </cell>
          <cell r="D2008">
            <v>14170.7</v>
          </cell>
          <cell r="E2008">
            <v>72948</v>
          </cell>
          <cell r="F2008">
            <v>57367.67</v>
          </cell>
          <cell r="H2008">
            <v>1.19</v>
          </cell>
          <cell r="L2008">
            <v>0.99190099999999992</v>
          </cell>
          <cell r="P2008">
            <v>1448.153</v>
          </cell>
          <cell r="Q2008">
            <v>1421.2660000000001</v>
          </cell>
          <cell r="R2008">
            <v>1421.2660000000001</v>
          </cell>
        </row>
        <row r="2009">
          <cell r="A2009" t="str">
            <v xml:space="preserve"> </v>
          </cell>
          <cell r="B2009" t="str">
            <v xml:space="preserve"> </v>
          </cell>
          <cell r="C2009" t="str">
            <v xml:space="preserve">Прочие </v>
          </cell>
          <cell r="D2009">
            <v>2422.1</v>
          </cell>
          <cell r="E2009">
            <v>1525</v>
          </cell>
          <cell r="F2009">
            <v>11080.01</v>
          </cell>
          <cell r="H2009">
            <v>1.19</v>
          </cell>
          <cell r="L2009">
            <v>0.18551600000000001</v>
          </cell>
          <cell r="P2009">
            <v>268.70600000000002</v>
          </cell>
          <cell r="Q2009">
            <v>0</v>
          </cell>
          <cell r="R2009">
            <v>268.70600000000002</v>
          </cell>
        </row>
        <row r="2010">
          <cell r="A2010" t="str">
            <v>Тепловые потери в наружных сетях потребителей</v>
          </cell>
          <cell r="H2010">
            <v>1.19</v>
          </cell>
        </row>
        <row r="2011">
          <cell r="A2011" t="str">
            <v xml:space="preserve">Калинина 102 </v>
          </cell>
          <cell r="B2011" t="str">
            <v xml:space="preserve">Калинина 102 ПКФ </v>
          </cell>
          <cell r="C2011" t="str">
            <v xml:space="preserve">Прочие </v>
          </cell>
          <cell r="D2011">
            <v>123.55</v>
          </cell>
          <cell r="E2011">
            <v>0</v>
          </cell>
          <cell r="F2011">
            <v>556</v>
          </cell>
          <cell r="G2011">
            <v>0.43</v>
          </cell>
          <cell r="H2011">
            <v>1.19</v>
          </cell>
          <cell r="I2011">
            <v>4.5999999999999996</v>
          </cell>
          <cell r="J2011" t="str">
            <v xml:space="preserve"> </v>
          </cell>
          <cell r="K2011">
            <v>167</v>
          </cell>
          <cell r="L2011">
            <v>1.1090000000000001E-2</v>
          </cell>
          <cell r="M2011">
            <v>-19</v>
          </cell>
          <cell r="N2011">
            <v>18</v>
          </cell>
          <cell r="O2011">
            <v>1</v>
          </cell>
          <cell r="P2011">
            <v>16.192</v>
          </cell>
          <cell r="Q2011">
            <v>0</v>
          </cell>
          <cell r="R2011">
            <v>16.192</v>
          </cell>
        </row>
        <row r="2012">
          <cell r="A2012" t="str">
            <v xml:space="preserve">Калинина 102 </v>
          </cell>
          <cell r="B2012" t="str">
            <v xml:space="preserve">Калинина 102 кор 1 </v>
          </cell>
          <cell r="C2012" t="str">
            <v xml:space="preserve">Прочие </v>
          </cell>
          <cell r="D2012">
            <v>13.4</v>
          </cell>
          <cell r="E2012">
            <v>0</v>
          </cell>
          <cell r="F2012">
            <v>60.3</v>
          </cell>
          <cell r="G2012">
            <v>0.43</v>
          </cell>
          <cell r="H2012">
            <v>1.19</v>
          </cell>
          <cell r="I2012">
            <v>4.5999999999999996</v>
          </cell>
          <cell r="J2012" t="str">
            <v xml:space="preserve"> </v>
          </cell>
          <cell r="K2012">
            <v>167</v>
          </cell>
          <cell r="L2012">
            <v>1.1379999999999999E-3</v>
          </cell>
          <cell r="M2012">
            <v>-19</v>
          </cell>
          <cell r="N2012">
            <v>16</v>
          </cell>
          <cell r="O2012">
            <v>1</v>
          </cell>
          <cell r="P2012">
            <v>1.496</v>
          </cell>
          <cell r="Q2012">
            <v>0</v>
          </cell>
          <cell r="R2012">
            <v>1.496</v>
          </cell>
        </row>
        <row r="2013">
          <cell r="A2013" t="str">
            <v xml:space="preserve">Калинина 102 </v>
          </cell>
          <cell r="B2013" t="str">
            <v xml:space="preserve">Калинина 102 кор 2 фирма </v>
          </cell>
          <cell r="C2013" t="str">
            <v xml:space="preserve">Прочие </v>
          </cell>
          <cell r="D2013">
            <v>14.84</v>
          </cell>
          <cell r="E2013">
            <v>0</v>
          </cell>
          <cell r="F2013">
            <v>66.78</v>
          </cell>
          <cell r="G2013">
            <v>0.43</v>
          </cell>
          <cell r="H2013">
            <v>1.19</v>
          </cell>
          <cell r="I2013">
            <v>4.5999999999999996</v>
          </cell>
          <cell r="J2013" t="str">
            <v xml:space="preserve"> </v>
          </cell>
          <cell r="K2013">
            <v>167</v>
          </cell>
          <cell r="L2013">
            <v>1.2600000000000001E-3</v>
          </cell>
          <cell r="M2013">
            <v>-19</v>
          </cell>
          <cell r="N2013">
            <v>16</v>
          </cell>
          <cell r="O2013">
            <v>1</v>
          </cell>
          <cell r="P2013">
            <v>1.657</v>
          </cell>
          <cell r="Q2013">
            <v>0</v>
          </cell>
          <cell r="R2013">
            <v>1.657</v>
          </cell>
        </row>
        <row r="2014">
          <cell r="A2014" t="str">
            <v xml:space="preserve">Калинина 102 </v>
          </cell>
          <cell r="B2014" t="str">
            <v xml:space="preserve">Калинина 102 кор 3 фирма </v>
          </cell>
          <cell r="C2014" t="str">
            <v xml:space="preserve">Прочие </v>
          </cell>
          <cell r="D2014">
            <v>5.57</v>
          </cell>
          <cell r="E2014">
            <v>0</v>
          </cell>
          <cell r="F2014">
            <v>25.07</v>
          </cell>
          <cell r="G2014">
            <v>0.43</v>
          </cell>
          <cell r="H2014">
            <v>1.19</v>
          </cell>
          <cell r="I2014">
            <v>4.5999999999999996</v>
          </cell>
          <cell r="J2014" t="str">
            <v xml:space="preserve"> </v>
          </cell>
          <cell r="K2014">
            <v>167</v>
          </cell>
          <cell r="L2014">
            <v>4.73E-4</v>
          </cell>
          <cell r="M2014">
            <v>-19</v>
          </cell>
          <cell r="N2014">
            <v>16</v>
          </cell>
          <cell r="O2014">
            <v>1</v>
          </cell>
          <cell r="P2014">
            <v>0.622</v>
          </cell>
          <cell r="Q2014">
            <v>0</v>
          </cell>
          <cell r="R2014">
            <v>0.622</v>
          </cell>
        </row>
        <row r="2015">
          <cell r="A2015" t="str">
            <v xml:space="preserve">Калинина 102 </v>
          </cell>
          <cell r="B2015" t="str">
            <v xml:space="preserve">Калинина 102 кор 4 фирма </v>
          </cell>
          <cell r="C2015" t="str">
            <v xml:space="preserve">Прочие </v>
          </cell>
          <cell r="D2015">
            <v>11.47</v>
          </cell>
          <cell r="E2015">
            <v>0</v>
          </cell>
          <cell r="F2015">
            <v>51.62</v>
          </cell>
          <cell r="G2015">
            <v>0.43</v>
          </cell>
          <cell r="H2015">
            <v>1.19</v>
          </cell>
          <cell r="I2015">
            <v>4.5999999999999996</v>
          </cell>
          <cell r="J2015" t="str">
            <v xml:space="preserve"> </v>
          </cell>
          <cell r="K2015">
            <v>167</v>
          </cell>
          <cell r="L2015">
            <v>9.7399999999999993E-4</v>
          </cell>
          <cell r="M2015">
            <v>-19</v>
          </cell>
          <cell r="N2015">
            <v>16</v>
          </cell>
          <cell r="O2015">
            <v>1</v>
          </cell>
          <cell r="P2015">
            <v>1.28</v>
          </cell>
          <cell r="Q2015">
            <v>0</v>
          </cell>
          <cell r="R2015">
            <v>1.28</v>
          </cell>
        </row>
        <row r="2016">
          <cell r="A2016" t="str">
            <v xml:space="preserve">Калинина 102 </v>
          </cell>
          <cell r="B2016" t="str">
            <v xml:space="preserve">Калинина 106/1,Телятников </v>
          </cell>
          <cell r="C2016" t="str">
            <v xml:space="preserve">Прочие </v>
          </cell>
          <cell r="D2016">
            <v>117</v>
          </cell>
          <cell r="E2016">
            <v>0</v>
          </cell>
          <cell r="F2016">
            <v>551.19000000000005</v>
          </cell>
          <cell r="G2016">
            <v>0.43</v>
          </cell>
          <cell r="H2016">
            <v>1.19</v>
          </cell>
          <cell r="I2016">
            <v>4.5999999999999996</v>
          </cell>
          <cell r="J2016" t="str">
            <v xml:space="preserve"> </v>
          </cell>
          <cell r="K2016">
            <v>167</v>
          </cell>
          <cell r="L2016">
            <v>1.0400000000000001E-2</v>
          </cell>
          <cell r="M2016">
            <v>-19</v>
          </cell>
          <cell r="N2016">
            <v>16</v>
          </cell>
          <cell r="O2016">
            <v>1</v>
          </cell>
          <cell r="P2016">
            <v>13.67</v>
          </cell>
          <cell r="Q2016">
            <v>0</v>
          </cell>
          <cell r="R2016">
            <v>13.67</v>
          </cell>
        </row>
        <row r="2017">
          <cell r="A2017" t="str">
            <v xml:space="preserve">Калинина 102 </v>
          </cell>
          <cell r="B2017" t="str">
            <v xml:space="preserve">КАЛИНИНА 102 Гараж </v>
          </cell>
          <cell r="C2017" t="str">
            <v xml:space="preserve">Прочие </v>
          </cell>
          <cell r="D2017">
            <v>253.22</v>
          </cell>
          <cell r="E2017">
            <v>240</v>
          </cell>
          <cell r="F2017">
            <v>1139.48</v>
          </cell>
          <cell r="G2017">
            <v>0.7</v>
          </cell>
          <cell r="H2017">
            <v>1.19</v>
          </cell>
          <cell r="I2017">
            <v>4.5999999999999996</v>
          </cell>
          <cell r="J2017" t="str">
            <v xml:space="preserve"> </v>
          </cell>
          <cell r="K2017">
            <v>167</v>
          </cell>
          <cell r="L2017">
            <v>3.4000000000000002E-2</v>
          </cell>
          <cell r="M2017">
            <v>-19</v>
          </cell>
          <cell r="N2017">
            <v>15</v>
          </cell>
          <cell r="O2017">
            <v>1</v>
          </cell>
          <cell r="P2017">
            <v>41.994999999999997</v>
          </cell>
          <cell r="Q2017">
            <v>0</v>
          </cell>
          <cell r="R2017">
            <v>41.994999999999997</v>
          </cell>
        </row>
        <row r="2018">
          <cell r="A2018" t="str">
            <v xml:space="preserve">Калинина 102 </v>
          </cell>
          <cell r="B2018" t="str">
            <v xml:space="preserve">КАЛИНИНА 102 СервисГазстрой </v>
          </cell>
          <cell r="C2018" t="str">
            <v xml:space="preserve">Прочие </v>
          </cell>
          <cell r="D2018">
            <v>183.38</v>
          </cell>
          <cell r="E2018">
            <v>0</v>
          </cell>
          <cell r="F2018">
            <v>616.15</v>
          </cell>
          <cell r="G2018">
            <v>0.43</v>
          </cell>
          <cell r="H2018">
            <v>1.19</v>
          </cell>
          <cell r="I2018">
            <v>4.5999999999999996</v>
          </cell>
          <cell r="J2018" t="str">
            <v xml:space="preserve"> </v>
          </cell>
          <cell r="K2018">
            <v>167</v>
          </cell>
          <cell r="L2018">
            <v>1.2290000000000001E-2</v>
          </cell>
          <cell r="M2018">
            <v>-19</v>
          </cell>
          <cell r="N2018">
            <v>18</v>
          </cell>
          <cell r="O2018">
            <v>1</v>
          </cell>
          <cell r="P2018">
            <v>17.943000000000001</v>
          </cell>
          <cell r="Q2018">
            <v>0</v>
          </cell>
          <cell r="R2018">
            <v>17.943000000000001</v>
          </cell>
        </row>
        <row r="2019">
          <cell r="A2019" t="str">
            <v xml:space="preserve">Калинина 102 </v>
          </cell>
          <cell r="B2019" t="str">
            <v xml:space="preserve">Калинина 102 ГСК-13 </v>
          </cell>
          <cell r="C2019" t="str">
            <v xml:space="preserve">Прочие </v>
          </cell>
          <cell r="D2019">
            <v>11.57</v>
          </cell>
          <cell r="E2019">
            <v>0</v>
          </cell>
          <cell r="F2019">
            <v>52.05</v>
          </cell>
          <cell r="G2019">
            <v>0.7</v>
          </cell>
          <cell r="H2019">
            <v>1.19</v>
          </cell>
          <cell r="I2019">
            <v>4.5999999999999996</v>
          </cell>
          <cell r="J2019" t="str">
            <v xml:space="preserve"> </v>
          </cell>
          <cell r="K2019">
            <v>167</v>
          </cell>
          <cell r="L2019">
            <v>1.6900000000000001E-3</v>
          </cell>
          <cell r="M2019">
            <v>-19</v>
          </cell>
          <cell r="N2019">
            <v>18</v>
          </cell>
          <cell r="O2019">
            <v>1</v>
          </cell>
          <cell r="P2019">
            <v>2.4660000000000002</v>
          </cell>
          <cell r="Q2019">
            <v>0</v>
          </cell>
          <cell r="R2019">
            <v>2.4660000000000002</v>
          </cell>
        </row>
        <row r="2020">
          <cell r="A2020" t="str">
            <v xml:space="preserve">Калинина 102 </v>
          </cell>
          <cell r="B2020" t="str">
            <v xml:space="preserve">Калинина 102 КОЖВЕСТ </v>
          </cell>
          <cell r="C2020" t="str">
            <v xml:space="preserve">Прочие </v>
          </cell>
          <cell r="D2020">
            <v>266.73</v>
          </cell>
          <cell r="E2020">
            <v>0</v>
          </cell>
          <cell r="F2020">
            <v>1200.28</v>
          </cell>
          <cell r="G2020">
            <v>0.43</v>
          </cell>
          <cell r="H2020">
            <v>1.19</v>
          </cell>
          <cell r="I2020">
            <v>4.5999999999999996</v>
          </cell>
          <cell r="J2020" t="str">
            <v xml:space="preserve"> </v>
          </cell>
          <cell r="K2020">
            <v>167</v>
          </cell>
          <cell r="L2020">
            <v>2.1999999999999999E-2</v>
          </cell>
          <cell r="M2020">
            <v>-19</v>
          </cell>
          <cell r="N2020">
            <v>15</v>
          </cell>
          <cell r="O2020">
            <v>1</v>
          </cell>
          <cell r="P2020">
            <v>27.173999999999999</v>
          </cell>
          <cell r="Q2020">
            <v>0</v>
          </cell>
          <cell r="R2020">
            <v>27.173999999999999</v>
          </cell>
        </row>
        <row r="2021">
          <cell r="A2021" t="str">
            <v xml:space="preserve">Калинина 102 </v>
          </cell>
          <cell r="B2021" t="str">
            <v xml:space="preserve">Калинина 102 Очистные сооружения 1 </v>
          </cell>
          <cell r="C2021" t="str">
            <v xml:space="preserve">Прочие </v>
          </cell>
          <cell r="D2021">
            <v>10589.99</v>
          </cell>
          <cell r="E2021">
            <v>0</v>
          </cell>
          <cell r="F2021">
            <v>47654.98</v>
          </cell>
          <cell r="G2021">
            <v>0.30000000000000004</v>
          </cell>
          <cell r="H2021">
            <v>1.19</v>
          </cell>
          <cell r="I2021">
            <v>4.5999999999999996</v>
          </cell>
          <cell r="J2021" t="str">
            <v xml:space="preserve"> </v>
          </cell>
          <cell r="K2021">
            <v>167</v>
          </cell>
          <cell r="L2021">
            <v>0.66317000000000004</v>
          </cell>
          <cell r="M2021">
            <v>-19</v>
          </cell>
          <cell r="N2021">
            <v>18</v>
          </cell>
          <cell r="O2021">
            <v>1</v>
          </cell>
          <cell r="P2021">
            <v>968.21500000000003</v>
          </cell>
          <cell r="Q2021">
            <v>0</v>
          </cell>
          <cell r="R2021">
            <v>968.21500000000003</v>
          </cell>
        </row>
        <row r="2022">
          <cell r="A2022" t="str">
            <v xml:space="preserve">Калинина 102 </v>
          </cell>
          <cell r="B2022" t="str">
            <v xml:space="preserve">Калинина 102 Очистные сооружения 1 </v>
          </cell>
          <cell r="C2022" t="str">
            <v xml:space="preserve">Прочие </v>
          </cell>
          <cell r="D2022">
            <v>3337.06</v>
          </cell>
          <cell r="E2022">
            <v>0</v>
          </cell>
          <cell r="F2022">
            <v>13348.24</v>
          </cell>
          <cell r="G2022">
            <v>0.35</v>
          </cell>
          <cell r="H2022">
            <v>1.19</v>
          </cell>
          <cell r="I2022">
            <v>4.5999999999999996</v>
          </cell>
          <cell r="J2022" t="str">
            <v xml:space="preserve"> </v>
          </cell>
          <cell r="K2022">
            <v>167</v>
          </cell>
          <cell r="L2022">
            <v>0.20500000000000002</v>
          </cell>
          <cell r="M2022">
            <v>-19</v>
          </cell>
          <cell r="N2022">
            <v>16</v>
          </cell>
          <cell r="O2022">
            <v>1</v>
          </cell>
          <cell r="P2022">
            <v>269.44799999999998</v>
          </cell>
          <cell r="Q2022">
            <v>0</v>
          </cell>
          <cell r="R2022">
            <v>269.44799999999998</v>
          </cell>
        </row>
        <row r="2023">
          <cell r="A2023" t="str">
            <v xml:space="preserve">Калинина 102 </v>
          </cell>
          <cell r="B2023" t="str">
            <v xml:space="preserve">Калинина 102 гаражи </v>
          </cell>
          <cell r="C2023" t="str">
            <v xml:space="preserve">Прочие </v>
          </cell>
          <cell r="D2023">
            <v>202.57</v>
          </cell>
          <cell r="E2023">
            <v>0</v>
          </cell>
          <cell r="F2023">
            <v>911.59</v>
          </cell>
          <cell r="G2023">
            <v>0.7</v>
          </cell>
          <cell r="H2023">
            <v>1.19</v>
          </cell>
          <cell r="I2023">
            <v>4.5999999999999996</v>
          </cell>
          <cell r="J2023" t="str">
            <v xml:space="preserve"> </v>
          </cell>
          <cell r="K2023">
            <v>167</v>
          </cell>
          <cell r="L2023">
            <v>2.7200000000000002E-2</v>
          </cell>
          <cell r="M2023">
            <v>-19</v>
          </cell>
          <cell r="N2023">
            <v>15</v>
          </cell>
          <cell r="O2023">
            <v>1</v>
          </cell>
          <cell r="P2023">
            <v>33.597000000000001</v>
          </cell>
          <cell r="Q2023">
            <v>0</v>
          </cell>
          <cell r="R2023">
            <v>33.597000000000001</v>
          </cell>
        </row>
        <row r="2024">
          <cell r="A2024" t="str">
            <v xml:space="preserve">Калинина 102 </v>
          </cell>
          <cell r="B2024" t="str">
            <v xml:space="preserve">Калинина 102 стол.маст. </v>
          </cell>
          <cell r="C2024" t="str">
            <v xml:space="preserve">Прочие </v>
          </cell>
          <cell r="D2024">
            <v>121.54</v>
          </cell>
          <cell r="E2024">
            <v>0</v>
          </cell>
          <cell r="F2024">
            <v>546.95000000000005</v>
          </cell>
          <cell r="G2024">
            <v>0.5</v>
          </cell>
          <cell r="H2024">
            <v>1.19</v>
          </cell>
          <cell r="I2024">
            <v>4.5999999999999996</v>
          </cell>
          <cell r="J2024" t="str">
            <v xml:space="preserve"> </v>
          </cell>
          <cell r="K2024">
            <v>167</v>
          </cell>
          <cell r="L2024">
            <v>1.2E-2</v>
          </cell>
          <cell r="M2024">
            <v>-19</v>
          </cell>
          <cell r="N2024">
            <v>16</v>
          </cell>
          <cell r="O2024">
            <v>1</v>
          </cell>
          <cell r="P2024">
            <v>15.773</v>
          </cell>
          <cell r="Q2024">
            <v>0</v>
          </cell>
          <cell r="R2024">
            <v>15.773</v>
          </cell>
        </row>
        <row r="2025">
          <cell r="A2025" t="str">
            <v xml:space="preserve">Калинина 102 </v>
          </cell>
          <cell r="B2025" t="str">
            <v xml:space="preserve">Калинина 102,ООО"СТРОЙ КОМ ЮГ" </v>
          </cell>
          <cell r="C2025" t="str">
            <v xml:space="preserve">Прочие </v>
          </cell>
          <cell r="D2025">
            <v>313.41000000000003</v>
          </cell>
          <cell r="F2025">
            <v>1159.6099999999999</v>
          </cell>
          <cell r="G2025">
            <v>0.43</v>
          </cell>
          <cell r="H2025">
            <v>1.19</v>
          </cell>
          <cell r="I2025">
            <v>4.5999999999999996</v>
          </cell>
          <cell r="J2025" t="str">
            <v xml:space="preserve"> </v>
          </cell>
          <cell r="K2025">
            <v>167</v>
          </cell>
          <cell r="L2025">
            <v>2.3130000000000001E-2</v>
          </cell>
          <cell r="M2025">
            <v>-19</v>
          </cell>
          <cell r="N2025">
            <v>18</v>
          </cell>
          <cell r="O2025">
            <v>1</v>
          </cell>
          <cell r="P2025">
            <v>33.768999999999998</v>
          </cell>
          <cell r="Q2025">
            <v>0</v>
          </cell>
          <cell r="R2025">
            <v>33.768999999999998</v>
          </cell>
        </row>
        <row r="2026">
          <cell r="A2026" t="str">
            <v xml:space="preserve">Итого по котельной </v>
          </cell>
          <cell r="B2026" t="str">
            <v xml:space="preserve">собственное ---------------------------- </v>
          </cell>
          <cell r="C2026" t="str">
            <v xml:space="preserve">По всем группам </v>
          </cell>
          <cell r="D2026">
            <v>15565.3</v>
          </cell>
          <cell r="E2026">
            <v>240</v>
          </cell>
          <cell r="F2026">
            <v>67940.289999999994</v>
          </cell>
          <cell r="H2026">
            <v>1.19</v>
          </cell>
          <cell r="L2026">
            <v>1.0258150000000001</v>
          </cell>
          <cell r="P2026">
            <v>1445.2969999999998</v>
          </cell>
          <cell r="Q2026">
            <v>0</v>
          </cell>
          <cell r="R2026">
            <v>1445.2969999999998</v>
          </cell>
        </row>
        <row r="2027">
          <cell r="A2027" t="str">
            <v xml:space="preserve"> </v>
          </cell>
          <cell r="B2027" t="str">
            <v xml:space="preserve"> </v>
          </cell>
          <cell r="C2027" t="str">
            <v xml:space="preserve">Прочие </v>
          </cell>
          <cell r="D2027">
            <v>15565.3</v>
          </cell>
          <cell r="E2027">
            <v>240</v>
          </cell>
          <cell r="F2027">
            <v>67940.289999999994</v>
          </cell>
          <cell r="H2027">
            <v>1.19</v>
          </cell>
          <cell r="L2027">
            <v>1.0258150000000001</v>
          </cell>
          <cell r="P2027">
            <v>1445.2969999999998</v>
          </cell>
          <cell r="Q2027">
            <v>0</v>
          </cell>
          <cell r="R2027">
            <v>1445.2969999999998</v>
          </cell>
        </row>
        <row r="2028">
          <cell r="A2028" t="str">
            <v>Тепловые потери в наружных сетях потребителей</v>
          </cell>
          <cell r="H2028">
            <v>1.19</v>
          </cell>
        </row>
        <row r="2029">
          <cell r="A2029" t="str">
            <v xml:space="preserve">Каляева 263 </v>
          </cell>
          <cell r="B2029" t="str">
            <v xml:space="preserve">Каляева 263 админ.здание </v>
          </cell>
          <cell r="C2029" t="str">
            <v xml:space="preserve">Прочие </v>
          </cell>
          <cell r="D2029">
            <v>2865.8</v>
          </cell>
          <cell r="E2029">
            <v>11855</v>
          </cell>
          <cell r="F2029">
            <v>11855</v>
          </cell>
          <cell r="G2029">
            <v>0.35</v>
          </cell>
          <cell r="H2029">
            <v>1.19</v>
          </cell>
          <cell r="I2029">
            <v>4.5999999999999996</v>
          </cell>
          <cell r="J2029" t="str">
            <v xml:space="preserve"> </v>
          </cell>
          <cell r="K2029">
            <v>167</v>
          </cell>
          <cell r="L2029">
            <v>0.191048</v>
          </cell>
          <cell r="M2029">
            <v>-19</v>
          </cell>
          <cell r="N2029">
            <v>18</v>
          </cell>
          <cell r="O2029">
            <v>1</v>
          </cell>
          <cell r="P2029">
            <v>278.92500000000001</v>
          </cell>
          <cell r="Q2029">
            <v>0</v>
          </cell>
          <cell r="R2029">
            <v>278.92500000000001</v>
          </cell>
        </row>
        <row r="2030">
          <cell r="A2030" t="str">
            <v xml:space="preserve">Каляева 263 </v>
          </cell>
          <cell r="B2030" t="str">
            <v xml:space="preserve">Каляева 263 бытов.помещ </v>
          </cell>
          <cell r="C2030" t="str">
            <v xml:space="preserve">Прочие </v>
          </cell>
          <cell r="D2030">
            <v>301.19</v>
          </cell>
          <cell r="E2030">
            <v>1012</v>
          </cell>
          <cell r="F2030">
            <v>1012</v>
          </cell>
          <cell r="G2030">
            <v>0.92</v>
          </cell>
          <cell r="H2030">
            <v>1.19</v>
          </cell>
          <cell r="I2030">
            <v>4.5999999999999996</v>
          </cell>
          <cell r="J2030" t="str">
            <v xml:space="preserve"> </v>
          </cell>
          <cell r="K2030">
            <v>167</v>
          </cell>
          <cell r="L2030">
            <v>4.2790000000000002E-2</v>
          </cell>
          <cell r="M2030">
            <v>-19</v>
          </cell>
          <cell r="N2030">
            <v>18</v>
          </cell>
          <cell r="O2030">
            <v>1</v>
          </cell>
          <cell r="P2030">
            <v>62.472000000000001</v>
          </cell>
          <cell r="Q2030">
            <v>0</v>
          </cell>
          <cell r="R2030">
            <v>62.472000000000001</v>
          </cell>
        </row>
        <row r="2031">
          <cell r="A2031" t="str">
            <v xml:space="preserve">Итого по котельной </v>
          </cell>
          <cell r="B2031" t="str">
            <v xml:space="preserve">собственное ---------------------------- </v>
          </cell>
          <cell r="C2031" t="str">
            <v xml:space="preserve">По всем группам </v>
          </cell>
          <cell r="D2031">
            <v>3166.99</v>
          </cell>
          <cell r="E2031">
            <v>12867</v>
          </cell>
          <cell r="F2031">
            <v>12867</v>
          </cell>
          <cell r="H2031">
            <v>1.19</v>
          </cell>
          <cell r="L2031">
            <v>0.23383799999999999</v>
          </cell>
          <cell r="P2031">
            <v>341.39699999999999</v>
          </cell>
          <cell r="Q2031">
            <v>0</v>
          </cell>
          <cell r="R2031">
            <v>341.39699999999999</v>
          </cell>
        </row>
        <row r="2032">
          <cell r="A2032" t="str">
            <v xml:space="preserve"> </v>
          </cell>
          <cell r="B2032" t="str">
            <v xml:space="preserve"> </v>
          </cell>
          <cell r="C2032" t="str">
            <v xml:space="preserve">Прочие </v>
          </cell>
          <cell r="D2032">
            <v>3166.99</v>
          </cell>
          <cell r="E2032">
            <v>12867</v>
          </cell>
          <cell r="F2032">
            <v>12867</v>
          </cell>
          <cell r="H2032">
            <v>1.19</v>
          </cell>
          <cell r="L2032">
            <v>0.23383799999999999</v>
          </cell>
          <cell r="P2032">
            <v>341.39699999999999</v>
          </cell>
          <cell r="Q2032">
            <v>0</v>
          </cell>
          <cell r="R2032">
            <v>341.39699999999999</v>
          </cell>
        </row>
        <row r="2033">
          <cell r="A2033" t="str">
            <v>Тепловые потери в наружных сетях потребителей</v>
          </cell>
          <cell r="H2033">
            <v>1.19</v>
          </cell>
        </row>
        <row r="2034">
          <cell r="A2034" t="str">
            <v xml:space="preserve">Карасунск108 </v>
          </cell>
          <cell r="B2034" t="str">
            <v xml:space="preserve">Седина 62 нежил.помещ. </v>
          </cell>
          <cell r="C2034" t="str">
            <v xml:space="preserve">Прочие </v>
          </cell>
          <cell r="D2034">
            <v>135</v>
          </cell>
          <cell r="E2034">
            <v>0</v>
          </cell>
          <cell r="F2034">
            <v>607.98</v>
          </cell>
          <cell r="G2034">
            <v>0.43</v>
          </cell>
          <cell r="H2034">
            <v>1.19</v>
          </cell>
          <cell r="I2034">
            <v>4.5999999999999996</v>
          </cell>
          <cell r="J2034" t="str">
            <v xml:space="preserve"> </v>
          </cell>
          <cell r="K2034">
            <v>167</v>
          </cell>
          <cell r="L2034">
            <v>1.2126999999999999E-2</v>
          </cell>
          <cell r="M2034">
            <v>-19</v>
          </cell>
          <cell r="N2034">
            <v>18</v>
          </cell>
          <cell r="O2034">
            <v>1</v>
          </cell>
          <cell r="P2034">
            <v>17.706</v>
          </cell>
          <cell r="Q2034">
            <v>0</v>
          </cell>
          <cell r="R2034">
            <v>17.706</v>
          </cell>
        </row>
        <row r="2035">
          <cell r="A2035" t="str">
            <v xml:space="preserve">Карасунск108 </v>
          </cell>
          <cell r="B2035" t="str">
            <v xml:space="preserve">Янковского 30 аптека 8 </v>
          </cell>
          <cell r="C2035" t="str">
            <v xml:space="preserve">Прочие </v>
          </cell>
          <cell r="D2035">
            <v>252.14</v>
          </cell>
          <cell r="E2035">
            <v>0</v>
          </cell>
          <cell r="F2035">
            <v>1134.6199999999999</v>
          </cell>
          <cell r="G2035">
            <v>0.38</v>
          </cell>
          <cell r="H2035">
            <v>1.19</v>
          </cell>
          <cell r="I2035">
            <v>4.5999999999999996</v>
          </cell>
          <cell r="J2035" t="str">
            <v xml:space="preserve"> </v>
          </cell>
          <cell r="K2035">
            <v>167</v>
          </cell>
          <cell r="L2035">
            <v>0.02</v>
          </cell>
          <cell r="M2035">
            <v>-19</v>
          </cell>
          <cell r="N2035">
            <v>18</v>
          </cell>
          <cell r="O2035">
            <v>1</v>
          </cell>
          <cell r="P2035">
            <v>29.2</v>
          </cell>
          <cell r="Q2035">
            <v>0</v>
          </cell>
          <cell r="R2035">
            <v>29.2</v>
          </cell>
        </row>
        <row r="2036">
          <cell r="A2036" t="str">
            <v xml:space="preserve">Карасунск108 </v>
          </cell>
          <cell r="B2036" t="str">
            <v xml:space="preserve">Карасунская 103 ЮР КОНСУЛЬТ </v>
          </cell>
          <cell r="C2036" t="str">
            <v xml:space="preserve">Прочие </v>
          </cell>
          <cell r="D2036">
            <v>189.4</v>
          </cell>
          <cell r="E2036">
            <v>700</v>
          </cell>
          <cell r="F2036">
            <v>852.28</v>
          </cell>
          <cell r="G2036">
            <v>0.43</v>
          </cell>
          <cell r="H2036">
            <v>1.19</v>
          </cell>
          <cell r="I2036">
            <v>4.5999999999999996</v>
          </cell>
          <cell r="J2036" t="str">
            <v xml:space="preserve"> </v>
          </cell>
          <cell r="K2036">
            <v>167</v>
          </cell>
          <cell r="L2036">
            <v>1.7000000000000001E-2</v>
          </cell>
          <cell r="M2036">
            <v>-19</v>
          </cell>
          <cell r="N2036">
            <v>18</v>
          </cell>
          <cell r="O2036">
            <v>1</v>
          </cell>
          <cell r="P2036">
            <v>24.818999999999999</v>
          </cell>
          <cell r="Q2036">
            <v>0</v>
          </cell>
          <cell r="R2036">
            <v>24.818999999999999</v>
          </cell>
        </row>
        <row r="2037">
          <cell r="A2037" t="str">
            <v xml:space="preserve">Карасунск108 </v>
          </cell>
          <cell r="B2037" t="str">
            <v xml:space="preserve">Янковского 41 </v>
          </cell>
          <cell r="C2037" t="str">
            <v xml:space="preserve">Прочие </v>
          </cell>
          <cell r="D2037">
            <v>404.85</v>
          </cell>
          <cell r="E2037">
            <v>1217</v>
          </cell>
          <cell r="F2037">
            <v>1821.83</v>
          </cell>
          <cell r="G2037">
            <v>0.43</v>
          </cell>
          <cell r="H2037">
            <v>1.19</v>
          </cell>
          <cell r="I2037">
            <v>4.5999999999999996</v>
          </cell>
          <cell r="J2037" t="str">
            <v xml:space="preserve"> </v>
          </cell>
          <cell r="K2037">
            <v>167</v>
          </cell>
          <cell r="L2037">
            <v>3.6338999999999996E-2</v>
          </cell>
          <cell r="M2037">
            <v>-19</v>
          </cell>
          <cell r="N2037">
            <v>18</v>
          </cell>
          <cell r="O2037">
            <v>1</v>
          </cell>
          <cell r="P2037">
            <v>53.054000000000002</v>
          </cell>
          <cell r="Q2037">
            <v>0</v>
          </cell>
          <cell r="R2037">
            <v>53.054000000000002</v>
          </cell>
        </row>
        <row r="2038">
          <cell r="A2038" t="str">
            <v xml:space="preserve">Карасунск108 </v>
          </cell>
          <cell r="B2038" t="str">
            <v xml:space="preserve">Янковского 41 неж пом </v>
          </cell>
          <cell r="C2038" t="str">
            <v xml:space="preserve">Прочие </v>
          </cell>
          <cell r="D2038">
            <v>96.67</v>
          </cell>
          <cell r="E2038">
            <v>0</v>
          </cell>
          <cell r="F2038">
            <v>435</v>
          </cell>
          <cell r="G2038">
            <v>0.43</v>
          </cell>
          <cell r="H2038">
            <v>1.19</v>
          </cell>
          <cell r="I2038">
            <v>4.5999999999999996</v>
          </cell>
          <cell r="J2038" t="str">
            <v xml:space="preserve"> </v>
          </cell>
          <cell r="K2038">
            <v>167</v>
          </cell>
          <cell r="L2038">
            <v>8.6769999999999989E-3</v>
          </cell>
          <cell r="M2038">
            <v>-19</v>
          </cell>
          <cell r="N2038">
            <v>18</v>
          </cell>
          <cell r="O2038">
            <v>1</v>
          </cell>
          <cell r="P2038">
            <v>12.667999999999999</v>
          </cell>
          <cell r="Q2038">
            <v>0</v>
          </cell>
          <cell r="R2038">
            <v>12.667999999999999</v>
          </cell>
        </row>
        <row r="2039">
          <cell r="A2039" t="str">
            <v xml:space="preserve">Карасунск108 </v>
          </cell>
          <cell r="B2039" t="str">
            <v xml:space="preserve">Седина 62 пом </v>
          </cell>
          <cell r="C2039" t="str">
            <v xml:space="preserve">Прочие </v>
          </cell>
          <cell r="D2039">
            <v>260</v>
          </cell>
          <cell r="E2039">
            <v>0</v>
          </cell>
          <cell r="F2039">
            <v>1176.55</v>
          </cell>
          <cell r="G2039">
            <v>0.43</v>
          </cell>
          <cell r="H2039">
            <v>1.19</v>
          </cell>
          <cell r="I2039">
            <v>4.5999999999999996</v>
          </cell>
          <cell r="J2039" t="str">
            <v xml:space="preserve"> </v>
          </cell>
          <cell r="K2039">
            <v>167</v>
          </cell>
          <cell r="L2039">
            <v>2.3467999999999999E-2</v>
          </cell>
          <cell r="M2039">
            <v>-19</v>
          </cell>
          <cell r="N2039">
            <v>18</v>
          </cell>
          <cell r="O2039">
            <v>1</v>
          </cell>
          <cell r="P2039">
            <v>34.262999999999998</v>
          </cell>
          <cell r="Q2039">
            <v>0</v>
          </cell>
          <cell r="R2039">
            <v>34.262999999999998</v>
          </cell>
        </row>
        <row r="2040">
          <cell r="A2040" t="str">
            <v xml:space="preserve">Карасунск108 </v>
          </cell>
          <cell r="B2040" t="str">
            <v xml:space="preserve">Карасунская 108 ОФИС </v>
          </cell>
          <cell r="C2040" t="str">
            <v xml:space="preserve">Прочие </v>
          </cell>
          <cell r="D2040">
            <v>69.510000000000005</v>
          </cell>
          <cell r="E2040">
            <v>305</v>
          </cell>
          <cell r="F2040">
            <v>312.8</v>
          </cell>
          <cell r="G2040">
            <v>0.43</v>
          </cell>
          <cell r="H2040">
            <v>1.19</v>
          </cell>
          <cell r="I2040">
            <v>4.5999999999999996</v>
          </cell>
          <cell r="J2040" t="str">
            <v xml:space="preserve"> </v>
          </cell>
          <cell r="K2040">
            <v>167</v>
          </cell>
          <cell r="L2040">
            <v>5.9020000000000001E-3</v>
          </cell>
          <cell r="M2040">
            <v>-19</v>
          </cell>
          <cell r="N2040">
            <v>16</v>
          </cell>
          <cell r="O2040">
            <v>1</v>
          </cell>
          <cell r="P2040">
            <v>7.7569999999999997</v>
          </cell>
          <cell r="Q2040">
            <v>0</v>
          </cell>
          <cell r="R2040">
            <v>7.7569999999999997</v>
          </cell>
        </row>
        <row r="2041">
          <cell r="A2041" t="str">
            <v xml:space="preserve">Карасунск108 </v>
          </cell>
          <cell r="B2041" t="str">
            <v xml:space="preserve">Гоголя 91  поликлиника 4 </v>
          </cell>
          <cell r="C2041" t="str">
            <v xml:space="preserve">Бюджет </v>
          </cell>
          <cell r="D2041">
            <v>1244.43</v>
          </cell>
          <cell r="E2041">
            <v>0</v>
          </cell>
          <cell r="F2041">
            <v>5599.95</v>
          </cell>
          <cell r="G2041">
            <v>0.36</v>
          </cell>
          <cell r="H2041">
            <v>1.19</v>
          </cell>
          <cell r="I2041">
            <v>4.5999999999999996</v>
          </cell>
          <cell r="J2041" t="str">
            <v xml:space="preserve"> </v>
          </cell>
          <cell r="K2041">
            <v>167</v>
          </cell>
          <cell r="L2041">
            <v>9.8570000000000005E-2</v>
          </cell>
          <cell r="M2041">
            <v>-19</v>
          </cell>
          <cell r="N2041">
            <v>20</v>
          </cell>
          <cell r="O2041">
            <v>1</v>
          </cell>
          <cell r="P2041">
            <v>156.79</v>
          </cell>
          <cell r="Q2041">
            <v>0</v>
          </cell>
          <cell r="R2041">
            <v>156.79</v>
          </cell>
        </row>
        <row r="2042">
          <cell r="A2042" t="str">
            <v xml:space="preserve">Карасунск108 </v>
          </cell>
          <cell r="B2042" t="str">
            <v xml:space="preserve">Карасунская 108 </v>
          </cell>
          <cell r="C2042" t="str">
            <v xml:space="preserve">Жилзаказчик </v>
          </cell>
          <cell r="D2042">
            <v>1077.5</v>
          </cell>
          <cell r="E2042">
            <v>4815</v>
          </cell>
          <cell r="F2042">
            <v>4506</v>
          </cell>
          <cell r="G2042">
            <v>0.45</v>
          </cell>
          <cell r="H2042">
            <v>1.19</v>
          </cell>
          <cell r="I2042">
            <v>4.5999999999999996</v>
          </cell>
          <cell r="J2042" t="str">
            <v xml:space="preserve">4 </v>
          </cell>
          <cell r="K2042">
            <v>167</v>
          </cell>
          <cell r="L2042">
            <v>9.4894999999999993E-2</v>
          </cell>
          <cell r="M2042">
            <v>-19</v>
          </cell>
          <cell r="N2042">
            <v>18</v>
          </cell>
          <cell r="O2042">
            <v>1</v>
          </cell>
          <cell r="P2042">
            <v>138.54499999999999</v>
          </cell>
          <cell r="Q2042">
            <v>142.953</v>
          </cell>
          <cell r="R2042">
            <v>142.953</v>
          </cell>
        </row>
        <row r="2043">
          <cell r="A2043" t="str">
            <v xml:space="preserve">Карасунск108 </v>
          </cell>
          <cell r="B2043" t="str">
            <v xml:space="preserve">Янковского 30 А </v>
          </cell>
          <cell r="C2043" t="str">
            <v xml:space="preserve">Жилзаказчик </v>
          </cell>
          <cell r="D2043">
            <v>604.70000000000005</v>
          </cell>
          <cell r="E2043">
            <v>4911</v>
          </cell>
          <cell r="F2043">
            <v>5694</v>
          </cell>
          <cell r="G2043">
            <v>0.38</v>
          </cell>
          <cell r="H2043">
            <v>1.19</v>
          </cell>
          <cell r="I2043">
            <v>4.5999999999999996</v>
          </cell>
          <cell r="J2043" t="str">
            <v xml:space="preserve">2 </v>
          </cell>
          <cell r="K2043">
            <v>167</v>
          </cell>
          <cell r="L2043">
            <v>8.5542999999999994E-2</v>
          </cell>
          <cell r="M2043">
            <v>-19</v>
          </cell>
          <cell r="N2043">
            <v>18</v>
          </cell>
          <cell r="O2043">
            <v>1</v>
          </cell>
          <cell r="P2043">
            <v>105.807</v>
          </cell>
          <cell r="Q2043">
            <v>61.521000000000001</v>
          </cell>
          <cell r="R2043">
            <v>61.521000000000001</v>
          </cell>
        </row>
        <row r="2044">
          <cell r="A2044" t="str">
            <v xml:space="preserve">Карасунск108 </v>
          </cell>
          <cell r="B2044" t="str">
            <v xml:space="preserve">Янковского 41 </v>
          </cell>
          <cell r="C2044" t="str">
            <v xml:space="preserve">Жилзаказчик </v>
          </cell>
          <cell r="D2044">
            <v>361</v>
          </cell>
          <cell r="E2044">
            <v>4402</v>
          </cell>
          <cell r="F2044">
            <v>1941</v>
          </cell>
          <cell r="G2044">
            <v>0</v>
          </cell>
          <cell r="H2044">
            <v>1.19</v>
          </cell>
          <cell r="I2044">
            <v>4.5999999999999996</v>
          </cell>
          <cell r="J2044" t="str">
            <v xml:space="preserve">3 </v>
          </cell>
          <cell r="K2044">
            <v>167</v>
          </cell>
          <cell r="L2044">
            <v>4.1863999999999998E-2</v>
          </cell>
          <cell r="M2044">
            <v>-19</v>
          </cell>
          <cell r="N2044">
            <v>18</v>
          </cell>
          <cell r="O2044">
            <v>1</v>
          </cell>
          <cell r="P2044">
            <v>61.12</v>
          </cell>
          <cell r="Q2044">
            <v>47.893999999999998</v>
          </cell>
          <cell r="R2044">
            <v>47.893999999999998</v>
          </cell>
        </row>
        <row r="2045">
          <cell r="A2045" t="str">
            <v xml:space="preserve">Карасунск108 </v>
          </cell>
          <cell r="B2045" t="str">
            <v xml:space="preserve">Карасунская 99 д/с 13 </v>
          </cell>
          <cell r="C2045" t="str">
            <v xml:space="preserve">Бюджет </v>
          </cell>
          <cell r="D2045">
            <v>322.93</v>
          </cell>
          <cell r="E2045">
            <v>1348</v>
          </cell>
          <cell r="F2045">
            <v>1453.19</v>
          </cell>
          <cell r="G2045">
            <v>0.38</v>
          </cell>
          <cell r="H2045">
            <v>1.19</v>
          </cell>
          <cell r="I2045">
            <v>4.5999999999999996</v>
          </cell>
          <cell r="J2045" t="str">
            <v xml:space="preserve"> </v>
          </cell>
          <cell r="K2045">
            <v>167</v>
          </cell>
          <cell r="L2045">
            <v>2.7E-2</v>
          </cell>
          <cell r="M2045">
            <v>-19</v>
          </cell>
          <cell r="N2045">
            <v>20</v>
          </cell>
          <cell r="O2045">
            <v>1</v>
          </cell>
          <cell r="P2045">
            <v>42.948999999999998</v>
          </cell>
          <cell r="Q2045">
            <v>0</v>
          </cell>
          <cell r="R2045">
            <v>42.948999999999998</v>
          </cell>
        </row>
        <row r="2046">
          <cell r="A2046" t="str">
            <v xml:space="preserve">Карасунск108 </v>
          </cell>
          <cell r="B2046" t="str">
            <v xml:space="preserve">Карасунская 99 д/с 13 прачечная </v>
          </cell>
          <cell r="C2046" t="str">
            <v xml:space="preserve">Бюджет </v>
          </cell>
          <cell r="D2046">
            <v>13.72</v>
          </cell>
          <cell r="E2046">
            <v>54</v>
          </cell>
          <cell r="F2046">
            <v>56.51</v>
          </cell>
          <cell r="G2046">
            <v>0.38</v>
          </cell>
          <cell r="H2046">
            <v>1.19</v>
          </cell>
          <cell r="I2046">
            <v>4.5999999999999996</v>
          </cell>
          <cell r="J2046" t="str">
            <v xml:space="preserve"> </v>
          </cell>
          <cell r="K2046">
            <v>167</v>
          </cell>
          <cell r="L2046">
            <v>1E-3</v>
          </cell>
          <cell r="M2046">
            <v>-19</v>
          </cell>
          <cell r="N2046">
            <v>20</v>
          </cell>
          <cell r="O2046">
            <v>1</v>
          </cell>
          <cell r="P2046">
            <v>1.591</v>
          </cell>
          <cell r="Q2046">
            <v>0</v>
          </cell>
          <cell r="R2046">
            <v>1.591</v>
          </cell>
        </row>
        <row r="2047">
          <cell r="A2047" t="str">
            <v xml:space="preserve">Итого по котельной </v>
          </cell>
          <cell r="B2047" t="str">
            <v xml:space="preserve">собственное ---------------------------- </v>
          </cell>
          <cell r="C2047" t="str">
            <v xml:space="preserve">По всем группам </v>
          </cell>
          <cell r="D2047">
            <v>5031.8500000000004</v>
          </cell>
          <cell r="E2047">
            <v>18537</v>
          </cell>
          <cell r="F2047">
            <v>25591.71</v>
          </cell>
          <cell r="H2047">
            <v>1.19</v>
          </cell>
          <cell r="L2047">
            <v>0.47238500000000005</v>
          </cell>
          <cell r="P2047">
            <v>705.351</v>
          </cell>
          <cell r="Q2047">
            <v>252.36799999999999</v>
          </cell>
          <cell r="R2047">
            <v>633.16499999999996</v>
          </cell>
        </row>
        <row r="2048">
          <cell r="A2048" t="str">
            <v xml:space="preserve"> </v>
          </cell>
          <cell r="B2048" t="str">
            <v xml:space="preserve"> </v>
          </cell>
          <cell r="C2048" t="str">
            <v xml:space="preserve">Бюджет </v>
          </cell>
          <cell r="D2048">
            <v>1581.0800000000002</v>
          </cell>
          <cell r="E2048">
            <v>1402</v>
          </cell>
          <cell r="F2048">
            <v>7109.65</v>
          </cell>
          <cell r="H2048">
            <v>1.19</v>
          </cell>
          <cell r="L2048">
            <v>0.12657000000000002</v>
          </cell>
          <cell r="P2048">
            <v>201.33</v>
          </cell>
          <cell r="Q2048">
            <v>0</v>
          </cell>
          <cell r="R2048">
            <v>201.33</v>
          </cell>
        </row>
        <row r="2049">
          <cell r="A2049" t="str">
            <v xml:space="preserve"> </v>
          </cell>
          <cell r="B2049" t="str">
            <v xml:space="preserve"> </v>
          </cell>
          <cell r="C2049" t="str">
            <v xml:space="preserve">"Население" в т.ч. "Жилзаказчик" </v>
          </cell>
          <cell r="D2049">
            <v>2043.2</v>
          </cell>
          <cell r="E2049">
            <v>14913</v>
          </cell>
          <cell r="F2049">
            <v>12141</v>
          </cell>
          <cell r="H2049">
            <v>1.19</v>
          </cell>
          <cell r="L2049">
            <v>0.222302</v>
          </cell>
          <cell r="P2049">
            <v>324.55399999999997</v>
          </cell>
          <cell r="Q2049">
            <v>252.36799999999999</v>
          </cell>
          <cell r="R2049">
            <v>252.36799999999999</v>
          </cell>
        </row>
        <row r="2050">
          <cell r="A2050" t="str">
            <v xml:space="preserve"> </v>
          </cell>
          <cell r="B2050" t="str">
            <v xml:space="preserve"> </v>
          </cell>
          <cell r="C2050" t="str">
            <v xml:space="preserve">Жилзаказчик </v>
          </cell>
          <cell r="D2050">
            <v>2043.2</v>
          </cell>
          <cell r="E2050">
            <v>14913</v>
          </cell>
          <cell r="F2050">
            <v>12141</v>
          </cell>
          <cell r="H2050">
            <v>1.19</v>
          </cell>
          <cell r="L2050">
            <v>0.222302</v>
          </cell>
          <cell r="P2050">
            <v>324.55399999999997</v>
          </cell>
          <cell r="Q2050">
            <v>252.36799999999999</v>
          </cell>
          <cell r="R2050">
            <v>252.36799999999999</v>
          </cell>
        </row>
        <row r="2051">
          <cell r="A2051" t="str">
            <v xml:space="preserve"> </v>
          </cell>
          <cell r="B2051" t="str">
            <v xml:space="preserve"> </v>
          </cell>
          <cell r="C2051" t="str">
            <v xml:space="preserve">Прочие </v>
          </cell>
          <cell r="D2051">
            <v>1407.57</v>
          </cell>
          <cell r="E2051">
            <v>2222</v>
          </cell>
          <cell r="F2051">
            <v>6341.06</v>
          </cell>
          <cell r="H2051">
            <v>1.19</v>
          </cell>
          <cell r="L2051">
            <v>0.12351300000000001</v>
          </cell>
          <cell r="P2051">
            <v>179.46700000000001</v>
          </cell>
          <cell r="Q2051">
            <v>0</v>
          </cell>
          <cell r="R2051">
            <v>179.46700000000001</v>
          </cell>
        </row>
        <row r="2052">
          <cell r="A2052" t="str">
            <v xml:space="preserve">Кирова 79 </v>
          </cell>
          <cell r="B2052" t="str">
            <v xml:space="preserve">Горького 66 </v>
          </cell>
          <cell r="C2052" t="str">
            <v xml:space="preserve">Прочие </v>
          </cell>
          <cell r="D2052">
            <v>161.69999999999999</v>
          </cell>
          <cell r="E2052">
            <v>708</v>
          </cell>
          <cell r="F2052">
            <v>702.38</v>
          </cell>
          <cell r="G2052">
            <v>0.43</v>
          </cell>
          <cell r="H2052">
            <v>1.19</v>
          </cell>
          <cell r="I2052">
            <v>4.5999999999999996</v>
          </cell>
          <cell r="J2052" t="str">
            <v xml:space="preserve"> </v>
          </cell>
          <cell r="K2052">
            <v>167</v>
          </cell>
          <cell r="L2052">
            <v>1.4010000000000002E-2</v>
          </cell>
          <cell r="M2052">
            <v>-19</v>
          </cell>
          <cell r="N2052">
            <v>18</v>
          </cell>
          <cell r="O2052">
            <v>1</v>
          </cell>
          <cell r="P2052">
            <v>20.454000000000001</v>
          </cell>
          <cell r="Q2052">
            <v>0</v>
          </cell>
          <cell r="R2052">
            <v>20.454000000000001</v>
          </cell>
        </row>
        <row r="2053">
          <cell r="A2053" t="str">
            <v xml:space="preserve">Кирова 79 </v>
          </cell>
          <cell r="B2053" t="str">
            <v xml:space="preserve">Горького 62 кв 2 </v>
          </cell>
          <cell r="C2053" t="str">
            <v xml:space="preserve">Жилзаказчик </v>
          </cell>
          <cell r="D2053">
            <v>78</v>
          </cell>
          <cell r="E2053">
            <v>193</v>
          </cell>
          <cell r="F2053">
            <v>153</v>
          </cell>
          <cell r="G2053">
            <v>0.45</v>
          </cell>
          <cell r="H2053">
            <v>1.19</v>
          </cell>
          <cell r="I2053">
            <v>4.5999999999999996</v>
          </cell>
          <cell r="J2053" t="str">
            <v xml:space="preserve">1 </v>
          </cell>
          <cell r="K2053">
            <v>167</v>
          </cell>
          <cell r="L2053">
            <v>3.1969999999999998E-3</v>
          </cell>
          <cell r="M2053">
            <v>-19</v>
          </cell>
          <cell r="N2053">
            <v>18</v>
          </cell>
          <cell r="O2053">
            <v>1</v>
          </cell>
          <cell r="P2053">
            <v>4.6660000000000004</v>
          </cell>
          <cell r="Q2053">
            <v>10.348000000000001</v>
          </cell>
          <cell r="R2053">
            <v>10.348000000000001</v>
          </cell>
        </row>
        <row r="2054">
          <cell r="A2054" t="str">
            <v xml:space="preserve">Кирова 79 </v>
          </cell>
          <cell r="B2054" t="str">
            <v xml:space="preserve">Горького 62 Лит А НЕЖИЛ.ПОМЕЩЕНИЕ </v>
          </cell>
          <cell r="C2054" t="str">
            <v xml:space="preserve">Бюджет </v>
          </cell>
          <cell r="D2054">
            <v>38.799999999999997</v>
          </cell>
          <cell r="E2054">
            <v>0</v>
          </cell>
          <cell r="F2054">
            <v>198.33</v>
          </cell>
          <cell r="G2054">
            <v>0.45</v>
          </cell>
          <cell r="H2054">
            <v>1.19</v>
          </cell>
          <cell r="I2054">
            <v>4.5999999999999996</v>
          </cell>
          <cell r="J2054" t="str">
            <v xml:space="preserve"> </v>
          </cell>
          <cell r="K2054">
            <v>167</v>
          </cell>
          <cell r="L2054">
            <v>4.1400000000000005E-3</v>
          </cell>
          <cell r="M2054">
            <v>-19</v>
          </cell>
          <cell r="N2054">
            <v>18</v>
          </cell>
          <cell r="O2054">
            <v>1</v>
          </cell>
          <cell r="P2054">
            <v>6.0430000000000001</v>
          </cell>
          <cell r="Q2054">
            <v>0</v>
          </cell>
          <cell r="R2054">
            <v>6.0430000000000001</v>
          </cell>
        </row>
        <row r="2055">
          <cell r="A2055" t="str">
            <v xml:space="preserve">Кирова 79 </v>
          </cell>
          <cell r="B2055" t="str">
            <v xml:space="preserve">Горького 64 АД ЗД </v>
          </cell>
          <cell r="C2055" t="str">
            <v xml:space="preserve">Прочие </v>
          </cell>
          <cell r="D2055">
            <v>142.65</v>
          </cell>
          <cell r="E2055">
            <v>0</v>
          </cell>
          <cell r="F2055">
            <v>641.91999999999996</v>
          </cell>
          <cell r="G2055">
            <v>0.43</v>
          </cell>
          <cell r="H2055">
            <v>1.19</v>
          </cell>
          <cell r="I2055">
            <v>4.5999999999999996</v>
          </cell>
          <cell r="J2055" t="str">
            <v xml:space="preserve"> </v>
          </cell>
          <cell r="K2055">
            <v>167</v>
          </cell>
          <cell r="L2055">
            <v>1.2803999999999999E-2</v>
          </cell>
          <cell r="M2055">
            <v>-19</v>
          </cell>
          <cell r="N2055">
            <v>18</v>
          </cell>
          <cell r="O2055">
            <v>1</v>
          </cell>
          <cell r="P2055">
            <v>18.693000000000001</v>
          </cell>
          <cell r="Q2055">
            <v>0</v>
          </cell>
          <cell r="R2055">
            <v>18.693000000000001</v>
          </cell>
        </row>
        <row r="2056">
          <cell r="A2056" t="str">
            <v xml:space="preserve">Кирова 79 </v>
          </cell>
          <cell r="B2056" t="str">
            <v xml:space="preserve">Кирова 79 СШ 19 </v>
          </cell>
          <cell r="C2056" t="str">
            <v xml:space="preserve">Бюджет </v>
          </cell>
          <cell r="D2056">
            <v>4373</v>
          </cell>
          <cell r="E2056">
            <v>22936</v>
          </cell>
          <cell r="F2056">
            <v>19678.48</v>
          </cell>
          <cell r="G2056">
            <v>0.33</v>
          </cell>
          <cell r="H2056">
            <v>1.19</v>
          </cell>
          <cell r="I2056">
            <v>4.5999999999999996</v>
          </cell>
          <cell r="J2056" t="str">
            <v xml:space="preserve"> </v>
          </cell>
          <cell r="K2056">
            <v>167</v>
          </cell>
          <cell r="L2056">
            <v>0.28494900000000001</v>
          </cell>
          <cell r="M2056">
            <v>-19</v>
          </cell>
          <cell r="N2056">
            <v>16</v>
          </cell>
          <cell r="O2056">
            <v>1</v>
          </cell>
          <cell r="P2056">
            <v>374.53</v>
          </cell>
          <cell r="Q2056">
            <v>0</v>
          </cell>
          <cell r="R2056">
            <v>374.53</v>
          </cell>
        </row>
        <row r="2057">
          <cell r="A2057" t="str">
            <v xml:space="preserve">Кирова 79 </v>
          </cell>
          <cell r="B2057" t="str">
            <v xml:space="preserve">Горького 66 неж.пом </v>
          </cell>
          <cell r="C2057" t="str">
            <v xml:space="preserve">Прочие </v>
          </cell>
          <cell r="D2057">
            <v>142</v>
          </cell>
          <cell r="E2057">
            <v>661</v>
          </cell>
          <cell r="F2057">
            <v>702</v>
          </cell>
          <cell r="G2057">
            <v>0.43</v>
          </cell>
          <cell r="H2057">
            <v>1.19</v>
          </cell>
          <cell r="I2057">
            <v>4.5999999999999996</v>
          </cell>
          <cell r="J2057" t="str">
            <v xml:space="preserve"> </v>
          </cell>
          <cell r="K2057">
            <v>167</v>
          </cell>
          <cell r="L2057">
            <v>1.4908999999999999E-2</v>
          </cell>
          <cell r="M2057">
            <v>-19</v>
          </cell>
          <cell r="N2057">
            <v>18</v>
          </cell>
          <cell r="O2057">
            <v>1</v>
          </cell>
          <cell r="P2057">
            <v>21.765999999999998</v>
          </cell>
          <cell r="Q2057">
            <v>0</v>
          </cell>
          <cell r="R2057">
            <v>21.765999999999998</v>
          </cell>
        </row>
        <row r="2058">
          <cell r="A2058" t="str">
            <v xml:space="preserve">Итого по котельной </v>
          </cell>
          <cell r="B2058" t="str">
            <v xml:space="preserve">собственное ---------------------------- </v>
          </cell>
          <cell r="C2058" t="str">
            <v xml:space="preserve">По всем группам </v>
          </cell>
          <cell r="D2058">
            <v>4936.1500000000005</v>
          </cell>
          <cell r="E2058">
            <v>24498</v>
          </cell>
          <cell r="F2058">
            <v>22076.11</v>
          </cell>
          <cell r="H2058">
            <v>1.19</v>
          </cell>
          <cell r="L2058">
            <v>0.334009</v>
          </cell>
          <cell r="P2058">
            <v>446.15199999999999</v>
          </cell>
          <cell r="Q2058">
            <v>10.348000000000001</v>
          </cell>
          <cell r="R2058">
            <v>451.834</v>
          </cell>
        </row>
        <row r="2059">
          <cell r="A2059" t="str">
            <v xml:space="preserve"> </v>
          </cell>
          <cell r="B2059" t="str">
            <v xml:space="preserve"> </v>
          </cell>
          <cell r="C2059" t="str">
            <v xml:space="preserve">Бюджет </v>
          </cell>
          <cell r="D2059">
            <v>4411.8</v>
          </cell>
          <cell r="E2059">
            <v>22936</v>
          </cell>
          <cell r="F2059">
            <v>19876.810000000001</v>
          </cell>
          <cell r="H2059">
            <v>1.19</v>
          </cell>
          <cell r="L2059">
            <v>0.28908899999999998</v>
          </cell>
          <cell r="P2059">
            <v>380.57299999999998</v>
          </cell>
          <cell r="Q2059">
            <v>0</v>
          </cell>
          <cell r="R2059">
            <v>380.57299999999998</v>
          </cell>
        </row>
        <row r="2060">
          <cell r="A2060" t="str">
            <v xml:space="preserve"> </v>
          </cell>
          <cell r="B2060" t="str">
            <v xml:space="preserve"> </v>
          </cell>
          <cell r="C2060" t="str">
            <v xml:space="preserve">"Население" в т.ч. "Жилзаказчик" </v>
          </cell>
          <cell r="D2060">
            <v>78</v>
          </cell>
          <cell r="E2060">
            <v>193</v>
          </cell>
          <cell r="F2060">
            <v>153</v>
          </cell>
          <cell r="H2060">
            <v>1.19</v>
          </cell>
          <cell r="L2060">
            <v>3.1969999999999998E-3</v>
          </cell>
          <cell r="P2060">
            <v>4.6660000000000004</v>
          </cell>
          <cell r="Q2060">
            <v>10.348000000000001</v>
          </cell>
          <cell r="R2060">
            <v>10.348000000000001</v>
          </cell>
        </row>
        <row r="2061">
          <cell r="A2061" t="str">
            <v xml:space="preserve"> </v>
          </cell>
          <cell r="B2061" t="str">
            <v xml:space="preserve"> </v>
          </cell>
          <cell r="C2061" t="str">
            <v xml:space="preserve">Жилзаказчик </v>
          </cell>
          <cell r="D2061">
            <v>78</v>
          </cell>
          <cell r="E2061">
            <v>193</v>
          </cell>
          <cell r="F2061">
            <v>153</v>
          </cell>
          <cell r="H2061">
            <v>1.19</v>
          </cell>
          <cell r="L2061">
            <v>3.1969999999999998E-3</v>
          </cell>
          <cell r="P2061">
            <v>4.6660000000000004</v>
          </cell>
          <cell r="Q2061">
            <v>10.348000000000001</v>
          </cell>
          <cell r="R2061">
            <v>10.348000000000001</v>
          </cell>
        </row>
        <row r="2062">
          <cell r="A2062" t="str">
            <v xml:space="preserve"> </v>
          </cell>
          <cell r="B2062" t="str">
            <v xml:space="preserve"> </v>
          </cell>
          <cell r="C2062" t="str">
            <v xml:space="preserve">Прочие </v>
          </cell>
          <cell r="D2062">
            <v>446.35</v>
          </cell>
          <cell r="E2062">
            <v>1369</v>
          </cell>
          <cell r="F2062">
            <v>2046.3</v>
          </cell>
          <cell r="H2062">
            <v>1.19</v>
          </cell>
          <cell r="L2062">
            <v>4.1722999999999996E-2</v>
          </cell>
          <cell r="P2062">
            <v>60.913000000000004</v>
          </cell>
          <cell r="Q2062">
            <v>0</v>
          </cell>
          <cell r="R2062">
            <v>60.913000000000004</v>
          </cell>
        </row>
        <row r="2063">
          <cell r="A2063" t="str">
            <v>Тепловые потери в наружных сетях потребителей</v>
          </cell>
          <cell r="H2063">
            <v>1.19</v>
          </cell>
        </row>
        <row r="2064">
          <cell r="A2064" t="str">
            <v xml:space="preserve">Ковалева 16 </v>
          </cell>
          <cell r="B2064" t="str">
            <v xml:space="preserve">Атарбекова 35  адм.зд. </v>
          </cell>
          <cell r="C2064" t="str">
            <v xml:space="preserve">Прочие </v>
          </cell>
          <cell r="D2064">
            <v>258</v>
          </cell>
          <cell r="E2064">
            <v>0</v>
          </cell>
          <cell r="F2064">
            <v>1161.6099999999999</v>
          </cell>
          <cell r="G2064">
            <v>0.43</v>
          </cell>
          <cell r="H2064">
            <v>1.19</v>
          </cell>
          <cell r="I2064">
            <v>4.5999999999999996</v>
          </cell>
          <cell r="J2064" t="str">
            <v xml:space="preserve"> </v>
          </cell>
          <cell r="K2064">
            <v>167</v>
          </cell>
          <cell r="L2064">
            <v>2.3170000000000003E-2</v>
          </cell>
          <cell r="M2064">
            <v>-19</v>
          </cell>
          <cell r="N2064">
            <v>18</v>
          </cell>
          <cell r="O2064">
            <v>1</v>
          </cell>
          <cell r="P2064">
            <v>33.828000000000003</v>
          </cell>
          <cell r="Q2064">
            <v>0</v>
          </cell>
          <cell r="R2064">
            <v>33.828000000000003</v>
          </cell>
        </row>
        <row r="2065">
          <cell r="A2065" t="str">
            <v xml:space="preserve">Ковалева 16 </v>
          </cell>
          <cell r="B2065" t="str">
            <v xml:space="preserve">Я Полуяна 34 офис </v>
          </cell>
          <cell r="C2065" t="str">
            <v xml:space="preserve">Прочие </v>
          </cell>
          <cell r="D2065">
            <v>98.79</v>
          </cell>
          <cell r="E2065">
            <v>0</v>
          </cell>
          <cell r="F2065">
            <v>444.56</v>
          </cell>
          <cell r="G2065">
            <v>0.37</v>
          </cell>
          <cell r="H2065">
            <v>1.19</v>
          </cell>
          <cell r="I2065">
            <v>4.5999999999999996</v>
          </cell>
          <cell r="J2065" t="str">
            <v xml:space="preserve"> </v>
          </cell>
          <cell r="K2065">
            <v>167</v>
          </cell>
          <cell r="L2065">
            <v>7.6300000000000005E-3</v>
          </cell>
          <cell r="M2065">
            <v>-19</v>
          </cell>
          <cell r="N2065">
            <v>18</v>
          </cell>
          <cell r="O2065">
            <v>1</v>
          </cell>
          <cell r="P2065">
            <v>11.14</v>
          </cell>
          <cell r="Q2065">
            <v>0</v>
          </cell>
          <cell r="R2065">
            <v>11.14</v>
          </cell>
        </row>
        <row r="2066">
          <cell r="A2066" t="str">
            <v xml:space="preserve">Ковалева 16 </v>
          </cell>
          <cell r="B2066" t="str">
            <v xml:space="preserve">Солнечный 41/2 баня </v>
          </cell>
          <cell r="C2066" t="str">
            <v xml:space="preserve">Прочие </v>
          </cell>
          <cell r="D2066">
            <v>192.84</v>
          </cell>
          <cell r="F2066">
            <v>713.49</v>
          </cell>
          <cell r="G2066">
            <v>0.43</v>
          </cell>
          <cell r="H2066">
            <v>1.19</v>
          </cell>
          <cell r="I2066">
            <v>4.5999999999999996</v>
          </cell>
          <cell r="J2066" t="str">
            <v xml:space="preserve"> </v>
          </cell>
          <cell r="K2066">
            <v>167</v>
          </cell>
          <cell r="L2066">
            <v>1.6923999999999998E-2</v>
          </cell>
          <cell r="M2066">
            <v>-19</v>
          </cell>
          <cell r="N2066">
            <v>25</v>
          </cell>
          <cell r="O2066">
            <v>1</v>
          </cell>
          <cell r="P2066">
            <v>31.568999999999999</v>
          </cell>
          <cell r="Q2066">
            <v>0</v>
          </cell>
          <cell r="R2066">
            <v>31.568999999999999</v>
          </cell>
        </row>
        <row r="2067">
          <cell r="A2067" t="str">
            <v xml:space="preserve">Ковалева 16 </v>
          </cell>
          <cell r="B2067" t="str">
            <v xml:space="preserve">Солнечный 41/2 гараж </v>
          </cell>
          <cell r="C2067" t="str">
            <v xml:space="preserve">Прочие </v>
          </cell>
          <cell r="D2067">
            <v>19.45</v>
          </cell>
          <cell r="F2067">
            <v>71.95</v>
          </cell>
          <cell r="G2067">
            <v>0.7</v>
          </cell>
          <cell r="H2067">
            <v>1.19</v>
          </cell>
          <cell r="I2067">
            <v>4.5999999999999996</v>
          </cell>
          <cell r="J2067" t="str">
            <v xml:space="preserve"> </v>
          </cell>
          <cell r="K2067">
            <v>167</v>
          </cell>
          <cell r="L2067">
            <v>2.2100000000000002E-3</v>
          </cell>
          <cell r="M2067">
            <v>-19</v>
          </cell>
          <cell r="N2067">
            <v>16</v>
          </cell>
          <cell r="O2067">
            <v>1</v>
          </cell>
          <cell r="P2067">
            <v>2.9050000000000002</v>
          </cell>
          <cell r="Q2067">
            <v>0</v>
          </cell>
          <cell r="R2067">
            <v>2.9050000000000002</v>
          </cell>
        </row>
        <row r="2068">
          <cell r="A2068" t="str">
            <v xml:space="preserve">Ковалева 16 </v>
          </cell>
          <cell r="B2068" t="str">
            <v xml:space="preserve">Атарбекова 21 ж/д </v>
          </cell>
          <cell r="C2068" t="str">
            <v xml:space="preserve">Население </v>
          </cell>
          <cell r="D2068">
            <v>3783.1</v>
          </cell>
          <cell r="E2068">
            <v>16660</v>
          </cell>
          <cell r="F2068">
            <v>12907.24</v>
          </cell>
          <cell r="G2068">
            <v>0.37</v>
          </cell>
          <cell r="H2068">
            <v>1.19</v>
          </cell>
          <cell r="I2068">
            <v>4.5999999999999996</v>
          </cell>
          <cell r="J2068" t="str">
            <v xml:space="preserve">5 </v>
          </cell>
          <cell r="K2068">
            <v>167</v>
          </cell>
          <cell r="L2068">
            <v>0.221529</v>
          </cell>
          <cell r="M2068">
            <v>-19</v>
          </cell>
          <cell r="N2068">
            <v>18</v>
          </cell>
          <cell r="O2068">
            <v>1</v>
          </cell>
          <cell r="P2068">
            <v>323.428</v>
          </cell>
          <cell r="Q2068">
            <v>376.43099999999998</v>
          </cell>
          <cell r="R2068">
            <v>376.43099999999998</v>
          </cell>
        </row>
        <row r="2069">
          <cell r="A2069" t="str">
            <v xml:space="preserve">Ковалева 16 </v>
          </cell>
          <cell r="B2069" t="str">
            <v xml:space="preserve">Атарбекова 21 прист к кв.18 </v>
          </cell>
          <cell r="C2069" t="str">
            <v xml:space="preserve">Население </v>
          </cell>
          <cell r="D2069">
            <v>9.7200000000000006</v>
          </cell>
          <cell r="E2069">
            <v>35</v>
          </cell>
          <cell r="F2069">
            <v>35</v>
          </cell>
          <cell r="G2069">
            <v>0.37</v>
          </cell>
          <cell r="H2069">
            <v>1.19</v>
          </cell>
          <cell r="I2069">
            <v>4.5999999999999996</v>
          </cell>
          <cell r="J2069" t="str">
            <v xml:space="preserve">5 </v>
          </cell>
          <cell r="K2069">
            <v>167</v>
          </cell>
          <cell r="L2069">
            <v>5.9499999999999993E-4</v>
          </cell>
          <cell r="M2069">
            <v>-19</v>
          </cell>
          <cell r="N2069">
            <v>18</v>
          </cell>
          <cell r="O2069">
            <v>1</v>
          </cell>
          <cell r="P2069">
            <v>0.86899999999999999</v>
          </cell>
          <cell r="Q2069">
            <v>0.96699999999999997</v>
          </cell>
          <cell r="R2069">
            <v>0.96699999999999997</v>
          </cell>
        </row>
        <row r="2070">
          <cell r="A2070" t="str">
            <v xml:space="preserve">Ковалева 16 </v>
          </cell>
          <cell r="B2070" t="str">
            <v xml:space="preserve">Атарбекова 21 </v>
          </cell>
          <cell r="C2070" t="str">
            <v xml:space="preserve">Прочие </v>
          </cell>
          <cell r="D2070">
            <v>524.58000000000004</v>
          </cell>
          <cell r="E2070">
            <v>0</v>
          </cell>
          <cell r="F2070">
            <v>1940.93</v>
          </cell>
          <cell r="G2070">
            <v>0.39</v>
          </cell>
          <cell r="H2070">
            <v>1.19</v>
          </cell>
          <cell r="I2070">
            <v>4.5999999999999996</v>
          </cell>
          <cell r="J2070" t="str">
            <v xml:space="preserve"> </v>
          </cell>
          <cell r="K2070">
            <v>167</v>
          </cell>
          <cell r="L2070">
            <v>3.4752999999999999E-2</v>
          </cell>
          <cell r="M2070">
            <v>-19</v>
          </cell>
          <cell r="N2070">
            <v>18</v>
          </cell>
          <cell r="O2070">
            <v>1</v>
          </cell>
          <cell r="P2070">
            <v>50.738999999999997</v>
          </cell>
          <cell r="Q2070">
            <v>0</v>
          </cell>
          <cell r="R2070">
            <v>50.738999999999997</v>
          </cell>
        </row>
        <row r="2071">
          <cell r="A2071" t="str">
            <v xml:space="preserve">Ковалева 16 </v>
          </cell>
          <cell r="B2071" t="str">
            <v xml:space="preserve">Ковалева 6а ОКвКУ № 8619/0131 </v>
          </cell>
          <cell r="C2071" t="str">
            <v xml:space="preserve">Прочие </v>
          </cell>
          <cell r="D2071">
            <v>12</v>
          </cell>
          <cell r="E2071">
            <v>0</v>
          </cell>
          <cell r="F2071">
            <v>42.11</v>
          </cell>
          <cell r="G2071">
            <v>0.43</v>
          </cell>
          <cell r="H2071">
            <v>1.19</v>
          </cell>
          <cell r="I2071">
            <v>4.5999999999999996</v>
          </cell>
          <cell r="J2071" t="str">
            <v xml:space="preserve"> </v>
          </cell>
          <cell r="K2071">
            <v>167</v>
          </cell>
          <cell r="L2071">
            <v>8.4000000000000003E-4</v>
          </cell>
          <cell r="M2071">
            <v>-19</v>
          </cell>
          <cell r="N2071">
            <v>18</v>
          </cell>
          <cell r="O2071">
            <v>1</v>
          </cell>
          <cell r="P2071">
            <v>1.226</v>
          </cell>
          <cell r="Q2071">
            <v>0</v>
          </cell>
          <cell r="R2071">
            <v>1.226</v>
          </cell>
        </row>
        <row r="2072">
          <cell r="A2072" t="str">
            <v xml:space="preserve">Ковалева 16 </v>
          </cell>
          <cell r="B2072" t="str">
            <v xml:space="preserve">Я Полуяна 4\1 прик.окр </v>
          </cell>
          <cell r="C2072" t="str">
            <v xml:space="preserve">Бюджет </v>
          </cell>
          <cell r="D2072">
            <v>1338.59</v>
          </cell>
          <cell r="E2072">
            <v>0</v>
          </cell>
          <cell r="F2072">
            <v>6023.65</v>
          </cell>
          <cell r="G2072">
            <v>0.43</v>
          </cell>
          <cell r="H2072">
            <v>1.19</v>
          </cell>
          <cell r="I2072">
            <v>4.5999999999999996</v>
          </cell>
          <cell r="J2072" t="str">
            <v xml:space="preserve"> </v>
          </cell>
          <cell r="K2072">
            <v>167</v>
          </cell>
          <cell r="L2072">
            <v>0.12015000000000001</v>
          </cell>
          <cell r="M2072">
            <v>-19</v>
          </cell>
          <cell r="N2072">
            <v>18</v>
          </cell>
          <cell r="O2072">
            <v>1</v>
          </cell>
          <cell r="P2072">
            <v>175.416</v>
          </cell>
          <cell r="Q2072">
            <v>0</v>
          </cell>
          <cell r="R2072">
            <v>175.416</v>
          </cell>
        </row>
        <row r="2073">
          <cell r="A2073" t="str">
            <v xml:space="preserve">Ковалева 16 </v>
          </cell>
          <cell r="B2073" t="str">
            <v xml:space="preserve">Я Полуяна 24а </v>
          </cell>
          <cell r="C2073" t="str">
            <v xml:space="preserve">Прочие </v>
          </cell>
          <cell r="D2073">
            <v>30</v>
          </cell>
          <cell r="E2073">
            <v>0</v>
          </cell>
          <cell r="F2073">
            <v>728.2</v>
          </cell>
          <cell r="G2073">
            <v>0.43</v>
          </cell>
          <cell r="H2073">
            <v>1.19</v>
          </cell>
          <cell r="I2073">
            <v>4.5999999999999996</v>
          </cell>
          <cell r="J2073" t="str">
            <v xml:space="preserve"> </v>
          </cell>
          <cell r="K2073">
            <v>167</v>
          </cell>
          <cell r="L2073">
            <v>1.4525E-2</v>
          </cell>
          <cell r="M2073">
            <v>-19</v>
          </cell>
          <cell r="N2073">
            <v>18</v>
          </cell>
          <cell r="O2073">
            <v>1</v>
          </cell>
          <cell r="P2073">
            <v>21.204999999999998</v>
          </cell>
          <cell r="Q2073">
            <v>0</v>
          </cell>
          <cell r="R2073">
            <v>21.204999999999998</v>
          </cell>
        </row>
        <row r="2074">
          <cell r="A2074" t="str">
            <v xml:space="preserve">Ковалева 16 </v>
          </cell>
          <cell r="B2074" t="str">
            <v xml:space="preserve">Я Полуяна 15   ж/дом </v>
          </cell>
          <cell r="C2074" t="str">
            <v xml:space="preserve">Население </v>
          </cell>
          <cell r="D2074">
            <v>3425.9</v>
          </cell>
          <cell r="E2074">
            <v>12209</v>
          </cell>
          <cell r="F2074">
            <v>12203.76</v>
          </cell>
          <cell r="G2074">
            <v>0.37</v>
          </cell>
          <cell r="H2074">
            <v>1.19</v>
          </cell>
          <cell r="I2074">
            <v>4.5999999999999996</v>
          </cell>
          <cell r="J2074" t="str">
            <v xml:space="preserve">5 </v>
          </cell>
          <cell r="K2074">
            <v>167</v>
          </cell>
          <cell r="L2074">
            <v>0.209455</v>
          </cell>
          <cell r="M2074">
            <v>-19</v>
          </cell>
          <cell r="N2074">
            <v>18</v>
          </cell>
          <cell r="O2074">
            <v>1</v>
          </cell>
          <cell r="P2074">
            <v>305.8</v>
          </cell>
          <cell r="Q2074">
            <v>340.887</v>
          </cell>
          <cell r="R2074">
            <v>340.887</v>
          </cell>
        </row>
        <row r="2075">
          <cell r="A2075" t="str">
            <v xml:space="preserve">Ковалева 16 </v>
          </cell>
          <cell r="B2075" t="str">
            <v xml:space="preserve">Я Полуяна 16 ж/д </v>
          </cell>
          <cell r="C2075" t="str">
            <v xml:space="preserve">Население </v>
          </cell>
          <cell r="D2075">
            <v>2741</v>
          </cell>
          <cell r="E2075">
            <v>0</v>
          </cell>
          <cell r="F2075">
            <v>9741</v>
          </cell>
          <cell r="G2075">
            <v>0.39</v>
          </cell>
          <cell r="H2075">
            <v>1.19</v>
          </cell>
          <cell r="I2075">
            <v>4.5999999999999996</v>
          </cell>
          <cell r="J2075" t="str">
            <v xml:space="preserve">5 </v>
          </cell>
          <cell r="K2075">
            <v>167</v>
          </cell>
          <cell r="L2075">
            <v>0.17344199999999999</v>
          </cell>
          <cell r="M2075">
            <v>-19</v>
          </cell>
          <cell r="N2075">
            <v>18</v>
          </cell>
          <cell r="O2075">
            <v>1</v>
          </cell>
          <cell r="P2075">
            <v>253.22300000000001</v>
          </cell>
          <cell r="Q2075">
            <v>272.73899999999998</v>
          </cell>
          <cell r="R2075">
            <v>272.73899999999998</v>
          </cell>
        </row>
        <row r="2076">
          <cell r="A2076" t="str">
            <v xml:space="preserve">Ковалева 16 </v>
          </cell>
          <cell r="B2076" t="str">
            <v xml:space="preserve">Атарбекова 9 ж/д </v>
          </cell>
          <cell r="C2076" t="str">
            <v xml:space="preserve">Население </v>
          </cell>
          <cell r="D2076">
            <v>5880</v>
          </cell>
          <cell r="E2076">
            <v>20715</v>
          </cell>
          <cell r="F2076">
            <v>20710</v>
          </cell>
          <cell r="G2076">
            <v>0.37</v>
          </cell>
          <cell r="H2076">
            <v>1.19</v>
          </cell>
          <cell r="I2076">
            <v>4.5999999999999996</v>
          </cell>
          <cell r="J2076" t="str">
            <v xml:space="preserve">5 </v>
          </cell>
          <cell r="K2076">
            <v>167</v>
          </cell>
          <cell r="L2076">
            <v>0.35545000000000004</v>
          </cell>
          <cell r="M2076">
            <v>-19</v>
          </cell>
          <cell r="N2076">
            <v>18</v>
          </cell>
          <cell r="O2076">
            <v>1</v>
          </cell>
          <cell r="P2076">
            <v>518.94899999999996</v>
          </cell>
          <cell r="Q2076">
            <v>585.07899999999995</v>
          </cell>
          <cell r="R2076">
            <v>585.07899999999995</v>
          </cell>
        </row>
        <row r="2077">
          <cell r="A2077" t="str">
            <v xml:space="preserve">Ковалева 16 </v>
          </cell>
          <cell r="B2077" t="str">
            <v xml:space="preserve">Атарбекова 9 пристройки </v>
          </cell>
          <cell r="C2077" t="str">
            <v xml:space="preserve">Население </v>
          </cell>
          <cell r="D2077">
            <v>339.9</v>
          </cell>
          <cell r="E2077">
            <v>926</v>
          </cell>
          <cell r="F2077">
            <v>926.4</v>
          </cell>
          <cell r="G2077">
            <v>0.37</v>
          </cell>
          <cell r="H2077">
            <v>1.19</v>
          </cell>
          <cell r="I2077">
            <v>4.5999999999999996</v>
          </cell>
          <cell r="J2077" t="str">
            <v xml:space="preserve">5 </v>
          </cell>
          <cell r="K2077">
            <v>167</v>
          </cell>
          <cell r="L2077">
            <v>1.5900000000000001E-2</v>
          </cell>
          <cell r="M2077">
            <v>-19</v>
          </cell>
          <cell r="N2077">
            <v>18</v>
          </cell>
          <cell r="O2077">
            <v>1</v>
          </cell>
          <cell r="P2077">
            <v>23.213000000000001</v>
          </cell>
          <cell r="Q2077">
            <v>33.82</v>
          </cell>
          <cell r="R2077">
            <v>33.82</v>
          </cell>
        </row>
        <row r="2078">
          <cell r="A2078" t="str">
            <v xml:space="preserve">Ковалева 16 </v>
          </cell>
          <cell r="B2078" t="str">
            <v xml:space="preserve">Атарбекова 11 ж/д </v>
          </cell>
          <cell r="C2078" t="str">
            <v xml:space="preserve">Население </v>
          </cell>
          <cell r="D2078">
            <v>3275.8</v>
          </cell>
          <cell r="E2078">
            <v>14746</v>
          </cell>
          <cell r="F2078">
            <v>14740.88</v>
          </cell>
          <cell r="G2078">
            <v>0.37</v>
          </cell>
          <cell r="H2078">
            <v>1.19</v>
          </cell>
          <cell r="I2078">
            <v>4.5999999999999996</v>
          </cell>
          <cell r="J2078" t="str">
            <v xml:space="preserve">5 </v>
          </cell>
          <cell r="K2078">
            <v>167</v>
          </cell>
          <cell r="L2078">
            <v>0.253</v>
          </cell>
          <cell r="M2078">
            <v>-19</v>
          </cell>
          <cell r="N2078">
            <v>18</v>
          </cell>
          <cell r="O2078">
            <v>1</v>
          </cell>
          <cell r="P2078">
            <v>369.37400000000002</v>
          </cell>
          <cell r="Q2078">
            <v>325.95</v>
          </cell>
          <cell r="R2078">
            <v>325.95</v>
          </cell>
        </row>
        <row r="2079">
          <cell r="A2079" t="str">
            <v xml:space="preserve">Ковалева 16 </v>
          </cell>
          <cell r="B2079" t="str">
            <v xml:space="preserve">Атарбекова 11 кв.18,31,34-пристройки </v>
          </cell>
          <cell r="C2079" t="str">
            <v xml:space="preserve">Население </v>
          </cell>
          <cell r="D2079">
            <v>66.900000000000006</v>
          </cell>
          <cell r="E2079">
            <v>301</v>
          </cell>
          <cell r="F2079">
            <v>301.23</v>
          </cell>
          <cell r="G2079">
            <v>0.37</v>
          </cell>
          <cell r="H2079">
            <v>1.19</v>
          </cell>
          <cell r="I2079">
            <v>4.5999999999999996</v>
          </cell>
          <cell r="J2079" t="str">
            <v xml:space="preserve">5 </v>
          </cell>
          <cell r="K2079">
            <v>167</v>
          </cell>
          <cell r="L2079">
            <v>5.1700000000000001E-3</v>
          </cell>
          <cell r="M2079">
            <v>-19</v>
          </cell>
          <cell r="N2079">
            <v>18</v>
          </cell>
          <cell r="O2079">
            <v>1</v>
          </cell>
          <cell r="P2079">
            <v>7.548</v>
          </cell>
          <cell r="Q2079">
            <v>6.6559999999999997</v>
          </cell>
          <cell r="R2079">
            <v>6.6559999999999997</v>
          </cell>
        </row>
        <row r="2080">
          <cell r="A2080" t="str">
            <v xml:space="preserve">Ковалева 16 </v>
          </cell>
          <cell r="B2080" t="str">
            <v xml:space="preserve">Ковалева 10 ж/д </v>
          </cell>
          <cell r="C2080" t="str">
            <v xml:space="preserve">Население </v>
          </cell>
          <cell r="D2080">
            <v>4388</v>
          </cell>
          <cell r="E2080">
            <v>16404</v>
          </cell>
          <cell r="F2080">
            <v>16399.080000000002</v>
          </cell>
          <cell r="G2080">
            <v>0.37</v>
          </cell>
          <cell r="H2080">
            <v>1.19</v>
          </cell>
          <cell r="I2080">
            <v>4.5999999999999996</v>
          </cell>
          <cell r="J2080" t="str">
            <v xml:space="preserve">5 </v>
          </cell>
          <cell r="K2080">
            <v>167</v>
          </cell>
          <cell r="L2080">
            <v>0.28146000000000004</v>
          </cell>
          <cell r="M2080">
            <v>-19</v>
          </cell>
          <cell r="N2080">
            <v>18</v>
          </cell>
          <cell r="O2080">
            <v>1</v>
          </cell>
          <cell r="P2080">
            <v>410.92500000000001</v>
          </cell>
          <cell r="Q2080">
            <v>436.62</v>
          </cell>
          <cell r="R2080">
            <v>436.62</v>
          </cell>
        </row>
        <row r="2081">
          <cell r="A2081" t="str">
            <v xml:space="preserve">Ковалева 16 </v>
          </cell>
          <cell r="B2081" t="str">
            <v xml:space="preserve">Я Полуяна 50 ж/д </v>
          </cell>
          <cell r="C2081" t="str">
            <v xml:space="preserve">Население </v>
          </cell>
          <cell r="D2081">
            <v>3452.8</v>
          </cell>
          <cell r="E2081">
            <v>15543</v>
          </cell>
          <cell r="F2081">
            <v>15537.53</v>
          </cell>
          <cell r="G2081">
            <v>0.37</v>
          </cell>
          <cell r="H2081">
            <v>1.19</v>
          </cell>
          <cell r="I2081">
            <v>4.5999999999999996</v>
          </cell>
          <cell r="J2081" t="str">
            <v xml:space="preserve">5 </v>
          </cell>
          <cell r="K2081">
            <v>167</v>
          </cell>
          <cell r="L2081">
            <v>0.26667299999999999</v>
          </cell>
          <cell r="M2081">
            <v>-19</v>
          </cell>
          <cell r="N2081">
            <v>18</v>
          </cell>
          <cell r="O2081">
            <v>1</v>
          </cell>
          <cell r="P2081">
            <v>389.33699999999999</v>
          </cell>
          <cell r="Q2081">
            <v>343.56200000000001</v>
          </cell>
          <cell r="R2081">
            <v>343.56200000000001</v>
          </cell>
        </row>
        <row r="2082">
          <cell r="A2082" t="str">
            <v xml:space="preserve">Ковалева 16 </v>
          </cell>
          <cell r="B2082" t="str">
            <v xml:space="preserve">Атарбекова 35 ж/д </v>
          </cell>
          <cell r="C2082" t="str">
            <v xml:space="preserve">Население </v>
          </cell>
          <cell r="D2082">
            <v>6531.5</v>
          </cell>
          <cell r="E2082">
            <v>24547</v>
          </cell>
          <cell r="F2082">
            <v>24538.36</v>
          </cell>
          <cell r="G2082">
            <v>0.36</v>
          </cell>
          <cell r="H2082">
            <v>1.19</v>
          </cell>
          <cell r="I2082">
            <v>4.5999999999999996</v>
          </cell>
          <cell r="J2082" t="str">
            <v xml:space="preserve">9 </v>
          </cell>
          <cell r="K2082">
            <v>167</v>
          </cell>
          <cell r="L2082">
            <v>0.409773</v>
          </cell>
          <cell r="M2082">
            <v>-19</v>
          </cell>
          <cell r="N2082">
            <v>18</v>
          </cell>
          <cell r="O2082">
            <v>1</v>
          </cell>
          <cell r="P2082">
            <v>598.26</v>
          </cell>
          <cell r="Q2082">
            <v>649.90499999999997</v>
          </cell>
          <cell r="R2082">
            <v>649.90499999999997</v>
          </cell>
        </row>
        <row r="2083">
          <cell r="A2083" t="str">
            <v xml:space="preserve">Ковалева 16 </v>
          </cell>
          <cell r="B2083" t="str">
            <v xml:space="preserve">Я Полуяна 22 прод.маг-н </v>
          </cell>
          <cell r="C2083" t="str">
            <v xml:space="preserve">Прочие </v>
          </cell>
          <cell r="D2083">
            <v>114</v>
          </cell>
          <cell r="E2083">
            <v>0</v>
          </cell>
          <cell r="F2083">
            <v>515.53</v>
          </cell>
          <cell r="G2083">
            <v>0.36</v>
          </cell>
          <cell r="H2083">
            <v>1.19</v>
          </cell>
          <cell r="I2083">
            <v>4.5999999999999996</v>
          </cell>
          <cell r="J2083" t="str">
            <v xml:space="preserve"> </v>
          </cell>
          <cell r="K2083">
            <v>167</v>
          </cell>
          <cell r="L2083">
            <v>8.6090000000000003E-3</v>
          </cell>
          <cell r="M2083">
            <v>-19</v>
          </cell>
          <cell r="N2083">
            <v>18</v>
          </cell>
          <cell r="O2083">
            <v>1</v>
          </cell>
          <cell r="P2083">
            <v>12.569000000000001</v>
          </cell>
          <cell r="Q2083">
            <v>0</v>
          </cell>
          <cell r="R2083">
            <v>12.569000000000001</v>
          </cell>
        </row>
        <row r="2084">
          <cell r="A2084" t="str">
            <v xml:space="preserve">Ковалева 16 </v>
          </cell>
          <cell r="B2084" t="str">
            <v xml:space="preserve">Я Полуяна 4 ж/д </v>
          </cell>
          <cell r="C2084" t="str">
            <v xml:space="preserve">Население </v>
          </cell>
          <cell r="D2084">
            <v>6538.3</v>
          </cell>
          <cell r="E2084">
            <v>17140</v>
          </cell>
          <cell r="F2084">
            <v>17129.72</v>
          </cell>
          <cell r="G2084">
            <v>0.37</v>
          </cell>
          <cell r="H2084">
            <v>1.19</v>
          </cell>
          <cell r="I2084">
            <v>4.5999999999999996</v>
          </cell>
          <cell r="J2084" t="str">
            <v xml:space="preserve">10 </v>
          </cell>
          <cell r="K2084">
            <v>167</v>
          </cell>
          <cell r="L2084">
            <v>0.29399999999999998</v>
          </cell>
          <cell r="M2084">
            <v>-19</v>
          </cell>
          <cell r="N2084">
            <v>18</v>
          </cell>
          <cell r="O2084">
            <v>1</v>
          </cell>
          <cell r="P2084">
            <v>429.233</v>
          </cell>
          <cell r="Q2084">
            <v>650.58000000000004</v>
          </cell>
          <cell r="R2084">
            <v>650.58000000000004</v>
          </cell>
        </row>
        <row r="2085">
          <cell r="A2085" t="str">
            <v xml:space="preserve">Ковалева 16 </v>
          </cell>
          <cell r="B2085" t="str">
            <v xml:space="preserve">Солнечный 44 1 отд адм.зд. </v>
          </cell>
          <cell r="C2085" t="str">
            <v xml:space="preserve">Бюджет </v>
          </cell>
          <cell r="D2085">
            <v>71.3</v>
          </cell>
          <cell r="E2085">
            <v>0</v>
          </cell>
          <cell r="F2085">
            <v>320.86</v>
          </cell>
          <cell r="G2085">
            <v>0.43</v>
          </cell>
          <cell r="H2085">
            <v>1.19</v>
          </cell>
          <cell r="I2085">
            <v>4.5999999999999996</v>
          </cell>
          <cell r="J2085" t="str">
            <v xml:space="preserve">. </v>
          </cell>
          <cell r="K2085">
            <v>167</v>
          </cell>
          <cell r="L2085">
            <v>6.4000000000000003E-3</v>
          </cell>
          <cell r="M2085">
            <v>-19</v>
          </cell>
          <cell r="N2085">
            <v>18</v>
          </cell>
          <cell r="O2085">
            <v>1</v>
          </cell>
          <cell r="P2085">
            <v>9.3439999999999994</v>
          </cell>
          <cell r="Q2085">
            <v>0</v>
          </cell>
          <cell r="R2085">
            <v>9.3439999999999994</v>
          </cell>
        </row>
        <row r="2086">
          <cell r="A2086" t="str">
            <v xml:space="preserve">Ковалева 16 </v>
          </cell>
          <cell r="B2086" t="str">
            <v xml:space="preserve">Атарбекова 43 адм.зд. </v>
          </cell>
          <cell r="C2086" t="str">
            <v xml:space="preserve">Бюджет </v>
          </cell>
          <cell r="D2086">
            <v>2168.8000000000002</v>
          </cell>
          <cell r="E2086">
            <v>0</v>
          </cell>
          <cell r="F2086">
            <v>4590.3</v>
          </cell>
          <cell r="G2086">
            <v>0.37</v>
          </cell>
          <cell r="H2086">
            <v>1.19</v>
          </cell>
          <cell r="I2086">
            <v>4.5999999999999996</v>
          </cell>
          <cell r="J2086" t="str">
            <v xml:space="preserve"> </v>
          </cell>
          <cell r="K2086">
            <v>167</v>
          </cell>
          <cell r="L2086">
            <v>7.8783999999999993E-2</v>
          </cell>
          <cell r="M2086">
            <v>-19</v>
          </cell>
          <cell r="N2086">
            <v>18</v>
          </cell>
          <cell r="O2086">
            <v>1</v>
          </cell>
          <cell r="P2086">
            <v>115.02200000000001</v>
          </cell>
          <cell r="Q2086">
            <v>0</v>
          </cell>
          <cell r="R2086">
            <v>115.02200000000001</v>
          </cell>
        </row>
        <row r="2087">
          <cell r="A2087" t="str">
            <v xml:space="preserve">Ковалева 16 </v>
          </cell>
          <cell r="B2087" t="str">
            <v xml:space="preserve">Ковалева 6 адм.зд. </v>
          </cell>
          <cell r="C2087" t="str">
            <v xml:space="preserve">Бюджет </v>
          </cell>
          <cell r="D2087">
            <v>108.884552180608</v>
          </cell>
          <cell r="E2087">
            <v>0</v>
          </cell>
          <cell r="F2087">
            <v>352</v>
          </cell>
          <cell r="G2087">
            <v>0.35899999999999999</v>
          </cell>
          <cell r="H2087">
            <v>1.19</v>
          </cell>
          <cell r="I2087">
            <v>4.5999999999999996</v>
          </cell>
          <cell r="J2087" t="str">
            <v xml:space="preserve"> </v>
          </cell>
          <cell r="K2087">
            <v>167</v>
          </cell>
          <cell r="L2087">
            <v>5.862E-3</v>
          </cell>
          <cell r="M2087">
            <v>-19</v>
          </cell>
          <cell r="N2087">
            <v>18</v>
          </cell>
          <cell r="O2087">
            <v>1</v>
          </cell>
          <cell r="P2087">
            <v>8.5589999999999993</v>
          </cell>
          <cell r="Q2087">
            <v>0</v>
          </cell>
          <cell r="R2087">
            <v>8.5589999999999993</v>
          </cell>
        </row>
        <row r="2088">
          <cell r="A2088" t="str">
            <v xml:space="preserve">Ковалева 16 </v>
          </cell>
          <cell r="B2088" t="str">
            <v xml:space="preserve">Солнечный 41/1 клуб </v>
          </cell>
          <cell r="C2088" t="str">
            <v xml:space="preserve">Прочие </v>
          </cell>
          <cell r="D2088">
            <v>411.2</v>
          </cell>
          <cell r="E2088">
            <v>0</v>
          </cell>
          <cell r="F2088">
            <v>1969</v>
          </cell>
          <cell r="G2088">
            <v>0</v>
          </cell>
          <cell r="H2088">
            <v>1.19</v>
          </cell>
          <cell r="I2088">
            <v>4.5999999999999996</v>
          </cell>
          <cell r="J2088" t="str">
            <v xml:space="preserve"> </v>
          </cell>
          <cell r="K2088">
            <v>167</v>
          </cell>
          <cell r="L2088">
            <v>3.1740000000000004E-2</v>
          </cell>
          <cell r="M2088">
            <v>-19</v>
          </cell>
          <cell r="N2088">
            <v>15</v>
          </cell>
          <cell r="O2088">
            <v>1</v>
          </cell>
          <cell r="P2088">
            <v>39.203000000000003</v>
          </cell>
          <cell r="Q2088">
            <v>0</v>
          </cell>
          <cell r="R2088">
            <v>39.203000000000003</v>
          </cell>
        </row>
        <row r="2089">
          <cell r="A2089" t="str">
            <v xml:space="preserve">Ковалева 16 </v>
          </cell>
          <cell r="B2089" t="str">
            <v xml:space="preserve">Я Полуяна 17 гараж </v>
          </cell>
          <cell r="C2089" t="str">
            <v xml:space="preserve">Прочие </v>
          </cell>
          <cell r="D2089">
            <v>285.76</v>
          </cell>
          <cell r="E2089">
            <v>0</v>
          </cell>
          <cell r="F2089">
            <v>1285.94</v>
          </cell>
          <cell r="G2089">
            <v>0.7</v>
          </cell>
          <cell r="H2089">
            <v>1.19</v>
          </cell>
          <cell r="I2089">
            <v>4.5999999999999996</v>
          </cell>
          <cell r="J2089" t="str">
            <v xml:space="preserve"> </v>
          </cell>
          <cell r="K2089">
            <v>167</v>
          </cell>
          <cell r="L2089">
            <v>3.8370000000000001E-2</v>
          </cell>
          <cell r="M2089">
            <v>-19</v>
          </cell>
          <cell r="N2089">
            <v>15</v>
          </cell>
          <cell r="O2089">
            <v>1</v>
          </cell>
          <cell r="P2089">
            <v>47.393999999999998</v>
          </cell>
          <cell r="Q2089">
            <v>0</v>
          </cell>
          <cell r="R2089">
            <v>47.393999999999998</v>
          </cell>
        </row>
        <row r="2090">
          <cell r="A2090" t="str">
            <v xml:space="preserve">Ковалева 16 </v>
          </cell>
          <cell r="B2090" t="str">
            <v xml:space="preserve">Я Полуяна 17 ж/д </v>
          </cell>
          <cell r="C2090" t="str">
            <v xml:space="preserve">Население </v>
          </cell>
          <cell r="D2090">
            <v>8539.7999999999993</v>
          </cell>
          <cell r="E2090">
            <v>23183</v>
          </cell>
          <cell r="F2090">
            <v>23177.94</v>
          </cell>
          <cell r="G2090">
            <v>0.36</v>
          </cell>
          <cell r="H2090">
            <v>1.19</v>
          </cell>
          <cell r="I2090">
            <v>4.5999999999999996</v>
          </cell>
          <cell r="J2090" t="str">
            <v xml:space="preserve">5 </v>
          </cell>
          <cell r="K2090">
            <v>167</v>
          </cell>
          <cell r="L2090">
            <v>0.38705499999999998</v>
          </cell>
          <cell r="M2090">
            <v>-19</v>
          </cell>
          <cell r="N2090">
            <v>18</v>
          </cell>
          <cell r="O2090">
            <v>1</v>
          </cell>
          <cell r="P2090">
            <v>565.09299999999996</v>
          </cell>
          <cell r="Q2090">
            <v>849.73599999999999</v>
          </cell>
          <cell r="R2090">
            <v>849.73599999999999</v>
          </cell>
        </row>
        <row r="2091">
          <cell r="A2091" t="str">
            <v xml:space="preserve">Ковалева 16 </v>
          </cell>
          <cell r="B2091" t="str">
            <v xml:space="preserve">Солнечный 47 кв.2 1 отд ж/д ц/о </v>
          </cell>
          <cell r="C2091" t="str">
            <v xml:space="preserve">Население </v>
          </cell>
          <cell r="D2091">
            <v>105.8</v>
          </cell>
          <cell r="E2091">
            <v>476</v>
          </cell>
          <cell r="F2091">
            <v>476</v>
          </cell>
          <cell r="G2091">
            <v>0.69</v>
          </cell>
          <cell r="H2091">
            <v>1.19</v>
          </cell>
          <cell r="I2091">
            <v>4.5999999999999996</v>
          </cell>
          <cell r="J2091" t="str">
            <v xml:space="preserve">2 </v>
          </cell>
          <cell r="K2091">
            <v>167</v>
          </cell>
          <cell r="L2091">
            <v>1.5240000000000002E-2</v>
          </cell>
          <cell r="M2091">
            <v>-19</v>
          </cell>
          <cell r="N2091">
            <v>18</v>
          </cell>
          <cell r="O2091">
            <v>1</v>
          </cell>
          <cell r="P2091">
            <v>22.25</v>
          </cell>
          <cell r="Q2091">
            <v>14.036</v>
          </cell>
          <cell r="R2091">
            <v>14.036</v>
          </cell>
        </row>
        <row r="2092">
          <cell r="A2092" t="str">
            <v xml:space="preserve">Ковалева 16 </v>
          </cell>
          <cell r="B2092" t="str">
            <v xml:space="preserve">Я Полуяна 2 офис </v>
          </cell>
          <cell r="C2092" t="str">
            <v xml:space="preserve">Прочие </v>
          </cell>
          <cell r="D2092">
            <v>68.510000000000005</v>
          </cell>
          <cell r="E2092">
            <v>0</v>
          </cell>
          <cell r="F2092">
            <v>308.27999999999997</v>
          </cell>
          <cell r="G2092">
            <v>0.43</v>
          </cell>
          <cell r="H2092">
            <v>1.19</v>
          </cell>
          <cell r="I2092">
            <v>4.5999999999999996</v>
          </cell>
          <cell r="J2092" t="str">
            <v xml:space="preserve"> </v>
          </cell>
          <cell r="K2092">
            <v>167</v>
          </cell>
          <cell r="L2092">
            <v>6.149E-3</v>
          </cell>
          <cell r="M2092">
            <v>-19</v>
          </cell>
          <cell r="N2092">
            <v>18</v>
          </cell>
          <cell r="O2092">
            <v>1</v>
          </cell>
          <cell r="P2092">
            <v>8.9779999999999998</v>
          </cell>
          <cell r="Q2092">
            <v>0</v>
          </cell>
          <cell r="R2092">
            <v>8.9779999999999998</v>
          </cell>
        </row>
        <row r="2093">
          <cell r="A2093" t="str">
            <v xml:space="preserve">Ковалева 16 </v>
          </cell>
          <cell r="B2093" t="str">
            <v xml:space="preserve">Я Полуяна 2 подвал.помещения </v>
          </cell>
          <cell r="C2093" t="str">
            <v xml:space="preserve">Прочие </v>
          </cell>
          <cell r="D2093">
            <v>493.66</v>
          </cell>
          <cell r="E2093">
            <v>0</v>
          </cell>
          <cell r="F2093">
            <v>2489.1799999999998</v>
          </cell>
          <cell r="G2093">
            <v>0.43</v>
          </cell>
          <cell r="H2093">
            <v>1.19</v>
          </cell>
          <cell r="I2093">
            <v>4.5999999999999996</v>
          </cell>
          <cell r="J2093" t="str">
            <v xml:space="preserve"> </v>
          </cell>
          <cell r="K2093">
            <v>167</v>
          </cell>
          <cell r="L2093">
            <v>4.9650000000000007E-2</v>
          </cell>
          <cell r="M2093">
            <v>-19</v>
          </cell>
          <cell r="N2093">
            <v>18</v>
          </cell>
          <cell r="O2093">
            <v>1</v>
          </cell>
          <cell r="P2093">
            <v>72.488</v>
          </cell>
          <cell r="Q2093">
            <v>0</v>
          </cell>
          <cell r="R2093">
            <v>72.488</v>
          </cell>
        </row>
        <row r="2094">
          <cell r="A2094" t="str">
            <v xml:space="preserve">Ковалева 16 </v>
          </cell>
          <cell r="B2094" t="str">
            <v xml:space="preserve">Я Полуяна 2 ж/дом </v>
          </cell>
          <cell r="C2094" t="str">
            <v xml:space="preserve">Население </v>
          </cell>
          <cell r="D2094">
            <v>15788.7</v>
          </cell>
          <cell r="E2094">
            <v>46631</v>
          </cell>
          <cell r="F2094">
            <v>46620.800000000003</v>
          </cell>
          <cell r="G2094">
            <v>0.37</v>
          </cell>
          <cell r="H2094">
            <v>1.19</v>
          </cell>
          <cell r="I2094">
            <v>4.5999999999999996</v>
          </cell>
          <cell r="J2094" t="str">
            <v xml:space="preserve">10 </v>
          </cell>
          <cell r="K2094">
            <v>167</v>
          </cell>
          <cell r="L2094">
            <v>0.80016000000000009</v>
          </cell>
          <cell r="M2094">
            <v>-19</v>
          </cell>
          <cell r="N2094">
            <v>18</v>
          </cell>
          <cell r="O2094">
            <v>1</v>
          </cell>
          <cell r="P2094">
            <v>1168.2170000000001</v>
          </cell>
          <cell r="Q2094">
            <v>1571.028</v>
          </cell>
          <cell r="R2094">
            <v>1571.028</v>
          </cell>
        </row>
        <row r="2095">
          <cell r="A2095" t="str">
            <v xml:space="preserve">Ковалева 16 </v>
          </cell>
          <cell r="B2095" t="str">
            <v xml:space="preserve">Ковалева 6 дисп.пункт </v>
          </cell>
          <cell r="C2095" t="str">
            <v xml:space="preserve">Прочие </v>
          </cell>
          <cell r="D2095">
            <v>22.9</v>
          </cell>
          <cell r="E2095">
            <v>86</v>
          </cell>
          <cell r="F2095">
            <v>103.05</v>
          </cell>
          <cell r="G2095">
            <v>0.36</v>
          </cell>
          <cell r="H2095">
            <v>1.19</v>
          </cell>
          <cell r="I2095">
            <v>4.5999999999999996</v>
          </cell>
          <cell r="J2095" t="str">
            <v xml:space="preserve"> </v>
          </cell>
          <cell r="K2095">
            <v>167</v>
          </cell>
          <cell r="L2095">
            <v>1.7159999999999999E-3</v>
          </cell>
          <cell r="M2095">
            <v>-19</v>
          </cell>
          <cell r="N2095">
            <v>18</v>
          </cell>
          <cell r="O2095">
            <v>1</v>
          </cell>
          <cell r="P2095">
            <v>2.5060000000000002</v>
          </cell>
          <cell r="Q2095">
            <v>0</v>
          </cell>
          <cell r="R2095">
            <v>2.5060000000000002</v>
          </cell>
        </row>
        <row r="2096">
          <cell r="A2096" t="str">
            <v xml:space="preserve">Ковалева 16 </v>
          </cell>
          <cell r="B2096" t="str">
            <v xml:space="preserve">Солнечный 1 отд офис </v>
          </cell>
          <cell r="C2096" t="str">
            <v xml:space="preserve">Прочие </v>
          </cell>
          <cell r="D2096">
            <v>1065.03</v>
          </cell>
          <cell r="E2096">
            <v>0</v>
          </cell>
          <cell r="F2096">
            <v>4792.6400000000003</v>
          </cell>
          <cell r="G2096">
            <v>0.38</v>
          </cell>
          <cell r="H2096">
            <v>1.19</v>
          </cell>
          <cell r="I2096">
            <v>4.5999999999999996</v>
          </cell>
          <cell r="J2096" t="str">
            <v xml:space="preserve"> </v>
          </cell>
          <cell r="K2096">
            <v>167</v>
          </cell>
          <cell r="L2096">
            <v>8.4480000000000013E-2</v>
          </cell>
          <cell r="M2096">
            <v>-19</v>
          </cell>
          <cell r="N2096">
            <v>18</v>
          </cell>
          <cell r="O2096">
            <v>1</v>
          </cell>
          <cell r="P2096">
            <v>123.33799999999999</v>
          </cell>
          <cell r="Q2096">
            <v>0</v>
          </cell>
          <cell r="R2096">
            <v>123.33799999999999</v>
          </cell>
        </row>
        <row r="2097">
          <cell r="A2097" t="str">
            <v xml:space="preserve">Ковалева 16 </v>
          </cell>
          <cell r="B2097" t="str">
            <v xml:space="preserve">Я Полуяна 34 Маг-н 5 </v>
          </cell>
          <cell r="C2097" t="str">
            <v xml:space="preserve">Прочие </v>
          </cell>
          <cell r="D2097">
            <v>373</v>
          </cell>
          <cell r="E2097">
            <v>750</v>
          </cell>
          <cell r="F2097">
            <v>1677.83</v>
          </cell>
          <cell r="G2097">
            <v>0.37</v>
          </cell>
          <cell r="H2097">
            <v>1.19</v>
          </cell>
          <cell r="I2097">
            <v>4.5999999999999996</v>
          </cell>
          <cell r="J2097" t="str">
            <v xml:space="preserve"> </v>
          </cell>
          <cell r="K2097">
            <v>167</v>
          </cell>
          <cell r="L2097">
            <v>2.6461999999999999E-2</v>
          </cell>
          <cell r="M2097">
            <v>-19</v>
          </cell>
          <cell r="N2097">
            <v>15</v>
          </cell>
          <cell r="O2097">
            <v>1</v>
          </cell>
          <cell r="P2097">
            <v>32.683999999999997</v>
          </cell>
          <cell r="Q2097">
            <v>0</v>
          </cell>
          <cell r="R2097">
            <v>32.683999999999997</v>
          </cell>
        </row>
        <row r="2098">
          <cell r="A2098" t="str">
            <v xml:space="preserve">Ковалева 16 </v>
          </cell>
          <cell r="B2098" t="str">
            <v xml:space="preserve">Я Полуяна 32а  маг-н </v>
          </cell>
          <cell r="C2098" t="str">
            <v xml:space="preserve">Прочие </v>
          </cell>
          <cell r="D2098">
            <v>159</v>
          </cell>
          <cell r="E2098">
            <v>0</v>
          </cell>
          <cell r="F2098">
            <v>401.29</v>
          </cell>
          <cell r="G2098">
            <v>0.38</v>
          </cell>
          <cell r="H2098">
            <v>1.19</v>
          </cell>
          <cell r="I2098">
            <v>4.5999999999999996</v>
          </cell>
          <cell r="J2098" t="str">
            <v xml:space="preserve"> </v>
          </cell>
          <cell r="K2098">
            <v>167</v>
          </cell>
          <cell r="L2098">
            <v>6.5000000000000006E-3</v>
          </cell>
          <cell r="M2098">
            <v>-19</v>
          </cell>
          <cell r="N2098">
            <v>15</v>
          </cell>
          <cell r="O2098">
            <v>1</v>
          </cell>
          <cell r="P2098">
            <v>8.0280000000000005</v>
          </cell>
          <cell r="Q2098">
            <v>0</v>
          </cell>
          <cell r="R2098">
            <v>8.0280000000000005</v>
          </cell>
        </row>
        <row r="2099">
          <cell r="A2099" t="str">
            <v xml:space="preserve">Ковалева 16 </v>
          </cell>
          <cell r="B2099" t="str">
            <v xml:space="preserve">Я Полуяна 34/2 </v>
          </cell>
          <cell r="C2099" t="str">
            <v xml:space="preserve">Прочие </v>
          </cell>
          <cell r="D2099">
            <v>754</v>
          </cell>
          <cell r="E2099">
            <v>0</v>
          </cell>
          <cell r="F2099">
            <v>2765</v>
          </cell>
          <cell r="G2099">
            <v>0</v>
          </cell>
          <cell r="H2099">
            <v>1.19</v>
          </cell>
          <cell r="I2099">
            <v>4.5999999999999996</v>
          </cell>
          <cell r="J2099" t="str">
            <v xml:space="preserve"> </v>
          </cell>
          <cell r="K2099">
            <v>167</v>
          </cell>
          <cell r="L2099">
            <v>4.3000000000000003E-2</v>
          </cell>
          <cell r="M2099">
            <v>-19</v>
          </cell>
          <cell r="N2099">
            <v>15</v>
          </cell>
          <cell r="O2099">
            <v>1</v>
          </cell>
          <cell r="P2099">
            <v>53.110999999999997</v>
          </cell>
          <cell r="Q2099">
            <v>0</v>
          </cell>
          <cell r="R2099">
            <v>53.110999999999997</v>
          </cell>
        </row>
        <row r="2100">
          <cell r="A2100" t="str">
            <v xml:space="preserve">Ковалева 16 </v>
          </cell>
          <cell r="B2100" t="str">
            <v xml:space="preserve">Ковалева 1 общеж. </v>
          </cell>
          <cell r="C2100" t="str">
            <v xml:space="preserve">Население </v>
          </cell>
          <cell r="D2100">
            <v>1611.5</v>
          </cell>
          <cell r="E2100">
            <v>5421</v>
          </cell>
          <cell r="F2100">
            <v>5417.95</v>
          </cell>
          <cell r="G2100">
            <v>0.41</v>
          </cell>
          <cell r="H2100">
            <v>1.19</v>
          </cell>
          <cell r="I2100">
            <v>4.5999999999999996</v>
          </cell>
          <cell r="J2100" t="str">
            <v xml:space="preserve">3 </v>
          </cell>
          <cell r="K2100">
            <v>167</v>
          </cell>
          <cell r="L2100">
            <v>0.10304199999999999</v>
          </cell>
          <cell r="M2100">
            <v>-19</v>
          </cell>
          <cell r="N2100">
            <v>18</v>
          </cell>
          <cell r="O2100">
            <v>1</v>
          </cell>
          <cell r="P2100">
            <v>150.43899999999999</v>
          </cell>
          <cell r="Q2100">
            <v>213.79900000000001</v>
          </cell>
          <cell r="R2100">
            <v>213.79900000000001</v>
          </cell>
        </row>
        <row r="2101">
          <cell r="A2101" t="str">
            <v xml:space="preserve">Ковалева 16 </v>
          </cell>
          <cell r="B2101" t="str">
            <v xml:space="preserve">Ковалева 16а лаборат. </v>
          </cell>
          <cell r="C2101" t="str">
            <v xml:space="preserve">Бюджет </v>
          </cell>
          <cell r="D2101">
            <v>274.49</v>
          </cell>
          <cell r="E2101">
            <v>1594</v>
          </cell>
          <cell r="F2101">
            <v>1235.2</v>
          </cell>
          <cell r="G2101">
            <v>0.37</v>
          </cell>
          <cell r="H2101">
            <v>1.19</v>
          </cell>
          <cell r="I2101">
            <v>4.5999999999999996</v>
          </cell>
          <cell r="J2101" t="str">
            <v xml:space="preserve"> </v>
          </cell>
          <cell r="K2101">
            <v>167</v>
          </cell>
          <cell r="L2101">
            <v>2.12E-2</v>
          </cell>
          <cell r="M2101">
            <v>-19</v>
          </cell>
          <cell r="N2101">
            <v>18</v>
          </cell>
          <cell r="O2101">
            <v>1</v>
          </cell>
          <cell r="P2101">
            <v>30.951000000000001</v>
          </cell>
          <cell r="Q2101">
            <v>0</v>
          </cell>
          <cell r="R2101">
            <v>30.951000000000001</v>
          </cell>
        </row>
        <row r="2102">
          <cell r="A2102" t="str">
            <v xml:space="preserve">Ковалева 16 </v>
          </cell>
          <cell r="B2102" t="str">
            <v xml:space="preserve">Я Полуяна 20 кадет.корпус </v>
          </cell>
          <cell r="C2102" t="str">
            <v xml:space="preserve">Бюджет </v>
          </cell>
          <cell r="D2102">
            <v>2538.29</v>
          </cell>
          <cell r="E2102">
            <v>8420</v>
          </cell>
          <cell r="F2102">
            <v>11422.29</v>
          </cell>
          <cell r="G2102">
            <v>0.33</v>
          </cell>
          <cell r="H2102">
            <v>1.19</v>
          </cell>
          <cell r="I2102">
            <v>4.5999999999999996</v>
          </cell>
          <cell r="J2102" t="str">
            <v xml:space="preserve"> </v>
          </cell>
          <cell r="K2102">
            <v>167</v>
          </cell>
          <cell r="L2102">
            <v>0.18430000000000002</v>
          </cell>
          <cell r="M2102">
            <v>-19</v>
          </cell>
          <cell r="N2102">
            <v>20</v>
          </cell>
          <cell r="O2102">
            <v>1</v>
          </cell>
          <cell r="P2102">
            <v>293.15499999999997</v>
          </cell>
          <cell r="Q2102">
            <v>0</v>
          </cell>
          <cell r="R2102">
            <v>293.15499999999997</v>
          </cell>
        </row>
        <row r="2103">
          <cell r="A2103" t="str">
            <v xml:space="preserve">Ковалева 16 </v>
          </cell>
          <cell r="B2103" t="str">
            <v xml:space="preserve">Я Полуяна 34 маг-н </v>
          </cell>
          <cell r="C2103" t="str">
            <v xml:space="preserve">Прочие </v>
          </cell>
          <cell r="D2103">
            <v>337</v>
          </cell>
          <cell r="E2103">
            <v>0</v>
          </cell>
          <cell r="F2103">
            <v>992.23</v>
          </cell>
          <cell r="G2103">
            <v>0.37</v>
          </cell>
          <cell r="H2103">
            <v>1.19</v>
          </cell>
          <cell r="I2103">
            <v>4.5999999999999996</v>
          </cell>
          <cell r="J2103" t="str">
            <v xml:space="preserve"> </v>
          </cell>
          <cell r="K2103">
            <v>167</v>
          </cell>
          <cell r="L2103">
            <v>1.5649E-2</v>
          </cell>
          <cell r="M2103">
            <v>-19</v>
          </cell>
          <cell r="N2103">
            <v>15</v>
          </cell>
          <cell r="O2103">
            <v>1</v>
          </cell>
          <cell r="P2103">
            <v>19.329999999999998</v>
          </cell>
          <cell r="Q2103">
            <v>0</v>
          </cell>
          <cell r="R2103">
            <v>19.329999999999998</v>
          </cell>
        </row>
        <row r="2104">
          <cell r="A2104" t="str">
            <v xml:space="preserve">Ковалева 16 </v>
          </cell>
          <cell r="B2104" t="str">
            <v xml:space="preserve">Атарбекова 21  адм.зд. </v>
          </cell>
          <cell r="C2104" t="str">
            <v xml:space="preserve">Прочие </v>
          </cell>
          <cell r="D2104">
            <v>258.69</v>
          </cell>
          <cell r="E2104">
            <v>0</v>
          </cell>
          <cell r="F2104">
            <v>1115.8699999999999</v>
          </cell>
          <cell r="G2104">
            <v>0.39</v>
          </cell>
          <cell r="H2104">
            <v>1.19</v>
          </cell>
          <cell r="I2104">
            <v>4.5999999999999996</v>
          </cell>
          <cell r="J2104" t="str">
            <v xml:space="preserve"> </v>
          </cell>
          <cell r="K2104">
            <v>167</v>
          </cell>
          <cell r="L2104">
            <v>1.9980000000000001E-2</v>
          </cell>
          <cell r="M2104">
            <v>-19</v>
          </cell>
          <cell r="N2104">
            <v>18</v>
          </cell>
          <cell r="O2104">
            <v>1</v>
          </cell>
          <cell r="P2104">
            <v>29.169</v>
          </cell>
          <cell r="Q2104">
            <v>0</v>
          </cell>
          <cell r="R2104">
            <v>29.169</v>
          </cell>
        </row>
        <row r="2105">
          <cell r="A2105" t="str">
            <v xml:space="preserve">Ковалева 16 </v>
          </cell>
          <cell r="B2105" t="str">
            <v xml:space="preserve">Я Полуяна 34  адм.зд. </v>
          </cell>
          <cell r="C2105" t="str">
            <v xml:space="preserve">Прочие </v>
          </cell>
          <cell r="D2105">
            <v>36</v>
          </cell>
          <cell r="E2105">
            <v>0</v>
          </cell>
          <cell r="F2105">
            <v>289.57</v>
          </cell>
          <cell r="G2105">
            <v>0.37</v>
          </cell>
          <cell r="H2105">
            <v>1.19</v>
          </cell>
          <cell r="I2105">
            <v>4.5999999999999996</v>
          </cell>
          <cell r="J2105" t="str">
            <v xml:space="preserve"> </v>
          </cell>
          <cell r="K2105">
            <v>167</v>
          </cell>
          <cell r="L2105">
            <v>4.9700000000000005E-3</v>
          </cell>
          <cell r="M2105">
            <v>-19</v>
          </cell>
          <cell r="N2105">
            <v>18</v>
          </cell>
          <cell r="O2105">
            <v>1</v>
          </cell>
          <cell r="P2105">
            <v>7.2560000000000002</v>
          </cell>
          <cell r="Q2105">
            <v>0</v>
          </cell>
          <cell r="R2105">
            <v>7.2560000000000002</v>
          </cell>
        </row>
        <row r="2106">
          <cell r="A2106" t="str">
            <v xml:space="preserve">Ковалева 16 </v>
          </cell>
          <cell r="B2106" t="str">
            <v xml:space="preserve">Атарбекова 35 дет.стоматолог.пол-ка N3 </v>
          </cell>
          <cell r="C2106" t="str">
            <v xml:space="preserve">Бюджет </v>
          </cell>
          <cell r="D2106">
            <v>644.13</v>
          </cell>
          <cell r="E2106">
            <v>0</v>
          </cell>
          <cell r="F2106">
            <v>2898.6</v>
          </cell>
          <cell r="G2106">
            <v>0.4</v>
          </cell>
          <cell r="H2106">
            <v>1.19</v>
          </cell>
          <cell r="I2106">
            <v>4.5999999999999996</v>
          </cell>
          <cell r="J2106" t="str">
            <v xml:space="preserve"> </v>
          </cell>
          <cell r="K2106">
            <v>167</v>
          </cell>
          <cell r="L2106">
            <v>5.6690000000000004E-2</v>
          </cell>
          <cell r="M2106">
            <v>-19</v>
          </cell>
          <cell r="N2106">
            <v>20</v>
          </cell>
          <cell r="O2106">
            <v>1</v>
          </cell>
          <cell r="P2106">
            <v>90.174000000000007</v>
          </cell>
          <cell r="Q2106">
            <v>0</v>
          </cell>
          <cell r="R2106">
            <v>90.174000000000007</v>
          </cell>
        </row>
        <row r="2107">
          <cell r="A2107" t="str">
            <v xml:space="preserve">Ковалева 16 </v>
          </cell>
          <cell r="B2107" t="str">
            <v xml:space="preserve">Атарбекова 27 Поликлиника-9 </v>
          </cell>
          <cell r="C2107" t="str">
            <v xml:space="preserve">Бюджет </v>
          </cell>
          <cell r="D2107">
            <v>1388.74</v>
          </cell>
          <cell r="E2107">
            <v>9055</v>
          </cell>
          <cell r="F2107">
            <v>6249.31</v>
          </cell>
          <cell r="G2107">
            <v>0.36</v>
          </cell>
          <cell r="H2107">
            <v>1.19</v>
          </cell>
          <cell r="I2107">
            <v>4.5999999999999996</v>
          </cell>
          <cell r="J2107" t="str">
            <v xml:space="preserve"> </v>
          </cell>
          <cell r="K2107">
            <v>167</v>
          </cell>
          <cell r="L2107">
            <v>0.11</v>
          </cell>
          <cell r="M2107">
            <v>-19</v>
          </cell>
          <cell r="N2107">
            <v>20</v>
          </cell>
          <cell r="O2107">
            <v>1</v>
          </cell>
          <cell r="P2107">
            <v>174.97200000000001</v>
          </cell>
          <cell r="Q2107">
            <v>0</v>
          </cell>
          <cell r="R2107">
            <v>174.97200000000001</v>
          </cell>
        </row>
        <row r="2108">
          <cell r="A2108" t="str">
            <v xml:space="preserve">Ковалева 16 </v>
          </cell>
          <cell r="B2108" t="str">
            <v xml:space="preserve">Атарбекова 43 днев.стац. </v>
          </cell>
          <cell r="C2108" t="str">
            <v xml:space="preserve">Бюджет </v>
          </cell>
          <cell r="D2108">
            <v>356.1</v>
          </cell>
          <cell r="E2108">
            <v>0</v>
          </cell>
          <cell r="F2108">
            <v>1506.6</v>
          </cell>
          <cell r="G2108">
            <v>0.37</v>
          </cell>
          <cell r="H2108">
            <v>1.19</v>
          </cell>
          <cell r="I2108">
            <v>4.5999999999999996</v>
          </cell>
          <cell r="J2108" t="str">
            <v xml:space="preserve"> </v>
          </cell>
          <cell r="K2108">
            <v>167</v>
          </cell>
          <cell r="L2108">
            <v>2.5857999999999999E-2</v>
          </cell>
          <cell r="M2108">
            <v>-19</v>
          </cell>
          <cell r="N2108">
            <v>18</v>
          </cell>
          <cell r="O2108">
            <v>1</v>
          </cell>
          <cell r="P2108">
            <v>37.750999999999998</v>
          </cell>
          <cell r="Q2108">
            <v>0</v>
          </cell>
          <cell r="R2108">
            <v>37.750999999999998</v>
          </cell>
        </row>
        <row r="2109">
          <cell r="A2109" t="str">
            <v xml:space="preserve">Ковалева 16 </v>
          </cell>
          <cell r="B2109" t="str">
            <v xml:space="preserve">Я Полуяна 22 офис </v>
          </cell>
          <cell r="C2109" t="str">
            <v xml:space="preserve">Прочие </v>
          </cell>
          <cell r="D2109">
            <v>204.7</v>
          </cell>
          <cell r="E2109">
            <v>0</v>
          </cell>
          <cell r="F2109">
            <v>946.75</v>
          </cell>
          <cell r="G2109">
            <v>0.36</v>
          </cell>
          <cell r="H2109">
            <v>1.19</v>
          </cell>
          <cell r="I2109">
            <v>4.5999999999999996</v>
          </cell>
          <cell r="J2109" t="str">
            <v xml:space="preserve"> </v>
          </cell>
          <cell r="K2109">
            <v>167</v>
          </cell>
          <cell r="L2109">
            <v>1.5810000000000001E-2</v>
          </cell>
          <cell r="M2109">
            <v>-19</v>
          </cell>
          <cell r="N2109">
            <v>18</v>
          </cell>
          <cell r="O2109">
            <v>1</v>
          </cell>
          <cell r="P2109">
            <v>23.081</v>
          </cell>
          <cell r="Q2109">
            <v>0</v>
          </cell>
          <cell r="R2109">
            <v>23.081</v>
          </cell>
        </row>
        <row r="2110">
          <cell r="A2110" t="str">
            <v xml:space="preserve">Ковалева 16 </v>
          </cell>
          <cell r="B2110" t="str">
            <v xml:space="preserve">Солнечный 47кв.3 1 отд ц/о </v>
          </cell>
          <cell r="C2110" t="str">
            <v xml:space="preserve">Население </v>
          </cell>
          <cell r="D2110">
            <v>198.8</v>
          </cell>
          <cell r="E2110">
            <v>463</v>
          </cell>
          <cell r="F2110">
            <v>461.77</v>
          </cell>
          <cell r="G2110">
            <v>0.69</v>
          </cell>
          <cell r="H2110">
            <v>1.19</v>
          </cell>
          <cell r="I2110">
            <v>4.5999999999999996</v>
          </cell>
          <cell r="J2110" t="str">
            <v xml:space="preserve">2 </v>
          </cell>
          <cell r="K2110">
            <v>167</v>
          </cell>
          <cell r="L2110">
            <v>1.4780000000000001E-2</v>
          </cell>
          <cell r="M2110">
            <v>-19</v>
          </cell>
          <cell r="N2110">
            <v>18</v>
          </cell>
          <cell r="O2110">
            <v>1</v>
          </cell>
          <cell r="P2110">
            <v>21.579000000000001</v>
          </cell>
          <cell r="Q2110">
            <v>26.373999999999999</v>
          </cell>
          <cell r="R2110">
            <v>26.373999999999999</v>
          </cell>
        </row>
        <row r="2111">
          <cell r="A2111" t="str">
            <v xml:space="preserve">Ковалева 16 </v>
          </cell>
          <cell r="B2111" t="str">
            <v xml:space="preserve">Солнечный 47 кв.4 1 отд ц/о </v>
          </cell>
          <cell r="C2111" t="str">
            <v xml:space="preserve">Население </v>
          </cell>
          <cell r="D2111">
            <v>197.5</v>
          </cell>
          <cell r="E2111">
            <v>473</v>
          </cell>
          <cell r="F2111">
            <v>471.77</v>
          </cell>
          <cell r="G2111">
            <v>0.69</v>
          </cell>
          <cell r="H2111">
            <v>1.19</v>
          </cell>
          <cell r="I2111">
            <v>4.5999999999999996</v>
          </cell>
          <cell r="J2111" t="str">
            <v xml:space="preserve">2 </v>
          </cell>
          <cell r="K2111">
            <v>167</v>
          </cell>
          <cell r="L2111">
            <v>1.5100000000000001E-2</v>
          </cell>
          <cell r="M2111">
            <v>-19</v>
          </cell>
          <cell r="N2111">
            <v>18</v>
          </cell>
          <cell r="O2111">
            <v>1</v>
          </cell>
          <cell r="P2111">
            <v>22.045000000000002</v>
          </cell>
          <cell r="Q2111">
            <v>26.202999999999999</v>
          </cell>
          <cell r="R2111">
            <v>26.202999999999999</v>
          </cell>
        </row>
        <row r="2112">
          <cell r="A2112" t="str">
            <v xml:space="preserve">Ковалева 16 </v>
          </cell>
          <cell r="B2112" t="str">
            <v xml:space="preserve">Ковалева 6а офис </v>
          </cell>
          <cell r="C2112" t="str">
            <v xml:space="preserve">Прочие </v>
          </cell>
          <cell r="D2112">
            <v>25.54</v>
          </cell>
          <cell r="E2112">
            <v>0</v>
          </cell>
          <cell r="F2112">
            <v>114.91</v>
          </cell>
          <cell r="G2112">
            <v>0.43</v>
          </cell>
          <cell r="H2112">
            <v>1.19</v>
          </cell>
          <cell r="I2112">
            <v>4.5999999999999996</v>
          </cell>
          <cell r="J2112" t="str">
            <v xml:space="preserve">. </v>
          </cell>
          <cell r="K2112">
            <v>167</v>
          </cell>
          <cell r="L2112">
            <v>2.2919999999999998E-3</v>
          </cell>
          <cell r="M2112">
            <v>-19</v>
          </cell>
          <cell r="N2112">
            <v>18</v>
          </cell>
          <cell r="O2112">
            <v>1</v>
          </cell>
          <cell r="P2112">
            <v>3.347</v>
          </cell>
          <cell r="Q2112">
            <v>0</v>
          </cell>
          <cell r="R2112">
            <v>3.347</v>
          </cell>
        </row>
        <row r="2113">
          <cell r="A2113" t="str">
            <v xml:space="preserve">Ковалева 16 </v>
          </cell>
          <cell r="B2113" t="str">
            <v xml:space="preserve">Я Полуяна 24а адм.зд. </v>
          </cell>
          <cell r="C2113" t="str">
            <v xml:space="preserve">Прочие </v>
          </cell>
          <cell r="D2113">
            <v>83.01</v>
          </cell>
          <cell r="E2113">
            <v>0</v>
          </cell>
          <cell r="F2113">
            <v>373.55</v>
          </cell>
          <cell r="G2113">
            <v>0.43</v>
          </cell>
          <cell r="H2113">
            <v>1.19</v>
          </cell>
          <cell r="I2113">
            <v>4.5999999999999996</v>
          </cell>
          <cell r="J2113" t="str">
            <v xml:space="preserve">. </v>
          </cell>
          <cell r="K2113">
            <v>167</v>
          </cell>
          <cell r="L2113">
            <v>7.4509999999999993E-3</v>
          </cell>
          <cell r="M2113">
            <v>-19</v>
          </cell>
          <cell r="N2113">
            <v>18</v>
          </cell>
          <cell r="O2113">
            <v>1</v>
          </cell>
          <cell r="P2113">
            <v>10.878</v>
          </cell>
          <cell r="Q2113">
            <v>0</v>
          </cell>
          <cell r="R2113">
            <v>10.878</v>
          </cell>
        </row>
        <row r="2114">
          <cell r="A2114" t="str">
            <v xml:space="preserve">Ковалева 16 </v>
          </cell>
          <cell r="B2114" t="str">
            <v xml:space="preserve">Я Полуяна 2/3 ком-та "солнышко" </v>
          </cell>
          <cell r="C2114" t="str">
            <v xml:space="preserve">Бюджет </v>
          </cell>
          <cell r="D2114">
            <v>423.66</v>
          </cell>
          <cell r="E2114">
            <v>0</v>
          </cell>
          <cell r="F2114">
            <v>1567.55</v>
          </cell>
          <cell r="G2114">
            <v>0.43</v>
          </cell>
          <cell r="H2114">
            <v>1.19</v>
          </cell>
          <cell r="I2114">
            <v>4.5999999999999996</v>
          </cell>
          <cell r="J2114" t="str">
            <v xml:space="preserve"> </v>
          </cell>
          <cell r="K2114">
            <v>167</v>
          </cell>
          <cell r="L2114">
            <v>3.1266999999999996E-2</v>
          </cell>
          <cell r="M2114">
            <v>-19</v>
          </cell>
          <cell r="N2114">
            <v>18</v>
          </cell>
          <cell r="O2114">
            <v>1</v>
          </cell>
          <cell r="P2114">
            <v>45.649000000000001</v>
          </cell>
          <cell r="Q2114">
            <v>0</v>
          </cell>
          <cell r="R2114">
            <v>45.649000000000001</v>
          </cell>
        </row>
        <row r="2115">
          <cell r="A2115" t="str">
            <v xml:space="preserve">Ковалева 16 </v>
          </cell>
          <cell r="B2115" t="str">
            <v xml:space="preserve">Яна Полуяна 28/16 Радуга </v>
          </cell>
          <cell r="C2115" t="str">
            <v xml:space="preserve">Бюджет </v>
          </cell>
          <cell r="D2115">
            <v>36.93</v>
          </cell>
          <cell r="E2115">
            <v>0</v>
          </cell>
          <cell r="F2115">
            <v>166.2</v>
          </cell>
          <cell r="G2115">
            <v>0.43</v>
          </cell>
          <cell r="H2115">
            <v>1.19</v>
          </cell>
          <cell r="I2115">
            <v>4.5999999999999996</v>
          </cell>
          <cell r="J2115" t="str">
            <v xml:space="preserve"> </v>
          </cell>
          <cell r="K2115">
            <v>167</v>
          </cell>
          <cell r="L2115">
            <v>3.3149999999999998E-3</v>
          </cell>
          <cell r="M2115">
            <v>-19</v>
          </cell>
          <cell r="N2115">
            <v>18</v>
          </cell>
          <cell r="O2115">
            <v>1</v>
          </cell>
          <cell r="P2115">
            <v>4.8390000000000004</v>
          </cell>
          <cell r="Q2115">
            <v>0</v>
          </cell>
          <cell r="R2115">
            <v>4.8390000000000004</v>
          </cell>
        </row>
        <row r="2116">
          <cell r="A2116" t="str">
            <v xml:space="preserve">Ковалева 16 </v>
          </cell>
          <cell r="B2116" t="str">
            <v xml:space="preserve">Ковалева 8 Д/С 177 </v>
          </cell>
          <cell r="C2116" t="str">
            <v xml:space="preserve">Бюджет </v>
          </cell>
          <cell r="D2116">
            <v>2102.71</v>
          </cell>
          <cell r="E2116">
            <v>0</v>
          </cell>
          <cell r="F2116">
            <v>7034.02</v>
          </cell>
          <cell r="G2116">
            <v>0.34</v>
          </cell>
          <cell r="H2116">
            <v>1.19</v>
          </cell>
          <cell r="I2116">
            <v>4.5999999999999996</v>
          </cell>
          <cell r="J2116" t="str">
            <v xml:space="preserve"> </v>
          </cell>
          <cell r="K2116">
            <v>167</v>
          </cell>
          <cell r="L2116">
            <v>0.116934</v>
          </cell>
          <cell r="M2116">
            <v>-19</v>
          </cell>
          <cell r="N2116">
            <v>20</v>
          </cell>
          <cell r="O2116">
            <v>1</v>
          </cell>
          <cell r="P2116">
            <v>186.00299999999999</v>
          </cell>
          <cell r="Q2116">
            <v>0</v>
          </cell>
          <cell r="R2116">
            <v>186.00299999999999</v>
          </cell>
        </row>
        <row r="2117">
          <cell r="A2117" t="str">
            <v xml:space="preserve">Ковалева 16 </v>
          </cell>
          <cell r="B2117" t="str">
            <v xml:space="preserve">Я Полуяна 40 СШ N42 </v>
          </cell>
          <cell r="C2117" t="str">
            <v xml:space="preserve">Бюджет </v>
          </cell>
          <cell r="D2117">
            <v>5186.3100000000004</v>
          </cell>
          <cell r="E2117">
            <v>0</v>
          </cell>
          <cell r="F2117">
            <v>23338.39</v>
          </cell>
          <cell r="G2117">
            <v>0.39</v>
          </cell>
          <cell r="H2117">
            <v>1.19</v>
          </cell>
          <cell r="I2117">
            <v>4.5999999999999996</v>
          </cell>
          <cell r="J2117" t="str">
            <v xml:space="preserve"> </v>
          </cell>
          <cell r="K2117">
            <v>167</v>
          </cell>
          <cell r="L2117">
            <v>0.39939000000000002</v>
          </cell>
          <cell r="M2117">
            <v>-19</v>
          </cell>
          <cell r="N2117">
            <v>16</v>
          </cell>
          <cell r="O2117">
            <v>1</v>
          </cell>
          <cell r="P2117">
            <v>524.94899999999996</v>
          </cell>
          <cell r="Q2117">
            <v>0</v>
          </cell>
          <cell r="R2117">
            <v>524.94899999999996</v>
          </cell>
        </row>
        <row r="2118">
          <cell r="A2118" t="str">
            <v xml:space="preserve">Ковалева 16 </v>
          </cell>
          <cell r="B2118" t="str">
            <v xml:space="preserve">Я Полуяна 48 Д/С 202 </v>
          </cell>
          <cell r="C2118" t="str">
            <v xml:space="preserve">Бюджет </v>
          </cell>
          <cell r="D2118">
            <v>3074.53</v>
          </cell>
          <cell r="E2118">
            <v>0</v>
          </cell>
          <cell r="F2118">
            <v>11407.02</v>
          </cell>
          <cell r="G2118">
            <v>0.34</v>
          </cell>
          <cell r="H2118">
            <v>1.19</v>
          </cell>
          <cell r="I2118">
            <v>4.5999999999999996</v>
          </cell>
          <cell r="J2118" t="str">
            <v xml:space="preserve"> </v>
          </cell>
          <cell r="K2118">
            <v>167</v>
          </cell>
          <cell r="L2118">
            <v>0.18963099999999999</v>
          </cell>
          <cell r="M2118">
            <v>-19</v>
          </cell>
          <cell r="N2118">
            <v>20</v>
          </cell>
          <cell r="O2118">
            <v>1</v>
          </cell>
          <cell r="P2118">
            <v>301.63600000000002</v>
          </cell>
          <cell r="Q2118">
            <v>0</v>
          </cell>
          <cell r="R2118">
            <v>301.63600000000002</v>
          </cell>
        </row>
        <row r="2119">
          <cell r="A2119" t="str">
            <v xml:space="preserve">Ковалева 16 </v>
          </cell>
          <cell r="B2119" t="str">
            <v xml:space="preserve">Я Полуяна 17 кв.3 </v>
          </cell>
          <cell r="C2119" t="str">
            <v xml:space="preserve">Население </v>
          </cell>
          <cell r="D2119">
            <v>321.2</v>
          </cell>
          <cell r="E2119">
            <v>288</v>
          </cell>
          <cell r="F2119">
            <v>283.16000000000003</v>
          </cell>
          <cell r="G2119">
            <v>0.74</v>
          </cell>
          <cell r="H2119">
            <v>1.19</v>
          </cell>
          <cell r="I2119">
            <v>4.5999999999999996</v>
          </cell>
          <cell r="J2119" t="str">
            <v xml:space="preserve">5 </v>
          </cell>
          <cell r="K2119">
            <v>167</v>
          </cell>
          <cell r="L2119">
            <v>9.7200000000000012E-3</v>
          </cell>
          <cell r="M2119">
            <v>-19</v>
          </cell>
          <cell r="N2119">
            <v>18</v>
          </cell>
          <cell r="O2119">
            <v>1</v>
          </cell>
          <cell r="P2119">
            <v>14.192</v>
          </cell>
          <cell r="Q2119">
            <v>31.963000000000001</v>
          </cell>
          <cell r="R2119">
            <v>31.963000000000001</v>
          </cell>
        </row>
        <row r="2120">
          <cell r="A2120" t="str">
            <v xml:space="preserve">Ковалева 16 </v>
          </cell>
          <cell r="B2120" t="str">
            <v xml:space="preserve">Я Полуяна 34 офис </v>
          </cell>
          <cell r="C2120" t="str">
            <v xml:space="preserve">Прочие </v>
          </cell>
          <cell r="D2120">
            <v>118.92</v>
          </cell>
          <cell r="E2120">
            <v>0</v>
          </cell>
          <cell r="F2120">
            <v>440.01</v>
          </cell>
          <cell r="G2120">
            <v>0.37</v>
          </cell>
          <cell r="H2120">
            <v>1.19</v>
          </cell>
          <cell r="I2120">
            <v>4.5999999999999996</v>
          </cell>
          <cell r="J2120" t="str">
            <v xml:space="preserve"> </v>
          </cell>
          <cell r="K2120">
            <v>167</v>
          </cell>
          <cell r="L2120">
            <v>7.5519999999999997E-3</v>
          </cell>
          <cell r="M2120">
            <v>-19</v>
          </cell>
          <cell r="N2120">
            <v>18</v>
          </cell>
          <cell r="O2120">
            <v>1</v>
          </cell>
          <cell r="P2120">
            <v>11.026999999999999</v>
          </cell>
          <cell r="Q2120">
            <v>0</v>
          </cell>
          <cell r="R2120">
            <v>11.026999999999999</v>
          </cell>
        </row>
        <row r="2121">
          <cell r="A2121" t="str">
            <v xml:space="preserve">Ковалева 16 </v>
          </cell>
          <cell r="B2121" t="str">
            <v xml:space="preserve">Солнечный 47 1 отд адм.зд. </v>
          </cell>
          <cell r="C2121" t="str">
            <v xml:space="preserve">Бюджет </v>
          </cell>
          <cell r="D2121">
            <v>1046.55</v>
          </cell>
          <cell r="E2121">
            <v>658</v>
          </cell>
          <cell r="F2121">
            <v>3872.25</v>
          </cell>
          <cell r="G2121">
            <v>0.37</v>
          </cell>
          <cell r="H2121">
            <v>1.19</v>
          </cell>
          <cell r="I2121">
            <v>4.5999999999999996</v>
          </cell>
          <cell r="J2121" t="str">
            <v xml:space="preserve"> </v>
          </cell>
          <cell r="K2121">
            <v>167</v>
          </cell>
          <cell r="L2121">
            <v>6.6460000000000005E-2</v>
          </cell>
          <cell r="M2121">
            <v>-19</v>
          </cell>
          <cell r="N2121">
            <v>18</v>
          </cell>
          <cell r="O2121">
            <v>1</v>
          </cell>
          <cell r="P2121">
            <v>97.031000000000006</v>
          </cell>
          <cell r="Q2121">
            <v>0</v>
          </cell>
          <cell r="R2121">
            <v>97.031000000000006</v>
          </cell>
        </row>
        <row r="2122">
          <cell r="A2122" t="str">
            <v xml:space="preserve">Ковалева 16 </v>
          </cell>
          <cell r="B2122" t="str">
            <v xml:space="preserve">Я Полуяна 22 </v>
          </cell>
          <cell r="C2122" t="str">
            <v xml:space="preserve">Прочие </v>
          </cell>
          <cell r="D2122">
            <v>57</v>
          </cell>
          <cell r="E2122">
            <v>0</v>
          </cell>
          <cell r="F2122">
            <v>163.61000000000001</v>
          </cell>
          <cell r="G2122">
            <v>0.37</v>
          </cell>
          <cell r="H2122">
            <v>1.19</v>
          </cell>
          <cell r="I2122">
            <v>4.5999999999999996</v>
          </cell>
          <cell r="J2122" t="str">
            <v xml:space="preserve"> </v>
          </cell>
          <cell r="K2122">
            <v>167</v>
          </cell>
          <cell r="L2122">
            <v>2.8079999999999997E-3</v>
          </cell>
          <cell r="M2122">
            <v>-19</v>
          </cell>
          <cell r="N2122">
            <v>18</v>
          </cell>
          <cell r="O2122">
            <v>1</v>
          </cell>
          <cell r="P2122">
            <v>4.0990000000000002</v>
          </cell>
          <cell r="Q2122">
            <v>0</v>
          </cell>
          <cell r="R2122">
            <v>4.0990000000000002</v>
          </cell>
        </row>
        <row r="2123">
          <cell r="A2123" t="str">
            <v xml:space="preserve">Ковалева 16 </v>
          </cell>
          <cell r="B2123" t="str">
            <v xml:space="preserve">Яна Полуяна 26 </v>
          </cell>
          <cell r="C2123" t="str">
            <v xml:space="preserve">Прочие </v>
          </cell>
          <cell r="D2123">
            <v>43.6</v>
          </cell>
          <cell r="E2123">
            <v>0</v>
          </cell>
          <cell r="F2123">
            <v>217.52</v>
          </cell>
          <cell r="G2123">
            <v>0.39</v>
          </cell>
          <cell r="H2123">
            <v>1.19</v>
          </cell>
          <cell r="I2123">
            <v>4.5999999999999996</v>
          </cell>
          <cell r="J2123" t="str">
            <v xml:space="preserve"> </v>
          </cell>
          <cell r="K2123">
            <v>167</v>
          </cell>
          <cell r="L2123">
            <v>3.9249999999999997E-3</v>
          </cell>
          <cell r="M2123">
            <v>-19</v>
          </cell>
          <cell r="N2123">
            <v>18</v>
          </cell>
          <cell r="O2123">
            <v>1</v>
          </cell>
          <cell r="P2123">
            <v>5.73</v>
          </cell>
          <cell r="Q2123">
            <v>0</v>
          </cell>
          <cell r="R2123">
            <v>5.73</v>
          </cell>
        </row>
        <row r="2124">
          <cell r="A2124" t="str">
            <v xml:space="preserve">Ковалева 16 </v>
          </cell>
          <cell r="B2124" t="str">
            <v xml:space="preserve">Атарбекова 21 п/о 62 </v>
          </cell>
          <cell r="C2124" t="str">
            <v xml:space="preserve">Прочие </v>
          </cell>
          <cell r="D2124">
            <v>228.27</v>
          </cell>
          <cell r="E2124">
            <v>4692</v>
          </cell>
          <cell r="F2124">
            <v>984.62</v>
          </cell>
          <cell r="G2124">
            <v>0.39</v>
          </cell>
          <cell r="H2124">
            <v>1.19</v>
          </cell>
          <cell r="I2124">
            <v>4.5999999999999996</v>
          </cell>
          <cell r="J2124" t="str">
            <v xml:space="preserve"> </v>
          </cell>
          <cell r="K2124">
            <v>167</v>
          </cell>
          <cell r="L2124">
            <v>1.763E-2</v>
          </cell>
          <cell r="M2124">
            <v>-19</v>
          </cell>
          <cell r="N2124">
            <v>18</v>
          </cell>
          <cell r="O2124">
            <v>1</v>
          </cell>
          <cell r="P2124">
            <v>25.739000000000001</v>
          </cell>
          <cell r="Q2124">
            <v>0</v>
          </cell>
          <cell r="R2124">
            <v>25.739000000000001</v>
          </cell>
        </row>
        <row r="2125">
          <cell r="A2125" t="str">
            <v xml:space="preserve">Ковалева 16 </v>
          </cell>
          <cell r="B2125" t="str">
            <v xml:space="preserve">Атарбекова 43 </v>
          </cell>
          <cell r="C2125" t="str">
            <v xml:space="preserve">Прочие </v>
          </cell>
          <cell r="D2125">
            <v>217.1</v>
          </cell>
          <cell r="E2125">
            <v>830</v>
          </cell>
          <cell r="F2125">
            <v>830</v>
          </cell>
          <cell r="G2125">
            <v>0</v>
          </cell>
          <cell r="H2125">
            <v>1.19</v>
          </cell>
          <cell r="I2125">
            <v>4.5999999999999996</v>
          </cell>
          <cell r="J2125" t="str">
            <v xml:space="preserve"> </v>
          </cell>
          <cell r="K2125">
            <v>167</v>
          </cell>
          <cell r="L2125">
            <v>5.7039999999999999E-3</v>
          </cell>
          <cell r="M2125">
            <v>-19</v>
          </cell>
          <cell r="N2125">
            <v>18</v>
          </cell>
          <cell r="O2125">
            <v>1</v>
          </cell>
          <cell r="P2125">
            <v>8.3279999999999994</v>
          </cell>
          <cell r="Q2125">
            <v>0</v>
          </cell>
          <cell r="R2125">
            <v>8.3279999999999994</v>
          </cell>
        </row>
        <row r="2126">
          <cell r="A2126" t="str">
            <v xml:space="preserve">Ковалева 16 </v>
          </cell>
          <cell r="B2126" t="str">
            <v xml:space="preserve">с/з Солнечный отд 1 д 37 кв 2 </v>
          </cell>
          <cell r="C2126" t="str">
            <v xml:space="preserve">Население </v>
          </cell>
          <cell r="D2126">
            <v>29.6</v>
          </cell>
          <cell r="E2126">
            <v>121</v>
          </cell>
          <cell r="F2126">
            <v>121</v>
          </cell>
          <cell r="G2126">
            <v>0.56000000000000005</v>
          </cell>
          <cell r="H2126">
            <v>1.19</v>
          </cell>
          <cell r="I2126">
            <v>4.5999999999999996</v>
          </cell>
          <cell r="J2126" t="str">
            <v xml:space="preserve">1 </v>
          </cell>
          <cell r="K2126">
            <v>167</v>
          </cell>
          <cell r="L2126">
            <v>3.1400000000000004E-3</v>
          </cell>
          <cell r="M2126">
            <v>-19</v>
          </cell>
          <cell r="N2126">
            <v>18</v>
          </cell>
          <cell r="O2126">
            <v>1</v>
          </cell>
          <cell r="P2126">
            <v>4.5839999999999996</v>
          </cell>
          <cell r="Q2126">
            <v>3.9249999999999998</v>
          </cell>
          <cell r="R2126">
            <v>3.9249999999999998</v>
          </cell>
        </row>
        <row r="2127">
          <cell r="A2127" t="str">
            <v xml:space="preserve">Ковалева 16 </v>
          </cell>
          <cell r="B2127" t="str">
            <v xml:space="preserve">с/з Солнечный отд 1 д 37 кв 4 </v>
          </cell>
          <cell r="C2127" t="str">
            <v xml:space="preserve">Население </v>
          </cell>
          <cell r="D2127">
            <v>38.1</v>
          </cell>
          <cell r="E2127">
            <v>144</v>
          </cell>
          <cell r="F2127">
            <v>144</v>
          </cell>
          <cell r="G2127">
            <v>0.56000000000000005</v>
          </cell>
          <cell r="H2127">
            <v>1.19</v>
          </cell>
          <cell r="I2127">
            <v>4.5999999999999996</v>
          </cell>
          <cell r="J2127" t="str">
            <v xml:space="preserve">1 </v>
          </cell>
          <cell r="K2127">
            <v>167</v>
          </cell>
          <cell r="L2127">
            <v>3.7439999999999999E-3</v>
          </cell>
          <cell r="M2127">
            <v>-19</v>
          </cell>
          <cell r="N2127">
            <v>18</v>
          </cell>
          <cell r="O2127">
            <v>1</v>
          </cell>
          <cell r="P2127">
            <v>5.4660000000000002</v>
          </cell>
          <cell r="Q2127">
            <v>5.0519999999999996</v>
          </cell>
          <cell r="R2127">
            <v>5.0519999999999996</v>
          </cell>
        </row>
        <row r="2128">
          <cell r="A2128" t="str">
            <v xml:space="preserve">Ковалева 16 </v>
          </cell>
          <cell r="B2128" t="str">
            <v xml:space="preserve">с/з Солнечный отд 1 д 37 кв 3 </v>
          </cell>
          <cell r="C2128" t="str">
            <v xml:space="preserve">Население </v>
          </cell>
          <cell r="D2128">
            <v>63.3</v>
          </cell>
          <cell r="E2128">
            <v>224</v>
          </cell>
          <cell r="F2128">
            <v>224</v>
          </cell>
          <cell r="G2128">
            <v>0.56000000000000005</v>
          </cell>
          <cell r="H2128">
            <v>1.19</v>
          </cell>
          <cell r="I2128">
            <v>4.5999999999999996</v>
          </cell>
          <cell r="J2128" t="str">
            <v xml:space="preserve">1 </v>
          </cell>
          <cell r="K2128">
            <v>167</v>
          </cell>
          <cell r="L2128">
            <v>5.8339999999999998E-3</v>
          </cell>
          <cell r="M2128">
            <v>-19</v>
          </cell>
          <cell r="N2128">
            <v>18</v>
          </cell>
          <cell r="O2128">
            <v>1</v>
          </cell>
          <cell r="P2128">
            <v>8.5190000000000001</v>
          </cell>
          <cell r="Q2128">
            <v>8.3970000000000002</v>
          </cell>
          <cell r="R2128">
            <v>8.3970000000000002</v>
          </cell>
        </row>
        <row r="2129">
          <cell r="A2129" t="str">
            <v xml:space="preserve">Ковалева 16 </v>
          </cell>
          <cell r="B2129" t="str">
            <v xml:space="preserve">Атарбекова 13 </v>
          </cell>
          <cell r="C2129" t="str">
            <v xml:space="preserve">Жилзаказчик </v>
          </cell>
          <cell r="D2129">
            <v>2438.6</v>
          </cell>
          <cell r="E2129">
            <v>10214</v>
          </cell>
          <cell r="F2129">
            <v>10205</v>
          </cell>
          <cell r="G2129">
            <v>0.39</v>
          </cell>
          <cell r="H2129">
            <v>1.19</v>
          </cell>
          <cell r="I2129">
            <v>4.5999999999999996</v>
          </cell>
          <cell r="J2129" t="str">
            <v xml:space="preserve">9 </v>
          </cell>
          <cell r="K2129">
            <v>167</v>
          </cell>
          <cell r="L2129">
            <v>0.183671</v>
          </cell>
          <cell r="M2129">
            <v>-19</v>
          </cell>
          <cell r="N2129">
            <v>18</v>
          </cell>
          <cell r="O2129">
            <v>1</v>
          </cell>
          <cell r="P2129">
            <v>268.15699999999998</v>
          </cell>
          <cell r="Q2129">
            <v>242.65</v>
          </cell>
          <cell r="R2129">
            <v>242.65</v>
          </cell>
        </row>
        <row r="2130">
          <cell r="A2130" t="str">
            <v xml:space="preserve">Ковалева 16 </v>
          </cell>
          <cell r="B2130" t="str">
            <v xml:space="preserve">Атарбекова 15 кв 21 прис </v>
          </cell>
          <cell r="C2130" t="str">
            <v xml:space="preserve">Жилзаказчик </v>
          </cell>
          <cell r="D2130">
            <v>12.08</v>
          </cell>
          <cell r="E2130">
            <v>44</v>
          </cell>
          <cell r="F2130">
            <v>43.5</v>
          </cell>
          <cell r="G2130">
            <v>0.37</v>
          </cell>
          <cell r="H2130">
            <v>1.19</v>
          </cell>
          <cell r="I2130">
            <v>4.5999999999999996</v>
          </cell>
          <cell r="J2130" t="str">
            <v xml:space="preserve"> </v>
          </cell>
          <cell r="K2130">
            <v>167</v>
          </cell>
          <cell r="L2130">
            <v>7.4699999999999994E-4</v>
          </cell>
          <cell r="M2130">
            <v>-19</v>
          </cell>
          <cell r="N2130">
            <v>18</v>
          </cell>
          <cell r="O2130">
            <v>1</v>
          </cell>
          <cell r="P2130">
            <v>1.091</v>
          </cell>
          <cell r="Q2130">
            <v>0</v>
          </cell>
          <cell r="R2130">
            <v>0</v>
          </cell>
        </row>
        <row r="2131">
          <cell r="A2131" t="str">
            <v xml:space="preserve">Ковалева 16 </v>
          </cell>
          <cell r="B2131" t="str">
            <v xml:space="preserve">Атарбекова 15 кв 23 прис </v>
          </cell>
          <cell r="C2131" t="str">
            <v xml:space="preserve">Жилзаказчик </v>
          </cell>
          <cell r="D2131">
            <v>16.5</v>
          </cell>
          <cell r="E2131">
            <v>59</v>
          </cell>
          <cell r="F2131">
            <v>59.4</v>
          </cell>
          <cell r="G2131">
            <v>0.37</v>
          </cell>
          <cell r="H2131">
            <v>1.19</v>
          </cell>
          <cell r="I2131">
            <v>4.5999999999999996</v>
          </cell>
          <cell r="J2131" t="str">
            <v xml:space="preserve"> </v>
          </cell>
          <cell r="K2131">
            <v>167</v>
          </cell>
          <cell r="L2131">
            <v>1.0189999999999999E-3</v>
          </cell>
          <cell r="M2131">
            <v>-19</v>
          </cell>
          <cell r="N2131">
            <v>18</v>
          </cell>
          <cell r="O2131">
            <v>1</v>
          </cell>
          <cell r="P2131">
            <v>1.488</v>
          </cell>
          <cell r="Q2131">
            <v>0</v>
          </cell>
          <cell r="R2131">
            <v>0</v>
          </cell>
        </row>
        <row r="2132">
          <cell r="A2132" t="str">
            <v xml:space="preserve">Ковалева 16 </v>
          </cell>
          <cell r="B2132" t="str">
            <v xml:space="preserve">Атарбекова 15 кв 24 прис </v>
          </cell>
          <cell r="C2132" t="str">
            <v xml:space="preserve">Жилзаказчик </v>
          </cell>
          <cell r="D2132">
            <v>12.08</v>
          </cell>
          <cell r="E2132">
            <v>44</v>
          </cell>
          <cell r="F2132">
            <v>43.5</v>
          </cell>
          <cell r="G2132">
            <v>0.37</v>
          </cell>
          <cell r="H2132">
            <v>1.19</v>
          </cell>
          <cell r="I2132">
            <v>4.5999999999999996</v>
          </cell>
          <cell r="J2132" t="str">
            <v xml:space="preserve"> </v>
          </cell>
          <cell r="K2132">
            <v>167</v>
          </cell>
          <cell r="L2132">
            <v>7.4699999999999994E-4</v>
          </cell>
          <cell r="M2132">
            <v>-19</v>
          </cell>
          <cell r="N2132">
            <v>18</v>
          </cell>
          <cell r="O2132">
            <v>1</v>
          </cell>
          <cell r="P2132">
            <v>1.091</v>
          </cell>
          <cell r="Q2132">
            <v>0</v>
          </cell>
          <cell r="R2132">
            <v>0</v>
          </cell>
        </row>
        <row r="2133">
          <cell r="A2133" t="str">
            <v xml:space="preserve">Ковалева 16 </v>
          </cell>
          <cell r="B2133" t="str">
            <v xml:space="preserve">Атарбекова 15 кв 27 прис </v>
          </cell>
          <cell r="C2133" t="str">
            <v xml:space="preserve">Жилзаказчик </v>
          </cell>
          <cell r="D2133">
            <v>12.08</v>
          </cell>
          <cell r="E2133">
            <v>44</v>
          </cell>
          <cell r="F2133">
            <v>43.5</v>
          </cell>
          <cell r="G2133">
            <v>0.37</v>
          </cell>
          <cell r="H2133">
            <v>1.19</v>
          </cell>
          <cell r="I2133">
            <v>4.5999999999999996</v>
          </cell>
          <cell r="J2133" t="str">
            <v xml:space="preserve"> </v>
          </cell>
          <cell r="K2133">
            <v>167</v>
          </cell>
          <cell r="L2133">
            <v>7.4699999999999994E-4</v>
          </cell>
          <cell r="M2133">
            <v>-19</v>
          </cell>
          <cell r="N2133">
            <v>18</v>
          </cell>
          <cell r="O2133">
            <v>1</v>
          </cell>
          <cell r="P2133">
            <v>1.091</v>
          </cell>
          <cell r="Q2133">
            <v>0</v>
          </cell>
          <cell r="R2133">
            <v>0</v>
          </cell>
        </row>
        <row r="2134">
          <cell r="A2134" t="str">
            <v xml:space="preserve">Ковалева 16 </v>
          </cell>
          <cell r="B2134" t="str">
            <v xml:space="preserve">Атарбекова 15 кв 36 </v>
          </cell>
          <cell r="C2134" t="str">
            <v xml:space="preserve">Жилзаказчик </v>
          </cell>
          <cell r="D2134">
            <v>15</v>
          </cell>
          <cell r="E2134">
            <v>59</v>
          </cell>
          <cell r="F2134">
            <v>59</v>
          </cell>
          <cell r="G2134">
            <v>0.37</v>
          </cell>
          <cell r="H2134">
            <v>1.19</v>
          </cell>
          <cell r="I2134">
            <v>4.5999999999999996</v>
          </cell>
          <cell r="J2134" t="str">
            <v xml:space="preserve"> </v>
          </cell>
          <cell r="K2134">
            <v>167</v>
          </cell>
          <cell r="L2134">
            <v>1.01E-3</v>
          </cell>
          <cell r="M2134">
            <v>-19</v>
          </cell>
          <cell r="N2134">
            <v>18</v>
          </cell>
          <cell r="O2134">
            <v>1</v>
          </cell>
          <cell r="P2134">
            <v>1.474</v>
          </cell>
          <cell r="Q2134">
            <v>0</v>
          </cell>
          <cell r="R2134">
            <v>0</v>
          </cell>
        </row>
        <row r="2135">
          <cell r="A2135" t="str">
            <v xml:space="preserve">Ковалева 16 </v>
          </cell>
          <cell r="B2135" t="str">
            <v xml:space="preserve">Атарбекова 15 кв 39 прис. </v>
          </cell>
          <cell r="C2135" t="str">
            <v xml:space="preserve">Жилзаказчик </v>
          </cell>
          <cell r="D2135">
            <v>14.7</v>
          </cell>
          <cell r="E2135">
            <v>0</v>
          </cell>
          <cell r="F2135">
            <v>58.87</v>
          </cell>
          <cell r="G2135">
            <v>0.37</v>
          </cell>
          <cell r="H2135">
            <v>1.19</v>
          </cell>
          <cell r="I2135">
            <v>4.5999999999999996</v>
          </cell>
          <cell r="J2135" t="str">
            <v xml:space="preserve"> </v>
          </cell>
          <cell r="K2135">
            <v>167</v>
          </cell>
          <cell r="L2135">
            <v>1.01E-3</v>
          </cell>
          <cell r="M2135">
            <v>-19</v>
          </cell>
          <cell r="N2135">
            <v>18</v>
          </cell>
          <cell r="O2135">
            <v>1</v>
          </cell>
          <cell r="P2135">
            <v>1.474</v>
          </cell>
          <cell r="Q2135">
            <v>0</v>
          </cell>
          <cell r="R2135">
            <v>0</v>
          </cell>
        </row>
        <row r="2136">
          <cell r="A2136" t="str">
            <v xml:space="preserve">Ковалева 16 </v>
          </cell>
          <cell r="B2136" t="str">
            <v xml:space="preserve">Атарбекова 15 кв 42 прис </v>
          </cell>
          <cell r="C2136" t="str">
            <v xml:space="preserve">Жилзаказчик </v>
          </cell>
          <cell r="D2136">
            <v>14.7</v>
          </cell>
          <cell r="E2136">
            <v>59</v>
          </cell>
          <cell r="F2136">
            <v>58.87</v>
          </cell>
          <cell r="G2136">
            <v>0.37</v>
          </cell>
          <cell r="H2136">
            <v>1.19</v>
          </cell>
          <cell r="I2136">
            <v>4.5999999999999996</v>
          </cell>
          <cell r="J2136" t="str">
            <v xml:space="preserve"> </v>
          </cell>
          <cell r="K2136">
            <v>167</v>
          </cell>
          <cell r="L2136">
            <v>1.01E-3</v>
          </cell>
          <cell r="M2136">
            <v>-19</v>
          </cell>
          <cell r="N2136">
            <v>18</v>
          </cell>
          <cell r="O2136">
            <v>1</v>
          </cell>
          <cell r="P2136">
            <v>1.474</v>
          </cell>
          <cell r="Q2136">
            <v>0</v>
          </cell>
          <cell r="R2136">
            <v>0</v>
          </cell>
        </row>
        <row r="2137">
          <cell r="A2137" t="str">
            <v xml:space="preserve">Ковалева 16 </v>
          </cell>
          <cell r="B2137" t="str">
            <v xml:space="preserve">Атарбекова 15 кв 45 </v>
          </cell>
          <cell r="C2137" t="str">
            <v xml:space="preserve">Жилзаказчик </v>
          </cell>
          <cell r="D2137">
            <v>16.350000000000001</v>
          </cell>
          <cell r="E2137">
            <v>59</v>
          </cell>
          <cell r="F2137">
            <v>58.87</v>
          </cell>
          <cell r="G2137">
            <v>0.37</v>
          </cell>
          <cell r="H2137">
            <v>1.19</v>
          </cell>
          <cell r="I2137">
            <v>4.5999999999999996</v>
          </cell>
          <cell r="J2137" t="str">
            <v xml:space="preserve"> </v>
          </cell>
          <cell r="K2137">
            <v>167</v>
          </cell>
          <cell r="L2137">
            <v>1.01E-3</v>
          </cell>
          <cell r="M2137">
            <v>-19</v>
          </cell>
          <cell r="N2137">
            <v>18</v>
          </cell>
          <cell r="O2137">
            <v>1</v>
          </cell>
          <cell r="P2137">
            <v>1.474</v>
          </cell>
          <cell r="Q2137">
            <v>0</v>
          </cell>
          <cell r="R2137">
            <v>0</v>
          </cell>
        </row>
        <row r="2138">
          <cell r="A2138" t="str">
            <v xml:space="preserve">Ковалева 16 </v>
          </cell>
          <cell r="B2138" t="str">
            <v xml:space="preserve">Атарбекова 15 кв 81 прис </v>
          </cell>
          <cell r="C2138" t="str">
            <v xml:space="preserve">Жилзаказчик </v>
          </cell>
          <cell r="D2138">
            <v>16.920000000000002</v>
          </cell>
          <cell r="E2138">
            <v>61</v>
          </cell>
          <cell r="F2138">
            <v>60.9</v>
          </cell>
          <cell r="G2138">
            <v>0.37</v>
          </cell>
          <cell r="H2138">
            <v>1.19</v>
          </cell>
          <cell r="I2138">
            <v>4.5999999999999996</v>
          </cell>
          <cell r="J2138" t="str">
            <v xml:space="preserve"> </v>
          </cell>
          <cell r="K2138">
            <v>167</v>
          </cell>
          <cell r="L2138">
            <v>1.0449999999999999E-3</v>
          </cell>
          <cell r="M2138">
            <v>-19</v>
          </cell>
          <cell r="N2138">
            <v>18</v>
          </cell>
          <cell r="O2138">
            <v>1</v>
          </cell>
          <cell r="P2138">
            <v>1.526</v>
          </cell>
          <cell r="Q2138">
            <v>0</v>
          </cell>
          <cell r="R2138">
            <v>0</v>
          </cell>
        </row>
        <row r="2139">
          <cell r="A2139" t="str">
            <v xml:space="preserve">Ковалева 16 </v>
          </cell>
          <cell r="B2139" t="str">
            <v xml:space="preserve">Атарбекова 15 кв 82 прис </v>
          </cell>
          <cell r="C2139" t="str">
            <v xml:space="preserve">Жилзаказчик </v>
          </cell>
          <cell r="D2139">
            <v>10.47</v>
          </cell>
          <cell r="E2139">
            <v>38</v>
          </cell>
          <cell r="F2139">
            <v>37.700000000000003</v>
          </cell>
          <cell r="G2139">
            <v>0.37</v>
          </cell>
          <cell r="H2139">
            <v>1.19</v>
          </cell>
          <cell r="I2139">
            <v>4.5999999999999996</v>
          </cell>
          <cell r="J2139" t="str">
            <v xml:space="preserve"> </v>
          </cell>
          <cell r="K2139">
            <v>167</v>
          </cell>
          <cell r="L2139">
            <v>6.4700000000000001E-4</v>
          </cell>
          <cell r="M2139">
            <v>-19</v>
          </cell>
          <cell r="N2139">
            <v>18</v>
          </cell>
          <cell r="O2139">
            <v>1</v>
          </cell>
          <cell r="P2139">
            <v>0.94500000000000006</v>
          </cell>
          <cell r="Q2139">
            <v>0</v>
          </cell>
          <cell r="R2139">
            <v>0</v>
          </cell>
        </row>
        <row r="2140">
          <cell r="A2140" t="str">
            <v xml:space="preserve">Ковалева 16 </v>
          </cell>
          <cell r="B2140" t="str">
            <v xml:space="preserve">Атарбекова 15 кв 83 прис </v>
          </cell>
          <cell r="C2140" t="str">
            <v xml:space="preserve">Жилзаказчик </v>
          </cell>
          <cell r="D2140">
            <v>10.83</v>
          </cell>
          <cell r="E2140">
            <v>39</v>
          </cell>
          <cell r="F2140">
            <v>39</v>
          </cell>
          <cell r="G2140">
            <v>0.37</v>
          </cell>
          <cell r="H2140">
            <v>1.19</v>
          </cell>
          <cell r="I2140">
            <v>4.5999999999999996</v>
          </cell>
          <cell r="J2140" t="str">
            <v xml:space="preserve"> </v>
          </cell>
          <cell r="K2140">
            <v>167</v>
          </cell>
          <cell r="L2140">
            <v>6.69E-4</v>
          </cell>
          <cell r="M2140">
            <v>-19</v>
          </cell>
          <cell r="N2140">
            <v>18</v>
          </cell>
          <cell r="O2140">
            <v>1</v>
          </cell>
          <cell r="P2140">
            <v>0.97699999999999998</v>
          </cell>
          <cell r="Q2140">
            <v>0</v>
          </cell>
          <cell r="R2140">
            <v>0</v>
          </cell>
        </row>
        <row r="2141">
          <cell r="A2141" t="str">
            <v xml:space="preserve">Ковалева 16 </v>
          </cell>
          <cell r="B2141" t="str">
            <v xml:space="preserve">Атарбекова 17 </v>
          </cell>
          <cell r="C2141" t="str">
            <v xml:space="preserve">Жилзаказчик </v>
          </cell>
          <cell r="D2141">
            <v>6971.2</v>
          </cell>
          <cell r="E2141">
            <v>29821</v>
          </cell>
          <cell r="F2141">
            <v>29899.469999999998</v>
          </cell>
          <cell r="G2141">
            <v>0.36</v>
          </cell>
          <cell r="H2141">
            <v>1.19</v>
          </cell>
          <cell r="I2141">
            <v>4.5999999999999996</v>
          </cell>
          <cell r="J2141" t="str">
            <v xml:space="preserve">9 </v>
          </cell>
          <cell r="K2141">
            <v>167</v>
          </cell>
          <cell r="L2141">
            <v>0.49929999999999997</v>
          </cell>
          <cell r="M2141">
            <v>-19</v>
          </cell>
          <cell r="N2141">
            <v>18</v>
          </cell>
          <cell r="O2141">
            <v>1</v>
          </cell>
          <cell r="P2141">
            <v>726.83399999999995</v>
          </cell>
          <cell r="Q2141">
            <v>691.23800000000006</v>
          </cell>
          <cell r="R2141">
            <v>691.23800000000006</v>
          </cell>
        </row>
        <row r="2142">
          <cell r="A2142" t="str">
            <v xml:space="preserve">Ковалева 16 </v>
          </cell>
          <cell r="B2142" t="str">
            <v xml:space="preserve">Атарбекова 23 </v>
          </cell>
          <cell r="C2142" t="str">
            <v xml:space="preserve">Жилзаказчик </v>
          </cell>
          <cell r="D2142">
            <v>2330.9</v>
          </cell>
          <cell r="E2142">
            <v>10397</v>
          </cell>
          <cell r="F2142">
            <v>10988.199999999999</v>
          </cell>
          <cell r="G2142">
            <v>0.37</v>
          </cell>
          <cell r="H2142">
            <v>1.19</v>
          </cell>
          <cell r="I2142">
            <v>4.5999999999999996</v>
          </cell>
          <cell r="J2142" t="str">
            <v xml:space="preserve">9 </v>
          </cell>
          <cell r="K2142">
            <v>167</v>
          </cell>
          <cell r="L2142">
            <v>0.18870799999999999</v>
          </cell>
          <cell r="M2142">
            <v>-19</v>
          </cell>
          <cell r="N2142">
            <v>18</v>
          </cell>
          <cell r="O2142">
            <v>1</v>
          </cell>
          <cell r="P2142">
            <v>271.55700000000002</v>
          </cell>
          <cell r="Q2142">
            <v>227.75200000000001</v>
          </cell>
          <cell r="R2142">
            <v>227.75200000000001</v>
          </cell>
        </row>
        <row r="2143">
          <cell r="A2143" t="str">
            <v xml:space="preserve">Ковалева 16 </v>
          </cell>
          <cell r="B2143" t="str">
            <v xml:space="preserve">Атарбекова 25 </v>
          </cell>
          <cell r="C2143" t="str">
            <v xml:space="preserve">Жилзаказчик </v>
          </cell>
          <cell r="D2143">
            <v>7491.48</v>
          </cell>
          <cell r="E2143">
            <v>30222</v>
          </cell>
          <cell r="F2143">
            <v>30355.5</v>
          </cell>
          <cell r="G2143">
            <v>0.36</v>
          </cell>
          <cell r="H2143">
            <v>1.19</v>
          </cell>
          <cell r="I2143">
            <v>4.5999999999999996</v>
          </cell>
          <cell r="J2143" t="str">
            <v xml:space="preserve">9 </v>
          </cell>
          <cell r="K2143">
            <v>167</v>
          </cell>
          <cell r="L2143">
            <v>0.50550800000000007</v>
          </cell>
          <cell r="M2143">
            <v>-19</v>
          </cell>
          <cell r="N2143">
            <v>18</v>
          </cell>
          <cell r="O2143">
            <v>1</v>
          </cell>
          <cell r="P2143">
            <v>734.56299999999999</v>
          </cell>
          <cell r="Q2143">
            <v>741.48800000000006</v>
          </cell>
          <cell r="R2143">
            <v>741.48800000000006</v>
          </cell>
        </row>
        <row r="2144">
          <cell r="A2144" t="str">
            <v xml:space="preserve">Ковалева 16 </v>
          </cell>
          <cell r="B2144" t="str">
            <v xml:space="preserve">Атарбекова 27 </v>
          </cell>
          <cell r="C2144" t="str">
            <v xml:space="preserve">Жилзаказчик </v>
          </cell>
          <cell r="D2144">
            <v>3764.4</v>
          </cell>
          <cell r="E2144">
            <v>17469</v>
          </cell>
          <cell r="F2144">
            <v>13285</v>
          </cell>
          <cell r="G2144">
            <v>0.37</v>
          </cell>
          <cell r="H2144">
            <v>1.19</v>
          </cell>
          <cell r="I2144">
            <v>4.5999999999999996</v>
          </cell>
          <cell r="J2144" t="str">
            <v xml:space="preserve">5 </v>
          </cell>
          <cell r="K2144">
            <v>167</v>
          </cell>
          <cell r="L2144">
            <v>0.22801299999999999</v>
          </cell>
          <cell r="M2144">
            <v>-19</v>
          </cell>
          <cell r="N2144">
            <v>18</v>
          </cell>
          <cell r="O2144">
            <v>1</v>
          </cell>
          <cell r="P2144">
            <v>332.89299999999997</v>
          </cell>
          <cell r="Q2144">
            <v>374.56900000000002</v>
          </cell>
          <cell r="R2144">
            <v>374.56900000000002</v>
          </cell>
        </row>
        <row r="2145">
          <cell r="A2145" t="str">
            <v xml:space="preserve">Ковалева 16 </v>
          </cell>
          <cell r="B2145" t="str">
            <v xml:space="preserve">Атарбекова 33 </v>
          </cell>
          <cell r="C2145" t="str">
            <v xml:space="preserve">Жилзаказчик </v>
          </cell>
          <cell r="D2145">
            <v>2476.6999999999998</v>
          </cell>
          <cell r="E2145">
            <v>10246</v>
          </cell>
          <cell r="F2145">
            <v>10237</v>
          </cell>
          <cell r="G2145">
            <v>0.39</v>
          </cell>
          <cell r="H2145">
            <v>1.19</v>
          </cell>
          <cell r="I2145">
            <v>4.5999999999999996</v>
          </cell>
          <cell r="J2145" t="str">
            <v xml:space="preserve">9 </v>
          </cell>
          <cell r="K2145">
            <v>167</v>
          </cell>
          <cell r="L2145">
            <v>0.18377199999999999</v>
          </cell>
          <cell r="M2145">
            <v>-19</v>
          </cell>
          <cell r="N2145">
            <v>18</v>
          </cell>
          <cell r="O2145">
            <v>1</v>
          </cell>
          <cell r="P2145">
            <v>268.303</v>
          </cell>
          <cell r="Q2145">
            <v>246.441</v>
          </cell>
          <cell r="R2145">
            <v>246.441</v>
          </cell>
        </row>
        <row r="2146">
          <cell r="A2146" t="str">
            <v xml:space="preserve">Ковалева 16 </v>
          </cell>
          <cell r="B2146" t="str">
            <v xml:space="preserve">Ковалева 18 </v>
          </cell>
          <cell r="C2146" t="str">
            <v xml:space="preserve">Жилзаказчик </v>
          </cell>
          <cell r="D2146">
            <v>4419.2</v>
          </cell>
          <cell r="E2146">
            <v>15721</v>
          </cell>
          <cell r="F2146">
            <v>15716</v>
          </cell>
          <cell r="G2146">
            <v>0.37</v>
          </cell>
          <cell r="H2146">
            <v>1.19</v>
          </cell>
          <cell r="I2146">
            <v>4.5999999999999996</v>
          </cell>
          <cell r="J2146" t="str">
            <v xml:space="preserve">5 </v>
          </cell>
          <cell r="K2146">
            <v>167</v>
          </cell>
          <cell r="L2146">
            <v>0.26973599999999998</v>
          </cell>
          <cell r="M2146">
            <v>-19</v>
          </cell>
          <cell r="N2146">
            <v>18</v>
          </cell>
          <cell r="O2146">
            <v>1</v>
          </cell>
          <cell r="P2146">
            <v>393.80900000000003</v>
          </cell>
          <cell r="Q2146">
            <v>439.72699999999998</v>
          </cell>
          <cell r="R2146">
            <v>439.72699999999998</v>
          </cell>
        </row>
        <row r="2147">
          <cell r="A2147" t="str">
            <v xml:space="preserve">Ковалева 16 </v>
          </cell>
          <cell r="B2147" t="str">
            <v xml:space="preserve">Ковалева 4 </v>
          </cell>
          <cell r="C2147" t="str">
            <v xml:space="preserve">Жилзаказчик </v>
          </cell>
          <cell r="D2147">
            <v>4790.9600000000019</v>
          </cell>
          <cell r="E2147">
            <v>156</v>
          </cell>
          <cell r="F2147">
            <v>17632.940000000002</v>
          </cell>
          <cell r="G2147">
            <v>0.37</v>
          </cell>
          <cell r="H2147">
            <v>1.19</v>
          </cell>
          <cell r="I2147">
            <v>4.5999999999999996</v>
          </cell>
          <cell r="J2147" t="str">
            <v xml:space="preserve">5 </v>
          </cell>
          <cell r="K2147">
            <v>167</v>
          </cell>
          <cell r="L2147">
            <v>0.30263899999999999</v>
          </cell>
          <cell r="M2147">
            <v>-19</v>
          </cell>
          <cell r="N2147">
            <v>18</v>
          </cell>
          <cell r="O2147">
            <v>1</v>
          </cell>
          <cell r="P2147">
            <v>427.16199999999998</v>
          </cell>
          <cell r="Q2147">
            <v>460.91</v>
          </cell>
          <cell r="R2147">
            <v>460.91</v>
          </cell>
        </row>
        <row r="2148">
          <cell r="A2148" t="str">
            <v xml:space="preserve">Ковалева 16 </v>
          </cell>
          <cell r="B2148" t="str">
            <v xml:space="preserve">Ковалева 6 </v>
          </cell>
          <cell r="C2148" t="str">
            <v xml:space="preserve">Жилзаказчик </v>
          </cell>
          <cell r="D2148">
            <v>6719.3</v>
          </cell>
          <cell r="E2148">
            <v>30461</v>
          </cell>
          <cell r="F2148">
            <v>29998.27</v>
          </cell>
          <cell r="G2148">
            <v>0.36</v>
          </cell>
          <cell r="H2148">
            <v>1.19</v>
          </cell>
          <cell r="I2148">
            <v>4.5999999999999996</v>
          </cell>
          <cell r="J2148" t="str">
            <v xml:space="preserve">9 </v>
          </cell>
          <cell r="K2148">
            <v>167</v>
          </cell>
          <cell r="L2148">
            <v>0.499558</v>
          </cell>
          <cell r="M2148">
            <v>-19</v>
          </cell>
          <cell r="N2148">
            <v>18</v>
          </cell>
          <cell r="O2148">
            <v>1</v>
          </cell>
          <cell r="P2148">
            <v>729.34400000000005</v>
          </cell>
          <cell r="Q2148">
            <v>668.59</v>
          </cell>
          <cell r="R2148">
            <v>668.59</v>
          </cell>
        </row>
        <row r="2149">
          <cell r="A2149" t="str">
            <v xml:space="preserve">Ковалева 16 </v>
          </cell>
          <cell r="B2149" t="str">
            <v xml:space="preserve">Солнеч 2 кв 1 1 от </v>
          </cell>
          <cell r="C2149" t="str">
            <v xml:space="preserve">Жилзаказчик </v>
          </cell>
          <cell r="D2149">
            <v>25.4</v>
          </cell>
          <cell r="E2149">
            <v>166</v>
          </cell>
          <cell r="F2149">
            <v>165</v>
          </cell>
          <cell r="G2149">
            <v>0.62</v>
          </cell>
          <cell r="H2149">
            <v>1.19</v>
          </cell>
          <cell r="I2149">
            <v>4.5999999999999996</v>
          </cell>
          <cell r="J2149" t="str">
            <v xml:space="preserve">1 </v>
          </cell>
          <cell r="K2149">
            <v>167</v>
          </cell>
          <cell r="L2149">
            <v>4.5200000000000006E-3</v>
          </cell>
          <cell r="M2149">
            <v>-19</v>
          </cell>
          <cell r="N2149">
            <v>18</v>
          </cell>
          <cell r="O2149">
            <v>1</v>
          </cell>
          <cell r="P2149">
            <v>6.5990000000000002</v>
          </cell>
          <cell r="Q2149">
            <v>3.3719999999999999</v>
          </cell>
          <cell r="R2149">
            <v>3.3719999999999999</v>
          </cell>
        </row>
        <row r="2150">
          <cell r="A2150" t="str">
            <v xml:space="preserve">Ковалева 16 </v>
          </cell>
          <cell r="B2150" t="str">
            <v xml:space="preserve">Солнеч 38 1 от </v>
          </cell>
          <cell r="C2150" t="str">
            <v xml:space="preserve">Жилзаказчик </v>
          </cell>
          <cell r="D2150">
            <v>587</v>
          </cell>
          <cell r="E2150">
            <v>2296</v>
          </cell>
          <cell r="F2150">
            <v>2294</v>
          </cell>
          <cell r="G2150">
            <v>0.52</v>
          </cell>
          <cell r="H2150">
            <v>1.19</v>
          </cell>
          <cell r="I2150">
            <v>4.5999999999999996</v>
          </cell>
          <cell r="J2150" t="str">
            <v xml:space="preserve">2 </v>
          </cell>
          <cell r="K2150">
            <v>167</v>
          </cell>
          <cell r="L2150">
            <v>5.5760000000000004E-2</v>
          </cell>
          <cell r="M2150">
            <v>-19</v>
          </cell>
          <cell r="N2150">
            <v>18</v>
          </cell>
          <cell r="O2150">
            <v>1</v>
          </cell>
          <cell r="P2150">
            <v>81.409000000000006</v>
          </cell>
          <cell r="Q2150">
            <v>77.878</v>
          </cell>
          <cell r="R2150">
            <v>77.878</v>
          </cell>
        </row>
        <row r="2151">
          <cell r="A2151" t="str">
            <v xml:space="preserve">Ковалева 16 </v>
          </cell>
          <cell r="B2151" t="str">
            <v xml:space="preserve">Солнеч 39 1 от </v>
          </cell>
          <cell r="C2151" t="str">
            <v xml:space="preserve">Жилзаказчик </v>
          </cell>
          <cell r="D2151">
            <v>580</v>
          </cell>
          <cell r="E2151">
            <v>2461</v>
          </cell>
          <cell r="F2151">
            <v>2459</v>
          </cell>
          <cell r="G2151">
            <v>0.52</v>
          </cell>
          <cell r="H2151">
            <v>1.19</v>
          </cell>
          <cell r="I2151">
            <v>4.5999999999999996</v>
          </cell>
          <cell r="J2151" t="str">
            <v xml:space="preserve">2 </v>
          </cell>
          <cell r="K2151">
            <v>167</v>
          </cell>
          <cell r="L2151">
            <v>5.9427999999999995E-2</v>
          </cell>
          <cell r="M2151">
            <v>-19</v>
          </cell>
          <cell r="N2151">
            <v>18</v>
          </cell>
          <cell r="O2151">
            <v>1</v>
          </cell>
          <cell r="P2151">
            <v>86.763000000000005</v>
          </cell>
          <cell r="Q2151">
            <v>76.948999999999998</v>
          </cell>
          <cell r="R2151">
            <v>76.948999999999998</v>
          </cell>
        </row>
        <row r="2152">
          <cell r="A2152" t="str">
            <v xml:space="preserve">Ковалева 16 </v>
          </cell>
          <cell r="B2152" t="str">
            <v xml:space="preserve">Солнеч 40 1 от </v>
          </cell>
          <cell r="C2152" t="str">
            <v xml:space="preserve">Жилзаказчик </v>
          </cell>
          <cell r="D2152">
            <v>746.3</v>
          </cell>
          <cell r="E2152">
            <v>2885</v>
          </cell>
          <cell r="F2152">
            <v>2883</v>
          </cell>
          <cell r="G2152">
            <v>0.51</v>
          </cell>
          <cell r="H2152">
            <v>1.19</v>
          </cell>
          <cell r="I2152">
            <v>4.5999999999999996</v>
          </cell>
          <cell r="J2152" t="str">
            <v xml:space="preserve">2 </v>
          </cell>
          <cell r="K2152">
            <v>167</v>
          </cell>
          <cell r="L2152">
            <v>6.7534999999999998E-2</v>
          </cell>
          <cell r="M2152">
            <v>-19</v>
          </cell>
          <cell r="N2152">
            <v>18</v>
          </cell>
          <cell r="O2152">
            <v>1</v>
          </cell>
          <cell r="P2152">
            <v>98.599000000000004</v>
          </cell>
          <cell r="Q2152">
            <v>99.010999999999996</v>
          </cell>
          <cell r="R2152">
            <v>99.010999999999996</v>
          </cell>
        </row>
        <row r="2153">
          <cell r="A2153" t="str">
            <v xml:space="preserve">Ковалева 16 </v>
          </cell>
          <cell r="B2153" t="str">
            <v xml:space="preserve">Солнеч 41 1 от </v>
          </cell>
          <cell r="C2153" t="str">
            <v xml:space="preserve">Жилзаказчик </v>
          </cell>
          <cell r="D2153">
            <v>711.6</v>
          </cell>
          <cell r="E2153">
            <v>2920</v>
          </cell>
          <cell r="F2153">
            <v>2918</v>
          </cell>
          <cell r="G2153">
            <v>0.5</v>
          </cell>
          <cell r="H2153">
            <v>1.19</v>
          </cell>
          <cell r="I2153">
            <v>4.5999999999999996</v>
          </cell>
          <cell r="J2153" t="str">
            <v xml:space="preserve">2 </v>
          </cell>
          <cell r="K2153">
            <v>167</v>
          </cell>
          <cell r="L2153">
            <v>6.8084999999999993E-2</v>
          </cell>
          <cell r="M2153">
            <v>-19</v>
          </cell>
          <cell r="N2153">
            <v>18</v>
          </cell>
          <cell r="O2153">
            <v>1</v>
          </cell>
          <cell r="P2153">
            <v>99.400999999999996</v>
          </cell>
          <cell r="Q2153">
            <v>94.406999999999996</v>
          </cell>
          <cell r="R2153">
            <v>94.406999999999996</v>
          </cell>
        </row>
        <row r="2154">
          <cell r="A2154" t="str">
            <v xml:space="preserve">Ковалева 16 </v>
          </cell>
          <cell r="B2154" t="str">
            <v xml:space="preserve">Солнеч 42 1 от с кв.2 </v>
          </cell>
          <cell r="C2154" t="str">
            <v xml:space="preserve">Жилзаказчик </v>
          </cell>
          <cell r="D2154">
            <v>718.3</v>
          </cell>
          <cell r="E2154">
            <v>2892</v>
          </cell>
          <cell r="F2154">
            <v>2890</v>
          </cell>
          <cell r="G2154">
            <v>0.5</v>
          </cell>
          <cell r="H2154">
            <v>1.19</v>
          </cell>
          <cell r="I2154">
            <v>4.5999999999999996</v>
          </cell>
          <cell r="J2154" t="str">
            <v xml:space="preserve">2 </v>
          </cell>
          <cell r="K2154">
            <v>167</v>
          </cell>
          <cell r="L2154">
            <v>6.7565E-2</v>
          </cell>
          <cell r="M2154">
            <v>-19</v>
          </cell>
          <cell r="N2154">
            <v>18</v>
          </cell>
          <cell r="O2154">
            <v>1</v>
          </cell>
          <cell r="P2154">
            <v>98.644000000000005</v>
          </cell>
          <cell r="Q2154">
            <v>95.296999999999997</v>
          </cell>
          <cell r="R2154">
            <v>95.296999999999997</v>
          </cell>
        </row>
        <row r="2155">
          <cell r="A2155" t="str">
            <v xml:space="preserve">Ковалева 16 </v>
          </cell>
          <cell r="B2155" t="str">
            <v xml:space="preserve">Солнеч 43 1 от </v>
          </cell>
          <cell r="C2155" t="str">
            <v xml:space="preserve">Жилзаказчик </v>
          </cell>
          <cell r="D2155">
            <v>1067.7</v>
          </cell>
          <cell r="E2155">
            <v>4054</v>
          </cell>
          <cell r="F2155">
            <v>4051</v>
          </cell>
          <cell r="G2155">
            <v>0.47</v>
          </cell>
          <cell r="H2155">
            <v>1.19</v>
          </cell>
          <cell r="I2155">
            <v>4.5999999999999996</v>
          </cell>
          <cell r="J2155" t="str">
            <v xml:space="preserve">3 </v>
          </cell>
          <cell r="K2155">
            <v>167</v>
          </cell>
          <cell r="L2155">
            <v>8.8131000000000001E-2</v>
          </cell>
          <cell r="M2155">
            <v>-19</v>
          </cell>
          <cell r="N2155">
            <v>18</v>
          </cell>
          <cell r="O2155">
            <v>1</v>
          </cell>
          <cell r="P2155">
            <v>128.66900000000001</v>
          </cell>
          <cell r="Q2155">
            <v>141.654</v>
          </cell>
          <cell r="R2155">
            <v>141.654</v>
          </cell>
        </row>
        <row r="2156">
          <cell r="A2156" t="str">
            <v xml:space="preserve">Ковалева 16 </v>
          </cell>
          <cell r="B2156" t="str">
            <v xml:space="preserve">Солнеч 44 1 от </v>
          </cell>
          <cell r="C2156" t="str">
            <v xml:space="preserve">Жилзаказчик </v>
          </cell>
          <cell r="D2156">
            <v>2528.1999999999998</v>
          </cell>
          <cell r="E2156">
            <v>9442</v>
          </cell>
          <cell r="F2156">
            <v>8994.17</v>
          </cell>
          <cell r="G2156">
            <v>0.4</v>
          </cell>
          <cell r="H2156">
            <v>1.19</v>
          </cell>
          <cell r="I2156">
            <v>4.5999999999999996</v>
          </cell>
          <cell r="J2156" t="str">
            <v xml:space="preserve">5 </v>
          </cell>
          <cell r="K2156">
            <v>167</v>
          </cell>
          <cell r="L2156">
            <v>0.164799</v>
          </cell>
          <cell r="M2156">
            <v>-19</v>
          </cell>
          <cell r="N2156">
            <v>18</v>
          </cell>
          <cell r="O2156">
            <v>1</v>
          </cell>
          <cell r="P2156">
            <v>240.60400000000001</v>
          </cell>
          <cell r="Q2156">
            <v>251.566</v>
          </cell>
          <cell r="R2156">
            <v>251.566</v>
          </cell>
        </row>
        <row r="2157">
          <cell r="A2157" t="str">
            <v xml:space="preserve">Ковалева 16 </v>
          </cell>
          <cell r="B2157" t="str">
            <v xml:space="preserve">Солнеч 45 1 от </v>
          </cell>
          <cell r="C2157" t="str">
            <v xml:space="preserve">Жилзаказчик </v>
          </cell>
          <cell r="D2157">
            <v>2629.6</v>
          </cell>
          <cell r="E2157">
            <v>9465</v>
          </cell>
          <cell r="F2157">
            <v>8950</v>
          </cell>
          <cell r="G2157">
            <v>0.4</v>
          </cell>
          <cell r="H2157">
            <v>1.19</v>
          </cell>
          <cell r="I2157">
            <v>4.5999999999999996</v>
          </cell>
          <cell r="J2157" t="str">
            <v xml:space="preserve">5 </v>
          </cell>
          <cell r="K2157">
            <v>167</v>
          </cell>
          <cell r="L2157">
            <v>0.16606699999999999</v>
          </cell>
          <cell r="M2157">
            <v>-19</v>
          </cell>
          <cell r="N2157">
            <v>18</v>
          </cell>
          <cell r="O2157">
            <v>1</v>
          </cell>
          <cell r="P2157">
            <v>242.45400000000001</v>
          </cell>
          <cell r="Q2157">
            <v>261.654</v>
          </cell>
          <cell r="R2157">
            <v>261.654</v>
          </cell>
        </row>
        <row r="2158">
          <cell r="A2158" t="str">
            <v xml:space="preserve">Ковалева 16 </v>
          </cell>
          <cell r="B2158" t="str">
            <v xml:space="preserve">Солнеч 5 кв 2 1 от </v>
          </cell>
          <cell r="C2158" t="str">
            <v xml:space="preserve">Жилзаказчик </v>
          </cell>
          <cell r="D2158">
            <v>57.8</v>
          </cell>
          <cell r="E2158">
            <v>251</v>
          </cell>
          <cell r="F2158">
            <v>249.57</v>
          </cell>
          <cell r="G2158">
            <v>0.73</v>
          </cell>
          <cell r="H2158">
            <v>1.19</v>
          </cell>
          <cell r="I2158">
            <v>4.5999999999999996</v>
          </cell>
          <cell r="J2158" t="str">
            <v xml:space="preserve">1 </v>
          </cell>
          <cell r="K2158">
            <v>167</v>
          </cell>
          <cell r="L2158">
            <v>8.071E-3</v>
          </cell>
          <cell r="M2158">
            <v>-19</v>
          </cell>
          <cell r="N2158">
            <v>18</v>
          </cell>
          <cell r="O2158">
            <v>1</v>
          </cell>
          <cell r="P2158">
            <v>11.782999999999999</v>
          </cell>
          <cell r="Q2158">
            <v>7.6680000000000001</v>
          </cell>
          <cell r="R2158">
            <v>7.6680000000000001</v>
          </cell>
        </row>
        <row r="2159">
          <cell r="A2159" t="str">
            <v xml:space="preserve">Ковалева 16 </v>
          </cell>
          <cell r="B2159" t="str">
            <v xml:space="preserve">Я Полуяна 12 </v>
          </cell>
          <cell r="C2159" t="str">
            <v xml:space="preserve">Жилзаказчик </v>
          </cell>
          <cell r="D2159">
            <v>4422.3999999999996</v>
          </cell>
          <cell r="E2159">
            <v>16820</v>
          </cell>
          <cell r="F2159">
            <v>15716</v>
          </cell>
          <cell r="G2159">
            <v>0.37</v>
          </cell>
          <cell r="H2159">
            <v>1.19</v>
          </cell>
          <cell r="I2159">
            <v>4.5999999999999996</v>
          </cell>
          <cell r="J2159" t="str">
            <v xml:space="preserve">5 </v>
          </cell>
          <cell r="K2159">
            <v>167</v>
          </cell>
          <cell r="L2159">
            <v>0.26973599999999998</v>
          </cell>
          <cell r="M2159">
            <v>-19</v>
          </cell>
          <cell r="N2159">
            <v>18</v>
          </cell>
          <cell r="O2159">
            <v>1</v>
          </cell>
          <cell r="P2159">
            <v>393.80900000000003</v>
          </cell>
          <cell r="Q2159">
            <v>440.04199999999997</v>
          </cell>
          <cell r="R2159">
            <v>440.04199999999997</v>
          </cell>
        </row>
        <row r="2160">
          <cell r="A2160" t="str">
            <v xml:space="preserve">Ковалева 16 </v>
          </cell>
          <cell r="B2160" t="str">
            <v xml:space="preserve">Я Полуяна 14 цо </v>
          </cell>
          <cell r="C2160" t="str">
            <v xml:space="preserve">Жилзаказчик </v>
          </cell>
          <cell r="D2160">
            <v>5666.0499999999993</v>
          </cell>
          <cell r="E2160">
            <v>21751</v>
          </cell>
          <cell r="F2160">
            <v>21814.94</v>
          </cell>
          <cell r="G2160">
            <v>0.37</v>
          </cell>
          <cell r="H2160">
            <v>1.19</v>
          </cell>
          <cell r="I2160">
            <v>4.5999999999999996</v>
          </cell>
          <cell r="J2160" t="str">
            <v xml:space="preserve">5 </v>
          </cell>
          <cell r="K2160">
            <v>167</v>
          </cell>
          <cell r="L2160">
            <v>0.374413</v>
          </cell>
          <cell r="M2160">
            <v>-19</v>
          </cell>
          <cell r="N2160">
            <v>18</v>
          </cell>
          <cell r="O2160">
            <v>1</v>
          </cell>
          <cell r="P2160">
            <v>544.90800000000002</v>
          </cell>
          <cell r="Q2160">
            <v>561.88400000000001</v>
          </cell>
          <cell r="R2160">
            <v>561.88400000000001</v>
          </cell>
        </row>
        <row r="2161">
          <cell r="A2161" t="str">
            <v xml:space="preserve">Ковалева 16 </v>
          </cell>
          <cell r="B2161" t="str">
            <v xml:space="preserve">Я Полуяна 18 </v>
          </cell>
          <cell r="C2161" t="str">
            <v xml:space="preserve">Жилзаказчик </v>
          </cell>
          <cell r="D2161">
            <v>7282.65</v>
          </cell>
          <cell r="E2161">
            <v>29342</v>
          </cell>
          <cell r="F2161">
            <v>29431</v>
          </cell>
          <cell r="G2161">
            <v>0.36</v>
          </cell>
          <cell r="H2161">
            <v>1.19</v>
          </cell>
          <cell r="I2161">
            <v>4.5999999999999996</v>
          </cell>
          <cell r="J2161" t="str">
            <v xml:space="preserve">9 </v>
          </cell>
          <cell r="K2161">
            <v>167</v>
          </cell>
          <cell r="L2161">
            <v>0.49148199999999997</v>
          </cell>
          <cell r="M2161">
            <v>-19</v>
          </cell>
          <cell r="N2161">
            <v>18</v>
          </cell>
          <cell r="O2161">
            <v>1</v>
          </cell>
          <cell r="P2161">
            <v>717.14200000000005</v>
          </cell>
          <cell r="Q2161">
            <v>724.173</v>
          </cell>
          <cell r="R2161">
            <v>724.173</v>
          </cell>
        </row>
        <row r="2162">
          <cell r="A2162" t="str">
            <v xml:space="preserve">Ковалева 16 </v>
          </cell>
          <cell r="B2162" t="str">
            <v xml:space="preserve">Я Полуяна 22 </v>
          </cell>
          <cell r="C2162" t="str">
            <v xml:space="preserve">Жилзаказчик </v>
          </cell>
          <cell r="D2162">
            <v>4362.8999999999996</v>
          </cell>
          <cell r="E2162">
            <v>16477</v>
          </cell>
          <cell r="F2162">
            <v>15446</v>
          </cell>
          <cell r="G2162">
            <v>0</v>
          </cell>
          <cell r="H2162">
            <v>1.19</v>
          </cell>
          <cell r="I2162">
            <v>4.5999999999999996</v>
          </cell>
          <cell r="J2162" t="str">
            <v xml:space="preserve">5 </v>
          </cell>
          <cell r="K2162">
            <v>167</v>
          </cell>
          <cell r="L2162">
            <v>0.26180000000000003</v>
          </cell>
          <cell r="M2162">
            <v>-19</v>
          </cell>
          <cell r="N2162">
            <v>18</v>
          </cell>
          <cell r="O2162">
            <v>1</v>
          </cell>
          <cell r="P2162">
            <v>382.22399999999999</v>
          </cell>
          <cell r="Q2162">
            <v>434.12099999999998</v>
          </cell>
          <cell r="R2162">
            <v>434.12099999999998</v>
          </cell>
        </row>
        <row r="2163">
          <cell r="A2163" t="str">
            <v xml:space="preserve">Ковалева 16 </v>
          </cell>
          <cell r="B2163" t="str">
            <v xml:space="preserve">Я Полуяна 24 </v>
          </cell>
          <cell r="C2163" t="str">
            <v xml:space="preserve">Жилзаказчик </v>
          </cell>
          <cell r="D2163">
            <v>2488</v>
          </cell>
          <cell r="E2163">
            <v>10063</v>
          </cell>
          <cell r="F2163">
            <v>10054</v>
          </cell>
          <cell r="G2163">
            <v>0.39</v>
          </cell>
          <cell r="H2163">
            <v>1.19</v>
          </cell>
          <cell r="I2163">
            <v>4.5999999999999996</v>
          </cell>
          <cell r="J2163" t="str">
            <v xml:space="preserve">9 </v>
          </cell>
          <cell r="K2163">
            <v>167</v>
          </cell>
          <cell r="L2163">
            <v>0.181419</v>
          </cell>
          <cell r="M2163">
            <v>-19</v>
          </cell>
          <cell r="N2163">
            <v>18</v>
          </cell>
          <cell r="O2163">
            <v>1</v>
          </cell>
          <cell r="P2163">
            <v>264.86799999999999</v>
          </cell>
          <cell r="Q2163">
            <v>247.56399999999999</v>
          </cell>
          <cell r="R2163">
            <v>247.56399999999999</v>
          </cell>
        </row>
        <row r="2164">
          <cell r="A2164" t="str">
            <v xml:space="preserve">Ковалева 16 </v>
          </cell>
          <cell r="B2164" t="str">
            <v xml:space="preserve">Я Полуяна 26 </v>
          </cell>
          <cell r="C2164" t="str">
            <v xml:space="preserve">Жилзаказчик </v>
          </cell>
          <cell r="D2164">
            <v>2410.1999999999998</v>
          </cell>
          <cell r="E2164">
            <v>10064</v>
          </cell>
          <cell r="F2164">
            <v>10055</v>
          </cell>
          <cell r="G2164">
            <v>0</v>
          </cell>
          <cell r="H2164">
            <v>1.19</v>
          </cell>
          <cell r="I2164">
            <v>4.5999999999999996</v>
          </cell>
          <cell r="J2164" t="str">
            <v xml:space="preserve">9 </v>
          </cell>
          <cell r="K2164">
            <v>167</v>
          </cell>
          <cell r="L2164">
            <v>0.17846299999999998</v>
          </cell>
          <cell r="M2164">
            <v>-19</v>
          </cell>
          <cell r="N2164">
            <v>18</v>
          </cell>
          <cell r="O2164">
            <v>1</v>
          </cell>
          <cell r="P2164">
            <v>260.553</v>
          </cell>
          <cell r="Q2164">
            <v>239.82400000000001</v>
          </cell>
          <cell r="R2164">
            <v>239.82400000000001</v>
          </cell>
        </row>
        <row r="2165">
          <cell r="A2165" t="str">
            <v xml:space="preserve">Ковалева 16 </v>
          </cell>
          <cell r="B2165" t="str">
            <v xml:space="preserve">Я Полуяна 28 </v>
          </cell>
          <cell r="C2165" t="str">
            <v xml:space="preserve">Жилзаказчик </v>
          </cell>
          <cell r="D2165">
            <v>5466.8</v>
          </cell>
          <cell r="E2165">
            <v>20825</v>
          </cell>
          <cell r="F2165">
            <v>20820</v>
          </cell>
          <cell r="G2165">
            <v>0.37</v>
          </cell>
          <cell r="H2165">
            <v>1.19</v>
          </cell>
          <cell r="I2165">
            <v>4.5999999999999996</v>
          </cell>
          <cell r="J2165" t="str">
            <v xml:space="preserve">5 </v>
          </cell>
          <cell r="K2165">
            <v>167</v>
          </cell>
          <cell r="L2165">
            <v>0.35733699999999996</v>
          </cell>
          <cell r="M2165">
            <v>-19</v>
          </cell>
          <cell r="N2165">
            <v>18</v>
          </cell>
          <cell r="O2165">
            <v>1</v>
          </cell>
          <cell r="P2165">
            <v>521.70500000000004</v>
          </cell>
          <cell r="Q2165">
            <v>543.96199999999999</v>
          </cell>
          <cell r="R2165">
            <v>543.96199999999999</v>
          </cell>
        </row>
        <row r="2166">
          <cell r="A2166" t="str">
            <v xml:space="preserve">Ковалева 16 </v>
          </cell>
          <cell r="B2166" t="str">
            <v xml:space="preserve">Я Полуяна 30 цо </v>
          </cell>
          <cell r="C2166" t="str">
            <v xml:space="preserve">Жилзаказчик </v>
          </cell>
          <cell r="D2166">
            <v>2748.15</v>
          </cell>
          <cell r="E2166">
            <v>9647</v>
          </cell>
          <cell r="F2166">
            <v>9681.0499999999993</v>
          </cell>
          <cell r="G2166">
            <v>0.39</v>
          </cell>
          <cell r="H2166">
            <v>1.19</v>
          </cell>
          <cell r="I2166">
            <v>4.5999999999999996</v>
          </cell>
          <cell r="J2166" t="str">
            <v xml:space="preserve">5 </v>
          </cell>
          <cell r="K2166">
            <v>167</v>
          </cell>
          <cell r="L2166">
            <v>0.17693499999999998</v>
          </cell>
          <cell r="M2166">
            <v>-19</v>
          </cell>
          <cell r="N2166">
            <v>18</v>
          </cell>
          <cell r="O2166">
            <v>1</v>
          </cell>
          <cell r="P2166">
            <v>257.27800000000002</v>
          </cell>
          <cell r="Q2166">
            <v>272.36799999999999</v>
          </cell>
          <cell r="R2166">
            <v>272.36799999999999</v>
          </cell>
        </row>
        <row r="2167">
          <cell r="A2167" t="str">
            <v xml:space="preserve">Ковалева 16 </v>
          </cell>
          <cell r="B2167" t="str">
            <v xml:space="preserve">Я Полуяна 32 кв 38 пристр. </v>
          </cell>
          <cell r="C2167" t="str">
            <v xml:space="preserve">Жилзаказчик </v>
          </cell>
          <cell r="D2167">
            <v>14.5</v>
          </cell>
          <cell r="E2167">
            <v>59</v>
          </cell>
          <cell r="F2167">
            <v>59</v>
          </cell>
          <cell r="G2167">
            <v>0.36</v>
          </cell>
          <cell r="H2167">
            <v>1.19</v>
          </cell>
          <cell r="I2167">
            <v>4.5999999999999996</v>
          </cell>
          <cell r="J2167" t="str">
            <v xml:space="preserve"> </v>
          </cell>
          <cell r="K2167">
            <v>167</v>
          </cell>
          <cell r="L2167">
            <v>9.8099999999999988E-4</v>
          </cell>
          <cell r="M2167">
            <v>-19</v>
          </cell>
          <cell r="N2167">
            <v>18</v>
          </cell>
          <cell r="O2167">
            <v>1</v>
          </cell>
          <cell r="P2167">
            <v>1.4319999999999999</v>
          </cell>
          <cell r="Q2167">
            <v>0</v>
          </cell>
          <cell r="R2167">
            <v>0</v>
          </cell>
        </row>
        <row r="2168">
          <cell r="A2168" t="str">
            <v xml:space="preserve">Ковалева 16 </v>
          </cell>
          <cell r="B2168" t="str">
            <v xml:space="preserve">Я Полуяна 34 </v>
          </cell>
          <cell r="C2168" t="str">
            <v xml:space="preserve">Жилзаказчик </v>
          </cell>
          <cell r="D2168">
            <v>3832.6000000000004</v>
          </cell>
          <cell r="E2168">
            <v>16798</v>
          </cell>
          <cell r="F2168">
            <v>12679.16</v>
          </cell>
          <cell r="G2168">
            <v>0.37</v>
          </cell>
          <cell r="H2168">
            <v>1.19</v>
          </cell>
          <cell r="I2168">
            <v>4.5999999999999996</v>
          </cell>
          <cell r="J2168" t="str">
            <v xml:space="preserve">5 </v>
          </cell>
          <cell r="K2168">
            <v>167</v>
          </cell>
          <cell r="L2168">
            <v>0.21762299999999998</v>
          </cell>
          <cell r="M2168">
            <v>-19</v>
          </cell>
          <cell r="N2168">
            <v>18</v>
          </cell>
          <cell r="O2168">
            <v>1</v>
          </cell>
          <cell r="P2168">
            <v>315.64</v>
          </cell>
          <cell r="Q2168">
            <v>379.05799999999999</v>
          </cell>
          <cell r="R2168">
            <v>379.05799999999999</v>
          </cell>
        </row>
        <row r="2169">
          <cell r="A2169" t="str">
            <v xml:space="preserve">Ковалева 16 </v>
          </cell>
          <cell r="B2169" t="str">
            <v xml:space="preserve">Я Полуяна 36 </v>
          </cell>
          <cell r="C2169" t="str">
            <v xml:space="preserve">Жилзаказчик </v>
          </cell>
          <cell r="D2169">
            <v>2467.1999999999998</v>
          </cell>
          <cell r="E2169">
            <v>10139</v>
          </cell>
          <cell r="F2169">
            <v>10104</v>
          </cell>
          <cell r="G2169">
            <v>0.39</v>
          </cell>
          <cell r="H2169">
            <v>1.19</v>
          </cell>
          <cell r="I2169">
            <v>4.5999999999999996</v>
          </cell>
          <cell r="J2169" t="str">
            <v xml:space="preserve">9 </v>
          </cell>
          <cell r="K2169">
            <v>167</v>
          </cell>
          <cell r="L2169">
            <v>0.18279099999999998</v>
          </cell>
          <cell r="M2169">
            <v>-19</v>
          </cell>
          <cell r="N2169">
            <v>18</v>
          </cell>
          <cell r="O2169">
            <v>1</v>
          </cell>
          <cell r="P2169">
            <v>266.87099999999998</v>
          </cell>
          <cell r="Q2169">
            <v>245.49700000000001</v>
          </cell>
          <cell r="R2169">
            <v>245.49700000000001</v>
          </cell>
        </row>
        <row r="2170">
          <cell r="A2170" t="str">
            <v xml:space="preserve">Ковалева 16 </v>
          </cell>
          <cell r="B2170" t="str">
            <v xml:space="preserve">Я Полуяна 38 </v>
          </cell>
          <cell r="C2170" t="str">
            <v xml:space="preserve">Жилзаказчик </v>
          </cell>
          <cell r="D2170">
            <v>2489.5</v>
          </cell>
          <cell r="E2170">
            <v>10039</v>
          </cell>
          <cell r="F2170">
            <v>10004</v>
          </cell>
          <cell r="G2170">
            <v>0.39</v>
          </cell>
          <cell r="H2170">
            <v>1.19</v>
          </cell>
          <cell r="I2170">
            <v>4.5999999999999996</v>
          </cell>
          <cell r="J2170" t="str">
            <v xml:space="preserve">9 </v>
          </cell>
          <cell r="K2170">
            <v>167</v>
          </cell>
          <cell r="L2170">
            <v>0.18098599999999998</v>
          </cell>
          <cell r="M2170">
            <v>-19</v>
          </cell>
          <cell r="N2170">
            <v>18</v>
          </cell>
          <cell r="O2170">
            <v>1</v>
          </cell>
          <cell r="P2170">
            <v>264.23599999999999</v>
          </cell>
          <cell r="Q2170">
            <v>247.714</v>
          </cell>
          <cell r="R2170">
            <v>247.714</v>
          </cell>
        </row>
        <row r="2171">
          <cell r="A2171" t="str">
            <v xml:space="preserve">Ковалева 16 </v>
          </cell>
          <cell r="B2171" t="str">
            <v xml:space="preserve">Я Полуяна 4 </v>
          </cell>
          <cell r="C2171" t="str">
            <v xml:space="preserve">Жилзаказчик </v>
          </cell>
          <cell r="D2171">
            <v>2183.98</v>
          </cell>
          <cell r="E2171">
            <v>8671</v>
          </cell>
          <cell r="F2171">
            <v>8733.83</v>
          </cell>
          <cell r="G2171">
            <v>0.4</v>
          </cell>
          <cell r="H2171">
            <v>1.19</v>
          </cell>
          <cell r="I2171">
            <v>4.5999999999999996</v>
          </cell>
          <cell r="J2171" t="str">
            <v xml:space="preserve">10 </v>
          </cell>
          <cell r="K2171">
            <v>167</v>
          </cell>
          <cell r="L2171">
            <v>0.162054</v>
          </cell>
          <cell r="M2171">
            <v>-19</v>
          </cell>
          <cell r="N2171">
            <v>18</v>
          </cell>
          <cell r="O2171">
            <v>1</v>
          </cell>
          <cell r="P2171">
            <v>236.38300000000001</v>
          </cell>
          <cell r="Q2171">
            <v>217.09399999999999</v>
          </cell>
          <cell r="R2171">
            <v>217.09399999999999</v>
          </cell>
        </row>
        <row r="2172">
          <cell r="A2172" t="str">
            <v xml:space="preserve">Ковалева 16 </v>
          </cell>
          <cell r="B2172" t="str">
            <v xml:space="preserve">Я Полуяна 42 </v>
          </cell>
          <cell r="C2172" t="str">
            <v xml:space="preserve">Жилзаказчик </v>
          </cell>
          <cell r="D2172">
            <v>5600.74</v>
          </cell>
          <cell r="E2172">
            <v>19596</v>
          </cell>
          <cell r="F2172">
            <v>19719.519999999997</v>
          </cell>
          <cell r="G2172">
            <v>0.37</v>
          </cell>
          <cell r="H2172">
            <v>1.19</v>
          </cell>
          <cell r="I2172">
            <v>4.5999999999999996</v>
          </cell>
          <cell r="J2172" t="str">
            <v xml:space="preserve">5 </v>
          </cell>
          <cell r="K2172">
            <v>167</v>
          </cell>
          <cell r="L2172">
            <v>0.33844900000000006</v>
          </cell>
          <cell r="M2172">
            <v>-19</v>
          </cell>
          <cell r="N2172">
            <v>18</v>
          </cell>
          <cell r="O2172">
            <v>1</v>
          </cell>
          <cell r="P2172">
            <v>490.90699999999998</v>
          </cell>
          <cell r="Q2172">
            <v>554.09500000000003</v>
          </cell>
          <cell r="R2172">
            <v>554.09500000000003</v>
          </cell>
        </row>
        <row r="2173">
          <cell r="A2173" t="str">
            <v xml:space="preserve">Ковалева 16 </v>
          </cell>
          <cell r="B2173" t="str">
            <v xml:space="preserve">Я Полуяна 44 </v>
          </cell>
          <cell r="C2173" t="str">
            <v xml:space="preserve">Жилзаказчик </v>
          </cell>
          <cell r="D2173">
            <v>2722.3</v>
          </cell>
          <cell r="E2173">
            <v>9511</v>
          </cell>
          <cell r="F2173">
            <v>9506</v>
          </cell>
          <cell r="G2173">
            <v>0.4</v>
          </cell>
          <cell r="H2173">
            <v>1.19</v>
          </cell>
          <cell r="I2173">
            <v>4.5999999999999996</v>
          </cell>
          <cell r="J2173" t="str">
            <v xml:space="preserve">5 </v>
          </cell>
          <cell r="K2173">
            <v>167</v>
          </cell>
          <cell r="L2173">
            <v>0.174177</v>
          </cell>
          <cell r="M2173">
            <v>-19</v>
          </cell>
          <cell r="N2173">
            <v>18</v>
          </cell>
          <cell r="O2173">
            <v>1</v>
          </cell>
          <cell r="P2173">
            <v>254.29499999999999</v>
          </cell>
          <cell r="Q2173">
            <v>270.875</v>
          </cell>
          <cell r="R2173">
            <v>270.875</v>
          </cell>
        </row>
        <row r="2174">
          <cell r="A2174" t="str">
            <v xml:space="preserve">Ковалева 16 </v>
          </cell>
          <cell r="B2174" t="str">
            <v xml:space="preserve">Я Полуяна 46 </v>
          </cell>
          <cell r="C2174" t="str">
            <v xml:space="preserve">Жилзаказчик </v>
          </cell>
          <cell r="D2174">
            <v>7385.2100000000009</v>
          </cell>
          <cell r="E2174">
            <v>29543</v>
          </cell>
          <cell r="F2174">
            <v>29682.46</v>
          </cell>
          <cell r="G2174">
            <v>0.36</v>
          </cell>
          <cell r="H2174">
            <v>1.19</v>
          </cell>
          <cell r="I2174">
            <v>4.5999999999999996</v>
          </cell>
          <cell r="J2174" t="str">
            <v xml:space="preserve">9 </v>
          </cell>
          <cell r="K2174">
            <v>167</v>
          </cell>
          <cell r="L2174">
            <v>0.49705200000000005</v>
          </cell>
          <cell r="M2174">
            <v>-19</v>
          </cell>
          <cell r="N2174">
            <v>18</v>
          </cell>
          <cell r="O2174">
            <v>1</v>
          </cell>
          <cell r="P2174">
            <v>722.05600000000004</v>
          </cell>
          <cell r="Q2174">
            <v>731.16</v>
          </cell>
          <cell r="R2174">
            <v>731.16</v>
          </cell>
        </row>
        <row r="2175">
          <cell r="A2175" t="str">
            <v xml:space="preserve">Ковалева 16 </v>
          </cell>
          <cell r="B2175" t="str">
            <v xml:space="preserve">Я Полуяна 52 </v>
          </cell>
          <cell r="C2175" t="str">
            <v xml:space="preserve">Жилзаказчик </v>
          </cell>
          <cell r="D2175">
            <v>2484.04</v>
          </cell>
          <cell r="E2175">
            <v>10139</v>
          </cell>
          <cell r="F2175">
            <v>10156.14</v>
          </cell>
          <cell r="G2175">
            <v>0.39</v>
          </cell>
          <cell r="H2175">
            <v>1.19</v>
          </cell>
          <cell r="I2175">
            <v>4.5999999999999996</v>
          </cell>
          <cell r="J2175" t="str">
            <v xml:space="preserve">9 </v>
          </cell>
          <cell r="K2175">
            <v>167</v>
          </cell>
          <cell r="L2175">
            <v>0.18326300000000001</v>
          </cell>
          <cell r="M2175">
            <v>-19</v>
          </cell>
          <cell r="N2175">
            <v>18</v>
          </cell>
          <cell r="O2175">
            <v>1</v>
          </cell>
          <cell r="P2175">
            <v>266.87099999999998</v>
          </cell>
          <cell r="Q2175">
            <v>246.51900000000001</v>
          </cell>
          <cell r="R2175">
            <v>246.51900000000001</v>
          </cell>
        </row>
        <row r="2176">
          <cell r="A2176" t="str">
            <v xml:space="preserve">Ковалева 16 </v>
          </cell>
          <cell r="B2176" t="str">
            <v xml:space="preserve">Я Полуяна 54 </v>
          </cell>
          <cell r="C2176" t="str">
            <v xml:space="preserve">Жилзаказчик </v>
          </cell>
          <cell r="D2176">
            <v>2489</v>
          </cell>
          <cell r="E2176">
            <v>10139</v>
          </cell>
          <cell r="F2176">
            <v>10130</v>
          </cell>
          <cell r="G2176">
            <v>0.39</v>
          </cell>
          <cell r="H2176">
            <v>1.19</v>
          </cell>
          <cell r="I2176">
            <v>4.5999999999999996</v>
          </cell>
          <cell r="J2176" t="str">
            <v xml:space="preserve">9 </v>
          </cell>
          <cell r="K2176">
            <v>167</v>
          </cell>
          <cell r="L2176">
            <v>0.18279099999999998</v>
          </cell>
          <cell r="M2176">
            <v>-19</v>
          </cell>
          <cell r="N2176">
            <v>18</v>
          </cell>
          <cell r="O2176">
            <v>1</v>
          </cell>
          <cell r="P2176">
            <v>266.87099999999998</v>
          </cell>
          <cell r="Q2176">
            <v>247.66300000000001</v>
          </cell>
          <cell r="R2176">
            <v>247.66300000000001</v>
          </cell>
        </row>
        <row r="2177">
          <cell r="A2177" t="str">
            <v xml:space="preserve">Ковалева 16 </v>
          </cell>
          <cell r="B2177" t="str">
            <v xml:space="preserve">Я Полуяна 56 </v>
          </cell>
          <cell r="C2177" t="str">
            <v xml:space="preserve">Жилзаказчик </v>
          </cell>
          <cell r="D2177">
            <v>5614.6600000000008</v>
          </cell>
          <cell r="E2177">
            <v>19409</v>
          </cell>
          <cell r="F2177">
            <v>19596.25</v>
          </cell>
          <cell r="G2177">
            <v>0.37</v>
          </cell>
          <cell r="H2177">
            <v>1.19</v>
          </cell>
          <cell r="I2177">
            <v>4.5999999999999996</v>
          </cell>
          <cell r="J2177" t="str">
            <v xml:space="preserve">5 </v>
          </cell>
          <cell r="K2177">
            <v>167</v>
          </cell>
          <cell r="L2177">
            <v>0.336335</v>
          </cell>
          <cell r="M2177">
            <v>-19</v>
          </cell>
          <cell r="N2177">
            <v>18</v>
          </cell>
          <cell r="O2177">
            <v>1</v>
          </cell>
          <cell r="P2177">
            <v>486.22399999999999</v>
          </cell>
          <cell r="Q2177">
            <v>553.89599999999996</v>
          </cell>
          <cell r="R2177">
            <v>553.89599999999996</v>
          </cell>
        </row>
        <row r="2178">
          <cell r="A2178" t="str">
            <v xml:space="preserve">Ковалева 16 </v>
          </cell>
          <cell r="B2178" t="str">
            <v xml:space="preserve">Атарбекова 15 </v>
          </cell>
          <cell r="C2178" t="str">
            <v xml:space="preserve">Жилзаказчик </v>
          </cell>
          <cell r="D2178">
            <v>4676.8</v>
          </cell>
          <cell r="E2178">
            <v>17453</v>
          </cell>
          <cell r="F2178">
            <v>17448</v>
          </cell>
          <cell r="G2178">
            <v>0.37</v>
          </cell>
          <cell r="H2178">
            <v>1.19</v>
          </cell>
          <cell r="I2178">
            <v>4.5999999999999996</v>
          </cell>
          <cell r="J2178" t="str">
            <v xml:space="preserve">5 </v>
          </cell>
          <cell r="K2178">
            <v>167</v>
          </cell>
          <cell r="L2178">
            <v>0.29946299999999998</v>
          </cell>
          <cell r="M2178">
            <v>-19</v>
          </cell>
          <cell r="N2178">
            <v>18</v>
          </cell>
          <cell r="O2178">
            <v>1</v>
          </cell>
          <cell r="P2178">
            <v>437.21</v>
          </cell>
          <cell r="Q2178">
            <v>465.35500000000002</v>
          </cell>
          <cell r="R2178">
            <v>465.35500000000002</v>
          </cell>
        </row>
        <row r="2179">
          <cell r="A2179" t="str">
            <v xml:space="preserve">Ковалева 16 </v>
          </cell>
          <cell r="B2179" t="str">
            <v xml:space="preserve">Атарбекова 19 </v>
          </cell>
          <cell r="C2179" t="str">
            <v xml:space="preserve">Жилзаказчик </v>
          </cell>
          <cell r="D2179">
            <v>4390.8</v>
          </cell>
          <cell r="E2179">
            <v>16404</v>
          </cell>
          <cell r="F2179">
            <v>16399</v>
          </cell>
          <cell r="G2179">
            <v>0.37</v>
          </cell>
          <cell r="H2179">
            <v>1.19</v>
          </cell>
          <cell r="I2179">
            <v>4.5999999999999996</v>
          </cell>
          <cell r="J2179" t="str">
            <v xml:space="preserve">5 </v>
          </cell>
          <cell r="K2179">
            <v>167</v>
          </cell>
          <cell r="L2179">
            <v>0.28145900000000001</v>
          </cell>
          <cell r="M2179">
            <v>-19</v>
          </cell>
          <cell r="N2179">
            <v>18</v>
          </cell>
          <cell r="O2179">
            <v>1</v>
          </cell>
          <cell r="P2179">
            <v>410.92399999999998</v>
          </cell>
          <cell r="Q2179">
            <v>436.89600000000002</v>
          </cell>
          <cell r="R2179">
            <v>436.89600000000002</v>
          </cell>
        </row>
        <row r="2180">
          <cell r="A2180" t="str">
            <v xml:space="preserve">Ковалева 16 </v>
          </cell>
          <cell r="B2180" t="str">
            <v xml:space="preserve">Атарбекова 29 </v>
          </cell>
          <cell r="C2180" t="str">
            <v xml:space="preserve">Жилзаказчик </v>
          </cell>
          <cell r="D2180">
            <v>6862.6</v>
          </cell>
          <cell r="E2180">
            <v>29821</v>
          </cell>
          <cell r="F2180">
            <v>29812</v>
          </cell>
          <cell r="G2180">
            <v>0.36</v>
          </cell>
          <cell r="H2180">
            <v>1.19</v>
          </cell>
          <cell r="I2180">
            <v>4.5999999999999996</v>
          </cell>
          <cell r="J2180" t="str">
            <v xml:space="preserve">9 </v>
          </cell>
          <cell r="K2180">
            <v>167</v>
          </cell>
          <cell r="L2180">
            <v>0.49783899999999998</v>
          </cell>
          <cell r="M2180">
            <v>-19</v>
          </cell>
          <cell r="N2180">
            <v>18</v>
          </cell>
          <cell r="O2180">
            <v>1</v>
          </cell>
          <cell r="P2180">
            <v>726.83399999999995</v>
          </cell>
          <cell r="Q2180">
            <v>682.85199999999998</v>
          </cell>
          <cell r="R2180">
            <v>682.85199999999998</v>
          </cell>
        </row>
        <row r="2181">
          <cell r="A2181" t="str">
            <v xml:space="preserve">Ковалева 16 </v>
          </cell>
          <cell r="B2181" t="str">
            <v xml:space="preserve">Атарбекова 31 </v>
          </cell>
          <cell r="C2181" t="str">
            <v xml:space="preserve">Жилзаказчик </v>
          </cell>
          <cell r="D2181">
            <v>4443.3999999999996</v>
          </cell>
          <cell r="E2181">
            <v>15781</v>
          </cell>
          <cell r="F2181">
            <v>15776</v>
          </cell>
          <cell r="G2181">
            <v>0.37</v>
          </cell>
          <cell r="H2181">
            <v>1.19</v>
          </cell>
          <cell r="I2181">
            <v>4.5999999999999996</v>
          </cell>
          <cell r="J2181" t="str">
            <v xml:space="preserve">5 </v>
          </cell>
          <cell r="K2181">
            <v>167</v>
          </cell>
          <cell r="L2181">
            <v>0.27076600000000001</v>
          </cell>
          <cell r="M2181">
            <v>-19</v>
          </cell>
          <cell r="N2181">
            <v>18</v>
          </cell>
          <cell r="O2181">
            <v>1</v>
          </cell>
          <cell r="P2181">
            <v>395.31299999999999</v>
          </cell>
          <cell r="Q2181">
            <v>442.13099999999997</v>
          </cell>
          <cell r="R2181">
            <v>442.13099999999997</v>
          </cell>
        </row>
        <row r="2182">
          <cell r="A2182" t="str">
            <v xml:space="preserve">Ковалева 16 </v>
          </cell>
          <cell r="B2182" t="str">
            <v xml:space="preserve">Атарбекова 43 </v>
          </cell>
          <cell r="C2182" t="str">
            <v xml:space="preserve">Жилзаказчик </v>
          </cell>
          <cell r="D2182">
            <v>3740.4</v>
          </cell>
          <cell r="E2182">
            <v>5</v>
          </cell>
          <cell r="F2182">
            <v>13186</v>
          </cell>
          <cell r="G2182">
            <v>0.37</v>
          </cell>
          <cell r="H2182">
            <v>1.19</v>
          </cell>
          <cell r="I2182">
            <v>4.5999999999999996</v>
          </cell>
          <cell r="J2182" t="str">
            <v xml:space="preserve">5 </v>
          </cell>
          <cell r="K2182">
            <v>167</v>
          </cell>
          <cell r="L2182">
            <v>0.22631299999999999</v>
          </cell>
          <cell r="M2182">
            <v>-19</v>
          </cell>
          <cell r="N2182">
            <v>18</v>
          </cell>
          <cell r="O2182">
            <v>1</v>
          </cell>
          <cell r="P2182">
            <v>330.411</v>
          </cell>
          <cell r="Q2182">
            <v>372.18099999999998</v>
          </cell>
          <cell r="R2182">
            <v>372.18099999999998</v>
          </cell>
        </row>
        <row r="2183">
          <cell r="A2183" t="str">
            <v xml:space="preserve">Ковалева 16 </v>
          </cell>
          <cell r="B2183" t="str">
            <v xml:space="preserve">Ковалева 12 </v>
          </cell>
          <cell r="C2183" t="str">
            <v xml:space="preserve">Жилзаказчик </v>
          </cell>
          <cell r="D2183">
            <v>1489.44</v>
          </cell>
          <cell r="E2183">
            <v>15963</v>
          </cell>
          <cell r="F2183">
            <v>15979.38</v>
          </cell>
          <cell r="G2183">
            <v>0.37</v>
          </cell>
          <cell r="H2183">
            <v>1.19</v>
          </cell>
          <cell r="I2183">
            <v>4.5999999999999996</v>
          </cell>
          <cell r="J2183" t="str">
            <v xml:space="preserve">5 </v>
          </cell>
          <cell r="K2183">
            <v>167</v>
          </cell>
          <cell r="L2183">
            <v>0.27425700000000003</v>
          </cell>
          <cell r="M2183">
            <v>-19</v>
          </cell>
          <cell r="N2183">
            <v>18</v>
          </cell>
          <cell r="O2183">
            <v>1</v>
          </cell>
          <cell r="P2183">
            <v>399.87299999999999</v>
          </cell>
          <cell r="Q2183">
            <v>147.613</v>
          </cell>
          <cell r="R2183">
            <v>147.613</v>
          </cell>
        </row>
        <row r="2184">
          <cell r="A2184" t="str">
            <v xml:space="preserve">Ковалева 16 </v>
          </cell>
          <cell r="B2184" t="str">
            <v xml:space="preserve">Ковалева 14 </v>
          </cell>
          <cell r="C2184" t="str">
            <v xml:space="preserve">Жилзаказчик </v>
          </cell>
          <cell r="D2184">
            <v>4761.54</v>
          </cell>
          <cell r="E2184">
            <v>15102</v>
          </cell>
          <cell r="F2184">
            <v>15605.850000000004</v>
          </cell>
          <cell r="G2184">
            <v>0.37</v>
          </cell>
          <cell r="H2184">
            <v>1.19</v>
          </cell>
          <cell r="I2184">
            <v>4.5999999999999996</v>
          </cell>
          <cell r="J2184" t="str">
            <v xml:space="preserve">5 </v>
          </cell>
          <cell r="K2184">
            <v>167</v>
          </cell>
          <cell r="L2184">
            <v>0.26784499999999989</v>
          </cell>
          <cell r="M2184">
            <v>-19</v>
          </cell>
          <cell r="N2184">
            <v>18</v>
          </cell>
          <cell r="O2184">
            <v>1</v>
          </cell>
          <cell r="P2184">
            <v>378.298</v>
          </cell>
          <cell r="Q2184">
            <v>459.726</v>
          </cell>
          <cell r="R2184">
            <v>459.726</v>
          </cell>
        </row>
        <row r="2185">
          <cell r="A2185" t="str">
            <v xml:space="preserve">Ковалева 16 </v>
          </cell>
          <cell r="B2185" t="str">
            <v xml:space="preserve">Я Полуяна 32 </v>
          </cell>
          <cell r="C2185" t="str">
            <v xml:space="preserve">Жилзаказчик </v>
          </cell>
          <cell r="D2185">
            <v>7317.2</v>
          </cell>
          <cell r="E2185">
            <v>29443</v>
          </cell>
          <cell r="F2185">
            <v>29434</v>
          </cell>
          <cell r="G2185">
            <v>0.36</v>
          </cell>
          <cell r="H2185">
            <v>1.19</v>
          </cell>
          <cell r="I2185">
            <v>4.5999999999999996</v>
          </cell>
          <cell r="J2185" t="str">
            <v xml:space="preserve">9 </v>
          </cell>
          <cell r="K2185">
            <v>167</v>
          </cell>
          <cell r="L2185">
            <v>0.492892</v>
          </cell>
          <cell r="M2185">
            <v>-19</v>
          </cell>
          <cell r="N2185">
            <v>18</v>
          </cell>
          <cell r="O2185">
            <v>1</v>
          </cell>
          <cell r="P2185">
            <v>719.61300000000006</v>
          </cell>
          <cell r="Q2185">
            <v>728.08699999999999</v>
          </cell>
          <cell r="R2185">
            <v>728.08699999999999</v>
          </cell>
        </row>
        <row r="2186">
          <cell r="A2186" t="str">
            <v xml:space="preserve">Ковалева 16 </v>
          </cell>
          <cell r="B2186" t="str">
            <v xml:space="preserve">Я Полуяна 40/а МУДОД ДЮСШ 8 "ФЕСТИВАЛЬНА </v>
          </cell>
          <cell r="C2186" t="str">
            <v xml:space="preserve">Бюджет </v>
          </cell>
          <cell r="D2186">
            <v>1338.3</v>
          </cell>
          <cell r="E2186">
            <v>0</v>
          </cell>
          <cell r="F2186">
            <v>6022.34</v>
          </cell>
          <cell r="G2186">
            <v>0.35</v>
          </cell>
          <cell r="H2186">
            <v>1.19</v>
          </cell>
          <cell r="I2186">
            <v>4.5999999999999996</v>
          </cell>
          <cell r="J2186" t="str">
            <v xml:space="preserve"> </v>
          </cell>
          <cell r="K2186">
            <v>167</v>
          </cell>
          <cell r="L2186">
            <v>9.2490000000000003E-2</v>
          </cell>
          <cell r="M2186">
            <v>-19</v>
          </cell>
          <cell r="N2186">
            <v>16</v>
          </cell>
          <cell r="O2186">
            <v>1</v>
          </cell>
          <cell r="P2186">
            <v>121.566</v>
          </cell>
          <cell r="Q2186">
            <v>0</v>
          </cell>
          <cell r="R2186">
            <v>121.566</v>
          </cell>
        </row>
        <row r="2187">
          <cell r="A2187" t="str">
            <v xml:space="preserve">Ковалева 16 </v>
          </cell>
          <cell r="B2187" t="str">
            <v xml:space="preserve">Я Полуяна 40 МБОУ ДОД ДЮСШ 6 </v>
          </cell>
          <cell r="C2187" t="str">
            <v xml:space="preserve">Бюджет </v>
          </cell>
          <cell r="D2187">
            <v>927.82</v>
          </cell>
          <cell r="E2187">
            <v>7791</v>
          </cell>
          <cell r="F2187">
            <v>4175.1899999999996</v>
          </cell>
          <cell r="G2187">
            <v>0.35</v>
          </cell>
          <cell r="H2187">
            <v>1.19</v>
          </cell>
          <cell r="I2187">
            <v>4.5999999999999996</v>
          </cell>
          <cell r="J2187" t="str">
            <v xml:space="preserve"> </v>
          </cell>
          <cell r="K2187">
            <v>167</v>
          </cell>
          <cell r="L2187">
            <v>7.145E-2</v>
          </cell>
          <cell r="M2187">
            <v>-19</v>
          </cell>
          <cell r="N2187">
            <v>20</v>
          </cell>
          <cell r="O2187">
            <v>1</v>
          </cell>
          <cell r="P2187">
            <v>113.652</v>
          </cell>
          <cell r="Q2187">
            <v>0</v>
          </cell>
          <cell r="R2187">
            <v>113.652</v>
          </cell>
        </row>
        <row r="2188">
          <cell r="A2188" t="str">
            <v xml:space="preserve">Ковалева 16 </v>
          </cell>
          <cell r="B2188" t="str">
            <v xml:space="preserve">Я Полуяна 34 неж.пом. </v>
          </cell>
          <cell r="C2188" t="str">
            <v xml:space="preserve">Прочие </v>
          </cell>
          <cell r="D2188">
            <v>192.9</v>
          </cell>
          <cell r="E2188">
            <v>0</v>
          </cell>
          <cell r="F2188">
            <v>872.58</v>
          </cell>
          <cell r="G2188">
            <v>0.37</v>
          </cell>
          <cell r="H2188">
            <v>1.19</v>
          </cell>
          <cell r="I2188">
            <v>4.5999999999999996</v>
          </cell>
          <cell r="J2188" t="str">
            <v xml:space="preserve"> </v>
          </cell>
          <cell r="K2188">
            <v>167</v>
          </cell>
          <cell r="L2188">
            <v>1.3762E-2</v>
          </cell>
          <cell r="M2188">
            <v>-19</v>
          </cell>
          <cell r="N2188">
            <v>15</v>
          </cell>
          <cell r="O2188">
            <v>1</v>
          </cell>
          <cell r="P2188">
            <v>16.998000000000001</v>
          </cell>
          <cell r="Q2188">
            <v>0</v>
          </cell>
          <cell r="R2188">
            <v>16.998000000000001</v>
          </cell>
        </row>
        <row r="2189">
          <cell r="A2189" t="str">
            <v xml:space="preserve">Ковалева 16 </v>
          </cell>
          <cell r="B2189" t="str">
            <v xml:space="preserve">Ковалева 6 А СЛУЖЕБ ПОМ РЭП-8 </v>
          </cell>
          <cell r="C2189" t="str">
            <v xml:space="preserve">Прочие </v>
          </cell>
          <cell r="D2189">
            <v>129.19999999999999</v>
          </cell>
          <cell r="E2189">
            <v>0</v>
          </cell>
          <cell r="F2189">
            <v>504.9</v>
          </cell>
          <cell r="G2189">
            <v>0.43</v>
          </cell>
          <cell r="H2189">
            <v>1.19</v>
          </cell>
          <cell r="I2189">
            <v>4.5999999999999996</v>
          </cell>
          <cell r="J2189" t="str">
            <v xml:space="preserve"> </v>
          </cell>
          <cell r="K2189">
            <v>167</v>
          </cell>
          <cell r="L2189">
            <v>1.0071E-2</v>
          </cell>
          <cell r="M2189">
            <v>-19</v>
          </cell>
          <cell r="N2189">
            <v>18</v>
          </cell>
          <cell r="O2189">
            <v>1</v>
          </cell>
          <cell r="P2189">
            <v>14.704000000000001</v>
          </cell>
          <cell r="Q2189">
            <v>0</v>
          </cell>
          <cell r="R2189">
            <v>14.704000000000001</v>
          </cell>
        </row>
        <row r="2190">
          <cell r="A2190" t="str">
            <v xml:space="preserve">Ковалева 16 </v>
          </cell>
          <cell r="B2190" t="str">
            <v xml:space="preserve">Ковалева 6а служ пом </v>
          </cell>
          <cell r="C2190" t="str">
            <v xml:space="preserve">Прочие </v>
          </cell>
          <cell r="D2190">
            <v>147.41</v>
          </cell>
          <cell r="E2190">
            <v>0</v>
          </cell>
          <cell r="F2190">
            <v>663.33</v>
          </cell>
          <cell r="G2190">
            <v>0.43</v>
          </cell>
          <cell r="H2190">
            <v>1.19</v>
          </cell>
          <cell r="I2190">
            <v>4.5999999999999996</v>
          </cell>
          <cell r="J2190" t="str">
            <v xml:space="preserve"> </v>
          </cell>
          <cell r="K2190">
            <v>167</v>
          </cell>
          <cell r="L2190">
            <v>1.3231E-2</v>
          </cell>
          <cell r="M2190">
            <v>-19</v>
          </cell>
          <cell r="N2190">
            <v>18</v>
          </cell>
          <cell r="O2190">
            <v>1</v>
          </cell>
          <cell r="P2190">
            <v>19.315999999999999</v>
          </cell>
          <cell r="Q2190">
            <v>0</v>
          </cell>
          <cell r="R2190">
            <v>19.315999999999999</v>
          </cell>
        </row>
        <row r="2191">
          <cell r="A2191" t="str">
            <v xml:space="preserve">Ковалева 16 </v>
          </cell>
          <cell r="B2191" t="str">
            <v xml:space="preserve">Солнечный 44 </v>
          </cell>
          <cell r="C2191" t="str">
            <v xml:space="preserve">Бюджет </v>
          </cell>
          <cell r="D2191">
            <v>42.07</v>
          </cell>
          <cell r="E2191">
            <v>0</v>
          </cell>
          <cell r="F2191">
            <v>141.37</v>
          </cell>
          <cell r="G2191">
            <v>0.4</v>
          </cell>
          <cell r="H2191">
            <v>1.19</v>
          </cell>
          <cell r="I2191">
            <v>4.5999999999999996</v>
          </cell>
          <cell r="J2191" t="str">
            <v xml:space="preserve"> </v>
          </cell>
          <cell r="K2191">
            <v>167</v>
          </cell>
          <cell r="L2191">
            <v>2.6229999999999999E-3</v>
          </cell>
          <cell r="M2191">
            <v>-19</v>
          </cell>
          <cell r="N2191">
            <v>18</v>
          </cell>
          <cell r="O2191">
            <v>1</v>
          </cell>
          <cell r="P2191">
            <v>3.8290000000000002</v>
          </cell>
          <cell r="Q2191">
            <v>0</v>
          </cell>
          <cell r="R2191">
            <v>3.8290000000000002</v>
          </cell>
        </row>
        <row r="2192">
          <cell r="A2192" t="str">
            <v xml:space="preserve">Ковалева 16 </v>
          </cell>
          <cell r="B2192" t="str">
            <v xml:space="preserve">Атарбекова 21 Отд.связи </v>
          </cell>
          <cell r="C2192" t="str">
            <v xml:space="preserve">Прочие </v>
          </cell>
          <cell r="D2192">
            <v>169.74</v>
          </cell>
          <cell r="E2192">
            <v>0</v>
          </cell>
          <cell r="F2192">
            <v>732.18</v>
          </cell>
          <cell r="G2192">
            <v>0.39</v>
          </cell>
          <cell r="H2192">
            <v>1.19</v>
          </cell>
          <cell r="I2192">
            <v>4.5999999999999996</v>
          </cell>
          <cell r="J2192" t="str">
            <v xml:space="preserve"> </v>
          </cell>
          <cell r="K2192">
            <v>167</v>
          </cell>
          <cell r="L2192">
            <v>1.3110000000000002E-2</v>
          </cell>
          <cell r="M2192">
            <v>-19</v>
          </cell>
          <cell r="N2192">
            <v>18</v>
          </cell>
          <cell r="O2192">
            <v>1</v>
          </cell>
          <cell r="P2192">
            <v>19.140999999999998</v>
          </cell>
          <cell r="Q2192">
            <v>0</v>
          </cell>
          <cell r="R2192">
            <v>19.140999999999998</v>
          </cell>
        </row>
        <row r="2193">
          <cell r="A2193" t="str">
            <v xml:space="preserve">Ковалева 16 </v>
          </cell>
          <cell r="B2193" t="str">
            <v xml:space="preserve">Ковалева 14 Сев.-Зап.в/з ВНС </v>
          </cell>
          <cell r="C2193" t="str">
            <v xml:space="preserve">Прочие </v>
          </cell>
          <cell r="D2193">
            <v>124</v>
          </cell>
          <cell r="E2193">
            <v>0</v>
          </cell>
          <cell r="F2193">
            <v>559.23</v>
          </cell>
          <cell r="G2193">
            <v>1.05</v>
          </cell>
          <cell r="H2193">
            <v>1.19</v>
          </cell>
          <cell r="I2193">
            <v>4.5999999999999996</v>
          </cell>
          <cell r="J2193" t="str">
            <v xml:space="preserve"> </v>
          </cell>
          <cell r="K2193">
            <v>167</v>
          </cell>
          <cell r="L2193">
            <v>2.7237999999999998E-2</v>
          </cell>
          <cell r="M2193">
            <v>-19</v>
          </cell>
          <cell r="N2193">
            <v>18</v>
          </cell>
          <cell r="O2193">
            <v>1</v>
          </cell>
          <cell r="P2193">
            <v>39.767000000000003</v>
          </cell>
          <cell r="Q2193">
            <v>0</v>
          </cell>
          <cell r="R2193">
            <v>39.767000000000003</v>
          </cell>
        </row>
        <row r="2194">
          <cell r="A2194" t="str">
            <v xml:space="preserve">Ковалева 16 </v>
          </cell>
          <cell r="B2194" t="str">
            <v xml:space="preserve">Ковалева 14 Сев.-Зап.в/з хлораторная </v>
          </cell>
          <cell r="C2194" t="str">
            <v xml:space="preserve">Прочие </v>
          </cell>
          <cell r="D2194">
            <v>103</v>
          </cell>
          <cell r="E2194">
            <v>0</v>
          </cell>
          <cell r="F2194">
            <v>465.65</v>
          </cell>
          <cell r="G2194">
            <v>1.05</v>
          </cell>
          <cell r="H2194">
            <v>1.19</v>
          </cell>
          <cell r="I2194">
            <v>4.5999999999999996</v>
          </cell>
          <cell r="J2194" t="str">
            <v xml:space="preserve"> </v>
          </cell>
          <cell r="K2194">
            <v>167</v>
          </cell>
          <cell r="L2194">
            <v>2.2680000000000002E-2</v>
          </cell>
          <cell r="M2194">
            <v>-19</v>
          </cell>
          <cell r="N2194">
            <v>18</v>
          </cell>
          <cell r="O2194">
            <v>1</v>
          </cell>
          <cell r="P2194">
            <v>33.113</v>
          </cell>
          <cell r="Q2194">
            <v>0</v>
          </cell>
          <cell r="R2194">
            <v>33.113</v>
          </cell>
        </row>
        <row r="2195">
          <cell r="A2195" t="str">
            <v xml:space="preserve">Ковалева 16 </v>
          </cell>
          <cell r="B2195" t="str">
            <v xml:space="preserve">Я Полуяна 50 Парикм.25 </v>
          </cell>
          <cell r="C2195" t="str">
            <v xml:space="preserve">Прочие </v>
          </cell>
          <cell r="D2195">
            <v>125.73</v>
          </cell>
          <cell r="E2195">
            <v>570</v>
          </cell>
          <cell r="F2195">
            <v>565.80999999999995</v>
          </cell>
          <cell r="G2195">
            <v>0.37</v>
          </cell>
          <cell r="H2195">
            <v>1.19</v>
          </cell>
          <cell r="I2195">
            <v>4.5999999999999996</v>
          </cell>
          <cell r="J2195" t="str">
            <v xml:space="preserve"> </v>
          </cell>
          <cell r="K2195">
            <v>167</v>
          </cell>
          <cell r="L2195">
            <v>9.7109999999999991E-3</v>
          </cell>
          <cell r="M2195">
            <v>-19</v>
          </cell>
          <cell r="N2195">
            <v>18</v>
          </cell>
          <cell r="O2195">
            <v>1</v>
          </cell>
          <cell r="P2195">
            <v>14.178000000000001</v>
          </cell>
          <cell r="Q2195">
            <v>0</v>
          </cell>
          <cell r="R2195">
            <v>14.178000000000001</v>
          </cell>
        </row>
        <row r="2196">
          <cell r="A2196" t="str">
            <v xml:space="preserve">Итого по котельной </v>
          </cell>
          <cell r="B2196" t="str">
            <v xml:space="preserve">собственное ---------------------------- </v>
          </cell>
          <cell r="C2196" t="str">
            <v xml:space="preserve">По всем группам </v>
          </cell>
          <cell r="D2196">
            <v>258899.36455218069</v>
          </cell>
          <cell r="E2196">
            <v>864229</v>
          </cell>
          <cell r="F2196">
            <v>978897.45</v>
          </cell>
          <cell r="H2196">
            <v>1.19</v>
          </cell>
          <cell r="L2196">
            <v>17.016816000000002</v>
          </cell>
          <cell r="P2196">
            <v>24834.912000000004</v>
          </cell>
          <cell r="Q2196">
            <v>22868.879999999997</v>
          </cell>
          <cell r="R2196">
            <v>26061.49</v>
          </cell>
        </row>
        <row r="2197">
          <cell r="A2197" t="str">
            <v xml:space="preserve"> </v>
          </cell>
          <cell r="B2197" t="str">
            <v xml:space="preserve"> </v>
          </cell>
          <cell r="C2197" t="str">
            <v xml:space="preserve">Бюджет </v>
          </cell>
          <cell r="D2197">
            <v>23068.204552180607</v>
          </cell>
          <cell r="E2197">
            <v>27518</v>
          </cell>
          <cell r="F2197">
            <v>92323.14</v>
          </cell>
          <cell r="H2197">
            <v>1.19</v>
          </cell>
          <cell r="L2197">
            <v>1.5828040000000001</v>
          </cell>
          <cell r="P2197">
            <v>2334.498</v>
          </cell>
          <cell r="Q2197">
            <v>0</v>
          </cell>
          <cell r="R2197">
            <v>2334.498</v>
          </cell>
        </row>
        <row r="2198">
          <cell r="A2198" t="str">
            <v xml:space="preserve"> </v>
          </cell>
          <cell r="B2198" t="str">
            <v xml:space="preserve"> </v>
          </cell>
          <cell r="C2198" t="str">
            <v xml:space="preserve">"Население" в т.ч. "Жилзаказчик" </v>
          </cell>
          <cell r="D2198">
            <v>228346.63000000006</v>
          </cell>
          <cell r="E2198">
            <v>829783</v>
          </cell>
          <cell r="F2198">
            <v>854331.4</v>
          </cell>
          <cell r="H2198">
            <v>1.19</v>
          </cell>
          <cell r="L2198">
            <v>14.823710000000002</v>
          </cell>
          <cell r="P2198">
            <v>21642.302000000003</v>
          </cell>
          <cell r="Q2198">
            <v>22868.879999999997</v>
          </cell>
          <cell r="R2198">
            <v>22868.879999999997</v>
          </cell>
        </row>
        <row r="2199">
          <cell r="A2199" t="str">
            <v xml:space="preserve"> </v>
          </cell>
          <cell r="B2199" t="str">
            <v xml:space="preserve"> </v>
          </cell>
          <cell r="C2199" t="str">
            <v xml:space="preserve">Жилзаказчик </v>
          </cell>
          <cell r="D2199">
            <v>161019.41000000006</v>
          </cell>
          <cell r="E2199">
            <v>613133</v>
          </cell>
          <cell r="F2199">
            <v>631762.81000000006</v>
          </cell>
          <cell r="H2199">
            <v>1.19</v>
          </cell>
          <cell r="L2199">
            <v>10.979448000000001</v>
          </cell>
          <cell r="P2199">
            <v>16029.759000000002</v>
          </cell>
          <cell r="Q2199">
            <v>16095.170999999998</v>
          </cell>
          <cell r="R2199">
            <v>16095.170999999998</v>
          </cell>
        </row>
        <row r="2200">
          <cell r="A2200" t="str">
            <v xml:space="preserve"> </v>
          </cell>
          <cell r="B2200" t="str">
            <v xml:space="preserve"> </v>
          </cell>
          <cell r="C2200" t="str">
            <v xml:space="preserve">Прочие </v>
          </cell>
          <cell r="D2200">
            <v>7484.53</v>
          </cell>
          <cell r="E2200">
            <v>6928</v>
          </cell>
          <cell r="F2200">
            <v>32242.910000000007</v>
          </cell>
          <cell r="H2200">
            <v>1.19</v>
          </cell>
          <cell r="L2200">
            <v>0.61030200000000001</v>
          </cell>
          <cell r="P2200">
            <v>858.11200000000019</v>
          </cell>
          <cell r="Q2200">
            <v>0</v>
          </cell>
          <cell r="R2200">
            <v>858.11200000000019</v>
          </cell>
        </row>
        <row r="2201">
          <cell r="A2201" t="str">
            <v>Тепловые потери в наружных сетях потребителей</v>
          </cell>
          <cell r="H2201">
            <v>1.19</v>
          </cell>
        </row>
        <row r="2202">
          <cell r="A2202" t="str">
            <v xml:space="preserve">Кожевен.22/1 </v>
          </cell>
          <cell r="B2202" t="str">
            <v xml:space="preserve">Кожевенная 5 Ж/Д </v>
          </cell>
          <cell r="C2202" t="str">
            <v xml:space="preserve">Население </v>
          </cell>
          <cell r="D2202">
            <v>63.2</v>
          </cell>
          <cell r="E2202">
            <v>221</v>
          </cell>
          <cell r="F2202">
            <v>218.08</v>
          </cell>
          <cell r="G2202">
            <v>0.82</v>
          </cell>
          <cell r="H2202">
            <v>1.19</v>
          </cell>
          <cell r="I2202">
            <v>4.5999999999999996</v>
          </cell>
          <cell r="J2202" t="str">
            <v xml:space="preserve">1 </v>
          </cell>
          <cell r="K2202">
            <v>167</v>
          </cell>
          <cell r="L2202">
            <v>8.2950000000000003E-3</v>
          </cell>
          <cell r="M2202">
            <v>-19</v>
          </cell>
          <cell r="N2202">
            <v>18</v>
          </cell>
          <cell r="O2202">
            <v>1</v>
          </cell>
          <cell r="P2202">
            <v>12.109</v>
          </cell>
          <cell r="Q2202">
            <v>8.3859999999999992</v>
          </cell>
          <cell r="R2202">
            <v>8.3859999999999992</v>
          </cell>
        </row>
        <row r="2203">
          <cell r="A2203" t="str">
            <v xml:space="preserve">Кожевен.22/1 </v>
          </cell>
          <cell r="B2203" t="str">
            <v xml:space="preserve">Алма Атинская 148 маг-н </v>
          </cell>
          <cell r="C2203" t="str">
            <v xml:space="preserve">Прочие </v>
          </cell>
          <cell r="D2203">
            <v>335.6</v>
          </cell>
          <cell r="E2203">
            <v>0</v>
          </cell>
          <cell r="F2203">
            <v>1342.42</v>
          </cell>
          <cell r="G2203">
            <v>0.37</v>
          </cell>
          <cell r="H2203">
            <v>1.19</v>
          </cell>
          <cell r="I2203">
            <v>4.5999999999999996</v>
          </cell>
          <cell r="J2203" t="str">
            <v xml:space="preserve"> </v>
          </cell>
          <cell r="K2203">
            <v>167</v>
          </cell>
          <cell r="L2203">
            <v>2.1172E-2</v>
          </cell>
          <cell r="M2203">
            <v>-19</v>
          </cell>
          <cell r="N2203">
            <v>15</v>
          </cell>
          <cell r="O2203">
            <v>1</v>
          </cell>
          <cell r="P2203">
            <v>26.15</v>
          </cell>
          <cell r="Q2203">
            <v>0</v>
          </cell>
          <cell r="R2203">
            <v>26.15</v>
          </cell>
        </row>
        <row r="2204">
          <cell r="A2204" t="str">
            <v xml:space="preserve">Кожевен.22/1 </v>
          </cell>
          <cell r="B2204" t="str">
            <v xml:space="preserve">Каляева 1/4 АДМ.ЗД. </v>
          </cell>
          <cell r="C2204" t="str">
            <v xml:space="preserve">Прочие </v>
          </cell>
          <cell r="D2204">
            <v>945.4</v>
          </cell>
          <cell r="E2204">
            <v>0</v>
          </cell>
          <cell r="F2204">
            <v>3497.98</v>
          </cell>
          <cell r="G2204">
            <v>0.43</v>
          </cell>
          <cell r="H2204">
            <v>1.19</v>
          </cell>
          <cell r="I2204">
            <v>4.5999999999999996</v>
          </cell>
          <cell r="J2204" t="str">
            <v xml:space="preserve"> </v>
          </cell>
          <cell r="K2204">
            <v>167</v>
          </cell>
          <cell r="L2204">
            <v>6.9772000000000001E-2</v>
          </cell>
          <cell r="M2204">
            <v>-19</v>
          </cell>
          <cell r="N2204">
            <v>18</v>
          </cell>
          <cell r="O2204">
            <v>1</v>
          </cell>
          <cell r="P2204">
            <v>101.86499999999999</v>
          </cell>
          <cell r="Q2204">
            <v>0</v>
          </cell>
          <cell r="R2204">
            <v>101.86499999999999</v>
          </cell>
        </row>
        <row r="2205">
          <cell r="A2205" t="str">
            <v xml:space="preserve">Кожевен.22/1 </v>
          </cell>
          <cell r="B2205" t="str">
            <v xml:space="preserve">Урицкого 6 парикм. </v>
          </cell>
          <cell r="C2205" t="str">
            <v xml:space="preserve">Прочие </v>
          </cell>
          <cell r="D2205">
            <v>159.9</v>
          </cell>
          <cell r="E2205">
            <v>349</v>
          </cell>
          <cell r="F2205">
            <v>719.56</v>
          </cell>
          <cell r="G2205">
            <v>0.37</v>
          </cell>
          <cell r="H2205">
            <v>1.19</v>
          </cell>
          <cell r="I2205">
            <v>4.5999999999999996</v>
          </cell>
          <cell r="J2205" t="str">
            <v xml:space="preserve"> </v>
          </cell>
          <cell r="K2205">
            <v>167</v>
          </cell>
          <cell r="L2205">
            <v>1.2350000000000002E-2</v>
          </cell>
          <cell r="M2205">
            <v>-19</v>
          </cell>
          <cell r="N2205">
            <v>18</v>
          </cell>
          <cell r="O2205">
            <v>1</v>
          </cell>
          <cell r="P2205">
            <v>18.030999999999999</v>
          </cell>
          <cell r="Q2205">
            <v>0</v>
          </cell>
          <cell r="R2205">
            <v>18.030999999999999</v>
          </cell>
        </row>
        <row r="2206">
          <cell r="A2206" t="str">
            <v xml:space="preserve">Кожевен.22/1 </v>
          </cell>
          <cell r="B2206" t="str">
            <v xml:space="preserve">Алма Атинская 148 маг-н </v>
          </cell>
          <cell r="C2206" t="str">
            <v xml:space="preserve">Прочие </v>
          </cell>
          <cell r="D2206">
            <v>207.13</v>
          </cell>
          <cell r="E2206">
            <v>0</v>
          </cell>
          <cell r="F2206">
            <v>766.39</v>
          </cell>
          <cell r="G2206">
            <v>0.46</v>
          </cell>
          <cell r="H2206">
            <v>1.19</v>
          </cell>
          <cell r="I2206">
            <v>4.5999999999999996</v>
          </cell>
          <cell r="J2206" t="str">
            <v xml:space="preserve"> </v>
          </cell>
          <cell r="K2206">
            <v>167</v>
          </cell>
          <cell r="L2206">
            <v>1.5158E-2</v>
          </cell>
          <cell r="M2206">
            <v>-19</v>
          </cell>
          <cell r="N2206">
            <v>15</v>
          </cell>
          <cell r="O2206">
            <v>1</v>
          </cell>
          <cell r="P2206">
            <v>18.722000000000001</v>
          </cell>
          <cell r="Q2206">
            <v>0</v>
          </cell>
          <cell r="R2206">
            <v>18.722000000000001</v>
          </cell>
        </row>
        <row r="2207">
          <cell r="A2207" t="str">
            <v xml:space="preserve">Кожевен.22/1 </v>
          </cell>
          <cell r="B2207" t="str">
            <v xml:space="preserve">АЛМА АТИНСКАЯ 148 ДО № 8619/07 </v>
          </cell>
          <cell r="C2207" t="str">
            <v xml:space="preserve">Прочие </v>
          </cell>
          <cell r="D2207">
            <v>182.44</v>
          </cell>
          <cell r="E2207">
            <v>0</v>
          </cell>
          <cell r="F2207">
            <v>722.48</v>
          </cell>
          <cell r="G2207">
            <v>0.37</v>
          </cell>
          <cell r="H2207">
            <v>1.19</v>
          </cell>
          <cell r="I2207">
            <v>4.5999999999999996</v>
          </cell>
          <cell r="J2207" t="str">
            <v xml:space="preserve"> </v>
          </cell>
          <cell r="K2207">
            <v>167</v>
          </cell>
          <cell r="L2207">
            <v>1.2400000000000001E-2</v>
          </cell>
          <cell r="M2207">
            <v>-19</v>
          </cell>
          <cell r="N2207">
            <v>18</v>
          </cell>
          <cell r="O2207">
            <v>1</v>
          </cell>
          <cell r="P2207">
            <v>18.103999999999999</v>
          </cell>
          <cell r="Q2207">
            <v>0</v>
          </cell>
          <cell r="R2207">
            <v>18.103999999999999</v>
          </cell>
        </row>
        <row r="2208">
          <cell r="A2208" t="str">
            <v xml:space="preserve">Кожевен.22/1 </v>
          </cell>
          <cell r="B2208" t="str">
            <v xml:space="preserve">Алма Атинская 148 библиотечный пункт </v>
          </cell>
          <cell r="C2208" t="str">
            <v xml:space="preserve">Бюджет </v>
          </cell>
          <cell r="D2208">
            <v>45</v>
          </cell>
          <cell r="E2208">
            <v>0</v>
          </cell>
          <cell r="F2208">
            <v>319.29000000000002</v>
          </cell>
          <cell r="G2208">
            <v>0.37</v>
          </cell>
          <cell r="H2208">
            <v>1.19</v>
          </cell>
          <cell r="I2208">
            <v>4.5999999999999996</v>
          </cell>
          <cell r="J2208" t="str">
            <v xml:space="preserve"> </v>
          </cell>
          <cell r="K2208">
            <v>167</v>
          </cell>
          <cell r="L2208">
            <v>5.4800000000000005E-3</v>
          </cell>
          <cell r="M2208">
            <v>-19</v>
          </cell>
          <cell r="N2208">
            <v>18</v>
          </cell>
          <cell r="O2208">
            <v>1</v>
          </cell>
          <cell r="P2208">
            <v>8</v>
          </cell>
          <cell r="Q2208">
            <v>0</v>
          </cell>
          <cell r="R2208">
            <v>8</v>
          </cell>
        </row>
        <row r="2209">
          <cell r="A2209" t="str">
            <v xml:space="preserve">Кожевен.22/1 </v>
          </cell>
          <cell r="B2209" t="str">
            <v xml:space="preserve">А Атинская 148 4 гос. </v>
          </cell>
          <cell r="C2209" t="str">
            <v xml:space="preserve">Прочие </v>
          </cell>
          <cell r="D2209">
            <v>259</v>
          </cell>
          <cell r="E2209">
            <v>0</v>
          </cell>
          <cell r="F2209">
            <v>774.5</v>
          </cell>
          <cell r="G2209">
            <v>0.46</v>
          </cell>
          <cell r="H2209">
            <v>1.19</v>
          </cell>
          <cell r="I2209">
            <v>4.5999999999999996</v>
          </cell>
          <cell r="J2209" t="str">
            <v xml:space="preserve"> </v>
          </cell>
          <cell r="K2209">
            <v>167</v>
          </cell>
          <cell r="L2209">
            <v>1.6670000000000001E-2</v>
          </cell>
          <cell r="M2209">
            <v>-19</v>
          </cell>
          <cell r="N2209">
            <v>18</v>
          </cell>
          <cell r="O2209">
            <v>1</v>
          </cell>
          <cell r="P2209">
            <v>24.338000000000001</v>
          </cell>
          <cell r="Q2209">
            <v>0</v>
          </cell>
          <cell r="R2209">
            <v>24.338000000000001</v>
          </cell>
        </row>
        <row r="2210">
          <cell r="A2210" t="str">
            <v xml:space="preserve">Кожевен.22/1 </v>
          </cell>
          <cell r="B2210" t="str">
            <v xml:space="preserve">Алма-Атинская 148 </v>
          </cell>
          <cell r="C2210" t="str">
            <v xml:space="preserve">Жилзаказчик </v>
          </cell>
          <cell r="D2210">
            <v>8092.5</v>
          </cell>
          <cell r="E2210">
            <v>23658</v>
          </cell>
          <cell r="F2210">
            <v>19492.53</v>
          </cell>
          <cell r="G2210">
            <v>0.37</v>
          </cell>
          <cell r="H2210">
            <v>1.19</v>
          </cell>
          <cell r="I2210">
            <v>4.5999999999999996</v>
          </cell>
          <cell r="J2210" t="str">
            <v xml:space="preserve">9 </v>
          </cell>
          <cell r="K2210">
            <v>167</v>
          </cell>
          <cell r="L2210">
            <v>0.33455299999999999</v>
          </cell>
          <cell r="M2210">
            <v>-19</v>
          </cell>
          <cell r="N2210">
            <v>18</v>
          </cell>
          <cell r="O2210">
            <v>1</v>
          </cell>
          <cell r="P2210">
            <v>488.44</v>
          </cell>
          <cell r="Q2210">
            <v>805.22900000000004</v>
          </cell>
          <cell r="R2210">
            <v>805.22900000000004</v>
          </cell>
        </row>
        <row r="2211">
          <cell r="A2211" t="str">
            <v xml:space="preserve">Кожевен.22/1 </v>
          </cell>
          <cell r="B2211" t="str">
            <v xml:space="preserve">Кожевенная 6 </v>
          </cell>
          <cell r="C2211" t="str">
            <v xml:space="preserve">Жилзаказчик </v>
          </cell>
          <cell r="D2211">
            <v>154.5</v>
          </cell>
          <cell r="E2211">
            <v>237</v>
          </cell>
          <cell r="F2211">
            <v>198</v>
          </cell>
          <cell r="G2211">
            <v>0.45</v>
          </cell>
          <cell r="H2211">
            <v>1.19</v>
          </cell>
          <cell r="I2211">
            <v>4.5999999999999996</v>
          </cell>
          <cell r="J2211" t="str">
            <v xml:space="preserve">1 </v>
          </cell>
          <cell r="K2211">
            <v>167</v>
          </cell>
          <cell r="L2211">
            <v>4.1259999999999995E-3</v>
          </cell>
          <cell r="M2211">
            <v>-19</v>
          </cell>
          <cell r="N2211">
            <v>18</v>
          </cell>
          <cell r="O2211">
            <v>1</v>
          </cell>
          <cell r="P2211">
            <v>6.024</v>
          </cell>
          <cell r="Q2211">
            <v>20.498000000000001</v>
          </cell>
          <cell r="R2211">
            <v>20.498000000000001</v>
          </cell>
        </row>
        <row r="2212">
          <cell r="A2212" t="str">
            <v xml:space="preserve">Кожевен.22/1 </v>
          </cell>
          <cell r="B2212" t="str">
            <v xml:space="preserve">Минская 128 кв 2 </v>
          </cell>
          <cell r="C2212" t="str">
            <v xml:space="preserve">Жилзаказчик </v>
          </cell>
          <cell r="D2212">
            <v>13.8</v>
          </cell>
          <cell r="E2212">
            <v>56</v>
          </cell>
          <cell r="F2212">
            <v>53</v>
          </cell>
          <cell r="G2212">
            <v>0.46</v>
          </cell>
          <cell r="H2212">
            <v>1.19</v>
          </cell>
          <cell r="I2212">
            <v>4.5999999999999996</v>
          </cell>
          <cell r="J2212" t="str">
            <v xml:space="preserve">1 </v>
          </cell>
          <cell r="K2212">
            <v>167</v>
          </cell>
          <cell r="L2212">
            <v>1.132E-3</v>
          </cell>
          <cell r="M2212">
            <v>-19</v>
          </cell>
          <cell r="N2212">
            <v>18</v>
          </cell>
          <cell r="O2212">
            <v>1</v>
          </cell>
          <cell r="P2212">
            <v>1.653</v>
          </cell>
          <cell r="Q2212">
            <v>1.8290000000000002</v>
          </cell>
          <cell r="R2212">
            <v>1.8290000000000002</v>
          </cell>
        </row>
        <row r="2213">
          <cell r="A2213" t="str">
            <v xml:space="preserve">Кожевен.22/1 </v>
          </cell>
          <cell r="B2213" t="str">
            <v xml:space="preserve">Урицкого 6 </v>
          </cell>
          <cell r="C2213" t="str">
            <v xml:space="preserve">Жилзаказчик </v>
          </cell>
          <cell r="D2213">
            <v>3189.1</v>
          </cell>
          <cell r="E2213">
            <v>13571</v>
          </cell>
          <cell r="F2213">
            <v>11788.26</v>
          </cell>
          <cell r="G2213">
            <v>0.37</v>
          </cell>
          <cell r="H2213">
            <v>1.19</v>
          </cell>
          <cell r="I2213">
            <v>4.5999999999999996</v>
          </cell>
          <cell r="J2213" t="str">
            <v xml:space="preserve">5 </v>
          </cell>
          <cell r="K2213">
            <v>167</v>
          </cell>
          <cell r="L2213">
            <v>0.202324</v>
          </cell>
          <cell r="M2213">
            <v>-19</v>
          </cell>
          <cell r="N2213">
            <v>18</v>
          </cell>
          <cell r="O2213">
            <v>1</v>
          </cell>
          <cell r="P2213">
            <v>295.38799999999998</v>
          </cell>
          <cell r="Q2213">
            <v>317.327</v>
          </cell>
          <cell r="R2213">
            <v>317.327</v>
          </cell>
        </row>
        <row r="2214">
          <cell r="A2214" t="str">
            <v xml:space="preserve">Кожевен.22/1 </v>
          </cell>
          <cell r="B2214" t="str">
            <v xml:space="preserve">Минская 122 уч.центр </v>
          </cell>
          <cell r="C2214" t="str">
            <v xml:space="preserve">Прочие </v>
          </cell>
          <cell r="D2214">
            <v>822.2</v>
          </cell>
          <cell r="E2214">
            <v>4640</v>
          </cell>
          <cell r="F2214">
            <v>4640</v>
          </cell>
          <cell r="G2214">
            <v>0.43</v>
          </cell>
          <cell r="H2214">
            <v>1.19</v>
          </cell>
          <cell r="I2214">
            <v>4.5999999999999996</v>
          </cell>
          <cell r="J2214" t="str">
            <v xml:space="preserve"> </v>
          </cell>
          <cell r="K2214">
            <v>167</v>
          </cell>
          <cell r="L2214">
            <v>9.278299999999999E-2</v>
          </cell>
          <cell r="M2214">
            <v>-19</v>
          </cell>
          <cell r="N2214">
            <v>18</v>
          </cell>
          <cell r="O2214">
            <v>1</v>
          </cell>
          <cell r="P2214">
            <v>135.46</v>
          </cell>
          <cell r="Q2214">
            <v>0</v>
          </cell>
          <cell r="R2214">
            <v>135.46</v>
          </cell>
        </row>
        <row r="2215">
          <cell r="A2215" t="str">
            <v xml:space="preserve">Кожевен.22/1 </v>
          </cell>
          <cell r="B2215" t="str">
            <v xml:space="preserve">Скорняжная 3/1 ж/д </v>
          </cell>
          <cell r="C2215" t="str">
            <v xml:space="preserve">Население </v>
          </cell>
          <cell r="D2215">
            <v>86.4</v>
          </cell>
          <cell r="E2215">
            <v>284</v>
          </cell>
          <cell r="F2215">
            <v>284</v>
          </cell>
          <cell r="G2215">
            <v>0.79</v>
          </cell>
          <cell r="H2215">
            <v>1.19</v>
          </cell>
          <cell r="I2215">
            <v>4.5999999999999996</v>
          </cell>
          <cell r="J2215" t="str">
            <v xml:space="preserve">1 </v>
          </cell>
          <cell r="K2215">
            <v>167</v>
          </cell>
          <cell r="L2215">
            <v>1.0275999999999999E-2</v>
          </cell>
          <cell r="M2215">
            <v>-19</v>
          </cell>
          <cell r="N2215">
            <v>18</v>
          </cell>
          <cell r="O2215">
            <v>1</v>
          </cell>
          <cell r="P2215">
            <v>15.004</v>
          </cell>
          <cell r="Q2215">
            <v>11.464</v>
          </cell>
          <cell r="R2215">
            <v>11.464</v>
          </cell>
        </row>
        <row r="2216">
          <cell r="A2216" t="str">
            <v xml:space="preserve">Кожевен.22/1 </v>
          </cell>
          <cell r="B2216" t="str">
            <v xml:space="preserve">Минская 128 неж.пом. </v>
          </cell>
          <cell r="C2216" t="str">
            <v xml:space="preserve">Прочие </v>
          </cell>
          <cell r="D2216">
            <v>165.9</v>
          </cell>
          <cell r="E2216">
            <v>873</v>
          </cell>
          <cell r="F2216">
            <v>1273.96</v>
          </cell>
          <cell r="G2216">
            <v>0.46</v>
          </cell>
          <cell r="H2216">
            <v>1.19</v>
          </cell>
          <cell r="I2216">
            <v>4.5999999999999996</v>
          </cell>
          <cell r="J2216" t="str">
            <v xml:space="preserve"> </v>
          </cell>
          <cell r="K2216">
            <v>167</v>
          </cell>
          <cell r="L2216">
            <v>2.7420000000000003E-2</v>
          </cell>
          <cell r="M2216">
            <v>-19</v>
          </cell>
          <cell r="N2216">
            <v>18</v>
          </cell>
          <cell r="O2216">
            <v>1</v>
          </cell>
          <cell r="P2216">
            <v>40.031999999999996</v>
          </cell>
          <cell r="Q2216">
            <v>0</v>
          </cell>
          <cell r="R2216">
            <v>40.031999999999996</v>
          </cell>
        </row>
        <row r="2217">
          <cell r="A2217" t="str">
            <v xml:space="preserve">Кожевен.22/1 </v>
          </cell>
          <cell r="B2217" t="str">
            <v xml:space="preserve">МИНСКАЯ 126 шк.55 </v>
          </cell>
          <cell r="C2217" t="str">
            <v xml:space="preserve">Бюджет </v>
          </cell>
          <cell r="D2217">
            <v>4937.58</v>
          </cell>
          <cell r="E2217">
            <v>20777</v>
          </cell>
          <cell r="F2217">
            <v>22219.11</v>
          </cell>
          <cell r="G2217">
            <v>0.33</v>
          </cell>
          <cell r="H2217">
            <v>1.19</v>
          </cell>
          <cell r="I2217">
            <v>4.5999999999999996</v>
          </cell>
          <cell r="J2217" t="str">
            <v xml:space="preserve"> </v>
          </cell>
          <cell r="K2217">
            <v>167</v>
          </cell>
          <cell r="L2217">
            <v>0.32173799999999997</v>
          </cell>
          <cell r="M2217">
            <v>-19</v>
          </cell>
          <cell r="N2217">
            <v>16</v>
          </cell>
          <cell r="O2217">
            <v>1</v>
          </cell>
          <cell r="P2217">
            <v>422.88499999999999</v>
          </cell>
          <cell r="Q2217">
            <v>0</v>
          </cell>
          <cell r="R2217">
            <v>422.88499999999999</v>
          </cell>
        </row>
        <row r="2218">
          <cell r="A2218" t="str">
            <v xml:space="preserve">Кожевен.22/1 </v>
          </cell>
          <cell r="B2218" t="str">
            <v xml:space="preserve">А-Атинская 166/1 блок-комн.1-Б </v>
          </cell>
          <cell r="C2218" t="str">
            <v xml:space="preserve">Бюджет </v>
          </cell>
          <cell r="D2218">
            <v>17.3</v>
          </cell>
          <cell r="E2218">
            <v>48</v>
          </cell>
          <cell r="F2218">
            <v>48</v>
          </cell>
          <cell r="G2218">
            <v>0</v>
          </cell>
          <cell r="H2218">
            <v>1.19</v>
          </cell>
          <cell r="I2218">
            <v>4.5999999999999996</v>
          </cell>
          <cell r="J2218" t="str">
            <v xml:space="preserve"> </v>
          </cell>
          <cell r="K2218">
            <v>167</v>
          </cell>
          <cell r="L2218">
            <v>1.3239999999999999E-3</v>
          </cell>
          <cell r="M2218">
            <v>-19</v>
          </cell>
          <cell r="N2218">
            <v>18</v>
          </cell>
          <cell r="O2218">
            <v>1</v>
          </cell>
          <cell r="P2218">
            <v>1.9340000000000002</v>
          </cell>
          <cell r="Q2218">
            <v>0</v>
          </cell>
          <cell r="R2218">
            <v>1.9340000000000002</v>
          </cell>
        </row>
        <row r="2219">
          <cell r="A2219" t="str">
            <v xml:space="preserve">Кожевен.22/1 </v>
          </cell>
          <cell r="B2219" t="str">
            <v xml:space="preserve">А-Атинская 166/1 зд бывш котельн. </v>
          </cell>
          <cell r="C2219" t="str">
            <v xml:space="preserve">Бюджет </v>
          </cell>
          <cell r="D2219">
            <v>71.900000000000006</v>
          </cell>
          <cell r="E2219">
            <v>295</v>
          </cell>
          <cell r="F2219">
            <v>295</v>
          </cell>
          <cell r="G2219">
            <v>0</v>
          </cell>
          <cell r="H2219">
            <v>1.19</v>
          </cell>
          <cell r="I2219">
            <v>4.5999999999999996</v>
          </cell>
          <cell r="J2219" t="str">
            <v xml:space="preserve"> </v>
          </cell>
          <cell r="K2219">
            <v>167</v>
          </cell>
          <cell r="L2219">
            <v>8.1639999999999994E-3</v>
          </cell>
          <cell r="M2219">
            <v>-19</v>
          </cell>
          <cell r="N2219">
            <v>18</v>
          </cell>
          <cell r="O2219">
            <v>1</v>
          </cell>
          <cell r="P2219">
            <v>11.919</v>
          </cell>
          <cell r="Q2219">
            <v>0</v>
          </cell>
          <cell r="R2219">
            <v>11.919</v>
          </cell>
        </row>
        <row r="2220">
          <cell r="A2220" t="str">
            <v xml:space="preserve">Кожевен.22/1 </v>
          </cell>
          <cell r="B2220" t="str">
            <v xml:space="preserve">А-Атинская 166/1 зд постирочной 1-Г4 </v>
          </cell>
          <cell r="C2220" t="str">
            <v xml:space="preserve">Бюджет </v>
          </cell>
          <cell r="D2220">
            <v>37.299999999999997</v>
          </cell>
          <cell r="E2220">
            <v>78</v>
          </cell>
          <cell r="F2220">
            <v>78</v>
          </cell>
          <cell r="G2220">
            <v>0</v>
          </cell>
          <cell r="H2220">
            <v>1.19</v>
          </cell>
          <cell r="I2220">
            <v>4.5999999999999996</v>
          </cell>
          <cell r="J2220" t="str">
            <v xml:space="preserve"> </v>
          </cell>
          <cell r="K2220">
            <v>167</v>
          </cell>
          <cell r="L2220">
            <v>2.1549999999999998E-3</v>
          </cell>
          <cell r="M2220">
            <v>-19</v>
          </cell>
          <cell r="N2220">
            <v>18</v>
          </cell>
          <cell r="O2220">
            <v>1</v>
          </cell>
          <cell r="P2220">
            <v>3.1459999999999999</v>
          </cell>
          <cell r="Q2220">
            <v>0</v>
          </cell>
          <cell r="R2220">
            <v>3.1459999999999999</v>
          </cell>
        </row>
        <row r="2221">
          <cell r="A2221" t="str">
            <v xml:space="preserve">Кожевен.22/1 </v>
          </cell>
          <cell r="B2221" t="str">
            <v xml:space="preserve">А-Атинская 166/1 корп 1-А </v>
          </cell>
          <cell r="C2221" t="str">
            <v xml:space="preserve">Бюджет </v>
          </cell>
          <cell r="D2221">
            <v>613.4</v>
          </cell>
          <cell r="E2221">
            <v>2771</v>
          </cell>
          <cell r="F2221">
            <v>2771</v>
          </cell>
          <cell r="G2221">
            <v>0</v>
          </cell>
          <cell r="H2221">
            <v>1.19</v>
          </cell>
          <cell r="I2221">
            <v>4.5999999999999996</v>
          </cell>
          <cell r="J2221" t="str">
            <v xml:space="preserve"> </v>
          </cell>
          <cell r="K2221">
            <v>167</v>
          </cell>
          <cell r="L2221">
            <v>5.1254999999999995E-2</v>
          </cell>
          <cell r="M2221">
            <v>-19</v>
          </cell>
          <cell r="N2221">
            <v>20</v>
          </cell>
          <cell r="O2221">
            <v>1</v>
          </cell>
          <cell r="P2221">
            <v>81.53</v>
          </cell>
          <cell r="Q2221">
            <v>0</v>
          </cell>
          <cell r="R2221">
            <v>81.53</v>
          </cell>
        </row>
        <row r="2222">
          <cell r="A2222" t="str">
            <v xml:space="preserve">Кожевен.22/1 </v>
          </cell>
          <cell r="B2222" t="str">
            <v xml:space="preserve">А-Атинская 166/1 корп Б </v>
          </cell>
          <cell r="C2222" t="str">
            <v xml:space="preserve">Бюджет </v>
          </cell>
          <cell r="D2222">
            <v>205.4</v>
          </cell>
          <cell r="E2222">
            <v>842</v>
          </cell>
          <cell r="F2222">
            <v>842</v>
          </cell>
          <cell r="G2222">
            <v>0</v>
          </cell>
          <cell r="H2222">
            <v>1.19</v>
          </cell>
          <cell r="I2222">
            <v>4.5999999999999996</v>
          </cell>
          <cell r="J2222" t="str">
            <v xml:space="preserve"> </v>
          </cell>
          <cell r="K2222">
            <v>167</v>
          </cell>
          <cell r="L2222">
            <v>1.5571E-2</v>
          </cell>
          <cell r="M2222">
            <v>-19</v>
          </cell>
          <cell r="N2222">
            <v>20</v>
          </cell>
          <cell r="O2222">
            <v>1</v>
          </cell>
          <cell r="P2222">
            <v>24.768000000000001</v>
          </cell>
          <cell r="Q2222">
            <v>0</v>
          </cell>
          <cell r="R2222">
            <v>24.768000000000001</v>
          </cell>
        </row>
        <row r="2223">
          <cell r="A2223" t="str">
            <v xml:space="preserve">Кожевен.22/1 </v>
          </cell>
          <cell r="B2223" t="str">
            <v xml:space="preserve">А-Атинская 166/1 корп В </v>
          </cell>
          <cell r="C2223" t="str">
            <v xml:space="preserve">Бюджет </v>
          </cell>
          <cell r="D2223">
            <v>169.1</v>
          </cell>
          <cell r="E2223">
            <v>431</v>
          </cell>
          <cell r="F2223">
            <v>431</v>
          </cell>
          <cell r="G2223">
            <v>0</v>
          </cell>
          <cell r="H2223">
            <v>1.19</v>
          </cell>
          <cell r="I2223">
            <v>4.5999999999999996</v>
          </cell>
          <cell r="J2223" t="str">
            <v xml:space="preserve"> </v>
          </cell>
          <cell r="K2223">
            <v>167</v>
          </cell>
          <cell r="L2223">
            <v>1.1880999999999999E-2</v>
          </cell>
          <cell r="M2223">
            <v>-19</v>
          </cell>
          <cell r="N2223">
            <v>18</v>
          </cell>
          <cell r="O2223">
            <v>1</v>
          </cell>
          <cell r="P2223">
            <v>17.347000000000001</v>
          </cell>
          <cell r="Q2223">
            <v>0</v>
          </cell>
          <cell r="R2223">
            <v>17.347000000000001</v>
          </cell>
        </row>
        <row r="2224">
          <cell r="A2224" t="str">
            <v xml:space="preserve">Кожевен.22/1 </v>
          </cell>
          <cell r="B2224" t="str">
            <v xml:space="preserve">А-Атинская 166/1 корп.А </v>
          </cell>
          <cell r="C2224" t="str">
            <v xml:space="preserve">Бюджет </v>
          </cell>
          <cell r="D2224">
            <v>627</v>
          </cell>
          <cell r="E2224">
            <v>2535</v>
          </cell>
          <cell r="F2224">
            <v>2535</v>
          </cell>
          <cell r="G2224">
            <v>0</v>
          </cell>
          <cell r="H2224">
            <v>1.19</v>
          </cell>
          <cell r="I2224">
            <v>4.5999999999999996</v>
          </cell>
          <cell r="J2224" t="str">
            <v xml:space="preserve"> </v>
          </cell>
          <cell r="K2224">
            <v>167</v>
          </cell>
          <cell r="L2224">
            <v>4.6844999999999998E-2</v>
          </cell>
          <cell r="M2224">
            <v>-19</v>
          </cell>
          <cell r="N2224">
            <v>20</v>
          </cell>
          <cell r="O2224">
            <v>1</v>
          </cell>
          <cell r="P2224">
            <v>74.513999999999996</v>
          </cell>
          <cell r="Q2224">
            <v>0</v>
          </cell>
          <cell r="R2224">
            <v>74.513999999999996</v>
          </cell>
        </row>
        <row r="2225">
          <cell r="A2225" t="str">
            <v xml:space="preserve">Кожевен.22/1 </v>
          </cell>
          <cell r="B2225" t="str">
            <v xml:space="preserve">Каляева 2 ДДУ-16 </v>
          </cell>
          <cell r="C2225" t="str">
            <v xml:space="preserve">Бюджет </v>
          </cell>
          <cell r="D2225">
            <v>584.86</v>
          </cell>
          <cell r="E2225">
            <v>2546</v>
          </cell>
          <cell r="F2225">
            <v>2631.89</v>
          </cell>
          <cell r="G2225">
            <v>0.38</v>
          </cell>
          <cell r="H2225">
            <v>1.19</v>
          </cell>
          <cell r="I2225">
            <v>4.5999999999999996</v>
          </cell>
          <cell r="J2225" t="str">
            <v xml:space="preserve"> </v>
          </cell>
          <cell r="K2225">
            <v>167</v>
          </cell>
          <cell r="L2225">
            <v>4.8899999999999999E-2</v>
          </cell>
          <cell r="M2225">
            <v>-19</v>
          </cell>
          <cell r="N2225">
            <v>20</v>
          </cell>
          <cell r="O2225">
            <v>1</v>
          </cell>
          <cell r="P2225">
            <v>77.781999999999996</v>
          </cell>
          <cell r="Q2225">
            <v>0</v>
          </cell>
          <cell r="R2225">
            <v>77.781999999999996</v>
          </cell>
        </row>
        <row r="2226">
          <cell r="A2226" t="str">
            <v xml:space="preserve">Кожевен.22/1 </v>
          </cell>
          <cell r="B2226" t="str">
            <v xml:space="preserve">Минская119/1 Офис </v>
          </cell>
          <cell r="C2226" t="str">
            <v xml:space="preserve">Прочие </v>
          </cell>
          <cell r="D2226">
            <v>33.76</v>
          </cell>
          <cell r="E2226">
            <v>0</v>
          </cell>
          <cell r="F2226">
            <v>151.91</v>
          </cell>
          <cell r="G2226">
            <v>0.43</v>
          </cell>
          <cell r="H2226">
            <v>1.19</v>
          </cell>
          <cell r="I2226">
            <v>4.5999999999999996</v>
          </cell>
          <cell r="J2226" t="str">
            <v xml:space="preserve"> </v>
          </cell>
          <cell r="K2226">
            <v>167</v>
          </cell>
          <cell r="L2226">
            <v>3.0300000000000001E-3</v>
          </cell>
          <cell r="M2226">
            <v>-19</v>
          </cell>
          <cell r="N2226">
            <v>18</v>
          </cell>
          <cell r="O2226">
            <v>1</v>
          </cell>
          <cell r="P2226">
            <v>4.4240000000000004</v>
          </cell>
          <cell r="Q2226">
            <v>0</v>
          </cell>
          <cell r="R2226">
            <v>4.4240000000000004</v>
          </cell>
        </row>
        <row r="2227">
          <cell r="A2227" t="str">
            <v xml:space="preserve">Кожевен.22/1 </v>
          </cell>
          <cell r="B2227" t="str">
            <v xml:space="preserve">Урицкого 6 офис </v>
          </cell>
          <cell r="C2227" t="str">
            <v xml:space="preserve">Прочие </v>
          </cell>
          <cell r="D2227">
            <v>156.28</v>
          </cell>
          <cell r="E2227">
            <v>320</v>
          </cell>
          <cell r="F2227">
            <v>703.25</v>
          </cell>
          <cell r="G2227">
            <v>0.37</v>
          </cell>
          <cell r="H2227">
            <v>1.19</v>
          </cell>
          <cell r="I2227">
            <v>4.5999999999999996</v>
          </cell>
          <cell r="J2227" t="str">
            <v xml:space="preserve"> </v>
          </cell>
          <cell r="K2227">
            <v>167</v>
          </cell>
          <cell r="L2227">
            <v>1.2070000000000001E-2</v>
          </cell>
          <cell r="M2227">
            <v>-19</v>
          </cell>
          <cell r="N2227">
            <v>18</v>
          </cell>
          <cell r="O2227">
            <v>1</v>
          </cell>
          <cell r="P2227">
            <v>17.623000000000001</v>
          </cell>
          <cell r="Q2227">
            <v>0</v>
          </cell>
          <cell r="R2227">
            <v>17.623000000000001</v>
          </cell>
        </row>
        <row r="2228">
          <cell r="A2228" t="str">
            <v xml:space="preserve">Кожевен.22/1 </v>
          </cell>
          <cell r="B2228" t="str">
            <v xml:space="preserve">Каляева 2 Адм.зд.и выстав.зал </v>
          </cell>
          <cell r="C2228" t="str">
            <v xml:space="preserve">Прочие </v>
          </cell>
          <cell r="D2228">
            <v>1260.69</v>
          </cell>
          <cell r="E2228">
            <v>0</v>
          </cell>
          <cell r="F2228">
            <v>5673.11</v>
          </cell>
          <cell r="G2228">
            <v>0.38</v>
          </cell>
          <cell r="H2228">
            <v>1.19</v>
          </cell>
          <cell r="I2228">
            <v>4.5999999999999996</v>
          </cell>
          <cell r="J2228" t="str">
            <v xml:space="preserve"> </v>
          </cell>
          <cell r="K2228">
            <v>167</v>
          </cell>
          <cell r="L2228">
            <v>0.1</v>
          </cell>
          <cell r="M2228">
            <v>-19</v>
          </cell>
          <cell r="N2228">
            <v>18</v>
          </cell>
          <cell r="O2228">
            <v>1</v>
          </cell>
          <cell r="P2228">
            <v>145.99600000000001</v>
          </cell>
          <cell r="Q2228">
            <v>0</v>
          </cell>
          <cell r="R2228">
            <v>145.99600000000001</v>
          </cell>
        </row>
        <row r="2229">
          <cell r="A2229" t="str">
            <v xml:space="preserve">Кожевен.22/1 </v>
          </cell>
          <cell r="B2229" t="str">
            <v xml:space="preserve">Алма Атинская 148 Отд.связи </v>
          </cell>
          <cell r="C2229" t="str">
            <v xml:space="preserve">Прочие </v>
          </cell>
          <cell r="D2229">
            <v>93.87</v>
          </cell>
          <cell r="E2229">
            <v>0</v>
          </cell>
          <cell r="F2229">
            <v>336.84</v>
          </cell>
          <cell r="G2229">
            <v>0.46</v>
          </cell>
          <cell r="H2229">
            <v>1.19</v>
          </cell>
          <cell r="I2229">
            <v>4.5999999999999996</v>
          </cell>
          <cell r="J2229" t="str">
            <v xml:space="preserve"> </v>
          </cell>
          <cell r="K2229">
            <v>167</v>
          </cell>
          <cell r="L2229">
            <v>7.2500000000000004E-3</v>
          </cell>
          <cell r="M2229">
            <v>-19</v>
          </cell>
          <cell r="N2229">
            <v>18</v>
          </cell>
          <cell r="O2229">
            <v>1</v>
          </cell>
          <cell r="P2229">
            <v>10.584</v>
          </cell>
          <cell r="Q2229">
            <v>0</v>
          </cell>
          <cell r="R2229">
            <v>10.584</v>
          </cell>
        </row>
        <row r="2230">
          <cell r="A2230" t="str">
            <v xml:space="preserve">Кожевен.22/1 </v>
          </cell>
          <cell r="B2230" t="str">
            <v xml:space="preserve">Кожевенная 18 адм.произ.корп. </v>
          </cell>
          <cell r="C2230" t="str">
            <v xml:space="preserve">Прочие </v>
          </cell>
          <cell r="D2230">
            <v>650.86</v>
          </cell>
          <cell r="E2230">
            <v>0</v>
          </cell>
          <cell r="F2230">
            <v>2928.85</v>
          </cell>
          <cell r="G2230">
            <v>0.43</v>
          </cell>
          <cell r="H2230">
            <v>1.19</v>
          </cell>
          <cell r="I2230">
            <v>4.5999999999999996</v>
          </cell>
          <cell r="J2230" t="str">
            <v xml:space="preserve"> </v>
          </cell>
          <cell r="K2230">
            <v>167</v>
          </cell>
          <cell r="L2230">
            <v>5.8420000000000007E-2</v>
          </cell>
          <cell r="M2230">
            <v>-19</v>
          </cell>
          <cell r="N2230">
            <v>18</v>
          </cell>
          <cell r="O2230">
            <v>1</v>
          </cell>
          <cell r="P2230">
            <v>85.292000000000002</v>
          </cell>
          <cell r="Q2230">
            <v>0</v>
          </cell>
          <cell r="R2230">
            <v>85.292000000000002</v>
          </cell>
        </row>
        <row r="2231">
          <cell r="A2231" t="str">
            <v xml:space="preserve">Кожевен.22/1 </v>
          </cell>
          <cell r="B2231" t="str">
            <v xml:space="preserve">Минская 119/1 ж/д </v>
          </cell>
          <cell r="C2231" t="str">
            <v xml:space="preserve">Население </v>
          </cell>
          <cell r="D2231">
            <v>2187.4</v>
          </cell>
          <cell r="E2231">
            <v>9473</v>
          </cell>
          <cell r="F2231">
            <v>4082.09</v>
          </cell>
          <cell r="G2231">
            <v>0.45</v>
          </cell>
          <cell r="H2231">
            <v>1.19</v>
          </cell>
          <cell r="I2231">
            <v>4.5999999999999996</v>
          </cell>
          <cell r="J2231" t="str">
            <v xml:space="preserve">5 </v>
          </cell>
          <cell r="K2231">
            <v>167</v>
          </cell>
          <cell r="L2231">
            <v>8.5210000000000008E-2</v>
          </cell>
          <cell r="M2231">
            <v>-19</v>
          </cell>
          <cell r="N2231">
            <v>18</v>
          </cell>
          <cell r="O2231">
            <v>1</v>
          </cell>
          <cell r="P2231">
            <v>124.40600000000001</v>
          </cell>
          <cell r="Q2231">
            <v>217.65299999999999</v>
          </cell>
          <cell r="R2231">
            <v>217.65299999999999</v>
          </cell>
        </row>
        <row r="2232">
          <cell r="A2232" t="str">
            <v xml:space="preserve">Кожевен.22/1 </v>
          </cell>
          <cell r="B2232" t="str">
            <v xml:space="preserve">Алма Атинская 170  ж\д </v>
          </cell>
          <cell r="C2232" t="str">
            <v xml:space="preserve">Население </v>
          </cell>
          <cell r="D2232">
            <v>32.1</v>
          </cell>
          <cell r="E2232">
            <v>1</v>
          </cell>
          <cell r="F2232">
            <v>144.6</v>
          </cell>
          <cell r="G2232">
            <v>0.82</v>
          </cell>
          <cell r="H2232">
            <v>1.19</v>
          </cell>
          <cell r="I2232">
            <v>4.5999999999999996</v>
          </cell>
          <cell r="J2232" t="str">
            <v xml:space="preserve">1 </v>
          </cell>
          <cell r="K2232">
            <v>167</v>
          </cell>
          <cell r="L2232">
            <v>5.5000000000000005E-3</v>
          </cell>
          <cell r="M2232">
            <v>-19</v>
          </cell>
          <cell r="N2232">
            <v>18</v>
          </cell>
          <cell r="O2232">
            <v>1</v>
          </cell>
          <cell r="P2232">
            <v>8.0289999999999999</v>
          </cell>
          <cell r="Q2232">
            <v>4.2560000000000002</v>
          </cell>
          <cell r="R2232">
            <v>4.2560000000000002</v>
          </cell>
        </row>
        <row r="2233">
          <cell r="A2233" t="str">
            <v xml:space="preserve">Кожевен.22/1 </v>
          </cell>
          <cell r="B2233" t="str">
            <v xml:space="preserve">Кожевенная 18 Лит.У насосн </v>
          </cell>
          <cell r="C2233" t="str">
            <v xml:space="preserve">Прочие </v>
          </cell>
          <cell r="D2233">
            <v>119.5</v>
          </cell>
          <cell r="E2233">
            <v>0</v>
          </cell>
          <cell r="F2233">
            <v>333.4</v>
          </cell>
          <cell r="G2233">
            <v>0.43</v>
          </cell>
          <cell r="H2233">
            <v>1.19</v>
          </cell>
          <cell r="I2233">
            <v>4.5999999999999996</v>
          </cell>
          <cell r="J2233" t="str">
            <v xml:space="preserve"> </v>
          </cell>
          <cell r="K2233">
            <v>167</v>
          </cell>
          <cell r="L2233">
            <v>6.6500000000000005E-3</v>
          </cell>
          <cell r="M2233">
            <v>-19</v>
          </cell>
          <cell r="N2233">
            <v>18</v>
          </cell>
          <cell r="O2233">
            <v>1</v>
          </cell>
          <cell r="P2233">
            <v>9.7080000000000002</v>
          </cell>
          <cell r="Q2233">
            <v>0</v>
          </cell>
          <cell r="R2233">
            <v>9.7080000000000002</v>
          </cell>
        </row>
        <row r="2234">
          <cell r="A2234" t="str">
            <v xml:space="preserve">Кожевен.22/1 </v>
          </cell>
          <cell r="B2234" t="str">
            <v xml:space="preserve">Кожевенная 18 литЕ </v>
          </cell>
          <cell r="C2234" t="str">
            <v xml:space="preserve">Прочие </v>
          </cell>
          <cell r="D2234">
            <v>346</v>
          </cell>
          <cell r="E2234">
            <v>0</v>
          </cell>
          <cell r="F2234">
            <v>2619.5</v>
          </cell>
          <cell r="G2234">
            <v>0.43</v>
          </cell>
          <cell r="H2234">
            <v>1.19</v>
          </cell>
          <cell r="I2234">
            <v>4.5999999999999996</v>
          </cell>
          <cell r="J2234" t="str">
            <v xml:space="preserve"> </v>
          </cell>
          <cell r="K2234">
            <v>167</v>
          </cell>
          <cell r="L2234">
            <v>5.2250000000000005E-2</v>
          </cell>
          <cell r="M2234">
            <v>-19</v>
          </cell>
          <cell r="N2234">
            <v>18</v>
          </cell>
          <cell r="O2234">
            <v>1</v>
          </cell>
          <cell r="P2234">
            <v>76.283000000000001</v>
          </cell>
          <cell r="Q2234">
            <v>0</v>
          </cell>
          <cell r="R2234">
            <v>76.283000000000001</v>
          </cell>
        </row>
        <row r="2235">
          <cell r="A2235" t="str">
            <v xml:space="preserve">Итого по котельной </v>
          </cell>
          <cell r="B2235" t="str">
            <v xml:space="preserve">собственное ---------------------------- </v>
          </cell>
          <cell r="C2235" t="str">
            <v xml:space="preserve">По всем группам </v>
          </cell>
          <cell r="D2235">
            <v>26866.370000000003</v>
          </cell>
          <cell r="E2235">
            <v>84006</v>
          </cell>
          <cell r="F2235">
            <v>94915</v>
          </cell>
          <cell r="H2235">
            <v>1.19</v>
          </cell>
          <cell r="L2235">
            <v>1.6721239999999999</v>
          </cell>
          <cell r="P2235">
            <v>2407.4900000000002</v>
          </cell>
          <cell r="Q2235">
            <v>1386.6420000000001</v>
          </cell>
          <cell r="R2235">
            <v>2843.0789999999997</v>
          </cell>
        </row>
        <row r="2236">
          <cell r="A2236" t="str">
            <v xml:space="preserve"> </v>
          </cell>
          <cell r="B2236" t="str">
            <v xml:space="preserve"> </v>
          </cell>
          <cell r="C2236" t="str">
            <v xml:space="preserve">Бюджет </v>
          </cell>
          <cell r="D2236">
            <v>7308.8399999999992</v>
          </cell>
          <cell r="E2236">
            <v>30323</v>
          </cell>
          <cell r="F2236">
            <v>32170.29</v>
          </cell>
          <cell r="H2236">
            <v>1.19</v>
          </cell>
          <cell r="L2236">
            <v>0.51331299999999991</v>
          </cell>
          <cell r="P2236">
            <v>723.82500000000005</v>
          </cell>
          <cell r="Q2236">
            <v>0</v>
          </cell>
          <cell r="R2236">
            <v>723.82500000000005</v>
          </cell>
        </row>
        <row r="2237">
          <cell r="A2237" t="str">
            <v xml:space="preserve"> </v>
          </cell>
          <cell r="B2237" t="str">
            <v xml:space="preserve"> </v>
          </cell>
          <cell r="C2237" t="str">
            <v xml:space="preserve">"Население" в т.ч. "Жилзаказчик" </v>
          </cell>
          <cell r="D2237">
            <v>13819</v>
          </cell>
          <cell r="E2237">
            <v>47501</v>
          </cell>
          <cell r="F2237">
            <v>36260.559999999998</v>
          </cell>
          <cell r="H2237">
            <v>1.19</v>
          </cell>
          <cell r="L2237">
            <v>0.651416</v>
          </cell>
          <cell r="P2237">
            <v>951.053</v>
          </cell>
          <cell r="Q2237">
            <v>1386.6420000000001</v>
          </cell>
          <cell r="R2237">
            <v>1386.6420000000001</v>
          </cell>
        </row>
        <row r="2238">
          <cell r="A2238" t="str">
            <v xml:space="preserve"> </v>
          </cell>
          <cell r="B2238" t="str">
            <v xml:space="preserve"> </v>
          </cell>
          <cell r="C2238" t="str">
            <v xml:space="preserve">Жилзаказчик </v>
          </cell>
          <cell r="D2238">
            <v>11449.9</v>
          </cell>
          <cell r="E2238">
            <v>37522</v>
          </cell>
          <cell r="F2238">
            <v>31531.79</v>
          </cell>
          <cell r="H2238">
            <v>1.19</v>
          </cell>
          <cell r="L2238">
            <v>0.54213500000000003</v>
          </cell>
          <cell r="P2238">
            <v>791.505</v>
          </cell>
          <cell r="Q2238">
            <v>1144.883</v>
          </cell>
          <cell r="R2238">
            <v>1144.883</v>
          </cell>
        </row>
        <row r="2239">
          <cell r="A2239" t="str">
            <v xml:space="preserve"> </v>
          </cell>
          <cell r="B2239" t="str">
            <v xml:space="preserve"> </v>
          </cell>
          <cell r="C2239" t="str">
            <v xml:space="preserve">Прочие </v>
          </cell>
          <cell r="D2239">
            <v>5738.5300000000007</v>
          </cell>
          <cell r="E2239">
            <v>6182</v>
          </cell>
          <cell r="F2239">
            <v>26484.15</v>
          </cell>
          <cell r="H2239">
            <v>1.19</v>
          </cell>
          <cell r="L2239">
            <v>0.50739499999999993</v>
          </cell>
          <cell r="P2239">
            <v>732.61199999999997</v>
          </cell>
          <cell r="Q2239">
            <v>0</v>
          </cell>
          <cell r="R2239">
            <v>732.61199999999997</v>
          </cell>
        </row>
        <row r="2240">
          <cell r="A2240" t="str">
            <v>Тепловые потери в наружных сетях потребителей</v>
          </cell>
          <cell r="H2240">
            <v>1.19</v>
          </cell>
        </row>
        <row r="2241">
          <cell r="A2241" t="str">
            <v xml:space="preserve">Колосистый </v>
          </cell>
          <cell r="B2241" t="str">
            <v xml:space="preserve">Колос Звездная 14 ЛАРЬ </v>
          </cell>
          <cell r="C2241" t="str">
            <v xml:space="preserve">Прочие </v>
          </cell>
          <cell r="D2241">
            <v>359.31</v>
          </cell>
          <cell r="E2241">
            <v>0</v>
          </cell>
          <cell r="F2241">
            <v>1616.89</v>
          </cell>
          <cell r="G2241">
            <v>0.38</v>
          </cell>
          <cell r="H2241">
            <v>1.19</v>
          </cell>
          <cell r="I2241">
            <v>4.5999999999999996</v>
          </cell>
          <cell r="J2241" t="str">
            <v xml:space="preserve"> </v>
          </cell>
          <cell r="K2241">
            <v>167</v>
          </cell>
          <cell r="L2241">
            <v>2.6190000000000001E-2</v>
          </cell>
          <cell r="M2241">
            <v>-19</v>
          </cell>
          <cell r="N2241">
            <v>15</v>
          </cell>
          <cell r="O2241">
            <v>1</v>
          </cell>
          <cell r="P2241">
            <v>32.348999999999997</v>
          </cell>
          <cell r="Q2241">
            <v>0</v>
          </cell>
          <cell r="R2241">
            <v>32.348999999999997</v>
          </cell>
        </row>
        <row r="2242">
          <cell r="A2242" t="str">
            <v xml:space="preserve">Колосистый </v>
          </cell>
          <cell r="B2242" t="str">
            <v xml:space="preserve">Колос Звездная 36 адм.зд.КНИИСХ </v>
          </cell>
          <cell r="C2242" t="str">
            <v xml:space="preserve">Бюджет </v>
          </cell>
          <cell r="D2242">
            <v>792.67</v>
          </cell>
          <cell r="E2242">
            <v>0</v>
          </cell>
          <cell r="F2242">
            <v>2932.86</v>
          </cell>
          <cell r="G2242">
            <v>0.43</v>
          </cell>
          <cell r="H2242">
            <v>1.19</v>
          </cell>
          <cell r="I2242">
            <v>4.5999999999999996</v>
          </cell>
          <cell r="J2242" t="str">
            <v xml:space="preserve"> </v>
          </cell>
          <cell r="K2242">
            <v>167</v>
          </cell>
          <cell r="L2242">
            <v>5.8500000000000003E-2</v>
          </cell>
          <cell r="M2242">
            <v>-19</v>
          </cell>
          <cell r="N2242">
            <v>18</v>
          </cell>
          <cell r="O2242">
            <v>1</v>
          </cell>
          <cell r="P2242">
            <v>85.408000000000001</v>
          </cell>
          <cell r="Q2242">
            <v>0</v>
          </cell>
          <cell r="R2242">
            <v>85.408000000000001</v>
          </cell>
        </row>
        <row r="2243">
          <cell r="A2243" t="str">
            <v xml:space="preserve">Колосистый </v>
          </cell>
          <cell r="B2243" t="str">
            <v xml:space="preserve">Колос Звездная 36 столов.КНИИСХ </v>
          </cell>
          <cell r="C2243" t="str">
            <v xml:space="preserve">Бюджет </v>
          </cell>
          <cell r="D2243">
            <v>931.65</v>
          </cell>
          <cell r="E2243">
            <v>0</v>
          </cell>
          <cell r="F2243">
            <v>3447.1</v>
          </cell>
          <cell r="G2243">
            <v>0.35</v>
          </cell>
          <cell r="H2243">
            <v>1.19</v>
          </cell>
          <cell r="I2243">
            <v>4.5999999999999996</v>
          </cell>
          <cell r="J2243" t="str">
            <v xml:space="preserve"> </v>
          </cell>
          <cell r="K2243">
            <v>167</v>
          </cell>
          <cell r="L2243">
            <v>5.2940000000000001E-2</v>
          </cell>
          <cell r="M2243">
            <v>-19</v>
          </cell>
          <cell r="N2243">
            <v>16</v>
          </cell>
          <cell r="O2243">
            <v>1</v>
          </cell>
          <cell r="P2243">
            <v>69.584000000000003</v>
          </cell>
          <cell r="Q2243">
            <v>0</v>
          </cell>
          <cell r="R2243">
            <v>69.584000000000003</v>
          </cell>
        </row>
        <row r="2244">
          <cell r="A2244" t="str">
            <v xml:space="preserve">Колосистый </v>
          </cell>
          <cell r="B2244" t="str">
            <v xml:space="preserve">Колос Звездная 10 библиотека </v>
          </cell>
          <cell r="C2244" t="str">
            <v xml:space="preserve">Бюджет </v>
          </cell>
          <cell r="D2244">
            <v>166.19</v>
          </cell>
          <cell r="E2244">
            <v>0</v>
          </cell>
          <cell r="F2244">
            <v>747.86</v>
          </cell>
          <cell r="G2244">
            <v>0.43</v>
          </cell>
          <cell r="H2244">
            <v>1.19</v>
          </cell>
          <cell r="I2244">
            <v>4.5999999999999996</v>
          </cell>
          <cell r="J2244" t="str">
            <v xml:space="preserve"> </v>
          </cell>
          <cell r="K2244">
            <v>167</v>
          </cell>
          <cell r="L2244">
            <v>1.4917E-2</v>
          </cell>
          <cell r="M2244">
            <v>-19</v>
          </cell>
          <cell r="N2244">
            <v>18</v>
          </cell>
          <cell r="O2244">
            <v>1</v>
          </cell>
          <cell r="P2244">
            <v>21.777000000000001</v>
          </cell>
          <cell r="Q2244">
            <v>0</v>
          </cell>
          <cell r="R2244">
            <v>21.777000000000001</v>
          </cell>
        </row>
        <row r="2245">
          <cell r="A2245" t="str">
            <v xml:space="preserve">Колосистый </v>
          </cell>
          <cell r="B2245" t="str">
            <v xml:space="preserve">Колос Звездная 14 библ.-клуб </v>
          </cell>
          <cell r="C2245" t="str">
            <v xml:space="preserve">Бюджет </v>
          </cell>
          <cell r="D2245">
            <v>193.3</v>
          </cell>
          <cell r="E2245">
            <v>0</v>
          </cell>
          <cell r="F2245">
            <v>869.83</v>
          </cell>
          <cell r="G2245">
            <v>0.43</v>
          </cell>
          <cell r="H2245">
            <v>1.19</v>
          </cell>
          <cell r="I2245">
            <v>4.5999999999999996</v>
          </cell>
          <cell r="J2245" t="str">
            <v xml:space="preserve"> </v>
          </cell>
          <cell r="K2245">
            <v>167</v>
          </cell>
          <cell r="L2245">
            <v>1.7350000000000001E-2</v>
          </cell>
          <cell r="M2245">
            <v>-19</v>
          </cell>
          <cell r="N2245">
            <v>18</v>
          </cell>
          <cell r="O2245">
            <v>1</v>
          </cell>
          <cell r="P2245">
            <v>25.33</v>
          </cell>
          <cell r="Q2245">
            <v>0</v>
          </cell>
          <cell r="R2245">
            <v>25.33</v>
          </cell>
        </row>
        <row r="2246">
          <cell r="A2246" t="str">
            <v xml:space="preserve">Колосистый </v>
          </cell>
          <cell r="B2246" t="str">
            <v xml:space="preserve">Колос Звездная 5 сш 68 мастер. </v>
          </cell>
          <cell r="C2246" t="str">
            <v xml:space="preserve">Бюджет </v>
          </cell>
          <cell r="D2246">
            <v>214.85</v>
          </cell>
          <cell r="E2246">
            <v>0</v>
          </cell>
          <cell r="F2246">
            <v>966.81</v>
          </cell>
          <cell r="G2246">
            <v>0.39</v>
          </cell>
          <cell r="H2246">
            <v>1.19</v>
          </cell>
          <cell r="I2246">
            <v>4.5999999999999996</v>
          </cell>
          <cell r="J2246" t="str">
            <v xml:space="preserve"> </v>
          </cell>
          <cell r="K2246">
            <v>167</v>
          </cell>
          <cell r="L2246">
            <v>1.6545000000000001E-2</v>
          </cell>
          <cell r="M2246">
            <v>-19</v>
          </cell>
          <cell r="N2246">
            <v>16</v>
          </cell>
          <cell r="O2246">
            <v>1</v>
          </cell>
          <cell r="P2246">
            <v>21.745999999999999</v>
          </cell>
          <cell r="Q2246">
            <v>0</v>
          </cell>
          <cell r="R2246">
            <v>21.745999999999999</v>
          </cell>
        </row>
        <row r="2247">
          <cell r="A2247" t="str">
            <v xml:space="preserve">Колосистый </v>
          </cell>
          <cell r="B2247" t="str">
            <v xml:space="preserve">Колос Звездная 5 сш.68 </v>
          </cell>
          <cell r="C2247" t="str">
            <v xml:space="preserve">Бюджет </v>
          </cell>
          <cell r="D2247">
            <v>5042.8900000000003</v>
          </cell>
          <cell r="E2247">
            <v>734</v>
          </cell>
          <cell r="F2247">
            <v>22693</v>
          </cell>
          <cell r="G2247">
            <v>0.33</v>
          </cell>
          <cell r="H2247">
            <v>1.19</v>
          </cell>
          <cell r="I2247">
            <v>4.5999999999999996</v>
          </cell>
          <cell r="J2247" t="str">
            <v xml:space="preserve"> </v>
          </cell>
          <cell r="K2247">
            <v>167</v>
          </cell>
          <cell r="L2247">
            <v>0.3286</v>
          </cell>
          <cell r="M2247">
            <v>-19</v>
          </cell>
          <cell r="N2247">
            <v>16</v>
          </cell>
          <cell r="O2247">
            <v>1</v>
          </cell>
          <cell r="P2247">
            <v>431.90499999999997</v>
          </cell>
          <cell r="Q2247">
            <v>0</v>
          </cell>
          <cell r="R2247">
            <v>431.90499999999997</v>
          </cell>
        </row>
        <row r="2248">
          <cell r="A2248" t="str">
            <v xml:space="preserve">Колосистый </v>
          </cell>
          <cell r="B2248" t="str">
            <v xml:space="preserve">Колос Звездная 42 кв.2 ц/о </v>
          </cell>
          <cell r="C2248" t="str">
            <v xml:space="preserve">Население </v>
          </cell>
          <cell r="D2248">
            <v>111.5</v>
          </cell>
          <cell r="E2248">
            <v>0</v>
          </cell>
          <cell r="F2248">
            <v>384.2</v>
          </cell>
          <cell r="G2248">
            <v>0.66</v>
          </cell>
          <cell r="H2248">
            <v>1.19</v>
          </cell>
          <cell r="I2248">
            <v>4.5999999999999996</v>
          </cell>
          <cell r="J2248" t="str">
            <v xml:space="preserve">1 </v>
          </cell>
          <cell r="K2248">
            <v>167</v>
          </cell>
          <cell r="L2248">
            <v>7.3400000000000002E-3</v>
          </cell>
          <cell r="M2248">
            <v>-19</v>
          </cell>
          <cell r="N2248">
            <v>18</v>
          </cell>
          <cell r="O2248">
            <v>1</v>
          </cell>
          <cell r="P2248">
            <v>10.718</v>
          </cell>
          <cell r="Q2248">
            <v>14.792999999999999</v>
          </cell>
          <cell r="R2248">
            <v>14.792999999999999</v>
          </cell>
        </row>
        <row r="2249">
          <cell r="A2249" t="str">
            <v xml:space="preserve">Колосистый </v>
          </cell>
          <cell r="B2249" t="str">
            <v xml:space="preserve">Колос Пер Макаренко 7/1 кв.1 ж/д </v>
          </cell>
          <cell r="C2249" t="str">
            <v xml:space="preserve">Население </v>
          </cell>
          <cell r="D2249">
            <v>36.9</v>
          </cell>
          <cell r="E2249">
            <v>132</v>
          </cell>
          <cell r="F2249">
            <v>132.16</v>
          </cell>
          <cell r="G2249">
            <v>0.92</v>
          </cell>
          <cell r="H2249">
            <v>1.19</v>
          </cell>
          <cell r="I2249">
            <v>4.5999999999999996</v>
          </cell>
          <cell r="J2249" t="str">
            <v xml:space="preserve">1 </v>
          </cell>
          <cell r="K2249">
            <v>167</v>
          </cell>
          <cell r="L2249">
            <v>5.64E-3</v>
          </cell>
          <cell r="M2249">
            <v>-19</v>
          </cell>
          <cell r="N2249">
            <v>18</v>
          </cell>
          <cell r="O2249">
            <v>1</v>
          </cell>
          <cell r="P2249">
            <v>8.234</v>
          </cell>
          <cell r="Q2249">
            <v>4.8979999999999997</v>
          </cell>
          <cell r="R2249">
            <v>4.8979999999999997</v>
          </cell>
        </row>
        <row r="2250">
          <cell r="A2250" t="str">
            <v xml:space="preserve">Колосистый </v>
          </cell>
          <cell r="B2250" t="str">
            <v xml:space="preserve">Колос Макаренко 7/1 кв.2 ц/о </v>
          </cell>
          <cell r="C2250" t="str">
            <v xml:space="preserve">Население </v>
          </cell>
          <cell r="D2250">
            <v>39.700000000000003</v>
          </cell>
          <cell r="E2250">
            <v>0</v>
          </cell>
          <cell r="F2250">
            <v>149</v>
          </cell>
          <cell r="G2250">
            <v>0.92</v>
          </cell>
          <cell r="H2250">
            <v>1.19</v>
          </cell>
          <cell r="I2250">
            <v>4.5999999999999996</v>
          </cell>
          <cell r="J2250" t="str">
            <v xml:space="preserve">2 </v>
          </cell>
          <cell r="K2250">
            <v>167</v>
          </cell>
          <cell r="L2250">
            <v>5.6800000000000002E-3</v>
          </cell>
          <cell r="M2250">
            <v>-19</v>
          </cell>
          <cell r="N2250">
            <v>18</v>
          </cell>
          <cell r="O2250">
            <v>1</v>
          </cell>
          <cell r="P2250">
            <v>8.2929999999999993</v>
          </cell>
          <cell r="Q2250">
            <v>5.2679999999999998</v>
          </cell>
          <cell r="R2250">
            <v>5.2679999999999998</v>
          </cell>
        </row>
        <row r="2251">
          <cell r="A2251" t="str">
            <v xml:space="preserve">Колосистый </v>
          </cell>
          <cell r="B2251" t="str">
            <v xml:space="preserve">Колос Звездная 11 ж/д </v>
          </cell>
          <cell r="C2251" t="str">
            <v xml:space="preserve">Население </v>
          </cell>
          <cell r="D2251">
            <v>6575.3</v>
          </cell>
          <cell r="E2251">
            <v>30291</v>
          </cell>
          <cell r="F2251">
            <v>24329.53</v>
          </cell>
          <cell r="G2251">
            <v>0.35</v>
          </cell>
          <cell r="H2251">
            <v>1.19</v>
          </cell>
          <cell r="I2251">
            <v>4.5999999999999996</v>
          </cell>
          <cell r="J2251" t="str">
            <v xml:space="preserve">5 </v>
          </cell>
          <cell r="K2251">
            <v>167</v>
          </cell>
          <cell r="L2251">
            <v>0.39500000000000002</v>
          </cell>
          <cell r="M2251">
            <v>-19</v>
          </cell>
          <cell r="N2251">
            <v>18</v>
          </cell>
          <cell r="O2251">
            <v>1</v>
          </cell>
          <cell r="P2251">
            <v>576.69299999999998</v>
          </cell>
          <cell r="Q2251">
            <v>654.26199999999994</v>
          </cell>
          <cell r="R2251">
            <v>654.26199999999994</v>
          </cell>
        </row>
        <row r="2252">
          <cell r="A2252" t="str">
            <v xml:space="preserve">Колосистый </v>
          </cell>
          <cell r="B2252" t="str">
            <v xml:space="preserve">Колос адм.здание </v>
          </cell>
          <cell r="C2252" t="str">
            <v xml:space="preserve">Прочие </v>
          </cell>
          <cell r="D2252">
            <v>356.51</v>
          </cell>
          <cell r="E2252">
            <v>0</v>
          </cell>
          <cell r="F2252">
            <v>1604.3</v>
          </cell>
          <cell r="G2252">
            <v>0.43</v>
          </cell>
          <cell r="H2252">
            <v>1.19</v>
          </cell>
          <cell r="I2252">
            <v>4.5999999999999996</v>
          </cell>
          <cell r="J2252" t="str">
            <v xml:space="preserve"> </v>
          </cell>
          <cell r="K2252">
            <v>167</v>
          </cell>
          <cell r="L2252">
            <v>3.2000000000000001E-2</v>
          </cell>
          <cell r="M2252">
            <v>-19</v>
          </cell>
          <cell r="N2252">
            <v>18</v>
          </cell>
          <cell r="O2252">
            <v>1</v>
          </cell>
          <cell r="P2252">
            <v>46.72</v>
          </cell>
          <cell r="Q2252">
            <v>0</v>
          </cell>
          <cell r="R2252">
            <v>46.72</v>
          </cell>
        </row>
        <row r="2253">
          <cell r="A2253" t="str">
            <v xml:space="preserve">Колосистый </v>
          </cell>
          <cell r="B2253" t="str">
            <v xml:space="preserve">Колос цех халвы </v>
          </cell>
          <cell r="C2253" t="str">
            <v xml:space="preserve">Прочие </v>
          </cell>
          <cell r="D2253">
            <v>404.39</v>
          </cell>
          <cell r="E2253">
            <v>0</v>
          </cell>
          <cell r="F2253">
            <v>1819.76</v>
          </cell>
          <cell r="G2253">
            <v>0.4</v>
          </cell>
          <cell r="H2253">
            <v>1.19</v>
          </cell>
          <cell r="I2253">
            <v>4.5999999999999996</v>
          </cell>
          <cell r="J2253" t="str">
            <v xml:space="preserve"> </v>
          </cell>
          <cell r="K2253">
            <v>167</v>
          </cell>
          <cell r="L2253">
            <v>3.1940000000000003E-2</v>
          </cell>
          <cell r="M2253">
            <v>-19</v>
          </cell>
          <cell r="N2253">
            <v>16</v>
          </cell>
          <cell r="O2253">
            <v>1</v>
          </cell>
          <cell r="P2253">
            <v>41.981999999999999</v>
          </cell>
          <cell r="Q2253">
            <v>0</v>
          </cell>
          <cell r="R2253">
            <v>41.981999999999999</v>
          </cell>
        </row>
        <row r="2254">
          <cell r="A2254" t="str">
            <v xml:space="preserve">Колосистый </v>
          </cell>
          <cell r="B2254" t="str">
            <v xml:space="preserve">Колос Прохладная 14 кв.1 ц/о </v>
          </cell>
          <cell r="C2254" t="str">
            <v xml:space="preserve">Население </v>
          </cell>
          <cell r="D2254">
            <v>44.9</v>
          </cell>
          <cell r="E2254">
            <v>322</v>
          </cell>
          <cell r="F2254">
            <v>322</v>
          </cell>
          <cell r="G2254">
            <v>0.74</v>
          </cell>
          <cell r="H2254">
            <v>1.19</v>
          </cell>
          <cell r="I2254">
            <v>4.5999999999999996</v>
          </cell>
          <cell r="J2254" t="str">
            <v xml:space="preserve">1 </v>
          </cell>
          <cell r="K2254">
            <v>167</v>
          </cell>
          <cell r="L2254">
            <v>1.1070000000000002E-2</v>
          </cell>
          <cell r="M2254">
            <v>-19</v>
          </cell>
          <cell r="N2254">
            <v>18</v>
          </cell>
          <cell r="O2254">
            <v>1</v>
          </cell>
          <cell r="P2254">
            <v>16.161999999999999</v>
          </cell>
          <cell r="Q2254">
            <v>5.9589999999999996</v>
          </cell>
          <cell r="R2254">
            <v>5.9589999999999996</v>
          </cell>
        </row>
        <row r="2255">
          <cell r="A2255" t="str">
            <v xml:space="preserve">Колосистый </v>
          </cell>
          <cell r="B2255" t="str">
            <v xml:space="preserve">Колос Прохладная 12 ц/о </v>
          </cell>
          <cell r="C2255" t="str">
            <v xml:space="preserve">Население </v>
          </cell>
          <cell r="D2255">
            <v>144.5</v>
          </cell>
          <cell r="E2255">
            <v>589</v>
          </cell>
          <cell r="F2255">
            <v>589</v>
          </cell>
          <cell r="G2255">
            <v>0.67</v>
          </cell>
          <cell r="H2255">
            <v>1.19</v>
          </cell>
          <cell r="I2255">
            <v>4.5999999999999996</v>
          </cell>
          <cell r="J2255" t="str">
            <v xml:space="preserve">2 </v>
          </cell>
          <cell r="K2255">
            <v>167</v>
          </cell>
          <cell r="L2255">
            <v>1.83E-2</v>
          </cell>
          <cell r="M2255">
            <v>-19</v>
          </cell>
          <cell r="N2255">
            <v>18</v>
          </cell>
          <cell r="O2255">
            <v>1</v>
          </cell>
          <cell r="P2255">
            <v>26.716999999999999</v>
          </cell>
          <cell r="Q2255">
            <v>19.170999999999999</v>
          </cell>
          <cell r="R2255">
            <v>19.170999999999999</v>
          </cell>
        </row>
        <row r="2256">
          <cell r="A2256" t="str">
            <v xml:space="preserve">Колосистый </v>
          </cell>
          <cell r="B2256" t="str">
            <v xml:space="preserve">Колос Прохладная 14 кв.2 ц/о </v>
          </cell>
          <cell r="C2256" t="str">
            <v xml:space="preserve">Население </v>
          </cell>
          <cell r="D2256">
            <v>91.2</v>
          </cell>
          <cell r="E2256">
            <v>437</v>
          </cell>
          <cell r="F2256">
            <v>437</v>
          </cell>
          <cell r="G2256">
            <v>0.74</v>
          </cell>
          <cell r="H2256">
            <v>1.19</v>
          </cell>
          <cell r="I2256">
            <v>4.5999999999999996</v>
          </cell>
          <cell r="J2256" t="str">
            <v xml:space="preserve">2 </v>
          </cell>
          <cell r="K2256">
            <v>167</v>
          </cell>
          <cell r="L2256">
            <v>1.3990000000000001E-2</v>
          </cell>
          <cell r="M2256">
            <v>-19</v>
          </cell>
          <cell r="N2256">
            <v>18</v>
          </cell>
          <cell r="O2256">
            <v>1</v>
          </cell>
          <cell r="P2256">
            <v>20.425000000000001</v>
          </cell>
          <cell r="Q2256">
            <v>12.101000000000001</v>
          </cell>
          <cell r="R2256">
            <v>12.101000000000001</v>
          </cell>
        </row>
        <row r="2257">
          <cell r="A2257" t="str">
            <v xml:space="preserve">Колосистый </v>
          </cell>
          <cell r="B2257" t="str">
            <v xml:space="preserve">Колос Прохладная 8 кв.1 ц/о </v>
          </cell>
          <cell r="C2257" t="str">
            <v xml:space="preserve">Население </v>
          </cell>
          <cell r="D2257">
            <v>95.2</v>
          </cell>
          <cell r="E2257">
            <v>334</v>
          </cell>
          <cell r="F2257">
            <v>334</v>
          </cell>
          <cell r="G2257">
            <v>0.74</v>
          </cell>
          <cell r="H2257">
            <v>1.19</v>
          </cell>
          <cell r="I2257">
            <v>4.5999999999999996</v>
          </cell>
          <cell r="J2257" t="str">
            <v xml:space="preserve">2 </v>
          </cell>
          <cell r="K2257">
            <v>167</v>
          </cell>
          <cell r="L2257">
            <v>1.145E-2</v>
          </cell>
          <cell r="M2257">
            <v>-19</v>
          </cell>
          <cell r="N2257">
            <v>18</v>
          </cell>
          <cell r="O2257">
            <v>1</v>
          </cell>
          <cell r="P2257">
            <v>16.716000000000001</v>
          </cell>
          <cell r="Q2257">
            <v>12.632</v>
          </cell>
          <cell r="R2257">
            <v>12.632</v>
          </cell>
        </row>
        <row r="2258">
          <cell r="A2258" t="str">
            <v xml:space="preserve">Колосистый </v>
          </cell>
          <cell r="B2258" t="str">
            <v xml:space="preserve">Колос Прохладная 8 кв.2 ц/о </v>
          </cell>
          <cell r="C2258" t="str">
            <v xml:space="preserve">Население </v>
          </cell>
          <cell r="D2258">
            <v>96.5</v>
          </cell>
          <cell r="E2258">
            <v>334</v>
          </cell>
          <cell r="F2258">
            <v>334</v>
          </cell>
          <cell r="G2258">
            <v>0.74</v>
          </cell>
          <cell r="H2258">
            <v>1.19</v>
          </cell>
          <cell r="I2258">
            <v>4.5999999999999996</v>
          </cell>
          <cell r="J2258" t="str">
            <v xml:space="preserve">2 </v>
          </cell>
          <cell r="K2258">
            <v>167</v>
          </cell>
          <cell r="L2258">
            <v>1.145E-2</v>
          </cell>
          <cell r="M2258">
            <v>-19</v>
          </cell>
          <cell r="N2258">
            <v>18</v>
          </cell>
          <cell r="O2258">
            <v>1</v>
          </cell>
          <cell r="P2258">
            <v>16.716000000000001</v>
          </cell>
          <cell r="Q2258">
            <v>12.803000000000001</v>
          </cell>
          <cell r="R2258">
            <v>12.803000000000001</v>
          </cell>
        </row>
        <row r="2259">
          <cell r="A2259" t="str">
            <v xml:space="preserve">Колосистый </v>
          </cell>
          <cell r="B2259" t="str">
            <v xml:space="preserve">Колос Гвардейская 26 кв.1 ц/о </v>
          </cell>
          <cell r="C2259" t="str">
            <v xml:space="preserve">Население </v>
          </cell>
          <cell r="D2259">
            <v>42.8</v>
          </cell>
          <cell r="E2259">
            <v>106</v>
          </cell>
          <cell r="F2259">
            <v>106</v>
          </cell>
          <cell r="G2259">
            <v>0.92</v>
          </cell>
          <cell r="H2259">
            <v>1.19</v>
          </cell>
          <cell r="I2259">
            <v>4.5999999999999996</v>
          </cell>
          <cell r="J2259" t="str">
            <v xml:space="preserve">1 </v>
          </cell>
          <cell r="K2259">
            <v>167</v>
          </cell>
          <cell r="L2259">
            <v>4.5400000000000006E-3</v>
          </cell>
          <cell r="M2259">
            <v>-19</v>
          </cell>
          <cell r="N2259">
            <v>18</v>
          </cell>
          <cell r="O2259">
            <v>1</v>
          </cell>
          <cell r="P2259">
            <v>6.6289999999999996</v>
          </cell>
          <cell r="Q2259">
            <v>5.6779999999999999</v>
          </cell>
          <cell r="R2259">
            <v>5.6779999999999999</v>
          </cell>
        </row>
        <row r="2260">
          <cell r="A2260" t="str">
            <v xml:space="preserve">Колосистый </v>
          </cell>
          <cell r="B2260" t="str">
            <v xml:space="preserve">Колос Гвардейская 26 кв.2 </v>
          </cell>
          <cell r="C2260" t="str">
            <v xml:space="preserve">Население </v>
          </cell>
          <cell r="D2260">
            <v>36.4</v>
          </cell>
          <cell r="E2260">
            <v>91</v>
          </cell>
          <cell r="F2260">
            <v>91.39</v>
          </cell>
          <cell r="G2260">
            <v>0.92</v>
          </cell>
          <cell r="H2260">
            <v>1.19</v>
          </cell>
          <cell r="I2260">
            <v>4.5999999999999996</v>
          </cell>
          <cell r="J2260" t="str">
            <v xml:space="preserve">1 </v>
          </cell>
          <cell r="K2260">
            <v>167</v>
          </cell>
          <cell r="L2260">
            <v>3.9000000000000003E-3</v>
          </cell>
          <cell r="M2260">
            <v>-19</v>
          </cell>
          <cell r="N2260">
            <v>18</v>
          </cell>
          <cell r="O2260">
            <v>1</v>
          </cell>
          <cell r="P2260">
            <v>5.694</v>
          </cell>
          <cell r="Q2260">
            <v>4.8310000000000004</v>
          </cell>
          <cell r="R2260">
            <v>4.8310000000000004</v>
          </cell>
        </row>
        <row r="2261">
          <cell r="A2261" t="str">
            <v xml:space="preserve">Колосистый </v>
          </cell>
          <cell r="B2261" t="str">
            <v xml:space="preserve">Колос Гвардейская 26 кв.3 ц/о </v>
          </cell>
          <cell r="C2261" t="str">
            <v xml:space="preserve">Население </v>
          </cell>
          <cell r="D2261">
            <v>63.3</v>
          </cell>
          <cell r="E2261">
            <v>169</v>
          </cell>
          <cell r="F2261">
            <v>169</v>
          </cell>
          <cell r="G2261">
            <v>0.92</v>
          </cell>
          <cell r="H2261">
            <v>1.19</v>
          </cell>
          <cell r="I2261">
            <v>4.5999999999999996</v>
          </cell>
          <cell r="J2261" t="str">
            <v xml:space="preserve">1 </v>
          </cell>
          <cell r="K2261">
            <v>167</v>
          </cell>
          <cell r="L2261">
            <v>6.4100000000000008E-3</v>
          </cell>
          <cell r="M2261">
            <v>-19</v>
          </cell>
          <cell r="N2261">
            <v>18</v>
          </cell>
          <cell r="O2261">
            <v>1</v>
          </cell>
          <cell r="P2261">
            <v>9.359</v>
          </cell>
          <cell r="Q2261">
            <v>8.3970000000000002</v>
          </cell>
          <cell r="R2261">
            <v>8.3970000000000002</v>
          </cell>
        </row>
        <row r="2262">
          <cell r="A2262" t="str">
            <v xml:space="preserve">Колосистый </v>
          </cell>
          <cell r="B2262" t="str">
            <v xml:space="preserve">Колос Гвардейская 26 кв.4 ц/о </v>
          </cell>
          <cell r="C2262" t="str">
            <v xml:space="preserve">Население </v>
          </cell>
          <cell r="D2262">
            <v>67.8</v>
          </cell>
          <cell r="E2262">
            <v>190</v>
          </cell>
          <cell r="F2262">
            <v>190</v>
          </cell>
          <cell r="G2262">
            <v>0.92</v>
          </cell>
          <cell r="H2262">
            <v>1.19</v>
          </cell>
          <cell r="I2262">
            <v>4.5999999999999996</v>
          </cell>
          <cell r="J2262" t="str">
            <v xml:space="preserve">1 </v>
          </cell>
          <cell r="K2262">
            <v>167</v>
          </cell>
          <cell r="L2262">
            <v>6.8449999999999995E-3</v>
          </cell>
          <cell r="M2262">
            <v>-19</v>
          </cell>
          <cell r="N2262">
            <v>18</v>
          </cell>
          <cell r="O2262">
            <v>1</v>
          </cell>
          <cell r="P2262">
            <v>9.9930000000000003</v>
          </cell>
          <cell r="Q2262">
            <v>8.9939999999999998</v>
          </cell>
          <cell r="R2262">
            <v>8.9939999999999998</v>
          </cell>
        </row>
        <row r="2263">
          <cell r="A2263" t="str">
            <v xml:space="preserve">Колосистый </v>
          </cell>
          <cell r="B2263" t="str">
            <v xml:space="preserve">Колос Макаренко 27 кв.2 </v>
          </cell>
          <cell r="C2263" t="str">
            <v xml:space="preserve">Население </v>
          </cell>
          <cell r="D2263">
            <v>120</v>
          </cell>
          <cell r="E2263">
            <v>411</v>
          </cell>
          <cell r="F2263">
            <v>455.01</v>
          </cell>
          <cell r="G2263">
            <v>0.69</v>
          </cell>
          <cell r="H2263">
            <v>1.19</v>
          </cell>
          <cell r="I2263">
            <v>4.5999999999999996</v>
          </cell>
          <cell r="J2263" t="str">
            <v xml:space="preserve">2 </v>
          </cell>
          <cell r="K2263">
            <v>167</v>
          </cell>
          <cell r="L2263">
            <v>1.387E-2</v>
          </cell>
          <cell r="M2263">
            <v>-19</v>
          </cell>
          <cell r="N2263">
            <v>18</v>
          </cell>
          <cell r="O2263">
            <v>1</v>
          </cell>
          <cell r="P2263">
            <v>20.251999999999999</v>
          </cell>
          <cell r="Q2263">
            <v>15.920999999999999</v>
          </cell>
          <cell r="R2263">
            <v>15.920999999999999</v>
          </cell>
        </row>
        <row r="2264">
          <cell r="A2264" t="str">
            <v xml:space="preserve">Колосистый </v>
          </cell>
          <cell r="B2264" t="str">
            <v xml:space="preserve">Колос Макаренко 8 пристр.к кв.3 </v>
          </cell>
          <cell r="C2264" t="str">
            <v xml:space="preserve">Население </v>
          </cell>
          <cell r="D2264">
            <v>14.5</v>
          </cell>
          <cell r="E2264">
            <v>48</v>
          </cell>
          <cell r="F2264">
            <v>47.5</v>
          </cell>
          <cell r="G2264">
            <v>0.92</v>
          </cell>
          <cell r="H2264">
            <v>1.19</v>
          </cell>
          <cell r="I2264">
            <v>4.5999999999999996</v>
          </cell>
          <cell r="J2264" t="str">
            <v xml:space="preserve">1 </v>
          </cell>
          <cell r="K2264">
            <v>167</v>
          </cell>
          <cell r="L2264">
            <v>2.0269999999999997E-3</v>
          </cell>
          <cell r="M2264">
            <v>-19</v>
          </cell>
          <cell r="N2264">
            <v>18</v>
          </cell>
          <cell r="O2264">
            <v>1</v>
          </cell>
          <cell r="P2264">
            <v>2.9609999999999999</v>
          </cell>
          <cell r="Q2264">
            <v>1.9239999999999999</v>
          </cell>
          <cell r="R2264">
            <v>1.9239999999999999</v>
          </cell>
        </row>
        <row r="2265">
          <cell r="A2265" t="str">
            <v xml:space="preserve">Колосистый </v>
          </cell>
          <cell r="B2265" t="str">
            <v xml:space="preserve">Колос Прохладная 2 кв.1 </v>
          </cell>
          <cell r="C2265" t="str">
            <v xml:space="preserve">Население </v>
          </cell>
          <cell r="D2265">
            <v>89.9</v>
          </cell>
          <cell r="E2265">
            <v>331</v>
          </cell>
          <cell r="F2265">
            <v>330.94</v>
          </cell>
          <cell r="G2265">
            <v>0.74</v>
          </cell>
          <cell r="H2265">
            <v>1.19</v>
          </cell>
          <cell r="I2265">
            <v>4.5999999999999996</v>
          </cell>
          <cell r="J2265" t="str">
            <v xml:space="preserve">2 </v>
          </cell>
          <cell r="K2265">
            <v>167</v>
          </cell>
          <cell r="L2265">
            <v>1.136E-2</v>
          </cell>
          <cell r="M2265">
            <v>-19</v>
          </cell>
          <cell r="N2265">
            <v>18</v>
          </cell>
          <cell r="O2265">
            <v>1</v>
          </cell>
          <cell r="P2265">
            <v>16.584</v>
          </cell>
          <cell r="Q2265">
            <v>11.929</v>
          </cell>
          <cell r="R2265">
            <v>11.929</v>
          </cell>
        </row>
        <row r="2266">
          <cell r="A2266" t="str">
            <v xml:space="preserve">Колосистый </v>
          </cell>
          <cell r="B2266" t="str">
            <v xml:space="preserve">Колос Макаренко 37 ж/д </v>
          </cell>
          <cell r="C2266" t="str">
            <v xml:space="preserve">Население </v>
          </cell>
          <cell r="D2266">
            <v>95.8</v>
          </cell>
          <cell r="E2266">
            <v>442</v>
          </cell>
          <cell r="F2266">
            <v>441.78</v>
          </cell>
          <cell r="G2266">
            <v>0.69</v>
          </cell>
          <cell r="H2266">
            <v>1.19</v>
          </cell>
          <cell r="I2266">
            <v>4.5999999999999996</v>
          </cell>
          <cell r="J2266" t="str">
            <v xml:space="preserve">2 </v>
          </cell>
          <cell r="K2266">
            <v>167</v>
          </cell>
          <cell r="L2266">
            <v>1.4140000000000002E-2</v>
          </cell>
          <cell r="M2266">
            <v>-19</v>
          </cell>
          <cell r="N2266">
            <v>18</v>
          </cell>
          <cell r="O2266">
            <v>1</v>
          </cell>
          <cell r="P2266">
            <v>20.643000000000001</v>
          </cell>
          <cell r="Q2266">
            <v>12.709</v>
          </cell>
          <cell r="R2266">
            <v>12.709</v>
          </cell>
        </row>
        <row r="2267">
          <cell r="A2267" t="str">
            <v xml:space="preserve">Колосистый </v>
          </cell>
          <cell r="B2267" t="str">
            <v xml:space="preserve">Колос Звездная 44 ж/дом </v>
          </cell>
          <cell r="C2267" t="str">
            <v xml:space="preserve">Население </v>
          </cell>
          <cell r="D2267">
            <v>145.6</v>
          </cell>
          <cell r="E2267">
            <v>527</v>
          </cell>
          <cell r="F2267">
            <v>526.9</v>
          </cell>
          <cell r="G2267">
            <v>0.68</v>
          </cell>
          <cell r="H2267">
            <v>1.19</v>
          </cell>
          <cell r="I2267">
            <v>4.5999999999999996</v>
          </cell>
          <cell r="J2267" t="str">
            <v xml:space="preserve">1 </v>
          </cell>
          <cell r="K2267">
            <v>167</v>
          </cell>
          <cell r="L2267">
            <v>1.6620000000000003E-2</v>
          </cell>
          <cell r="M2267">
            <v>-19</v>
          </cell>
          <cell r="N2267">
            <v>18</v>
          </cell>
          <cell r="O2267">
            <v>1</v>
          </cell>
          <cell r="P2267">
            <v>24.265000000000001</v>
          </cell>
          <cell r="Q2267">
            <v>19.315000000000001</v>
          </cell>
          <cell r="R2267">
            <v>19.315000000000001</v>
          </cell>
        </row>
        <row r="2268">
          <cell r="A2268" t="str">
            <v xml:space="preserve">Колосистый </v>
          </cell>
          <cell r="B2268" t="str">
            <v xml:space="preserve">Колос Макаренко 31 ц/о </v>
          </cell>
          <cell r="C2268" t="str">
            <v xml:space="preserve">Население </v>
          </cell>
          <cell r="D2268">
            <v>99.6</v>
          </cell>
          <cell r="E2268">
            <v>390</v>
          </cell>
          <cell r="F2268">
            <v>390</v>
          </cell>
          <cell r="G2268">
            <v>0.71</v>
          </cell>
          <cell r="H2268">
            <v>1.19</v>
          </cell>
          <cell r="I2268">
            <v>4.5999999999999996</v>
          </cell>
          <cell r="J2268" t="str">
            <v xml:space="preserve">2 </v>
          </cell>
          <cell r="K2268">
            <v>167</v>
          </cell>
          <cell r="L2268">
            <v>1.285E-2</v>
          </cell>
          <cell r="M2268">
            <v>-19</v>
          </cell>
          <cell r="N2268">
            <v>18</v>
          </cell>
          <cell r="O2268">
            <v>1</v>
          </cell>
          <cell r="P2268">
            <v>18.760999999999999</v>
          </cell>
          <cell r="Q2268">
            <v>13.212</v>
          </cell>
          <cell r="R2268">
            <v>13.212</v>
          </cell>
        </row>
        <row r="2269">
          <cell r="A2269" t="str">
            <v xml:space="preserve">Колосистый </v>
          </cell>
          <cell r="B2269" t="str">
            <v xml:space="preserve">Колос Звездная 21 кв.1 </v>
          </cell>
          <cell r="C2269" t="str">
            <v xml:space="preserve">Население </v>
          </cell>
          <cell r="D2269">
            <v>43.8</v>
          </cell>
          <cell r="E2269">
            <v>87</v>
          </cell>
          <cell r="F2269">
            <v>87</v>
          </cell>
          <cell r="G2269">
            <v>0.92</v>
          </cell>
          <cell r="H2269">
            <v>1.19</v>
          </cell>
          <cell r="I2269">
            <v>4.5999999999999996</v>
          </cell>
          <cell r="J2269" t="str">
            <v xml:space="preserve">1 </v>
          </cell>
          <cell r="K2269">
            <v>167</v>
          </cell>
          <cell r="L2269">
            <v>4.5750000000000001E-3</v>
          </cell>
          <cell r="M2269">
            <v>-19</v>
          </cell>
          <cell r="N2269">
            <v>18</v>
          </cell>
          <cell r="O2269">
            <v>1</v>
          </cell>
          <cell r="P2269">
            <v>6.68</v>
          </cell>
          <cell r="Q2269">
            <v>5.81</v>
          </cell>
          <cell r="R2269">
            <v>5.81</v>
          </cell>
        </row>
        <row r="2270">
          <cell r="A2270" t="str">
            <v xml:space="preserve">Колосистый </v>
          </cell>
          <cell r="B2270" t="str">
            <v xml:space="preserve">Колос Макаренко 11/1 адм.зд. </v>
          </cell>
          <cell r="C2270" t="str">
            <v xml:space="preserve">Прочие </v>
          </cell>
          <cell r="D2270">
            <v>223.7</v>
          </cell>
          <cell r="E2270">
            <v>1055</v>
          </cell>
          <cell r="F2270">
            <v>1055</v>
          </cell>
          <cell r="G2270">
            <v>0.43</v>
          </cell>
          <cell r="H2270">
            <v>1.19</v>
          </cell>
          <cell r="I2270">
            <v>4.5999999999999996</v>
          </cell>
          <cell r="J2270" t="str">
            <v xml:space="preserve"> </v>
          </cell>
          <cell r="K2270">
            <v>167</v>
          </cell>
          <cell r="L2270">
            <v>2.1000000000000001E-2</v>
          </cell>
          <cell r="M2270">
            <v>-19</v>
          </cell>
          <cell r="N2270">
            <v>18</v>
          </cell>
          <cell r="O2270">
            <v>1</v>
          </cell>
          <cell r="P2270">
            <v>30.66</v>
          </cell>
          <cell r="Q2270">
            <v>0</v>
          </cell>
          <cell r="R2270">
            <v>30.66</v>
          </cell>
        </row>
        <row r="2271">
          <cell r="A2271" t="str">
            <v xml:space="preserve">Колосистый </v>
          </cell>
          <cell r="B2271" t="str">
            <v xml:space="preserve">Колос Прохладная 16 д/с 163 </v>
          </cell>
          <cell r="C2271" t="str">
            <v xml:space="preserve">Бюджет </v>
          </cell>
          <cell r="D2271">
            <v>2122.09</v>
          </cell>
          <cell r="E2271">
            <v>0</v>
          </cell>
          <cell r="F2271">
            <v>9581</v>
          </cell>
          <cell r="G2271">
            <v>0.34</v>
          </cell>
          <cell r="H2271">
            <v>1.19</v>
          </cell>
          <cell r="I2271">
            <v>4.5999999999999996</v>
          </cell>
          <cell r="J2271" t="str">
            <v xml:space="preserve"> </v>
          </cell>
          <cell r="K2271">
            <v>167</v>
          </cell>
          <cell r="L2271">
            <v>0.159275</v>
          </cell>
          <cell r="M2271">
            <v>-19</v>
          </cell>
          <cell r="N2271">
            <v>20</v>
          </cell>
          <cell r="O2271">
            <v>1</v>
          </cell>
          <cell r="P2271">
            <v>253.351</v>
          </cell>
          <cell r="Q2271">
            <v>0</v>
          </cell>
          <cell r="R2271">
            <v>253.351</v>
          </cell>
        </row>
        <row r="2272">
          <cell r="A2272" t="str">
            <v xml:space="preserve">Колосистый </v>
          </cell>
          <cell r="B2272" t="str">
            <v xml:space="preserve">Колос Прохладная 18 ц/о </v>
          </cell>
          <cell r="C2272" t="str">
            <v xml:space="preserve">Население </v>
          </cell>
          <cell r="D2272">
            <v>115.8</v>
          </cell>
          <cell r="E2272">
            <v>0</v>
          </cell>
          <cell r="F2272">
            <v>423.11</v>
          </cell>
          <cell r="G2272">
            <v>0.67</v>
          </cell>
          <cell r="H2272">
            <v>1.19</v>
          </cell>
          <cell r="I2272">
            <v>4.5999999999999996</v>
          </cell>
          <cell r="J2272" t="str">
            <v xml:space="preserve">2 </v>
          </cell>
          <cell r="K2272">
            <v>167</v>
          </cell>
          <cell r="L2272">
            <v>1.315E-2</v>
          </cell>
          <cell r="M2272">
            <v>-19</v>
          </cell>
          <cell r="N2272">
            <v>18</v>
          </cell>
          <cell r="O2272">
            <v>1</v>
          </cell>
          <cell r="P2272">
            <v>19.199000000000002</v>
          </cell>
          <cell r="Q2272">
            <v>15.362</v>
          </cell>
          <cell r="R2272">
            <v>15.362</v>
          </cell>
        </row>
        <row r="2273">
          <cell r="A2273" t="str">
            <v xml:space="preserve">Колосистый </v>
          </cell>
          <cell r="B2273" t="str">
            <v xml:space="preserve">Колос Прохладная 18 ж/дом ц/о </v>
          </cell>
          <cell r="C2273" t="str">
            <v xml:space="preserve">Население </v>
          </cell>
          <cell r="D2273">
            <v>85.8</v>
          </cell>
          <cell r="E2273">
            <v>0</v>
          </cell>
          <cell r="F2273">
            <v>327.81</v>
          </cell>
          <cell r="G2273">
            <v>0.67</v>
          </cell>
          <cell r="H2273">
            <v>1.19</v>
          </cell>
          <cell r="I2273">
            <v>4.5999999999999996</v>
          </cell>
          <cell r="J2273" t="str">
            <v xml:space="preserve">2 </v>
          </cell>
          <cell r="K2273">
            <v>167</v>
          </cell>
          <cell r="L2273">
            <v>1.0187999999999999E-2</v>
          </cell>
          <cell r="M2273">
            <v>-19</v>
          </cell>
          <cell r="N2273">
            <v>18</v>
          </cell>
          <cell r="O2273">
            <v>1</v>
          </cell>
          <cell r="P2273">
            <v>14.875999999999999</v>
          </cell>
          <cell r="Q2273">
            <v>11.382</v>
          </cell>
          <cell r="R2273">
            <v>11.382</v>
          </cell>
        </row>
        <row r="2274">
          <cell r="A2274" t="str">
            <v xml:space="preserve">Колосистый </v>
          </cell>
          <cell r="B2274" t="str">
            <v xml:space="preserve">Колос Звездный Пер 6 п/о 53 </v>
          </cell>
          <cell r="C2274" t="str">
            <v xml:space="preserve">Прочие </v>
          </cell>
          <cell r="D2274">
            <v>46.57</v>
          </cell>
          <cell r="E2274">
            <v>0</v>
          </cell>
          <cell r="F2274">
            <v>209.56</v>
          </cell>
          <cell r="G2274">
            <v>0.43</v>
          </cell>
          <cell r="H2274">
            <v>1.19</v>
          </cell>
          <cell r="I2274">
            <v>4.5999999999999996</v>
          </cell>
          <cell r="J2274" t="str">
            <v xml:space="preserve"> </v>
          </cell>
          <cell r="K2274">
            <v>167</v>
          </cell>
          <cell r="L2274">
            <v>4.1800000000000006E-3</v>
          </cell>
          <cell r="M2274">
            <v>-19</v>
          </cell>
          <cell r="N2274">
            <v>18</v>
          </cell>
          <cell r="O2274">
            <v>1</v>
          </cell>
          <cell r="P2274">
            <v>6.1029999999999998</v>
          </cell>
          <cell r="Q2274">
            <v>0</v>
          </cell>
          <cell r="R2274">
            <v>6.1029999999999998</v>
          </cell>
        </row>
        <row r="2275">
          <cell r="A2275" t="str">
            <v xml:space="preserve">Колосистый </v>
          </cell>
          <cell r="B2275" t="str">
            <v xml:space="preserve">Колос Пер Звездный 12 кв.1 </v>
          </cell>
          <cell r="C2275" t="str">
            <v xml:space="preserve">Население </v>
          </cell>
          <cell r="D2275">
            <v>41.7</v>
          </cell>
          <cell r="E2275">
            <v>0</v>
          </cell>
          <cell r="F2275">
            <v>162.13</v>
          </cell>
          <cell r="G2275">
            <v>0.57999999999999996</v>
          </cell>
          <cell r="H2275">
            <v>1.19</v>
          </cell>
          <cell r="I2275">
            <v>4.5999999999999996</v>
          </cell>
          <cell r="J2275" t="str">
            <v xml:space="preserve">2 </v>
          </cell>
          <cell r="K2275">
            <v>167</v>
          </cell>
          <cell r="L2275">
            <v>4.3619999999999996E-3</v>
          </cell>
          <cell r="M2275">
            <v>-19</v>
          </cell>
          <cell r="N2275">
            <v>18</v>
          </cell>
          <cell r="O2275">
            <v>1</v>
          </cell>
          <cell r="P2275">
            <v>6.3689999999999998</v>
          </cell>
          <cell r="Q2275">
            <v>5.5330000000000004</v>
          </cell>
          <cell r="R2275">
            <v>5.5330000000000004</v>
          </cell>
        </row>
        <row r="2276">
          <cell r="A2276" t="str">
            <v xml:space="preserve">Колосистый </v>
          </cell>
          <cell r="B2276" t="str">
            <v xml:space="preserve">Колос Пер Звездный 12 кв.2 ц/о </v>
          </cell>
          <cell r="C2276" t="str">
            <v xml:space="preserve">Население </v>
          </cell>
          <cell r="D2276">
            <v>54.1</v>
          </cell>
          <cell r="E2276">
            <v>0</v>
          </cell>
          <cell r="F2276">
            <v>209.63</v>
          </cell>
          <cell r="G2276">
            <v>0.57999999999999996</v>
          </cell>
          <cell r="H2276">
            <v>1.19</v>
          </cell>
          <cell r="I2276">
            <v>4.5999999999999996</v>
          </cell>
          <cell r="J2276" t="str">
            <v xml:space="preserve">2 </v>
          </cell>
          <cell r="K2276">
            <v>167</v>
          </cell>
          <cell r="L2276">
            <v>5.64E-3</v>
          </cell>
          <cell r="M2276">
            <v>-19</v>
          </cell>
          <cell r="N2276">
            <v>18</v>
          </cell>
          <cell r="O2276">
            <v>1</v>
          </cell>
          <cell r="P2276">
            <v>8.234</v>
          </cell>
          <cell r="Q2276">
            <v>7.1749999999999998</v>
          </cell>
          <cell r="R2276">
            <v>7.1749999999999998</v>
          </cell>
        </row>
        <row r="2277">
          <cell r="A2277" t="str">
            <v xml:space="preserve">Колосистый </v>
          </cell>
          <cell r="B2277" t="str">
            <v xml:space="preserve">Колос Пер Звездный 12 кв.3 </v>
          </cell>
          <cell r="C2277" t="str">
            <v xml:space="preserve">Население </v>
          </cell>
          <cell r="D2277">
            <v>44</v>
          </cell>
          <cell r="E2277">
            <v>0</v>
          </cell>
          <cell r="F2277">
            <v>171.87</v>
          </cell>
          <cell r="G2277">
            <v>0.57999999999999996</v>
          </cell>
          <cell r="H2277">
            <v>1.19</v>
          </cell>
          <cell r="I2277">
            <v>4.5999999999999996</v>
          </cell>
          <cell r="J2277" t="str">
            <v xml:space="preserve">2 </v>
          </cell>
          <cell r="K2277">
            <v>167</v>
          </cell>
          <cell r="L2277">
            <v>4.6239999999999996E-3</v>
          </cell>
          <cell r="M2277">
            <v>-19</v>
          </cell>
          <cell r="N2277">
            <v>18</v>
          </cell>
          <cell r="O2277">
            <v>1</v>
          </cell>
          <cell r="P2277">
            <v>6.7510000000000003</v>
          </cell>
          <cell r="Q2277">
            <v>5.8369999999999997</v>
          </cell>
          <cell r="R2277">
            <v>5.8369999999999997</v>
          </cell>
        </row>
        <row r="2278">
          <cell r="A2278" t="str">
            <v xml:space="preserve">Колосистый </v>
          </cell>
          <cell r="B2278" t="str">
            <v xml:space="preserve">Колос Пер Звездный 12 кв.4 ц/о </v>
          </cell>
          <cell r="C2278" t="str">
            <v xml:space="preserve">Население </v>
          </cell>
          <cell r="D2278">
            <v>41.5</v>
          </cell>
          <cell r="E2278">
            <v>0</v>
          </cell>
          <cell r="F2278">
            <v>162.13</v>
          </cell>
          <cell r="G2278">
            <v>0.57999999999999996</v>
          </cell>
          <cell r="H2278">
            <v>1.19</v>
          </cell>
          <cell r="I2278">
            <v>4.5999999999999996</v>
          </cell>
          <cell r="J2278" t="str">
            <v xml:space="preserve">2 </v>
          </cell>
          <cell r="K2278">
            <v>167</v>
          </cell>
          <cell r="L2278">
            <v>4.3619999999999996E-3</v>
          </cell>
          <cell r="M2278">
            <v>-19</v>
          </cell>
          <cell r="N2278">
            <v>18</v>
          </cell>
          <cell r="O2278">
            <v>1</v>
          </cell>
          <cell r="P2278">
            <v>6.3689999999999998</v>
          </cell>
          <cell r="Q2278">
            <v>5.5060000000000002</v>
          </cell>
          <cell r="R2278">
            <v>5.5060000000000002</v>
          </cell>
        </row>
        <row r="2279">
          <cell r="A2279" t="str">
            <v xml:space="preserve">Колосистый </v>
          </cell>
          <cell r="B2279" t="str">
            <v xml:space="preserve">Колос Пер Звездный 12 кв.5 </v>
          </cell>
          <cell r="C2279" t="str">
            <v xml:space="preserve">Население </v>
          </cell>
          <cell r="D2279">
            <v>44</v>
          </cell>
          <cell r="E2279">
            <v>0</v>
          </cell>
          <cell r="F2279">
            <v>171.87</v>
          </cell>
          <cell r="G2279">
            <v>0.57999999999999996</v>
          </cell>
          <cell r="H2279">
            <v>1.19</v>
          </cell>
          <cell r="I2279">
            <v>4.5999999999999996</v>
          </cell>
          <cell r="J2279" t="str">
            <v xml:space="preserve">2 </v>
          </cell>
          <cell r="K2279">
            <v>167</v>
          </cell>
          <cell r="L2279">
            <v>4.6239999999999996E-3</v>
          </cell>
          <cell r="M2279">
            <v>-19</v>
          </cell>
          <cell r="N2279">
            <v>18</v>
          </cell>
          <cell r="O2279">
            <v>1</v>
          </cell>
          <cell r="P2279">
            <v>6.7510000000000003</v>
          </cell>
          <cell r="Q2279">
            <v>5.8369999999999997</v>
          </cell>
          <cell r="R2279">
            <v>5.8369999999999997</v>
          </cell>
        </row>
        <row r="2280">
          <cell r="A2280" t="str">
            <v xml:space="preserve">Колосистый </v>
          </cell>
          <cell r="B2280" t="str">
            <v xml:space="preserve">Колос Пер Звездный 12 кв.6 ц/о </v>
          </cell>
          <cell r="C2280" t="str">
            <v xml:space="preserve">Население </v>
          </cell>
          <cell r="D2280">
            <v>52.7</v>
          </cell>
          <cell r="E2280">
            <v>0</v>
          </cell>
          <cell r="F2280">
            <v>205.84</v>
          </cell>
          <cell r="G2280">
            <v>0.57999999999999996</v>
          </cell>
          <cell r="H2280">
            <v>1.19</v>
          </cell>
          <cell r="I2280">
            <v>4.5999999999999996</v>
          </cell>
          <cell r="J2280" t="str">
            <v xml:space="preserve">2 </v>
          </cell>
          <cell r="K2280">
            <v>167</v>
          </cell>
          <cell r="L2280">
            <v>5.5379999999999995E-3</v>
          </cell>
          <cell r="M2280">
            <v>-19</v>
          </cell>
          <cell r="N2280">
            <v>18</v>
          </cell>
          <cell r="O2280">
            <v>1</v>
          </cell>
          <cell r="P2280">
            <v>8.0839999999999996</v>
          </cell>
          <cell r="Q2280">
            <v>6.9930000000000003</v>
          </cell>
          <cell r="R2280">
            <v>6.9930000000000003</v>
          </cell>
        </row>
        <row r="2281">
          <cell r="A2281" t="str">
            <v xml:space="preserve">Колосистый </v>
          </cell>
          <cell r="B2281" t="str">
            <v xml:space="preserve">Колос Пер Звездный 12 кв.7 </v>
          </cell>
          <cell r="C2281" t="str">
            <v xml:space="preserve">Население </v>
          </cell>
          <cell r="D2281">
            <v>45</v>
          </cell>
          <cell r="E2281">
            <v>0</v>
          </cell>
          <cell r="F2281">
            <v>173.84</v>
          </cell>
          <cell r="G2281">
            <v>0.57999999999999996</v>
          </cell>
          <cell r="H2281">
            <v>1.19</v>
          </cell>
          <cell r="I2281">
            <v>4.5999999999999996</v>
          </cell>
          <cell r="J2281" t="str">
            <v xml:space="preserve">2 </v>
          </cell>
          <cell r="K2281">
            <v>167</v>
          </cell>
          <cell r="L2281">
            <v>4.6769999999999997E-3</v>
          </cell>
          <cell r="M2281">
            <v>-19</v>
          </cell>
          <cell r="N2281">
            <v>18</v>
          </cell>
          <cell r="O2281">
            <v>1</v>
          </cell>
          <cell r="P2281">
            <v>6.8280000000000003</v>
          </cell>
          <cell r="Q2281">
            <v>5.97</v>
          </cell>
          <cell r="R2281">
            <v>5.97</v>
          </cell>
        </row>
        <row r="2282">
          <cell r="A2282" t="str">
            <v xml:space="preserve">Колосистый </v>
          </cell>
          <cell r="B2282" t="str">
            <v xml:space="preserve">Колос Пер Звездный 12 кв.8 ц/о </v>
          </cell>
          <cell r="C2282" t="str">
            <v xml:space="preserve">Население </v>
          </cell>
          <cell r="D2282">
            <v>42.1</v>
          </cell>
          <cell r="E2282">
            <v>0</v>
          </cell>
          <cell r="F2282">
            <v>162.5</v>
          </cell>
          <cell r="G2282">
            <v>0.57999999999999996</v>
          </cell>
          <cell r="H2282">
            <v>1.19</v>
          </cell>
          <cell r="I2282">
            <v>4.5999999999999996</v>
          </cell>
          <cell r="J2282" t="str">
            <v xml:space="preserve">2 </v>
          </cell>
          <cell r="K2282">
            <v>167</v>
          </cell>
          <cell r="L2282">
            <v>4.372E-3</v>
          </cell>
          <cell r="M2282">
            <v>-19</v>
          </cell>
          <cell r="N2282">
            <v>18</v>
          </cell>
          <cell r="O2282">
            <v>1</v>
          </cell>
          <cell r="P2282">
            <v>6.3819999999999997</v>
          </cell>
          <cell r="Q2282">
            <v>5.5830000000000002</v>
          </cell>
          <cell r="R2282">
            <v>5.5830000000000002</v>
          </cell>
        </row>
        <row r="2283">
          <cell r="A2283" t="str">
            <v xml:space="preserve">Колосистый </v>
          </cell>
          <cell r="B2283" t="str">
            <v xml:space="preserve">Колос Гвардейская 12 кв.1 ц/о </v>
          </cell>
          <cell r="C2283" t="str">
            <v xml:space="preserve">Население </v>
          </cell>
          <cell r="D2283">
            <v>63.6</v>
          </cell>
          <cell r="E2283">
            <v>0</v>
          </cell>
          <cell r="F2283">
            <v>195.46</v>
          </cell>
          <cell r="G2283">
            <v>0.57999999999999996</v>
          </cell>
          <cell r="H2283">
            <v>1.19</v>
          </cell>
          <cell r="I2283">
            <v>4.5999999999999996</v>
          </cell>
          <cell r="J2283" t="str">
            <v xml:space="preserve">2 </v>
          </cell>
          <cell r="K2283">
            <v>167</v>
          </cell>
          <cell r="L2283">
            <v>5.2589999999999998E-3</v>
          </cell>
          <cell r="M2283">
            <v>-19</v>
          </cell>
          <cell r="N2283">
            <v>18</v>
          </cell>
          <cell r="O2283">
            <v>1</v>
          </cell>
          <cell r="P2283">
            <v>7.6779999999999999</v>
          </cell>
          <cell r="Q2283">
            <v>8.4359999999999999</v>
          </cell>
          <cell r="R2283">
            <v>8.4359999999999999</v>
          </cell>
        </row>
        <row r="2284">
          <cell r="A2284" t="str">
            <v xml:space="preserve">Колосистый </v>
          </cell>
          <cell r="B2284" t="str">
            <v xml:space="preserve">Колос Гвардейская 12 кв.2 с прис.ц/о </v>
          </cell>
          <cell r="C2284" t="str">
            <v xml:space="preserve">Население </v>
          </cell>
          <cell r="D2284">
            <v>50.7</v>
          </cell>
          <cell r="E2284">
            <v>0</v>
          </cell>
          <cell r="F2284">
            <v>226.65</v>
          </cell>
          <cell r="G2284">
            <v>0.57999999999999996</v>
          </cell>
          <cell r="H2284">
            <v>1.19</v>
          </cell>
          <cell r="I2284">
            <v>4.5999999999999996</v>
          </cell>
          <cell r="J2284" t="str">
            <v xml:space="preserve">2 </v>
          </cell>
          <cell r="K2284">
            <v>167</v>
          </cell>
          <cell r="L2284">
            <v>6.0980000000000001E-3</v>
          </cell>
          <cell r="M2284">
            <v>-19</v>
          </cell>
          <cell r="N2284">
            <v>18</v>
          </cell>
          <cell r="O2284">
            <v>1</v>
          </cell>
          <cell r="P2284">
            <v>8.9030000000000005</v>
          </cell>
          <cell r="Q2284">
            <v>6.7270000000000003</v>
          </cell>
          <cell r="R2284">
            <v>6.7270000000000003</v>
          </cell>
        </row>
        <row r="2285">
          <cell r="A2285" t="str">
            <v xml:space="preserve">Колосистый </v>
          </cell>
          <cell r="B2285" t="str">
            <v xml:space="preserve">Колос Гвардейская 12 кв.3 </v>
          </cell>
          <cell r="C2285" t="str">
            <v xml:space="preserve">Население </v>
          </cell>
          <cell r="D2285">
            <v>54.6</v>
          </cell>
          <cell r="E2285">
            <v>0</v>
          </cell>
          <cell r="F2285">
            <v>173.45</v>
          </cell>
          <cell r="G2285">
            <v>0.57999999999999996</v>
          </cell>
          <cell r="H2285">
            <v>1.19</v>
          </cell>
          <cell r="I2285">
            <v>4.5999999999999996</v>
          </cell>
          <cell r="J2285" t="str">
            <v xml:space="preserve">2 </v>
          </cell>
          <cell r="K2285">
            <v>167</v>
          </cell>
          <cell r="L2285">
            <v>4.6670000000000001E-3</v>
          </cell>
          <cell r="M2285">
            <v>-19</v>
          </cell>
          <cell r="N2285">
            <v>18</v>
          </cell>
          <cell r="O2285">
            <v>1</v>
          </cell>
          <cell r="P2285">
            <v>6.8120000000000003</v>
          </cell>
          <cell r="Q2285">
            <v>7.2409999999999997</v>
          </cell>
          <cell r="R2285">
            <v>7.2409999999999997</v>
          </cell>
        </row>
        <row r="2286">
          <cell r="A2286" t="str">
            <v xml:space="preserve">Колосистый </v>
          </cell>
          <cell r="B2286" t="str">
            <v xml:space="preserve">Колос Гвардейская 12 кв.4 ц/о </v>
          </cell>
          <cell r="C2286" t="str">
            <v xml:space="preserve">Население </v>
          </cell>
          <cell r="D2286">
            <v>50</v>
          </cell>
          <cell r="E2286">
            <v>0</v>
          </cell>
          <cell r="F2286">
            <v>171.57</v>
          </cell>
          <cell r="G2286">
            <v>0.57999999999999996</v>
          </cell>
          <cell r="H2286">
            <v>1.19</v>
          </cell>
          <cell r="I2286">
            <v>4.5999999999999996</v>
          </cell>
          <cell r="J2286" t="str">
            <v xml:space="preserve">2 </v>
          </cell>
          <cell r="K2286">
            <v>167</v>
          </cell>
          <cell r="L2286">
            <v>4.6159999999999994E-3</v>
          </cell>
          <cell r="M2286">
            <v>-19</v>
          </cell>
          <cell r="N2286">
            <v>18</v>
          </cell>
          <cell r="O2286">
            <v>1</v>
          </cell>
          <cell r="P2286">
            <v>6.7389999999999999</v>
          </cell>
          <cell r="Q2286">
            <v>6.6340000000000003</v>
          </cell>
          <cell r="R2286">
            <v>6.6340000000000003</v>
          </cell>
        </row>
        <row r="2287">
          <cell r="A2287" t="str">
            <v xml:space="preserve">Колосистый </v>
          </cell>
          <cell r="B2287" t="str">
            <v xml:space="preserve">Колос Гвардейская 12 кв.5 ц/о </v>
          </cell>
          <cell r="C2287" t="str">
            <v xml:space="preserve">Население </v>
          </cell>
          <cell r="D2287">
            <v>50.4</v>
          </cell>
          <cell r="E2287">
            <v>0</v>
          </cell>
          <cell r="F2287">
            <v>172.9</v>
          </cell>
          <cell r="G2287">
            <v>0.57999999999999996</v>
          </cell>
          <cell r="H2287">
            <v>1.19</v>
          </cell>
          <cell r="I2287">
            <v>4.5999999999999996</v>
          </cell>
          <cell r="J2287" t="str">
            <v xml:space="preserve">2 </v>
          </cell>
          <cell r="K2287">
            <v>167</v>
          </cell>
          <cell r="L2287">
            <v>4.6519999999999999E-3</v>
          </cell>
          <cell r="M2287">
            <v>-19</v>
          </cell>
          <cell r="N2287">
            <v>18</v>
          </cell>
          <cell r="O2287">
            <v>1</v>
          </cell>
          <cell r="P2287">
            <v>6.7919999999999998</v>
          </cell>
          <cell r="Q2287">
            <v>6.6890000000000001</v>
          </cell>
          <cell r="R2287">
            <v>6.6890000000000001</v>
          </cell>
        </row>
        <row r="2288">
          <cell r="A2288" t="str">
            <v xml:space="preserve">Колосистый </v>
          </cell>
          <cell r="B2288" t="str">
            <v xml:space="preserve">Колос Гвардейская 12 кв.6 ц/о </v>
          </cell>
          <cell r="C2288" t="str">
            <v xml:space="preserve">Население </v>
          </cell>
          <cell r="D2288">
            <v>49.7</v>
          </cell>
          <cell r="E2288">
            <v>0</v>
          </cell>
          <cell r="F2288">
            <v>170.33</v>
          </cell>
          <cell r="G2288">
            <v>0.57999999999999996</v>
          </cell>
          <cell r="H2288">
            <v>1.19</v>
          </cell>
          <cell r="I2288">
            <v>4.5999999999999996</v>
          </cell>
          <cell r="J2288" t="str">
            <v xml:space="preserve">2 </v>
          </cell>
          <cell r="K2288">
            <v>167</v>
          </cell>
          <cell r="L2288">
            <v>4.5829999999999994E-3</v>
          </cell>
          <cell r="M2288">
            <v>-19</v>
          </cell>
          <cell r="N2288">
            <v>18</v>
          </cell>
          <cell r="O2288">
            <v>1</v>
          </cell>
          <cell r="P2288">
            <v>6.6920000000000002</v>
          </cell>
          <cell r="Q2288">
            <v>6.5940000000000003</v>
          </cell>
          <cell r="R2288">
            <v>6.5940000000000003</v>
          </cell>
        </row>
        <row r="2289">
          <cell r="A2289" t="str">
            <v xml:space="preserve">Колосистый </v>
          </cell>
          <cell r="B2289" t="str">
            <v xml:space="preserve">Колос Гвардейская 12 кв.7 ц/о </v>
          </cell>
          <cell r="C2289" t="str">
            <v xml:space="preserve">Население </v>
          </cell>
          <cell r="D2289">
            <v>50.7</v>
          </cell>
          <cell r="E2289">
            <v>0</v>
          </cell>
          <cell r="F2289">
            <v>219.7</v>
          </cell>
          <cell r="G2289">
            <v>0.57999999999999996</v>
          </cell>
          <cell r="H2289">
            <v>1.19</v>
          </cell>
          <cell r="I2289">
            <v>4.5999999999999996</v>
          </cell>
          <cell r="J2289" t="str">
            <v xml:space="preserve">2 </v>
          </cell>
          <cell r="K2289">
            <v>167</v>
          </cell>
          <cell r="L2289">
            <v>5.9109999999999996E-3</v>
          </cell>
          <cell r="M2289">
            <v>-19</v>
          </cell>
          <cell r="N2289">
            <v>18</v>
          </cell>
          <cell r="O2289">
            <v>1</v>
          </cell>
          <cell r="P2289">
            <v>8.6300000000000008</v>
          </cell>
          <cell r="Q2289">
            <v>6.7270000000000003</v>
          </cell>
          <cell r="R2289">
            <v>6.7270000000000003</v>
          </cell>
        </row>
        <row r="2290">
          <cell r="A2290" t="str">
            <v xml:space="preserve">Колосистый </v>
          </cell>
          <cell r="B2290" t="str">
            <v xml:space="preserve">Колос Гвардейская 14 кв.3 ц/о </v>
          </cell>
          <cell r="C2290" t="str">
            <v xml:space="preserve">Население </v>
          </cell>
          <cell r="D2290">
            <v>63</v>
          </cell>
          <cell r="E2290">
            <v>0</v>
          </cell>
          <cell r="F2290">
            <v>165.55</v>
          </cell>
          <cell r="G2290">
            <v>0.57999999999999996</v>
          </cell>
          <cell r="H2290">
            <v>1.19</v>
          </cell>
          <cell r="I2290">
            <v>4.5999999999999996</v>
          </cell>
          <cell r="J2290" t="str">
            <v xml:space="preserve">2 </v>
          </cell>
          <cell r="K2290">
            <v>167</v>
          </cell>
          <cell r="L2290">
            <v>4.4539999999999996E-3</v>
          </cell>
          <cell r="M2290">
            <v>-19</v>
          </cell>
          <cell r="N2290">
            <v>18</v>
          </cell>
          <cell r="O2290">
            <v>1</v>
          </cell>
          <cell r="P2290">
            <v>6.5019999999999998</v>
          </cell>
          <cell r="Q2290">
            <v>8.3580000000000005</v>
          </cell>
          <cell r="R2290">
            <v>8.3580000000000005</v>
          </cell>
        </row>
        <row r="2291">
          <cell r="A2291" t="str">
            <v xml:space="preserve">Колосистый </v>
          </cell>
          <cell r="B2291" t="str">
            <v xml:space="preserve">Колос Гвардейская 12 кв.8 с прист.ц/о </v>
          </cell>
          <cell r="C2291" t="str">
            <v xml:space="preserve">Население </v>
          </cell>
          <cell r="D2291">
            <v>56.7</v>
          </cell>
          <cell r="E2291">
            <v>0</v>
          </cell>
          <cell r="F2291">
            <v>194.58</v>
          </cell>
          <cell r="G2291">
            <v>0.57999999999999996</v>
          </cell>
          <cell r="H2291">
            <v>1.19</v>
          </cell>
          <cell r="I2291">
            <v>4.5999999999999996</v>
          </cell>
          <cell r="J2291" t="str">
            <v xml:space="preserve">2 </v>
          </cell>
          <cell r="K2291">
            <v>167</v>
          </cell>
          <cell r="L2291">
            <v>5.2350000000000001E-3</v>
          </cell>
          <cell r="M2291">
            <v>-19</v>
          </cell>
          <cell r="N2291">
            <v>18</v>
          </cell>
          <cell r="O2291">
            <v>1</v>
          </cell>
          <cell r="P2291">
            <v>7.6440000000000001</v>
          </cell>
          <cell r="Q2291">
            <v>7.5229999999999997</v>
          </cell>
          <cell r="R2291">
            <v>7.5229999999999997</v>
          </cell>
        </row>
        <row r="2292">
          <cell r="A2292" t="str">
            <v xml:space="preserve">Колосистый </v>
          </cell>
          <cell r="B2292" t="str">
            <v xml:space="preserve">Колос Гвардейская 14 кв.1 ц/о </v>
          </cell>
          <cell r="C2292" t="str">
            <v xml:space="preserve">Население </v>
          </cell>
          <cell r="D2292">
            <v>80.5</v>
          </cell>
          <cell r="E2292">
            <v>0</v>
          </cell>
          <cell r="F2292">
            <v>211.53</v>
          </cell>
          <cell r="G2292">
            <v>0.57999999999999996</v>
          </cell>
          <cell r="H2292">
            <v>1.19</v>
          </cell>
          <cell r="I2292">
            <v>4.5999999999999996</v>
          </cell>
          <cell r="J2292" t="str">
            <v xml:space="preserve">2 </v>
          </cell>
          <cell r="K2292">
            <v>167</v>
          </cell>
          <cell r="L2292">
            <v>5.6909999999999999E-3</v>
          </cell>
          <cell r="M2292">
            <v>-19</v>
          </cell>
          <cell r="N2292">
            <v>18</v>
          </cell>
          <cell r="O2292">
            <v>1</v>
          </cell>
          <cell r="P2292">
            <v>8.31</v>
          </cell>
          <cell r="Q2292">
            <v>10.68</v>
          </cell>
          <cell r="R2292">
            <v>10.68</v>
          </cell>
        </row>
        <row r="2293">
          <cell r="A2293" t="str">
            <v xml:space="preserve">Колосистый </v>
          </cell>
          <cell r="B2293" t="str">
            <v xml:space="preserve">Колос Гвардейская 14 кв.2 ц/о </v>
          </cell>
          <cell r="C2293" t="str">
            <v xml:space="preserve">Население </v>
          </cell>
          <cell r="D2293">
            <v>76.099999999999994</v>
          </cell>
          <cell r="E2293">
            <v>0</v>
          </cell>
          <cell r="F2293">
            <v>197.07</v>
          </cell>
          <cell r="G2293">
            <v>0.57999999999999996</v>
          </cell>
          <cell r="H2293">
            <v>1.19</v>
          </cell>
          <cell r="I2293">
            <v>4.5999999999999996</v>
          </cell>
          <cell r="J2293" t="str">
            <v xml:space="preserve">2 </v>
          </cell>
          <cell r="K2293">
            <v>167</v>
          </cell>
          <cell r="L2293">
            <v>5.3019999999999994E-3</v>
          </cell>
          <cell r="M2293">
            <v>-19</v>
          </cell>
          <cell r="N2293">
            <v>18</v>
          </cell>
          <cell r="O2293">
            <v>1</v>
          </cell>
          <cell r="P2293">
            <v>7.742</v>
          </cell>
          <cell r="Q2293">
            <v>10.095000000000001</v>
          </cell>
          <cell r="R2293">
            <v>10.095000000000001</v>
          </cell>
        </row>
        <row r="2294">
          <cell r="A2294" t="str">
            <v xml:space="preserve">Колосистый </v>
          </cell>
          <cell r="B2294" t="str">
            <v xml:space="preserve">Колос Гвардейская 14 кв.4 ц/о </v>
          </cell>
          <cell r="C2294" t="str">
            <v xml:space="preserve">Население </v>
          </cell>
          <cell r="D2294">
            <v>62.2</v>
          </cell>
          <cell r="E2294">
            <v>0</v>
          </cell>
          <cell r="F2294">
            <v>163.43</v>
          </cell>
          <cell r="G2294">
            <v>0.57999999999999996</v>
          </cell>
          <cell r="H2294">
            <v>1.19</v>
          </cell>
          <cell r="I2294">
            <v>4.5999999999999996</v>
          </cell>
          <cell r="J2294" t="str">
            <v xml:space="preserve">2 </v>
          </cell>
          <cell r="K2294">
            <v>167</v>
          </cell>
          <cell r="L2294">
            <v>4.3969999999999999E-3</v>
          </cell>
          <cell r="M2294">
            <v>-19</v>
          </cell>
          <cell r="N2294">
            <v>18</v>
          </cell>
          <cell r="O2294">
            <v>1</v>
          </cell>
          <cell r="P2294">
            <v>6.42</v>
          </cell>
          <cell r="Q2294">
            <v>8.2530000000000001</v>
          </cell>
          <cell r="R2294">
            <v>8.2530000000000001</v>
          </cell>
        </row>
        <row r="2295">
          <cell r="A2295" t="str">
            <v xml:space="preserve">Колосистый </v>
          </cell>
          <cell r="B2295" t="str">
            <v xml:space="preserve">Колос Гвардейская 14 кв.5 ц/о </v>
          </cell>
          <cell r="C2295" t="str">
            <v xml:space="preserve">Население </v>
          </cell>
          <cell r="D2295">
            <v>69.400000000000006</v>
          </cell>
          <cell r="E2295">
            <v>0</v>
          </cell>
          <cell r="F2295">
            <v>180.53</v>
          </cell>
          <cell r="G2295">
            <v>0.57999999999999996</v>
          </cell>
          <cell r="H2295">
            <v>1.19</v>
          </cell>
          <cell r="I2295">
            <v>4.5999999999999996</v>
          </cell>
          <cell r="J2295" t="str">
            <v xml:space="preserve">2 </v>
          </cell>
          <cell r="K2295">
            <v>167</v>
          </cell>
          <cell r="L2295">
            <v>4.8570000000000002E-3</v>
          </cell>
          <cell r="M2295">
            <v>-19</v>
          </cell>
          <cell r="N2295">
            <v>18</v>
          </cell>
          <cell r="O2295">
            <v>1</v>
          </cell>
          <cell r="P2295">
            <v>7.0910000000000002</v>
          </cell>
          <cell r="Q2295">
            <v>9.2100000000000009</v>
          </cell>
          <cell r="R2295">
            <v>9.2100000000000009</v>
          </cell>
        </row>
        <row r="2296">
          <cell r="A2296" t="str">
            <v xml:space="preserve">Колосистый </v>
          </cell>
          <cell r="B2296" t="str">
            <v xml:space="preserve">Колос Гвардейская 14 кв.6 ц/о </v>
          </cell>
          <cell r="C2296" t="str">
            <v xml:space="preserve">Население </v>
          </cell>
          <cell r="D2296">
            <v>65.599999999999994</v>
          </cell>
          <cell r="E2296">
            <v>0</v>
          </cell>
          <cell r="F2296">
            <v>172.39</v>
          </cell>
          <cell r="G2296">
            <v>0.57999999999999996</v>
          </cell>
          <cell r="H2296">
            <v>1.19</v>
          </cell>
          <cell r="I2296">
            <v>4.5999999999999996</v>
          </cell>
          <cell r="J2296" t="str">
            <v xml:space="preserve">2 </v>
          </cell>
          <cell r="K2296">
            <v>167</v>
          </cell>
          <cell r="L2296">
            <v>4.6379999999999998E-3</v>
          </cell>
          <cell r="M2296">
            <v>-19</v>
          </cell>
          <cell r="N2296">
            <v>18</v>
          </cell>
          <cell r="O2296">
            <v>1</v>
          </cell>
          <cell r="P2296">
            <v>6.7709999999999999</v>
          </cell>
          <cell r="Q2296">
            <v>8.7010000000000005</v>
          </cell>
          <cell r="R2296">
            <v>8.7010000000000005</v>
          </cell>
        </row>
        <row r="2297">
          <cell r="A2297" t="str">
            <v xml:space="preserve">Колосистый </v>
          </cell>
          <cell r="B2297" t="str">
            <v xml:space="preserve">Колос Гвардейская 14 кв.7 </v>
          </cell>
          <cell r="C2297" t="str">
            <v xml:space="preserve">Население </v>
          </cell>
          <cell r="D2297">
            <v>60.8</v>
          </cell>
          <cell r="E2297">
            <v>0</v>
          </cell>
          <cell r="F2297">
            <v>173.73</v>
          </cell>
          <cell r="G2297">
            <v>0.57999999999999996</v>
          </cell>
          <cell r="H2297">
            <v>1.19</v>
          </cell>
          <cell r="I2297">
            <v>4.5999999999999996</v>
          </cell>
          <cell r="J2297" t="str">
            <v xml:space="preserve">2 </v>
          </cell>
          <cell r="K2297">
            <v>167</v>
          </cell>
          <cell r="L2297">
            <v>4.6740000000000002E-3</v>
          </cell>
          <cell r="M2297">
            <v>-19</v>
          </cell>
          <cell r="N2297">
            <v>18</v>
          </cell>
          <cell r="O2297">
            <v>1</v>
          </cell>
          <cell r="P2297">
            <v>6.8230000000000004</v>
          </cell>
          <cell r="Q2297">
            <v>8.0649999999999995</v>
          </cell>
          <cell r="R2297">
            <v>8.0649999999999995</v>
          </cell>
        </row>
        <row r="2298">
          <cell r="A2298" t="str">
            <v xml:space="preserve">Колосистый </v>
          </cell>
          <cell r="B2298" t="str">
            <v xml:space="preserve">Колос Гвардейская 14 кв.8 </v>
          </cell>
          <cell r="C2298" t="str">
            <v xml:space="preserve">Население </v>
          </cell>
          <cell r="D2298">
            <v>63.5</v>
          </cell>
          <cell r="E2298">
            <v>0</v>
          </cell>
          <cell r="F2298">
            <v>160.35</v>
          </cell>
          <cell r="G2298">
            <v>0.57999999999999996</v>
          </cell>
          <cell r="H2298">
            <v>1.19</v>
          </cell>
          <cell r="I2298">
            <v>4.5999999999999996</v>
          </cell>
          <cell r="J2298" t="str">
            <v xml:space="preserve">2 </v>
          </cell>
          <cell r="K2298">
            <v>167</v>
          </cell>
          <cell r="L2298">
            <v>4.3140000000000001E-3</v>
          </cell>
          <cell r="M2298">
            <v>-19</v>
          </cell>
          <cell r="N2298">
            <v>18</v>
          </cell>
          <cell r="O2298">
            <v>1</v>
          </cell>
          <cell r="P2298">
            <v>6.298</v>
          </cell>
          <cell r="Q2298">
            <v>8.4250000000000007</v>
          </cell>
          <cell r="R2298">
            <v>8.4250000000000007</v>
          </cell>
        </row>
        <row r="2299">
          <cell r="A2299" t="str">
            <v xml:space="preserve">Колосистый </v>
          </cell>
          <cell r="B2299" t="str">
            <v xml:space="preserve">Колос Гвардейская 16 кв.1 ц/о </v>
          </cell>
          <cell r="C2299" t="str">
            <v xml:space="preserve">Население </v>
          </cell>
          <cell r="D2299">
            <v>70.900000000000006</v>
          </cell>
          <cell r="E2299">
            <v>0</v>
          </cell>
          <cell r="F2299">
            <v>198.33</v>
          </cell>
          <cell r="G2299">
            <v>0.57999999999999996</v>
          </cell>
          <cell r="H2299">
            <v>1.19</v>
          </cell>
          <cell r="I2299">
            <v>4.5999999999999996</v>
          </cell>
          <cell r="J2299" t="str">
            <v xml:space="preserve">2 </v>
          </cell>
          <cell r="K2299">
            <v>167</v>
          </cell>
          <cell r="L2299">
            <v>5.3359999999999996E-3</v>
          </cell>
          <cell r="M2299">
            <v>-19</v>
          </cell>
          <cell r="N2299">
            <v>18</v>
          </cell>
          <cell r="O2299">
            <v>1</v>
          </cell>
          <cell r="P2299">
            <v>7.79</v>
          </cell>
          <cell r="Q2299">
            <v>9.4079999999999995</v>
          </cell>
          <cell r="R2299">
            <v>9.4079999999999995</v>
          </cell>
        </row>
        <row r="2300">
          <cell r="A2300" t="str">
            <v xml:space="preserve">Колосистый </v>
          </cell>
          <cell r="B2300" t="str">
            <v xml:space="preserve">Колос Гвардейская 16 кв.2 ц/о </v>
          </cell>
          <cell r="C2300" t="str">
            <v xml:space="preserve">Население </v>
          </cell>
          <cell r="D2300">
            <v>60.5</v>
          </cell>
          <cell r="E2300">
            <v>0</v>
          </cell>
          <cell r="F2300">
            <v>179.23</v>
          </cell>
          <cell r="G2300">
            <v>0.57999999999999996</v>
          </cell>
          <cell r="H2300">
            <v>1.19</v>
          </cell>
          <cell r="I2300">
            <v>4.5999999999999996</v>
          </cell>
          <cell r="J2300" t="str">
            <v xml:space="preserve">2 </v>
          </cell>
          <cell r="K2300">
            <v>167</v>
          </cell>
          <cell r="L2300">
            <v>4.8219999999999999E-3</v>
          </cell>
          <cell r="M2300">
            <v>-19</v>
          </cell>
          <cell r="N2300">
            <v>18</v>
          </cell>
          <cell r="O2300">
            <v>1</v>
          </cell>
          <cell r="P2300">
            <v>7.04</v>
          </cell>
          <cell r="Q2300">
            <v>8.0259999999999998</v>
          </cell>
          <cell r="R2300">
            <v>8.0259999999999998</v>
          </cell>
        </row>
        <row r="2301">
          <cell r="A2301" t="str">
            <v xml:space="preserve">Колосистый </v>
          </cell>
          <cell r="B2301" t="str">
            <v xml:space="preserve">Колос Гвардейская 16 кв.3 </v>
          </cell>
          <cell r="C2301" t="str">
            <v xml:space="preserve">Население </v>
          </cell>
          <cell r="D2301">
            <v>57.3</v>
          </cell>
          <cell r="E2301">
            <v>0</v>
          </cell>
          <cell r="F2301">
            <v>169.75</v>
          </cell>
          <cell r="G2301">
            <v>0.57999999999999996</v>
          </cell>
          <cell r="H2301">
            <v>1.19</v>
          </cell>
          <cell r="I2301">
            <v>4.5999999999999996</v>
          </cell>
          <cell r="J2301" t="str">
            <v xml:space="preserve">2 </v>
          </cell>
          <cell r="K2301">
            <v>167</v>
          </cell>
          <cell r="L2301">
            <v>4.5669999999999999E-3</v>
          </cell>
          <cell r="M2301">
            <v>-19</v>
          </cell>
          <cell r="N2301">
            <v>18</v>
          </cell>
          <cell r="O2301">
            <v>1</v>
          </cell>
          <cell r="P2301">
            <v>6.6669999999999998</v>
          </cell>
          <cell r="Q2301">
            <v>7.601</v>
          </cell>
          <cell r="R2301">
            <v>7.601</v>
          </cell>
        </row>
        <row r="2302">
          <cell r="A2302" t="str">
            <v xml:space="preserve">Колосистый </v>
          </cell>
          <cell r="B2302" t="str">
            <v xml:space="preserve">Колос Гвардейская 16 кв.4 </v>
          </cell>
          <cell r="C2302" t="str">
            <v xml:space="preserve">Население </v>
          </cell>
          <cell r="D2302">
            <v>64</v>
          </cell>
          <cell r="E2302">
            <v>0</v>
          </cell>
          <cell r="F2302">
            <v>179.04</v>
          </cell>
          <cell r="G2302">
            <v>0.57999999999999996</v>
          </cell>
          <cell r="H2302">
            <v>1.19</v>
          </cell>
          <cell r="I2302">
            <v>4.5999999999999996</v>
          </cell>
          <cell r="J2302" t="str">
            <v xml:space="preserve">2 </v>
          </cell>
          <cell r="K2302">
            <v>167</v>
          </cell>
          <cell r="L2302">
            <v>4.8170000000000001E-3</v>
          </cell>
          <cell r="M2302">
            <v>-19</v>
          </cell>
          <cell r="N2302">
            <v>18</v>
          </cell>
          <cell r="O2302">
            <v>1</v>
          </cell>
          <cell r="P2302">
            <v>7.0330000000000004</v>
          </cell>
          <cell r="Q2302">
            <v>8.4909999999999997</v>
          </cell>
          <cell r="R2302">
            <v>8.4909999999999997</v>
          </cell>
        </row>
        <row r="2303">
          <cell r="A2303" t="str">
            <v xml:space="preserve">Колосистый </v>
          </cell>
          <cell r="B2303" t="str">
            <v xml:space="preserve">Колос Гвардейская 16 кв.5 ц/о </v>
          </cell>
          <cell r="C2303" t="str">
            <v xml:space="preserve">Население </v>
          </cell>
          <cell r="D2303">
            <v>68.7</v>
          </cell>
          <cell r="E2303">
            <v>0</v>
          </cell>
          <cell r="F2303">
            <v>131.84</v>
          </cell>
          <cell r="G2303">
            <v>0.57999999999999996</v>
          </cell>
          <cell r="H2303">
            <v>1.19</v>
          </cell>
          <cell r="I2303">
            <v>4.5999999999999996</v>
          </cell>
          <cell r="J2303" t="str">
            <v xml:space="preserve">2 </v>
          </cell>
          <cell r="K2303">
            <v>167</v>
          </cell>
          <cell r="L2303">
            <v>3.5469999999999998E-3</v>
          </cell>
          <cell r="M2303">
            <v>-19</v>
          </cell>
          <cell r="N2303">
            <v>18</v>
          </cell>
          <cell r="O2303">
            <v>1</v>
          </cell>
          <cell r="P2303">
            <v>5.1779999999999999</v>
          </cell>
          <cell r="Q2303">
            <v>9.1159999999999997</v>
          </cell>
          <cell r="R2303">
            <v>9.1159999999999997</v>
          </cell>
        </row>
        <row r="2304">
          <cell r="A2304" t="str">
            <v xml:space="preserve">Колосистый </v>
          </cell>
          <cell r="B2304" t="str">
            <v xml:space="preserve">Колос Гвардейская 16 кв.6 </v>
          </cell>
          <cell r="C2304" t="str">
            <v xml:space="preserve">Население </v>
          </cell>
          <cell r="D2304">
            <v>58.2</v>
          </cell>
          <cell r="E2304">
            <v>0</v>
          </cell>
          <cell r="F2304">
            <v>172.43</v>
          </cell>
          <cell r="G2304">
            <v>0.57999999999999996</v>
          </cell>
          <cell r="H2304">
            <v>1.19</v>
          </cell>
          <cell r="I2304">
            <v>4.5999999999999996</v>
          </cell>
          <cell r="J2304" t="str">
            <v xml:space="preserve">2 </v>
          </cell>
          <cell r="K2304">
            <v>167</v>
          </cell>
          <cell r="L2304">
            <v>4.6389999999999999E-3</v>
          </cell>
          <cell r="M2304">
            <v>-19</v>
          </cell>
          <cell r="N2304">
            <v>18</v>
          </cell>
          <cell r="O2304">
            <v>1</v>
          </cell>
          <cell r="P2304">
            <v>6.7729999999999997</v>
          </cell>
          <cell r="Q2304">
            <v>7.7219999999999995</v>
          </cell>
          <cell r="R2304">
            <v>7.7219999999999995</v>
          </cell>
        </row>
        <row r="2305">
          <cell r="A2305" t="str">
            <v xml:space="preserve">Колосистый </v>
          </cell>
          <cell r="B2305" t="str">
            <v xml:space="preserve">Колос Гвардейская 16 кв.7 </v>
          </cell>
          <cell r="C2305" t="str">
            <v xml:space="preserve">Население </v>
          </cell>
          <cell r="D2305">
            <v>77.3</v>
          </cell>
          <cell r="E2305">
            <v>0</v>
          </cell>
          <cell r="F2305">
            <v>229</v>
          </cell>
          <cell r="G2305">
            <v>0.57999999999999996</v>
          </cell>
          <cell r="H2305">
            <v>1.19</v>
          </cell>
          <cell r="I2305">
            <v>4.5999999999999996</v>
          </cell>
          <cell r="J2305" t="str">
            <v xml:space="preserve">2 </v>
          </cell>
          <cell r="K2305">
            <v>167</v>
          </cell>
          <cell r="L2305">
            <v>6.1609999999999998E-3</v>
          </cell>
          <cell r="M2305">
            <v>-19</v>
          </cell>
          <cell r="N2305">
            <v>18</v>
          </cell>
          <cell r="O2305">
            <v>1</v>
          </cell>
          <cell r="P2305">
            <v>8.9949999999999992</v>
          </cell>
          <cell r="Q2305">
            <v>10.254</v>
          </cell>
          <cell r="R2305">
            <v>10.254</v>
          </cell>
        </row>
        <row r="2306">
          <cell r="A2306" t="str">
            <v xml:space="preserve">Колосистый </v>
          </cell>
          <cell r="B2306" t="str">
            <v xml:space="preserve">Колос Гвардейская 16 кв.8 ц/о </v>
          </cell>
          <cell r="C2306" t="str">
            <v xml:space="preserve">Население </v>
          </cell>
          <cell r="D2306">
            <v>61.3</v>
          </cell>
          <cell r="E2306">
            <v>0</v>
          </cell>
          <cell r="F2306">
            <v>181.61</v>
          </cell>
          <cell r="G2306">
            <v>0.57999999999999996</v>
          </cell>
          <cell r="H2306">
            <v>1.19</v>
          </cell>
          <cell r="I2306">
            <v>4.5999999999999996</v>
          </cell>
          <cell r="J2306" t="str">
            <v xml:space="preserve">2 </v>
          </cell>
          <cell r="K2306">
            <v>167</v>
          </cell>
          <cell r="L2306">
            <v>4.8859999999999997E-3</v>
          </cell>
          <cell r="M2306">
            <v>-19</v>
          </cell>
          <cell r="N2306">
            <v>18</v>
          </cell>
          <cell r="O2306">
            <v>1</v>
          </cell>
          <cell r="P2306">
            <v>7.133</v>
          </cell>
          <cell r="Q2306">
            <v>8.1310000000000002</v>
          </cell>
          <cell r="R2306">
            <v>8.1310000000000002</v>
          </cell>
        </row>
        <row r="2307">
          <cell r="A2307" t="str">
            <v xml:space="preserve">Колосистый </v>
          </cell>
          <cell r="B2307" t="str">
            <v xml:space="preserve">Колос Макаренко 33 ц/о </v>
          </cell>
          <cell r="C2307" t="str">
            <v xml:space="preserve">Население </v>
          </cell>
          <cell r="D2307">
            <v>94.4</v>
          </cell>
          <cell r="E2307">
            <v>0</v>
          </cell>
          <cell r="F2307">
            <v>399.86</v>
          </cell>
          <cell r="G2307">
            <v>0.73899999999999999</v>
          </cell>
          <cell r="H2307">
            <v>1.19</v>
          </cell>
          <cell r="I2307">
            <v>4.5999999999999996</v>
          </cell>
          <cell r="J2307" t="str">
            <v xml:space="preserve">2 </v>
          </cell>
          <cell r="K2307">
            <v>167</v>
          </cell>
          <cell r="L2307">
            <v>1.3706999999999999E-2</v>
          </cell>
          <cell r="M2307">
            <v>-19</v>
          </cell>
          <cell r="N2307">
            <v>18</v>
          </cell>
          <cell r="O2307">
            <v>1</v>
          </cell>
          <cell r="P2307">
            <v>20.010999999999999</v>
          </cell>
          <cell r="Q2307">
            <v>12.526</v>
          </cell>
          <cell r="R2307">
            <v>12.526</v>
          </cell>
        </row>
        <row r="2308">
          <cell r="A2308" t="str">
            <v xml:space="preserve">Колосистый </v>
          </cell>
          <cell r="B2308" t="str">
            <v xml:space="preserve">Колос Макаренко 35 ц/о </v>
          </cell>
          <cell r="C2308" t="str">
            <v xml:space="preserve">Население </v>
          </cell>
          <cell r="D2308">
            <v>84.8</v>
          </cell>
          <cell r="E2308">
            <v>0</v>
          </cell>
          <cell r="F2308">
            <v>415.7</v>
          </cell>
          <cell r="G2308">
            <v>0.73499999999999999</v>
          </cell>
          <cell r="H2308">
            <v>1.19</v>
          </cell>
          <cell r="I2308">
            <v>4.5999999999999996</v>
          </cell>
          <cell r="J2308" t="str">
            <v xml:space="preserve">2 </v>
          </cell>
          <cell r="K2308">
            <v>167</v>
          </cell>
          <cell r="L2308">
            <v>1.4173E-2</v>
          </cell>
          <cell r="M2308">
            <v>-19</v>
          </cell>
          <cell r="N2308">
            <v>18</v>
          </cell>
          <cell r="O2308">
            <v>1</v>
          </cell>
          <cell r="P2308">
            <v>20.692</v>
          </cell>
          <cell r="Q2308">
            <v>11.249000000000001</v>
          </cell>
          <cell r="R2308">
            <v>11.249000000000001</v>
          </cell>
        </row>
        <row r="2309">
          <cell r="A2309" t="str">
            <v xml:space="preserve">Колосистый </v>
          </cell>
          <cell r="B2309" t="str">
            <v xml:space="preserve">Колос Прохладная 6 ц/о </v>
          </cell>
          <cell r="C2309" t="str">
            <v xml:space="preserve">Население </v>
          </cell>
          <cell r="D2309">
            <v>95.8</v>
          </cell>
          <cell r="E2309">
            <v>0</v>
          </cell>
          <cell r="F2309">
            <v>477.86</v>
          </cell>
          <cell r="G2309">
            <v>0.72</v>
          </cell>
          <cell r="H2309">
            <v>1.19</v>
          </cell>
          <cell r="I2309">
            <v>4.5999999999999996</v>
          </cell>
          <cell r="J2309" t="str">
            <v xml:space="preserve">2 </v>
          </cell>
          <cell r="K2309">
            <v>167</v>
          </cell>
          <cell r="L2309">
            <v>1.5960000000000002E-2</v>
          </cell>
          <cell r="M2309">
            <v>-19</v>
          </cell>
          <cell r="N2309">
            <v>18</v>
          </cell>
          <cell r="O2309">
            <v>1</v>
          </cell>
          <cell r="P2309">
            <v>23.300999999999998</v>
          </cell>
          <cell r="Q2309">
            <v>12.709</v>
          </cell>
          <cell r="R2309">
            <v>12.709</v>
          </cell>
        </row>
        <row r="2310">
          <cell r="A2310" t="str">
            <v xml:space="preserve">Колосистый </v>
          </cell>
          <cell r="B2310" t="str">
            <v xml:space="preserve">Колос Прохладная 10 </v>
          </cell>
          <cell r="C2310" t="str">
            <v xml:space="preserve">Население </v>
          </cell>
          <cell r="D2310">
            <v>123.8</v>
          </cell>
          <cell r="E2310">
            <v>0</v>
          </cell>
          <cell r="F2310">
            <v>533.29</v>
          </cell>
          <cell r="G2310">
            <v>0.70499999999999996</v>
          </cell>
          <cell r="H2310">
            <v>1.19</v>
          </cell>
          <cell r="I2310">
            <v>4.5999999999999996</v>
          </cell>
          <cell r="J2310" t="str">
            <v xml:space="preserve">2 </v>
          </cell>
          <cell r="K2310">
            <v>167</v>
          </cell>
          <cell r="L2310">
            <v>1.7440000000000001E-2</v>
          </cell>
          <cell r="M2310">
            <v>-19</v>
          </cell>
          <cell r="N2310">
            <v>18</v>
          </cell>
          <cell r="O2310">
            <v>1</v>
          </cell>
          <cell r="P2310">
            <v>25.462</v>
          </cell>
          <cell r="Q2310">
            <v>16.422999999999998</v>
          </cell>
          <cell r="R2310">
            <v>16.422999999999998</v>
          </cell>
        </row>
        <row r="2311">
          <cell r="A2311" t="str">
            <v xml:space="preserve">Колосистый </v>
          </cell>
          <cell r="B2311" t="str">
            <v xml:space="preserve">Колос Звездная 40 ц/о </v>
          </cell>
          <cell r="C2311" t="str">
            <v xml:space="preserve">Население </v>
          </cell>
          <cell r="D2311">
            <v>129.80000000000001</v>
          </cell>
          <cell r="E2311">
            <v>0</v>
          </cell>
          <cell r="F2311">
            <v>565.82000000000005</v>
          </cell>
          <cell r="G2311">
            <v>0.69800000000000006</v>
          </cell>
          <cell r="H2311">
            <v>1.19</v>
          </cell>
          <cell r="I2311">
            <v>4.5999999999999996</v>
          </cell>
          <cell r="J2311" t="str">
            <v xml:space="preserve">1 </v>
          </cell>
          <cell r="K2311">
            <v>167</v>
          </cell>
          <cell r="L2311">
            <v>1.8320000000000003E-2</v>
          </cell>
          <cell r="M2311">
            <v>-19</v>
          </cell>
          <cell r="N2311">
            <v>18</v>
          </cell>
          <cell r="O2311">
            <v>1</v>
          </cell>
          <cell r="P2311">
            <v>26.747</v>
          </cell>
          <cell r="Q2311">
            <v>17.219000000000001</v>
          </cell>
          <cell r="R2311">
            <v>17.219000000000001</v>
          </cell>
        </row>
        <row r="2312">
          <cell r="A2312" t="str">
            <v xml:space="preserve">Колосистый </v>
          </cell>
          <cell r="B2312" t="str">
            <v xml:space="preserve">Колос Звездная 8 кв.1 ц/о </v>
          </cell>
          <cell r="C2312" t="str">
            <v xml:space="preserve">Население </v>
          </cell>
          <cell r="D2312">
            <v>46.8</v>
          </cell>
          <cell r="E2312">
            <v>0</v>
          </cell>
          <cell r="F2312">
            <v>135.11000000000001</v>
          </cell>
          <cell r="G2312">
            <v>0.57999999999999996</v>
          </cell>
          <cell r="H2312">
            <v>1.19</v>
          </cell>
          <cell r="I2312">
            <v>4.5999999999999996</v>
          </cell>
          <cell r="J2312" t="str">
            <v xml:space="preserve">2 </v>
          </cell>
          <cell r="K2312">
            <v>167</v>
          </cell>
          <cell r="L2312">
            <v>3.6349999999999998E-3</v>
          </cell>
          <cell r="M2312">
            <v>-19</v>
          </cell>
          <cell r="N2312">
            <v>18</v>
          </cell>
          <cell r="O2312">
            <v>1</v>
          </cell>
          <cell r="P2312">
            <v>5.3049999999999997</v>
          </cell>
          <cell r="Q2312">
            <v>6.2080000000000002</v>
          </cell>
          <cell r="R2312">
            <v>6.2080000000000002</v>
          </cell>
        </row>
        <row r="2313">
          <cell r="A2313" t="str">
            <v xml:space="preserve">Колосистый </v>
          </cell>
          <cell r="B2313" t="str">
            <v xml:space="preserve">Колос Гвардейская 20 кв.1 с прист.ц/о </v>
          </cell>
          <cell r="C2313" t="str">
            <v xml:space="preserve">Население </v>
          </cell>
          <cell r="D2313">
            <v>68.3</v>
          </cell>
          <cell r="E2313">
            <v>0</v>
          </cell>
          <cell r="F2313">
            <v>271.38</v>
          </cell>
          <cell r="G2313">
            <v>0.8</v>
          </cell>
          <cell r="H2313">
            <v>1.19</v>
          </cell>
          <cell r="I2313">
            <v>4.5999999999999996</v>
          </cell>
          <cell r="J2313" t="str">
            <v xml:space="preserve">2 </v>
          </cell>
          <cell r="K2313">
            <v>167</v>
          </cell>
          <cell r="L2313">
            <v>1.0071E-2</v>
          </cell>
          <cell r="M2313">
            <v>-19</v>
          </cell>
          <cell r="N2313">
            <v>18</v>
          </cell>
          <cell r="O2313">
            <v>1</v>
          </cell>
          <cell r="P2313">
            <v>14.704000000000001</v>
          </cell>
          <cell r="Q2313">
            <v>9.06</v>
          </cell>
          <cell r="R2313">
            <v>9.06</v>
          </cell>
        </row>
        <row r="2314">
          <cell r="A2314" t="str">
            <v xml:space="preserve">Колосистый </v>
          </cell>
          <cell r="B2314" t="str">
            <v xml:space="preserve">Колос Гвардейская 20 кв.2 с прис.ц/о </v>
          </cell>
          <cell r="C2314" t="str">
            <v xml:space="preserve">Население </v>
          </cell>
          <cell r="D2314">
            <v>67.7</v>
          </cell>
          <cell r="E2314">
            <v>0</v>
          </cell>
          <cell r="F2314">
            <v>223.23</v>
          </cell>
          <cell r="G2314">
            <v>0.8</v>
          </cell>
          <cell r="H2314">
            <v>1.19</v>
          </cell>
          <cell r="I2314">
            <v>4.5999999999999996</v>
          </cell>
          <cell r="J2314" t="str">
            <v xml:space="preserve">2 </v>
          </cell>
          <cell r="K2314">
            <v>167</v>
          </cell>
          <cell r="L2314">
            <v>8.2839999999999997E-3</v>
          </cell>
          <cell r="M2314">
            <v>-19</v>
          </cell>
          <cell r="N2314">
            <v>18</v>
          </cell>
          <cell r="O2314">
            <v>1</v>
          </cell>
          <cell r="P2314">
            <v>12.093999999999999</v>
          </cell>
          <cell r="Q2314">
            <v>8.9830000000000005</v>
          </cell>
          <cell r="R2314">
            <v>8.9830000000000005</v>
          </cell>
        </row>
        <row r="2315">
          <cell r="A2315" t="str">
            <v xml:space="preserve">Колосистый </v>
          </cell>
          <cell r="B2315" t="str">
            <v xml:space="preserve">Колос Гвардейская 20 кв.3 </v>
          </cell>
          <cell r="C2315" t="str">
            <v xml:space="preserve">Население </v>
          </cell>
          <cell r="D2315">
            <v>69.599999999999994</v>
          </cell>
          <cell r="E2315">
            <v>0</v>
          </cell>
          <cell r="F2315">
            <v>212.05</v>
          </cell>
          <cell r="G2315">
            <v>0.8</v>
          </cell>
          <cell r="H2315">
            <v>1.19</v>
          </cell>
          <cell r="I2315">
            <v>4.5999999999999996</v>
          </cell>
          <cell r="J2315" t="str">
            <v xml:space="preserve">2 </v>
          </cell>
          <cell r="K2315">
            <v>167</v>
          </cell>
          <cell r="L2315">
            <v>7.8689999999999993E-3</v>
          </cell>
          <cell r="M2315">
            <v>-19</v>
          </cell>
          <cell r="N2315">
            <v>18</v>
          </cell>
          <cell r="O2315">
            <v>1</v>
          </cell>
          <cell r="P2315">
            <v>11.488</v>
          </cell>
          <cell r="Q2315">
            <v>9.2309999999999999</v>
          </cell>
          <cell r="R2315">
            <v>9.2309999999999999</v>
          </cell>
        </row>
        <row r="2316">
          <cell r="A2316" t="str">
            <v xml:space="preserve">Колосистый </v>
          </cell>
          <cell r="B2316" t="str">
            <v xml:space="preserve">Колос Гвардейская 20 кв.4 ц/о </v>
          </cell>
          <cell r="C2316" t="str">
            <v xml:space="preserve">Население </v>
          </cell>
          <cell r="D2316">
            <v>65.400000000000006</v>
          </cell>
          <cell r="E2316">
            <v>0</v>
          </cell>
          <cell r="F2316">
            <v>216.97</v>
          </cell>
          <cell r="G2316">
            <v>0.8</v>
          </cell>
          <cell r="H2316">
            <v>1.19</v>
          </cell>
          <cell r="I2316">
            <v>4.5999999999999996</v>
          </cell>
          <cell r="J2316" t="str">
            <v xml:space="preserve">2 </v>
          </cell>
          <cell r="K2316">
            <v>167</v>
          </cell>
          <cell r="L2316">
            <v>8.0520000000000001E-3</v>
          </cell>
          <cell r="M2316">
            <v>-19</v>
          </cell>
          <cell r="N2316">
            <v>18</v>
          </cell>
          <cell r="O2316">
            <v>1</v>
          </cell>
          <cell r="P2316">
            <v>11.757999999999999</v>
          </cell>
          <cell r="Q2316">
            <v>8.6790000000000003</v>
          </cell>
          <cell r="R2316">
            <v>8.6790000000000003</v>
          </cell>
        </row>
        <row r="2317">
          <cell r="A2317" t="str">
            <v xml:space="preserve">Колосистый </v>
          </cell>
          <cell r="B2317" t="str">
            <v xml:space="preserve">Колос Гвардейская 22 кв.1 </v>
          </cell>
          <cell r="C2317" t="str">
            <v xml:space="preserve">Население </v>
          </cell>
          <cell r="D2317">
            <v>67.099999999999994</v>
          </cell>
          <cell r="E2317">
            <v>0</v>
          </cell>
          <cell r="F2317">
            <v>237.69</v>
          </cell>
          <cell r="G2317">
            <v>0.63626000000000005</v>
          </cell>
          <cell r="H2317">
            <v>1.19</v>
          </cell>
          <cell r="I2317">
            <v>4.5999999999999996</v>
          </cell>
          <cell r="J2317" t="str">
            <v xml:space="preserve">2 </v>
          </cell>
          <cell r="K2317">
            <v>167</v>
          </cell>
          <cell r="L2317">
            <v>7.0100000000000006E-3</v>
          </cell>
          <cell r="M2317">
            <v>-19</v>
          </cell>
          <cell r="N2317">
            <v>18</v>
          </cell>
          <cell r="O2317">
            <v>1</v>
          </cell>
          <cell r="P2317">
            <v>10.234999999999999</v>
          </cell>
          <cell r="Q2317">
            <v>8.9</v>
          </cell>
          <cell r="R2317">
            <v>8.9</v>
          </cell>
        </row>
        <row r="2318">
          <cell r="A2318" t="str">
            <v xml:space="preserve">Колосистый </v>
          </cell>
          <cell r="B2318" t="str">
            <v xml:space="preserve">Колос Гвардейская 22 кв.2 ц/о </v>
          </cell>
          <cell r="C2318" t="str">
            <v xml:space="preserve">Население </v>
          </cell>
          <cell r="D2318">
            <v>65.400000000000006</v>
          </cell>
          <cell r="E2318">
            <v>0</v>
          </cell>
          <cell r="F2318">
            <v>233.46</v>
          </cell>
          <cell r="G2318">
            <v>0.63626000000000005</v>
          </cell>
          <cell r="H2318">
            <v>1.19</v>
          </cell>
          <cell r="I2318">
            <v>4.5999999999999996</v>
          </cell>
          <cell r="J2318" t="str">
            <v xml:space="preserve">2 </v>
          </cell>
          <cell r="K2318">
            <v>167</v>
          </cell>
          <cell r="L2318">
            <v>6.8849999999999996E-3</v>
          </cell>
          <cell r="M2318">
            <v>-19</v>
          </cell>
          <cell r="N2318">
            <v>18</v>
          </cell>
          <cell r="O2318">
            <v>1</v>
          </cell>
          <cell r="P2318">
            <v>10.052</v>
          </cell>
          <cell r="Q2318">
            <v>8.6790000000000003</v>
          </cell>
          <cell r="R2318">
            <v>8.6790000000000003</v>
          </cell>
        </row>
        <row r="2319">
          <cell r="A2319" t="str">
            <v xml:space="preserve">Колосистый </v>
          </cell>
          <cell r="B2319" t="str">
            <v xml:space="preserve">Колос Гвардейская 22 кв.3 ц/о </v>
          </cell>
          <cell r="C2319" t="str">
            <v xml:space="preserve">Население </v>
          </cell>
          <cell r="D2319">
            <v>96.5</v>
          </cell>
          <cell r="E2319">
            <v>0</v>
          </cell>
          <cell r="F2319">
            <v>341.86</v>
          </cell>
          <cell r="G2319">
            <v>0.63626000000000005</v>
          </cell>
          <cell r="H2319">
            <v>1.19</v>
          </cell>
          <cell r="I2319">
            <v>4.5999999999999996</v>
          </cell>
          <cell r="J2319" t="str">
            <v xml:space="preserve">2 </v>
          </cell>
          <cell r="K2319">
            <v>167</v>
          </cell>
          <cell r="L2319">
            <v>1.0081999999999999E-2</v>
          </cell>
          <cell r="M2319">
            <v>-19</v>
          </cell>
          <cell r="N2319">
            <v>18</v>
          </cell>
          <cell r="O2319">
            <v>1</v>
          </cell>
          <cell r="P2319">
            <v>14.718999999999999</v>
          </cell>
          <cell r="Q2319">
            <v>12.803000000000001</v>
          </cell>
          <cell r="R2319">
            <v>12.803000000000001</v>
          </cell>
        </row>
        <row r="2320">
          <cell r="A2320" t="str">
            <v xml:space="preserve">Колосистый </v>
          </cell>
          <cell r="B2320" t="str">
            <v xml:space="preserve">Колос Гвардейская 22 кв.4 </v>
          </cell>
          <cell r="C2320" t="str">
            <v xml:space="preserve">Население </v>
          </cell>
          <cell r="D2320">
            <v>65.7</v>
          </cell>
          <cell r="E2320">
            <v>0</v>
          </cell>
          <cell r="F2320">
            <v>232.74</v>
          </cell>
          <cell r="G2320">
            <v>0.63626000000000005</v>
          </cell>
          <cell r="H2320">
            <v>1.19</v>
          </cell>
          <cell r="I2320">
            <v>4.5999999999999996</v>
          </cell>
          <cell r="J2320" t="str">
            <v xml:space="preserve">2 </v>
          </cell>
          <cell r="K2320">
            <v>167</v>
          </cell>
          <cell r="L2320">
            <v>6.8639999999999994E-3</v>
          </cell>
          <cell r="M2320">
            <v>-19</v>
          </cell>
          <cell r="N2320">
            <v>18</v>
          </cell>
          <cell r="O2320">
            <v>1</v>
          </cell>
          <cell r="P2320">
            <v>10.022</v>
          </cell>
          <cell r="Q2320">
            <v>8.7170000000000005</v>
          </cell>
          <cell r="R2320">
            <v>8.7170000000000005</v>
          </cell>
        </row>
        <row r="2321">
          <cell r="A2321" t="str">
            <v xml:space="preserve">Колосистый </v>
          </cell>
          <cell r="B2321" t="str">
            <v xml:space="preserve">Колос Гвардейская 24 кв.1 ц/о </v>
          </cell>
          <cell r="C2321" t="str">
            <v xml:space="preserve">Население </v>
          </cell>
          <cell r="D2321">
            <v>74.900000000000006</v>
          </cell>
          <cell r="E2321">
            <v>0</v>
          </cell>
          <cell r="F2321">
            <v>138.59</v>
          </cell>
          <cell r="G2321">
            <v>0.8</v>
          </cell>
          <cell r="H2321">
            <v>1.19</v>
          </cell>
          <cell r="I2321">
            <v>4.5999999999999996</v>
          </cell>
          <cell r="J2321" t="str">
            <v xml:space="preserve">1 </v>
          </cell>
          <cell r="K2321">
            <v>167</v>
          </cell>
          <cell r="L2321">
            <v>5.143E-3</v>
          </cell>
          <cell r="M2321">
            <v>-19</v>
          </cell>
          <cell r="N2321">
            <v>18</v>
          </cell>
          <cell r="O2321">
            <v>1</v>
          </cell>
          <cell r="P2321">
            <v>7.5090000000000003</v>
          </cell>
          <cell r="Q2321">
            <v>9.9390000000000001</v>
          </cell>
          <cell r="R2321">
            <v>9.9390000000000001</v>
          </cell>
        </row>
        <row r="2322">
          <cell r="A2322" t="str">
            <v xml:space="preserve">Колосистый </v>
          </cell>
          <cell r="B2322" t="str">
            <v xml:space="preserve">Колос Гвардейская 24 кв.2 ц/о </v>
          </cell>
          <cell r="C2322" t="str">
            <v xml:space="preserve">Население </v>
          </cell>
          <cell r="D2322">
            <v>57.9</v>
          </cell>
          <cell r="E2322">
            <v>0</v>
          </cell>
          <cell r="F2322">
            <v>107.14</v>
          </cell>
          <cell r="G2322">
            <v>0.8</v>
          </cell>
          <cell r="H2322">
            <v>1.19</v>
          </cell>
          <cell r="I2322">
            <v>4.5999999999999996</v>
          </cell>
          <cell r="J2322" t="str">
            <v xml:space="preserve">1 </v>
          </cell>
          <cell r="K2322">
            <v>167</v>
          </cell>
          <cell r="L2322">
            <v>3.9759999999999995E-3</v>
          </cell>
          <cell r="M2322">
            <v>-19</v>
          </cell>
          <cell r="N2322">
            <v>18</v>
          </cell>
          <cell r="O2322">
            <v>1</v>
          </cell>
          <cell r="P2322">
            <v>5.8040000000000003</v>
          </cell>
          <cell r="Q2322">
            <v>7.6840000000000002</v>
          </cell>
          <cell r="R2322">
            <v>7.6840000000000002</v>
          </cell>
        </row>
        <row r="2323">
          <cell r="A2323" t="str">
            <v xml:space="preserve">Колосистый </v>
          </cell>
          <cell r="B2323" t="str">
            <v xml:space="preserve">Колос Звездная 8 кв.2 ц/о </v>
          </cell>
          <cell r="C2323" t="str">
            <v xml:space="preserve">Население </v>
          </cell>
          <cell r="D2323">
            <v>47.7</v>
          </cell>
          <cell r="E2323">
            <v>0</v>
          </cell>
          <cell r="F2323">
            <v>137.71</v>
          </cell>
          <cell r="G2323">
            <v>0.57999999999999996</v>
          </cell>
          <cell r="H2323">
            <v>1.19</v>
          </cell>
          <cell r="I2323">
            <v>4.5999999999999996</v>
          </cell>
          <cell r="J2323" t="str">
            <v xml:space="preserve">2 </v>
          </cell>
          <cell r="K2323">
            <v>167</v>
          </cell>
          <cell r="L2323">
            <v>3.705E-3</v>
          </cell>
          <cell r="M2323">
            <v>-19</v>
          </cell>
          <cell r="N2323">
            <v>18</v>
          </cell>
          <cell r="O2323">
            <v>1</v>
          </cell>
          <cell r="P2323">
            <v>5.4089999999999998</v>
          </cell>
          <cell r="Q2323">
            <v>6.33</v>
          </cell>
          <cell r="R2323">
            <v>6.33</v>
          </cell>
        </row>
        <row r="2324">
          <cell r="A2324" t="str">
            <v xml:space="preserve">Колосистый </v>
          </cell>
          <cell r="B2324" t="str">
            <v xml:space="preserve">Колос Звездная 8 кв.3 ц/о </v>
          </cell>
          <cell r="C2324" t="str">
            <v xml:space="preserve">Население </v>
          </cell>
          <cell r="D2324">
            <v>48.8</v>
          </cell>
          <cell r="E2324">
            <v>0</v>
          </cell>
          <cell r="F2324">
            <v>140.91</v>
          </cell>
          <cell r="G2324">
            <v>0.57999999999999996</v>
          </cell>
          <cell r="H2324">
            <v>1.19</v>
          </cell>
          <cell r="I2324">
            <v>4.5999999999999996</v>
          </cell>
          <cell r="J2324" t="str">
            <v xml:space="preserve">2 </v>
          </cell>
          <cell r="K2324">
            <v>167</v>
          </cell>
          <cell r="L2324">
            <v>3.7909999999999997E-3</v>
          </cell>
          <cell r="M2324">
            <v>-19</v>
          </cell>
          <cell r="N2324">
            <v>18</v>
          </cell>
          <cell r="O2324">
            <v>1</v>
          </cell>
          <cell r="P2324">
            <v>5.5350000000000001</v>
          </cell>
          <cell r="Q2324">
            <v>6.4729999999999999</v>
          </cell>
          <cell r="R2324">
            <v>6.4729999999999999</v>
          </cell>
        </row>
        <row r="2325">
          <cell r="A2325" t="str">
            <v xml:space="preserve">Колосистый </v>
          </cell>
          <cell r="B2325" t="str">
            <v xml:space="preserve">Колос Звездная 8 кв.4 ц/о </v>
          </cell>
          <cell r="C2325" t="str">
            <v xml:space="preserve">Население </v>
          </cell>
          <cell r="D2325">
            <v>43.8</v>
          </cell>
          <cell r="E2325">
            <v>0</v>
          </cell>
          <cell r="F2325">
            <v>134.85</v>
          </cell>
          <cell r="G2325">
            <v>0.57999999999999996</v>
          </cell>
          <cell r="H2325">
            <v>1.19</v>
          </cell>
          <cell r="I2325">
            <v>4.5999999999999996</v>
          </cell>
          <cell r="J2325" t="str">
            <v xml:space="preserve">2 </v>
          </cell>
          <cell r="K2325">
            <v>167</v>
          </cell>
          <cell r="L2325">
            <v>3.6279999999999997E-3</v>
          </cell>
          <cell r="M2325">
            <v>-19</v>
          </cell>
          <cell r="N2325">
            <v>18</v>
          </cell>
          <cell r="O2325">
            <v>1</v>
          </cell>
          <cell r="P2325">
            <v>5.2960000000000003</v>
          </cell>
          <cell r="Q2325">
            <v>5.81</v>
          </cell>
          <cell r="R2325">
            <v>5.81</v>
          </cell>
        </row>
        <row r="2326">
          <cell r="A2326" t="str">
            <v xml:space="preserve">Колосистый </v>
          </cell>
          <cell r="B2326" t="str">
            <v xml:space="preserve">Колос Звездная 8 кв.5 ц/о </v>
          </cell>
          <cell r="C2326" t="str">
            <v xml:space="preserve">Население </v>
          </cell>
          <cell r="D2326">
            <v>52</v>
          </cell>
          <cell r="E2326">
            <v>0</v>
          </cell>
          <cell r="F2326">
            <v>136.56</v>
          </cell>
          <cell r="G2326">
            <v>0.57999999999999996</v>
          </cell>
          <cell r="H2326">
            <v>1.19</v>
          </cell>
          <cell r="I2326">
            <v>4.5999999999999996</v>
          </cell>
          <cell r="J2326" t="str">
            <v xml:space="preserve">2 </v>
          </cell>
          <cell r="K2326">
            <v>167</v>
          </cell>
          <cell r="L2326">
            <v>3.6739999999999997E-3</v>
          </cell>
          <cell r="M2326">
            <v>-19</v>
          </cell>
          <cell r="N2326">
            <v>18</v>
          </cell>
          <cell r="O2326">
            <v>1</v>
          </cell>
          <cell r="P2326">
            <v>5.3639999999999999</v>
          </cell>
          <cell r="Q2326">
            <v>6.899</v>
          </cell>
          <cell r="R2326">
            <v>6.899</v>
          </cell>
        </row>
        <row r="2327">
          <cell r="A2327" t="str">
            <v xml:space="preserve">Колосистый </v>
          </cell>
          <cell r="B2327" t="str">
            <v xml:space="preserve">Колос Звездная 8 кв.6 ц/о </v>
          </cell>
          <cell r="C2327" t="str">
            <v xml:space="preserve">Население </v>
          </cell>
          <cell r="D2327">
            <v>51.1</v>
          </cell>
          <cell r="E2327">
            <v>0</v>
          </cell>
          <cell r="F2327">
            <v>147.52000000000001</v>
          </cell>
          <cell r="G2327">
            <v>0.57999999999999996</v>
          </cell>
          <cell r="H2327">
            <v>1.19</v>
          </cell>
          <cell r="I2327">
            <v>4.5999999999999996</v>
          </cell>
          <cell r="J2327" t="str">
            <v xml:space="preserve">2 </v>
          </cell>
          <cell r="K2327">
            <v>167</v>
          </cell>
          <cell r="L2327">
            <v>3.9689999999999994E-3</v>
          </cell>
          <cell r="M2327">
            <v>-19</v>
          </cell>
          <cell r="N2327">
            <v>18</v>
          </cell>
          <cell r="O2327">
            <v>1</v>
          </cell>
          <cell r="P2327">
            <v>5.7949999999999999</v>
          </cell>
          <cell r="Q2327">
            <v>6.7780000000000005</v>
          </cell>
          <cell r="R2327">
            <v>6.7780000000000005</v>
          </cell>
        </row>
        <row r="2328">
          <cell r="A2328" t="str">
            <v xml:space="preserve">Колосистый </v>
          </cell>
          <cell r="B2328" t="str">
            <v xml:space="preserve">Колос Звездная 8 кв.7 ц/о </v>
          </cell>
          <cell r="C2328" t="str">
            <v xml:space="preserve">Население </v>
          </cell>
          <cell r="D2328">
            <v>66.099999999999994</v>
          </cell>
          <cell r="E2328">
            <v>0</v>
          </cell>
          <cell r="F2328">
            <v>190.86</v>
          </cell>
          <cell r="G2328">
            <v>0.57999999999999996</v>
          </cell>
          <cell r="H2328">
            <v>1.19</v>
          </cell>
          <cell r="I2328">
            <v>4.5999999999999996</v>
          </cell>
          <cell r="J2328" t="str">
            <v xml:space="preserve">2 </v>
          </cell>
          <cell r="K2328">
            <v>167</v>
          </cell>
          <cell r="L2328">
            <v>5.1349999999999998E-3</v>
          </cell>
          <cell r="M2328">
            <v>-19</v>
          </cell>
          <cell r="N2328">
            <v>18</v>
          </cell>
          <cell r="O2328">
            <v>1</v>
          </cell>
          <cell r="P2328">
            <v>7.4960000000000004</v>
          </cell>
          <cell r="Q2328">
            <v>8.7680000000000007</v>
          </cell>
          <cell r="R2328">
            <v>8.7680000000000007</v>
          </cell>
        </row>
        <row r="2329">
          <cell r="A2329" t="str">
            <v xml:space="preserve">Колосистый </v>
          </cell>
          <cell r="B2329" t="str">
            <v xml:space="preserve">Колос Звездная 8 кв.8 ц/о </v>
          </cell>
          <cell r="C2329" t="str">
            <v xml:space="preserve">Население </v>
          </cell>
          <cell r="D2329">
            <v>43.4</v>
          </cell>
          <cell r="E2329">
            <v>0</v>
          </cell>
          <cell r="F2329">
            <v>125.3</v>
          </cell>
          <cell r="G2329">
            <v>0.57999999999999996</v>
          </cell>
          <cell r="H2329">
            <v>1.19</v>
          </cell>
          <cell r="I2329">
            <v>4.5999999999999996</v>
          </cell>
          <cell r="J2329" t="str">
            <v xml:space="preserve">2 </v>
          </cell>
          <cell r="K2329">
            <v>167</v>
          </cell>
          <cell r="L2329">
            <v>3.3709999999999999E-3</v>
          </cell>
          <cell r="M2329">
            <v>-19</v>
          </cell>
          <cell r="N2329">
            <v>18</v>
          </cell>
          <cell r="O2329">
            <v>1</v>
          </cell>
          <cell r="P2329">
            <v>4.9210000000000003</v>
          </cell>
          <cell r="Q2329">
            <v>5.76</v>
          </cell>
          <cell r="R2329">
            <v>5.76</v>
          </cell>
        </row>
        <row r="2330">
          <cell r="A2330" t="str">
            <v xml:space="preserve">Колосистый </v>
          </cell>
          <cell r="B2330" t="str">
            <v xml:space="preserve">Колос Звездная 8 кв.9 ц/о </v>
          </cell>
          <cell r="C2330" t="str">
            <v xml:space="preserve">Население </v>
          </cell>
          <cell r="D2330">
            <v>73.3</v>
          </cell>
          <cell r="E2330">
            <v>0</v>
          </cell>
          <cell r="F2330">
            <v>213.91</v>
          </cell>
          <cell r="G2330">
            <v>0.57999999999999996</v>
          </cell>
          <cell r="H2330">
            <v>1.19</v>
          </cell>
          <cell r="I2330">
            <v>4.5999999999999996</v>
          </cell>
          <cell r="J2330" t="str">
            <v xml:space="preserve">2 </v>
          </cell>
          <cell r="K2330">
            <v>167</v>
          </cell>
          <cell r="L2330">
            <v>5.7549999999999997E-3</v>
          </cell>
          <cell r="M2330">
            <v>-19</v>
          </cell>
          <cell r="N2330">
            <v>18</v>
          </cell>
          <cell r="O2330">
            <v>1</v>
          </cell>
          <cell r="P2330">
            <v>8.4039999999999999</v>
          </cell>
          <cell r="Q2330">
            <v>9.7240000000000002</v>
          </cell>
          <cell r="R2330">
            <v>9.7240000000000002</v>
          </cell>
        </row>
        <row r="2331">
          <cell r="A2331" t="str">
            <v xml:space="preserve">Колосистый </v>
          </cell>
          <cell r="B2331" t="str">
            <v xml:space="preserve">Колос Звездная 8 кв.10 ц/о </v>
          </cell>
          <cell r="C2331" t="str">
            <v xml:space="preserve">Население </v>
          </cell>
          <cell r="D2331">
            <v>64.8</v>
          </cell>
          <cell r="E2331">
            <v>0</v>
          </cell>
          <cell r="F2331">
            <v>181.49</v>
          </cell>
          <cell r="G2331">
            <v>0.57999999999999996</v>
          </cell>
          <cell r="H2331">
            <v>1.19</v>
          </cell>
          <cell r="I2331">
            <v>4.5999999999999996</v>
          </cell>
          <cell r="J2331" t="str">
            <v xml:space="preserve">2 </v>
          </cell>
          <cell r="K2331">
            <v>167</v>
          </cell>
          <cell r="L2331">
            <v>4.8830000000000002E-3</v>
          </cell>
          <cell r="M2331">
            <v>-19</v>
          </cell>
          <cell r="N2331">
            <v>18</v>
          </cell>
          <cell r="O2331">
            <v>1</v>
          </cell>
          <cell r="P2331">
            <v>7.13</v>
          </cell>
          <cell r="Q2331">
            <v>8.5960000000000001</v>
          </cell>
          <cell r="R2331">
            <v>8.5960000000000001</v>
          </cell>
        </row>
        <row r="2332">
          <cell r="A2332" t="str">
            <v xml:space="preserve">Колосистый </v>
          </cell>
          <cell r="B2332" t="str">
            <v xml:space="preserve">Колос Звездная 8 кв.11 ц/о </v>
          </cell>
          <cell r="C2332" t="str">
            <v xml:space="preserve">Население </v>
          </cell>
          <cell r="D2332">
            <v>43.5</v>
          </cell>
          <cell r="E2332">
            <v>0</v>
          </cell>
          <cell r="F2332">
            <v>125.59</v>
          </cell>
          <cell r="G2332">
            <v>0.57999999999999996</v>
          </cell>
          <cell r="H2332">
            <v>1.19</v>
          </cell>
          <cell r="I2332">
            <v>4.5999999999999996</v>
          </cell>
          <cell r="J2332" t="str">
            <v xml:space="preserve">2 </v>
          </cell>
          <cell r="K2332">
            <v>167</v>
          </cell>
          <cell r="L2332">
            <v>3.3790000000000001E-3</v>
          </cell>
          <cell r="M2332">
            <v>-19</v>
          </cell>
          <cell r="N2332">
            <v>18</v>
          </cell>
          <cell r="O2332">
            <v>1</v>
          </cell>
          <cell r="P2332">
            <v>4.9329999999999998</v>
          </cell>
          <cell r="Q2332">
            <v>5.7709999999999999</v>
          </cell>
          <cell r="R2332">
            <v>5.7709999999999999</v>
          </cell>
        </row>
        <row r="2333">
          <cell r="A2333" t="str">
            <v xml:space="preserve">Колосистый </v>
          </cell>
          <cell r="B2333" t="str">
            <v xml:space="preserve">Колос Звездная 8 кв.12 ц/о </v>
          </cell>
          <cell r="C2333" t="str">
            <v xml:space="preserve">Население </v>
          </cell>
          <cell r="D2333">
            <v>52.5</v>
          </cell>
          <cell r="E2333">
            <v>0</v>
          </cell>
          <cell r="F2333">
            <v>143.51</v>
          </cell>
          <cell r="G2333">
            <v>0.57999999999999996</v>
          </cell>
          <cell r="H2333">
            <v>1.19</v>
          </cell>
          <cell r="I2333">
            <v>4.5999999999999996</v>
          </cell>
          <cell r="J2333" t="str">
            <v xml:space="preserve">2 </v>
          </cell>
          <cell r="K2333">
            <v>167</v>
          </cell>
          <cell r="L2333">
            <v>3.8609999999999998E-3</v>
          </cell>
          <cell r="M2333">
            <v>-19</v>
          </cell>
          <cell r="N2333">
            <v>18</v>
          </cell>
          <cell r="O2333">
            <v>1</v>
          </cell>
          <cell r="P2333">
            <v>5.6360000000000001</v>
          </cell>
          <cell r="Q2333">
            <v>6.9649999999999999</v>
          </cell>
          <cell r="R2333">
            <v>6.9649999999999999</v>
          </cell>
        </row>
        <row r="2334">
          <cell r="A2334" t="str">
            <v xml:space="preserve">Колосистый </v>
          </cell>
          <cell r="B2334" t="str">
            <v xml:space="preserve">Колос Звездная 8 кв.13 ц/о </v>
          </cell>
          <cell r="C2334" t="str">
            <v xml:space="preserve">Население </v>
          </cell>
          <cell r="D2334">
            <v>51.9</v>
          </cell>
          <cell r="E2334">
            <v>0</v>
          </cell>
          <cell r="F2334">
            <v>151.46</v>
          </cell>
          <cell r="G2334">
            <v>0.57999999999999996</v>
          </cell>
          <cell r="H2334">
            <v>1.19</v>
          </cell>
          <cell r="I2334">
            <v>4.5999999999999996</v>
          </cell>
          <cell r="J2334" t="str">
            <v xml:space="preserve">2 </v>
          </cell>
          <cell r="K2334">
            <v>167</v>
          </cell>
          <cell r="L2334">
            <v>4.0749999999999996E-3</v>
          </cell>
          <cell r="M2334">
            <v>-19</v>
          </cell>
          <cell r="N2334">
            <v>18</v>
          </cell>
          <cell r="O2334">
            <v>1</v>
          </cell>
          <cell r="P2334">
            <v>5.95</v>
          </cell>
          <cell r="Q2334">
            <v>6.8879999999999999</v>
          </cell>
          <cell r="R2334">
            <v>6.8879999999999999</v>
          </cell>
        </row>
        <row r="2335">
          <cell r="A2335" t="str">
            <v xml:space="preserve">Колосистый </v>
          </cell>
          <cell r="B2335" t="str">
            <v xml:space="preserve">Колос Звездная 8 кв.14 ц/о </v>
          </cell>
          <cell r="C2335" t="str">
            <v xml:space="preserve">Население </v>
          </cell>
          <cell r="D2335">
            <v>44.7</v>
          </cell>
          <cell r="E2335">
            <v>0</v>
          </cell>
          <cell r="F2335">
            <v>136.53</v>
          </cell>
          <cell r="G2335">
            <v>0.57999999999999996</v>
          </cell>
          <cell r="H2335">
            <v>1.19</v>
          </cell>
          <cell r="I2335">
            <v>4.5999999999999996</v>
          </cell>
          <cell r="J2335" t="str">
            <v xml:space="preserve">2 </v>
          </cell>
          <cell r="K2335">
            <v>167</v>
          </cell>
          <cell r="L2335">
            <v>3.673E-3</v>
          </cell>
          <cell r="M2335">
            <v>-19</v>
          </cell>
          <cell r="N2335">
            <v>18</v>
          </cell>
          <cell r="O2335">
            <v>1</v>
          </cell>
          <cell r="P2335">
            <v>5.3629999999999995</v>
          </cell>
          <cell r="Q2335">
            <v>5.931</v>
          </cell>
          <cell r="R2335">
            <v>5.931</v>
          </cell>
        </row>
        <row r="2336">
          <cell r="A2336" t="str">
            <v xml:space="preserve">Колосистый </v>
          </cell>
          <cell r="B2336" t="str">
            <v xml:space="preserve">Колос Звездная 8 кв.15 </v>
          </cell>
          <cell r="C2336" t="str">
            <v xml:space="preserve">Население </v>
          </cell>
          <cell r="D2336">
            <v>46.7</v>
          </cell>
          <cell r="E2336">
            <v>0</v>
          </cell>
          <cell r="F2336">
            <v>136</v>
          </cell>
          <cell r="G2336">
            <v>0.57999999999999996</v>
          </cell>
          <cell r="H2336">
            <v>1.19</v>
          </cell>
          <cell r="I2336">
            <v>4.5999999999999996</v>
          </cell>
          <cell r="J2336" t="str">
            <v xml:space="preserve">2 </v>
          </cell>
          <cell r="K2336">
            <v>167</v>
          </cell>
          <cell r="L2336">
            <v>3.6589999999999999E-3</v>
          </cell>
          <cell r="M2336">
            <v>-19</v>
          </cell>
          <cell r="N2336">
            <v>18</v>
          </cell>
          <cell r="O2336">
            <v>1</v>
          </cell>
          <cell r="P2336">
            <v>5.3419999999999996</v>
          </cell>
          <cell r="Q2336">
            <v>6.1970000000000001</v>
          </cell>
          <cell r="R2336">
            <v>6.1970000000000001</v>
          </cell>
        </row>
        <row r="2337">
          <cell r="A2337" t="str">
            <v xml:space="preserve">Колосистый </v>
          </cell>
          <cell r="B2337" t="str">
            <v xml:space="preserve">Колос Звездная 8 кв.16 ц/о </v>
          </cell>
          <cell r="C2337" t="str">
            <v xml:space="preserve">Население </v>
          </cell>
          <cell r="D2337">
            <v>51.7</v>
          </cell>
          <cell r="E2337">
            <v>0</v>
          </cell>
          <cell r="F2337">
            <v>141.94999999999999</v>
          </cell>
          <cell r="G2337">
            <v>0.57999999999999996</v>
          </cell>
          <cell r="H2337">
            <v>1.19</v>
          </cell>
          <cell r="I2337">
            <v>4.5999999999999996</v>
          </cell>
          <cell r="J2337" t="str">
            <v xml:space="preserve">2 </v>
          </cell>
          <cell r="K2337">
            <v>167</v>
          </cell>
          <cell r="L2337">
            <v>3.8189999999999999E-3</v>
          </cell>
          <cell r="M2337">
            <v>-19</v>
          </cell>
          <cell r="N2337">
            <v>18</v>
          </cell>
          <cell r="O2337">
            <v>1</v>
          </cell>
          <cell r="P2337">
            <v>5.577</v>
          </cell>
          <cell r="Q2337">
            <v>6.86</v>
          </cell>
          <cell r="R2337">
            <v>6.86</v>
          </cell>
        </row>
        <row r="2338">
          <cell r="A2338" t="str">
            <v xml:space="preserve">Колосистый </v>
          </cell>
          <cell r="B2338" t="str">
            <v xml:space="preserve">Колос Звездная 8 кв.17 </v>
          </cell>
          <cell r="C2338" t="str">
            <v xml:space="preserve">Население </v>
          </cell>
          <cell r="D2338">
            <v>46.7</v>
          </cell>
          <cell r="E2338">
            <v>0</v>
          </cell>
          <cell r="F2338">
            <v>134.85</v>
          </cell>
          <cell r="G2338">
            <v>0.57999999999999996</v>
          </cell>
          <cell r="H2338">
            <v>1.19</v>
          </cell>
          <cell r="I2338">
            <v>4.5999999999999996</v>
          </cell>
          <cell r="J2338" t="str">
            <v xml:space="preserve">2 </v>
          </cell>
          <cell r="K2338">
            <v>167</v>
          </cell>
          <cell r="L2338">
            <v>3.6279999999999997E-3</v>
          </cell>
          <cell r="M2338">
            <v>-19</v>
          </cell>
          <cell r="N2338">
            <v>18</v>
          </cell>
          <cell r="O2338">
            <v>1</v>
          </cell>
          <cell r="P2338">
            <v>5.2960000000000003</v>
          </cell>
          <cell r="Q2338">
            <v>6.1970000000000001</v>
          </cell>
          <cell r="R2338">
            <v>6.1970000000000001</v>
          </cell>
        </row>
        <row r="2339">
          <cell r="A2339" t="str">
            <v xml:space="preserve">Колосистый </v>
          </cell>
          <cell r="B2339" t="str">
            <v xml:space="preserve">Колос Звездная 8 кв.18 ц/о </v>
          </cell>
          <cell r="C2339" t="str">
            <v xml:space="preserve">Население </v>
          </cell>
          <cell r="D2339">
            <v>46.7</v>
          </cell>
          <cell r="E2339">
            <v>0</v>
          </cell>
          <cell r="F2339">
            <v>134.85</v>
          </cell>
          <cell r="G2339">
            <v>0.57999999999999996</v>
          </cell>
          <cell r="H2339">
            <v>1.19</v>
          </cell>
          <cell r="I2339">
            <v>4.5999999999999996</v>
          </cell>
          <cell r="J2339" t="str">
            <v xml:space="preserve">2 </v>
          </cell>
          <cell r="K2339">
            <v>167</v>
          </cell>
          <cell r="L2339">
            <v>3.6279999999999997E-3</v>
          </cell>
          <cell r="M2339">
            <v>-19</v>
          </cell>
          <cell r="N2339">
            <v>18</v>
          </cell>
          <cell r="O2339">
            <v>1</v>
          </cell>
          <cell r="P2339">
            <v>5.2960000000000003</v>
          </cell>
          <cell r="Q2339">
            <v>6.1970000000000001</v>
          </cell>
          <cell r="R2339">
            <v>6.1970000000000001</v>
          </cell>
        </row>
        <row r="2340">
          <cell r="A2340" t="str">
            <v xml:space="preserve">Колосистый </v>
          </cell>
          <cell r="B2340" t="str">
            <v xml:space="preserve">Колос Пер Звездный 6/1 кв 1 </v>
          </cell>
          <cell r="C2340" t="str">
            <v xml:space="preserve">Население </v>
          </cell>
          <cell r="D2340">
            <v>66</v>
          </cell>
          <cell r="E2340">
            <v>0</v>
          </cell>
          <cell r="F2340">
            <v>186.2</v>
          </cell>
          <cell r="G2340">
            <v>0.86</v>
          </cell>
          <cell r="H2340">
            <v>1.19</v>
          </cell>
          <cell r="I2340">
            <v>4.5999999999999996</v>
          </cell>
          <cell r="J2340" t="str">
            <v xml:space="preserve">1 </v>
          </cell>
          <cell r="K2340">
            <v>167</v>
          </cell>
          <cell r="L2340">
            <v>7.4100000000000008E-3</v>
          </cell>
          <cell r="M2340">
            <v>-19</v>
          </cell>
          <cell r="N2340">
            <v>18</v>
          </cell>
          <cell r="O2340">
            <v>1</v>
          </cell>
          <cell r="P2340">
            <v>10.818</v>
          </cell>
          <cell r="Q2340">
            <v>8.7560000000000002</v>
          </cell>
          <cell r="R2340">
            <v>8.7560000000000002</v>
          </cell>
        </row>
        <row r="2341">
          <cell r="A2341" t="str">
            <v xml:space="preserve">Колосистый </v>
          </cell>
          <cell r="B2341" t="str">
            <v xml:space="preserve">Колос Звездная 42 кв 1 </v>
          </cell>
          <cell r="C2341" t="str">
            <v xml:space="preserve">Население </v>
          </cell>
          <cell r="D2341">
            <v>124</v>
          </cell>
          <cell r="E2341">
            <v>0</v>
          </cell>
          <cell r="F2341">
            <v>262.77999999999997</v>
          </cell>
          <cell r="G2341">
            <v>0.66</v>
          </cell>
          <cell r="H2341">
            <v>1.19</v>
          </cell>
          <cell r="I2341">
            <v>4.5999999999999996</v>
          </cell>
          <cell r="J2341" t="str">
            <v xml:space="preserve">1 </v>
          </cell>
          <cell r="K2341">
            <v>167</v>
          </cell>
          <cell r="L2341">
            <v>8.0400000000000003E-3</v>
          </cell>
          <cell r="M2341">
            <v>-19</v>
          </cell>
          <cell r="N2341">
            <v>18</v>
          </cell>
          <cell r="O2341">
            <v>1</v>
          </cell>
          <cell r="P2341">
            <v>11.737</v>
          </cell>
          <cell r="Q2341">
            <v>16.451000000000001</v>
          </cell>
          <cell r="R2341">
            <v>16.451000000000001</v>
          </cell>
        </row>
        <row r="2342">
          <cell r="A2342" t="str">
            <v xml:space="preserve">Колосистый </v>
          </cell>
          <cell r="B2342" t="str">
            <v xml:space="preserve">Колос Звездная 12 кв 51(45) </v>
          </cell>
          <cell r="C2342" t="str">
            <v xml:space="preserve">Население </v>
          </cell>
          <cell r="D2342">
            <v>15.8</v>
          </cell>
          <cell r="E2342">
            <v>0</v>
          </cell>
          <cell r="F2342">
            <v>47.02</v>
          </cell>
          <cell r="G2342">
            <v>0.57999999999999996</v>
          </cell>
          <cell r="H2342">
            <v>1.19</v>
          </cell>
          <cell r="I2342">
            <v>4.5999999999999996</v>
          </cell>
          <cell r="J2342" t="str">
            <v xml:space="preserve">2 </v>
          </cell>
          <cell r="K2342">
            <v>167</v>
          </cell>
          <cell r="L2342">
            <v>1.2649999999999998E-3</v>
          </cell>
          <cell r="M2342">
            <v>-19</v>
          </cell>
          <cell r="N2342">
            <v>18</v>
          </cell>
          <cell r="O2342">
            <v>1</v>
          </cell>
          <cell r="P2342">
            <v>1.847</v>
          </cell>
          <cell r="Q2342">
            <v>2.0950000000000002</v>
          </cell>
          <cell r="R2342">
            <v>2.0950000000000002</v>
          </cell>
        </row>
        <row r="2343">
          <cell r="A2343" t="str">
            <v xml:space="preserve">Колосистый </v>
          </cell>
          <cell r="B2343" t="str">
            <v xml:space="preserve">Колос Звездная 24 кв 1 </v>
          </cell>
          <cell r="C2343" t="str">
            <v xml:space="preserve">Население </v>
          </cell>
          <cell r="D2343">
            <v>47.8</v>
          </cell>
          <cell r="E2343">
            <v>0</v>
          </cell>
          <cell r="F2343">
            <v>216.21</v>
          </cell>
          <cell r="G2343">
            <v>0.47</v>
          </cell>
          <cell r="H2343">
            <v>1.19</v>
          </cell>
          <cell r="I2343">
            <v>4.5999999999999996</v>
          </cell>
          <cell r="J2343" t="str">
            <v xml:space="preserve">4 </v>
          </cell>
          <cell r="K2343">
            <v>167</v>
          </cell>
          <cell r="L2343">
            <v>4.7590000000000002E-3</v>
          </cell>
          <cell r="M2343">
            <v>-19</v>
          </cell>
          <cell r="N2343">
            <v>18</v>
          </cell>
          <cell r="O2343">
            <v>1</v>
          </cell>
          <cell r="P2343">
            <v>6.9480000000000004</v>
          </cell>
          <cell r="Q2343">
            <v>6.3410000000000002</v>
          </cell>
          <cell r="R2343">
            <v>6.3410000000000002</v>
          </cell>
        </row>
        <row r="2344">
          <cell r="A2344" t="str">
            <v xml:space="preserve">Колосистый </v>
          </cell>
          <cell r="B2344" t="str">
            <v xml:space="preserve">Колос Звездная 24 кв 2 </v>
          </cell>
          <cell r="C2344" t="str">
            <v xml:space="preserve">Население </v>
          </cell>
          <cell r="D2344">
            <v>66.7</v>
          </cell>
          <cell r="E2344">
            <v>0</v>
          </cell>
          <cell r="F2344">
            <v>301.72000000000003</v>
          </cell>
          <cell r="G2344">
            <v>0.47</v>
          </cell>
          <cell r="H2344">
            <v>1.19</v>
          </cell>
          <cell r="I2344">
            <v>4.5999999999999996</v>
          </cell>
          <cell r="J2344" t="str">
            <v xml:space="preserve">4 </v>
          </cell>
          <cell r="K2344">
            <v>167</v>
          </cell>
          <cell r="L2344">
            <v>6.6409999999999993E-3</v>
          </cell>
          <cell r="M2344">
            <v>-19</v>
          </cell>
          <cell r="N2344">
            <v>18</v>
          </cell>
          <cell r="O2344">
            <v>1</v>
          </cell>
          <cell r="P2344">
            <v>9.6950000000000003</v>
          </cell>
          <cell r="Q2344">
            <v>8.85</v>
          </cell>
          <cell r="R2344">
            <v>8.85</v>
          </cell>
        </row>
        <row r="2345">
          <cell r="A2345" t="str">
            <v xml:space="preserve">Колосистый </v>
          </cell>
          <cell r="B2345" t="str">
            <v xml:space="preserve">Колос Звездная 24 кв 3 </v>
          </cell>
          <cell r="C2345" t="str">
            <v xml:space="preserve">Население </v>
          </cell>
          <cell r="D2345">
            <v>55.6</v>
          </cell>
          <cell r="E2345">
            <v>0</v>
          </cell>
          <cell r="F2345">
            <v>251.92</v>
          </cell>
          <cell r="G2345">
            <v>0.47</v>
          </cell>
          <cell r="H2345">
            <v>1.19</v>
          </cell>
          <cell r="I2345">
            <v>4.5999999999999996</v>
          </cell>
          <cell r="J2345" t="str">
            <v xml:space="preserve">4 </v>
          </cell>
          <cell r="K2345">
            <v>167</v>
          </cell>
          <cell r="L2345">
            <v>5.5449999999999996E-3</v>
          </cell>
          <cell r="M2345">
            <v>-19</v>
          </cell>
          <cell r="N2345">
            <v>18</v>
          </cell>
          <cell r="O2345">
            <v>1</v>
          </cell>
          <cell r="P2345">
            <v>8.0960000000000001</v>
          </cell>
          <cell r="Q2345">
            <v>7.3739999999999997</v>
          </cell>
          <cell r="R2345">
            <v>7.3739999999999997</v>
          </cell>
        </row>
        <row r="2346">
          <cell r="A2346" t="str">
            <v xml:space="preserve">Колосистый </v>
          </cell>
          <cell r="B2346" t="str">
            <v xml:space="preserve">Колос Звездная 24 кв 4 </v>
          </cell>
          <cell r="C2346" t="str">
            <v xml:space="preserve">Население </v>
          </cell>
          <cell r="D2346">
            <v>48.8</v>
          </cell>
          <cell r="E2346">
            <v>0</v>
          </cell>
          <cell r="F2346">
            <v>220.76</v>
          </cell>
          <cell r="G2346">
            <v>0.47</v>
          </cell>
          <cell r="H2346">
            <v>1.19</v>
          </cell>
          <cell r="I2346">
            <v>4.5999999999999996</v>
          </cell>
          <cell r="J2346" t="str">
            <v xml:space="preserve">4 </v>
          </cell>
          <cell r="K2346">
            <v>167</v>
          </cell>
          <cell r="L2346">
            <v>4.8589999999999996E-3</v>
          </cell>
          <cell r="M2346">
            <v>-19</v>
          </cell>
          <cell r="N2346">
            <v>18</v>
          </cell>
          <cell r="O2346">
            <v>1</v>
          </cell>
          <cell r="P2346">
            <v>7.0940000000000003</v>
          </cell>
          <cell r="Q2346">
            <v>6.4729999999999999</v>
          </cell>
          <cell r="R2346">
            <v>6.4729999999999999</v>
          </cell>
        </row>
        <row r="2347">
          <cell r="A2347" t="str">
            <v xml:space="preserve">Колосистый </v>
          </cell>
          <cell r="B2347" t="str">
            <v xml:space="preserve">Колос Звездная 24 кв 5 </v>
          </cell>
          <cell r="C2347" t="str">
            <v xml:space="preserve">Население </v>
          </cell>
          <cell r="D2347">
            <v>48.1</v>
          </cell>
          <cell r="E2347">
            <v>0</v>
          </cell>
          <cell r="F2347">
            <v>202.18</v>
          </cell>
          <cell r="G2347">
            <v>0.47</v>
          </cell>
          <cell r="H2347">
            <v>1.19</v>
          </cell>
          <cell r="I2347">
            <v>4.5999999999999996</v>
          </cell>
          <cell r="J2347" t="str">
            <v xml:space="preserve">4 </v>
          </cell>
          <cell r="K2347">
            <v>167</v>
          </cell>
          <cell r="L2347">
            <v>4.45E-3</v>
          </cell>
          <cell r="M2347">
            <v>-19</v>
          </cell>
          <cell r="N2347">
            <v>18</v>
          </cell>
          <cell r="O2347">
            <v>1</v>
          </cell>
          <cell r="P2347">
            <v>6.4969999999999999</v>
          </cell>
          <cell r="Q2347">
            <v>6.3789999999999996</v>
          </cell>
          <cell r="R2347">
            <v>6.3789999999999996</v>
          </cell>
        </row>
        <row r="2348">
          <cell r="A2348" t="str">
            <v xml:space="preserve">Колосистый </v>
          </cell>
          <cell r="B2348" t="str">
            <v xml:space="preserve">Колос Звездная 24 кв 6 </v>
          </cell>
          <cell r="C2348" t="str">
            <v xml:space="preserve">Население </v>
          </cell>
          <cell r="D2348">
            <v>62.6</v>
          </cell>
          <cell r="E2348">
            <v>0</v>
          </cell>
          <cell r="F2348">
            <v>280.77</v>
          </cell>
          <cell r="G2348">
            <v>0.47</v>
          </cell>
          <cell r="H2348">
            <v>1.19</v>
          </cell>
          <cell r="I2348">
            <v>4.5999999999999996</v>
          </cell>
          <cell r="J2348" t="str">
            <v xml:space="preserve">4 </v>
          </cell>
          <cell r="K2348">
            <v>167</v>
          </cell>
          <cell r="L2348">
            <v>6.1800000000000006E-3</v>
          </cell>
          <cell r="M2348">
            <v>-19</v>
          </cell>
          <cell r="N2348">
            <v>18</v>
          </cell>
          <cell r="O2348">
            <v>1</v>
          </cell>
          <cell r="P2348">
            <v>9.0220000000000002</v>
          </cell>
          <cell r="Q2348">
            <v>8.3030000000000008</v>
          </cell>
          <cell r="R2348">
            <v>8.3030000000000008</v>
          </cell>
        </row>
        <row r="2349">
          <cell r="A2349" t="str">
            <v xml:space="preserve">Колосистый </v>
          </cell>
          <cell r="B2349" t="str">
            <v xml:space="preserve">Колос Звездная 24 кв 7 </v>
          </cell>
          <cell r="C2349" t="str">
            <v xml:space="preserve">Население </v>
          </cell>
          <cell r="D2349">
            <v>55.7</v>
          </cell>
          <cell r="E2349">
            <v>0</v>
          </cell>
          <cell r="F2349">
            <v>251.92</v>
          </cell>
          <cell r="G2349">
            <v>0.47</v>
          </cell>
          <cell r="H2349">
            <v>1.19</v>
          </cell>
          <cell r="I2349">
            <v>4.5999999999999996</v>
          </cell>
          <cell r="J2349" t="str">
            <v xml:space="preserve">4 </v>
          </cell>
          <cell r="K2349">
            <v>167</v>
          </cell>
          <cell r="L2349">
            <v>5.5449999999999996E-3</v>
          </cell>
          <cell r="M2349">
            <v>-19</v>
          </cell>
          <cell r="N2349">
            <v>18</v>
          </cell>
          <cell r="O2349">
            <v>1</v>
          </cell>
          <cell r="P2349">
            <v>8.0960000000000001</v>
          </cell>
          <cell r="Q2349">
            <v>7.391</v>
          </cell>
          <cell r="R2349">
            <v>7.391</v>
          </cell>
        </row>
        <row r="2350">
          <cell r="A2350" t="str">
            <v xml:space="preserve">Колосистый </v>
          </cell>
          <cell r="B2350" t="str">
            <v xml:space="preserve">Колос Звездная 24 кв 8 </v>
          </cell>
          <cell r="C2350" t="str">
            <v xml:space="preserve">Население </v>
          </cell>
          <cell r="D2350">
            <v>44.6</v>
          </cell>
          <cell r="E2350">
            <v>0</v>
          </cell>
          <cell r="F2350">
            <v>200.04</v>
          </cell>
          <cell r="G2350">
            <v>0.47</v>
          </cell>
          <cell r="H2350">
            <v>1.19</v>
          </cell>
          <cell r="I2350">
            <v>4.5999999999999996</v>
          </cell>
          <cell r="J2350" t="str">
            <v xml:space="preserve">4 </v>
          </cell>
          <cell r="K2350">
            <v>167</v>
          </cell>
          <cell r="L2350">
            <v>4.4029999999999998E-3</v>
          </cell>
          <cell r="M2350">
            <v>-19</v>
          </cell>
          <cell r="N2350">
            <v>18</v>
          </cell>
          <cell r="O2350">
            <v>1</v>
          </cell>
          <cell r="P2350">
            <v>6.4269999999999996</v>
          </cell>
          <cell r="Q2350">
            <v>5.915</v>
          </cell>
          <cell r="R2350">
            <v>5.915</v>
          </cell>
        </row>
        <row r="2351">
          <cell r="A2351" t="str">
            <v xml:space="preserve">Колосистый </v>
          </cell>
          <cell r="B2351" t="str">
            <v xml:space="preserve">Колос Звездная 24 кв 9 </v>
          </cell>
          <cell r="C2351" t="str">
            <v xml:space="preserve">Население </v>
          </cell>
          <cell r="D2351">
            <v>48</v>
          </cell>
          <cell r="E2351">
            <v>0</v>
          </cell>
          <cell r="F2351">
            <v>217.12</v>
          </cell>
          <cell r="G2351">
            <v>0.47</v>
          </cell>
          <cell r="H2351">
            <v>1.19</v>
          </cell>
          <cell r="I2351">
            <v>4.5999999999999996</v>
          </cell>
          <cell r="J2351" t="str">
            <v xml:space="preserve">4 </v>
          </cell>
          <cell r="K2351">
            <v>167</v>
          </cell>
          <cell r="L2351">
            <v>4.7789999999999994E-3</v>
          </cell>
          <cell r="M2351">
            <v>-19</v>
          </cell>
          <cell r="N2351">
            <v>18</v>
          </cell>
          <cell r="O2351">
            <v>1</v>
          </cell>
          <cell r="P2351">
            <v>6.9770000000000003</v>
          </cell>
          <cell r="Q2351">
            <v>6.3680000000000003</v>
          </cell>
          <cell r="R2351">
            <v>6.3680000000000003</v>
          </cell>
        </row>
        <row r="2352">
          <cell r="A2352" t="str">
            <v xml:space="preserve">Колосистый </v>
          </cell>
          <cell r="B2352" t="str">
            <v xml:space="preserve">Колос Звездная 24 кв 10 </v>
          </cell>
          <cell r="C2352" t="str">
            <v xml:space="preserve">Население </v>
          </cell>
          <cell r="D2352">
            <v>62.1</v>
          </cell>
          <cell r="E2352">
            <v>0</v>
          </cell>
          <cell r="F2352">
            <v>280.91000000000003</v>
          </cell>
          <cell r="G2352">
            <v>0.47</v>
          </cell>
          <cell r="H2352">
            <v>1.19</v>
          </cell>
          <cell r="I2352">
            <v>4.5999999999999996</v>
          </cell>
          <cell r="J2352" t="str">
            <v xml:space="preserve">4 </v>
          </cell>
          <cell r="K2352">
            <v>167</v>
          </cell>
          <cell r="L2352">
            <v>6.1830000000000001E-3</v>
          </cell>
          <cell r="M2352">
            <v>-19</v>
          </cell>
          <cell r="N2352">
            <v>18</v>
          </cell>
          <cell r="O2352">
            <v>1</v>
          </cell>
          <cell r="P2352">
            <v>9.0269999999999992</v>
          </cell>
          <cell r="Q2352">
            <v>8.2360000000000007</v>
          </cell>
          <cell r="R2352">
            <v>8.2360000000000007</v>
          </cell>
        </row>
        <row r="2353">
          <cell r="A2353" t="str">
            <v xml:space="preserve">Колосистый </v>
          </cell>
          <cell r="B2353" t="str">
            <v xml:space="preserve">Колос Звездная 24 кв 11 </v>
          </cell>
          <cell r="C2353" t="str">
            <v xml:space="preserve">Население </v>
          </cell>
          <cell r="D2353">
            <v>51.8</v>
          </cell>
          <cell r="E2353">
            <v>0</v>
          </cell>
          <cell r="F2353">
            <v>232.34</v>
          </cell>
          <cell r="G2353">
            <v>0.47</v>
          </cell>
          <cell r="H2353">
            <v>1.19</v>
          </cell>
          <cell r="I2353">
            <v>4.5999999999999996</v>
          </cell>
          <cell r="J2353" t="str">
            <v xml:space="preserve">4 </v>
          </cell>
          <cell r="K2353">
            <v>167</v>
          </cell>
          <cell r="L2353">
            <v>5.1139999999999996E-3</v>
          </cell>
          <cell r="M2353">
            <v>-19</v>
          </cell>
          <cell r="N2353">
            <v>18</v>
          </cell>
          <cell r="O2353">
            <v>1</v>
          </cell>
          <cell r="P2353">
            <v>7.4660000000000002</v>
          </cell>
          <cell r="Q2353">
            <v>6.8719999999999999</v>
          </cell>
          <cell r="R2353">
            <v>6.8719999999999999</v>
          </cell>
        </row>
        <row r="2354">
          <cell r="A2354" t="str">
            <v xml:space="preserve">Колосистый </v>
          </cell>
          <cell r="B2354" t="str">
            <v xml:space="preserve">Колос Звездная 24 кв 12 </v>
          </cell>
          <cell r="C2354" t="str">
            <v xml:space="preserve">Население </v>
          </cell>
          <cell r="D2354">
            <v>42.8</v>
          </cell>
          <cell r="E2354">
            <v>0</v>
          </cell>
          <cell r="F2354">
            <v>278.27999999999997</v>
          </cell>
          <cell r="G2354">
            <v>0.47</v>
          </cell>
          <cell r="H2354">
            <v>1.19</v>
          </cell>
          <cell r="I2354">
            <v>4.5999999999999996</v>
          </cell>
          <cell r="J2354" t="str">
            <v xml:space="preserve">4 </v>
          </cell>
          <cell r="K2354">
            <v>167</v>
          </cell>
          <cell r="L2354">
            <v>6.1249999999999994E-3</v>
          </cell>
          <cell r="M2354">
            <v>-19</v>
          </cell>
          <cell r="N2354">
            <v>18</v>
          </cell>
          <cell r="O2354">
            <v>1</v>
          </cell>
          <cell r="P2354">
            <v>8.9440000000000008</v>
          </cell>
          <cell r="Q2354">
            <v>5.6779999999999999</v>
          </cell>
          <cell r="R2354">
            <v>5.6779999999999999</v>
          </cell>
        </row>
        <row r="2355">
          <cell r="A2355" t="str">
            <v xml:space="preserve">Колосистый </v>
          </cell>
          <cell r="B2355" t="str">
            <v xml:space="preserve">Колос Звездная 24 кв 13 </v>
          </cell>
          <cell r="C2355" t="str">
            <v xml:space="preserve">Население </v>
          </cell>
          <cell r="D2355">
            <v>47.8</v>
          </cell>
          <cell r="E2355">
            <v>0</v>
          </cell>
          <cell r="F2355">
            <v>216.21</v>
          </cell>
          <cell r="G2355">
            <v>0.47</v>
          </cell>
          <cell r="H2355">
            <v>1.19</v>
          </cell>
          <cell r="I2355">
            <v>4.5999999999999996</v>
          </cell>
          <cell r="J2355" t="str">
            <v xml:space="preserve">4 </v>
          </cell>
          <cell r="K2355">
            <v>167</v>
          </cell>
          <cell r="L2355">
            <v>4.7590000000000002E-3</v>
          </cell>
          <cell r="M2355">
            <v>-19</v>
          </cell>
          <cell r="N2355">
            <v>18</v>
          </cell>
          <cell r="O2355">
            <v>1</v>
          </cell>
          <cell r="P2355">
            <v>6.9480000000000004</v>
          </cell>
          <cell r="Q2355">
            <v>6.3410000000000002</v>
          </cell>
          <cell r="R2355">
            <v>6.3410000000000002</v>
          </cell>
        </row>
        <row r="2356">
          <cell r="A2356" t="str">
            <v xml:space="preserve">Колосистый </v>
          </cell>
          <cell r="B2356" t="str">
            <v xml:space="preserve">Колос Звездная 24 кв 14 </v>
          </cell>
          <cell r="C2356" t="str">
            <v xml:space="preserve">Население </v>
          </cell>
          <cell r="D2356">
            <v>67.2</v>
          </cell>
          <cell r="E2356">
            <v>0</v>
          </cell>
          <cell r="F2356">
            <v>303.94</v>
          </cell>
          <cell r="G2356">
            <v>0.47</v>
          </cell>
          <cell r="H2356">
            <v>1.19</v>
          </cell>
          <cell r="I2356">
            <v>4.5999999999999996</v>
          </cell>
          <cell r="J2356" t="str">
            <v xml:space="preserve">4 </v>
          </cell>
          <cell r="K2356">
            <v>167</v>
          </cell>
          <cell r="L2356">
            <v>6.6900000000000006E-3</v>
          </cell>
          <cell r="M2356">
            <v>-19</v>
          </cell>
          <cell r="N2356">
            <v>18</v>
          </cell>
          <cell r="O2356">
            <v>1</v>
          </cell>
          <cell r="P2356">
            <v>9.7680000000000007</v>
          </cell>
          <cell r="Q2356">
            <v>8.9160000000000004</v>
          </cell>
          <cell r="R2356">
            <v>8.9160000000000004</v>
          </cell>
        </row>
        <row r="2357">
          <cell r="A2357" t="str">
            <v xml:space="preserve">Колосистый </v>
          </cell>
          <cell r="B2357" t="str">
            <v xml:space="preserve">Колос Звездная 24 кв 15 </v>
          </cell>
          <cell r="C2357" t="str">
            <v xml:space="preserve">Население </v>
          </cell>
          <cell r="D2357">
            <v>52.2</v>
          </cell>
          <cell r="E2357">
            <v>0</v>
          </cell>
          <cell r="F2357">
            <v>234.11</v>
          </cell>
          <cell r="G2357">
            <v>0.47</v>
          </cell>
          <cell r="H2357">
            <v>1.19</v>
          </cell>
          <cell r="I2357">
            <v>4.5999999999999996</v>
          </cell>
          <cell r="J2357" t="str">
            <v xml:space="preserve">4 </v>
          </cell>
          <cell r="K2357">
            <v>167</v>
          </cell>
          <cell r="L2357">
            <v>5.1529999999999996E-3</v>
          </cell>
          <cell r="M2357">
            <v>-19</v>
          </cell>
          <cell r="N2357">
            <v>18</v>
          </cell>
          <cell r="O2357">
            <v>1</v>
          </cell>
          <cell r="P2357">
            <v>7.5229999999999997</v>
          </cell>
          <cell r="Q2357">
            <v>6.9260000000000002</v>
          </cell>
          <cell r="R2357">
            <v>6.9260000000000002</v>
          </cell>
        </row>
        <row r="2358">
          <cell r="A2358" t="str">
            <v xml:space="preserve">Колосистый </v>
          </cell>
          <cell r="B2358" t="str">
            <v xml:space="preserve">Колос Звездная 24 кв 16 </v>
          </cell>
          <cell r="C2358" t="str">
            <v xml:space="preserve">Население </v>
          </cell>
          <cell r="D2358">
            <v>45.8</v>
          </cell>
          <cell r="E2358">
            <v>0</v>
          </cell>
          <cell r="F2358">
            <v>198.13</v>
          </cell>
          <cell r="G2358">
            <v>0.47</v>
          </cell>
          <cell r="H2358">
            <v>1.19</v>
          </cell>
          <cell r="I2358">
            <v>4.5999999999999996</v>
          </cell>
          <cell r="J2358" t="str">
            <v xml:space="preserve">4 </v>
          </cell>
          <cell r="K2358">
            <v>167</v>
          </cell>
          <cell r="L2358">
            <v>4.3609999999999994E-3</v>
          </cell>
          <cell r="M2358">
            <v>-19</v>
          </cell>
          <cell r="N2358">
            <v>18</v>
          </cell>
          <cell r="O2358">
            <v>1</v>
          </cell>
          <cell r="P2358">
            <v>6.367</v>
          </cell>
          <cell r="Q2358">
            <v>6.0750000000000002</v>
          </cell>
          <cell r="R2358">
            <v>6.0750000000000002</v>
          </cell>
        </row>
        <row r="2359">
          <cell r="A2359" t="str">
            <v xml:space="preserve">Колосистый </v>
          </cell>
          <cell r="B2359" t="str">
            <v xml:space="preserve">Колос Звездная 12 кв 1 </v>
          </cell>
          <cell r="C2359" t="str">
            <v xml:space="preserve">Население </v>
          </cell>
          <cell r="D2359">
            <v>22.9</v>
          </cell>
          <cell r="E2359">
            <v>0</v>
          </cell>
          <cell r="F2359">
            <v>99.05</v>
          </cell>
          <cell r="G2359">
            <v>0.57999999999999996</v>
          </cell>
          <cell r="H2359">
            <v>1.19</v>
          </cell>
          <cell r="I2359">
            <v>4.5999999999999996</v>
          </cell>
          <cell r="J2359" t="str">
            <v xml:space="preserve">2 </v>
          </cell>
          <cell r="K2359">
            <v>167</v>
          </cell>
          <cell r="L2359">
            <v>2.6649999999999998E-3</v>
          </cell>
          <cell r="M2359">
            <v>-19</v>
          </cell>
          <cell r="N2359">
            <v>18</v>
          </cell>
          <cell r="O2359">
            <v>1</v>
          </cell>
          <cell r="P2359">
            <v>3.89</v>
          </cell>
          <cell r="Q2359">
            <v>3.0409999999999999</v>
          </cell>
          <cell r="R2359">
            <v>3.0409999999999999</v>
          </cell>
        </row>
        <row r="2360">
          <cell r="A2360" t="str">
            <v xml:space="preserve">Колосистый </v>
          </cell>
          <cell r="B2360" t="str">
            <v xml:space="preserve">Колос Звездная 12 кв 13 </v>
          </cell>
          <cell r="C2360" t="str">
            <v xml:space="preserve">Население </v>
          </cell>
          <cell r="D2360">
            <v>21.9</v>
          </cell>
          <cell r="E2360">
            <v>0</v>
          </cell>
          <cell r="F2360">
            <v>99.05</v>
          </cell>
          <cell r="G2360">
            <v>0.57999999999999996</v>
          </cell>
          <cell r="H2360">
            <v>1.19</v>
          </cell>
          <cell r="I2360">
            <v>4.5999999999999996</v>
          </cell>
          <cell r="J2360" t="str">
            <v xml:space="preserve">2 </v>
          </cell>
          <cell r="K2360">
            <v>167</v>
          </cell>
          <cell r="L2360">
            <v>2.6649999999999998E-3</v>
          </cell>
          <cell r="M2360">
            <v>-19</v>
          </cell>
          <cell r="N2360">
            <v>18</v>
          </cell>
          <cell r="O2360">
            <v>1</v>
          </cell>
          <cell r="P2360">
            <v>3.89</v>
          </cell>
          <cell r="Q2360">
            <v>2.9079999999999999</v>
          </cell>
          <cell r="R2360">
            <v>2.9079999999999999</v>
          </cell>
        </row>
        <row r="2361">
          <cell r="A2361" t="str">
            <v xml:space="preserve">Колосистый </v>
          </cell>
          <cell r="B2361" t="str">
            <v xml:space="preserve">Колос Звездная 12 кв 3 </v>
          </cell>
          <cell r="C2361" t="str">
            <v xml:space="preserve">Население </v>
          </cell>
          <cell r="D2361">
            <v>10.9</v>
          </cell>
          <cell r="E2361">
            <v>0</v>
          </cell>
          <cell r="F2361">
            <v>49.51</v>
          </cell>
          <cell r="G2361">
            <v>0.57999999999999996</v>
          </cell>
          <cell r="H2361">
            <v>1.19</v>
          </cell>
          <cell r="I2361">
            <v>4.5999999999999996</v>
          </cell>
          <cell r="J2361" t="str">
            <v xml:space="preserve">2 </v>
          </cell>
          <cell r="K2361">
            <v>167</v>
          </cell>
          <cell r="L2361">
            <v>1.3319999999999999E-3</v>
          </cell>
          <cell r="M2361">
            <v>-19</v>
          </cell>
          <cell r="N2361">
            <v>18</v>
          </cell>
          <cell r="O2361">
            <v>1</v>
          </cell>
          <cell r="P2361">
            <v>1.944</v>
          </cell>
          <cell r="Q2361">
            <v>1.448</v>
          </cell>
          <cell r="R2361">
            <v>1.448</v>
          </cell>
        </row>
        <row r="2362">
          <cell r="A2362" t="str">
            <v xml:space="preserve">Колосистый </v>
          </cell>
          <cell r="B2362" t="str">
            <v xml:space="preserve">Колос Звездная 12 кв 4 </v>
          </cell>
          <cell r="C2362" t="str">
            <v xml:space="preserve">Население </v>
          </cell>
          <cell r="D2362">
            <v>22.8</v>
          </cell>
          <cell r="E2362">
            <v>0</v>
          </cell>
          <cell r="F2362">
            <v>99.05</v>
          </cell>
          <cell r="G2362">
            <v>0.57999999999999996</v>
          </cell>
          <cell r="H2362">
            <v>1.19</v>
          </cell>
          <cell r="I2362">
            <v>4.5999999999999996</v>
          </cell>
          <cell r="J2362" t="str">
            <v xml:space="preserve">2 </v>
          </cell>
          <cell r="K2362">
            <v>167</v>
          </cell>
          <cell r="L2362">
            <v>2.6649999999999998E-3</v>
          </cell>
          <cell r="M2362">
            <v>-19</v>
          </cell>
          <cell r="N2362">
            <v>18</v>
          </cell>
          <cell r="O2362">
            <v>1</v>
          </cell>
          <cell r="P2362">
            <v>3.89</v>
          </cell>
          <cell r="Q2362">
            <v>3.024</v>
          </cell>
          <cell r="R2362">
            <v>3.024</v>
          </cell>
        </row>
        <row r="2363">
          <cell r="A2363" t="str">
            <v xml:space="preserve">Колосистый </v>
          </cell>
          <cell r="B2363" t="str">
            <v xml:space="preserve">Колос Звездная 12 кв 5 </v>
          </cell>
          <cell r="C2363" t="str">
            <v xml:space="preserve">Население </v>
          </cell>
          <cell r="D2363">
            <v>23.6</v>
          </cell>
          <cell r="E2363">
            <v>0</v>
          </cell>
          <cell r="F2363">
            <v>99.05</v>
          </cell>
          <cell r="G2363">
            <v>0.57999999999999996</v>
          </cell>
          <cell r="H2363">
            <v>1.19</v>
          </cell>
          <cell r="I2363">
            <v>4.5999999999999996</v>
          </cell>
          <cell r="J2363" t="str">
            <v xml:space="preserve">2 </v>
          </cell>
          <cell r="K2363">
            <v>167</v>
          </cell>
          <cell r="L2363">
            <v>2.6649999999999998E-3</v>
          </cell>
          <cell r="M2363">
            <v>-19</v>
          </cell>
          <cell r="N2363">
            <v>18</v>
          </cell>
          <cell r="O2363">
            <v>1</v>
          </cell>
          <cell r="P2363">
            <v>3.89</v>
          </cell>
          <cell r="Q2363">
            <v>3.129</v>
          </cell>
          <cell r="R2363">
            <v>3.129</v>
          </cell>
        </row>
        <row r="2364">
          <cell r="A2364" t="str">
            <v xml:space="preserve">Колосистый </v>
          </cell>
          <cell r="B2364" t="str">
            <v xml:space="preserve">Колос Звездная 12 кв 6 </v>
          </cell>
          <cell r="C2364" t="str">
            <v xml:space="preserve">Население </v>
          </cell>
          <cell r="D2364">
            <v>13.4</v>
          </cell>
          <cell r="E2364">
            <v>0</v>
          </cell>
          <cell r="F2364">
            <v>49.51</v>
          </cell>
          <cell r="G2364">
            <v>0.57999999999999996</v>
          </cell>
          <cell r="H2364">
            <v>1.19</v>
          </cell>
          <cell r="I2364">
            <v>4.5999999999999996</v>
          </cell>
          <cell r="J2364" t="str">
            <v xml:space="preserve">2 </v>
          </cell>
          <cell r="K2364">
            <v>167</v>
          </cell>
          <cell r="L2364">
            <v>1.3319999999999999E-3</v>
          </cell>
          <cell r="M2364">
            <v>-19</v>
          </cell>
          <cell r="N2364">
            <v>18</v>
          </cell>
          <cell r="O2364">
            <v>1</v>
          </cell>
          <cell r="P2364">
            <v>1.944</v>
          </cell>
          <cell r="Q2364">
            <v>1.78</v>
          </cell>
          <cell r="R2364">
            <v>1.78</v>
          </cell>
        </row>
        <row r="2365">
          <cell r="A2365" t="str">
            <v xml:space="preserve">Колосистый </v>
          </cell>
          <cell r="B2365" t="str">
            <v xml:space="preserve">Колос Звездная 12 кв 7 </v>
          </cell>
          <cell r="C2365" t="str">
            <v xml:space="preserve">Население </v>
          </cell>
          <cell r="D2365">
            <v>10.3</v>
          </cell>
          <cell r="E2365">
            <v>0</v>
          </cell>
          <cell r="F2365">
            <v>49.51</v>
          </cell>
          <cell r="G2365">
            <v>0.57999999999999996</v>
          </cell>
          <cell r="H2365">
            <v>1.19</v>
          </cell>
          <cell r="I2365">
            <v>4.5999999999999996</v>
          </cell>
          <cell r="J2365" t="str">
            <v xml:space="preserve">2 </v>
          </cell>
          <cell r="K2365">
            <v>167</v>
          </cell>
          <cell r="L2365">
            <v>1.3319999999999999E-3</v>
          </cell>
          <cell r="M2365">
            <v>-19</v>
          </cell>
          <cell r="N2365">
            <v>18</v>
          </cell>
          <cell r="O2365">
            <v>1</v>
          </cell>
          <cell r="P2365">
            <v>1.944</v>
          </cell>
          <cell r="Q2365">
            <v>1.3660000000000001</v>
          </cell>
          <cell r="R2365">
            <v>1.3660000000000001</v>
          </cell>
        </row>
        <row r="2366">
          <cell r="A2366" t="str">
            <v xml:space="preserve">Колосистый </v>
          </cell>
          <cell r="B2366" t="str">
            <v xml:space="preserve">Колос Звездная 12 кв 8 </v>
          </cell>
          <cell r="C2366" t="str">
            <v xml:space="preserve">Население </v>
          </cell>
          <cell r="D2366">
            <v>27.1</v>
          </cell>
          <cell r="E2366">
            <v>0</v>
          </cell>
          <cell r="F2366">
            <v>99.05</v>
          </cell>
          <cell r="G2366">
            <v>0.57999999999999996</v>
          </cell>
          <cell r="H2366">
            <v>1.19</v>
          </cell>
          <cell r="I2366">
            <v>4.5999999999999996</v>
          </cell>
          <cell r="J2366" t="str">
            <v xml:space="preserve">2 </v>
          </cell>
          <cell r="K2366">
            <v>167</v>
          </cell>
          <cell r="L2366">
            <v>2.6649999999999998E-3</v>
          </cell>
          <cell r="M2366">
            <v>-19</v>
          </cell>
          <cell r="N2366">
            <v>18</v>
          </cell>
          <cell r="O2366">
            <v>1</v>
          </cell>
          <cell r="P2366">
            <v>3.89</v>
          </cell>
          <cell r="Q2366">
            <v>3.593</v>
          </cell>
          <cell r="R2366">
            <v>3.593</v>
          </cell>
        </row>
        <row r="2367">
          <cell r="A2367" t="str">
            <v xml:space="preserve">Колосистый </v>
          </cell>
          <cell r="B2367" t="str">
            <v xml:space="preserve">Колос Звездная 12 кв 9 </v>
          </cell>
          <cell r="C2367" t="str">
            <v xml:space="preserve">Население </v>
          </cell>
          <cell r="D2367">
            <v>43.6</v>
          </cell>
          <cell r="E2367">
            <v>0</v>
          </cell>
          <cell r="F2367">
            <v>198.15</v>
          </cell>
          <cell r="G2367">
            <v>0.57999999999999996</v>
          </cell>
          <cell r="H2367">
            <v>1.19</v>
          </cell>
          <cell r="I2367">
            <v>4.5999999999999996</v>
          </cell>
          <cell r="J2367" t="str">
            <v xml:space="preserve">2 </v>
          </cell>
          <cell r="K2367">
            <v>167</v>
          </cell>
          <cell r="L2367">
            <v>5.3309999999999998E-3</v>
          </cell>
          <cell r="M2367">
            <v>-19</v>
          </cell>
          <cell r="N2367">
            <v>18</v>
          </cell>
          <cell r="O2367">
            <v>1</v>
          </cell>
          <cell r="P2367">
            <v>7.7830000000000004</v>
          </cell>
          <cell r="Q2367">
            <v>5.7830000000000004</v>
          </cell>
          <cell r="R2367">
            <v>5.7830000000000004</v>
          </cell>
        </row>
        <row r="2368">
          <cell r="A2368" t="str">
            <v xml:space="preserve">Колосистый </v>
          </cell>
          <cell r="B2368" t="str">
            <v xml:space="preserve">Колос Звездная 12 кв 10(19) </v>
          </cell>
          <cell r="C2368" t="str">
            <v xml:space="preserve">Население </v>
          </cell>
          <cell r="D2368">
            <v>35.6</v>
          </cell>
          <cell r="E2368">
            <v>0</v>
          </cell>
          <cell r="F2368">
            <v>198.14601342932701</v>
          </cell>
          <cell r="G2368">
            <v>0.57999999999999996</v>
          </cell>
          <cell r="H2368">
            <v>1.19</v>
          </cell>
          <cell r="I2368">
            <v>4.5999999999999996</v>
          </cell>
          <cell r="J2368" t="str">
            <v xml:space="preserve">2 </v>
          </cell>
          <cell r="K2368">
            <v>167</v>
          </cell>
          <cell r="L2368">
            <v>5.3309999999999998E-3</v>
          </cell>
          <cell r="M2368">
            <v>-19</v>
          </cell>
          <cell r="N2368">
            <v>18</v>
          </cell>
          <cell r="O2368">
            <v>1</v>
          </cell>
          <cell r="P2368">
            <v>7.7830000000000004</v>
          </cell>
          <cell r="Q2368">
            <v>4.7210000000000001</v>
          </cell>
          <cell r="R2368">
            <v>4.7210000000000001</v>
          </cell>
        </row>
        <row r="2369">
          <cell r="A2369" t="str">
            <v xml:space="preserve">Колосистый </v>
          </cell>
          <cell r="B2369" t="str">
            <v xml:space="preserve">Колос Звездная 12 кв 12(10) </v>
          </cell>
          <cell r="C2369" t="str">
            <v xml:space="preserve">Население </v>
          </cell>
          <cell r="D2369">
            <v>21.9</v>
          </cell>
          <cell r="E2369">
            <v>0</v>
          </cell>
          <cell r="F2369">
            <v>99.054422395264496</v>
          </cell>
          <cell r="G2369">
            <v>0.57999999999999996</v>
          </cell>
          <cell r="H2369">
            <v>1.19</v>
          </cell>
          <cell r="I2369">
            <v>4.5999999999999996</v>
          </cell>
          <cell r="J2369" t="str">
            <v xml:space="preserve">2 </v>
          </cell>
          <cell r="K2369">
            <v>167</v>
          </cell>
          <cell r="L2369">
            <v>2.6649999999999998E-3</v>
          </cell>
          <cell r="M2369">
            <v>-19</v>
          </cell>
          <cell r="N2369">
            <v>18</v>
          </cell>
          <cell r="O2369">
            <v>1</v>
          </cell>
          <cell r="P2369">
            <v>3.89</v>
          </cell>
          <cell r="Q2369">
            <v>2.9079999999999999</v>
          </cell>
          <cell r="R2369">
            <v>2.9079999999999999</v>
          </cell>
        </row>
        <row r="2370">
          <cell r="A2370" t="str">
            <v xml:space="preserve">Колосистый </v>
          </cell>
          <cell r="B2370" t="str">
            <v xml:space="preserve">Колос Звездная 12 кв 14 </v>
          </cell>
          <cell r="C2370" t="str">
            <v xml:space="preserve">Население </v>
          </cell>
          <cell r="D2370">
            <v>14.4</v>
          </cell>
          <cell r="E2370">
            <v>0</v>
          </cell>
          <cell r="F2370">
            <v>49.51</v>
          </cell>
          <cell r="G2370">
            <v>0.57999999999999996</v>
          </cell>
          <cell r="H2370">
            <v>1.19</v>
          </cell>
          <cell r="I2370">
            <v>4.5999999999999996</v>
          </cell>
          <cell r="J2370" t="str">
            <v xml:space="preserve">2 </v>
          </cell>
          <cell r="K2370">
            <v>167</v>
          </cell>
          <cell r="L2370">
            <v>1.3319999999999999E-3</v>
          </cell>
          <cell r="M2370">
            <v>-19</v>
          </cell>
          <cell r="N2370">
            <v>18</v>
          </cell>
          <cell r="O2370">
            <v>1</v>
          </cell>
          <cell r="P2370">
            <v>1.944</v>
          </cell>
          <cell r="Q2370">
            <v>1.913</v>
          </cell>
          <cell r="R2370">
            <v>1.913</v>
          </cell>
        </row>
        <row r="2371">
          <cell r="A2371" t="str">
            <v xml:space="preserve">Колосистый </v>
          </cell>
          <cell r="B2371" t="str">
            <v xml:space="preserve">Колос Звездная 12 кв 13(11) </v>
          </cell>
          <cell r="C2371" t="str">
            <v xml:space="preserve">Население </v>
          </cell>
          <cell r="D2371">
            <v>13.9</v>
          </cell>
          <cell r="E2371">
            <v>0</v>
          </cell>
          <cell r="F2371">
            <v>49.5086268782335</v>
          </cell>
          <cell r="G2371">
            <v>0.57999999999999996</v>
          </cell>
          <cell r="H2371">
            <v>1.19</v>
          </cell>
          <cell r="I2371">
            <v>4.5999999999999996</v>
          </cell>
          <cell r="J2371" t="str">
            <v xml:space="preserve">2 </v>
          </cell>
          <cell r="K2371">
            <v>167</v>
          </cell>
          <cell r="L2371">
            <v>1.3319999999999999E-3</v>
          </cell>
          <cell r="M2371">
            <v>-19</v>
          </cell>
          <cell r="N2371">
            <v>18</v>
          </cell>
          <cell r="O2371">
            <v>1</v>
          </cell>
          <cell r="P2371">
            <v>1.944</v>
          </cell>
          <cell r="Q2371">
            <v>1.8460000000000001</v>
          </cell>
          <cell r="R2371">
            <v>1.8460000000000001</v>
          </cell>
        </row>
        <row r="2372">
          <cell r="A2372" t="str">
            <v xml:space="preserve">Колосистый </v>
          </cell>
          <cell r="B2372" t="str">
            <v xml:space="preserve">Колос Звездная 12 кв 16(12) </v>
          </cell>
          <cell r="C2372" t="str">
            <v xml:space="preserve">Население </v>
          </cell>
          <cell r="D2372">
            <v>17.5</v>
          </cell>
          <cell r="E2372">
            <v>0</v>
          </cell>
          <cell r="F2372">
            <v>99.054422395264496</v>
          </cell>
          <cell r="G2372">
            <v>0.57999999999999996</v>
          </cell>
          <cell r="H2372">
            <v>1.19</v>
          </cell>
          <cell r="I2372">
            <v>4.5999999999999996</v>
          </cell>
          <cell r="J2372" t="str">
            <v xml:space="preserve">2 </v>
          </cell>
          <cell r="K2372">
            <v>167</v>
          </cell>
          <cell r="L2372">
            <v>2.6649999999999998E-3</v>
          </cell>
          <cell r="M2372">
            <v>-19</v>
          </cell>
          <cell r="N2372">
            <v>18</v>
          </cell>
          <cell r="O2372">
            <v>1</v>
          </cell>
          <cell r="P2372">
            <v>3.89</v>
          </cell>
          <cell r="Q2372">
            <v>2.3220000000000001</v>
          </cell>
          <cell r="R2372">
            <v>2.3220000000000001</v>
          </cell>
        </row>
        <row r="2373">
          <cell r="A2373" t="str">
            <v xml:space="preserve">Колосистый </v>
          </cell>
          <cell r="B2373" t="str">
            <v xml:space="preserve">Колос Звездная 12 кв 17(15) </v>
          </cell>
          <cell r="C2373" t="str">
            <v xml:space="preserve">Население </v>
          </cell>
          <cell r="D2373">
            <v>11.3</v>
          </cell>
          <cell r="E2373">
            <v>0</v>
          </cell>
          <cell r="F2373">
            <v>49.5086268782335</v>
          </cell>
          <cell r="G2373">
            <v>0.57999999999999996</v>
          </cell>
          <cell r="H2373">
            <v>1.19</v>
          </cell>
          <cell r="I2373">
            <v>4.5999999999999996</v>
          </cell>
          <cell r="J2373" t="str">
            <v xml:space="preserve">2 </v>
          </cell>
          <cell r="K2373">
            <v>167</v>
          </cell>
          <cell r="L2373">
            <v>1.3319999999999999E-3</v>
          </cell>
          <cell r="M2373">
            <v>-19</v>
          </cell>
          <cell r="N2373">
            <v>18</v>
          </cell>
          <cell r="O2373">
            <v>1</v>
          </cell>
          <cell r="P2373">
            <v>1.944</v>
          </cell>
          <cell r="Q2373">
            <v>1.498</v>
          </cell>
          <cell r="R2373">
            <v>1.498</v>
          </cell>
        </row>
        <row r="2374">
          <cell r="A2374" t="str">
            <v xml:space="preserve">Колосистый </v>
          </cell>
          <cell r="B2374" t="str">
            <v xml:space="preserve">Колос Звездная 12 кв 18(16) </v>
          </cell>
          <cell r="C2374" t="str">
            <v xml:space="preserve">Население </v>
          </cell>
          <cell r="D2374">
            <v>14.8</v>
          </cell>
          <cell r="E2374">
            <v>0</v>
          </cell>
          <cell r="F2374">
            <v>49.5086268782335</v>
          </cell>
          <cell r="G2374">
            <v>0.57999999999999996</v>
          </cell>
          <cell r="H2374">
            <v>1.19</v>
          </cell>
          <cell r="I2374">
            <v>4.5999999999999996</v>
          </cell>
          <cell r="J2374" t="str">
            <v xml:space="preserve">2 </v>
          </cell>
          <cell r="K2374">
            <v>167</v>
          </cell>
          <cell r="L2374">
            <v>1.3319999999999999E-3</v>
          </cell>
          <cell r="M2374">
            <v>-19</v>
          </cell>
          <cell r="N2374">
            <v>18</v>
          </cell>
          <cell r="O2374">
            <v>1</v>
          </cell>
          <cell r="P2374">
            <v>1.944</v>
          </cell>
          <cell r="Q2374">
            <v>1.962</v>
          </cell>
          <cell r="R2374">
            <v>1.962</v>
          </cell>
        </row>
        <row r="2375">
          <cell r="A2375" t="str">
            <v xml:space="preserve">Колосистый </v>
          </cell>
          <cell r="B2375" t="str">
            <v xml:space="preserve">Колос Звездная 12 кв 19(17) </v>
          </cell>
          <cell r="C2375" t="str">
            <v xml:space="preserve">Население </v>
          </cell>
          <cell r="D2375">
            <v>26.6</v>
          </cell>
          <cell r="E2375">
            <v>0</v>
          </cell>
          <cell r="F2375">
            <v>99.054422395264496</v>
          </cell>
          <cell r="G2375">
            <v>0.57999999999999996</v>
          </cell>
          <cell r="H2375">
            <v>1.19</v>
          </cell>
          <cell r="I2375">
            <v>4.5999999999999996</v>
          </cell>
          <cell r="J2375" t="str">
            <v xml:space="preserve">2 </v>
          </cell>
          <cell r="K2375">
            <v>167</v>
          </cell>
          <cell r="L2375">
            <v>2.6649999999999998E-3</v>
          </cell>
          <cell r="M2375">
            <v>-19</v>
          </cell>
          <cell r="N2375">
            <v>18</v>
          </cell>
          <cell r="O2375">
            <v>1</v>
          </cell>
          <cell r="P2375">
            <v>3.89</v>
          </cell>
          <cell r="Q2375">
            <v>3.5270000000000001</v>
          </cell>
          <cell r="R2375">
            <v>3.5270000000000001</v>
          </cell>
        </row>
        <row r="2376">
          <cell r="A2376" t="str">
            <v xml:space="preserve">Колосистый </v>
          </cell>
          <cell r="B2376" t="str">
            <v xml:space="preserve">Колос Звездная 12 кв 18(20) </v>
          </cell>
          <cell r="C2376" t="str">
            <v xml:space="preserve">Население </v>
          </cell>
          <cell r="D2376">
            <v>22.9</v>
          </cell>
          <cell r="E2376">
            <v>0</v>
          </cell>
          <cell r="F2376">
            <v>95.6349076258971</v>
          </cell>
          <cell r="G2376">
            <v>0.57999999999999996</v>
          </cell>
          <cell r="H2376">
            <v>1.19</v>
          </cell>
          <cell r="I2376">
            <v>4.5999999999999996</v>
          </cell>
          <cell r="J2376" t="str">
            <v xml:space="preserve">2 </v>
          </cell>
          <cell r="K2376">
            <v>167</v>
          </cell>
          <cell r="L2376">
            <v>2.5729999999999998E-3</v>
          </cell>
          <cell r="M2376">
            <v>-19</v>
          </cell>
          <cell r="N2376">
            <v>18</v>
          </cell>
          <cell r="O2376">
            <v>1</v>
          </cell>
          <cell r="P2376">
            <v>3.758</v>
          </cell>
          <cell r="Q2376">
            <v>3.0409999999999999</v>
          </cell>
          <cell r="R2376">
            <v>3.0409999999999999</v>
          </cell>
        </row>
        <row r="2377">
          <cell r="A2377" t="str">
            <v xml:space="preserve">Колосистый </v>
          </cell>
          <cell r="B2377" t="str">
            <v xml:space="preserve">Колос Звездная 12 кв 46(42) </v>
          </cell>
          <cell r="C2377" t="str">
            <v xml:space="preserve">Население </v>
          </cell>
          <cell r="D2377">
            <v>22.9</v>
          </cell>
          <cell r="E2377">
            <v>0</v>
          </cell>
          <cell r="F2377">
            <v>49.5086268782335</v>
          </cell>
          <cell r="G2377">
            <v>0.57999999999999996</v>
          </cell>
          <cell r="H2377">
            <v>1.19</v>
          </cell>
          <cell r="I2377">
            <v>4.5999999999999996</v>
          </cell>
          <cell r="J2377" t="str">
            <v xml:space="preserve">2 </v>
          </cell>
          <cell r="K2377">
            <v>167</v>
          </cell>
          <cell r="L2377">
            <v>1.3319999999999999E-3</v>
          </cell>
          <cell r="M2377">
            <v>-19</v>
          </cell>
          <cell r="N2377">
            <v>18</v>
          </cell>
          <cell r="O2377">
            <v>1</v>
          </cell>
          <cell r="P2377">
            <v>1.944</v>
          </cell>
          <cell r="Q2377">
            <v>3.0409999999999999</v>
          </cell>
          <cell r="R2377">
            <v>3.0409999999999999</v>
          </cell>
        </row>
        <row r="2378">
          <cell r="A2378" t="str">
            <v xml:space="preserve">Колосистый </v>
          </cell>
          <cell r="B2378" t="str">
            <v xml:space="preserve">Колос Звездная 12 кв 22(18) </v>
          </cell>
          <cell r="C2378" t="str">
            <v xml:space="preserve">Население </v>
          </cell>
          <cell r="D2378">
            <v>18.3</v>
          </cell>
          <cell r="E2378">
            <v>0</v>
          </cell>
          <cell r="F2378">
            <v>99.054422395264496</v>
          </cell>
          <cell r="G2378">
            <v>0.57999999999999996</v>
          </cell>
          <cell r="H2378">
            <v>1.19</v>
          </cell>
          <cell r="I2378">
            <v>4.5999999999999996</v>
          </cell>
          <cell r="J2378" t="str">
            <v xml:space="preserve">2 </v>
          </cell>
          <cell r="K2378">
            <v>167</v>
          </cell>
          <cell r="L2378">
            <v>2.6649999999999998E-3</v>
          </cell>
          <cell r="M2378">
            <v>-19</v>
          </cell>
          <cell r="N2378">
            <v>18</v>
          </cell>
          <cell r="O2378">
            <v>1</v>
          </cell>
          <cell r="P2378">
            <v>3.89</v>
          </cell>
          <cell r="Q2378">
            <v>2.427</v>
          </cell>
          <cell r="R2378">
            <v>2.427</v>
          </cell>
        </row>
        <row r="2379">
          <cell r="A2379" t="str">
            <v xml:space="preserve">Колосистый </v>
          </cell>
          <cell r="B2379" t="str">
            <v xml:space="preserve">Колос Звездная 12 кв 23(21) </v>
          </cell>
          <cell r="C2379" t="str">
            <v xml:space="preserve">Население </v>
          </cell>
          <cell r="D2379">
            <v>10.6</v>
          </cell>
          <cell r="E2379">
            <v>0</v>
          </cell>
          <cell r="F2379">
            <v>49.5086268782335</v>
          </cell>
          <cell r="G2379">
            <v>0.57999999999999996</v>
          </cell>
          <cell r="H2379">
            <v>1.19</v>
          </cell>
          <cell r="I2379">
            <v>4.5999999999999996</v>
          </cell>
          <cell r="J2379" t="str">
            <v xml:space="preserve">2 </v>
          </cell>
          <cell r="K2379">
            <v>167</v>
          </cell>
          <cell r="L2379">
            <v>1.3319999999999999E-3</v>
          </cell>
          <cell r="M2379">
            <v>-19</v>
          </cell>
          <cell r="N2379">
            <v>18</v>
          </cell>
          <cell r="O2379">
            <v>1</v>
          </cell>
          <cell r="P2379">
            <v>1.944</v>
          </cell>
          <cell r="Q2379">
            <v>1.4039999999999999</v>
          </cell>
          <cell r="R2379">
            <v>1.4039999999999999</v>
          </cell>
        </row>
        <row r="2380">
          <cell r="A2380" t="str">
            <v xml:space="preserve">Колосистый </v>
          </cell>
          <cell r="B2380" t="str">
            <v xml:space="preserve">Колос Звездная 12 кв 24(23) </v>
          </cell>
          <cell r="C2380" t="str">
            <v xml:space="preserve">Население </v>
          </cell>
          <cell r="D2380">
            <v>22</v>
          </cell>
          <cell r="E2380">
            <v>0</v>
          </cell>
          <cell r="F2380">
            <v>99.054422395264496</v>
          </cell>
          <cell r="G2380">
            <v>0.57999999999999996</v>
          </cell>
          <cell r="H2380">
            <v>1.19</v>
          </cell>
          <cell r="I2380">
            <v>4.5999999999999996</v>
          </cell>
          <cell r="J2380" t="str">
            <v xml:space="preserve">2 </v>
          </cell>
          <cell r="K2380">
            <v>167</v>
          </cell>
          <cell r="L2380">
            <v>2.6649999999999998E-3</v>
          </cell>
          <cell r="M2380">
            <v>-19</v>
          </cell>
          <cell r="N2380">
            <v>18</v>
          </cell>
          <cell r="O2380">
            <v>1</v>
          </cell>
          <cell r="P2380">
            <v>3.89</v>
          </cell>
          <cell r="Q2380">
            <v>2.919</v>
          </cell>
          <cell r="R2380">
            <v>2.919</v>
          </cell>
        </row>
        <row r="2381">
          <cell r="A2381" t="str">
            <v xml:space="preserve">Колосистый </v>
          </cell>
          <cell r="B2381" t="str">
            <v xml:space="preserve">Колос Звездная 12 кв 25(22) </v>
          </cell>
          <cell r="C2381" t="str">
            <v xml:space="preserve">Население </v>
          </cell>
          <cell r="D2381">
            <v>13</v>
          </cell>
          <cell r="E2381">
            <v>0</v>
          </cell>
          <cell r="F2381">
            <v>49.5086268782335</v>
          </cell>
          <cell r="G2381">
            <v>0.57999999999999996</v>
          </cell>
          <cell r="H2381">
            <v>1.19</v>
          </cell>
          <cell r="I2381">
            <v>4.5999999999999996</v>
          </cell>
          <cell r="J2381" t="str">
            <v xml:space="preserve">2 </v>
          </cell>
          <cell r="K2381">
            <v>167</v>
          </cell>
          <cell r="L2381">
            <v>1.3319999999999999E-3</v>
          </cell>
          <cell r="M2381">
            <v>-19</v>
          </cell>
          <cell r="N2381">
            <v>18</v>
          </cell>
          <cell r="O2381">
            <v>1</v>
          </cell>
          <cell r="P2381">
            <v>1.944</v>
          </cell>
          <cell r="Q2381">
            <v>1.724</v>
          </cell>
          <cell r="R2381">
            <v>1.724</v>
          </cell>
        </row>
        <row r="2382">
          <cell r="A2382" t="str">
            <v xml:space="preserve">Колосистый </v>
          </cell>
          <cell r="B2382" t="str">
            <v xml:space="preserve">Колос Звездная 12 кв 25(24) </v>
          </cell>
          <cell r="C2382" t="str">
            <v xml:space="preserve">Население </v>
          </cell>
          <cell r="D2382">
            <v>29.8</v>
          </cell>
          <cell r="E2382">
            <v>0</v>
          </cell>
          <cell r="F2382">
            <v>99.054422395264496</v>
          </cell>
          <cell r="G2382">
            <v>0.57999999999999996</v>
          </cell>
          <cell r="H2382">
            <v>1.19</v>
          </cell>
          <cell r="I2382">
            <v>4.5999999999999996</v>
          </cell>
          <cell r="J2382" t="str">
            <v xml:space="preserve">2 </v>
          </cell>
          <cell r="K2382">
            <v>167</v>
          </cell>
          <cell r="L2382">
            <v>2.6649999999999998E-3</v>
          </cell>
          <cell r="M2382">
            <v>-19</v>
          </cell>
          <cell r="N2382">
            <v>18</v>
          </cell>
          <cell r="O2382">
            <v>1</v>
          </cell>
          <cell r="P2382">
            <v>3.89</v>
          </cell>
          <cell r="Q2382">
            <v>3.952</v>
          </cell>
          <cell r="R2382">
            <v>3.952</v>
          </cell>
        </row>
        <row r="2383">
          <cell r="A2383" t="str">
            <v xml:space="preserve">Колосистый </v>
          </cell>
          <cell r="B2383" t="str">
            <v xml:space="preserve">Колос Звездная 12 кв 27(25) </v>
          </cell>
          <cell r="C2383" t="str">
            <v xml:space="preserve">Население </v>
          </cell>
          <cell r="D2383">
            <v>10.5</v>
          </cell>
          <cell r="E2383">
            <v>0</v>
          </cell>
          <cell r="F2383">
            <v>49.5086268782335</v>
          </cell>
          <cell r="G2383">
            <v>0.57999999999999996</v>
          </cell>
          <cell r="H2383">
            <v>1.19</v>
          </cell>
          <cell r="I2383">
            <v>4.5999999999999996</v>
          </cell>
          <cell r="J2383" t="str">
            <v xml:space="preserve">2 </v>
          </cell>
          <cell r="K2383">
            <v>167</v>
          </cell>
          <cell r="L2383">
            <v>1.3319999999999999E-3</v>
          </cell>
          <cell r="M2383">
            <v>-19</v>
          </cell>
          <cell r="N2383">
            <v>18</v>
          </cell>
          <cell r="O2383">
            <v>1</v>
          </cell>
          <cell r="P2383">
            <v>1.944</v>
          </cell>
          <cell r="Q2383">
            <v>1.393</v>
          </cell>
          <cell r="R2383">
            <v>1.393</v>
          </cell>
        </row>
        <row r="2384">
          <cell r="A2384" t="str">
            <v xml:space="preserve">Колосистый </v>
          </cell>
          <cell r="B2384" t="str">
            <v xml:space="preserve">Колос Звездная 12 кв 28 </v>
          </cell>
          <cell r="C2384" t="str">
            <v xml:space="preserve">Население </v>
          </cell>
          <cell r="D2384">
            <v>13.1</v>
          </cell>
          <cell r="E2384">
            <v>0</v>
          </cell>
          <cell r="F2384">
            <v>49.5086268782335</v>
          </cell>
          <cell r="G2384">
            <v>0.57999999999999996</v>
          </cell>
          <cell r="H2384">
            <v>1.19</v>
          </cell>
          <cell r="I2384">
            <v>4.5999999999999996</v>
          </cell>
          <cell r="J2384" t="str">
            <v xml:space="preserve">2 </v>
          </cell>
          <cell r="K2384">
            <v>167</v>
          </cell>
          <cell r="L2384">
            <v>1.3319999999999999E-3</v>
          </cell>
          <cell r="M2384">
            <v>-19</v>
          </cell>
          <cell r="N2384">
            <v>18</v>
          </cell>
          <cell r="O2384">
            <v>1</v>
          </cell>
          <cell r="P2384">
            <v>1.944</v>
          </cell>
          <cell r="Q2384">
            <v>1.736</v>
          </cell>
          <cell r="R2384">
            <v>1.736</v>
          </cell>
        </row>
        <row r="2385">
          <cell r="A2385" t="str">
            <v xml:space="preserve">Колосистый </v>
          </cell>
          <cell r="B2385" t="str">
            <v xml:space="preserve">Колос Звездная 12 кв 28(27) </v>
          </cell>
          <cell r="C2385" t="str">
            <v xml:space="preserve">Население </v>
          </cell>
          <cell r="D2385">
            <v>23.2</v>
          </cell>
          <cell r="E2385">
            <v>0</v>
          </cell>
          <cell r="F2385">
            <v>99.054422395264496</v>
          </cell>
          <cell r="G2385">
            <v>0.57999999999999996</v>
          </cell>
          <cell r="H2385">
            <v>1.19</v>
          </cell>
          <cell r="I2385">
            <v>4.5999999999999996</v>
          </cell>
          <cell r="J2385" t="str">
            <v xml:space="preserve">2 </v>
          </cell>
          <cell r="K2385">
            <v>167</v>
          </cell>
          <cell r="L2385">
            <v>2.6649999999999998E-3</v>
          </cell>
          <cell r="M2385">
            <v>-19</v>
          </cell>
          <cell r="N2385">
            <v>18</v>
          </cell>
          <cell r="O2385">
            <v>1</v>
          </cell>
          <cell r="P2385">
            <v>3.89</v>
          </cell>
          <cell r="Q2385">
            <v>3.0790000000000002</v>
          </cell>
          <cell r="R2385">
            <v>3.0790000000000002</v>
          </cell>
        </row>
        <row r="2386">
          <cell r="A2386" t="str">
            <v xml:space="preserve">Колосистый </v>
          </cell>
          <cell r="B2386" t="str">
            <v xml:space="preserve">Колос Звездная 12 кв 29(26) </v>
          </cell>
          <cell r="C2386" t="str">
            <v xml:space="preserve">Население </v>
          </cell>
          <cell r="D2386">
            <v>22.5</v>
          </cell>
          <cell r="E2386">
            <v>0</v>
          </cell>
          <cell r="F2386">
            <v>99.054422395264496</v>
          </cell>
          <cell r="G2386">
            <v>0.57999999999999996</v>
          </cell>
          <cell r="H2386">
            <v>1.19</v>
          </cell>
          <cell r="I2386">
            <v>4.5999999999999996</v>
          </cell>
          <cell r="J2386" t="str">
            <v xml:space="preserve">2 </v>
          </cell>
          <cell r="K2386">
            <v>167</v>
          </cell>
          <cell r="L2386">
            <v>2.6649999999999998E-3</v>
          </cell>
          <cell r="M2386">
            <v>-19</v>
          </cell>
          <cell r="N2386">
            <v>18</v>
          </cell>
          <cell r="O2386">
            <v>1</v>
          </cell>
          <cell r="P2386">
            <v>3.89</v>
          </cell>
          <cell r="Q2386">
            <v>2.9849999999999999</v>
          </cell>
          <cell r="R2386">
            <v>2.9849999999999999</v>
          </cell>
        </row>
        <row r="2387">
          <cell r="A2387" t="str">
            <v xml:space="preserve">Колосистый </v>
          </cell>
          <cell r="B2387" t="str">
            <v xml:space="preserve">Колос Звездная 12 кв 33(32) </v>
          </cell>
          <cell r="C2387" t="str">
            <v xml:space="preserve">Население </v>
          </cell>
          <cell r="D2387">
            <v>41.7</v>
          </cell>
          <cell r="E2387">
            <v>0</v>
          </cell>
          <cell r="F2387">
            <v>184.91397801742599</v>
          </cell>
          <cell r="G2387">
            <v>0.57999999999999996</v>
          </cell>
          <cell r="H2387">
            <v>1.19</v>
          </cell>
          <cell r="I2387">
            <v>4.5999999999999996</v>
          </cell>
          <cell r="J2387" t="str">
            <v xml:space="preserve">2 </v>
          </cell>
          <cell r="K2387">
            <v>167</v>
          </cell>
          <cell r="L2387">
            <v>4.9749999999999994E-3</v>
          </cell>
          <cell r="M2387">
            <v>-19</v>
          </cell>
          <cell r="N2387">
            <v>18</v>
          </cell>
          <cell r="O2387">
            <v>1</v>
          </cell>
          <cell r="P2387">
            <v>7.2640000000000002</v>
          </cell>
          <cell r="Q2387">
            <v>5.5330000000000004</v>
          </cell>
          <cell r="R2387">
            <v>5.5330000000000004</v>
          </cell>
        </row>
        <row r="2388">
          <cell r="A2388" t="str">
            <v xml:space="preserve">Колосистый </v>
          </cell>
          <cell r="B2388" t="str">
            <v xml:space="preserve">Колос Звездная 12 кв 33(29) </v>
          </cell>
          <cell r="C2388" t="str">
            <v xml:space="preserve">Население </v>
          </cell>
          <cell r="D2388">
            <v>13.4</v>
          </cell>
          <cell r="E2388">
            <v>0</v>
          </cell>
          <cell r="F2388">
            <v>49.5086268782335</v>
          </cell>
          <cell r="G2388">
            <v>0.57999999999999996</v>
          </cell>
          <cell r="H2388">
            <v>1.19</v>
          </cell>
          <cell r="I2388">
            <v>4.5999999999999996</v>
          </cell>
          <cell r="J2388" t="str">
            <v xml:space="preserve">2 </v>
          </cell>
          <cell r="K2388">
            <v>167</v>
          </cell>
          <cell r="L2388">
            <v>1.3319999999999999E-3</v>
          </cell>
          <cell r="M2388">
            <v>-19</v>
          </cell>
          <cell r="N2388">
            <v>18</v>
          </cell>
          <cell r="O2388">
            <v>1</v>
          </cell>
          <cell r="P2388">
            <v>1.944</v>
          </cell>
          <cell r="Q2388">
            <v>1.78</v>
          </cell>
          <cell r="R2388">
            <v>1.78</v>
          </cell>
        </row>
        <row r="2389">
          <cell r="A2389" t="str">
            <v xml:space="preserve">Колосистый </v>
          </cell>
          <cell r="B2389" t="str">
            <v xml:space="preserve">Колос Звездная 12 кв 34(30) </v>
          </cell>
          <cell r="C2389" t="str">
            <v xml:space="preserve">Население </v>
          </cell>
          <cell r="D2389">
            <v>13.4</v>
          </cell>
          <cell r="E2389">
            <v>0</v>
          </cell>
          <cell r="F2389">
            <v>49.5086268782335</v>
          </cell>
          <cell r="G2389">
            <v>0.57999999999999996</v>
          </cell>
          <cell r="H2389">
            <v>1.19</v>
          </cell>
          <cell r="I2389">
            <v>4.5999999999999996</v>
          </cell>
          <cell r="J2389" t="str">
            <v xml:space="preserve">2 </v>
          </cell>
          <cell r="K2389">
            <v>167</v>
          </cell>
          <cell r="L2389">
            <v>1.3319999999999999E-3</v>
          </cell>
          <cell r="M2389">
            <v>-19</v>
          </cell>
          <cell r="N2389">
            <v>18</v>
          </cell>
          <cell r="O2389">
            <v>1</v>
          </cell>
          <cell r="P2389">
            <v>1.944</v>
          </cell>
          <cell r="Q2389">
            <v>1.78</v>
          </cell>
          <cell r="R2389">
            <v>1.78</v>
          </cell>
        </row>
        <row r="2390">
          <cell r="A2390" t="str">
            <v xml:space="preserve">Колосистый </v>
          </cell>
          <cell r="B2390" t="str">
            <v xml:space="preserve">Колос Звездная 12 кв 34(35) </v>
          </cell>
          <cell r="C2390" t="str">
            <v xml:space="preserve">Население </v>
          </cell>
          <cell r="D2390">
            <v>44.4</v>
          </cell>
          <cell r="E2390">
            <v>0</v>
          </cell>
          <cell r="F2390">
            <v>187.10692770647699</v>
          </cell>
          <cell r="G2390">
            <v>0.57999999999999996</v>
          </cell>
          <cell r="H2390">
            <v>1.19</v>
          </cell>
          <cell r="I2390">
            <v>4.5999999999999996</v>
          </cell>
          <cell r="J2390" t="str">
            <v xml:space="preserve">2 </v>
          </cell>
          <cell r="K2390">
            <v>167</v>
          </cell>
          <cell r="L2390">
            <v>5.0339999999999994E-3</v>
          </cell>
          <cell r="M2390">
            <v>-19</v>
          </cell>
          <cell r="N2390">
            <v>18</v>
          </cell>
          <cell r="O2390">
            <v>1</v>
          </cell>
          <cell r="P2390">
            <v>7.35</v>
          </cell>
          <cell r="Q2390">
            <v>5.8929999999999998</v>
          </cell>
          <cell r="R2390">
            <v>5.8929999999999998</v>
          </cell>
        </row>
        <row r="2391">
          <cell r="A2391" t="str">
            <v xml:space="preserve">Колосистый </v>
          </cell>
          <cell r="B2391" t="str">
            <v xml:space="preserve">Колос Звездная 12 кв 35(31) </v>
          </cell>
          <cell r="C2391" t="str">
            <v xml:space="preserve">Население </v>
          </cell>
          <cell r="D2391">
            <v>23.3</v>
          </cell>
          <cell r="E2391">
            <v>0</v>
          </cell>
          <cell r="F2391">
            <v>99.054422395264496</v>
          </cell>
          <cell r="G2391">
            <v>0.57999999999999996</v>
          </cell>
          <cell r="H2391">
            <v>1.19</v>
          </cell>
          <cell r="I2391">
            <v>4.5999999999999996</v>
          </cell>
          <cell r="J2391" t="str">
            <v xml:space="preserve">2 </v>
          </cell>
          <cell r="K2391">
            <v>167</v>
          </cell>
          <cell r="L2391">
            <v>2.6649999999999998E-3</v>
          </cell>
          <cell r="M2391">
            <v>-19</v>
          </cell>
          <cell r="N2391">
            <v>18</v>
          </cell>
          <cell r="O2391">
            <v>1</v>
          </cell>
          <cell r="P2391">
            <v>3.89</v>
          </cell>
          <cell r="Q2391">
            <v>3.09</v>
          </cell>
          <cell r="R2391">
            <v>3.09</v>
          </cell>
        </row>
        <row r="2392">
          <cell r="A2392" t="str">
            <v xml:space="preserve">Колосистый </v>
          </cell>
          <cell r="B2392" t="str">
            <v xml:space="preserve">Колос Звездная 12 кв 35(33) </v>
          </cell>
          <cell r="C2392" t="str">
            <v xml:space="preserve">Население </v>
          </cell>
          <cell r="D2392">
            <v>18.399999999999999</v>
          </cell>
          <cell r="E2392">
            <v>0</v>
          </cell>
          <cell r="F2392">
            <v>99.054422395264496</v>
          </cell>
          <cell r="G2392">
            <v>0.57999999999999996</v>
          </cell>
          <cell r="H2392">
            <v>1.19</v>
          </cell>
          <cell r="I2392">
            <v>4.5999999999999996</v>
          </cell>
          <cell r="J2392" t="str">
            <v xml:space="preserve">2 </v>
          </cell>
          <cell r="K2392">
            <v>167</v>
          </cell>
          <cell r="L2392">
            <v>2.6649999999999998E-3</v>
          </cell>
          <cell r="M2392">
            <v>-19</v>
          </cell>
          <cell r="N2392">
            <v>18</v>
          </cell>
          <cell r="O2392">
            <v>1</v>
          </cell>
          <cell r="P2392">
            <v>3.89</v>
          </cell>
          <cell r="Q2392">
            <v>2.4430000000000001</v>
          </cell>
          <cell r="R2392">
            <v>2.4430000000000001</v>
          </cell>
        </row>
        <row r="2393">
          <cell r="A2393" t="str">
            <v xml:space="preserve">Колосистый </v>
          </cell>
          <cell r="B2393" t="str">
            <v xml:space="preserve">Колос Звездная 12 кв 38-39(37-38) </v>
          </cell>
          <cell r="C2393" t="str">
            <v xml:space="preserve">Население </v>
          </cell>
          <cell r="D2393">
            <v>36.200000000000003</v>
          </cell>
          <cell r="E2393">
            <v>0</v>
          </cell>
          <cell r="F2393">
            <v>148.60021791229599</v>
          </cell>
          <cell r="G2393">
            <v>0.57999999999999996</v>
          </cell>
          <cell r="H2393">
            <v>1.19</v>
          </cell>
          <cell r="I2393">
            <v>4.5999999999999996</v>
          </cell>
          <cell r="J2393" t="str">
            <v xml:space="preserve">2 </v>
          </cell>
          <cell r="K2393">
            <v>167</v>
          </cell>
          <cell r="L2393">
            <v>3.9979999999999998E-3</v>
          </cell>
          <cell r="M2393">
            <v>-19</v>
          </cell>
          <cell r="N2393">
            <v>18</v>
          </cell>
          <cell r="O2393">
            <v>1</v>
          </cell>
          <cell r="P2393">
            <v>5.8369999999999997</v>
          </cell>
          <cell r="Q2393">
            <v>4.8040000000000003</v>
          </cell>
          <cell r="R2393">
            <v>4.8040000000000003</v>
          </cell>
        </row>
        <row r="2394">
          <cell r="A2394" t="str">
            <v xml:space="preserve">Колосистый </v>
          </cell>
          <cell r="B2394" t="str">
            <v xml:space="preserve">Колос Звездная 12 кв 36 </v>
          </cell>
          <cell r="C2394" t="str">
            <v xml:space="preserve">Население </v>
          </cell>
          <cell r="D2394">
            <v>13.9</v>
          </cell>
          <cell r="E2394">
            <v>0</v>
          </cell>
          <cell r="F2394">
            <v>49.5086268782335</v>
          </cell>
          <cell r="G2394">
            <v>0.57999999999999996</v>
          </cell>
          <cell r="H2394">
            <v>1.19</v>
          </cell>
          <cell r="I2394">
            <v>4.5999999999999996</v>
          </cell>
          <cell r="J2394" t="str">
            <v xml:space="preserve">2 </v>
          </cell>
          <cell r="K2394">
            <v>167</v>
          </cell>
          <cell r="L2394">
            <v>1.3319999999999999E-3</v>
          </cell>
          <cell r="M2394">
            <v>-19</v>
          </cell>
          <cell r="N2394">
            <v>18</v>
          </cell>
          <cell r="O2394">
            <v>1</v>
          </cell>
          <cell r="P2394">
            <v>1.944</v>
          </cell>
          <cell r="Q2394">
            <v>1.8460000000000001</v>
          </cell>
          <cell r="R2394">
            <v>1.8460000000000001</v>
          </cell>
        </row>
        <row r="2395">
          <cell r="A2395" t="str">
            <v xml:space="preserve">Колосистый </v>
          </cell>
          <cell r="B2395" t="str">
            <v xml:space="preserve">Колос Звездная 12 кв 39 </v>
          </cell>
          <cell r="C2395" t="str">
            <v xml:space="preserve">Население </v>
          </cell>
          <cell r="D2395">
            <v>22</v>
          </cell>
          <cell r="E2395">
            <v>0</v>
          </cell>
          <cell r="F2395">
            <v>99.054422395264496</v>
          </cell>
          <cell r="G2395">
            <v>0.57999999999999996</v>
          </cell>
          <cell r="H2395">
            <v>1.19</v>
          </cell>
          <cell r="I2395">
            <v>4.5999999999999996</v>
          </cell>
          <cell r="J2395" t="str">
            <v xml:space="preserve">2 </v>
          </cell>
          <cell r="K2395">
            <v>167</v>
          </cell>
          <cell r="L2395">
            <v>2.6649999999999998E-3</v>
          </cell>
          <cell r="M2395">
            <v>-19</v>
          </cell>
          <cell r="N2395">
            <v>18</v>
          </cell>
          <cell r="O2395">
            <v>1</v>
          </cell>
          <cell r="P2395">
            <v>3.89</v>
          </cell>
          <cell r="Q2395">
            <v>2.919</v>
          </cell>
          <cell r="R2395">
            <v>2.919</v>
          </cell>
        </row>
        <row r="2396">
          <cell r="A2396" t="str">
            <v xml:space="preserve">Колосистый </v>
          </cell>
          <cell r="B2396" t="str">
            <v xml:space="preserve">Колос Звездная 12 кв 40 </v>
          </cell>
          <cell r="C2396" t="str">
            <v xml:space="preserve">Население </v>
          </cell>
          <cell r="D2396">
            <v>13.8</v>
          </cell>
          <cell r="E2396">
            <v>0</v>
          </cell>
          <cell r="F2396">
            <v>49.5086268782335</v>
          </cell>
          <cell r="G2396">
            <v>0.57999999999999996</v>
          </cell>
          <cell r="H2396">
            <v>1.19</v>
          </cell>
          <cell r="I2396">
            <v>4.5999999999999996</v>
          </cell>
          <cell r="J2396" t="str">
            <v xml:space="preserve">2 </v>
          </cell>
          <cell r="K2396">
            <v>167</v>
          </cell>
          <cell r="L2396">
            <v>1.3319999999999999E-3</v>
          </cell>
          <cell r="M2396">
            <v>-19</v>
          </cell>
          <cell r="N2396">
            <v>18</v>
          </cell>
          <cell r="O2396">
            <v>1</v>
          </cell>
          <cell r="P2396">
            <v>1.944</v>
          </cell>
          <cell r="Q2396">
            <v>1.8290000000000002</v>
          </cell>
          <cell r="R2396">
            <v>1.8290000000000002</v>
          </cell>
        </row>
        <row r="2397">
          <cell r="A2397" t="str">
            <v xml:space="preserve">Колосистый </v>
          </cell>
          <cell r="B2397" t="str">
            <v xml:space="preserve">Колос Звездная 12 кв 41 </v>
          </cell>
          <cell r="C2397" t="str">
            <v xml:space="preserve">Население </v>
          </cell>
          <cell r="D2397">
            <v>16.899999999999999</v>
          </cell>
          <cell r="E2397">
            <v>0</v>
          </cell>
          <cell r="F2397">
            <v>49.5086268782335</v>
          </cell>
          <cell r="G2397">
            <v>0.57999999999999996</v>
          </cell>
          <cell r="H2397">
            <v>1.19</v>
          </cell>
          <cell r="I2397">
            <v>4.5999999999999996</v>
          </cell>
          <cell r="J2397" t="str">
            <v xml:space="preserve">2 </v>
          </cell>
          <cell r="K2397">
            <v>167</v>
          </cell>
          <cell r="L2397">
            <v>1.3319999999999999E-3</v>
          </cell>
          <cell r="M2397">
            <v>-19</v>
          </cell>
          <cell r="N2397">
            <v>18</v>
          </cell>
          <cell r="O2397">
            <v>1</v>
          </cell>
          <cell r="P2397">
            <v>1.944</v>
          </cell>
          <cell r="Q2397">
            <v>2.2439999999999998</v>
          </cell>
          <cell r="R2397">
            <v>2.2439999999999998</v>
          </cell>
        </row>
        <row r="2398">
          <cell r="A2398" t="str">
            <v xml:space="preserve">Колосистый </v>
          </cell>
          <cell r="B2398" t="str">
            <v xml:space="preserve">Колос Звездная 12 кв 42(34) </v>
          </cell>
          <cell r="C2398" t="str">
            <v xml:space="preserve">Население </v>
          </cell>
          <cell r="D2398">
            <v>30.9</v>
          </cell>
          <cell r="E2398">
            <v>0</v>
          </cell>
          <cell r="F2398">
            <v>99.054422395264496</v>
          </cell>
          <cell r="G2398">
            <v>0.57999999999999996</v>
          </cell>
          <cell r="H2398">
            <v>1.19</v>
          </cell>
          <cell r="I2398">
            <v>4.5999999999999996</v>
          </cell>
          <cell r="J2398" t="str">
            <v xml:space="preserve">2 </v>
          </cell>
          <cell r="K2398">
            <v>167</v>
          </cell>
          <cell r="L2398">
            <v>2.6649999999999998E-3</v>
          </cell>
          <cell r="M2398">
            <v>-19</v>
          </cell>
          <cell r="N2398">
            <v>18</v>
          </cell>
          <cell r="O2398">
            <v>1</v>
          </cell>
          <cell r="P2398">
            <v>3.89</v>
          </cell>
          <cell r="Q2398">
            <v>4.1020000000000003</v>
          </cell>
          <cell r="R2398">
            <v>4.1020000000000003</v>
          </cell>
        </row>
        <row r="2399">
          <cell r="A2399" t="str">
            <v xml:space="preserve">Колосистый </v>
          </cell>
          <cell r="B2399" t="str">
            <v xml:space="preserve">Колос Звездная 12 кв 49(43-44) </v>
          </cell>
          <cell r="C2399" t="str">
            <v xml:space="preserve">Население </v>
          </cell>
          <cell r="D2399">
            <v>31.1</v>
          </cell>
          <cell r="E2399">
            <v>0</v>
          </cell>
          <cell r="F2399">
            <v>148.60021791229599</v>
          </cell>
          <cell r="G2399">
            <v>0.57999999999999996</v>
          </cell>
          <cell r="H2399">
            <v>1.19</v>
          </cell>
          <cell r="I2399">
            <v>4.5999999999999996</v>
          </cell>
          <cell r="J2399" t="str">
            <v xml:space="preserve">2 </v>
          </cell>
          <cell r="K2399">
            <v>167</v>
          </cell>
          <cell r="L2399">
            <v>3.9979999999999998E-3</v>
          </cell>
          <cell r="M2399">
            <v>-19</v>
          </cell>
          <cell r="N2399">
            <v>18</v>
          </cell>
          <cell r="O2399">
            <v>1</v>
          </cell>
          <cell r="P2399">
            <v>5.8369999999999997</v>
          </cell>
          <cell r="Q2399">
            <v>4.1239999999999997</v>
          </cell>
          <cell r="R2399">
            <v>4.1239999999999997</v>
          </cell>
        </row>
        <row r="2400">
          <cell r="A2400" t="str">
            <v xml:space="preserve">Колосистый </v>
          </cell>
          <cell r="B2400" t="str">
            <v xml:space="preserve">Колос Звездная 12 кв 52(46) </v>
          </cell>
          <cell r="C2400" t="str">
            <v xml:space="preserve">Население </v>
          </cell>
          <cell r="D2400">
            <v>29.3</v>
          </cell>
          <cell r="E2400">
            <v>0</v>
          </cell>
          <cell r="F2400">
            <v>99.054422395264496</v>
          </cell>
          <cell r="G2400">
            <v>0.57999999999999996</v>
          </cell>
          <cell r="H2400">
            <v>1.19</v>
          </cell>
          <cell r="I2400">
            <v>4.5999999999999996</v>
          </cell>
          <cell r="J2400" t="str">
            <v xml:space="preserve">2 </v>
          </cell>
          <cell r="K2400">
            <v>167</v>
          </cell>
          <cell r="L2400">
            <v>2.6649999999999998E-3</v>
          </cell>
          <cell r="M2400">
            <v>-19</v>
          </cell>
          <cell r="N2400">
            <v>18</v>
          </cell>
          <cell r="O2400">
            <v>1</v>
          </cell>
          <cell r="P2400">
            <v>3.89</v>
          </cell>
          <cell r="Q2400">
            <v>3.8860000000000001</v>
          </cell>
          <cell r="R2400">
            <v>3.8860000000000001</v>
          </cell>
        </row>
        <row r="2401">
          <cell r="A2401" t="str">
            <v xml:space="preserve">Колосистый </v>
          </cell>
          <cell r="B2401" t="str">
            <v xml:space="preserve">Колос звездная 26 кв1 от </v>
          </cell>
          <cell r="C2401" t="str">
            <v xml:space="preserve">Население </v>
          </cell>
          <cell r="D2401">
            <v>44.7</v>
          </cell>
          <cell r="E2401">
            <v>0</v>
          </cell>
          <cell r="F2401">
            <v>203.34</v>
          </cell>
          <cell r="G2401">
            <v>0.47459599999999996</v>
          </cell>
          <cell r="H2401">
            <v>1.19</v>
          </cell>
          <cell r="I2401">
            <v>4.5999999999999996</v>
          </cell>
          <cell r="J2401" t="str">
            <v xml:space="preserve">4 </v>
          </cell>
          <cell r="K2401">
            <v>167</v>
          </cell>
          <cell r="L2401">
            <v>4.4770000000000001E-3</v>
          </cell>
          <cell r="M2401">
            <v>-19</v>
          </cell>
          <cell r="N2401">
            <v>18</v>
          </cell>
          <cell r="O2401">
            <v>1</v>
          </cell>
          <cell r="P2401">
            <v>6.5359999999999996</v>
          </cell>
          <cell r="Q2401">
            <v>5.931</v>
          </cell>
          <cell r="R2401">
            <v>5.931</v>
          </cell>
        </row>
        <row r="2402">
          <cell r="A2402" t="str">
            <v xml:space="preserve">Колосистый </v>
          </cell>
          <cell r="B2402" t="str">
            <v xml:space="preserve">Колос Звездная 26 кв2 от </v>
          </cell>
          <cell r="C2402" t="str">
            <v xml:space="preserve">Население </v>
          </cell>
          <cell r="D2402">
            <v>62.7</v>
          </cell>
          <cell r="E2402">
            <v>0</v>
          </cell>
          <cell r="F2402">
            <v>297.79000000000002</v>
          </cell>
          <cell r="G2402">
            <v>0.47460599999999997</v>
          </cell>
          <cell r="H2402">
            <v>1.19</v>
          </cell>
          <cell r="I2402">
            <v>4.5999999999999996</v>
          </cell>
          <cell r="J2402" t="str">
            <v xml:space="preserve">4 </v>
          </cell>
          <cell r="K2402">
            <v>167</v>
          </cell>
          <cell r="L2402">
            <v>6.5559999999999993E-3</v>
          </cell>
          <cell r="M2402">
            <v>-19</v>
          </cell>
          <cell r="N2402">
            <v>18</v>
          </cell>
          <cell r="O2402">
            <v>1</v>
          </cell>
          <cell r="P2402">
            <v>9.5709999999999997</v>
          </cell>
          <cell r="Q2402">
            <v>8.32</v>
          </cell>
          <cell r="R2402">
            <v>8.32</v>
          </cell>
        </row>
        <row r="2403">
          <cell r="A2403" t="str">
            <v xml:space="preserve">Колосистый </v>
          </cell>
          <cell r="B2403" t="str">
            <v xml:space="preserve">Колос Звездная 26 кв3 от </v>
          </cell>
          <cell r="C2403" t="str">
            <v xml:space="preserve">Население </v>
          </cell>
          <cell r="D2403">
            <v>52.2</v>
          </cell>
          <cell r="E2403">
            <v>0</v>
          </cell>
          <cell r="F2403">
            <v>231.34</v>
          </cell>
          <cell r="G2403">
            <v>0.47460000000000002</v>
          </cell>
          <cell r="H2403">
            <v>1.19</v>
          </cell>
          <cell r="I2403">
            <v>4.5999999999999996</v>
          </cell>
          <cell r="J2403" t="str">
            <v xml:space="preserve">4 </v>
          </cell>
          <cell r="K2403">
            <v>167</v>
          </cell>
          <cell r="L2403">
            <v>5.0929999999999994E-3</v>
          </cell>
          <cell r="M2403">
            <v>-19</v>
          </cell>
          <cell r="N2403">
            <v>18</v>
          </cell>
          <cell r="O2403">
            <v>1</v>
          </cell>
          <cell r="P2403">
            <v>7.4359999999999999</v>
          </cell>
          <cell r="Q2403">
            <v>6.9260000000000002</v>
          </cell>
          <cell r="R2403">
            <v>6.9260000000000002</v>
          </cell>
        </row>
        <row r="2404">
          <cell r="A2404" t="str">
            <v xml:space="preserve">Колосистый </v>
          </cell>
          <cell r="B2404" t="str">
            <v xml:space="preserve">Колос Звездная 26 кв4 от </v>
          </cell>
          <cell r="C2404" t="str">
            <v xml:space="preserve">Население </v>
          </cell>
          <cell r="D2404">
            <v>47.8</v>
          </cell>
          <cell r="E2404">
            <v>0</v>
          </cell>
          <cell r="F2404">
            <v>211.85</v>
          </cell>
          <cell r="G2404">
            <v>0.47460799999999997</v>
          </cell>
          <cell r="H2404">
            <v>1.19</v>
          </cell>
          <cell r="I2404">
            <v>4.5999999999999996</v>
          </cell>
          <cell r="J2404" t="str">
            <v xml:space="preserve">4 </v>
          </cell>
          <cell r="K2404">
            <v>167</v>
          </cell>
          <cell r="L2404">
            <v>4.6639999999999997E-3</v>
          </cell>
          <cell r="M2404">
            <v>-19</v>
          </cell>
          <cell r="N2404">
            <v>18</v>
          </cell>
          <cell r="O2404">
            <v>1</v>
          </cell>
          <cell r="P2404">
            <v>6.81</v>
          </cell>
          <cell r="Q2404">
            <v>6.3410000000000002</v>
          </cell>
          <cell r="R2404">
            <v>6.3410000000000002</v>
          </cell>
        </row>
        <row r="2405">
          <cell r="A2405" t="str">
            <v xml:space="preserve">Колосистый </v>
          </cell>
          <cell r="B2405" t="str">
            <v xml:space="preserve">Колос Звездная 26 кв5 от </v>
          </cell>
          <cell r="C2405" t="str">
            <v xml:space="preserve">Население </v>
          </cell>
          <cell r="D2405">
            <v>44.7</v>
          </cell>
          <cell r="E2405">
            <v>0</v>
          </cell>
          <cell r="F2405">
            <v>211.85</v>
          </cell>
          <cell r="G2405">
            <v>0.47460799999999997</v>
          </cell>
          <cell r="H2405">
            <v>1.19</v>
          </cell>
          <cell r="I2405">
            <v>4.5999999999999996</v>
          </cell>
          <cell r="J2405" t="str">
            <v xml:space="preserve">4 </v>
          </cell>
          <cell r="K2405">
            <v>167</v>
          </cell>
          <cell r="L2405">
            <v>4.6639999999999997E-3</v>
          </cell>
          <cell r="M2405">
            <v>-19</v>
          </cell>
          <cell r="N2405">
            <v>18</v>
          </cell>
          <cell r="O2405">
            <v>1</v>
          </cell>
          <cell r="P2405">
            <v>6.81</v>
          </cell>
          <cell r="Q2405">
            <v>5.931</v>
          </cell>
          <cell r="R2405">
            <v>5.931</v>
          </cell>
        </row>
        <row r="2406">
          <cell r="A2406" t="str">
            <v xml:space="preserve">Колосистый </v>
          </cell>
          <cell r="B2406" t="str">
            <v xml:space="preserve">Колос Звездная 26 кв6 от </v>
          </cell>
          <cell r="C2406" t="str">
            <v xml:space="preserve">Население </v>
          </cell>
          <cell r="D2406">
            <v>61.9</v>
          </cell>
          <cell r="E2406">
            <v>0</v>
          </cell>
          <cell r="F2406">
            <v>281.52999999999997</v>
          </cell>
          <cell r="G2406">
            <v>0.47460399999999997</v>
          </cell>
          <cell r="H2406">
            <v>1.19</v>
          </cell>
          <cell r="I2406">
            <v>4.5999999999999996</v>
          </cell>
          <cell r="J2406" t="str">
            <v xml:space="preserve">4 </v>
          </cell>
          <cell r="K2406">
            <v>167</v>
          </cell>
          <cell r="L2406">
            <v>6.1979999999999995E-3</v>
          </cell>
          <cell r="M2406">
            <v>-19</v>
          </cell>
          <cell r="N2406">
            <v>18</v>
          </cell>
          <cell r="O2406">
            <v>1</v>
          </cell>
          <cell r="P2406">
            <v>9.048</v>
          </cell>
          <cell r="Q2406">
            <v>8.2149999999999999</v>
          </cell>
          <cell r="R2406">
            <v>8.2149999999999999</v>
          </cell>
        </row>
        <row r="2407">
          <cell r="A2407" t="str">
            <v xml:space="preserve">Колосистый </v>
          </cell>
          <cell r="B2407" t="str">
            <v xml:space="preserve">Колос Звездная 26 кв7 от </v>
          </cell>
          <cell r="C2407" t="str">
            <v xml:space="preserve">Население </v>
          </cell>
          <cell r="D2407">
            <v>52.2</v>
          </cell>
          <cell r="E2407">
            <v>0</v>
          </cell>
          <cell r="F2407">
            <v>237.38</v>
          </cell>
          <cell r="G2407">
            <v>0.47460199999999997</v>
          </cell>
          <cell r="H2407">
            <v>1.19</v>
          </cell>
          <cell r="I2407">
            <v>4.5999999999999996</v>
          </cell>
          <cell r="J2407" t="str">
            <v xml:space="preserve">4 </v>
          </cell>
          <cell r="K2407">
            <v>167</v>
          </cell>
          <cell r="L2407">
            <v>5.2259999999999997E-3</v>
          </cell>
          <cell r="M2407">
            <v>-19</v>
          </cell>
          <cell r="N2407">
            <v>18</v>
          </cell>
          <cell r="O2407">
            <v>1</v>
          </cell>
          <cell r="P2407">
            <v>7.6289999999999996</v>
          </cell>
          <cell r="Q2407">
            <v>6.9260000000000002</v>
          </cell>
          <cell r="R2407">
            <v>6.9260000000000002</v>
          </cell>
        </row>
        <row r="2408">
          <cell r="A2408" t="str">
            <v xml:space="preserve">Колосистый </v>
          </cell>
          <cell r="B2408" t="str">
            <v xml:space="preserve">Колос Звездная 26 кв8 от </v>
          </cell>
          <cell r="C2408" t="str">
            <v xml:space="preserve">Население </v>
          </cell>
          <cell r="D2408">
            <v>43.9</v>
          </cell>
          <cell r="E2408">
            <v>0</v>
          </cell>
          <cell r="F2408">
            <v>194.55</v>
          </cell>
          <cell r="G2408">
            <v>0.47459299999999999</v>
          </cell>
          <cell r="H2408">
            <v>1.19</v>
          </cell>
          <cell r="I2408">
            <v>4.5999999999999996</v>
          </cell>
          <cell r="J2408" t="str">
            <v xml:space="preserve">4 </v>
          </cell>
          <cell r="K2408">
            <v>167</v>
          </cell>
          <cell r="L2408">
            <v>4.2829999999999995E-3</v>
          </cell>
          <cell r="M2408">
            <v>-19</v>
          </cell>
          <cell r="N2408">
            <v>18</v>
          </cell>
          <cell r="O2408">
            <v>1</v>
          </cell>
          <cell r="P2408">
            <v>6.2519999999999998</v>
          </cell>
          <cell r="Q2408">
            <v>5.8260000000000005</v>
          </cell>
          <cell r="R2408">
            <v>5.8260000000000005</v>
          </cell>
        </row>
        <row r="2409">
          <cell r="A2409" t="str">
            <v xml:space="preserve">Колосистый </v>
          </cell>
          <cell r="B2409" t="str">
            <v xml:space="preserve">Колос Звездная 26 кв9 от </v>
          </cell>
          <cell r="C2409" t="str">
            <v xml:space="preserve">Население </v>
          </cell>
          <cell r="D2409">
            <v>44.5</v>
          </cell>
          <cell r="E2409">
            <v>0</v>
          </cell>
          <cell r="F2409">
            <v>194.55</v>
          </cell>
          <cell r="G2409">
            <v>0.47459299999999999</v>
          </cell>
          <cell r="H2409">
            <v>1.19</v>
          </cell>
          <cell r="I2409">
            <v>4.5999999999999996</v>
          </cell>
          <cell r="J2409" t="str">
            <v xml:space="preserve">4 </v>
          </cell>
          <cell r="K2409">
            <v>167</v>
          </cell>
          <cell r="L2409">
            <v>4.2829999999999995E-3</v>
          </cell>
          <cell r="M2409">
            <v>-19</v>
          </cell>
          <cell r="N2409">
            <v>18</v>
          </cell>
          <cell r="O2409">
            <v>1</v>
          </cell>
          <cell r="P2409">
            <v>6.2519999999999998</v>
          </cell>
          <cell r="Q2409">
            <v>5.9039999999999999</v>
          </cell>
          <cell r="R2409">
            <v>5.9039999999999999</v>
          </cell>
        </row>
        <row r="2410">
          <cell r="A2410" t="str">
            <v xml:space="preserve">Колосистый </v>
          </cell>
          <cell r="B2410" t="str">
            <v xml:space="preserve">Колос Звездная 26 кв10 от </v>
          </cell>
          <cell r="C2410" t="str">
            <v xml:space="preserve">Население </v>
          </cell>
          <cell r="D2410">
            <v>62.4</v>
          </cell>
          <cell r="E2410">
            <v>0</v>
          </cell>
          <cell r="F2410">
            <v>298.79000000000002</v>
          </cell>
          <cell r="G2410">
            <v>0.474605</v>
          </cell>
          <cell r="H2410">
            <v>1.19</v>
          </cell>
          <cell r="I2410">
            <v>4.5999999999999996</v>
          </cell>
          <cell r="J2410" t="str">
            <v xml:space="preserve">4 </v>
          </cell>
          <cell r="K2410">
            <v>167</v>
          </cell>
          <cell r="L2410">
            <v>6.5779999999999996E-3</v>
          </cell>
          <cell r="M2410">
            <v>-19</v>
          </cell>
          <cell r="N2410">
            <v>18</v>
          </cell>
          <cell r="O2410">
            <v>1</v>
          </cell>
          <cell r="P2410">
            <v>9.6039999999999992</v>
          </cell>
          <cell r="Q2410">
            <v>8.2810000000000006</v>
          </cell>
          <cell r="R2410">
            <v>8.2810000000000006</v>
          </cell>
        </row>
        <row r="2411">
          <cell r="A2411" t="str">
            <v xml:space="preserve">Колосистый </v>
          </cell>
          <cell r="B2411" t="str">
            <v xml:space="preserve">Колос Звездная 26 кв11 </v>
          </cell>
          <cell r="C2411" t="str">
            <v xml:space="preserve">Население </v>
          </cell>
          <cell r="D2411">
            <v>55.5</v>
          </cell>
          <cell r="E2411">
            <v>0</v>
          </cell>
          <cell r="F2411">
            <v>252.42</v>
          </cell>
          <cell r="G2411">
            <v>0.47459299999999999</v>
          </cell>
          <cell r="H2411">
            <v>1.19</v>
          </cell>
          <cell r="I2411">
            <v>4.5999999999999996</v>
          </cell>
          <cell r="J2411" t="str">
            <v xml:space="preserve">4 </v>
          </cell>
          <cell r="K2411">
            <v>167</v>
          </cell>
          <cell r="L2411">
            <v>5.5569999999999994E-3</v>
          </cell>
          <cell r="M2411">
            <v>-19</v>
          </cell>
          <cell r="N2411">
            <v>18</v>
          </cell>
          <cell r="O2411">
            <v>1</v>
          </cell>
          <cell r="P2411">
            <v>8.1140000000000008</v>
          </cell>
          <cell r="Q2411">
            <v>7.3629999999999995</v>
          </cell>
          <cell r="R2411">
            <v>7.3629999999999995</v>
          </cell>
        </row>
        <row r="2412">
          <cell r="A2412" t="str">
            <v xml:space="preserve">Колосистый </v>
          </cell>
          <cell r="B2412" t="str">
            <v xml:space="preserve">Колос Звездная 26 кв12 от </v>
          </cell>
          <cell r="C2412" t="str">
            <v xml:space="preserve">Население </v>
          </cell>
          <cell r="D2412">
            <v>44.1</v>
          </cell>
          <cell r="E2412">
            <v>0</v>
          </cell>
          <cell r="F2412">
            <v>195.46</v>
          </cell>
          <cell r="G2412">
            <v>0.47458899999999998</v>
          </cell>
          <cell r="H2412">
            <v>1.19</v>
          </cell>
          <cell r="I2412">
            <v>4.5999999999999996</v>
          </cell>
          <cell r="J2412" t="str">
            <v xml:space="preserve">4 </v>
          </cell>
          <cell r="K2412">
            <v>167</v>
          </cell>
          <cell r="L2412">
            <v>4.3029999999999995E-3</v>
          </cell>
          <cell r="M2412">
            <v>-19</v>
          </cell>
          <cell r="N2412">
            <v>18</v>
          </cell>
          <cell r="O2412">
            <v>1</v>
          </cell>
          <cell r="P2412">
            <v>6.2830000000000004</v>
          </cell>
          <cell r="Q2412">
            <v>5.8490000000000002</v>
          </cell>
          <cell r="R2412">
            <v>5.8490000000000002</v>
          </cell>
        </row>
        <row r="2413">
          <cell r="A2413" t="str">
            <v xml:space="preserve">Колосистый </v>
          </cell>
          <cell r="B2413" t="str">
            <v xml:space="preserve">Колос Звездная 26 кв13 </v>
          </cell>
          <cell r="C2413" t="str">
            <v xml:space="preserve">Население </v>
          </cell>
          <cell r="D2413">
            <v>41</v>
          </cell>
          <cell r="E2413">
            <v>0</v>
          </cell>
          <cell r="F2413">
            <v>196.77</v>
          </cell>
          <cell r="G2413">
            <v>0.474607</v>
          </cell>
          <cell r="H2413">
            <v>1.19</v>
          </cell>
          <cell r="I2413">
            <v>4.5999999999999996</v>
          </cell>
          <cell r="J2413" t="str">
            <v xml:space="preserve">4 </v>
          </cell>
          <cell r="K2413">
            <v>167</v>
          </cell>
          <cell r="L2413">
            <v>4.3319999999999999E-3</v>
          </cell>
          <cell r="M2413">
            <v>-19</v>
          </cell>
          <cell r="N2413">
            <v>18</v>
          </cell>
          <cell r="O2413">
            <v>1</v>
          </cell>
          <cell r="P2413">
            <v>6.3239999999999998</v>
          </cell>
          <cell r="Q2413">
            <v>5.44</v>
          </cell>
          <cell r="R2413">
            <v>5.44</v>
          </cell>
        </row>
        <row r="2414">
          <cell r="A2414" t="str">
            <v xml:space="preserve">Колосистый </v>
          </cell>
          <cell r="B2414" t="str">
            <v xml:space="preserve">Колос Звездная 26 кв14 от </v>
          </cell>
          <cell r="C2414" t="str">
            <v xml:space="preserve">Население </v>
          </cell>
          <cell r="D2414">
            <v>62</v>
          </cell>
          <cell r="E2414">
            <v>0</v>
          </cell>
          <cell r="F2414">
            <v>281.99</v>
          </cell>
          <cell r="G2414">
            <v>0.47459399999999996</v>
          </cell>
          <cell r="H2414">
            <v>1.19</v>
          </cell>
          <cell r="I2414">
            <v>4.5999999999999996</v>
          </cell>
          <cell r="J2414" t="str">
            <v xml:space="preserve">4 </v>
          </cell>
          <cell r="K2414">
            <v>167</v>
          </cell>
          <cell r="L2414">
            <v>6.208E-3</v>
          </cell>
          <cell r="M2414">
            <v>-19</v>
          </cell>
          <cell r="N2414">
            <v>18</v>
          </cell>
          <cell r="O2414">
            <v>1</v>
          </cell>
          <cell r="P2414">
            <v>9.0630000000000006</v>
          </cell>
          <cell r="Q2414">
            <v>8.2260000000000009</v>
          </cell>
          <cell r="R2414">
            <v>8.2260000000000009</v>
          </cell>
        </row>
        <row r="2415">
          <cell r="A2415" t="str">
            <v xml:space="preserve">Колосистый </v>
          </cell>
          <cell r="B2415" t="str">
            <v xml:space="preserve">Колос Звездная 26 кв15 от </v>
          </cell>
          <cell r="C2415" t="str">
            <v xml:space="preserve">Население </v>
          </cell>
          <cell r="D2415">
            <v>56.9</v>
          </cell>
          <cell r="E2415">
            <v>0</v>
          </cell>
          <cell r="F2415">
            <v>250.83</v>
          </cell>
          <cell r="G2415">
            <v>0.47459299999999999</v>
          </cell>
          <cell r="H2415">
            <v>1.19</v>
          </cell>
          <cell r="I2415">
            <v>4.5999999999999996</v>
          </cell>
          <cell r="J2415" t="str">
            <v xml:space="preserve">4 </v>
          </cell>
          <cell r="K2415">
            <v>167</v>
          </cell>
          <cell r="L2415">
            <v>5.522E-3</v>
          </cell>
          <cell r="M2415">
            <v>-19</v>
          </cell>
          <cell r="N2415">
            <v>18</v>
          </cell>
          <cell r="O2415">
            <v>1</v>
          </cell>
          <cell r="P2415">
            <v>8.0619999999999994</v>
          </cell>
          <cell r="Q2415">
            <v>7.5510000000000002</v>
          </cell>
          <cell r="R2415">
            <v>7.5510000000000002</v>
          </cell>
        </row>
        <row r="2416">
          <cell r="A2416" t="str">
            <v xml:space="preserve">Колосистый </v>
          </cell>
          <cell r="B2416" t="str">
            <v xml:space="preserve">Колос Звездная 26 кв16 от </v>
          </cell>
          <cell r="C2416" t="str">
            <v xml:space="preserve">Население </v>
          </cell>
          <cell r="D2416">
            <v>44.3</v>
          </cell>
          <cell r="E2416">
            <v>0</v>
          </cell>
          <cell r="F2416">
            <v>201.45</v>
          </cell>
          <cell r="G2416">
            <v>0.47460399999999997</v>
          </cell>
          <cell r="H2416">
            <v>1.19</v>
          </cell>
          <cell r="I2416">
            <v>4.5999999999999996</v>
          </cell>
          <cell r="J2416" t="str">
            <v xml:space="preserve">4 </v>
          </cell>
          <cell r="K2416">
            <v>167</v>
          </cell>
          <cell r="L2416">
            <v>4.4349999999999997E-3</v>
          </cell>
          <cell r="M2416">
            <v>-19</v>
          </cell>
          <cell r="N2416">
            <v>18</v>
          </cell>
          <cell r="O2416">
            <v>1</v>
          </cell>
          <cell r="P2416">
            <v>6.476</v>
          </cell>
          <cell r="Q2416">
            <v>5.8760000000000003</v>
          </cell>
          <cell r="R2416">
            <v>5.8760000000000003</v>
          </cell>
        </row>
        <row r="2417">
          <cell r="A2417" t="str">
            <v xml:space="preserve">Колосистый </v>
          </cell>
          <cell r="B2417" t="str">
            <v xml:space="preserve">Колос Звездная 28 кв1 от </v>
          </cell>
          <cell r="C2417" t="str">
            <v xml:space="preserve">Население </v>
          </cell>
          <cell r="D2417">
            <v>36.799999999999997</v>
          </cell>
          <cell r="E2417">
            <v>0</v>
          </cell>
          <cell r="F2417">
            <v>155.51</v>
          </cell>
          <cell r="G2417">
            <v>0.52</v>
          </cell>
          <cell r="H2417">
            <v>1.19</v>
          </cell>
          <cell r="I2417">
            <v>4.5999999999999996</v>
          </cell>
          <cell r="J2417" t="str">
            <v xml:space="preserve">2 </v>
          </cell>
          <cell r="K2417">
            <v>167</v>
          </cell>
          <cell r="L2417">
            <v>3.751E-3</v>
          </cell>
          <cell r="M2417">
            <v>-19</v>
          </cell>
          <cell r="N2417">
            <v>18</v>
          </cell>
          <cell r="O2417">
            <v>1</v>
          </cell>
          <cell r="P2417">
            <v>5.4749999999999996</v>
          </cell>
          <cell r="Q2417">
            <v>4.8810000000000002</v>
          </cell>
          <cell r="R2417">
            <v>4.8810000000000002</v>
          </cell>
        </row>
        <row r="2418">
          <cell r="A2418" t="str">
            <v xml:space="preserve">Колосистый </v>
          </cell>
          <cell r="B2418" t="str">
            <v xml:space="preserve">Колос Звездная 28 кв2 от </v>
          </cell>
          <cell r="C2418" t="str">
            <v xml:space="preserve">Население </v>
          </cell>
          <cell r="D2418">
            <v>37.799999999999997</v>
          </cell>
          <cell r="E2418">
            <v>0</v>
          </cell>
          <cell r="F2418">
            <v>173.04</v>
          </cell>
          <cell r="G2418">
            <v>0.52</v>
          </cell>
          <cell r="H2418">
            <v>1.19</v>
          </cell>
          <cell r="I2418">
            <v>4.5999999999999996</v>
          </cell>
          <cell r="J2418" t="str">
            <v xml:space="preserve">2 </v>
          </cell>
          <cell r="K2418">
            <v>167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5.0140000000000002</v>
          </cell>
          <cell r="R2418">
            <v>5.0140000000000002</v>
          </cell>
        </row>
        <row r="2419">
          <cell r="A2419" t="str">
            <v xml:space="preserve">Колосистый </v>
          </cell>
          <cell r="B2419" t="str">
            <v xml:space="preserve">Колос Звездная 28 кв3 от </v>
          </cell>
          <cell r="C2419" t="str">
            <v xml:space="preserve">Население </v>
          </cell>
          <cell r="D2419">
            <v>39.700000000000003</v>
          </cell>
          <cell r="E2419">
            <v>0</v>
          </cell>
          <cell r="F2419">
            <v>174.37</v>
          </cell>
          <cell r="G2419">
            <v>0.52</v>
          </cell>
          <cell r="H2419">
            <v>1.19</v>
          </cell>
          <cell r="I2419">
            <v>4.5999999999999996</v>
          </cell>
          <cell r="J2419" t="str">
            <v xml:space="preserve">2 </v>
          </cell>
          <cell r="K2419">
            <v>167</v>
          </cell>
          <cell r="L2419">
            <v>4.2059999999999997E-3</v>
          </cell>
          <cell r="M2419">
            <v>-19</v>
          </cell>
          <cell r="N2419">
            <v>18</v>
          </cell>
          <cell r="O2419">
            <v>1</v>
          </cell>
          <cell r="P2419">
            <v>6.141</v>
          </cell>
          <cell r="Q2419">
            <v>5.2679999999999998</v>
          </cell>
          <cell r="R2419">
            <v>5.2679999999999998</v>
          </cell>
        </row>
        <row r="2420">
          <cell r="A2420" t="str">
            <v xml:space="preserve">Колосистый </v>
          </cell>
          <cell r="B2420" t="str">
            <v xml:space="preserve">Колос Звездная 28 кв4 от </v>
          </cell>
          <cell r="C2420" t="str">
            <v xml:space="preserve">Население </v>
          </cell>
          <cell r="D2420">
            <v>32.4</v>
          </cell>
          <cell r="E2420">
            <v>0</v>
          </cell>
          <cell r="F2420">
            <v>145.81</v>
          </cell>
          <cell r="G2420">
            <v>0.52</v>
          </cell>
          <cell r="H2420">
            <v>1.19</v>
          </cell>
          <cell r="I2420">
            <v>4.5999999999999996</v>
          </cell>
          <cell r="J2420" t="str">
            <v xml:space="preserve">2 </v>
          </cell>
          <cell r="K2420">
            <v>167</v>
          </cell>
          <cell r="L2420">
            <v>3.5169999999999997E-3</v>
          </cell>
          <cell r="M2420">
            <v>-19</v>
          </cell>
          <cell r="N2420">
            <v>18</v>
          </cell>
          <cell r="O2420">
            <v>1</v>
          </cell>
          <cell r="P2420">
            <v>5.1349999999999998</v>
          </cell>
          <cell r="Q2420">
            <v>4.3</v>
          </cell>
          <cell r="R2420">
            <v>4.3</v>
          </cell>
        </row>
        <row r="2421">
          <cell r="A2421" t="str">
            <v xml:space="preserve">Колосистый </v>
          </cell>
          <cell r="B2421" t="str">
            <v xml:space="preserve">Колос Звездная 28 кв5 </v>
          </cell>
          <cell r="C2421" t="str">
            <v xml:space="preserve">Население </v>
          </cell>
          <cell r="D2421">
            <v>22</v>
          </cell>
          <cell r="E2421">
            <v>0</v>
          </cell>
          <cell r="F2421">
            <v>99.79</v>
          </cell>
          <cell r="G2421">
            <v>0.52</v>
          </cell>
          <cell r="H2421">
            <v>1.19</v>
          </cell>
          <cell r="I2421">
            <v>4.5999999999999996</v>
          </cell>
          <cell r="J2421" t="str">
            <v xml:space="preserve">2 </v>
          </cell>
          <cell r="K2421">
            <v>167</v>
          </cell>
          <cell r="L2421">
            <v>2.4069999999999999E-3</v>
          </cell>
          <cell r="M2421">
            <v>-19</v>
          </cell>
          <cell r="N2421">
            <v>18</v>
          </cell>
          <cell r="O2421">
            <v>1</v>
          </cell>
          <cell r="P2421">
            <v>3.5140000000000002</v>
          </cell>
          <cell r="Q2421">
            <v>2.919</v>
          </cell>
          <cell r="R2421">
            <v>2.919</v>
          </cell>
        </row>
        <row r="2422">
          <cell r="A2422" t="str">
            <v xml:space="preserve">Колосистый </v>
          </cell>
          <cell r="B2422" t="str">
            <v xml:space="preserve">Колос Звездная 28 кв6 от </v>
          </cell>
          <cell r="C2422" t="str">
            <v xml:space="preserve">Население </v>
          </cell>
          <cell r="D2422">
            <v>38.4</v>
          </cell>
          <cell r="E2422">
            <v>0</v>
          </cell>
          <cell r="F2422">
            <v>169.1</v>
          </cell>
          <cell r="G2422">
            <v>0.52</v>
          </cell>
          <cell r="H2422">
            <v>1.19</v>
          </cell>
          <cell r="I2422">
            <v>4.5999999999999996</v>
          </cell>
          <cell r="J2422" t="str">
            <v xml:space="preserve">2 </v>
          </cell>
          <cell r="K2422">
            <v>167</v>
          </cell>
          <cell r="L2422">
            <v>4.0790000000000002E-3</v>
          </cell>
          <cell r="M2422">
            <v>-19</v>
          </cell>
          <cell r="N2422">
            <v>18</v>
          </cell>
          <cell r="O2422">
            <v>1</v>
          </cell>
          <cell r="P2422">
            <v>5.9560000000000004</v>
          </cell>
          <cell r="Q2422">
            <v>5.0970000000000004</v>
          </cell>
          <cell r="R2422">
            <v>5.0970000000000004</v>
          </cell>
        </row>
        <row r="2423">
          <cell r="A2423" t="str">
            <v xml:space="preserve">Колосистый </v>
          </cell>
          <cell r="B2423" t="str">
            <v xml:space="preserve">Колос Звездная 28 кв7 от </v>
          </cell>
          <cell r="C2423" t="str">
            <v xml:space="preserve">Население </v>
          </cell>
          <cell r="D2423">
            <v>64.400000000000006</v>
          </cell>
          <cell r="E2423">
            <v>0</v>
          </cell>
          <cell r="F2423">
            <v>281.12</v>
          </cell>
          <cell r="G2423">
            <v>0.52</v>
          </cell>
          <cell r="H2423">
            <v>1.19</v>
          </cell>
          <cell r="I2423">
            <v>4.5999999999999996</v>
          </cell>
          <cell r="J2423" t="str">
            <v xml:space="preserve">2 </v>
          </cell>
          <cell r="K2423">
            <v>167</v>
          </cell>
          <cell r="L2423">
            <v>6.7809999999999997E-3</v>
          </cell>
          <cell r="M2423">
            <v>-19</v>
          </cell>
          <cell r="N2423">
            <v>18</v>
          </cell>
          <cell r="O2423">
            <v>1</v>
          </cell>
          <cell r="P2423">
            <v>9.9</v>
          </cell>
          <cell r="Q2423">
            <v>8.5459999999999994</v>
          </cell>
          <cell r="R2423">
            <v>8.5459999999999994</v>
          </cell>
        </row>
        <row r="2424">
          <cell r="A2424" t="str">
            <v xml:space="preserve">Колосистый </v>
          </cell>
          <cell r="B2424" t="str">
            <v xml:space="preserve">Колос Звездная 28 кв8 от </v>
          </cell>
          <cell r="C2424" t="str">
            <v xml:space="preserve">Население </v>
          </cell>
          <cell r="D2424">
            <v>33.200000000000003</v>
          </cell>
          <cell r="E2424">
            <v>0</v>
          </cell>
          <cell r="F2424">
            <v>145.81</v>
          </cell>
          <cell r="G2424">
            <v>0.52</v>
          </cell>
          <cell r="H2424">
            <v>1.19</v>
          </cell>
          <cell r="I2424">
            <v>4.5999999999999996</v>
          </cell>
          <cell r="J2424" t="str">
            <v xml:space="preserve">2 </v>
          </cell>
          <cell r="K2424">
            <v>167</v>
          </cell>
          <cell r="L2424">
            <v>3.5169999999999997E-3</v>
          </cell>
          <cell r="M2424">
            <v>-19</v>
          </cell>
          <cell r="N2424">
            <v>18</v>
          </cell>
          <cell r="O2424">
            <v>1</v>
          </cell>
          <cell r="P2424">
            <v>5.1349999999999998</v>
          </cell>
          <cell r="Q2424">
            <v>4.4059999999999997</v>
          </cell>
          <cell r="R2424">
            <v>4.4059999999999997</v>
          </cell>
        </row>
        <row r="2425">
          <cell r="A2425" t="str">
            <v xml:space="preserve">Колосистый </v>
          </cell>
          <cell r="B2425" t="str">
            <v xml:space="preserve">Колос Звездная 28 кв9 </v>
          </cell>
          <cell r="C2425" t="str">
            <v xml:space="preserve">Население </v>
          </cell>
          <cell r="D2425">
            <v>38.299999999999997</v>
          </cell>
          <cell r="E2425">
            <v>0</v>
          </cell>
          <cell r="F2425">
            <v>171.76</v>
          </cell>
          <cell r="G2425">
            <v>0.52</v>
          </cell>
          <cell r="H2425">
            <v>1.19</v>
          </cell>
          <cell r="I2425">
            <v>4.5999999999999996</v>
          </cell>
          <cell r="J2425" t="str">
            <v xml:space="preserve">2 </v>
          </cell>
          <cell r="K2425">
            <v>167</v>
          </cell>
          <cell r="L2425">
            <v>4.143E-3</v>
          </cell>
          <cell r="M2425">
            <v>-19</v>
          </cell>
          <cell r="N2425">
            <v>18</v>
          </cell>
          <cell r="O2425">
            <v>1</v>
          </cell>
          <cell r="P2425">
            <v>6.048</v>
          </cell>
          <cell r="Q2425">
            <v>5.08</v>
          </cell>
          <cell r="R2425">
            <v>5.08</v>
          </cell>
        </row>
        <row r="2426">
          <cell r="A2426" t="str">
            <v xml:space="preserve">Колосистый </v>
          </cell>
          <cell r="B2426" t="str">
            <v xml:space="preserve">Колос Звездная 28 кв10 от </v>
          </cell>
          <cell r="C2426" t="str">
            <v xml:space="preserve">Население </v>
          </cell>
          <cell r="D2426">
            <v>38.1</v>
          </cell>
          <cell r="E2426">
            <v>0</v>
          </cell>
          <cell r="F2426">
            <v>167.36</v>
          </cell>
          <cell r="G2426">
            <v>0.52</v>
          </cell>
          <cell r="H2426">
            <v>1.19</v>
          </cell>
          <cell r="I2426">
            <v>4.5999999999999996</v>
          </cell>
          <cell r="J2426" t="str">
            <v xml:space="preserve">2 </v>
          </cell>
          <cell r="K2426">
            <v>167</v>
          </cell>
          <cell r="L2426">
            <v>4.0369999999999998E-3</v>
          </cell>
          <cell r="M2426">
            <v>-19</v>
          </cell>
          <cell r="N2426">
            <v>18</v>
          </cell>
          <cell r="O2426">
            <v>1</v>
          </cell>
          <cell r="P2426">
            <v>5.8929999999999998</v>
          </cell>
          <cell r="Q2426">
            <v>5.0519999999999996</v>
          </cell>
          <cell r="R2426">
            <v>5.0519999999999996</v>
          </cell>
        </row>
        <row r="2427">
          <cell r="A2427" t="str">
            <v xml:space="preserve">Колосистый </v>
          </cell>
          <cell r="B2427" t="str">
            <v xml:space="preserve">Колос Звездная 28 кв11 </v>
          </cell>
          <cell r="C2427" t="str">
            <v xml:space="preserve">Население </v>
          </cell>
          <cell r="D2427">
            <v>38.299999999999997</v>
          </cell>
          <cell r="E2427">
            <v>0</v>
          </cell>
          <cell r="F2427">
            <v>142.74</v>
          </cell>
          <cell r="G2427">
            <v>0.52</v>
          </cell>
          <cell r="H2427">
            <v>1.19</v>
          </cell>
          <cell r="I2427">
            <v>4.5999999999999996</v>
          </cell>
          <cell r="J2427" t="str">
            <v xml:space="preserve">2 </v>
          </cell>
          <cell r="K2427">
            <v>167</v>
          </cell>
          <cell r="L2427">
            <v>3.4429999999999999E-3</v>
          </cell>
          <cell r="M2427">
            <v>-19</v>
          </cell>
          <cell r="N2427">
            <v>18</v>
          </cell>
          <cell r="O2427">
            <v>1</v>
          </cell>
          <cell r="P2427">
            <v>5.0259999999999998</v>
          </cell>
          <cell r="Q2427">
            <v>5.08</v>
          </cell>
          <cell r="R2427">
            <v>5.08</v>
          </cell>
        </row>
        <row r="2428">
          <cell r="A2428" t="str">
            <v xml:space="preserve">Колосистый </v>
          </cell>
          <cell r="B2428" t="str">
            <v xml:space="preserve">Колос Звездная 28 кв12 от </v>
          </cell>
          <cell r="C2428" t="str">
            <v xml:space="preserve">Население </v>
          </cell>
          <cell r="D2428">
            <v>30.8</v>
          </cell>
          <cell r="E2428">
            <v>0</v>
          </cell>
          <cell r="F2428">
            <v>135.28</v>
          </cell>
          <cell r="G2428">
            <v>0.52</v>
          </cell>
          <cell r="H2428">
            <v>1.19</v>
          </cell>
          <cell r="I2428">
            <v>4.5999999999999996</v>
          </cell>
          <cell r="J2428" t="str">
            <v xml:space="preserve">2 </v>
          </cell>
          <cell r="K2428">
            <v>167</v>
          </cell>
          <cell r="L2428">
            <v>3.2629999999999998E-3</v>
          </cell>
          <cell r="M2428">
            <v>-19</v>
          </cell>
          <cell r="N2428">
            <v>18</v>
          </cell>
          <cell r="O2428">
            <v>1</v>
          </cell>
          <cell r="P2428">
            <v>4.7629999999999999</v>
          </cell>
          <cell r="Q2428">
            <v>4.085</v>
          </cell>
          <cell r="R2428">
            <v>4.085</v>
          </cell>
        </row>
        <row r="2429">
          <cell r="A2429" t="str">
            <v xml:space="preserve">Колосистый </v>
          </cell>
          <cell r="B2429" t="str">
            <v xml:space="preserve">Колос Звездная 28 кв13 </v>
          </cell>
          <cell r="C2429" t="str">
            <v xml:space="preserve">Население </v>
          </cell>
          <cell r="D2429">
            <v>36.6</v>
          </cell>
          <cell r="E2429">
            <v>0</v>
          </cell>
          <cell r="F2429">
            <v>167.78</v>
          </cell>
          <cell r="G2429">
            <v>0.52</v>
          </cell>
          <cell r="H2429">
            <v>1.19</v>
          </cell>
          <cell r="I2429">
            <v>4.5999999999999996</v>
          </cell>
          <cell r="J2429" t="str">
            <v xml:space="preserve">2 </v>
          </cell>
          <cell r="K2429">
            <v>167</v>
          </cell>
          <cell r="L2429">
            <v>4.0470000000000002E-3</v>
          </cell>
          <cell r="M2429">
            <v>-19</v>
          </cell>
          <cell r="N2429">
            <v>18</v>
          </cell>
          <cell r="O2429">
            <v>1</v>
          </cell>
          <cell r="P2429">
            <v>5.9089999999999998</v>
          </cell>
          <cell r="Q2429">
            <v>4.8540000000000001</v>
          </cell>
          <cell r="R2429">
            <v>4.8540000000000001</v>
          </cell>
        </row>
        <row r="2430">
          <cell r="A2430" t="str">
            <v xml:space="preserve">Колосистый </v>
          </cell>
          <cell r="B2430" t="str">
            <v xml:space="preserve">Колос Звездная 28 кв14 от </v>
          </cell>
          <cell r="C2430" t="str">
            <v xml:space="preserve">Население </v>
          </cell>
          <cell r="D2430">
            <v>40.6</v>
          </cell>
          <cell r="E2430">
            <v>0</v>
          </cell>
          <cell r="F2430">
            <v>178.31</v>
          </cell>
          <cell r="G2430">
            <v>0.52</v>
          </cell>
          <cell r="H2430">
            <v>1.19</v>
          </cell>
          <cell r="I2430">
            <v>4.5999999999999996</v>
          </cell>
          <cell r="J2430" t="str">
            <v xml:space="preserve">2 </v>
          </cell>
          <cell r="K2430">
            <v>167</v>
          </cell>
          <cell r="L2430">
            <v>4.3010000000000001E-3</v>
          </cell>
          <cell r="M2430">
            <v>-19</v>
          </cell>
          <cell r="N2430">
            <v>18</v>
          </cell>
          <cell r="O2430">
            <v>1</v>
          </cell>
          <cell r="P2430">
            <v>6.2789999999999999</v>
          </cell>
          <cell r="Q2430">
            <v>5.3840000000000003</v>
          </cell>
          <cell r="R2430">
            <v>5.3840000000000003</v>
          </cell>
        </row>
        <row r="2431">
          <cell r="A2431" t="str">
            <v xml:space="preserve">Колосистый </v>
          </cell>
          <cell r="B2431" t="str">
            <v xml:space="preserve">Колос Звездная 28 кв15 от </v>
          </cell>
          <cell r="C2431" t="str">
            <v xml:space="preserve">Население </v>
          </cell>
          <cell r="D2431">
            <v>38.700000000000003</v>
          </cell>
          <cell r="E2431">
            <v>0</v>
          </cell>
          <cell r="F2431">
            <v>162.97</v>
          </cell>
          <cell r="G2431">
            <v>0.52</v>
          </cell>
          <cell r="H2431">
            <v>1.19</v>
          </cell>
          <cell r="I2431">
            <v>4.5999999999999996</v>
          </cell>
          <cell r="J2431" t="str">
            <v xml:space="preserve">2 </v>
          </cell>
          <cell r="K2431">
            <v>167</v>
          </cell>
          <cell r="L2431">
            <v>3.9309999999999996E-3</v>
          </cell>
          <cell r="M2431">
            <v>-19</v>
          </cell>
          <cell r="N2431">
            <v>18</v>
          </cell>
          <cell r="O2431">
            <v>1</v>
          </cell>
          <cell r="P2431">
            <v>5.7389999999999999</v>
          </cell>
          <cell r="Q2431">
            <v>5.1360000000000001</v>
          </cell>
          <cell r="R2431">
            <v>5.1360000000000001</v>
          </cell>
        </row>
        <row r="2432">
          <cell r="A2432" t="str">
            <v xml:space="preserve">Колосистый </v>
          </cell>
          <cell r="B2432" t="str">
            <v xml:space="preserve">Колос Звездная 28 кв16 от </v>
          </cell>
          <cell r="C2432" t="str">
            <v xml:space="preserve">Население </v>
          </cell>
          <cell r="D2432">
            <v>30.9</v>
          </cell>
          <cell r="E2432">
            <v>0</v>
          </cell>
          <cell r="F2432">
            <v>142.74</v>
          </cell>
          <cell r="G2432">
            <v>0.52</v>
          </cell>
          <cell r="H2432">
            <v>1.19</v>
          </cell>
          <cell r="I2432">
            <v>4.5999999999999996</v>
          </cell>
          <cell r="J2432" t="str">
            <v xml:space="preserve">2 </v>
          </cell>
          <cell r="K2432">
            <v>167</v>
          </cell>
          <cell r="L2432">
            <v>3.4429999999999999E-3</v>
          </cell>
          <cell r="M2432">
            <v>-19</v>
          </cell>
          <cell r="N2432">
            <v>18</v>
          </cell>
          <cell r="O2432">
            <v>1</v>
          </cell>
          <cell r="P2432">
            <v>5.0259999999999998</v>
          </cell>
          <cell r="Q2432">
            <v>4.1020000000000003</v>
          </cell>
          <cell r="R2432">
            <v>4.1020000000000003</v>
          </cell>
        </row>
        <row r="2433">
          <cell r="A2433" t="str">
            <v xml:space="preserve">Колосистый </v>
          </cell>
          <cell r="B2433" t="str">
            <v xml:space="preserve">Колос Звездная 30 кв1 от </v>
          </cell>
          <cell r="C2433" t="str">
            <v xml:space="preserve">Население </v>
          </cell>
          <cell r="D2433">
            <v>44.5</v>
          </cell>
          <cell r="E2433">
            <v>0</v>
          </cell>
          <cell r="F2433">
            <v>190.34</v>
          </cell>
          <cell r="G2433">
            <v>0.47500000000000003</v>
          </cell>
          <cell r="H2433">
            <v>1.19</v>
          </cell>
          <cell r="I2433">
            <v>4.5999999999999996</v>
          </cell>
          <cell r="J2433" t="str">
            <v xml:space="preserve">2 </v>
          </cell>
          <cell r="K2433">
            <v>167</v>
          </cell>
          <cell r="L2433">
            <v>4.1939999999999998E-3</v>
          </cell>
          <cell r="M2433">
            <v>-19</v>
          </cell>
          <cell r="N2433">
            <v>18</v>
          </cell>
          <cell r="O2433">
            <v>1</v>
          </cell>
          <cell r="P2433">
            <v>6.1230000000000002</v>
          </cell>
          <cell r="Q2433">
            <v>5.9039999999999999</v>
          </cell>
          <cell r="R2433">
            <v>5.9039999999999999</v>
          </cell>
        </row>
        <row r="2434">
          <cell r="A2434" t="str">
            <v xml:space="preserve">Колосистый </v>
          </cell>
          <cell r="B2434" t="str">
            <v xml:space="preserve">Колос Звездная 30 кв2 от </v>
          </cell>
          <cell r="C2434" t="str">
            <v xml:space="preserve">Население </v>
          </cell>
          <cell r="D2434">
            <v>44.7</v>
          </cell>
          <cell r="E2434">
            <v>0</v>
          </cell>
          <cell r="F2434">
            <v>178.91</v>
          </cell>
          <cell r="G2434">
            <v>0.47500000000000003</v>
          </cell>
          <cell r="H2434">
            <v>1.19</v>
          </cell>
          <cell r="I2434">
            <v>4.5999999999999996</v>
          </cell>
          <cell r="J2434" t="str">
            <v xml:space="preserve">2 </v>
          </cell>
          <cell r="K2434">
            <v>167</v>
          </cell>
          <cell r="L2434">
            <v>3.9420000000000002E-3</v>
          </cell>
          <cell r="M2434">
            <v>-19</v>
          </cell>
          <cell r="N2434">
            <v>18</v>
          </cell>
          <cell r="O2434">
            <v>1</v>
          </cell>
          <cell r="P2434">
            <v>5.7560000000000002</v>
          </cell>
          <cell r="Q2434">
            <v>5.931</v>
          </cell>
          <cell r="R2434">
            <v>5.931</v>
          </cell>
        </row>
        <row r="2435">
          <cell r="A2435" t="str">
            <v xml:space="preserve">Колосистый </v>
          </cell>
          <cell r="B2435" t="str">
            <v xml:space="preserve">Колос Звездная 30 кв3 от </v>
          </cell>
          <cell r="C2435" t="str">
            <v xml:space="preserve">Население </v>
          </cell>
          <cell r="D2435">
            <v>50.1</v>
          </cell>
          <cell r="E2435">
            <v>0</v>
          </cell>
          <cell r="F2435">
            <v>205.09</v>
          </cell>
          <cell r="G2435">
            <v>0.47500000000000003</v>
          </cell>
          <cell r="H2435">
            <v>1.19</v>
          </cell>
          <cell r="I2435">
            <v>4.5999999999999996</v>
          </cell>
          <cell r="J2435" t="str">
            <v xml:space="preserve">2 </v>
          </cell>
          <cell r="K2435">
            <v>167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6.6449999999999996</v>
          </cell>
          <cell r="R2435">
            <v>6.6449999999999996</v>
          </cell>
        </row>
        <row r="2436">
          <cell r="A2436" t="str">
            <v xml:space="preserve">Колосистый </v>
          </cell>
          <cell r="B2436" t="str">
            <v xml:space="preserve">Колос Звездная 30 кв4 от </v>
          </cell>
          <cell r="C2436" t="str">
            <v xml:space="preserve">Население </v>
          </cell>
          <cell r="D2436">
            <v>44.7</v>
          </cell>
          <cell r="E2436">
            <v>0</v>
          </cell>
          <cell r="F2436">
            <v>194.43</v>
          </cell>
          <cell r="G2436">
            <v>0.47500000000000003</v>
          </cell>
          <cell r="H2436">
            <v>1.19</v>
          </cell>
          <cell r="I2436">
            <v>4.5999999999999996</v>
          </cell>
          <cell r="J2436" t="str">
            <v xml:space="preserve">2 </v>
          </cell>
          <cell r="K2436">
            <v>167</v>
          </cell>
          <cell r="L2436">
            <v>4.2839999999999996E-3</v>
          </cell>
          <cell r="M2436">
            <v>-19</v>
          </cell>
          <cell r="N2436">
            <v>18</v>
          </cell>
          <cell r="O2436">
            <v>1</v>
          </cell>
          <cell r="P2436">
            <v>6.2539999999999996</v>
          </cell>
          <cell r="Q2436">
            <v>5.931</v>
          </cell>
          <cell r="R2436">
            <v>5.931</v>
          </cell>
        </row>
        <row r="2437">
          <cell r="A2437" t="str">
            <v xml:space="preserve">Колосистый </v>
          </cell>
          <cell r="B2437" t="str">
            <v xml:space="preserve">Колос Звездная 30 кв5 </v>
          </cell>
          <cell r="C2437" t="str">
            <v xml:space="preserve">Население </v>
          </cell>
          <cell r="D2437">
            <v>47.5</v>
          </cell>
          <cell r="E2437">
            <v>0</v>
          </cell>
          <cell r="F2437">
            <v>194.43</v>
          </cell>
          <cell r="G2437">
            <v>0.47500000000000003</v>
          </cell>
          <cell r="H2437">
            <v>1.19</v>
          </cell>
          <cell r="I2437">
            <v>4.5999999999999996</v>
          </cell>
          <cell r="J2437" t="str">
            <v xml:space="preserve">2 </v>
          </cell>
          <cell r="K2437">
            <v>167</v>
          </cell>
          <cell r="L2437">
            <v>4.2839999999999996E-3</v>
          </cell>
          <cell r="M2437">
            <v>-19</v>
          </cell>
          <cell r="N2437">
            <v>18</v>
          </cell>
          <cell r="O2437">
            <v>1</v>
          </cell>
          <cell r="P2437">
            <v>6.2539999999999996</v>
          </cell>
          <cell r="Q2437">
            <v>6.3019999999999996</v>
          </cell>
          <cell r="R2437">
            <v>6.3019999999999996</v>
          </cell>
        </row>
        <row r="2438">
          <cell r="A2438" t="str">
            <v xml:space="preserve">Колосистый </v>
          </cell>
          <cell r="B2438" t="str">
            <v xml:space="preserve">Колос Звездная 30 кв6 от </v>
          </cell>
          <cell r="C2438" t="str">
            <v xml:space="preserve">Население </v>
          </cell>
          <cell r="D2438">
            <v>50.5</v>
          </cell>
          <cell r="E2438">
            <v>0</v>
          </cell>
          <cell r="F2438">
            <v>206.73</v>
          </cell>
          <cell r="G2438">
            <v>0.47500000000000003</v>
          </cell>
          <cell r="H2438">
            <v>1.19</v>
          </cell>
          <cell r="I2438">
            <v>4.5999999999999996</v>
          </cell>
          <cell r="J2438" t="str">
            <v xml:space="preserve">2 </v>
          </cell>
          <cell r="K2438">
            <v>167</v>
          </cell>
          <cell r="L2438">
            <v>4.555E-3</v>
          </cell>
          <cell r="M2438">
            <v>-19</v>
          </cell>
          <cell r="N2438">
            <v>18</v>
          </cell>
          <cell r="O2438">
            <v>1</v>
          </cell>
          <cell r="P2438">
            <v>6.65</v>
          </cell>
          <cell r="Q2438">
            <v>6.6989999999999998</v>
          </cell>
          <cell r="R2438">
            <v>6.6989999999999998</v>
          </cell>
        </row>
        <row r="2439">
          <cell r="A2439" t="str">
            <v xml:space="preserve">Колосистый </v>
          </cell>
          <cell r="B2439" t="str">
            <v xml:space="preserve">Колос Звездная 30 кв7 от </v>
          </cell>
          <cell r="C2439" t="str">
            <v xml:space="preserve">Население </v>
          </cell>
          <cell r="D2439">
            <v>64</v>
          </cell>
          <cell r="E2439">
            <v>0</v>
          </cell>
          <cell r="F2439">
            <v>255.38</v>
          </cell>
          <cell r="G2439">
            <v>0.47500000000000003</v>
          </cell>
          <cell r="H2439">
            <v>1.19</v>
          </cell>
          <cell r="I2439">
            <v>4.5999999999999996</v>
          </cell>
          <cell r="J2439" t="str">
            <v xml:space="preserve">2 </v>
          </cell>
          <cell r="K2439">
            <v>167</v>
          </cell>
          <cell r="L2439">
            <v>5.6270000000000001E-3</v>
          </cell>
          <cell r="M2439">
            <v>-19</v>
          </cell>
          <cell r="N2439">
            <v>18</v>
          </cell>
          <cell r="O2439">
            <v>1</v>
          </cell>
          <cell r="P2439">
            <v>8.2149999999999999</v>
          </cell>
          <cell r="Q2439">
            <v>8.4909999999999997</v>
          </cell>
          <cell r="R2439">
            <v>8.4909999999999997</v>
          </cell>
        </row>
        <row r="2440">
          <cell r="A2440" t="str">
            <v xml:space="preserve">Колосистый </v>
          </cell>
          <cell r="B2440" t="str">
            <v xml:space="preserve">Колос Звездная 30 кв8 от </v>
          </cell>
          <cell r="C2440" t="str">
            <v xml:space="preserve">Население </v>
          </cell>
          <cell r="D2440">
            <v>44.5</v>
          </cell>
          <cell r="E2440">
            <v>0</v>
          </cell>
          <cell r="F2440">
            <v>182.17</v>
          </cell>
          <cell r="G2440">
            <v>0.47500000000000003</v>
          </cell>
          <cell r="H2440">
            <v>1.19</v>
          </cell>
          <cell r="I2440">
            <v>4.5999999999999996</v>
          </cell>
          <cell r="J2440" t="str">
            <v xml:space="preserve">2 </v>
          </cell>
          <cell r="K2440">
            <v>167</v>
          </cell>
          <cell r="L2440">
            <v>4.0140000000000002E-3</v>
          </cell>
          <cell r="M2440">
            <v>-19</v>
          </cell>
          <cell r="N2440">
            <v>18</v>
          </cell>
          <cell r="O2440">
            <v>1</v>
          </cell>
          <cell r="P2440">
            <v>5.86</v>
          </cell>
          <cell r="Q2440">
            <v>5.9039999999999999</v>
          </cell>
          <cell r="R2440">
            <v>5.9039999999999999</v>
          </cell>
        </row>
        <row r="2441">
          <cell r="A2441" t="str">
            <v xml:space="preserve">Колосистый </v>
          </cell>
          <cell r="B2441" t="str">
            <v xml:space="preserve">Колос Звездная 30 кв9 от </v>
          </cell>
          <cell r="C2441" t="str">
            <v xml:space="preserve">Население </v>
          </cell>
          <cell r="D2441">
            <v>52.7</v>
          </cell>
          <cell r="E2441">
            <v>0</v>
          </cell>
          <cell r="F2441">
            <v>207.68</v>
          </cell>
          <cell r="G2441">
            <v>0.47500000000000003</v>
          </cell>
          <cell r="H2441">
            <v>1.19</v>
          </cell>
          <cell r="I2441">
            <v>4.5999999999999996</v>
          </cell>
          <cell r="J2441" t="str">
            <v xml:space="preserve">2 </v>
          </cell>
          <cell r="K2441">
            <v>167</v>
          </cell>
          <cell r="L2441">
            <v>4.5760000000000002E-3</v>
          </cell>
          <cell r="M2441">
            <v>-19</v>
          </cell>
          <cell r="N2441">
            <v>18</v>
          </cell>
          <cell r="O2441">
            <v>1</v>
          </cell>
          <cell r="P2441">
            <v>6.681</v>
          </cell>
          <cell r="Q2441">
            <v>6.9930000000000003</v>
          </cell>
          <cell r="R2441">
            <v>6.9930000000000003</v>
          </cell>
        </row>
        <row r="2442">
          <cell r="A2442" t="str">
            <v xml:space="preserve">Колосистый </v>
          </cell>
          <cell r="B2442" t="str">
            <v xml:space="preserve">Колос Звездная 30 кв10 от </v>
          </cell>
          <cell r="C2442" t="str">
            <v xml:space="preserve">Население </v>
          </cell>
          <cell r="D2442">
            <v>65.3</v>
          </cell>
          <cell r="E2442">
            <v>0</v>
          </cell>
          <cell r="F2442">
            <v>272.31</v>
          </cell>
          <cell r="G2442">
            <v>0.47500000000000003</v>
          </cell>
          <cell r="H2442">
            <v>1.19</v>
          </cell>
          <cell r="I2442">
            <v>4.5999999999999996</v>
          </cell>
          <cell r="J2442" t="str">
            <v xml:space="preserve">2 </v>
          </cell>
          <cell r="K2442">
            <v>167</v>
          </cell>
          <cell r="L2442">
            <v>6.0000000000000001E-3</v>
          </cell>
          <cell r="M2442">
            <v>-19</v>
          </cell>
          <cell r="N2442">
            <v>18</v>
          </cell>
          <cell r="O2442">
            <v>1</v>
          </cell>
          <cell r="P2442">
            <v>8.7590000000000003</v>
          </cell>
          <cell r="Q2442">
            <v>8.6630000000000003</v>
          </cell>
          <cell r="R2442">
            <v>8.6630000000000003</v>
          </cell>
        </row>
        <row r="2443">
          <cell r="A2443" t="str">
            <v xml:space="preserve">Колосистый </v>
          </cell>
          <cell r="B2443" t="str">
            <v xml:space="preserve">Колос Звездная 30 кв11 от </v>
          </cell>
          <cell r="C2443" t="str">
            <v xml:space="preserve">Население </v>
          </cell>
          <cell r="D2443">
            <v>61.8</v>
          </cell>
          <cell r="E2443">
            <v>0</v>
          </cell>
          <cell r="F2443">
            <v>236.05</v>
          </cell>
          <cell r="G2443">
            <v>0.47500000000000003</v>
          </cell>
          <cell r="H2443">
            <v>1.19</v>
          </cell>
          <cell r="I2443">
            <v>4.5999999999999996</v>
          </cell>
          <cell r="J2443" t="str">
            <v xml:space="preserve">2 </v>
          </cell>
          <cell r="K2443">
            <v>167</v>
          </cell>
          <cell r="L2443">
            <v>5.2009999999999999E-3</v>
          </cell>
          <cell r="M2443">
            <v>-19</v>
          </cell>
          <cell r="N2443">
            <v>18</v>
          </cell>
          <cell r="O2443">
            <v>1</v>
          </cell>
          <cell r="P2443">
            <v>7.5940000000000003</v>
          </cell>
          <cell r="Q2443">
            <v>8.1980000000000004</v>
          </cell>
          <cell r="R2443">
            <v>8.1980000000000004</v>
          </cell>
        </row>
        <row r="2444">
          <cell r="A2444" t="str">
            <v xml:space="preserve">Колосистый </v>
          </cell>
          <cell r="B2444" t="str">
            <v xml:space="preserve">Колос Звездная 30 кв12 от </v>
          </cell>
          <cell r="C2444" t="str">
            <v xml:space="preserve">Население </v>
          </cell>
          <cell r="D2444">
            <v>49.4</v>
          </cell>
          <cell r="E2444">
            <v>0</v>
          </cell>
          <cell r="F2444">
            <v>202.23</v>
          </cell>
          <cell r="G2444">
            <v>0.47500000000000003</v>
          </cell>
          <cell r="H2444">
            <v>1.19</v>
          </cell>
          <cell r="I2444">
            <v>4.5999999999999996</v>
          </cell>
          <cell r="J2444" t="str">
            <v xml:space="preserve">2 </v>
          </cell>
          <cell r="K2444">
            <v>167</v>
          </cell>
          <cell r="L2444">
            <v>4.4559999999999999E-3</v>
          </cell>
          <cell r="M2444">
            <v>-19</v>
          </cell>
          <cell r="N2444">
            <v>18</v>
          </cell>
          <cell r="O2444">
            <v>1</v>
          </cell>
          <cell r="P2444">
            <v>6.5039999999999996</v>
          </cell>
          <cell r="Q2444">
            <v>6.556</v>
          </cell>
          <cell r="R2444">
            <v>6.556</v>
          </cell>
        </row>
        <row r="2445">
          <cell r="A2445" t="str">
            <v xml:space="preserve">Колосистый </v>
          </cell>
          <cell r="B2445" t="str">
            <v xml:space="preserve">Колос Звездная 30 кв13 от </v>
          </cell>
          <cell r="C2445" t="str">
            <v xml:space="preserve">Население </v>
          </cell>
          <cell r="D2445">
            <v>49.6</v>
          </cell>
          <cell r="E2445">
            <v>0</v>
          </cell>
          <cell r="F2445">
            <v>195.88</v>
          </cell>
          <cell r="G2445">
            <v>0.47500000000000003</v>
          </cell>
          <cell r="H2445">
            <v>1.19</v>
          </cell>
          <cell r="I2445">
            <v>4.5999999999999996</v>
          </cell>
          <cell r="J2445" t="str">
            <v xml:space="preserve">2 </v>
          </cell>
          <cell r="K2445">
            <v>167</v>
          </cell>
          <cell r="L2445">
            <v>4.3159999999999995E-3</v>
          </cell>
          <cell r="M2445">
            <v>-19</v>
          </cell>
          <cell r="N2445">
            <v>18</v>
          </cell>
          <cell r="O2445">
            <v>1</v>
          </cell>
          <cell r="P2445">
            <v>6.3</v>
          </cell>
          <cell r="Q2445">
            <v>6.5780000000000003</v>
          </cell>
          <cell r="R2445">
            <v>6.5780000000000003</v>
          </cell>
        </row>
        <row r="2446">
          <cell r="A2446" t="str">
            <v xml:space="preserve">Колосистый </v>
          </cell>
          <cell r="B2446" t="str">
            <v xml:space="preserve">Колос Звездная 30 кв14 от </v>
          </cell>
          <cell r="C2446" t="str">
            <v xml:space="preserve">Население </v>
          </cell>
          <cell r="D2446">
            <v>44.9</v>
          </cell>
          <cell r="E2446">
            <v>0</v>
          </cell>
          <cell r="F2446">
            <v>176.96</v>
          </cell>
          <cell r="G2446">
            <v>0.47500000000000003</v>
          </cell>
          <cell r="H2446">
            <v>1.19</v>
          </cell>
          <cell r="I2446">
            <v>4.5999999999999996</v>
          </cell>
          <cell r="J2446" t="str">
            <v xml:space="preserve">2 </v>
          </cell>
          <cell r="K2446">
            <v>167</v>
          </cell>
          <cell r="L2446">
            <v>3.8989999999999997E-3</v>
          </cell>
          <cell r="M2446">
            <v>-19</v>
          </cell>
          <cell r="N2446">
            <v>18</v>
          </cell>
          <cell r="O2446">
            <v>1</v>
          </cell>
          <cell r="P2446">
            <v>5.694</v>
          </cell>
          <cell r="Q2446">
            <v>5.9589999999999996</v>
          </cell>
          <cell r="R2446">
            <v>5.9589999999999996</v>
          </cell>
        </row>
        <row r="2447">
          <cell r="A2447" t="str">
            <v xml:space="preserve">Колосистый </v>
          </cell>
          <cell r="B2447" t="str">
            <v xml:space="preserve">Колос Звездная 30 кв15 от </v>
          </cell>
          <cell r="C2447" t="str">
            <v xml:space="preserve">Население </v>
          </cell>
          <cell r="D2447">
            <v>45.5</v>
          </cell>
          <cell r="E2447">
            <v>0</v>
          </cell>
          <cell r="F2447">
            <v>186.26</v>
          </cell>
          <cell r="G2447">
            <v>0.47500000000000003</v>
          </cell>
          <cell r="H2447">
            <v>1.19</v>
          </cell>
          <cell r="I2447">
            <v>4.5999999999999996</v>
          </cell>
          <cell r="J2447" t="str">
            <v xml:space="preserve">2 </v>
          </cell>
          <cell r="K2447">
            <v>167</v>
          </cell>
          <cell r="L2447">
            <v>4.104E-3</v>
          </cell>
          <cell r="M2447">
            <v>-19</v>
          </cell>
          <cell r="N2447">
            <v>18</v>
          </cell>
          <cell r="O2447">
            <v>1</v>
          </cell>
          <cell r="P2447">
            <v>5.9909999999999997</v>
          </cell>
          <cell r="Q2447">
            <v>6.0359999999999996</v>
          </cell>
          <cell r="R2447">
            <v>6.0359999999999996</v>
          </cell>
        </row>
        <row r="2448">
          <cell r="A2448" t="str">
            <v xml:space="preserve">Колосистый </v>
          </cell>
          <cell r="B2448" t="str">
            <v xml:space="preserve">Колос Звездная 30 кв16 от </v>
          </cell>
          <cell r="C2448" t="str">
            <v xml:space="preserve">Население </v>
          </cell>
          <cell r="D2448">
            <v>49.2</v>
          </cell>
          <cell r="E2448">
            <v>0</v>
          </cell>
          <cell r="F2448">
            <v>201.42</v>
          </cell>
          <cell r="G2448">
            <v>0.47500000000000003</v>
          </cell>
          <cell r="H2448">
            <v>1.19</v>
          </cell>
          <cell r="I2448">
            <v>4.5999999999999996</v>
          </cell>
          <cell r="J2448" t="str">
            <v xml:space="preserve">2 </v>
          </cell>
          <cell r="K2448">
            <v>167</v>
          </cell>
          <cell r="L2448">
            <v>4.4380000000000001E-3</v>
          </cell>
          <cell r="M2448">
            <v>-19</v>
          </cell>
          <cell r="N2448">
            <v>18</v>
          </cell>
          <cell r="O2448">
            <v>1</v>
          </cell>
          <cell r="P2448">
            <v>6.4790000000000001</v>
          </cell>
          <cell r="Q2448">
            <v>6.5280000000000005</v>
          </cell>
          <cell r="R2448">
            <v>6.5280000000000005</v>
          </cell>
        </row>
        <row r="2449">
          <cell r="A2449" t="str">
            <v xml:space="preserve">Колосистый </v>
          </cell>
          <cell r="B2449" t="str">
            <v xml:space="preserve">Колос Звездная 30 кв17 от </v>
          </cell>
          <cell r="C2449" t="str">
            <v xml:space="preserve">Население </v>
          </cell>
          <cell r="D2449">
            <v>45.9</v>
          </cell>
          <cell r="E2449">
            <v>0</v>
          </cell>
          <cell r="F2449">
            <v>183.63</v>
          </cell>
          <cell r="G2449">
            <v>0.47500000000000003</v>
          </cell>
          <cell r="H2449">
            <v>1.19</v>
          </cell>
          <cell r="I2449">
            <v>4.5999999999999996</v>
          </cell>
          <cell r="J2449" t="str">
            <v xml:space="preserve">2 </v>
          </cell>
          <cell r="K2449">
            <v>167</v>
          </cell>
          <cell r="L2449">
            <v>4.0460000000000001E-3</v>
          </cell>
          <cell r="M2449">
            <v>-19</v>
          </cell>
          <cell r="N2449">
            <v>18</v>
          </cell>
          <cell r="O2449">
            <v>1</v>
          </cell>
          <cell r="P2449">
            <v>5.907</v>
          </cell>
          <cell r="Q2449">
            <v>6.0919999999999996</v>
          </cell>
          <cell r="R2449">
            <v>6.0919999999999996</v>
          </cell>
        </row>
        <row r="2450">
          <cell r="A2450" t="str">
            <v xml:space="preserve">Колосистый </v>
          </cell>
          <cell r="B2450" t="str">
            <v xml:space="preserve">Колос Звездная 30 кв18 от </v>
          </cell>
          <cell r="C2450" t="str">
            <v xml:space="preserve">Население </v>
          </cell>
          <cell r="D2450">
            <v>45.2</v>
          </cell>
          <cell r="E2450">
            <v>0</v>
          </cell>
          <cell r="F2450">
            <v>190.34</v>
          </cell>
          <cell r="G2450">
            <v>0.47500000000000003</v>
          </cell>
          <cell r="H2450">
            <v>1.19</v>
          </cell>
          <cell r="I2450">
            <v>4.5999999999999996</v>
          </cell>
          <cell r="J2450" t="str">
            <v xml:space="preserve">2 </v>
          </cell>
          <cell r="K2450">
            <v>167</v>
          </cell>
          <cell r="L2450">
            <v>4.1939999999999998E-3</v>
          </cell>
          <cell r="M2450">
            <v>-19</v>
          </cell>
          <cell r="N2450">
            <v>18</v>
          </cell>
          <cell r="O2450">
            <v>1</v>
          </cell>
          <cell r="P2450">
            <v>6.1230000000000002</v>
          </cell>
          <cell r="Q2450">
            <v>5.9980000000000002</v>
          </cell>
          <cell r="R2450">
            <v>5.9980000000000002</v>
          </cell>
        </row>
        <row r="2451">
          <cell r="A2451" t="str">
            <v xml:space="preserve">Колосистый </v>
          </cell>
          <cell r="B2451" t="str">
            <v xml:space="preserve">Колос Звездная 32 кв1 от </v>
          </cell>
          <cell r="C2451" t="str">
            <v xml:space="preserve">Население </v>
          </cell>
          <cell r="D2451">
            <v>39.1</v>
          </cell>
          <cell r="E2451">
            <v>0</v>
          </cell>
          <cell r="F2451">
            <v>171.14</v>
          </cell>
          <cell r="G2451">
            <v>0.52</v>
          </cell>
          <cell r="H2451">
            <v>1.19</v>
          </cell>
          <cell r="I2451">
            <v>4.5999999999999996</v>
          </cell>
          <cell r="J2451" t="str">
            <v xml:space="preserve">2 </v>
          </cell>
          <cell r="K2451">
            <v>167</v>
          </cell>
          <cell r="L2451">
            <v>4.1279999999999997E-3</v>
          </cell>
          <cell r="M2451">
            <v>-19</v>
          </cell>
          <cell r="N2451">
            <v>18</v>
          </cell>
          <cell r="O2451">
            <v>1</v>
          </cell>
          <cell r="P2451">
            <v>6.0279999999999996</v>
          </cell>
          <cell r="Q2451">
            <v>5.1849999999999996</v>
          </cell>
          <cell r="R2451">
            <v>5.1849999999999996</v>
          </cell>
        </row>
        <row r="2452">
          <cell r="A2452" t="str">
            <v xml:space="preserve">Колосистый </v>
          </cell>
          <cell r="B2452" t="str">
            <v xml:space="preserve">Колос Звездная 32 кв2 от </v>
          </cell>
          <cell r="C2452" t="str">
            <v xml:space="preserve">Население </v>
          </cell>
          <cell r="D2452">
            <v>40.200000000000003</v>
          </cell>
          <cell r="E2452">
            <v>0</v>
          </cell>
          <cell r="F2452">
            <v>174.58</v>
          </cell>
          <cell r="G2452">
            <v>0.52</v>
          </cell>
          <cell r="H2452">
            <v>1.19</v>
          </cell>
          <cell r="I2452">
            <v>4.5999999999999996</v>
          </cell>
          <cell r="J2452" t="str">
            <v xml:space="preserve">2 </v>
          </cell>
          <cell r="K2452">
            <v>167</v>
          </cell>
          <cell r="L2452">
            <v>4.2109999999999995E-3</v>
          </cell>
          <cell r="M2452">
            <v>-19</v>
          </cell>
          <cell r="N2452">
            <v>18</v>
          </cell>
          <cell r="O2452">
            <v>1</v>
          </cell>
          <cell r="P2452">
            <v>6.1470000000000002</v>
          </cell>
          <cell r="Q2452">
            <v>5.335</v>
          </cell>
          <cell r="R2452">
            <v>5.335</v>
          </cell>
        </row>
        <row r="2453">
          <cell r="A2453" t="str">
            <v xml:space="preserve">Колосистый </v>
          </cell>
          <cell r="B2453" t="str">
            <v xml:space="preserve">Колос Звездная 32 кв3 от </v>
          </cell>
          <cell r="C2453" t="str">
            <v xml:space="preserve">Население </v>
          </cell>
          <cell r="D2453">
            <v>40.299999999999997</v>
          </cell>
          <cell r="E2453">
            <v>0</v>
          </cell>
          <cell r="F2453">
            <v>183.66</v>
          </cell>
          <cell r="G2453">
            <v>0.52</v>
          </cell>
          <cell r="H2453">
            <v>1.19</v>
          </cell>
          <cell r="I2453">
            <v>4.5999999999999996</v>
          </cell>
          <cell r="J2453" t="str">
            <v xml:space="preserve">2 </v>
          </cell>
          <cell r="K2453">
            <v>167</v>
          </cell>
          <cell r="L2453">
            <v>4.4300000000000008E-3</v>
          </cell>
          <cell r="M2453">
            <v>-19</v>
          </cell>
          <cell r="N2453">
            <v>18</v>
          </cell>
          <cell r="O2453">
            <v>1</v>
          </cell>
          <cell r="P2453">
            <v>6.468</v>
          </cell>
          <cell r="Q2453">
            <v>5.3460000000000001</v>
          </cell>
          <cell r="R2453">
            <v>5.3460000000000001</v>
          </cell>
        </row>
        <row r="2454">
          <cell r="A2454" t="str">
            <v xml:space="preserve">Колосистый </v>
          </cell>
          <cell r="B2454" t="str">
            <v xml:space="preserve">Колос Звездная 32 кв 4 от </v>
          </cell>
          <cell r="C2454" t="str">
            <v xml:space="preserve">Население </v>
          </cell>
          <cell r="D2454">
            <v>35.5</v>
          </cell>
          <cell r="E2454">
            <v>0</v>
          </cell>
          <cell r="F2454">
            <v>163.05000000000001</v>
          </cell>
          <cell r="G2454">
            <v>0.52</v>
          </cell>
          <cell r="H2454">
            <v>1.19</v>
          </cell>
          <cell r="I2454">
            <v>4.5999999999999996</v>
          </cell>
          <cell r="J2454" t="str">
            <v xml:space="preserve">2 </v>
          </cell>
          <cell r="K2454">
            <v>167</v>
          </cell>
          <cell r="L2454">
            <v>3.9329999999999999E-3</v>
          </cell>
          <cell r="M2454">
            <v>-19</v>
          </cell>
          <cell r="N2454">
            <v>18</v>
          </cell>
          <cell r="O2454">
            <v>1</v>
          </cell>
          <cell r="P2454">
            <v>5.742</v>
          </cell>
          <cell r="Q2454">
            <v>4.7089999999999996</v>
          </cell>
          <cell r="R2454">
            <v>4.7089999999999996</v>
          </cell>
        </row>
        <row r="2455">
          <cell r="A2455" t="str">
            <v xml:space="preserve">Колосистый </v>
          </cell>
          <cell r="B2455" t="str">
            <v xml:space="preserve">Колос Звездная 32 кв5 от </v>
          </cell>
          <cell r="C2455" t="str">
            <v xml:space="preserve">Население </v>
          </cell>
          <cell r="D2455">
            <v>39.1</v>
          </cell>
          <cell r="E2455">
            <v>0</v>
          </cell>
          <cell r="F2455">
            <v>171.14</v>
          </cell>
          <cell r="G2455">
            <v>0.52</v>
          </cell>
          <cell r="H2455">
            <v>1.19</v>
          </cell>
          <cell r="I2455">
            <v>4.5999999999999996</v>
          </cell>
          <cell r="J2455" t="str">
            <v xml:space="preserve">2 </v>
          </cell>
          <cell r="K2455">
            <v>167</v>
          </cell>
          <cell r="L2455">
            <v>4.1279999999999997E-3</v>
          </cell>
          <cell r="M2455">
            <v>-19</v>
          </cell>
          <cell r="N2455">
            <v>18</v>
          </cell>
          <cell r="O2455">
            <v>1</v>
          </cell>
          <cell r="P2455">
            <v>6.0279999999999996</v>
          </cell>
          <cell r="Q2455">
            <v>5.1849999999999996</v>
          </cell>
          <cell r="R2455">
            <v>5.1849999999999996</v>
          </cell>
        </row>
        <row r="2456">
          <cell r="A2456" t="str">
            <v xml:space="preserve">Колосистый </v>
          </cell>
          <cell r="B2456" t="str">
            <v xml:space="preserve">Колос Звездная 32 кв6 от </v>
          </cell>
          <cell r="C2456" t="str">
            <v xml:space="preserve">Население </v>
          </cell>
          <cell r="D2456">
            <v>36.1</v>
          </cell>
          <cell r="E2456">
            <v>0</v>
          </cell>
          <cell r="F2456">
            <v>173.66</v>
          </cell>
          <cell r="G2456">
            <v>0.52</v>
          </cell>
          <cell r="H2456">
            <v>1.19</v>
          </cell>
          <cell r="I2456">
            <v>4.5999999999999996</v>
          </cell>
          <cell r="J2456" t="str">
            <v xml:space="preserve">2 </v>
          </cell>
          <cell r="K2456">
            <v>167</v>
          </cell>
          <cell r="L2456">
            <v>4.189E-3</v>
          </cell>
          <cell r="M2456">
            <v>-19</v>
          </cell>
          <cell r="N2456">
            <v>18</v>
          </cell>
          <cell r="O2456">
            <v>1</v>
          </cell>
          <cell r="P2456">
            <v>6.1150000000000002</v>
          </cell>
          <cell r="Q2456">
            <v>4.7880000000000003</v>
          </cell>
          <cell r="R2456">
            <v>4.7880000000000003</v>
          </cell>
        </row>
        <row r="2457">
          <cell r="A2457" t="str">
            <v xml:space="preserve">Колосистый </v>
          </cell>
          <cell r="B2457" t="str">
            <v xml:space="preserve">Колос Звездная 32 кв7 от </v>
          </cell>
          <cell r="C2457" t="str">
            <v xml:space="preserve">Население </v>
          </cell>
          <cell r="D2457">
            <v>40.200000000000003</v>
          </cell>
          <cell r="E2457">
            <v>0</v>
          </cell>
          <cell r="F2457">
            <v>176.19</v>
          </cell>
          <cell r="G2457">
            <v>0.52</v>
          </cell>
          <cell r="H2457">
            <v>1.19</v>
          </cell>
          <cell r="I2457">
            <v>4.5999999999999996</v>
          </cell>
          <cell r="J2457" t="str">
            <v xml:space="preserve">2 </v>
          </cell>
          <cell r="K2457">
            <v>167</v>
          </cell>
          <cell r="L2457">
            <v>4.2500000000000003E-3</v>
          </cell>
          <cell r="M2457">
            <v>-19</v>
          </cell>
          <cell r="N2457">
            <v>18</v>
          </cell>
          <cell r="O2457">
            <v>1</v>
          </cell>
          <cell r="P2457">
            <v>6.2060000000000004</v>
          </cell>
          <cell r="Q2457">
            <v>5.335</v>
          </cell>
          <cell r="R2457">
            <v>5.335</v>
          </cell>
        </row>
        <row r="2458">
          <cell r="A2458" t="str">
            <v xml:space="preserve">Колосистый </v>
          </cell>
          <cell r="B2458" t="str">
            <v xml:space="preserve">Колос Звездная 32 кв8 от </v>
          </cell>
          <cell r="C2458" t="str">
            <v xml:space="preserve">Население </v>
          </cell>
          <cell r="D2458">
            <v>33.6</v>
          </cell>
          <cell r="E2458">
            <v>0</v>
          </cell>
          <cell r="F2458">
            <v>145.76</v>
          </cell>
          <cell r="G2458">
            <v>0.52</v>
          </cell>
          <cell r="H2458">
            <v>1.19</v>
          </cell>
          <cell r="I2458">
            <v>4.5999999999999996</v>
          </cell>
          <cell r="J2458" t="str">
            <v xml:space="preserve">2 </v>
          </cell>
          <cell r="K2458">
            <v>167</v>
          </cell>
          <cell r="L2458">
            <v>3.516E-3</v>
          </cell>
          <cell r="M2458">
            <v>-19</v>
          </cell>
          <cell r="N2458">
            <v>18</v>
          </cell>
          <cell r="O2458">
            <v>1</v>
          </cell>
          <cell r="P2458">
            <v>5.1340000000000003</v>
          </cell>
          <cell r="Q2458">
            <v>4.4560000000000004</v>
          </cell>
          <cell r="R2458">
            <v>4.4560000000000004</v>
          </cell>
        </row>
        <row r="2459">
          <cell r="A2459" t="str">
            <v xml:space="preserve">Колосистый </v>
          </cell>
          <cell r="B2459" t="str">
            <v xml:space="preserve">Колос Звездная 32 кв9 от </v>
          </cell>
          <cell r="C2459" t="str">
            <v xml:space="preserve">Население </v>
          </cell>
          <cell r="D2459">
            <v>39.200000000000003</v>
          </cell>
          <cell r="E2459">
            <v>0</v>
          </cell>
          <cell r="F2459">
            <v>171.59</v>
          </cell>
          <cell r="G2459">
            <v>0.52</v>
          </cell>
          <cell r="H2459">
            <v>1.19</v>
          </cell>
          <cell r="I2459">
            <v>4.5999999999999996</v>
          </cell>
          <cell r="J2459" t="str">
            <v xml:space="preserve">2 </v>
          </cell>
          <cell r="K2459">
            <v>167</v>
          </cell>
          <cell r="L2459">
            <v>4.1389999999999995E-3</v>
          </cell>
          <cell r="M2459">
            <v>-19</v>
          </cell>
          <cell r="N2459">
            <v>18</v>
          </cell>
          <cell r="O2459">
            <v>1</v>
          </cell>
          <cell r="P2459">
            <v>6.0419999999999998</v>
          </cell>
          <cell r="Q2459">
            <v>5.202</v>
          </cell>
          <cell r="R2459">
            <v>5.202</v>
          </cell>
        </row>
        <row r="2460">
          <cell r="A2460" t="str">
            <v xml:space="preserve">Колосистый </v>
          </cell>
          <cell r="B2460" t="str">
            <v xml:space="preserve">Колос Звездная 32 кв10 от </v>
          </cell>
          <cell r="C2460" t="str">
            <v xml:space="preserve">Население </v>
          </cell>
          <cell r="D2460">
            <v>39.799999999999997</v>
          </cell>
          <cell r="E2460">
            <v>0</v>
          </cell>
          <cell r="F2460">
            <v>174.37</v>
          </cell>
          <cell r="G2460">
            <v>0.52</v>
          </cell>
          <cell r="H2460">
            <v>1.19</v>
          </cell>
          <cell r="I2460">
            <v>4.5999999999999996</v>
          </cell>
          <cell r="J2460" t="str">
            <v xml:space="preserve">2 </v>
          </cell>
          <cell r="K2460">
            <v>167</v>
          </cell>
          <cell r="L2460">
            <v>4.2059999999999997E-3</v>
          </cell>
          <cell r="M2460">
            <v>-19</v>
          </cell>
          <cell r="N2460">
            <v>18</v>
          </cell>
          <cell r="O2460">
            <v>1</v>
          </cell>
          <cell r="P2460">
            <v>6.141</v>
          </cell>
          <cell r="Q2460">
            <v>5.2789999999999999</v>
          </cell>
          <cell r="R2460">
            <v>5.2789999999999999</v>
          </cell>
        </row>
        <row r="2461">
          <cell r="A2461" t="str">
            <v xml:space="preserve">Колосистый </v>
          </cell>
          <cell r="B2461" t="str">
            <v xml:space="preserve">Колос Звездная 32 кв11 от </v>
          </cell>
          <cell r="C2461" t="str">
            <v xml:space="preserve">Население </v>
          </cell>
          <cell r="D2461">
            <v>37.6</v>
          </cell>
          <cell r="E2461">
            <v>0</v>
          </cell>
          <cell r="F2461">
            <v>171.38</v>
          </cell>
          <cell r="G2461">
            <v>0.52</v>
          </cell>
          <cell r="H2461">
            <v>1.19</v>
          </cell>
          <cell r="I2461">
            <v>4.5999999999999996</v>
          </cell>
          <cell r="J2461" t="str">
            <v xml:space="preserve">2 </v>
          </cell>
          <cell r="K2461">
            <v>167</v>
          </cell>
          <cell r="L2461">
            <v>4.1339999999999997E-3</v>
          </cell>
          <cell r="M2461">
            <v>-19</v>
          </cell>
          <cell r="N2461">
            <v>18</v>
          </cell>
          <cell r="O2461">
            <v>1</v>
          </cell>
          <cell r="P2461">
            <v>6.0339999999999998</v>
          </cell>
          <cell r="Q2461">
            <v>4.9870000000000001</v>
          </cell>
          <cell r="R2461">
            <v>4.9870000000000001</v>
          </cell>
        </row>
        <row r="2462">
          <cell r="A2462" t="str">
            <v xml:space="preserve">Колосистый </v>
          </cell>
          <cell r="B2462" t="str">
            <v xml:space="preserve">Колос Звездная 32 кв12 </v>
          </cell>
          <cell r="C2462" t="str">
            <v xml:space="preserve">Население </v>
          </cell>
          <cell r="D2462">
            <v>31.7</v>
          </cell>
          <cell r="E2462">
            <v>0</v>
          </cell>
          <cell r="F2462">
            <v>153.6</v>
          </cell>
          <cell r="G2462">
            <v>0.52</v>
          </cell>
          <cell r="H2462">
            <v>1.19</v>
          </cell>
          <cell r="I2462">
            <v>4.5999999999999996</v>
          </cell>
          <cell r="J2462" t="str">
            <v xml:space="preserve">2 </v>
          </cell>
          <cell r="K2462">
            <v>167</v>
          </cell>
          <cell r="L2462">
            <v>3.705E-3</v>
          </cell>
          <cell r="M2462">
            <v>-19</v>
          </cell>
          <cell r="N2462">
            <v>18</v>
          </cell>
          <cell r="O2462">
            <v>1</v>
          </cell>
          <cell r="P2462">
            <v>5.4089999999999998</v>
          </cell>
          <cell r="Q2462">
            <v>4.2069999999999999</v>
          </cell>
          <cell r="R2462">
            <v>4.2069999999999999</v>
          </cell>
        </row>
        <row r="2463">
          <cell r="A2463" t="str">
            <v xml:space="preserve">Колосистый </v>
          </cell>
          <cell r="B2463" t="str">
            <v xml:space="preserve">Колос Звездная 32 кв13 от </v>
          </cell>
          <cell r="C2463" t="str">
            <v xml:space="preserve">Население </v>
          </cell>
          <cell r="D2463">
            <v>37</v>
          </cell>
          <cell r="E2463">
            <v>0</v>
          </cell>
          <cell r="F2463">
            <v>177.77</v>
          </cell>
          <cell r="G2463">
            <v>0.52</v>
          </cell>
          <cell r="H2463">
            <v>1.19</v>
          </cell>
          <cell r="I2463">
            <v>4.5999999999999996</v>
          </cell>
          <cell r="J2463" t="str">
            <v xml:space="preserve">2 </v>
          </cell>
          <cell r="K2463">
            <v>167</v>
          </cell>
          <cell r="L2463">
            <v>4.2880000000000001E-3</v>
          </cell>
          <cell r="M2463">
            <v>-19</v>
          </cell>
          <cell r="N2463">
            <v>18</v>
          </cell>
          <cell r="O2463">
            <v>1</v>
          </cell>
          <cell r="P2463">
            <v>6.2620000000000005</v>
          </cell>
          <cell r="Q2463">
            <v>4.9089999999999998</v>
          </cell>
          <cell r="R2463">
            <v>4.9089999999999998</v>
          </cell>
        </row>
        <row r="2464">
          <cell r="A2464" t="str">
            <v xml:space="preserve">Колосистый </v>
          </cell>
          <cell r="B2464" t="str">
            <v xml:space="preserve">Колос Звездная 32 кв14 от </v>
          </cell>
          <cell r="C2464" t="str">
            <v xml:space="preserve">Население </v>
          </cell>
          <cell r="D2464">
            <v>39.9</v>
          </cell>
          <cell r="E2464">
            <v>0</v>
          </cell>
          <cell r="F2464">
            <v>181.83</v>
          </cell>
          <cell r="G2464">
            <v>0.52</v>
          </cell>
          <cell r="H2464">
            <v>1.19</v>
          </cell>
          <cell r="I2464">
            <v>4.5999999999999996</v>
          </cell>
          <cell r="J2464" t="str">
            <v xml:space="preserve">2 </v>
          </cell>
          <cell r="K2464">
            <v>167</v>
          </cell>
          <cell r="L2464">
            <v>4.3860000000000001E-3</v>
          </cell>
          <cell r="M2464">
            <v>-19</v>
          </cell>
          <cell r="N2464">
            <v>18</v>
          </cell>
          <cell r="O2464">
            <v>1</v>
          </cell>
          <cell r="P2464">
            <v>6.4039999999999999</v>
          </cell>
          <cell r="Q2464">
            <v>5.2949999999999999</v>
          </cell>
          <cell r="R2464">
            <v>5.2949999999999999</v>
          </cell>
        </row>
        <row r="2465">
          <cell r="A2465" t="str">
            <v xml:space="preserve">Колосистый </v>
          </cell>
          <cell r="B2465" t="str">
            <v xml:space="preserve">Колос Звездная 32 кв15 от </v>
          </cell>
          <cell r="C2465" t="str">
            <v xml:space="preserve">Население </v>
          </cell>
          <cell r="D2465">
            <v>39.9</v>
          </cell>
          <cell r="E2465">
            <v>0</v>
          </cell>
          <cell r="F2465">
            <v>181.83</v>
          </cell>
          <cell r="G2465">
            <v>0.52</v>
          </cell>
          <cell r="H2465">
            <v>1.19</v>
          </cell>
          <cell r="I2465">
            <v>4.5999999999999996</v>
          </cell>
          <cell r="J2465" t="str">
            <v xml:space="preserve">2 </v>
          </cell>
          <cell r="K2465">
            <v>167</v>
          </cell>
          <cell r="L2465">
            <v>4.3860000000000001E-3</v>
          </cell>
          <cell r="M2465">
            <v>-19</v>
          </cell>
          <cell r="N2465">
            <v>18</v>
          </cell>
          <cell r="O2465">
            <v>1</v>
          </cell>
          <cell r="P2465">
            <v>6.4039999999999999</v>
          </cell>
          <cell r="Q2465">
            <v>5.2949999999999999</v>
          </cell>
          <cell r="R2465">
            <v>5.2949999999999999</v>
          </cell>
        </row>
        <row r="2466">
          <cell r="A2466" t="str">
            <v xml:space="preserve">Колосистый </v>
          </cell>
          <cell r="B2466" t="str">
            <v xml:space="preserve">Колос Звездная 32 кв16 от </v>
          </cell>
          <cell r="C2466" t="str">
            <v xml:space="preserve">Население </v>
          </cell>
          <cell r="D2466">
            <v>33.799999999999997</v>
          </cell>
          <cell r="E2466">
            <v>0</v>
          </cell>
          <cell r="F2466">
            <v>154.06</v>
          </cell>
          <cell r="G2466">
            <v>0.52</v>
          </cell>
          <cell r="H2466">
            <v>1.19</v>
          </cell>
          <cell r="I2466">
            <v>4.5999999999999996</v>
          </cell>
          <cell r="J2466" t="str">
            <v xml:space="preserve">2 </v>
          </cell>
          <cell r="K2466">
            <v>167</v>
          </cell>
          <cell r="L2466">
            <v>3.7159999999999997E-3</v>
          </cell>
          <cell r="M2466">
            <v>-19</v>
          </cell>
          <cell r="N2466">
            <v>18</v>
          </cell>
          <cell r="O2466">
            <v>1</v>
          </cell>
          <cell r="P2466">
            <v>5.4260000000000002</v>
          </cell>
          <cell r="Q2466">
            <v>4.4829999999999997</v>
          </cell>
          <cell r="R2466">
            <v>4.4829999999999997</v>
          </cell>
        </row>
        <row r="2467">
          <cell r="A2467" t="str">
            <v xml:space="preserve">Колосистый </v>
          </cell>
          <cell r="B2467" t="str">
            <v xml:space="preserve">Колос Звездная 34 кв18 </v>
          </cell>
          <cell r="C2467" t="str">
            <v xml:space="preserve">Население </v>
          </cell>
          <cell r="D2467">
            <v>51.1</v>
          </cell>
          <cell r="E2467">
            <v>2</v>
          </cell>
          <cell r="F2467">
            <v>221.8</v>
          </cell>
          <cell r="G2467">
            <v>0.47500000000000003</v>
          </cell>
          <cell r="H2467">
            <v>1.19</v>
          </cell>
          <cell r="I2467">
            <v>4.5999999999999996</v>
          </cell>
          <cell r="J2467" t="str">
            <v xml:space="preserve">2 </v>
          </cell>
          <cell r="K2467">
            <v>167</v>
          </cell>
          <cell r="L2467">
            <v>4.8769999999999994E-3</v>
          </cell>
          <cell r="M2467">
            <v>-19</v>
          </cell>
          <cell r="N2467">
            <v>18</v>
          </cell>
          <cell r="O2467">
            <v>1</v>
          </cell>
          <cell r="P2467">
            <v>7.1189999999999998</v>
          </cell>
          <cell r="Q2467">
            <v>6.7780000000000005</v>
          </cell>
          <cell r="R2467">
            <v>6.7780000000000005</v>
          </cell>
        </row>
        <row r="2468">
          <cell r="A2468" t="str">
            <v xml:space="preserve">Колосистый </v>
          </cell>
          <cell r="B2468" t="str">
            <v xml:space="preserve">Колос пер Звездный 6 кв2 </v>
          </cell>
          <cell r="C2468" t="str">
            <v xml:space="preserve">Население </v>
          </cell>
          <cell r="D2468">
            <v>98.4</v>
          </cell>
          <cell r="E2468">
            <v>0</v>
          </cell>
          <cell r="F2468">
            <v>370.52</v>
          </cell>
          <cell r="G2468">
            <v>0.67590699999999992</v>
          </cell>
          <cell r="H2468">
            <v>1.19</v>
          </cell>
          <cell r="I2468">
            <v>4.5999999999999996</v>
          </cell>
          <cell r="J2468" t="str">
            <v xml:space="preserve">2 </v>
          </cell>
          <cell r="K2468">
            <v>167</v>
          </cell>
          <cell r="L2468">
            <v>1.1616999999999999E-2</v>
          </cell>
          <cell r="M2468">
            <v>-19</v>
          </cell>
          <cell r="N2468">
            <v>18</v>
          </cell>
          <cell r="O2468">
            <v>1</v>
          </cell>
          <cell r="P2468">
            <v>16.960999999999999</v>
          </cell>
          <cell r="Q2468">
            <v>13.057</v>
          </cell>
          <cell r="R2468">
            <v>13.057</v>
          </cell>
        </row>
        <row r="2469">
          <cell r="A2469" t="str">
            <v xml:space="preserve">Колосистый </v>
          </cell>
          <cell r="B2469" t="str">
            <v xml:space="preserve">Колос Макаренко 15 кв1 </v>
          </cell>
          <cell r="C2469" t="str">
            <v xml:space="preserve">Население </v>
          </cell>
          <cell r="D2469">
            <v>47.5</v>
          </cell>
          <cell r="E2469">
            <v>2</v>
          </cell>
          <cell r="F2469">
            <v>162.55000000000001</v>
          </cell>
          <cell r="G2469">
            <v>0.5</v>
          </cell>
          <cell r="H2469">
            <v>1.19</v>
          </cell>
          <cell r="I2469">
            <v>4.5999999999999996</v>
          </cell>
          <cell r="J2469" t="str">
            <v xml:space="preserve">2 </v>
          </cell>
          <cell r="K2469">
            <v>167</v>
          </cell>
          <cell r="L2469">
            <v>3.7700000000000003E-3</v>
          </cell>
          <cell r="M2469">
            <v>-19</v>
          </cell>
          <cell r="N2469">
            <v>18</v>
          </cell>
          <cell r="O2469">
            <v>1</v>
          </cell>
          <cell r="P2469">
            <v>5.5049999999999999</v>
          </cell>
          <cell r="Q2469">
            <v>6.3019999999999996</v>
          </cell>
          <cell r="R2469">
            <v>6.3019999999999996</v>
          </cell>
        </row>
        <row r="2470">
          <cell r="A2470" t="str">
            <v xml:space="preserve">Колосистый </v>
          </cell>
          <cell r="B2470" t="str">
            <v xml:space="preserve">Колос Макаренко 15 кв2 </v>
          </cell>
          <cell r="C2470" t="str">
            <v xml:space="preserve">Население </v>
          </cell>
          <cell r="D2470">
            <v>47.5</v>
          </cell>
          <cell r="E2470">
            <v>2</v>
          </cell>
          <cell r="F2470">
            <v>162.55000000000001</v>
          </cell>
          <cell r="G2470">
            <v>0.5</v>
          </cell>
          <cell r="H2470">
            <v>1.19</v>
          </cell>
          <cell r="I2470">
            <v>4.5999999999999996</v>
          </cell>
          <cell r="J2470" t="str">
            <v xml:space="preserve">2 </v>
          </cell>
          <cell r="K2470">
            <v>167</v>
          </cell>
          <cell r="L2470">
            <v>3.7700000000000003E-3</v>
          </cell>
          <cell r="M2470">
            <v>-19</v>
          </cell>
          <cell r="N2470">
            <v>18</v>
          </cell>
          <cell r="O2470">
            <v>1</v>
          </cell>
          <cell r="P2470">
            <v>5.5049999999999999</v>
          </cell>
          <cell r="Q2470">
            <v>6.3019999999999996</v>
          </cell>
          <cell r="R2470">
            <v>6.3019999999999996</v>
          </cell>
        </row>
        <row r="2471">
          <cell r="A2471" t="str">
            <v xml:space="preserve">Колосистый </v>
          </cell>
          <cell r="B2471" t="str">
            <v xml:space="preserve">Колос Макаренко 15 кв3 </v>
          </cell>
          <cell r="C2471" t="str">
            <v xml:space="preserve">Население </v>
          </cell>
          <cell r="D2471">
            <v>51.3</v>
          </cell>
          <cell r="E2471">
            <v>2</v>
          </cell>
          <cell r="F2471">
            <v>175.52</v>
          </cell>
          <cell r="G2471">
            <v>0.5</v>
          </cell>
          <cell r="H2471">
            <v>1.19</v>
          </cell>
          <cell r="I2471">
            <v>4.5999999999999996</v>
          </cell>
          <cell r="J2471" t="str">
            <v xml:space="preserve">2 </v>
          </cell>
          <cell r="K2471">
            <v>167</v>
          </cell>
          <cell r="L2471">
            <v>4.071E-3</v>
          </cell>
          <cell r="M2471">
            <v>-19</v>
          </cell>
          <cell r="N2471">
            <v>18</v>
          </cell>
          <cell r="O2471">
            <v>1</v>
          </cell>
          <cell r="P2471">
            <v>5.944</v>
          </cell>
          <cell r="Q2471">
            <v>6.8049999999999997</v>
          </cell>
          <cell r="R2471">
            <v>6.8049999999999997</v>
          </cell>
        </row>
        <row r="2472">
          <cell r="A2472" t="str">
            <v xml:space="preserve">Колосистый </v>
          </cell>
          <cell r="B2472" t="str">
            <v xml:space="preserve">Колос Макаренко 15 кв4 </v>
          </cell>
          <cell r="C2472" t="str">
            <v xml:space="preserve">Население </v>
          </cell>
          <cell r="D2472">
            <v>46.4</v>
          </cell>
          <cell r="E2472">
            <v>2</v>
          </cell>
          <cell r="F2472">
            <v>158.75</v>
          </cell>
          <cell r="G2472">
            <v>0.5</v>
          </cell>
          <cell r="H2472">
            <v>1.19</v>
          </cell>
          <cell r="I2472">
            <v>4.5999999999999996</v>
          </cell>
          <cell r="J2472" t="str">
            <v xml:space="preserve">2 </v>
          </cell>
          <cell r="K2472">
            <v>167</v>
          </cell>
          <cell r="L2472">
            <v>3.6819999999999999E-3</v>
          </cell>
          <cell r="M2472">
            <v>-19</v>
          </cell>
          <cell r="N2472">
            <v>18</v>
          </cell>
          <cell r="O2472">
            <v>1</v>
          </cell>
          <cell r="P2472">
            <v>5.3760000000000003</v>
          </cell>
          <cell r="Q2472">
            <v>6.1580000000000004</v>
          </cell>
          <cell r="R2472">
            <v>6.1580000000000004</v>
          </cell>
        </row>
        <row r="2473">
          <cell r="A2473" t="str">
            <v xml:space="preserve">Колосистый </v>
          </cell>
          <cell r="B2473" t="str">
            <v xml:space="preserve">Колос Макаренко 15 кв5 </v>
          </cell>
          <cell r="C2473" t="str">
            <v xml:space="preserve">Население </v>
          </cell>
          <cell r="D2473">
            <v>47.6</v>
          </cell>
          <cell r="E2473">
            <v>2</v>
          </cell>
          <cell r="F2473">
            <v>162.88999999999999</v>
          </cell>
          <cell r="G2473">
            <v>0.5</v>
          </cell>
          <cell r="H2473">
            <v>1.19</v>
          </cell>
          <cell r="I2473">
            <v>4.5999999999999996</v>
          </cell>
          <cell r="J2473" t="str">
            <v xml:space="preserve">2 </v>
          </cell>
          <cell r="K2473">
            <v>167</v>
          </cell>
          <cell r="L2473">
            <v>3.7779999999999997E-3</v>
          </cell>
          <cell r="M2473">
            <v>-19</v>
          </cell>
          <cell r="N2473">
            <v>18</v>
          </cell>
          <cell r="O2473">
            <v>1</v>
          </cell>
          <cell r="P2473">
            <v>5.5149999999999997</v>
          </cell>
          <cell r="Q2473">
            <v>6.3129999999999997</v>
          </cell>
          <cell r="R2473">
            <v>6.3129999999999997</v>
          </cell>
        </row>
        <row r="2474">
          <cell r="A2474" t="str">
            <v xml:space="preserve">Колосистый </v>
          </cell>
          <cell r="B2474" t="str">
            <v xml:space="preserve">Колос Макаренко 15 кв6 </v>
          </cell>
          <cell r="C2474" t="str">
            <v xml:space="preserve">Население </v>
          </cell>
          <cell r="D2474">
            <v>51.5</v>
          </cell>
          <cell r="E2474">
            <v>2</v>
          </cell>
          <cell r="F2474">
            <v>176.21</v>
          </cell>
          <cell r="G2474">
            <v>0.5</v>
          </cell>
          <cell r="H2474">
            <v>1.19</v>
          </cell>
          <cell r="I2474">
            <v>4.5999999999999996</v>
          </cell>
          <cell r="J2474" t="str">
            <v xml:space="preserve">2 </v>
          </cell>
          <cell r="K2474">
            <v>167</v>
          </cell>
          <cell r="L2474">
            <v>4.0869999999999995E-3</v>
          </cell>
          <cell r="M2474">
            <v>-19</v>
          </cell>
          <cell r="N2474">
            <v>18</v>
          </cell>
          <cell r="O2474">
            <v>1</v>
          </cell>
          <cell r="P2474">
            <v>5.9669999999999996</v>
          </cell>
          <cell r="Q2474">
            <v>6.8319999999999999</v>
          </cell>
          <cell r="R2474">
            <v>6.8319999999999999</v>
          </cell>
        </row>
        <row r="2475">
          <cell r="A2475" t="str">
            <v xml:space="preserve">Колосистый </v>
          </cell>
          <cell r="B2475" t="str">
            <v xml:space="preserve">Колос Макаренко 15 кв7 </v>
          </cell>
          <cell r="C2475" t="str">
            <v xml:space="preserve">Население </v>
          </cell>
          <cell r="D2475">
            <v>62.4</v>
          </cell>
          <cell r="E2475">
            <v>2</v>
          </cell>
          <cell r="F2475">
            <v>214.63</v>
          </cell>
          <cell r="G2475">
            <v>0.5</v>
          </cell>
          <cell r="H2475">
            <v>1.19</v>
          </cell>
          <cell r="I2475">
            <v>4.5999999999999996</v>
          </cell>
          <cell r="J2475" t="str">
            <v xml:space="preserve">2 </v>
          </cell>
          <cell r="K2475">
            <v>167</v>
          </cell>
          <cell r="L2475">
            <v>4.9779999999999998E-3</v>
          </cell>
          <cell r="M2475">
            <v>-19</v>
          </cell>
          <cell r="N2475">
            <v>18</v>
          </cell>
          <cell r="O2475">
            <v>1</v>
          </cell>
          <cell r="P2475">
            <v>7.2679999999999998</v>
          </cell>
          <cell r="Q2475">
            <v>8.2810000000000006</v>
          </cell>
          <cell r="R2475">
            <v>8.2810000000000006</v>
          </cell>
        </row>
        <row r="2476">
          <cell r="A2476" t="str">
            <v xml:space="preserve">Колосистый </v>
          </cell>
          <cell r="B2476" t="str">
            <v xml:space="preserve">Колос Макаренко 15 кв8 </v>
          </cell>
          <cell r="C2476" t="str">
            <v xml:space="preserve">Население </v>
          </cell>
          <cell r="D2476">
            <v>39.799999999999997</v>
          </cell>
          <cell r="E2476">
            <v>0</v>
          </cell>
          <cell r="F2476">
            <v>136.88999999999999</v>
          </cell>
          <cell r="G2476">
            <v>0.5</v>
          </cell>
          <cell r="H2476">
            <v>1.19</v>
          </cell>
          <cell r="I2476">
            <v>4.5999999999999996</v>
          </cell>
          <cell r="J2476" t="str">
            <v xml:space="preserve">2 </v>
          </cell>
          <cell r="K2476">
            <v>167</v>
          </cell>
          <cell r="L2476">
            <v>3.1749999999999999E-3</v>
          </cell>
          <cell r="M2476">
            <v>-19</v>
          </cell>
          <cell r="N2476">
            <v>18</v>
          </cell>
          <cell r="O2476">
            <v>1</v>
          </cell>
          <cell r="P2476">
            <v>4.6360000000000001</v>
          </cell>
          <cell r="Q2476">
            <v>5.2789999999999999</v>
          </cell>
          <cell r="R2476">
            <v>5.2789999999999999</v>
          </cell>
        </row>
        <row r="2477">
          <cell r="A2477" t="str">
            <v xml:space="preserve">Колосистый </v>
          </cell>
          <cell r="B2477" t="str">
            <v xml:space="preserve">Колос Макаренко 15 кв9 </v>
          </cell>
          <cell r="C2477" t="str">
            <v xml:space="preserve">Население </v>
          </cell>
          <cell r="D2477">
            <v>55.7</v>
          </cell>
          <cell r="E2477">
            <v>2</v>
          </cell>
          <cell r="F2477">
            <v>191.61</v>
          </cell>
          <cell r="G2477">
            <v>0.5</v>
          </cell>
          <cell r="H2477">
            <v>1.19</v>
          </cell>
          <cell r="I2477">
            <v>4.5999999999999996</v>
          </cell>
          <cell r="J2477" t="str">
            <v xml:space="preserve">2 </v>
          </cell>
          <cell r="K2477">
            <v>167</v>
          </cell>
          <cell r="L2477">
            <v>4.444E-3</v>
          </cell>
          <cell r="M2477">
            <v>-19</v>
          </cell>
          <cell r="N2477">
            <v>18</v>
          </cell>
          <cell r="O2477">
            <v>1</v>
          </cell>
          <cell r="P2477">
            <v>6.4879999999999995</v>
          </cell>
          <cell r="Q2477">
            <v>7.391</v>
          </cell>
          <cell r="R2477">
            <v>7.391</v>
          </cell>
        </row>
        <row r="2478">
          <cell r="A2478" t="str">
            <v xml:space="preserve">Колосистый </v>
          </cell>
          <cell r="B2478" t="str">
            <v xml:space="preserve">Колос Макаренко 15 кв10 </v>
          </cell>
          <cell r="C2478" t="str">
            <v xml:space="preserve">Население </v>
          </cell>
          <cell r="D2478">
            <v>65.5</v>
          </cell>
          <cell r="E2478">
            <v>2</v>
          </cell>
          <cell r="F2478">
            <v>224.46</v>
          </cell>
          <cell r="G2478">
            <v>0.5</v>
          </cell>
          <cell r="H2478">
            <v>1.19</v>
          </cell>
          <cell r="I2478">
            <v>4.5999999999999996</v>
          </cell>
          <cell r="J2478" t="str">
            <v xml:space="preserve">2 </v>
          </cell>
          <cell r="K2478">
            <v>167</v>
          </cell>
          <cell r="L2478">
            <v>5.2059999999999997E-3</v>
          </cell>
          <cell r="M2478">
            <v>-19</v>
          </cell>
          <cell r="N2478">
            <v>18</v>
          </cell>
          <cell r="O2478">
            <v>1</v>
          </cell>
          <cell r="P2478">
            <v>7.6</v>
          </cell>
          <cell r="Q2478">
            <v>8.69</v>
          </cell>
          <cell r="R2478">
            <v>8.69</v>
          </cell>
        </row>
        <row r="2479">
          <cell r="A2479" t="str">
            <v xml:space="preserve">Колосистый </v>
          </cell>
          <cell r="B2479" t="str">
            <v xml:space="preserve">Колос Макаренко 15 кв11 </v>
          </cell>
          <cell r="C2479" t="str">
            <v xml:space="preserve">Население </v>
          </cell>
          <cell r="D2479">
            <v>39.799999999999997</v>
          </cell>
          <cell r="E2479">
            <v>2</v>
          </cell>
          <cell r="F2479">
            <v>147.24</v>
          </cell>
          <cell r="G2479">
            <v>0.5</v>
          </cell>
          <cell r="H2479">
            <v>1.19</v>
          </cell>
          <cell r="I2479">
            <v>4.5999999999999996</v>
          </cell>
          <cell r="J2479" t="str">
            <v xml:space="preserve">2 </v>
          </cell>
          <cell r="K2479">
            <v>167</v>
          </cell>
          <cell r="L2479">
            <v>3.4149999999999996E-3</v>
          </cell>
          <cell r="M2479">
            <v>-19</v>
          </cell>
          <cell r="N2479">
            <v>18</v>
          </cell>
          <cell r="O2479">
            <v>1</v>
          </cell>
          <cell r="P2479">
            <v>4.9859999999999998</v>
          </cell>
          <cell r="Q2479">
            <v>5.2789999999999999</v>
          </cell>
          <cell r="R2479">
            <v>5.2789999999999999</v>
          </cell>
        </row>
        <row r="2480">
          <cell r="A2480" t="str">
            <v xml:space="preserve">Колосистый </v>
          </cell>
          <cell r="B2480" t="str">
            <v xml:space="preserve">Колос Макаренко 15 кв12 </v>
          </cell>
          <cell r="C2480" t="str">
            <v xml:space="preserve">Население </v>
          </cell>
          <cell r="D2480">
            <v>49.1</v>
          </cell>
          <cell r="E2480">
            <v>2</v>
          </cell>
          <cell r="F2480">
            <v>168.02</v>
          </cell>
          <cell r="G2480">
            <v>0.5</v>
          </cell>
          <cell r="H2480">
            <v>1.19</v>
          </cell>
          <cell r="I2480">
            <v>4.5999999999999996</v>
          </cell>
          <cell r="J2480" t="str">
            <v xml:space="preserve">2 </v>
          </cell>
          <cell r="K2480">
            <v>167</v>
          </cell>
          <cell r="L2480">
            <v>3.8969999999999999E-3</v>
          </cell>
          <cell r="M2480">
            <v>-19</v>
          </cell>
          <cell r="N2480">
            <v>18</v>
          </cell>
          <cell r="O2480">
            <v>1</v>
          </cell>
          <cell r="P2480">
            <v>5.6879999999999997</v>
          </cell>
          <cell r="Q2480">
            <v>6.5120000000000005</v>
          </cell>
          <cell r="R2480">
            <v>6.5120000000000005</v>
          </cell>
        </row>
        <row r="2481">
          <cell r="A2481" t="str">
            <v xml:space="preserve">Колосистый </v>
          </cell>
          <cell r="B2481" t="str">
            <v xml:space="preserve">Колос Макаренко 15 кв13 </v>
          </cell>
          <cell r="C2481" t="str">
            <v xml:space="preserve">Население </v>
          </cell>
          <cell r="D2481">
            <v>52.9</v>
          </cell>
          <cell r="E2481">
            <v>2</v>
          </cell>
          <cell r="F2481">
            <v>181</v>
          </cell>
          <cell r="G2481">
            <v>0.5</v>
          </cell>
          <cell r="H2481">
            <v>1.19</v>
          </cell>
          <cell r="I2481">
            <v>4.5999999999999996</v>
          </cell>
          <cell r="J2481" t="str">
            <v xml:space="preserve">2 </v>
          </cell>
          <cell r="K2481">
            <v>167</v>
          </cell>
          <cell r="L2481">
            <v>4.1979999999999995E-3</v>
          </cell>
          <cell r="M2481">
            <v>-19</v>
          </cell>
          <cell r="N2481">
            <v>18</v>
          </cell>
          <cell r="O2481">
            <v>1</v>
          </cell>
          <cell r="P2481">
            <v>6.1289999999999996</v>
          </cell>
          <cell r="Q2481">
            <v>7.0209999999999999</v>
          </cell>
          <cell r="R2481">
            <v>7.0209999999999999</v>
          </cell>
        </row>
        <row r="2482">
          <cell r="A2482" t="str">
            <v xml:space="preserve">Колосистый </v>
          </cell>
          <cell r="B2482" t="str">
            <v xml:space="preserve">Колос Макаренко 15 кв14 </v>
          </cell>
          <cell r="C2482" t="str">
            <v xml:space="preserve">Население </v>
          </cell>
          <cell r="D2482">
            <v>47.4</v>
          </cell>
          <cell r="E2482">
            <v>2</v>
          </cell>
          <cell r="F2482">
            <v>161.16999999999999</v>
          </cell>
          <cell r="G2482">
            <v>0.5</v>
          </cell>
          <cell r="H2482">
            <v>1.19</v>
          </cell>
          <cell r="I2482">
            <v>4.5999999999999996</v>
          </cell>
          <cell r="J2482" t="str">
            <v xml:space="preserve">2 </v>
          </cell>
          <cell r="K2482">
            <v>167</v>
          </cell>
          <cell r="L2482">
            <v>3.738E-3</v>
          </cell>
          <cell r="M2482">
            <v>-19</v>
          </cell>
          <cell r="N2482">
            <v>18</v>
          </cell>
          <cell r="O2482">
            <v>1</v>
          </cell>
          <cell r="P2482">
            <v>5.4569999999999999</v>
          </cell>
          <cell r="Q2482">
            <v>6.29</v>
          </cell>
          <cell r="R2482">
            <v>6.29</v>
          </cell>
        </row>
        <row r="2483">
          <cell r="A2483" t="str">
            <v xml:space="preserve">Колосистый </v>
          </cell>
          <cell r="B2483" t="str">
            <v xml:space="preserve">Колос Макаренко 15 кв15 </v>
          </cell>
          <cell r="C2483" t="str">
            <v xml:space="preserve">Население </v>
          </cell>
          <cell r="D2483">
            <v>46.7</v>
          </cell>
          <cell r="E2483">
            <v>2</v>
          </cell>
          <cell r="F2483">
            <v>159.79</v>
          </cell>
          <cell r="G2483">
            <v>0.5</v>
          </cell>
          <cell r="H2483">
            <v>1.19</v>
          </cell>
          <cell r="I2483">
            <v>4.5999999999999996</v>
          </cell>
          <cell r="J2483" t="str">
            <v xml:space="preserve">2 </v>
          </cell>
          <cell r="K2483">
            <v>167</v>
          </cell>
          <cell r="L2483">
            <v>3.7059999999999997E-3</v>
          </cell>
          <cell r="M2483">
            <v>-19</v>
          </cell>
          <cell r="N2483">
            <v>18</v>
          </cell>
          <cell r="O2483">
            <v>1</v>
          </cell>
          <cell r="P2483">
            <v>5.4109999999999996</v>
          </cell>
          <cell r="Q2483">
            <v>6.1970000000000001</v>
          </cell>
          <cell r="R2483">
            <v>6.1970000000000001</v>
          </cell>
        </row>
        <row r="2484">
          <cell r="A2484" t="str">
            <v xml:space="preserve">Колосистый </v>
          </cell>
          <cell r="B2484" t="str">
            <v xml:space="preserve">Колос Макаренко 15 кв16 </v>
          </cell>
          <cell r="C2484" t="str">
            <v xml:space="preserve">Население </v>
          </cell>
          <cell r="D2484">
            <v>51.6</v>
          </cell>
          <cell r="E2484">
            <v>2</v>
          </cell>
          <cell r="F2484">
            <v>177.51</v>
          </cell>
          <cell r="G2484">
            <v>0.5</v>
          </cell>
          <cell r="H2484">
            <v>1.19</v>
          </cell>
          <cell r="I2484">
            <v>4.5999999999999996</v>
          </cell>
          <cell r="J2484" t="str">
            <v xml:space="preserve">2 </v>
          </cell>
          <cell r="K2484">
            <v>167</v>
          </cell>
          <cell r="L2484">
            <v>4.117E-3</v>
          </cell>
          <cell r="M2484">
            <v>-19</v>
          </cell>
          <cell r="N2484">
            <v>18</v>
          </cell>
          <cell r="O2484">
            <v>1</v>
          </cell>
          <cell r="P2484">
            <v>6.01</v>
          </cell>
          <cell r="Q2484">
            <v>6.8440000000000003</v>
          </cell>
          <cell r="R2484">
            <v>6.8440000000000003</v>
          </cell>
        </row>
        <row r="2485">
          <cell r="A2485" t="str">
            <v xml:space="preserve">Колосистый </v>
          </cell>
          <cell r="B2485" t="str">
            <v xml:space="preserve">Колос Макаренко 15 кв17 </v>
          </cell>
          <cell r="C2485" t="str">
            <v xml:space="preserve">Население </v>
          </cell>
          <cell r="D2485">
            <v>47.4</v>
          </cell>
          <cell r="E2485">
            <v>2</v>
          </cell>
          <cell r="F2485">
            <v>163.06</v>
          </cell>
          <cell r="G2485">
            <v>0.5</v>
          </cell>
          <cell r="H2485">
            <v>1.19</v>
          </cell>
          <cell r="I2485">
            <v>4.5999999999999996</v>
          </cell>
          <cell r="J2485" t="str">
            <v xml:space="preserve">2 </v>
          </cell>
          <cell r="K2485">
            <v>167</v>
          </cell>
          <cell r="L2485">
            <v>3.7819999999999998E-3</v>
          </cell>
          <cell r="M2485">
            <v>-19</v>
          </cell>
          <cell r="N2485">
            <v>18</v>
          </cell>
          <cell r="O2485">
            <v>1</v>
          </cell>
          <cell r="P2485">
            <v>5.52</v>
          </cell>
          <cell r="Q2485">
            <v>6.29</v>
          </cell>
          <cell r="R2485">
            <v>6.29</v>
          </cell>
        </row>
        <row r="2486">
          <cell r="A2486" t="str">
            <v xml:space="preserve">Колосистый </v>
          </cell>
          <cell r="B2486" t="str">
            <v xml:space="preserve">Колос Макаренко 15 кв18 </v>
          </cell>
          <cell r="C2486" t="str">
            <v xml:space="preserve">Население </v>
          </cell>
          <cell r="D2486">
            <v>43.7</v>
          </cell>
          <cell r="E2486">
            <v>2</v>
          </cell>
          <cell r="F2486">
            <v>149.52000000000001</v>
          </cell>
          <cell r="G2486">
            <v>0.5</v>
          </cell>
          <cell r="H2486">
            <v>1.19</v>
          </cell>
          <cell r="I2486">
            <v>4.5999999999999996</v>
          </cell>
          <cell r="J2486" t="str">
            <v xml:space="preserve">2 </v>
          </cell>
          <cell r="K2486">
            <v>167</v>
          </cell>
          <cell r="L2486">
            <v>3.4679999999999997E-3</v>
          </cell>
          <cell r="M2486">
            <v>-19</v>
          </cell>
          <cell r="N2486">
            <v>18</v>
          </cell>
          <cell r="O2486">
            <v>1</v>
          </cell>
          <cell r="P2486">
            <v>5.0629999999999997</v>
          </cell>
          <cell r="Q2486">
            <v>5.7990000000000004</v>
          </cell>
          <cell r="R2486">
            <v>5.7990000000000004</v>
          </cell>
        </row>
        <row r="2487">
          <cell r="A2487" t="str">
            <v xml:space="preserve">Колосистый </v>
          </cell>
          <cell r="B2487" t="str">
            <v xml:space="preserve">Колос Макаренко 13 кв1 </v>
          </cell>
          <cell r="C2487" t="str">
            <v xml:space="preserve">Население </v>
          </cell>
          <cell r="D2487">
            <v>46.9</v>
          </cell>
          <cell r="E2487">
            <v>2</v>
          </cell>
          <cell r="F2487">
            <v>188.62</v>
          </cell>
          <cell r="G2487">
            <v>0.48</v>
          </cell>
          <cell r="H2487">
            <v>1.19</v>
          </cell>
          <cell r="I2487">
            <v>4.5999999999999996</v>
          </cell>
          <cell r="J2487" t="str">
            <v xml:space="preserve">2 </v>
          </cell>
          <cell r="K2487">
            <v>167</v>
          </cell>
          <cell r="L2487">
            <v>4.156E-3</v>
          </cell>
          <cell r="M2487">
            <v>-19</v>
          </cell>
          <cell r="N2487">
            <v>18</v>
          </cell>
          <cell r="O2487">
            <v>1</v>
          </cell>
          <cell r="P2487">
            <v>6.0679999999999996</v>
          </cell>
          <cell r="Q2487">
            <v>6.2249999999999996</v>
          </cell>
          <cell r="R2487">
            <v>6.2249999999999996</v>
          </cell>
        </row>
        <row r="2488">
          <cell r="A2488" t="str">
            <v xml:space="preserve">Колосистый </v>
          </cell>
          <cell r="B2488" t="str">
            <v xml:space="preserve">Колос Макаренко 13 кв2 </v>
          </cell>
          <cell r="C2488" t="str">
            <v xml:space="preserve">Население </v>
          </cell>
          <cell r="D2488">
            <v>47.6</v>
          </cell>
          <cell r="E2488">
            <v>2</v>
          </cell>
          <cell r="F2488">
            <v>193.07</v>
          </cell>
          <cell r="G2488">
            <v>0.48</v>
          </cell>
          <cell r="H2488">
            <v>1.19</v>
          </cell>
          <cell r="I2488">
            <v>4.5999999999999996</v>
          </cell>
          <cell r="J2488" t="str">
            <v xml:space="preserve">2 </v>
          </cell>
          <cell r="K2488">
            <v>167</v>
          </cell>
          <cell r="L2488">
            <v>4.254E-3</v>
          </cell>
          <cell r="M2488">
            <v>-19</v>
          </cell>
          <cell r="N2488">
            <v>18</v>
          </cell>
          <cell r="O2488">
            <v>1</v>
          </cell>
          <cell r="P2488">
            <v>6.2119999999999997</v>
          </cell>
          <cell r="Q2488">
            <v>6.3129999999999997</v>
          </cell>
          <cell r="R2488">
            <v>6.3129999999999997</v>
          </cell>
        </row>
        <row r="2489">
          <cell r="A2489" t="str">
            <v xml:space="preserve">Колосистый </v>
          </cell>
          <cell r="B2489" t="str">
            <v xml:space="preserve">Колос Макаренко 13 кв3 </v>
          </cell>
          <cell r="C2489" t="str">
            <v xml:space="preserve">Население </v>
          </cell>
          <cell r="D2489">
            <v>49.3</v>
          </cell>
          <cell r="E2489">
            <v>2</v>
          </cell>
          <cell r="F2489">
            <v>209.54</v>
          </cell>
          <cell r="G2489">
            <v>0.48</v>
          </cell>
          <cell r="H2489">
            <v>1.19</v>
          </cell>
          <cell r="I2489">
            <v>4.5999999999999996</v>
          </cell>
          <cell r="J2489" t="str">
            <v xml:space="preserve">2 </v>
          </cell>
          <cell r="K2489">
            <v>167</v>
          </cell>
          <cell r="L2489">
            <v>4.6169999999999996E-3</v>
          </cell>
          <cell r="M2489">
            <v>-19</v>
          </cell>
          <cell r="N2489">
            <v>18</v>
          </cell>
          <cell r="O2489">
            <v>1</v>
          </cell>
          <cell r="P2489">
            <v>6.7409999999999997</v>
          </cell>
          <cell r="Q2489">
            <v>6.54</v>
          </cell>
          <cell r="R2489">
            <v>6.54</v>
          </cell>
        </row>
        <row r="2490">
          <cell r="A2490" t="str">
            <v xml:space="preserve">Колосистый </v>
          </cell>
          <cell r="B2490" t="str">
            <v xml:space="preserve">Колос Макаренко 13 кв4 </v>
          </cell>
          <cell r="C2490" t="str">
            <v xml:space="preserve">Население </v>
          </cell>
          <cell r="D2490">
            <v>47</v>
          </cell>
          <cell r="E2490">
            <v>2</v>
          </cell>
          <cell r="F2490">
            <v>170.19</v>
          </cell>
          <cell r="G2490">
            <v>0.48</v>
          </cell>
          <cell r="H2490">
            <v>1.19</v>
          </cell>
          <cell r="I2490">
            <v>4.5999999999999996</v>
          </cell>
          <cell r="J2490" t="str">
            <v xml:space="preserve">2 </v>
          </cell>
          <cell r="K2490">
            <v>167</v>
          </cell>
          <cell r="L2490">
            <v>3.7500000000000003E-3</v>
          </cell>
          <cell r="M2490">
            <v>-19</v>
          </cell>
          <cell r="N2490">
            <v>18</v>
          </cell>
          <cell r="O2490">
            <v>1</v>
          </cell>
          <cell r="P2490">
            <v>5.4749999999999996</v>
          </cell>
          <cell r="Q2490">
            <v>6.2359999999999998</v>
          </cell>
          <cell r="R2490">
            <v>6.2359999999999998</v>
          </cell>
        </row>
        <row r="2491">
          <cell r="A2491" t="str">
            <v xml:space="preserve">Колосистый </v>
          </cell>
          <cell r="B2491" t="str">
            <v xml:space="preserve">Колос Макаренко 13 кв5 </v>
          </cell>
          <cell r="C2491" t="str">
            <v xml:space="preserve">Население </v>
          </cell>
          <cell r="D2491">
            <v>45.3</v>
          </cell>
          <cell r="E2491">
            <v>2</v>
          </cell>
          <cell r="F2491">
            <v>194.25</v>
          </cell>
          <cell r="G2491">
            <v>0.48</v>
          </cell>
          <cell r="H2491">
            <v>1.19</v>
          </cell>
          <cell r="I2491">
            <v>4.5999999999999996</v>
          </cell>
          <cell r="J2491" t="str">
            <v xml:space="preserve">2 </v>
          </cell>
          <cell r="K2491">
            <v>167</v>
          </cell>
          <cell r="L2491">
            <v>4.28E-3</v>
          </cell>
          <cell r="M2491">
            <v>-19</v>
          </cell>
          <cell r="N2491">
            <v>18</v>
          </cell>
          <cell r="O2491">
            <v>1</v>
          </cell>
          <cell r="P2491">
            <v>6.2489999999999997</v>
          </cell>
          <cell r="Q2491">
            <v>6.0090000000000003</v>
          </cell>
          <cell r="R2491">
            <v>6.0090000000000003</v>
          </cell>
        </row>
        <row r="2492">
          <cell r="A2492" t="str">
            <v xml:space="preserve">Колосистый </v>
          </cell>
          <cell r="B2492" t="str">
            <v xml:space="preserve">Колос Макаренко 13 кв6 </v>
          </cell>
          <cell r="C2492" t="str">
            <v xml:space="preserve">Население </v>
          </cell>
          <cell r="D2492">
            <v>49.4</v>
          </cell>
          <cell r="E2492">
            <v>2</v>
          </cell>
          <cell r="F2492">
            <v>209.95</v>
          </cell>
          <cell r="G2492">
            <v>0.48</v>
          </cell>
          <cell r="H2492">
            <v>1.19</v>
          </cell>
          <cell r="I2492">
            <v>4.5999999999999996</v>
          </cell>
          <cell r="J2492" t="str">
            <v xml:space="preserve">2 </v>
          </cell>
          <cell r="K2492">
            <v>167</v>
          </cell>
          <cell r="L2492">
            <v>4.6259999999999999E-3</v>
          </cell>
          <cell r="M2492">
            <v>-19</v>
          </cell>
          <cell r="N2492">
            <v>18</v>
          </cell>
          <cell r="O2492">
            <v>1</v>
          </cell>
          <cell r="P2492">
            <v>6.7530000000000001</v>
          </cell>
          <cell r="Q2492">
            <v>6.556</v>
          </cell>
          <cell r="R2492">
            <v>6.556</v>
          </cell>
        </row>
        <row r="2493">
          <cell r="A2493" t="str">
            <v xml:space="preserve">Колосистый </v>
          </cell>
          <cell r="B2493" t="str">
            <v xml:space="preserve">Колос Макаренко 13 кв7 </v>
          </cell>
          <cell r="C2493" t="str">
            <v xml:space="preserve">Население </v>
          </cell>
          <cell r="D2493">
            <v>66.3</v>
          </cell>
          <cell r="E2493">
            <v>2</v>
          </cell>
          <cell r="F2493">
            <v>267.45</v>
          </cell>
          <cell r="G2493">
            <v>0.48</v>
          </cell>
          <cell r="H2493">
            <v>1.19</v>
          </cell>
          <cell r="I2493">
            <v>4.5999999999999996</v>
          </cell>
          <cell r="J2493" t="str">
            <v xml:space="preserve">2 </v>
          </cell>
          <cell r="K2493">
            <v>167</v>
          </cell>
          <cell r="L2493">
            <v>5.8929999999999998E-3</v>
          </cell>
          <cell r="M2493">
            <v>-19</v>
          </cell>
          <cell r="N2493">
            <v>18</v>
          </cell>
          <cell r="O2493">
            <v>1</v>
          </cell>
          <cell r="P2493">
            <v>8.6029999999999998</v>
          </cell>
          <cell r="Q2493">
            <v>8.7949999999999999</v>
          </cell>
          <cell r="R2493">
            <v>8.7949999999999999</v>
          </cell>
        </row>
        <row r="2494">
          <cell r="A2494" t="str">
            <v xml:space="preserve">Колосистый </v>
          </cell>
          <cell r="B2494" t="str">
            <v xml:space="preserve">Колос Макаренко 13 кв8 </v>
          </cell>
          <cell r="C2494" t="str">
            <v xml:space="preserve">Население </v>
          </cell>
          <cell r="D2494">
            <v>40.6</v>
          </cell>
          <cell r="E2494">
            <v>2</v>
          </cell>
          <cell r="F2494">
            <v>163.29</v>
          </cell>
          <cell r="G2494">
            <v>0.48</v>
          </cell>
          <cell r="H2494">
            <v>1.19</v>
          </cell>
          <cell r="I2494">
            <v>4.5999999999999996</v>
          </cell>
          <cell r="J2494" t="str">
            <v xml:space="preserve">2 </v>
          </cell>
          <cell r="K2494">
            <v>167</v>
          </cell>
          <cell r="L2494">
            <v>3.5979999999999996E-3</v>
          </cell>
          <cell r="M2494">
            <v>-19</v>
          </cell>
          <cell r="N2494">
            <v>18</v>
          </cell>
          <cell r="O2494">
            <v>1</v>
          </cell>
          <cell r="P2494">
            <v>5.2530000000000001</v>
          </cell>
          <cell r="Q2494">
            <v>5.3840000000000003</v>
          </cell>
          <cell r="R2494">
            <v>5.3840000000000003</v>
          </cell>
        </row>
        <row r="2495">
          <cell r="A2495" t="str">
            <v xml:space="preserve">Колосистый </v>
          </cell>
          <cell r="B2495" t="str">
            <v xml:space="preserve">Колос Макаренко 13 кв9 </v>
          </cell>
          <cell r="C2495" t="str">
            <v xml:space="preserve">Население </v>
          </cell>
          <cell r="D2495">
            <v>49.5</v>
          </cell>
          <cell r="E2495">
            <v>2</v>
          </cell>
          <cell r="F2495">
            <v>322.95999999999998</v>
          </cell>
          <cell r="G2495">
            <v>0.48</v>
          </cell>
          <cell r="H2495">
            <v>1.19</v>
          </cell>
          <cell r="I2495">
            <v>4.5999999999999996</v>
          </cell>
          <cell r="J2495" t="str">
            <v xml:space="preserve">2 </v>
          </cell>
          <cell r="K2495">
            <v>167</v>
          </cell>
          <cell r="L2495">
            <v>7.1159999999999999E-3</v>
          </cell>
          <cell r="M2495">
            <v>-19</v>
          </cell>
          <cell r="N2495">
            <v>18</v>
          </cell>
          <cell r="O2495">
            <v>1</v>
          </cell>
          <cell r="P2495">
            <v>10.388</v>
          </cell>
          <cell r="Q2495">
            <v>6.5679999999999996</v>
          </cell>
          <cell r="R2495">
            <v>6.5679999999999996</v>
          </cell>
        </row>
        <row r="2496">
          <cell r="A2496" t="str">
            <v xml:space="preserve">Колосистый </v>
          </cell>
          <cell r="B2496" t="str">
            <v xml:space="preserve">Колос Макаренко 13 кв10 </v>
          </cell>
          <cell r="C2496" t="str">
            <v xml:space="preserve">Население </v>
          </cell>
          <cell r="D2496">
            <v>63.8</v>
          </cell>
          <cell r="E2496">
            <v>2</v>
          </cell>
          <cell r="F2496">
            <v>258.77999999999997</v>
          </cell>
          <cell r="G2496">
            <v>0.48</v>
          </cell>
          <cell r="H2496">
            <v>1.19</v>
          </cell>
          <cell r="I2496">
            <v>4.5999999999999996</v>
          </cell>
          <cell r="J2496" t="str">
            <v xml:space="preserve">2 </v>
          </cell>
          <cell r="K2496">
            <v>167</v>
          </cell>
          <cell r="L2496">
            <v>5.7019999999999996E-3</v>
          </cell>
          <cell r="M2496">
            <v>-19</v>
          </cell>
          <cell r="N2496">
            <v>18</v>
          </cell>
          <cell r="O2496">
            <v>1</v>
          </cell>
          <cell r="P2496">
            <v>8.3249999999999993</v>
          </cell>
          <cell r="Q2496">
            <v>8.4629999999999992</v>
          </cell>
          <cell r="R2496">
            <v>8.4629999999999992</v>
          </cell>
        </row>
        <row r="2497">
          <cell r="A2497" t="str">
            <v xml:space="preserve">Колосистый </v>
          </cell>
          <cell r="B2497" t="str">
            <v xml:space="preserve">Колос Макаренко 13 кв11 </v>
          </cell>
          <cell r="C2497" t="str">
            <v xml:space="preserve">Население </v>
          </cell>
          <cell r="D2497">
            <v>40</v>
          </cell>
          <cell r="E2497">
            <v>2</v>
          </cell>
          <cell r="F2497">
            <v>172.14</v>
          </cell>
          <cell r="G2497">
            <v>0.48</v>
          </cell>
          <cell r="H2497">
            <v>1.19</v>
          </cell>
          <cell r="I2497">
            <v>4.5999999999999996</v>
          </cell>
          <cell r="J2497" t="str">
            <v xml:space="preserve">2 </v>
          </cell>
          <cell r="K2497">
            <v>167</v>
          </cell>
          <cell r="L2497">
            <v>3.7929999999999999E-3</v>
          </cell>
          <cell r="M2497">
            <v>-19</v>
          </cell>
          <cell r="N2497">
            <v>18</v>
          </cell>
          <cell r="O2497">
            <v>1</v>
          </cell>
          <cell r="P2497">
            <v>5.5380000000000003</v>
          </cell>
          <cell r="Q2497">
            <v>5.3070000000000004</v>
          </cell>
          <cell r="R2497">
            <v>5.3070000000000004</v>
          </cell>
        </row>
        <row r="2498">
          <cell r="A2498" t="str">
            <v xml:space="preserve">Колосистый </v>
          </cell>
          <cell r="B2498" t="str">
            <v xml:space="preserve">Колос Макаренко 13 кв12 </v>
          </cell>
          <cell r="C2498" t="str">
            <v xml:space="preserve">Население </v>
          </cell>
          <cell r="D2498">
            <v>52.8</v>
          </cell>
          <cell r="E2498">
            <v>2</v>
          </cell>
          <cell r="F2498">
            <v>202.42</v>
          </cell>
          <cell r="G2498">
            <v>0.47500000000000003</v>
          </cell>
          <cell r="H2498">
            <v>1.19</v>
          </cell>
          <cell r="I2498">
            <v>4.5999999999999996</v>
          </cell>
          <cell r="J2498" t="str">
            <v xml:space="preserve">2 </v>
          </cell>
          <cell r="K2498">
            <v>167</v>
          </cell>
          <cell r="L2498">
            <v>4.4600000000000004E-3</v>
          </cell>
          <cell r="M2498">
            <v>-19</v>
          </cell>
          <cell r="N2498">
            <v>18</v>
          </cell>
          <cell r="O2498">
            <v>1</v>
          </cell>
          <cell r="P2498">
            <v>6.5110000000000001</v>
          </cell>
          <cell r="Q2498">
            <v>7.0039999999999996</v>
          </cell>
          <cell r="R2498">
            <v>7.0039999999999996</v>
          </cell>
        </row>
        <row r="2499">
          <cell r="A2499" t="str">
            <v xml:space="preserve">Колосистый </v>
          </cell>
          <cell r="B2499" t="str">
            <v xml:space="preserve">Колос Макаренко 13 кв13 </v>
          </cell>
          <cell r="C2499" t="str">
            <v xml:space="preserve">Население </v>
          </cell>
          <cell r="D2499">
            <v>53</v>
          </cell>
          <cell r="E2499">
            <v>2</v>
          </cell>
          <cell r="F2499">
            <v>203.64</v>
          </cell>
          <cell r="G2499">
            <v>0.48</v>
          </cell>
          <cell r="H2499">
            <v>1.19</v>
          </cell>
          <cell r="I2499">
            <v>4.5999999999999996</v>
          </cell>
          <cell r="J2499" t="str">
            <v xml:space="preserve">2 </v>
          </cell>
          <cell r="K2499">
            <v>167</v>
          </cell>
          <cell r="L2499">
            <v>4.4869999999999997E-3</v>
          </cell>
          <cell r="M2499">
            <v>-19</v>
          </cell>
          <cell r="N2499">
            <v>18</v>
          </cell>
          <cell r="O2499">
            <v>1</v>
          </cell>
          <cell r="P2499">
            <v>6.5510000000000002</v>
          </cell>
          <cell r="Q2499">
            <v>7.0309999999999997</v>
          </cell>
          <cell r="R2499">
            <v>7.0309999999999997</v>
          </cell>
        </row>
        <row r="2500">
          <cell r="A2500" t="str">
            <v xml:space="preserve">Колосистый </v>
          </cell>
          <cell r="B2500" t="str">
            <v xml:space="preserve">Колос Макаренко 13 кв14 </v>
          </cell>
          <cell r="C2500" t="str">
            <v xml:space="preserve">Население </v>
          </cell>
          <cell r="D2500">
            <v>47.9</v>
          </cell>
          <cell r="E2500">
            <v>2</v>
          </cell>
          <cell r="F2500">
            <v>180.5</v>
          </cell>
          <cell r="G2500">
            <v>0.48</v>
          </cell>
          <cell r="H2500">
            <v>1.19</v>
          </cell>
          <cell r="I2500">
            <v>4.5999999999999996</v>
          </cell>
          <cell r="J2500" t="str">
            <v xml:space="preserve">2 </v>
          </cell>
          <cell r="K2500">
            <v>167</v>
          </cell>
          <cell r="L2500">
            <v>3.9769999999999996E-3</v>
          </cell>
          <cell r="M2500">
            <v>-19</v>
          </cell>
          <cell r="N2500">
            <v>18</v>
          </cell>
          <cell r="O2500">
            <v>1</v>
          </cell>
          <cell r="P2500">
            <v>5.8070000000000004</v>
          </cell>
          <cell r="Q2500">
            <v>6.3570000000000002</v>
          </cell>
          <cell r="R2500">
            <v>6.3570000000000002</v>
          </cell>
        </row>
        <row r="2501">
          <cell r="A2501" t="str">
            <v xml:space="preserve">Колосистый </v>
          </cell>
          <cell r="B2501" t="str">
            <v xml:space="preserve">Колос Макаренко 13 кв15 </v>
          </cell>
          <cell r="C2501" t="str">
            <v xml:space="preserve">Население </v>
          </cell>
          <cell r="D2501">
            <v>43.7</v>
          </cell>
          <cell r="E2501">
            <v>2</v>
          </cell>
          <cell r="F2501">
            <v>175.73</v>
          </cell>
          <cell r="G2501">
            <v>0.48</v>
          </cell>
          <cell r="H2501">
            <v>1.19</v>
          </cell>
          <cell r="I2501">
            <v>4.5999999999999996</v>
          </cell>
          <cell r="J2501" t="str">
            <v xml:space="preserve">2 </v>
          </cell>
          <cell r="K2501">
            <v>167</v>
          </cell>
          <cell r="L2501">
            <v>3.872E-3</v>
          </cell>
          <cell r="M2501">
            <v>-19</v>
          </cell>
          <cell r="N2501">
            <v>18</v>
          </cell>
          <cell r="O2501">
            <v>1</v>
          </cell>
          <cell r="P2501">
            <v>5.6520000000000001</v>
          </cell>
          <cell r="Q2501">
            <v>5.7990000000000004</v>
          </cell>
          <cell r="R2501">
            <v>5.7990000000000004</v>
          </cell>
        </row>
        <row r="2502">
          <cell r="A2502" t="str">
            <v xml:space="preserve">Колосистый </v>
          </cell>
          <cell r="B2502" t="str">
            <v xml:space="preserve">Колос Макаренко 13 кв16 </v>
          </cell>
          <cell r="C2502" t="str">
            <v xml:space="preserve">Население </v>
          </cell>
          <cell r="D2502">
            <v>50</v>
          </cell>
          <cell r="E2502">
            <v>2</v>
          </cell>
          <cell r="F2502">
            <v>200.28</v>
          </cell>
          <cell r="G2502">
            <v>0.48</v>
          </cell>
          <cell r="H2502">
            <v>1.19</v>
          </cell>
          <cell r="I2502">
            <v>4.5999999999999996</v>
          </cell>
          <cell r="J2502" t="str">
            <v xml:space="preserve">2 </v>
          </cell>
          <cell r="K2502">
            <v>167</v>
          </cell>
          <cell r="L2502">
            <v>4.4129999999999994E-3</v>
          </cell>
          <cell r="M2502">
            <v>-19</v>
          </cell>
          <cell r="N2502">
            <v>18</v>
          </cell>
          <cell r="O2502">
            <v>1</v>
          </cell>
          <cell r="P2502">
            <v>6.4429999999999996</v>
          </cell>
          <cell r="Q2502">
            <v>6.6340000000000003</v>
          </cell>
          <cell r="R2502">
            <v>6.6340000000000003</v>
          </cell>
        </row>
        <row r="2503">
          <cell r="A2503" t="str">
            <v xml:space="preserve">Колосистый </v>
          </cell>
          <cell r="B2503" t="str">
            <v xml:space="preserve">Колос Макаренко 13 кв17 </v>
          </cell>
          <cell r="C2503" t="str">
            <v xml:space="preserve">Население </v>
          </cell>
          <cell r="D2503">
            <v>44.8</v>
          </cell>
          <cell r="E2503">
            <v>2</v>
          </cell>
          <cell r="F2503">
            <v>180.59</v>
          </cell>
          <cell r="G2503">
            <v>0.48</v>
          </cell>
          <cell r="H2503">
            <v>1.19</v>
          </cell>
          <cell r="I2503">
            <v>4.5999999999999996</v>
          </cell>
          <cell r="J2503" t="str">
            <v xml:space="preserve">2 </v>
          </cell>
          <cell r="K2503">
            <v>167</v>
          </cell>
          <cell r="L2503">
            <v>3.9789999999999999E-3</v>
          </cell>
          <cell r="M2503">
            <v>-19</v>
          </cell>
          <cell r="N2503">
            <v>18</v>
          </cell>
          <cell r="O2503">
            <v>1</v>
          </cell>
          <cell r="P2503">
            <v>5.8079999999999998</v>
          </cell>
          <cell r="Q2503">
            <v>5.9420000000000002</v>
          </cell>
          <cell r="R2503">
            <v>5.9420000000000002</v>
          </cell>
        </row>
        <row r="2504">
          <cell r="A2504" t="str">
            <v xml:space="preserve">Колосистый </v>
          </cell>
          <cell r="B2504" t="str">
            <v xml:space="preserve">Колос Макаренко 13 кв18 </v>
          </cell>
          <cell r="C2504" t="str">
            <v xml:space="preserve">Население </v>
          </cell>
          <cell r="D2504">
            <v>47.2</v>
          </cell>
          <cell r="E2504">
            <v>2</v>
          </cell>
          <cell r="F2504">
            <v>189.84</v>
          </cell>
          <cell r="G2504">
            <v>0.48</v>
          </cell>
          <cell r="H2504">
            <v>1.19</v>
          </cell>
          <cell r="I2504">
            <v>4.5999999999999996</v>
          </cell>
          <cell r="J2504" t="str">
            <v xml:space="preserve">2 </v>
          </cell>
          <cell r="K2504">
            <v>167</v>
          </cell>
          <cell r="L2504">
            <v>4.1830000000000001E-3</v>
          </cell>
          <cell r="M2504">
            <v>-19</v>
          </cell>
          <cell r="N2504">
            <v>18</v>
          </cell>
          <cell r="O2504">
            <v>1</v>
          </cell>
          <cell r="P2504">
            <v>6.1070000000000002</v>
          </cell>
          <cell r="Q2504">
            <v>6.2629999999999999</v>
          </cell>
          <cell r="R2504">
            <v>6.2629999999999999</v>
          </cell>
        </row>
        <row r="2505">
          <cell r="A2505" t="str">
            <v xml:space="preserve">Колосистый </v>
          </cell>
          <cell r="B2505" t="str">
            <v xml:space="preserve">Колос Макаренко пер 6а кв1 </v>
          </cell>
          <cell r="C2505" t="str">
            <v xml:space="preserve">Население </v>
          </cell>
          <cell r="D2505">
            <v>75.900000000000006</v>
          </cell>
          <cell r="E2505">
            <v>2</v>
          </cell>
          <cell r="F2505">
            <v>285.08999999999997</v>
          </cell>
          <cell r="G2505">
            <v>0.66</v>
          </cell>
          <cell r="H2505">
            <v>1.19</v>
          </cell>
          <cell r="I2505">
            <v>4.5999999999999996</v>
          </cell>
          <cell r="J2505" t="str">
            <v xml:space="preserve">2 </v>
          </cell>
          <cell r="K2505">
            <v>167</v>
          </cell>
          <cell r="L2505">
            <v>8.7279999999999996E-3</v>
          </cell>
          <cell r="M2505">
            <v>-19</v>
          </cell>
          <cell r="N2505">
            <v>18</v>
          </cell>
          <cell r="O2505">
            <v>1</v>
          </cell>
          <cell r="P2505">
            <v>12.741</v>
          </cell>
          <cell r="Q2505">
            <v>10.071999999999999</v>
          </cell>
          <cell r="R2505">
            <v>10.071999999999999</v>
          </cell>
        </row>
        <row r="2506">
          <cell r="A2506" t="str">
            <v xml:space="preserve">Колосистый </v>
          </cell>
          <cell r="B2506" t="str">
            <v xml:space="preserve">Колос Макаренко пер 6а кв2 </v>
          </cell>
          <cell r="C2506" t="str">
            <v xml:space="preserve">Население </v>
          </cell>
          <cell r="D2506">
            <v>75.900000000000006</v>
          </cell>
          <cell r="E2506">
            <v>2</v>
          </cell>
          <cell r="F2506">
            <v>285.08999999999997</v>
          </cell>
          <cell r="G2506">
            <v>0.66</v>
          </cell>
          <cell r="H2506">
            <v>1.19</v>
          </cell>
          <cell r="I2506">
            <v>4.5999999999999996</v>
          </cell>
          <cell r="J2506" t="str">
            <v xml:space="preserve">2 </v>
          </cell>
          <cell r="K2506">
            <v>167</v>
          </cell>
          <cell r="L2506">
            <v>8.7279999999999996E-3</v>
          </cell>
          <cell r="M2506">
            <v>-19</v>
          </cell>
          <cell r="N2506">
            <v>18</v>
          </cell>
          <cell r="O2506">
            <v>1</v>
          </cell>
          <cell r="P2506">
            <v>12.741</v>
          </cell>
          <cell r="Q2506">
            <v>10.071999999999999</v>
          </cell>
          <cell r="R2506">
            <v>10.071999999999999</v>
          </cell>
        </row>
        <row r="2507">
          <cell r="A2507" t="str">
            <v xml:space="preserve">Колосистый </v>
          </cell>
          <cell r="B2507" t="str">
            <v xml:space="preserve">Колос Макаренко пер 6а кв3 </v>
          </cell>
          <cell r="C2507" t="str">
            <v xml:space="preserve">Население </v>
          </cell>
          <cell r="D2507">
            <v>28.4</v>
          </cell>
          <cell r="E2507">
            <v>2</v>
          </cell>
          <cell r="F2507">
            <v>101.42</v>
          </cell>
          <cell r="G2507">
            <v>0.66</v>
          </cell>
          <cell r="H2507">
            <v>1.19</v>
          </cell>
          <cell r="I2507">
            <v>4.5999999999999996</v>
          </cell>
          <cell r="J2507" t="str">
            <v xml:space="preserve">2 </v>
          </cell>
          <cell r="K2507">
            <v>167</v>
          </cell>
          <cell r="L2507">
            <v>3.1049999999999997E-3</v>
          </cell>
          <cell r="M2507">
            <v>-19</v>
          </cell>
          <cell r="N2507">
            <v>18</v>
          </cell>
          <cell r="O2507">
            <v>1</v>
          </cell>
          <cell r="P2507">
            <v>4.5339999999999998</v>
          </cell>
          <cell r="Q2507">
            <v>3.77</v>
          </cell>
          <cell r="R2507">
            <v>3.77</v>
          </cell>
        </row>
        <row r="2508">
          <cell r="A2508" t="str">
            <v xml:space="preserve">Колосистый </v>
          </cell>
          <cell r="B2508" t="str">
            <v xml:space="preserve">Колос Макаренко пер 6а кв1А </v>
          </cell>
          <cell r="C2508" t="str">
            <v xml:space="preserve">Население </v>
          </cell>
          <cell r="D2508">
            <v>9</v>
          </cell>
          <cell r="E2508">
            <v>2</v>
          </cell>
          <cell r="F2508">
            <v>33.81</v>
          </cell>
          <cell r="G2508">
            <v>0.66</v>
          </cell>
          <cell r="H2508">
            <v>1.19</v>
          </cell>
          <cell r="I2508">
            <v>4.5999999999999996</v>
          </cell>
          <cell r="J2508" t="str">
            <v xml:space="preserve">2 </v>
          </cell>
          <cell r="K2508">
            <v>167</v>
          </cell>
          <cell r="L2508">
            <v>1.0349999999999999E-3</v>
          </cell>
          <cell r="M2508">
            <v>-19</v>
          </cell>
          <cell r="N2508">
            <v>18</v>
          </cell>
          <cell r="O2508">
            <v>1</v>
          </cell>
          <cell r="P2508">
            <v>1.5110000000000001</v>
          </cell>
          <cell r="Q2508">
            <v>1.194</v>
          </cell>
          <cell r="R2508">
            <v>1.194</v>
          </cell>
        </row>
        <row r="2509">
          <cell r="A2509" t="str">
            <v xml:space="preserve">Колосистый </v>
          </cell>
          <cell r="B2509" t="str">
            <v xml:space="preserve">Колос Макаренко пер 6а кв2а </v>
          </cell>
          <cell r="C2509" t="str">
            <v xml:space="preserve">Население </v>
          </cell>
          <cell r="D2509">
            <v>18</v>
          </cell>
          <cell r="E2509">
            <v>0</v>
          </cell>
          <cell r="F2509">
            <v>67.61</v>
          </cell>
          <cell r="G2509">
            <v>0.66</v>
          </cell>
          <cell r="H2509">
            <v>1.19</v>
          </cell>
          <cell r="I2509">
            <v>4.5999999999999996</v>
          </cell>
          <cell r="J2509" t="str">
            <v xml:space="preserve">2 </v>
          </cell>
          <cell r="K2509">
            <v>167</v>
          </cell>
          <cell r="L2509">
            <v>2.0700000000000002E-3</v>
          </cell>
          <cell r="M2509">
            <v>-19</v>
          </cell>
          <cell r="N2509">
            <v>18</v>
          </cell>
          <cell r="O2509">
            <v>1</v>
          </cell>
          <cell r="P2509">
            <v>3.0230000000000001</v>
          </cell>
          <cell r="Q2509">
            <v>2.3879999999999999</v>
          </cell>
          <cell r="R2509">
            <v>2.3879999999999999</v>
          </cell>
        </row>
        <row r="2510">
          <cell r="A2510" t="str">
            <v xml:space="preserve">Колосистый </v>
          </cell>
          <cell r="B2510" t="str">
            <v xml:space="preserve">Колос Макаренко пер 6а кв5 </v>
          </cell>
          <cell r="C2510" t="str">
            <v xml:space="preserve">Население </v>
          </cell>
          <cell r="D2510">
            <v>18</v>
          </cell>
          <cell r="E2510">
            <v>2</v>
          </cell>
          <cell r="F2510">
            <v>67.61</v>
          </cell>
          <cell r="G2510">
            <v>0.66</v>
          </cell>
          <cell r="H2510">
            <v>1.19</v>
          </cell>
          <cell r="I2510">
            <v>4.5999999999999996</v>
          </cell>
          <cell r="J2510" t="str">
            <v xml:space="preserve">2 </v>
          </cell>
          <cell r="K2510">
            <v>167</v>
          </cell>
          <cell r="L2510">
            <v>2.0700000000000002E-3</v>
          </cell>
          <cell r="M2510">
            <v>-19</v>
          </cell>
          <cell r="N2510">
            <v>18</v>
          </cell>
          <cell r="O2510">
            <v>1</v>
          </cell>
          <cell r="P2510">
            <v>3.0230000000000001</v>
          </cell>
          <cell r="Q2510">
            <v>2.3879999999999999</v>
          </cell>
          <cell r="R2510">
            <v>2.3879999999999999</v>
          </cell>
        </row>
        <row r="2511">
          <cell r="A2511" t="str">
            <v xml:space="preserve">Колосистый </v>
          </cell>
          <cell r="B2511" t="str">
            <v xml:space="preserve">Колос Макаренко пер 6а кв6 </v>
          </cell>
          <cell r="C2511" t="str">
            <v xml:space="preserve">Население </v>
          </cell>
          <cell r="D2511">
            <v>18</v>
          </cell>
          <cell r="E2511">
            <v>2</v>
          </cell>
          <cell r="F2511">
            <v>67.61</v>
          </cell>
          <cell r="G2511">
            <v>0.66</v>
          </cell>
          <cell r="H2511">
            <v>1.19</v>
          </cell>
          <cell r="I2511">
            <v>4.5999999999999996</v>
          </cell>
          <cell r="J2511" t="str">
            <v xml:space="preserve">2 </v>
          </cell>
          <cell r="K2511">
            <v>167</v>
          </cell>
          <cell r="L2511">
            <v>2.0700000000000002E-3</v>
          </cell>
          <cell r="M2511">
            <v>-19</v>
          </cell>
          <cell r="N2511">
            <v>18</v>
          </cell>
          <cell r="O2511">
            <v>1</v>
          </cell>
          <cell r="P2511">
            <v>3.0230000000000001</v>
          </cell>
          <cell r="Q2511">
            <v>2.3879999999999999</v>
          </cell>
          <cell r="R2511">
            <v>2.3879999999999999</v>
          </cell>
        </row>
        <row r="2512">
          <cell r="A2512" t="str">
            <v xml:space="preserve">Колосистый </v>
          </cell>
          <cell r="B2512" t="str">
            <v xml:space="preserve">Колос Макаренко пер 6а кв7 </v>
          </cell>
          <cell r="C2512" t="str">
            <v xml:space="preserve">Население </v>
          </cell>
          <cell r="D2512">
            <v>9</v>
          </cell>
          <cell r="E2512">
            <v>0</v>
          </cell>
          <cell r="F2512">
            <v>33.81</v>
          </cell>
          <cell r="G2512">
            <v>0.66</v>
          </cell>
          <cell r="H2512">
            <v>1.19</v>
          </cell>
          <cell r="I2512">
            <v>4.5999999999999996</v>
          </cell>
          <cell r="J2512" t="str">
            <v xml:space="preserve">2 </v>
          </cell>
          <cell r="K2512">
            <v>167</v>
          </cell>
          <cell r="L2512">
            <v>1.0349999999999999E-3</v>
          </cell>
          <cell r="M2512">
            <v>-19</v>
          </cell>
          <cell r="N2512">
            <v>18</v>
          </cell>
          <cell r="O2512">
            <v>1</v>
          </cell>
          <cell r="P2512">
            <v>1.5110000000000001</v>
          </cell>
          <cell r="Q2512">
            <v>1.194</v>
          </cell>
          <cell r="R2512">
            <v>1.194</v>
          </cell>
        </row>
        <row r="2513">
          <cell r="A2513" t="str">
            <v xml:space="preserve">Колосистый </v>
          </cell>
          <cell r="B2513" t="str">
            <v xml:space="preserve">Колос Звездная 34 кв1 </v>
          </cell>
          <cell r="C2513" t="str">
            <v xml:space="preserve">Население </v>
          </cell>
          <cell r="D2513">
            <v>44.6</v>
          </cell>
          <cell r="E2513">
            <v>2</v>
          </cell>
          <cell r="F2513">
            <v>189.94</v>
          </cell>
          <cell r="G2513">
            <v>0.47500000000000003</v>
          </cell>
          <cell r="H2513">
            <v>1.19</v>
          </cell>
          <cell r="I2513">
            <v>4.5999999999999996</v>
          </cell>
          <cell r="J2513" t="str">
            <v xml:space="preserve">2 </v>
          </cell>
          <cell r="K2513">
            <v>167</v>
          </cell>
          <cell r="L2513">
            <v>4.2569999999999995E-3</v>
          </cell>
          <cell r="M2513">
            <v>-19</v>
          </cell>
          <cell r="N2513">
            <v>18</v>
          </cell>
          <cell r="O2513">
            <v>1</v>
          </cell>
          <cell r="P2513">
            <v>6.2160000000000002</v>
          </cell>
          <cell r="Q2513">
            <v>5.915</v>
          </cell>
          <cell r="R2513">
            <v>5.915</v>
          </cell>
        </row>
        <row r="2514">
          <cell r="A2514" t="str">
            <v xml:space="preserve">Колосистый </v>
          </cell>
          <cell r="B2514" t="str">
            <v xml:space="preserve">Колос Звездная 34 кв2 </v>
          </cell>
          <cell r="C2514" t="str">
            <v xml:space="preserve">Население </v>
          </cell>
          <cell r="D2514">
            <v>52.7</v>
          </cell>
          <cell r="E2514">
            <v>2</v>
          </cell>
          <cell r="F2514">
            <v>218.35</v>
          </cell>
          <cell r="G2514">
            <v>0.47500000000000003</v>
          </cell>
          <cell r="H2514">
            <v>1.19</v>
          </cell>
          <cell r="I2514">
            <v>4.5999999999999996</v>
          </cell>
          <cell r="J2514" t="str">
            <v xml:space="preserve">2 </v>
          </cell>
          <cell r="K2514">
            <v>167</v>
          </cell>
          <cell r="L2514">
            <v>5.0300000000000006E-3</v>
          </cell>
          <cell r="M2514">
            <v>-19</v>
          </cell>
          <cell r="N2514">
            <v>18</v>
          </cell>
          <cell r="O2514">
            <v>1</v>
          </cell>
          <cell r="P2514">
            <v>7.3440000000000003</v>
          </cell>
          <cell r="Q2514">
            <v>6.9930000000000003</v>
          </cell>
          <cell r="R2514">
            <v>6.9930000000000003</v>
          </cell>
        </row>
        <row r="2515">
          <cell r="A2515" t="str">
            <v xml:space="preserve">Колосистый </v>
          </cell>
          <cell r="B2515" t="str">
            <v xml:space="preserve">Колос Звездная 34 кв3 </v>
          </cell>
          <cell r="C2515" t="str">
            <v xml:space="preserve">Население </v>
          </cell>
          <cell r="D2515">
            <v>56.6</v>
          </cell>
          <cell r="E2515">
            <v>2</v>
          </cell>
          <cell r="F2515">
            <v>209.63</v>
          </cell>
          <cell r="G2515">
            <v>0.47500000000000003</v>
          </cell>
          <cell r="H2515">
            <v>1.19</v>
          </cell>
          <cell r="I2515">
            <v>4.5999999999999996</v>
          </cell>
          <cell r="J2515" t="str">
            <v xml:space="preserve">2 </v>
          </cell>
          <cell r="K2515">
            <v>167</v>
          </cell>
          <cell r="L2515">
            <v>5.4019999999999997E-3</v>
          </cell>
          <cell r="M2515">
            <v>-19</v>
          </cell>
          <cell r="N2515">
            <v>18</v>
          </cell>
          <cell r="O2515">
            <v>1</v>
          </cell>
          <cell r="P2515">
            <v>7.8870000000000005</v>
          </cell>
          <cell r="Q2515">
            <v>7.5069999999999997</v>
          </cell>
          <cell r="R2515">
            <v>7.5069999999999997</v>
          </cell>
        </row>
        <row r="2516">
          <cell r="A2516" t="str">
            <v xml:space="preserve">Колосистый </v>
          </cell>
          <cell r="B2516" t="str">
            <v xml:space="preserve">Колос Звездная 34 кв4 </v>
          </cell>
          <cell r="C2516" t="str">
            <v xml:space="preserve">Население </v>
          </cell>
          <cell r="D2516">
            <v>50.4</v>
          </cell>
          <cell r="E2516">
            <v>2</v>
          </cell>
          <cell r="F2516">
            <v>160.71</v>
          </cell>
          <cell r="G2516">
            <v>0.47500000000000003</v>
          </cell>
          <cell r="H2516">
            <v>1.19</v>
          </cell>
          <cell r="I2516">
            <v>4.5999999999999996</v>
          </cell>
          <cell r="J2516" t="str">
            <v xml:space="preserve">2 </v>
          </cell>
          <cell r="K2516">
            <v>167</v>
          </cell>
          <cell r="L2516">
            <v>4.81E-3</v>
          </cell>
          <cell r="M2516">
            <v>-19</v>
          </cell>
          <cell r="N2516">
            <v>18</v>
          </cell>
          <cell r="O2516">
            <v>1</v>
          </cell>
          <cell r="P2516">
            <v>7.0220000000000002</v>
          </cell>
          <cell r="Q2516">
            <v>6.6890000000000001</v>
          </cell>
          <cell r="R2516">
            <v>6.6890000000000001</v>
          </cell>
        </row>
        <row r="2517">
          <cell r="A2517" t="str">
            <v xml:space="preserve">Колосистый </v>
          </cell>
          <cell r="B2517" t="str">
            <v xml:space="preserve">Колос Звездная 34 кв5 </v>
          </cell>
          <cell r="C2517" t="str">
            <v xml:space="preserve">Население </v>
          </cell>
          <cell r="D2517">
            <v>45.6</v>
          </cell>
          <cell r="E2517">
            <v>2</v>
          </cell>
          <cell r="F2517">
            <v>188.94</v>
          </cell>
          <cell r="G2517">
            <v>0.47500000000000003</v>
          </cell>
          <cell r="H2517">
            <v>1.19</v>
          </cell>
          <cell r="I2517">
            <v>4.5999999999999996</v>
          </cell>
          <cell r="J2517" t="str">
            <v xml:space="preserve">2 </v>
          </cell>
          <cell r="K2517">
            <v>167</v>
          </cell>
          <cell r="L2517">
            <v>4.352E-3</v>
          </cell>
          <cell r="M2517">
            <v>-19</v>
          </cell>
          <cell r="N2517">
            <v>18</v>
          </cell>
          <cell r="O2517">
            <v>1</v>
          </cell>
          <cell r="P2517">
            <v>6.3529999999999998</v>
          </cell>
          <cell r="Q2517">
            <v>6.048</v>
          </cell>
          <cell r="R2517">
            <v>6.048</v>
          </cell>
        </row>
        <row r="2518">
          <cell r="A2518" t="str">
            <v xml:space="preserve">Колосистый </v>
          </cell>
          <cell r="B2518" t="str">
            <v xml:space="preserve">Колос Звездная 34 кв6 </v>
          </cell>
          <cell r="C2518" t="str">
            <v xml:space="preserve">Население </v>
          </cell>
          <cell r="D2518">
            <v>50.6</v>
          </cell>
          <cell r="E2518">
            <v>2</v>
          </cell>
          <cell r="F2518">
            <v>216.26</v>
          </cell>
          <cell r="G2518">
            <v>0.47500000000000003</v>
          </cell>
          <cell r="H2518">
            <v>1.19</v>
          </cell>
          <cell r="I2518">
            <v>4.5999999999999996</v>
          </cell>
          <cell r="J2518" t="str">
            <v xml:space="preserve">2 </v>
          </cell>
          <cell r="K2518">
            <v>167</v>
          </cell>
          <cell r="L2518">
            <v>4.829E-3</v>
          </cell>
          <cell r="M2518">
            <v>-19</v>
          </cell>
          <cell r="N2518">
            <v>18</v>
          </cell>
          <cell r="O2518">
            <v>1</v>
          </cell>
          <cell r="P2518">
            <v>7.0510000000000002</v>
          </cell>
          <cell r="Q2518">
            <v>6.7110000000000003</v>
          </cell>
          <cell r="R2518">
            <v>6.7110000000000003</v>
          </cell>
        </row>
        <row r="2519">
          <cell r="A2519" t="str">
            <v xml:space="preserve">Колосистый </v>
          </cell>
          <cell r="B2519" t="str">
            <v xml:space="preserve">Колос Звездная 34 кв7 </v>
          </cell>
          <cell r="C2519" t="str">
            <v xml:space="preserve">Население </v>
          </cell>
          <cell r="D2519">
            <v>69.3</v>
          </cell>
          <cell r="E2519">
            <v>2</v>
          </cell>
          <cell r="F2519">
            <v>242.31</v>
          </cell>
          <cell r="G2519">
            <v>0.47500000000000003</v>
          </cell>
          <cell r="H2519">
            <v>1.19</v>
          </cell>
          <cell r="I2519">
            <v>4.5999999999999996</v>
          </cell>
          <cell r="J2519" t="str">
            <v xml:space="preserve">2 </v>
          </cell>
          <cell r="K2519">
            <v>167</v>
          </cell>
          <cell r="L2519">
            <v>6.6140000000000001E-3</v>
          </cell>
          <cell r="M2519">
            <v>-19</v>
          </cell>
          <cell r="N2519">
            <v>18</v>
          </cell>
          <cell r="O2519">
            <v>1</v>
          </cell>
          <cell r="P2519">
            <v>9.657</v>
          </cell>
          <cell r="Q2519">
            <v>9.1929999999999996</v>
          </cell>
          <cell r="R2519">
            <v>9.1929999999999996</v>
          </cell>
        </row>
        <row r="2520">
          <cell r="A2520" t="str">
            <v xml:space="preserve">Колосистый </v>
          </cell>
          <cell r="B2520" t="str">
            <v xml:space="preserve">Колос Звездная 34 кв8 </v>
          </cell>
          <cell r="C2520" t="str">
            <v xml:space="preserve">Население </v>
          </cell>
          <cell r="D2520">
            <v>41.9</v>
          </cell>
          <cell r="E2520">
            <v>2</v>
          </cell>
          <cell r="F2520">
            <v>173.6</v>
          </cell>
          <cell r="G2520">
            <v>0.47500000000000003</v>
          </cell>
          <cell r="H2520">
            <v>1.19</v>
          </cell>
          <cell r="I2520">
            <v>4.5999999999999996</v>
          </cell>
          <cell r="J2520" t="str">
            <v xml:space="preserve">2 </v>
          </cell>
          <cell r="K2520">
            <v>167</v>
          </cell>
          <cell r="L2520">
            <v>3.999E-3</v>
          </cell>
          <cell r="M2520">
            <v>-19</v>
          </cell>
          <cell r="N2520">
            <v>18</v>
          </cell>
          <cell r="O2520">
            <v>1</v>
          </cell>
          <cell r="P2520">
            <v>5.8390000000000004</v>
          </cell>
          <cell r="Q2520">
            <v>5.5609999999999999</v>
          </cell>
          <cell r="R2520">
            <v>5.5609999999999999</v>
          </cell>
        </row>
        <row r="2521">
          <cell r="A2521" t="str">
            <v xml:space="preserve">Колосистый </v>
          </cell>
          <cell r="B2521" t="str">
            <v xml:space="preserve">Колос Звездная 34 кв9 </v>
          </cell>
          <cell r="C2521" t="str">
            <v xml:space="preserve">Население </v>
          </cell>
          <cell r="D2521">
            <v>50</v>
          </cell>
          <cell r="E2521">
            <v>2</v>
          </cell>
          <cell r="F2521">
            <v>207.18</v>
          </cell>
          <cell r="G2521">
            <v>0.47500000000000003</v>
          </cell>
          <cell r="H2521">
            <v>1.19</v>
          </cell>
          <cell r="I2521">
            <v>4.5999999999999996</v>
          </cell>
          <cell r="J2521" t="str">
            <v xml:space="preserve">2 </v>
          </cell>
          <cell r="K2521">
            <v>167</v>
          </cell>
          <cell r="L2521">
            <v>4.7720000000000002E-3</v>
          </cell>
          <cell r="M2521">
            <v>-19</v>
          </cell>
          <cell r="N2521">
            <v>18</v>
          </cell>
          <cell r="O2521">
            <v>1</v>
          </cell>
          <cell r="P2521">
            <v>6.9669999999999996</v>
          </cell>
          <cell r="Q2521">
            <v>6.6340000000000003</v>
          </cell>
          <cell r="R2521">
            <v>6.6340000000000003</v>
          </cell>
        </row>
        <row r="2522">
          <cell r="A2522" t="str">
            <v xml:space="preserve">Колосистый </v>
          </cell>
          <cell r="B2522" t="str">
            <v xml:space="preserve">Колос Звездная 34 кв10 </v>
          </cell>
          <cell r="C2522" t="str">
            <v xml:space="preserve">Население </v>
          </cell>
          <cell r="D2522">
            <v>63.1</v>
          </cell>
          <cell r="E2522">
            <v>2</v>
          </cell>
          <cell r="F2522">
            <v>268.72000000000003</v>
          </cell>
          <cell r="G2522">
            <v>0.47500000000000003</v>
          </cell>
          <cell r="H2522">
            <v>1.19</v>
          </cell>
          <cell r="I2522">
            <v>4.5999999999999996</v>
          </cell>
          <cell r="J2522" t="str">
            <v xml:space="preserve">2 </v>
          </cell>
          <cell r="K2522">
            <v>167</v>
          </cell>
          <cell r="L2522">
            <v>6.0219999999999996E-3</v>
          </cell>
          <cell r="M2522">
            <v>-19</v>
          </cell>
          <cell r="N2522">
            <v>18</v>
          </cell>
          <cell r="O2522">
            <v>1</v>
          </cell>
          <cell r="P2522">
            <v>8.7919999999999998</v>
          </cell>
          <cell r="Q2522">
            <v>8.3689999999999998</v>
          </cell>
          <cell r="R2522">
            <v>8.3689999999999998</v>
          </cell>
        </row>
        <row r="2523">
          <cell r="A2523" t="str">
            <v xml:space="preserve">Колосистый </v>
          </cell>
          <cell r="B2523" t="str">
            <v xml:space="preserve">Колос Звездная 34 кв11 </v>
          </cell>
          <cell r="C2523" t="str">
            <v xml:space="preserve">Население </v>
          </cell>
          <cell r="D2523">
            <v>41.5</v>
          </cell>
          <cell r="E2523">
            <v>2</v>
          </cell>
          <cell r="F2523">
            <v>171.96</v>
          </cell>
          <cell r="G2523">
            <v>0.47500000000000003</v>
          </cell>
          <cell r="H2523">
            <v>1.19</v>
          </cell>
          <cell r="I2523">
            <v>4.5999999999999996</v>
          </cell>
          <cell r="J2523" t="str">
            <v xml:space="preserve">2 </v>
          </cell>
          <cell r="K2523">
            <v>167</v>
          </cell>
          <cell r="L2523">
            <v>3.9610000000000001E-3</v>
          </cell>
          <cell r="M2523">
            <v>-19</v>
          </cell>
          <cell r="N2523">
            <v>18</v>
          </cell>
          <cell r="O2523">
            <v>1</v>
          </cell>
          <cell r="P2523">
            <v>5.782</v>
          </cell>
          <cell r="Q2523">
            <v>5.5060000000000002</v>
          </cell>
          <cell r="R2523">
            <v>5.5060000000000002</v>
          </cell>
        </row>
        <row r="2524">
          <cell r="A2524" t="str">
            <v xml:space="preserve">Колосистый </v>
          </cell>
          <cell r="B2524" t="str">
            <v xml:space="preserve">Колос Звездная 34 кв12 </v>
          </cell>
          <cell r="C2524" t="str">
            <v xml:space="preserve">Население </v>
          </cell>
          <cell r="D2524">
            <v>56.7</v>
          </cell>
          <cell r="E2524">
            <v>2</v>
          </cell>
          <cell r="F2524">
            <v>210.04</v>
          </cell>
          <cell r="G2524">
            <v>0.47500000000000003</v>
          </cell>
          <cell r="H2524">
            <v>1.19</v>
          </cell>
          <cell r="I2524">
            <v>4.5999999999999996</v>
          </cell>
          <cell r="J2524" t="str">
            <v xml:space="preserve">2 </v>
          </cell>
          <cell r="K2524">
            <v>167</v>
          </cell>
          <cell r="L2524">
            <v>5.411E-3</v>
          </cell>
          <cell r="M2524">
            <v>-19</v>
          </cell>
          <cell r="N2524">
            <v>18</v>
          </cell>
          <cell r="O2524">
            <v>1</v>
          </cell>
          <cell r="P2524">
            <v>7.899</v>
          </cell>
          <cell r="Q2524">
            <v>7.5229999999999997</v>
          </cell>
          <cell r="R2524">
            <v>7.5229999999999997</v>
          </cell>
        </row>
        <row r="2525">
          <cell r="A2525" t="str">
            <v xml:space="preserve">Колосистый </v>
          </cell>
          <cell r="B2525" t="str">
            <v xml:space="preserve">Колос Звездная 34 кв13 </v>
          </cell>
          <cell r="C2525" t="str">
            <v xml:space="preserve">Население </v>
          </cell>
          <cell r="D2525">
            <v>50</v>
          </cell>
          <cell r="E2525">
            <v>2</v>
          </cell>
          <cell r="F2525">
            <v>210.04</v>
          </cell>
          <cell r="G2525">
            <v>0.47500000000000003</v>
          </cell>
          <cell r="H2525">
            <v>1.19</v>
          </cell>
          <cell r="I2525">
            <v>4.5999999999999996</v>
          </cell>
          <cell r="J2525" t="str">
            <v xml:space="preserve">2 </v>
          </cell>
          <cell r="K2525">
            <v>167</v>
          </cell>
          <cell r="L2525">
            <v>4.7720000000000002E-3</v>
          </cell>
          <cell r="M2525">
            <v>-19</v>
          </cell>
          <cell r="N2525">
            <v>18</v>
          </cell>
          <cell r="O2525">
            <v>1</v>
          </cell>
          <cell r="P2525">
            <v>6.9669999999999996</v>
          </cell>
          <cell r="Q2525">
            <v>6.6340000000000003</v>
          </cell>
          <cell r="R2525">
            <v>6.6340000000000003</v>
          </cell>
        </row>
        <row r="2526">
          <cell r="A2526" t="str">
            <v xml:space="preserve">Колосистый </v>
          </cell>
          <cell r="B2526" t="str">
            <v xml:space="preserve">Колос Звездная 34 кв14 </v>
          </cell>
          <cell r="C2526" t="str">
            <v xml:space="preserve">Население </v>
          </cell>
          <cell r="D2526">
            <v>46.8</v>
          </cell>
          <cell r="E2526">
            <v>2</v>
          </cell>
          <cell r="F2526">
            <v>206.77</v>
          </cell>
          <cell r="G2526">
            <v>0.47500000000000003</v>
          </cell>
          <cell r="H2526">
            <v>1.19</v>
          </cell>
          <cell r="I2526">
            <v>4.5999999999999996</v>
          </cell>
          <cell r="J2526" t="str">
            <v xml:space="preserve">2 </v>
          </cell>
          <cell r="K2526">
            <v>167</v>
          </cell>
          <cell r="L2526">
            <v>4.4669999999999996E-3</v>
          </cell>
          <cell r="M2526">
            <v>-19</v>
          </cell>
          <cell r="N2526">
            <v>18</v>
          </cell>
          <cell r="O2526">
            <v>1</v>
          </cell>
          <cell r="P2526">
            <v>6.5229999999999997</v>
          </cell>
          <cell r="Q2526">
            <v>6.2080000000000002</v>
          </cell>
          <cell r="R2526">
            <v>6.2080000000000002</v>
          </cell>
        </row>
        <row r="2527">
          <cell r="A2527" t="str">
            <v xml:space="preserve">Колосистый </v>
          </cell>
          <cell r="B2527" t="str">
            <v xml:space="preserve">Колос Звездная 34 кв15 </v>
          </cell>
          <cell r="C2527" t="str">
            <v xml:space="preserve">Население </v>
          </cell>
          <cell r="D2527">
            <v>51.1</v>
          </cell>
          <cell r="E2527">
            <v>2</v>
          </cell>
          <cell r="F2527">
            <v>192.07</v>
          </cell>
          <cell r="G2527">
            <v>0.47500000000000003</v>
          </cell>
          <cell r="H2527">
            <v>1.19</v>
          </cell>
          <cell r="I2527">
            <v>4.5999999999999996</v>
          </cell>
          <cell r="J2527" t="str">
            <v xml:space="preserve">2 </v>
          </cell>
          <cell r="K2527">
            <v>167</v>
          </cell>
          <cell r="L2527">
            <v>4.8769999999999994E-3</v>
          </cell>
          <cell r="M2527">
            <v>-19</v>
          </cell>
          <cell r="N2527">
            <v>18</v>
          </cell>
          <cell r="O2527">
            <v>1</v>
          </cell>
          <cell r="P2527">
            <v>7.1189999999999998</v>
          </cell>
          <cell r="Q2527">
            <v>6.7780000000000005</v>
          </cell>
          <cell r="R2527">
            <v>6.7780000000000005</v>
          </cell>
        </row>
        <row r="2528">
          <cell r="A2528" t="str">
            <v xml:space="preserve">Колосистый </v>
          </cell>
          <cell r="B2528" t="str">
            <v xml:space="preserve">Колос Звездная 34 кв16 </v>
          </cell>
          <cell r="C2528" t="str">
            <v xml:space="preserve">Население </v>
          </cell>
          <cell r="D2528">
            <v>49.5</v>
          </cell>
          <cell r="E2528">
            <v>2</v>
          </cell>
          <cell r="F2528">
            <v>205.09</v>
          </cell>
          <cell r="G2528">
            <v>0.47500000000000003</v>
          </cell>
          <cell r="H2528">
            <v>1.19</v>
          </cell>
          <cell r="I2528">
            <v>4.5999999999999996</v>
          </cell>
          <cell r="J2528" t="str">
            <v xml:space="preserve">2 </v>
          </cell>
          <cell r="K2528">
            <v>167</v>
          </cell>
          <cell r="L2528">
            <v>4.7239999999999999E-3</v>
          </cell>
          <cell r="M2528">
            <v>-19</v>
          </cell>
          <cell r="N2528">
            <v>18</v>
          </cell>
          <cell r="O2528">
            <v>1</v>
          </cell>
          <cell r="P2528">
            <v>6.8970000000000002</v>
          </cell>
          <cell r="Q2528">
            <v>6.5679999999999996</v>
          </cell>
          <cell r="R2528">
            <v>6.5679999999999996</v>
          </cell>
        </row>
        <row r="2529">
          <cell r="A2529" t="str">
            <v xml:space="preserve">Колосистый </v>
          </cell>
          <cell r="B2529" t="str">
            <v xml:space="preserve">Колос Звездная 34 кв17 </v>
          </cell>
          <cell r="C2529" t="str">
            <v xml:space="preserve">Население </v>
          </cell>
          <cell r="D2529">
            <v>51.4</v>
          </cell>
          <cell r="E2529">
            <v>2</v>
          </cell>
          <cell r="F2529">
            <v>175.28</v>
          </cell>
          <cell r="G2529">
            <v>0.47500000000000003</v>
          </cell>
          <cell r="H2529">
            <v>1.19</v>
          </cell>
          <cell r="I2529">
            <v>4.5999999999999996</v>
          </cell>
          <cell r="J2529" t="str">
            <v xml:space="preserve">2 </v>
          </cell>
          <cell r="K2529">
            <v>167</v>
          </cell>
          <cell r="L2529">
            <v>4.9059999999999998E-3</v>
          </cell>
          <cell r="M2529">
            <v>-19</v>
          </cell>
          <cell r="N2529">
            <v>18</v>
          </cell>
          <cell r="O2529">
            <v>1</v>
          </cell>
          <cell r="P2529">
            <v>7.1630000000000003</v>
          </cell>
          <cell r="Q2529">
            <v>6.8209999999999997</v>
          </cell>
          <cell r="R2529">
            <v>6.8209999999999997</v>
          </cell>
        </row>
        <row r="2530">
          <cell r="A2530" t="str">
            <v xml:space="preserve">Колосистый </v>
          </cell>
          <cell r="B2530" t="str">
            <v xml:space="preserve">Колос Макаренко 17 кв 12 </v>
          </cell>
          <cell r="C2530" t="str">
            <v xml:space="preserve">Население </v>
          </cell>
          <cell r="D2530">
            <v>43.5</v>
          </cell>
          <cell r="E2530">
            <v>152</v>
          </cell>
          <cell r="F2530">
            <v>189.84</v>
          </cell>
          <cell r="G2530">
            <v>0.48</v>
          </cell>
          <cell r="H2530">
            <v>1.19</v>
          </cell>
          <cell r="I2530">
            <v>4.5999999999999996</v>
          </cell>
          <cell r="J2530" t="str">
            <v xml:space="preserve">2 </v>
          </cell>
          <cell r="K2530">
            <v>167</v>
          </cell>
          <cell r="L2530">
            <v>4.1830000000000001E-3</v>
          </cell>
          <cell r="M2530">
            <v>-19</v>
          </cell>
          <cell r="N2530">
            <v>18</v>
          </cell>
          <cell r="O2530">
            <v>1</v>
          </cell>
          <cell r="P2530">
            <v>6.1070000000000002</v>
          </cell>
          <cell r="Q2530">
            <v>5.7709999999999999</v>
          </cell>
          <cell r="R2530">
            <v>5.7709999999999999</v>
          </cell>
        </row>
        <row r="2531">
          <cell r="A2531" t="str">
            <v xml:space="preserve">Колосистый </v>
          </cell>
          <cell r="B2531" t="str">
            <v xml:space="preserve">Колос Макаренко 21 кв 11 (цо) </v>
          </cell>
          <cell r="C2531" t="str">
            <v xml:space="preserve">Население </v>
          </cell>
          <cell r="D2531">
            <v>39.5</v>
          </cell>
          <cell r="E2531">
            <v>0</v>
          </cell>
          <cell r="F2531">
            <v>139.26</v>
          </cell>
          <cell r="G2531">
            <v>0.5</v>
          </cell>
          <cell r="H2531">
            <v>1.19</v>
          </cell>
          <cell r="I2531">
            <v>4.5999999999999996</v>
          </cell>
          <cell r="J2531" t="str">
            <v xml:space="preserve">2 </v>
          </cell>
          <cell r="K2531">
            <v>167</v>
          </cell>
          <cell r="L2531">
            <v>3.2300000000000002E-3</v>
          </cell>
          <cell r="M2531">
            <v>-19</v>
          </cell>
          <cell r="N2531">
            <v>18</v>
          </cell>
          <cell r="O2531">
            <v>1</v>
          </cell>
          <cell r="P2531">
            <v>4.7160000000000002</v>
          </cell>
          <cell r="Q2531">
            <v>5.2409999999999997</v>
          </cell>
          <cell r="R2531">
            <v>5.2409999999999997</v>
          </cell>
        </row>
        <row r="2532">
          <cell r="A2532" t="str">
            <v xml:space="preserve">Колосистый </v>
          </cell>
          <cell r="B2532" t="str">
            <v xml:space="preserve">Колос Звездный пер 4 кв2(цо) </v>
          </cell>
          <cell r="C2532" t="str">
            <v xml:space="preserve">Население </v>
          </cell>
          <cell r="D2532">
            <v>60.5</v>
          </cell>
          <cell r="E2532">
            <v>0</v>
          </cell>
          <cell r="F2532">
            <v>186.21</v>
          </cell>
          <cell r="G2532">
            <v>0.751</v>
          </cell>
          <cell r="H2532">
            <v>1.19</v>
          </cell>
          <cell r="I2532">
            <v>4.5999999999999996</v>
          </cell>
          <cell r="J2532" t="str">
            <v xml:space="preserve">2 </v>
          </cell>
          <cell r="K2532">
            <v>167</v>
          </cell>
          <cell r="L2532">
            <v>6.4869999999999997E-3</v>
          </cell>
          <cell r="M2532">
            <v>-19</v>
          </cell>
          <cell r="N2532">
            <v>18</v>
          </cell>
          <cell r="O2532">
            <v>1</v>
          </cell>
          <cell r="P2532">
            <v>9.4710000000000001</v>
          </cell>
          <cell r="Q2532">
            <v>8.0259999999999998</v>
          </cell>
          <cell r="R2532">
            <v>8.0259999999999998</v>
          </cell>
        </row>
        <row r="2533">
          <cell r="A2533" t="str">
            <v xml:space="preserve">Колосистый </v>
          </cell>
          <cell r="B2533" t="str">
            <v xml:space="preserve">Колос Гвардейская 18 кв 1(цо) </v>
          </cell>
          <cell r="C2533" t="str">
            <v xml:space="preserve">Население </v>
          </cell>
          <cell r="D2533">
            <v>49.2</v>
          </cell>
          <cell r="E2533">
            <v>0</v>
          </cell>
          <cell r="F2533">
            <v>203.07</v>
          </cell>
          <cell r="G2533">
            <v>0.61</v>
          </cell>
          <cell r="H2533">
            <v>1.19</v>
          </cell>
          <cell r="I2533">
            <v>4.5999999999999996</v>
          </cell>
          <cell r="J2533" t="str">
            <v xml:space="preserve">2 </v>
          </cell>
          <cell r="K2533">
            <v>167</v>
          </cell>
          <cell r="L2533">
            <v>5.7459999999999994E-3</v>
          </cell>
          <cell r="M2533">
            <v>-19</v>
          </cell>
          <cell r="N2533">
            <v>18</v>
          </cell>
          <cell r="O2533">
            <v>1</v>
          </cell>
          <cell r="P2533">
            <v>8.39</v>
          </cell>
          <cell r="Q2533">
            <v>6.5280000000000005</v>
          </cell>
          <cell r="R2533">
            <v>6.5280000000000005</v>
          </cell>
        </row>
        <row r="2534">
          <cell r="A2534" t="str">
            <v xml:space="preserve">Колосистый </v>
          </cell>
          <cell r="B2534" t="str">
            <v xml:space="preserve">Колос Гвардейская 18 кв 2 </v>
          </cell>
          <cell r="C2534" t="str">
            <v xml:space="preserve">Население </v>
          </cell>
          <cell r="D2534">
            <v>34.4</v>
          </cell>
          <cell r="E2534">
            <v>0</v>
          </cell>
          <cell r="F2534">
            <v>141.96</v>
          </cell>
          <cell r="G2534">
            <v>0.61</v>
          </cell>
          <cell r="H2534">
            <v>1.19</v>
          </cell>
          <cell r="I2534">
            <v>4.5999999999999996</v>
          </cell>
          <cell r="J2534" t="str">
            <v xml:space="preserve">2 </v>
          </cell>
          <cell r="K2534">
            <v>167</v>
          </cell>
          <cell r="L2534">
            <v>4.0169999999999997E-3</v>
          </cell>
          <cell r="M2534">
            <v>-19</v>
          </cell>
          <cell r="N2534">
            <v>18</v>
          </cell>
          <cell r="O2534">
            <v>1</v>
          </cell>
          <cell r="P2534">
            <v>5.8650000000000002</v>
          </cell>
          <cell r="Q2534">
            <v>4.5659999999999998</v>
          </cell>
          <cell r="R2534">
            <v>4.5659999999999998</v>
          </cell>
        </row>
        <row r="2535">
          <cell r="A2535" t="str">
            <v xml:space="preserve">Колосистый </v>
          </cell>
          <cell r="B2535" t="str">
            <v xml:space="preserve">Колос Гвардейская 18 кв 3 (цо) </v>
          </cell>
          <cell r="C2535" t="str">
            <v xml:space="preserve">Население </v>
          </cell>
          <cell r="D2535">
            <v>65</v>
          </cell>
          <cell r="E2535">
            <v>0</v>
          </cell>
          <cell r="F2535">
            <v>268.27</v>
          </cell>
          <cell r="G2535">
            <v>0.61</v>
          </cell>
          <cell r="H2535">
            <v>1.19</v>
          </cell>
          <cell r="I2535">
            <v>4.5999999999999996</v>
          </cell>
          <cell r="J2535" t="str">
            <v xml:space="preserve">2 </v>
          </cell>
          <cell r="K2535">
            <v>167</v>
          </cell>
          <cell r="L2535">
            <v>7.5909999999999997E-3</v>
          </cell>
          <cell r="M2535">
            <v>-19</v>
          </cell>
          <cell r="N2535">
            <v>18</v>
          </cell>
          <cell r="O2535">
            <v>1</v>
          </cell>
          <cell r="P2535">
            <v>11.083</v>
          </cell>
          <cell r="Q2535">
            <v>8.6240000000000006</v>
          </cell>
          <cell r="R2535">
            <v>8.6240000000000006</v>
          </cell>
        </row>
        <row r="2536">
          <cell r="A2536" t="str">
            <v xml:space="preserve">Колосистый </v>
          </cell>
          <cell r="B2536" t="str">
            <v xml:space="preserve">Колос Гвардейская 18 кв 4 </v>
          </cell>
          <cell r="C2536" t="str">
            <v xml:space="preserve">Население </v>
          </cell>
          <cell r="D2536">
            <v>55.2</v>
          </cell>
          <cell r="E2536">
            <v>0</v>
          </cell>
          <cell r="F2536">
            <v>227.80597786776201</v>
          </cell>
          <cell r="G2536">
            <v>0.61</v>
          </cell>
          <cell r="H2536">
            <v>1.19</v>
          </cell>
          <cell r="I2536">
            <v>4.5999999999999996</v>
          </cell>
          <cell r="J2536" t="str">
            <v xml:space="preserve">2 </v>
          </cell>
          <cell r="K2536">
            <v>167</v>
          </cell>
          <cell r="L2536">
            <v>6.4459999999999995E-3</v>
          </cell>
          <cell r="M2536">
            <v>-19</v>
          </cell>
          <cell r="N2536">
            <v>18</v>
          </cell>
          <cell r="O2536">
            <v>1</v>
          </cell>
          <cell r="P2536">
            <v>9.4120000000000008</v>
          </cell>
          <cell r="Q2536">
            <v>7.3250000000000002</v>
          </cell>
          <cell r="R2536">
            <v>7.3250000000000002</v>
          </cell>
        </row>
        <row r="2537">
          <cell r="A2537" t="str">
            <v xml:space="preserve">Колосистый </v>
          </cell>
          <cell r="B2537" t="str">
            <v xml:space="preserve">Колос Гвардейская 18 кв 5(цо) </v>
          </cell>
          <cell r="C2537" t="str">
            <v xml:space="preserve">Население </v>
          </cell>
          <cell r="D2537">
            <v>57.8</v>
          </cell>
          <cell r="E2537">
            <v>0</v>
          </cell>
          <cell r="F2537">
            <v>238.55</v>
          </cell>
          <cell r="G2537">
            <v>0.61</v>
          </cell>
          <cell r="H2537">
            <v>1.19</v>
          </cell>
          <cell r="I2537">
            <v>4.5999999999999996</v>
          </cell>
          <cell r="J2537" t="str">
            <v xml:space="preserve">2 </v>
          </cell>
          <cell r="K2537">
            <v>167</v>
          </cell>
          <cell r="L2537">
            <v>6.7500000000000008E-3</v>
          </cell>
          <cell r="M2537">
            <v>-19</v>
          </cell>
          <cell r="N2537">
            <v>18</v>
          </cell>
          <cell r="O2537">
            <v>1</v>
          </cell>
          <cell r="P2537">
            <v>9.8559999999999999</v>
          </cell>
          <cell r="Q2537">
            <v>7.6680000000000001</v>
          </cell>
          <cell r="R2537">
            <v>7.6680000000000001</v>
          </cell>
        </row>
        <row r="2538">
          <cell r="A2538" t="str">
            <v xml:space="preserve">Колосистый </v>
          </cell>
          <cell r="B2538" t="str">
            <v xml:space="preserve">Колос Гвардейская 18 кв 6 </v>
          </cell>
          <cell r="C2538" t="str">
            <v xml:space="preserve">Население </v>
          </cell>
          <cell r="D2538">
            <v>62.2</v>
          </cell>
          <cell r="E2538">
            <v>0</v>
          </cell>
          <cell r="F2538">
            <v>256.70999999999998</v>
          </cell>
          <cell r="G2538">
            <v>0.61</v>
          </cell>
          <cell r="H2538">
            <v>1.19</v>
          </cell>
          <cell r="I2538">
            <v>4.5999999999999996</v>
          </cell>
          <cell r="J2538" t="str">
            <v xml:space="preserve">2 </v>
          </cell>
          <cell r="K2538">
            <v>167</v>
          </cell>
          <cell r="L2538">
            <v>7.2639999999999996E-3</v>
          </cell>
          <cell r="M2538">
            <v>-19</v>
          </cell>
          <cell r="N2538">
            <v>18</v>
          </cell>
          <cell r="O2538">
            <v>1</v>
          </cell>
          <cell r="P2538">
            <v>10.606999999999999</v>
          </cell>
          <cell r="Q2538">
            <v>8.2530000000000001</v>
          </cell>
          <cell r="R2538">
            <v>8.2530000000000001</v>
          </cell>
        </row>
        <row r="2539">
          <cell r="A2539" t="str">
            <v xml:space="preserve">Колосистый </v>
          </cell>
          <cell r="B2539" t="str">
            <v xml:space="preserve">Колос Макаренко 17 кв 1 (цо) </v>
          </cell>
          <cell r="C2539" t="str">
            <v xml:space="preserve">Население </v>
          </cell>
          <cell r="D2539">
            <v>48.8</v>
          </cell>
          <cell r="E2539">
            <v>0</v>
          </cell>
          <cell r="F2539">
            <v>209.59</v>
          </cell>
          <cell r="G2539">
            <v>0.47500000000000003</v>
          </cell>
          <cell r="H2539">
            <v>1.19</v>
          </cell>
          <cell r="I2539">
            <v>4.5999999999999996</v>
          </cell>
          <cell r="J2539" t="str">
            <v xml:space="preserve">2 </v>
          </cell>
          <cell r="K2539">
            <v>167</v>
          </cell>
          <cell r="L2539">
            <v>4.6179999999999997E-3</v>
          </cell>
          <cell r="M2539">
            <v>-19</v>
          </cell>
          <cell r="N2539">
            <v>18</v>
          </cell>
          <cell r="O2539">
            <v>1</v>
          </cell>
          <cell r="P2539">
            <v>6.742</v>
          </cell>
          <cell r="Q2539">
            <v>6.4729999999999999</v>
          </cell>
          <cell r="R2539">
            <v>6.4729999999999999</v>
          </cell>
        </row>
        <row r="2540">
          <cell r="A2540" t="str">
            <v xml:space="preserve">Колосистый </v>
          </cell>
          <cell r="B2540" t="str">
            <v xml:space="preserve">Колос Макаренко 17 кв 2 (цо) </v>
          </cell>
          <cell r="C2540" t="str">
            <v xml:space="preserve">Население </v>
          </cell>
          <cell r="D2540">
            <v>42.1</v>
          </cell>
          <cell r="E2540">
            <v>0</v>
          </cell>
          <cell r="F2540">
            <v>180.81</v>
          </cell>
          <cell r="G2540">
            <v>0.47500000000000003</v>
          </cell>
          <cell r="H2540">
            <v>1.19</v>
          </cell>
          <cell r="I2540">
            <v>4.5999999999999996</v>
          </cell>
          <cell r="J2540" t="str">
            <v xml:space="preserve">2 </v>
          </cell>
          <cell r="K2540">
            <v>167</v>
          </cell>
          <cell r="L2540">
            <v>3.9839999999999997E-3</v>
          </cell>
          <cell r="M2540">
            <v>-19</v>
          </cell>
          <cell r="N2540">
            <v>18</v>
          </cell>
          <cell r="O2540">
            <v>1</v>
          </cell>
          <cell r="P2540">
            <v>5.8170000000000002</v>
          </cell>
          <cell r="Q2540">
            <v>5.5830000000000002</v>
          </cell>
          <cell r="R2540">
            <v>5.5830000000000002</v>
          </cell>
        </row>
        <row r="2541">
          <cell r="A2541" t="str">
            <v xml:space="preserve">Колосистый </v>
          </cell>
          <cell r="B2541" t="str">
            <v xml:space="preserve">Колос Макаренко 17 кв 3 (цо) </v>
          </cell>
          <cell r="C2541" t="str">
            <v xml:space="preserve">Население </v>
          </cell>
          <cell r="D2541">
            <v>44.2</v>
          </cell>
          <cell r="E2541">
            <v>0</v>
          </cell>
          <cell r="F2541">
            <v>189.84</v>
          </cell>
          <cell r="G2541">
            <v>0.47500000000000003</v>
          </cell>
          <cell r="H2541">
            <v>1.19</v>
          </cell>
          <cell r="I2541">
            <v>4.5999999999999996</v>
          </cell>
          <cell r="J2541" t="str">
            <v xml:space="preserve">2 </v>
          </cell>
          <cell r="K2541">
            <v>167</v>
          </cell>
          <cell r="L2541">
            <v>4.1830000000000001E-3</v>
          </cell>
          <cell r="M2541">
            <v>-19</v>
          </cell>
          <cell r="N2541">
            <v>18</v>
          </cell>
          <cell r="O2541">
            <v>1</v>
          </cell>
          <cell r="P2541">
            <v>6.1070000000000002</v>
          </cell>
          <cell r="Q2541">
            <v>5.8650000000000002</v>
          </cell>
          <cell r="R2541">
            <v>5.8650000000000002</v>
          </cell>
        </row>
        <row r="2542">
          <cell r="A2542" t="str">
            <v xml:space="preserve">Колосистый </v>
          </cell>
          <cell r="B2542" t="str">
            <v xml:space="preserve">Колос Макаренко 17 кв 4 </v>
          </cell>
          <cell r="C2542" t="str">
            <v xml:space="preserve">Население </v>
          </cell>
          <cell r="D2542">
            <v>49.3</v>
          </cell>
          <cell r="E2542">
            <v>0</v>
          </cell>
          <cell r="F2542">
            <v>207.68</v>
          </cell>
          <cell r="G2542">
            <v>0.47500000000000003</v>
          </cell>
          <cell r="H2542">
            <v>1.19</v>
          </cell>
          <cell r="I2542">
            <v>4.5999999999999996</v>
          </cell>
          <cell r="J2542" t="str">
            <v xml:space="preserve">2 </v>
          </cell>
          <cell r="K2542">
            <v>167</v>
          </cell>
          <cell r="L2542">
            <v>4.5760000000000002E-3</v>
          </cell>
          <cell r="M2542">
            <v>-19</v>
          </cell>
          <cell r="N2542">
            <v>18</v>
          </cell>
          <cell r="O2542">
            <v>1</v>
          </cell>
          <cell r="P2542">
            <v>6.681</v>
          </cell>
          <cell r="Q2542">
            <v>6.54</v>
          </cell>
          <cell r="R2542">
            <v>6.54</v>
          </cell>
        </row>
        <row r="2543">
          <cell r="A2543" t="str">
            <v xml:space="preserve">Колосистый </v>
          </cell>
          <cell r="B2543" t="str">
            <v xml:space="preserve">Колос Макаренко 17 кв 5 </v>
          </cell>
          <cell r="C2543" t="str">
            <v xml:space="preserve">Население </v>
          </cell>
          <cell r="D2543">
            <v>42</v>
          </cell>
          <cell r="E2543">
            <v>0</v>
          </cell>
          <cell r="F2543">
            <v>180.81</v>
          </cell>
          <cell r="G2543">
            <v>0.47500000000000003</v>
          </cell>
          <cell r="H2543">
            <v>1.19</v>
          </cell>
          <cell r="I2543">
            <v>4.5999999999999996</v>
          </cell>
          <cell r="J2543" t="str">
            <v xml:space="preserve">2 </v>
          </cell>
          <cell r="K2543">
            <v>167</v>
          </cell>
          <cell r="L2543">
            <v>3.9839999999999997E-3</v>
          </cell>
          <cell r="M2543">
            <v>-19</v>
          </cell>
          <cell r="N2543">
            <v>18</v>
          </cell>
          <cell r="O2543">
            <v>1</v>
          </cell>
          <cell r="P2543">
            <v>5.8170000000000002</v>
          </cell>
          <cell r="Q2543">
            <v>5.5730000000000004</v>
          </cell>
          <cell r="R2543">
            <v>5.5730000000000004</v>
          </cell>
        </row>
        <row r="2544">
          <cell r="A2544" t="str">
            <v xml:space="preserve">Колосистый </v>
          </cell>
          <cell r="B2544" t="str">
            <v xml:space="preserve">Колос Макаренко 17 кв 6 (цо) </v>
          </cell>
          <cell r="C2544" t="str">
            <v xml:space="preserve">Население </v>
          </cell>
          <cell r="D2544">
            <v>44.4</v>
          </cell>
          <cell r="E2544">
            <v>0</v>
          </cell>
          <cell r="F2544">
            <v>190.71</v>
          </cell>
          <cell r="G2544">
            <v>0.47500000000000003</v>
          </cell>
          <cell r="H2544">
            <v>1.19</v>
          </cell>
          <cell r="I2544">
            <v>4.5999999999999996</v>
          </cell>
          <cell r="J2544" t="str">
            <v xml:space="preserve">2 </v>
          </cell>
          <cell r="K2544">
            <v>167</v>
          </cell>
          <cell r="L2544">
            <v>4.202E-3</v>
          </cell>
          <cell r="M2544">
            <v>-19</v>
          </cell>
          <cell r="N2544">
            <v>18</v>
          </cell>
          <cell r="O2544">
            <v>1</v>
          </cell>
          <cell r="P2544">
            <v>6.1340000000000003</v>
          </cell>
          <cell r="Q2544">
            <v>5.8929999999999998</v>
          </cell>
          <cell r="R2544">
            <v>5.8929999999999998</v>
          </cell>
        </row>
        <row r="2545">
          <cell r="A2545" t="str">
            <v xml:space="preserve">Колосистый </v>
          </cell>
          <cell r="B2545" t="str">
            <v xml:space="preserve">Колос Макаренко 17 кв 7 (цо) </v>
          </cell>
          <cell r="C2545" t="str">
            <v xml:space="preserve">Население </v>
          </cell>
          <cell r="D2545">
            <v>68.599999999999994</v>
          </cell>
          <cell r="E2545">
            <v>0</v>
          </cell>
          <cell r="F2545">
            <v>294.64</v>
          </cell>
          <cell r="G2545">
            <v>0.47500000000000003</v>
          </cell>
          <cell r="H2545">
            <v>1.19</v>
          </cell>
          <cell r="I2545">
            <v>4.5999999999999996</v>
          </cell>
          <cell r="J2545" t="str">
            <v xml:space="preserve">2 </v>
          </cell>
          <cell r="K2545">
            <v>167</v>
          </cell>
          <cell r="L2545">
            <v>6.4919999999999995E-3</v>
          </cell>
          <cell r="M2545">
            <v>-19</v>
          </cell>
          <cell r="N2545">
            <v>18</v>
          </cell>
          <cell r="O2545">
            <v>1</v>
          </cell>
          <cell r="P2545">
            <v>9.48</v>
          </cell>
          <cell r="Q2545">
            <v>9.1</v>
          </cell>
          <cell r="R2545">
            <v>9.1</v>
          </cell>
        </row>
        <row r="2546">
          <cell r="A2546" t="str">
            <v xml:space="preserve">Колосистый </v>
          </cell>
          <cell r="B2546" t="str">
            <v xml:space="preserve">Колос Макаренко 17 кв 8 (цо) </v>
          </cell>
          <cell r="C2546" t="str">
            <v xml:space="preserve">Население </v>
          </cell>
          <cell r="D2546">
            <v>41.7</v>
          </cell>
          <cell r="E2546">
            <v>0</v>
          </cell>
          <cell r="F2546">
            <v>179.09</v>
          </cell>
          <cell r="G2546">
            <v>0.47500000000000003</v>
          </cell>
          <cell r="H2546">
            <v>1.19</v>
          </cell>
          <cell r="I2546">
            <v>4.5999999999999996</v>
          </cell>
          <cell r="J2546" t="str">
            <v xml:space="preserve">2 </v>
          </cell>
          <cell r="K2546">
            <v>167</v>
          </cell>
          <cell r="L2546">
            <v>3.9459999999999999E-3</v>
          </cell>
          <cell r="M2546">
            <v>-19</v>
          </cell>
          <cell r="N2546">
            <v>18</v>
          </cell>
          <cell r="O2546">
            <v>1</v>
          </cell>
          <cell r="P2546">
            <v>5.7620000000000005</v>
          </cell>
          <cell r="Q2546">
            <v>5.5330000000000004</v>
          </cell>
          <cell r="R2546">
            <v>5.5330000000000004</v>
          </cell>
        </row>
        <row r="2547">
          <cell r="A2547" t="str">
            <v xml:space="preserve">Колосистый </v>
          </cell>
          <cell r="B2547" t="str">
            <v xml:space="preserve">Колос Макаренко 17 кв 9 (цо) </v>
          </cell>
          <cell r="C2547" t="str">
            <v xml:space="preserve">Население </v>
          </cell>
          <cell r="D2547">
            <v>44</v>
          </cell>
          <cell r="E2547">
            <v>0</v>
          </cell>
          <cell r="F2547">
            <v>187.67</v>
          </cell>
          <cell r="G2547">
            <v>0.47500000000000003</v>
          </cell>
          <cell r="H2547">
            <v>1.19</v>
          </cell>
          <cell r="I2547">
            <v>4.5999999999999996</v>
          </cell>
          <cell r="J2547" t="str">
            <v xml:space="preserve">2 </v>
          </cell>
          <cell r="K2547">
            <v>167</v>
          </cell>
          <cell r="L2547">
            <v>4.1349999999999998E-3</v>
          </cell>
          <cell r="M2547">
            <v>-19</v>
          </cell>
          <cell r="N2547">
            <v>18</v>
          </cell>
          <cell r="O2547">
            <v>1</v>
          </cell>
          <cell r="P2547">
            <v>6.0369999999999999</v>
          </cell>
          <cell r="Q2547">
            <v>5.8369999999999997</v>
          </cell>
          <cell r="R2547">
            <v>5.8369999999999997</v>
          </cell>
        </row>
        <row r="2548">
          <cell r="A2548" t="str">
            <v xml:space="preserve">Колосистый </v>
          </cell>
          <cell r="B2548" t="str">
            <v xml:space="preserve">Колос Макаренко 17 кв 10 (цо) </v>
          </cell>
          <cell r="C2548" t="str">
            <v xml:space="preserve">Население </v>
          </cell>
          <cell r="D2548">
            <v>47.4</v>
          </cell>
          <cell r="E2548">
            <v>0</v>
          </cell>
          <cell r="F2548">
            <v>203.6</v>
          </cell>
          <cell r="G2548">
            <v>0.47500000000000003</v>
          </cell>
          <cell r="H2548">
            <v>1.19</v>
          </cell>
          <cell r="I2548">
            <v>4.5999999999999996</v>
          </cell>
          <cell r="J2548" t="str">
            <v xml:space="preserve">2 </v>
          </cell>
          <cell r="K2548">
            <v>167</v>
          </cell>
          <cell r="L2548">
            <v>4.4859999999999995E-3</v>
          </cell>
          <cell r="M2548">
            <v>-19</v>
          </cell>
          <cell r="N2548">
            <v>18</v>
          </cell>
          <cell r="O2548">
            <v>1</v>
          </cell>
          <cell r="P2548">
            <v>6.55</v>
          </cell>
          <cell r="Q2548">
            <v>6.29</v>
          </cell>
          <cell r="R2548">
            <v>6.29</v>
          </cell>
        </row>
        <row r="2549">
          <cell r="A2549" t="str">
            <v xml:space="preserve">Колосистый </v>
          </cell>
          <cell r="B2549" t="str">
            <v xml:space="preserve">Колос Макаренко 17 кв 11 (цо) </v>
          </cell>
          <cell r="C2549" t="str">
            <v xml:space="preserve">Население </v>
          </cell>
          <cell r="D2549">
            <v>42.2</v>
          </cell>
          <cell r="E2549">
            <v>0</v>
          </cell>
          <cell r="F2549">
            <v>181.27</v>
          </cell>
          <cell r="G2549">
            <v>0.47500000000000003</v>
          </cell>
          <cell r="H2549">
            <v>1.19</v>
          </cell>
          <cell r="I2549">
            <v>4.5999999999999996</v>
          </cell>
          <cell r="J2549" t="str">
            <v xml:space="preserve">2 </v>
          </cell>
          <cell r="K2549">
            <v>167</v>
          </cell>
          <cell r="L2549">
            <v>3.9940000000000002E-3</v>
          </cell>
          <cell r="M2549">
            <v>-19</v>
          </cell>
          <cell r="N2549">
            <v>18</v>
          </cell>
          <cell r="O2549">
            <v>1</v>
          </cell>
          <cell r="P2549">
            <v>5.8310000000000004</v>
          </cell>
          <cell r="Q2549">
            <v>5.5990000000000002</v>
          </cell>
          <cell r="R2549">
            <v>5.5990000000000002</v>
          </cell>
        </row>
        <row r="2550">
          <cell r="A2550" t="str">
            <v xml:space="preserve">Колосистый </v>
          </cell>
          <cell r="B2550" t="str">
            <v xml:space="preserve">Колос Макаренко 17 кв 13 </v>
          </cell>
          <cell r="C2550" t="str">
            <v xml:space="preserve">Население </v>
          </cell>
          <cell r="D2550">
            <v>43.5</v>
          </cell>
          <cell r="E2550">
            <v>0</v>
          </cell>
          <cell r="F2550">
            <v>187.26</v>
          </cell>
          <cell r="G2550">
            <v>0.47500000000000003</v>
          </cell>
          <cell r="H2550">
            <v>1.19</v>
          </cell>
          <cell r="I2550">
            <v>4.5999999999999996</v>
          </cell>
          <cell r="J2550" t="str">
            <v xml:space="preserve">2 </v>
          </cell>
          <cell r="K2550">
            <v>167</v>
          </cell>
          <cell r="L2550">
            <v>4.1259999999999995E-3</v>
          </cell>
          <cell r="M2550">
            <v>-19</v>
          </cell>
          <cell r="N2550">
            <v>18</v>
          </cell>
          <cell r="O2550">
            <v>1</v>
          </cell>
          <cell r="P2550">
            <v>6.024</v>
          </cell>
          <cell r="Q2550">
            <v>5.7709999999999999</v>
          </cell>
          <cell r="R2550">
            <v>5.7709999999999999</v>
          </cell>
        </row>
        <row r="2551">
          <cell r="A2551" t="str">
            <v xml:space="preserve">Колосистый </v>
          </cell>
          <cell r="B2551" t="str">
            <v xml:space="preserve">Колос Макаренко 17 кв 14 (цо) </v>
          </cell>
          <cell r="C2551" t="str">
            <v xml:space="preserve">Население </v>
          </cell>
          <cell r="D2551">
            <v>71.599999999999994</v>
          </cell>
          <cell r="E2551">
            <v>0</v>
          </cell>
          <cell r="F2551">
            <v>301.63</v>
          </cell>
          <cell r="G2551">
            <v>0.47500000000000003</v>
          </cell>
          <cell r="H2551">
            <v>1.19</v>
          </cell>
          <cell r="I2551">
            <v>4.5999999999999996</v>
          </cell>
          <cell r="J2551" t="str">
            <v xml:space="preserve">2 </v>
          </cell>
          <cell r="K2551">
            <v>167</v>
          </cell>
          <cell r="L2551">
            <v>6.646E-3</v>
          </cell>
          <cell r="M2551">
            <v>-19</v>
          </cell>
          <cell r="N2551">
            <v>18</v>
          </cell>
          <cell r="O2551">
            <v>1</v>
          </cell>
          <cell r="P2551">
            <v>9.702</v>
          </cell>
          <cell r="Q2551">
            <v>9.4969999999999999</v>
          </cell>
          <cell r="R2551">
            <v>9.4969999999999999</v>
          </cell>
        </row>
        <row r="2552">
          <cell r="A2552" t="str">
            <v xml:space="preserve">Колосистый </v>
          </cell>
          <cell r="B2552" t="str">
            <v xml:space="preserve">Колос Макаренко 17 кв 15 (цо) </v>
          </cell>
          <cell r="C2552" t="str">
            <v xml:space="preserve">Население </v>
          </cell>
          <cell r="D2552">
            <v>49.3</v>
          </cell>
          <cell r="E2552">
            <v>0</v>
          </cell>
          <cell r="F2552">
            <v>211.72</v>
          </cell>
          <cell r="G2552">
            <v>0.47500000000000003</v>
          </cell>
          <cell r="H2552">
            <v>1.19</v>
          </cell>
          <cell r="I2552">
            <v>4.5999999999999996</v>
          </cell>
          <cell r="J2552" t="str">
            <v xml:space="preserve">2 </v>
          </cell>
          <cell r="K2552">
            <v>167</v>
          </cell>
          <cell r="L2552">
            <v>4.6649999999999999E-3</v>
          </cell>
          <cell r="M2552">
            <v>-19</v>
          </cell>
          <cell r="N2552">
            <v>18</v>
          </cell>
          <cell r="O2552">
            <v>1</v>
          </cell>
          <cell r="P2552">
            <v>6.8109999999999999</v>
          </cell>
          <cell r="Q2552">
            <v>6.54</v>
          </cell>
          <cell r="R2552">
            <v>6.54</v>
          </cell>
        </row>
        <row r="2553">
          <cell r="A2553" t="str">
            <v xml:space="preserve">Колосистый </v>
          </cell>
          <cell r="B2553" t="str">
            <v xml:space="preserve">Колос Макаренко 17 кв 16 (цо) </v>
          </cell>
          <cell r="C2553" t="str">
            <v xml:space="preserve">Население </v>
          </cell>
          <cell r="D2553">
            <v>44.7</v>
          </cell>
          <cell r="E2553">
            <v>0</v>
          </cell>
          <cell r="F2553">
            <v>191.98</v>
          </cell>
          <cell r="G2553">
            <v>0.47500000000000003</v>
          </cell>
          <cell r="H2553">
            <v>1.19</v>
          </cell>
          <cell r="I2553">
            <v>4.5999999999999996</v>
          </cell>
          <cell r="J2553" t="str">
            <v xml:space="preserve">2 </v>
          </cell>
          <cell r="K2553">
            <v>167</v>
          </cell>
          <cell r="L2553">
            <v>4.2300000000000003E-3</v>
          </cell>
          <cell r="M2553">
            <v>-19</v>
          </cell>
          <cell r="N2553">
            <v>18</v>
          </cell>
          <cell r="O2553">
            <v>1</v>
          </cell>
          <cell r="P2553">
            <v>6.1749999999999998</v>
          </cell>
          <cell r="Q2553">
            <v>5.931</v>
          </cell>
          <cell r="R2553">
            <v>5.931</v>
          </cell>
        </row>
        <row r="2554">
          <cell r="A2554" t="str">
            <v xml:space="preserve">Колосистый </v>
          </cell>
          <cell r="B2554" t="str">
            <v xml:space="preserve">Колос Макаренко 17 кв 17 (цо) </v>
          </cell>
          <cell r="C2554" t="str">
            <v xml:space="preserve">Население </v>
          </cell>
          <cell r="D2554">
            <v>68.2</v>
          </cell>
          <cell r="E2554">
            <v>0</v>
          </cell>
          <cell r="F2554">
            <v>292.91000000000003</v>
          </cell>
          <cell r="G2554">
            <v>0.47500000000000003</v>
          </cell>
          <cell r="H2554">
            <v>1.19</v>
          </cell>
          <cell r="I2554">
            <v>4.5999999999999996</v>
          </cell>
          <cell r="J2554" t="str">
            <v xml:space="preserve">2 </v>
          </cell>
          <cell r="K2554">
            <v>167</v>
          </cell>
          <cell r="L2554">
            <v>6.4539999999999997E-3</v>
          </cell>
          <cell r="M2554">
            <v>-19</v>
          </cell>
          <cell r="N2554">
            <v>18</v>
          </cell>
          <cell r="O2554">
            <v>1</v>
          </cell>
          <cell r="P2554">
            <v>9.4209999999999994</v>
          </cell>
          <cell r="Q2554">
            <v>9.0489999999999995</v>
          </cell>
          <cell r="R2554">
            <v>9.0489999999999995</v>
          </cell>
        </row>
        <row r="2555">
          <cell r="A2555" t="str">
            <v xml:space="preserve">Колосистый </v>
          </cell>
          <cell r="B2555" t="str">
            <v xml:space="preserve">Колос Макаренко 17 кв 18 (цо) </v>
          </cell>
          <cell r="C2555" t="str">
            <v xml:space="preserve">Население </v>
          </cell>
          <cell r="D2555">
            <v>49</v>
          </cell>
          <cell r="E2555">
            <v>0</v>
          </cell>
          <cell r="F2555">
            <v>210.45</v>
          </cell>
          <cell r="G2555">
            <v>0.47500000000000003</v>
          </cell>
          <cell r="H2555">
            <v>1.19</v>
          </cell>
          <cell r="I2555">
            <v>4.5999999999999996</v>
          </cell>
          <cell r="J2555" t="str">
            <v xml:space="preserve">2 </v>
          </cell>
          <cell r="K2555">
            <v>167</v>
          </cell>
          <cell r="L2555">
            <v>4.6369999999999996E-3</v>
          </cell>
          <cell r="M2555">
            <v>-19</v>
          </cell>
          <cell r="N2555">
            <v>18</v>
          </cell>
          <cell r="O2555">
            <v>1</v>
          </cell>
          <cell r="P2555">
            <v>6.77</v>
          </cell>
          <cell r="Q2555">
            <v>6.5010000000000003</v>
          </cell>
          <cell r="R2555">
            <v>6.5010000000000003</v>
          </cell>
        </row>
        <row r="2556">
          <cell r="A2556" t="str">
            <v xml:space="preserve">Колосистый </v>
          </cell>
          <cell r="B2556" t="str">
            <v xml:space="preserve">Колос Макаренко 19 кв1 </v>
          </cell>
          <cell r="C2556" t="str">
            <v xml:space="preserve">Население </v>
          </cell>
          <cell r="D2556">
            <v>39</v>
          </cell>
          <cell r="E2556">
            <v>0</v>
          </cell>
          <cell r="F2556">
            <v>167.16</v>
          </cell>
          <cell r="G2556">
            <v>0.52</v>
          </cell>
          <cell r="H2556">
            <v>1.19</v>
          </cell>
          <cell r="I2556">
            <v>4.5999999999999996</v>
          </cell>
          <cell r="J2556" t="str">
            <v xml:space="preserve">2 </v>
          </cell>
          <cell r="K2556">
            <v>167</v>
          </cell>
          <cell r="L2556">
            <v>4.032E-3</v>
          </cell>
          <cell r="M2556">
            <v>-19</v>
          </cell>
          <cell r="N2556">
            <v>18</v>
          </cell>
          <cell r="O2556">
            <v>1</v>
          </cell>
          <cell r="P2556">
            <v>5.8860000000000001</v>
          </cell>
          <cell r="Q2556">
            <v>5.1740000000000004</v>
          </cell>
          <cell r="R2556">
            <v>5.1740000000000004</v>
          </cell>
        </row>
        <row r="2557">
          <cell r="A2557" t="str">
            <v xml:space="preserve">Колосистый </v>
          </cell>
          <cell r="B2557" t="str">
            <v xml:space="preserve">Колос Макаренко 19 кв 2 (цо) </v>
          </cell>
          <cell r="C2557" t="str">
            <v xml:space="preserve">Население </v>
          </cell>
          <cell r="D2557">
            <v>38</v>
          </cell>
          <cell r="E2557">
            <v>0</v>
          </cell>
          <cell r="F2557">
            <v>165.17</v>
          </cell>
          <cell r="G2557">
            <v>0.52</v>
          </cell>
          <cell r="H2557">
            <v>1.19</v>
          </cell>
          <cell r="I2557">
            <v>4.5999999999999996</v>
          </cell>
          <cell r="J2557" t="str">
            <v xml:space="preserve">2 </v>
          </cell>
          <cell r="K2557">
            <v>167</v>
          </cell>
          <cell r="L2557">
            <v>3.9839999999999997E-3</v>
          </cell>
          <cell r="M2557">
            <v>-19</v>
          </cell>
          <cell r="N2557">
            <v>18</v>
          </cell>
          <cell r="O2557">
            <v>1</v>
          </cell>
          <cell r="P2557">
            <v>5.8170000000000002</v>
          </cell>
          <cell r="Q2557">
            <v>5.0410000000000004</v>
          </cell>
          <cell r="R2557">
            <v>5.0410000000000004</v>
          </cell>
        </row>
        <row r="2558">
          <cell r="A2558" t="str">
            <v xml:space="preserve">Колосистый </v>
          </cell>
          <cell r="B2558" t="str">
            <v xml:space="preserve">Колос Макаренко 19 кв 3 </v>
          </cell>
          <cell r="C2558" t="str">
            <v xml:space="preserve">Население </v>
          </cell>
          <cell r="D2558">
            <v>38</v>
          </cell>
          <cell r="E2558">
            <v>0</v>
          </cell>
          <cell r="F2558">
            <v>165.17</v>
          </cell>
          <cell r="G2558">
            <v>0.52</v>
          </cell>
          <cell r="H2558">
            <v>1.19</v>
          </cell>
          <cell r="I2558">
            <v>4.5999999999999996</v>
          </cell>
          <cell r="J2558" t="str">
            <v xml:space="preserve">2 </v>
          </cell>
          <cell r="K2558">
            <v>167</v>
          </cell>
          <cell r="L2558">
            <v>3.9839999999999997E-3</v>
          </cell>
          <cell r="M2558">
            <v>-19</v>
          </cell>
          <cell r="N2558">
            <v>18</v>
          </cell>
          <cell r="O2558">
            <v>1</v>
          </cell>
          <cell r="P2558">
            <v>5.8170000000000002</v>
          </cell>
          <cell r="Q2558">
            <v>5.0410000000000004</v>
          </cell>
          <cell r="R2558">
            <v>5.0410000000000004</v>
          </cell>
        </row>
        <row r="2559">
          <cell r="A2559" t="str">
            <v xml:space="preserve">Колосистый </v>
          </cell>
          <cell r="B2559" t="str">
            <v xml:space="preserve">Колос Макаренко 19 кв4 </v>
          </cell>
          <cell r="C2559" t="str">
            <v xml:space="preserve">Население </v>
          </cell>
          <cell r="D2559">
            <v>33.6</v>
          </cell>
          <cell r="E2559">
            <v>0</v>
          </cell>
          <cell r="F2559">
            <v>143.86000000000001</v>
          </cell>
          <cell r="G2559">
            <v>0.52</v>
          </cell>
          <cell r="H2559">
            <v>1.19</v>
          </cell>
          <cell r="I2559">
            <v>4.5999999999999996</v>
          </cell>
          <cell r="J2559" t="str">
            <v xml:space="preserve">2 </v>
          </cell>
          <cell r="K2559">
            <v>167</v>
          </cell>
          <cell r="L2559">
            <v>3.4700000000000004E-3</v>
          </cell>
          <cell r="M2559">
            <v>-19</v>
          </cell>
          <cell r="N2559">
            <v>18</v>
          </cell>
          <cell r="O2559">
            <v>1</v>
          </cell>
          <cell r="P2559">
            <v>5.0659999999999998</v>
          </cell>
          <cell r="Q2559">
            <v>4.4560000000000004</v>
          </cell>
          <cell r="R2559">
            <v>4.4560000000000004</v>
          </cell>
        </row>
        <row r="2560">
          <cell r="A2560" t="str">
            <v xml:space="preserve">Колосистый </v>
          </cell>
          <cell r="B2560" t="str">
            <v xml:space="preserve">Колос Макаренко 19 кв 5 (цо) </v>
          </cell>
          <cell r="C2560" t="str">
            <v xml:space="preserve">Население </v>
          </cell>
          <cell r="D2560">
            <v>37.1</v>
          </cell>
          <cell r="E2560">
            <v>0</v>
          </cell>
          <cell r="F2560">
            <v>161.27000000000001</v>
          </cell>
          <cell r="G2560">
            <v>0.52</v>
          </cell>
          <cell r="H2560">
            <v>1.19</v>
          </cell>
          <cell r="I2560">
            <v>4.5999999999999996</v>
          </cell>
          <cell r="J2560" t="str">
            <v xml:space="preserve">2 </v>
          </cell>
          <cell r="K2560">
            <v>167</v>
          </cell>
          <cell r="L2560">
            <v>3.8900000000000002E-3</v>
          </cell>
          <cell r="M2560">
            <v>-19</v>
          </cell>
          <cell r="N2560">
            <v>18</v>
          </cell>
          <cell r="O2560">
            <v>1</v>
          </cell>
          <cell r="P2560">
            <v>5.6790000000000003</v>
          </cell>
          <cell r="Q2560">
            <v>4.92</v>
          </cell>
          <cell r="R2560">
            <v>4.92</v>
          </cell>
        </row>
        <row r="2561">
          <cell r="A2561" t="str">
            <v xml:space="preserve">Колосистый </v>
          </cell>
          <cell r="B2561" t="str">
            <v xml:space="preserve">Колос Макаренко 19 кв 6 (цо) </v>
          </cell>
          <cell r="C2561" t="str">
            <v xml:space="preserve">Население </v>
          </cell>
          <cell r="D2561">
            <v>36.4</v>
          </cell>
          <cell r="E2561">
            <v>0</v>
          </cell>
          <cell r="F2561">
            <v>158.24</v>
          </cell>
          <cell r="G2561">
            <v>0.52</v>
          </cell>
          <cell r="H2561">
            <v>1.19</v>
          </cell>
          <cell r="I2561">
            <v>4.5999999999999996</v>
          </cell>
          <cell r="J2561" t="str">
            <v xml:space="preserve">2 </v>
          </cell>
          <cell r="K2561">
            <v>167</v>
          </cell>
          <cell r="L2561">
            <v>3.8169999999999996E-3</v>
          </cell>
          <cell r="M2561">
            <v>-19</v>
          </cell>
          <cell r="N2561">
            <v>18</v>
          </cell>
          <cell r="O2561">
            <v>1</v>
          </cell>
          <cell r="P2561">
            <v>5.5720000000000001</v>
          </cell>
          <cell r="Q2561">
            <v>4.8310000000000004</v>
          </cell>
          <cell r="R2561">
            <v>4.8310000000000004</v>
          </cell>
        </row>
        <row r="2562">
          <cell r="A2562" t="str">
            <v xml:space="preserve">Колосистый </v>
          </cell>
          <cell r="B2562" t="str">
            <v xml:space="preserve">Колос Макаренко 19 кв 7 (цо) </v>
          </cell>
          <cell r="C2562" t="str">
            <v xml:space="preserve">Население </v>
          </cell>
          <cell r="D2562">
            <v>64.7</v>
          </cell>
          <cell r="E2562">
            <v>0</v>
          </cell>
          <cell r="F2562">
            <v>278.47000000000003</v>
          </cell>
          <cell r="G2562">
            <v>0.52</v>
          </cell>
          <cell r="H2562">
            <v>1.19</v>
          </cell>
          <cell r="I2562">
            <v>4.5999999999999996</v>
          </cell>
          <cell r="J2562" t="str">
            <v xml:space="preserve">2 </v>
          </cell>
          <cell r="K2562">
            <v>167</v>
          </cell>
          <cell r="L2562">
            <v>6.7169999999999999E-3</v>
          </cell>
          <cell r="M2562">
            <v>-19</v>
          </cell>
          <cell r="N2562">
            <v>18</v>
          </cell>
          <cell r="O2562">
            <v>1</v>
          </cell>
          <cell r="P2562">
            <v>9.8049999999999997</v>
          </cell>
          <cell r="Q2562">
            <v>8.5839999999999996</v>
          </cell>
          <cell r="R2562">
            <v>8.5839999999999996</v>
          </cell>
        </row>
        <row r="2563">
          <cell r="A2563" t="str">
            <v xml:space="preserve">Колосистый </v>
          </cell>
          <cell r="B2563" t="str">
            <v xml:space="preserve">Колос Макаренко 19 кв 8 </v>
          </cell>
          <cell r="C2563" t="str">
            <v xml:space="preserve">Население </v>
          </cell>
          <cell r="D2563">
            <v>33.6</v>
          </cell>
          <cell r="E2563">
            <v>0</v>
          </cell>
          <cell r="F2563">
            <v>144.02000000000001</v>
          </cell>
          <cell r="G2563">
            <v>0.52</v>
          </cell>
          <cell r="H2563">
            <v>1.19</v>
          </cell>
          <cell r="I2563">
            <v>4.5999999999999996</v>
          </cell>
          <cell r="J2563" t="str">
            <v xml:space="preserve">2 </v>
          </cell>
          <cell r="K2563">
            <v>167</v>
          </cell>
          <cell r="L2563">
            <v>3.4739999999999997E-3</v>
          </cell>
          <cell r="M2563">
            <v>-19</v>
          </cell>
          <cell r="N2563">
            <v>18</v>
          </cell>
          <cell r="O2563">
            <v>1</v>
          </cell>
          <cell r="P2563">
            <v>5.0709999999999997</v>
          </cell>
          <cell r="Q2563">
            <v>4.4560000000000004</v>
          </cell>
          <cell r="R2563">
            <v>4.4560000000000004</v>
          </cell>
        </row>
        <row r="2564">
          <cell r="A2564" t="str">
            <v xml:space="preserve">Колосистый </v>
          </cell>
          <cell r="B2564" t="str">
            <v xml:space="preserve">Колос Макаренко 19 кв 9 (цо) </v>
          </cell>
          <cell r="C2564" t="str">
            <v xml:space="preserve">Население </v>
          </cell>
          <cell r="D2564">
            <v>39.9</v>
          </cell>
          <cell r="E2564">
            <v>0</v>
          </cell>
          <cell r="F2564">
            <v>171.01</v>
          </cell>
          <cell r="G2564">
            <v>0.52</v>
          </cell>
          <cell r="H2564">
            <v>1.19</v>
          </cell>
          <cell r="I2564">
            <v>4.5999999999999996</v>
          </cell>
          <cell r="J2564" t="str">
            <v xml:space="preserve">2 </v>
          </cell>
          <cell r="K2564">
            <v>167</v>
          </cell>
          <cell r="L2564">
            <v>4.1250000000000002E-3</v>
          </cell>
          <cell r="M2564">
            <v>-19</v>
          </cell>
          <cell r="N2564">
            <v>18</v>
          </cell>
          <cell r="O2564">
            <v>1</v>
          </cell>
          <cell r="P2564">
            <v>6.0220000000000002</v>
          </cell>
          <cell r="Q2564">
            <v>5.2949999999999999</v>
          </cell>
          <cell r="R2564">
            <v>5.2949999999999999</v>
          </cell>
        </row>
        <row r="2565">
          <cell r="A2565" t="str">
            <v xml:space="preserve">Колосистый </v>
          </cell>
          <cell r="B2565" t="str">
            <v xml:space="preserve">Колос Макаренко 19 кв 10 (цо) </v>
          </cell>
          <cell r="C2565" t="str">
            <v xml:space="preserve">Население </v>
          </cell>
          <cell r="D2565">
            <v>38.1</v>
          </cell>
          <cell r="E2565">
            <v>0</v>
          </cell>
          <cell r="F2565">
            <v>165.62</v>
          </cell>
          <cell r="G2565">
            <v>0.52</v>
          </cell>
          <cell r="H2565">
            <v>1.19</v>
          </cell>
          <cell r="I2565">
            <v>4.5999999999999996</v>
          </cell>
          <cell r="J2565" t="str">
            <v xml:space="preserve">2 </v>
          </cell>
          <cell r="K2565">
            <v>167</v>
          </cell>
          <cell r="L2565">
            <v>3.9949999999999994E-3</v>
          </cell>
          <cell r="M2565">
            <v>-19</v>
          </cell>
          <cell r="N2565">
            <v>18</v>
          </cell>
          <cell r="O2565">
            <v>1</v>
          </cell>
          <cell r="P2565">
            <v>5.8330000000000002</v>
          </cell>
          <cell r="Q2565">
            <v>5.0519999999999996</v>
          </cell>
          <cell r="R2565">
            <v>5.0519999999999996</v>
          </cell>
        </row>
        <row r="2566">
          <cell r="A2566" t="str">
            <v xml:space="preserve">Колосистый </v>
          </cell>
          <cell r="B2566" t="str">
            <v xml:space="preserve">Колос Макаренко 19 кв 11 (цо) </v>
          </cell>
          <cell r="C2566" t="str">
            <v xml:space="preserve">Население </v>
          </cell>
          <cell r="D2566">
            <v>37.700000000000003</v>
          </cell>
          <cell r="E2566">
            <v>0</v>
          </cell>
          <cell r="F2566">
            <v>163.38</v>
          </cell>
          <cell r="G2566">
            <v>0.52</v>
          </cell>
          <cell r="H2566">
            <v>1.19</v>
          </cell>
          <cell r="I2566">
            <v>4.5999999999999996</v>
          </cell>
          <cell r="J2566" t="str">
            <v xml:space="preserve">2 </v>
          </cell>
          <cell r="K2566">
            <v>167</v>
          </cell>
          <cell r="L2566">
            <v>3.9410000000000001E-3</v>
          </cell>
          <cell r="M2566">
            <v>-19</v>
          </cell>
          <cell r="N2566">
            <v>18</v>
          </cell>
          <cell r="O2566">
            <v>1</v>
          </cell>
          <cell r="P2566">
            <v>5.7539999999999996</v>
          </cell>
          <cell r="Q2566">
            <v>5.0030000000000001</v>
          </cell>
          <cell r="R2566">
            <v>5.0030000000000001</v>
          </cell>
        </row>
        <row r="2567">
          <cell r="A2567" t="str">
            <v xml:space="preserve">Колосистый </v>
          </cell>
          <cell r="B2567" t="str">
            <v xml:space="preserve">Колос Макаренко 19 кв 12 (цо) </v>
          </cell>
          <cell r="C2567" t="str">
            <v xml:space="preserve">Население </v>
          </cell>
          <cell r="D2567">
            <v>36.200000000000003</v>
          </cell>
          <cell r="E2567">
            <v>0</v>
          </cell>
          <cell r="F2567">
            <v>144.02000000000001</v>
          </cell>
          <cell r="G2567">
            <v>0.52</v>
          </cell>
          <cell r="H2567">
            <v>1.19</v>
          </cell>
          <cell r="I2567">
            <v>4.5999999999999996</v>
          </cell>
          <cell r="J2567" t="str">
            <v xml:space="preserve">2 </v>
          </cell>
          <cell r="K2567">
            <v>167</v>
          </cell>
          <cell r="L2567">
            <v>3.4739999999999997E-3</v>
          </cell>
          <cell r="M2567">
            <v>-19</v>
          </cell>
          <cell r="N2567">
            <v>18</v>
          </cell>
          <cell r="O2567">
            <v>1</v>
          </cell>
          <cell r="P2567">
            <v>5.0709999999999997</v>
          </cell>
          <cell r="Q2567">
            <v>4.8040000000000003</v>
          </cell>
          <cell r="R2567">
            <v>4.8040000000000003</v>
          </cell>
        </row>
        <row r="2568">
          <cell r="A2568" t="str">
            <v xml:space="preserve">Колосистый </v>
          </cell>
          <cell r="B2568" t="str">
            <v xml:space="preserve">Колос Макаренко 19 кв 13 (цо) </v>
          </cell>
          <cell r="C2568" t="str">
            <v xml:space="preserve">Население </v>
          </cell>
          <cell r="D2568">
            <v>37.9</v>
          </cell>
          <cell r="E2568">
            <v>0</v>
          </cell>
          <cell r="F2568">
            <v>154.1</v>
          </cell>
          <cell r="G2568">
            <v>0.52</v>
          </cell>
          <cell r="H2568">
            <v>1.19</v>
          </cell>
          <cell r="I2568">
            <v>4.5999999999999996</v>
          </cell>
          <cell r="J2568" t="str">
            <v xml:space="preserve">2 </v>
          </cell>
          <cell r="K2568">
            <v>167</v>
          </cell>
          <cell r="L2568">
            <v>3.7169999999999998E-3</v>
          </cell>
          <cell r="M2568">
            <v>-19</v>
          </cell>
          <cell r="N2568">
            <v>18</v>
          </cell>
          <cell r="O2568">
            <v>1</v>
          </cell>
          <cell r="P2568">
            <v>5.4269999999999996</v>
          </cell>
          <cell r="Q2568">
            <v>5.0309999999999997</v>
          </cell>
          <cell r="R2568">
            <v>5.0309999999999997</v>
          </cell>
        </row>
        <row r="2569">
          <cell r="A2569" t="str">
            <v xml:space="preserve">Колосистый </v>
          </cell>
          <cell r="B2569" t="str">
            <v xml:space="preserve">Колос Макаренко 19 кв 14 (цо) </v>
          </cell>
          <cell r="C2569" t="str">
            <v xml:space="preserve">Население </v>
          </cell>
          <cell r="D2569">
            <v>35.700000000000003</v>
          </cell>
          <cell r="E2569">
            <v>0</v>
          </cell>
          <cell r="F2569">
            <v>155.16999999999999</v>
          </cell>
          <cell r="G2569">
            <v>0.52</v>
          </cell>
          <cell r="H2569">
            <v>1.19</v>
          </cell>
          <cell r="I2569">
            <v>4.5999999999999996</v>
          </cell>
          <cell r="J2569" t="str">
            <v xml:space="preserve">2 </v>
          </cell>
          <cell r="K2569">
            <v>167</v>
          </cell>
          <cell r="L2569">
            <v>3.7429999999999998E-3</v>
          </cell>
          <cell r="M2569">
            <v>-19</v>
          </cell>
          <cell r="N2569">
            <v>18</v>
          </cell>
          <cell r="O2569">
            <v>1</v>
          </cell>
          <cell r="P2569">
            <v>5.4649999999999999</v>
          </cell>
          <cell r="Q2569">
            <v>4.7370000000000001</v>
          </cell>
          <cell r="R2569">
            <v>4.7370000000000001</v>
          </cell>
        </row>
        <row r="2570">
          <cell r="A2570" t="str">
            <v xml:space="preserve">Колосистый </v>
          </cell>
          <cell r="B2570" t="str">
            <v xml:space="preserve">Колос Макаренко 19 кв 15 (цо) </v>
          </cell>
          <cell r="C2570" t="str">
            <v xml:space="preserve">Население </v>
          </cell>
          <cell r="D2570">
            <v>38.1</v>
          </cell>
          <cell r="E2570">
            <v>0</v>
          </cell>
          <cell r="F2570">
            <v>165.331823623281</v>
          </cell>
          <cell r="G2570">
            <v>0.52</v>
          </cell>
          <cell r="H2570">
            <v>1.19</v>
          </cell>
          <cell r="I2570">
            <v>4.5999999999999996</v>
          </cell>
          <cell r="J2570" t="str">
            <v xml:space="preserve">2 </v>
          </cell>
          <cell r="K2570">
            <v>167</v>
          </cell>
          <cell r="L2570">
            <v>3.9880000000000002E-3</v>
          </cell>
          <cell r="M2570">
            <v>-19</v>
          </cell>
          <cell r="N2570">
            <v>18</v>
          </cell>
          <cell r="O2570">
            <v>1</v>
          </cell>
          <cell r="P2570">
            <v>5.8220000000000001</v>
          </cell>
          <cell r="Q2570">
            <v>5.0519999999999996</v>
          </cell>
          <cell r="R2570">
            <v>5.0519999999999996</v>
          </cell>
        </row>
        <row r="2571">
          <cell r="A2571" t="str">
            <v xml:space="preserve">Колосистый </v>
          </cell>
          <cell r="B2571" t="str">
            <v xml:space="preserve">Колос Макаренко 19 кв 16 (цо) </v>
          </cell>
          <cell r="C2571" t="str">
            <v xml:space="preserve">Население </v>
          </cell>
          <cell r="D2571">
            <v>31.9</v>
          </cell>
          <cell r="E2571">
            <v>0</v>
          </cell>
          <cell r="F2571">
            <v>137.76</v>
          </cell>
          <cell r="G2571">
            <v>0.52</v>
          </cell>
          <cell r="H2571">
            <v>1.19</v>
          </cell>
          <cell r="I2571">
            <v>4.5999999999999996</v>
          </cell>
          <cell r="J2571" t="str">
            <v xml:space="preserve">2 </v>
          </cell>
          <cell r="K2571">
            <v>167</v>
          </cell>
          <cell r="L2571">
            <v>3.323E-3</v>
          </cell>
          <cell r="M2571">
            <v>-19</v>
          </cell>
          <cell r="N2571">
            <v>18</v>
          </cell>
          <cell r="O2571">
            <v>1</v>
          </cell>
          <cell r="P2571">
            <v>4.8529999999999998</v>
          </cell>
          <cell r="Q2571">
            <v>4.234</v>
          </cell>
          <cell r="R2571">
            <v>4.234</v>
          </cell>
        </row>
        <row r="2572">
          <cell r="A2572" t="str">
            <v xml:space="preserve">Колосистый </v>
          </cell>
          <cell r="B2572" t="str">
            <v xml:space="preserve">Колос Макаренко 21 кв1 </v>
          </cell>
          <cell r="C2572" t="str">
            <v xml:space="preserve">Население </v>
          </cell>
          <cell r="D2572">
            <v>43.7</v>
          </cell>
          <cell r="E2572">
            <v>0</v>
          </cell>
          <cell r="F2572">
            <v>154.1</v>
          </cell>
          <cell r="G2572">
            <v>0.5</v>
          </cell>
          <cell r="H2572">
            <v>1.19</v>
          </cell>
          <cell r="I2572">
            <v>4.5999999999999996</v>
          </cell>
          <cell r="J2572" t="str">
            <v xml:space="preserve">2 </v>
          </cell>
          <cell r="K2572">
            <v>167</v>
          </cell>
          <cell r="L2572">
            <v>3.5739999999999999E-3</v>
          </cell>
          <cell r="M2572">
            <v>-19</v>
          </cell>
          <cell r="N2572">
            <v>18</v>
          </cell>
          <cell r="O2572">
            <v>1</v>
          </cell>
          <cell r="P2572">
            <v>5.2190000000000003</v>
          </cell>
          <cell r="Q2572">
            <v>5.7990000000000004</v>
          </cell>
          <cell r="R2572">
            <v>5.7990000000000004</v>
          </cell>
        </row>
        <row r="2573">
          <cell r="A2573" t="str">
            <v xml:space="preserve">Колосистый </v>
          </cell>
          <cell r="B2573" t="str">
            <v xml:space="preserve">Колос Макаренко 21 кв 2 (цо) </v>
          </cell>
          <cell r="C2573" t="str">
            <v xml:space="preserve">Население </v>
          </cell>
          <cell r="D2573">
            <v>47.7</v>
          </cell>
          <cell r="E2573">
            <v>0</v>
          </cell>
          <cell r="F2573">
            <v>162.41999999999999</v>
          </cell>
          <cell r="G2573">
            <v>0.5</v>
          </cell>
          <cell r="H2573">
            <v>1.19</v>
          </cell>
          <cell r="I2573">
            <v>4.5999999999999996</v>
          </cell>
          <cell r="J2573" t="str">
            <v xml:space="preserve">2 </v>
          </cell>
          <cell r="K2573">
            <v>167</v>
          </cell>
          <cell r="L2573">
            <v>3.7669999999999999E-3</v>
          </cell>
          <cell r="M2573">
            <v>-19</v>
          </cell>
          <cell r="N2573">
            <v>18</v>
          </cell>
          <cell r="O2573">
            <v>1</v>
          </cell>
          <cell r="P2573">
            <v>5.5</v>
          </cell>
          <cell r="Q2573">
            <v>6.33</v>
          </cell>
          <cell r="R2573">
            <v>6.33</v>
          </cell>
        </row>
        <row r="2574">
          <cell r="A2574" t="str">
            <v xml:space="preserve">Колосистый </v>
          </cell>
          <cell r="B2574" t="str">
            <v xml:space="preserve">Колос Макаренко 21 кв 3 (цо) </v>
          </cell>
          <cell r="C2574" t="str">
            <v xml:space="preserve">Население </v>
          </cell>
          <cell r="D2574">
            <v>49.9</v>
          </cell>
          <cell r="E2574">
            <v>0</v>
          </cell>
          <cell r="F2574">
            <v>182.85</v>
          </cell>
          <cell r="G2574">
            <v>0.5</v>
          </cell>
          <cell r="H2574">
            <v>1.19</v>
          </cell>
          <cell r="I2574">
            <v>4.5999999999999996</v>
          </cell>
          <cell r="J2574" t="str">
            <v xml:space="preserve">2 </v>
          </cell>
          <cell r="K2574">
            <v>167</v>
          </cell>
          <cell r="L2574">
            <v>4.241E-3</v>
          </cell>
          <cell r="M2574">
            <v>-19</v>
          </cell>
          <cell r="N2574">
            <v>18</v>
          </cell>
          <cell r="O2574">
            <v>1</v>
          </cell>
          <cell r="P2574">
            <v>6.1909999999999998</v>
          </cell>
          <cell r="Q2574">
            <v>6.6219999999999999</v>
          </cell>
          <cell r="R2574">
            <v>6.6219999999999999</v>
          </cell>
        </row>
        <row r="2575">
          <cell r="A2575" t="str">
            <v xml:space="preserve">Колосистый </v>
          </cell>
          <cell r="B2575" t="str">
            <v xml:space="preserve">Колос Макаренко 21 кв 4 (цо) </v>
          </cell>
          <cell r="C2575" t="str">
            <v xml:space="preserve">Население </v>
          </cell>
          <cell r="D2575">
            <v>43.9</v>
          </cell>
          <cell r="E2575">
            <v>0</v>
          </cell>
          <cell r="F2575">
            <v>154.79</v>
          </cell>
          <cell r="G2575">
            <v>0.5</v>
          </cell>
          <cell r="H2575">
            <v>1.19</v>
          </cell>
          <cell r="I2575">
            <v>4.5999999999999996</v>
          </cell>
          <cell r="J2575" t="str">
            <v xml:space="preserve">2 </v>
          </cell>
          <cell r="K2575">
            <v>167</v>
          </cell>
          <cell r="L2575">
            <v>3.5900000000000003E-3</v>
          </cell>
          <cell r="M2575">
            <v>-19</v>
          </cell>
          <cell r="N2575">
            <v>18</v>
          </cell>
          <cell r="O2575">
            <v>1</v>
          </cell>
          <cell r="P2575">
            <v>5.2409999999999997</v>
          </cell>
          <cell r="Q2575">
            <v>5.8260000000000005</v>
          </cell>
          <cell r="R2575">
            <v>5.8260000000000005</v>
          </cell>
        </row>
        <row r="2576">
          <cell r="A2576" t="str">
            <v xml:space="preserve">Колосистый </v>
          </cell>
          <cell r="B2576" t="str">
            <v xml:space="preserve">Колос Макаренко 21 кв 5 (цо) </v>
          </cell>
          <cell r="C2576" t="str">
            <v xml:space="preserve">Население </v>
          </cell>
          <cell r="D2576">
            <v>47.4</v>
          </cell>
          <cell r="E2576">
            <v>0</v>
          </cell>
          <cell r="F2576">
            <v>161.72999999999999</v>
          </cell>
          <cell r="G2576">
            <v>0.5</v>
          </cell>
          <cell r="H2576">
            <v>1.19</v>
          </cell>
          <cell r="I2576">
            <v>4.5999999999999996</v>
          </cell>
          <cell r="J2576" t="str">
            <v xml:space="preserve">2 </v>
          </cell>
          <cell r="K2576">
            <v>167</v>
          </cell>
          <cell r="L2576">
            <v>3.751E-3</v>
          </cell>
          <cell r="M2576">
            <v>-19</v>
          </cell>
          <cell r="N2576">
            <v>18</v>
          </cell>
          <cell r="O2576">
            <v>1</v>
          </cell>
          <cell r="P2576">
            <v>5.4749999999999996</v>
          </cell>
          <cell r="Q2576">
            <v>6.29</v>
          </cell>
          <cell r="R2576">
            <v>6.29</v>
          </cell>
        </row>
        <row r="2577">
          <cell r="A2577" t="str">
            <v xml:space="preserve">Колосистый </v>
          </cell>
          <cell r="B2577" t="str">
            <v xml:space="preserve">Колос Макаренко 21 кв 6 (цо) </v>
          </cell>
          <cell r="C2577" t="str">
            <v xml:space="preserve">Население </v>
          </cell>
          <cell r="D2577">
            <v>54.3</v>
          </cell>
          <cell r="E2577">
            <v>0</v>
          </cell>
          <cell r="F2577">
            <v>184.88</v>
          </cell>
          <cell r="G2577">
            <v>0.5</v>
          </cell>
          <cell r="H2577">
            <v>1.19</v>
          </cell>
          <cell r="I2577">
            <v>4.5999999999999996</v>
          </cell>
          <cell r="J2577" t="str">
            <v xml:space="preserve">2 </v>
          </cell>
          <cell r="K2577">
            <v>167</v>
          </cell>
          <cell r="L2577">
            <v>4.2880000000000001E-3</v>
          </cell>
          <cell r="M2577">
            <v>-19</v>
          </cell>
          <cell r="N2577">
            <v>18</v>
          </cell>
          <cell r="O2577">
            <v>1</v>
          </cell>
          <cell r="P2577">
            <v>6.2620000000000005</v>
          </cell>
          <cell r="Q2577">
            <v>7.2030000000000003</v>
          </cell>
          <cell r="R2577">
            <v>7.2030000000000003</v>
          </cell>
        </row>
        <row r="2578">
          <cell r="A2578" t="str">
            <v xml:space="preserve">Колосистый </v>
          </cell>
          <cell r="B2578" t="str">
            <v xml:space="preserve">Колос Макаренко 21 кв 7 (цо) </v>
          </cell>
          <cell r="C2578" t="str">
            <v xml:space="preserve">Население </v>
          </cell>
          <cell r="D2578">
            <v>66.8</v>
          </cell>
          <cell r="E2578">
            <v>0</v>
          </cell>
          <cell r="F2578">
            <v>227.43</v>
          </cell>
          <cell r="G2578">
            <v>0.5</v>
          </cell>
          <cell r="H2578">
            <v>1.19</v>
          </cell>
          <cell r="I2578">
            <v>4.5999999999999996</v>
          </cell>
          <cell r="J2578" t="str">
            <v xml:space="preserve">2 </v>
          </cell>
          <cell r="K2578">
            <v>167</v>
          </cell>
          <cell r="L2578">
            <v>5.2750000000000002E-3</v>
          </cell>
          <cell r="M2578">
            <v>-19</v>
          </cell>
          <cell r="N2578">
            <v>18</v>
          </cell>
          <cell r="O2578">
            <v>1</v>
          </cell>
          <cell r="P2578">
            <v>7.7010000000000005</v>
          </cell>
          <cell r="Q2578">
            <v>8.8620000000000001</v>
          </cell>
          <cell r="R2578">
            <v>8.8620000000000001</v>
          </cell>
        </row>
        <row r="2579">
          <cell r="A2579" t="str">
            <v xml:space="preserve">Колосистый </v>
          </cell>
          <cell r="B2579" t="str">
            <v xml:space="preserve">Колос Макаренко 21 кв 8 (цо) </v>
          </cell>
          <cell r="C2579" t="str">
            <v xml:space="preserve">Население </v>
          </cell>
          <cell r="D2579">
            <v>40</v>
          </cell>
          <cell r="E2579">
            <v>0</v>
          </cell>
          <cell r="F2579">
            <v>141.03</v>
          </cell>
          <cell r="G2579">
            <v>0.5</v>
          </cell>
          <cell r="H2579">
            <v>1.19</v>
          </cell>
          <cell r="I2579">
            <v>4.5999999999999996</v>
          </cell>
          <cell r="J2579" t="str">
            <v xml:space="preserve">2 </v>
          </cell>
          <cell r="K2579">
            <v>167</v>
          </cell>
          <cell r="L2579">
            <v>3.271E-3</v>
          </cell>
          <cell r="M2579">
            <v>-19</v>
          </cell>
          <cell r="N2579">
            <v>18</v>
          </cell>
          <cell r="O2579">
            <v>1</v>
          </cell>
          <cell r="P2579">
            <v>4.7759999999999998</v>
          </cell>
          <cell r="Q2579">
            <v>5.3070000000000004</v>
          </cell>
          <cell r="R2579">
            <v>5.3070000000000004</v>
          </cell>
        </row>
        <row r="2580">
          <cell r="A2580" t="str">
            <v xml:space="preserve">Колосистый </v>
          </cell>
          <cell r="B2580" t="str">
            <v xml:space="preserve">Колос Макаренко 21 кв 9 (цо) </v>
          </cell>
          <cell r="C2580" t="str">
            <v xml:space="preserve">Население </v>
          </cell>
          <cell r="D2580">
            <v>49.2</v>
          </cell>
          <cell r="E2580">
            <v>0</v>
          </cell>
          <cell r="F2580">
            <v>173.5</v>
          </cell>
          <cell r="G2580">
            <v>0.5</v>
          </cell>
          <cell r="H2580">
            <v>1.19</v>
          </cell>
          <cell r="I2580">
            <v>4.5999999999999996</v>
          </cell>
          <cell r="J2580" t="str">
            <v xml:space="preserve">2 </v>
          </cell>
          <cell r="K2580">
            <v>167</v>
          </cell>
          <cell r="L2580">
            <v>4.0239999999999998E-3</v>
          </cell>
          <cell r="M2580">
            <v>-19</v>
          </cell>
          <cell r="N2580">
            <v>18</v>
          </cell>
          <cell r="O2580">
            <v>1</v>
          </cell>
          <cell r="P2580">
            <v>5.875</v>
          </cell>
          <cell r="Q2580">
            <v>6.5280000000000005</v>
          </cell>
          <cell r="R2580">
            <v>6.5280000000000005</v>
          </cell>
        </row>
        <row r="2581">
          <cell r="A2581" t="str">
            <v xml:space="preserve">Колосистый </v>
          </cell>
          <cell r="B2581" t="str">
            <v xml:space="preserve">Колос Макаренко 21 кв 10 (цо) </v>
          </cell>
          <cell r="C2581" t="str">
            <v xml:space="preserve">Население </v>
          </cell>
          <cell r="D2581">
            <v>67.099999999999994</v>
          </cell>
          <cell r="E2581">
            <v>0</v>
          </cell>
          <cell r="F2581">
            <v>253.3</v>
          </cell>
          <cell r="G2581">
            <v>0.5</v>
          </cell>
          <cell r="H2581">
            <v>1.19</v>
          </cell>
          <cell r="I2581">
            <v>4.5999999999999996</v>
          </cell>
          <cell r="J2581" t="str">
            <v xml:space="preserve">2 </v>
          </cell>
          <cell r="K2581">
            <v>167</v>
          </cell>
          <cell r="L2581">
            <v>5.875E-3</v>
          </cell>
          <cell r="M2581">
            <v>-19</v>
          </cell>
          <cell r="N2581">
            <v>18</v>
          </cell>
          <cell r="O2581">
            <v>1</v>
          </cell>
          <cell r="P2581">
            <v>8.577</v>
          </cell>
          <cell r="Q2581">
            <v>8.9</v>
          </cell>
          <cell r="R2581">
            <v>8.9</v>
          </cell>
        </row>
        <row r="2582">
          <cell r="A2582" t="str">
            <v xml:space="preserve">Колосистый </v>
          </cell>
          <cell r="B2582" t="str">
            <v xml:space="preserve">Колос Макаренко 21 кв 12 </v>
          </cell>
          <cell r="C2582" t="str">
            <v xml:space="preserve">Население </v>
          </cell>
          <cell r="D2582">
            <v>49.8</v>
          </cell>
          <cell r="E2582">
            <v>0</v>
          </cell>
          <cell r="F2582">
            <v>175.61</v>
          </cell>
          <cell r="G2582">
            <v>0.5</v>
          </cell>
          <cell r="H2582">
            <v>1.19</v>
          </cell>
          <cell r="I2582">
            <v>4.5999999999999996</v>
          </cell>
          <cell r="J2582" t="str">
            <v xml:space="preserve">2 </v>
          </cell>
          <cell r="K2582">
            <v>167</v>
          </cell>
          <cell r="L2582">
            <v>4.0730000000000002E-3</v>
          </cell>
          <cell r="M2582">
            <v>-19</v>
          </cell>
          <cell r="N2582">
            <v>18</v>
          </cell>
          <cell r="O2582">
            <v>1</v>
          </cell>
          <cell r="P2582">
            <v>5.9450000000000003</v>
          </cell>
          <cell r="Q2582">
            <v>6.6059999999999999</v>
          </cell>
          <cell r="R2582">
            <v>6.6059999999999999</v>
          </cell>
        </row>
        <row r="2583">
          <cell r="A2583" t="str">
            <v xml:space="preserve">Колосистый </v>
          </cell>
          <cell r="B2583" t="str">
            <v xml:space="preserve">Колос Макаренко 21 кв 13 (цо) </v>
          </cell>
          <cell r="C2583" t="str">
            <v xml:space="preserve">Население </v>
          </cell>
          <cell r="D2583">
            <v>48.5</v>
          </cell>
          <cell r="E2583">
            <v>0</v>
          </cell>
          <cell r="F2583">
            <v>171</v>
          </cell>
          <cell r="G2583">
            <v>0.5</v>
          </cell>
          <cell r="H2583">
            <v>1.19</v>
          </cell>
          <cell r="I2583">
            <v>4.5999999999999996</v>
          </cell>
          <cell r="J2583" t="str">
            <v xml:space="preserve">2 </v>
          </cell>
          <cell r="K2583">
            <v>167</v>
          </cell>
          <cell r="L2583">
            <v>3.9659999999999999E-3</v>
          </cell>
          <cell r="M2583">
            <v>-19</v>
          </cell>
          <cell r="N2583">
            <v>18</v>
          </cell>
          <cell r="O2583">
            <v>1</v>
          </cell>
          <cell r="P2583">
            <v>5.7910000000000004</v>
          </cell>
          <cell r="Q2583">
            <v>6.4349999999999996</v>
          </cell>
          <cell r="R2583">
            <v>6.4349999999999996</v>
          </cell>
        </row>
        <row r="2584">
          <cell r="A2584" t="str">
            <v xml:space="preserve">Колосистый </v>
          </cell>
          <cell r="B2584" t="str">
            <v xml:space="preserve">Колос Макаренко 21 кв 14 (цо) </v>
          </cell>
          <cell r="C2584" t="str">
            <v xml:space="preserve">Население </v>
          </cell>
          <cell r="D2584">
            <v>29.9</v>
          </cell>
          <cell r="E2584">
            <v>0</v>
          </cell>
          <cell r="F2584">
            <v>105.07</v>
          </cell>
          <cell r="G2584">
            <v>0.5</v>
          </cell>
          <cell r="H2584">
            <v>1.19</v>
          </cell>
          <cell r="I2584">
            <v>4.5999999999999996</v>
          </cell>
          <cell r="J2584" t="str">
            <v xml:space="preserve">2 </v>
          </cell>
          <cell r="K2584">
            <v>167</v>
          </cell>
          <cell r="L2584">
            <v>2.4369999999999999E-3</v>
          </cell>
          <cell r="M2584">
            <v>-19</v>
          </cell>
          <cell r="N2584">
            <v>18</v>
          </cell>
          <cell r="O2584">
            <v>1</v>
          </cell>
          <cell r="P2584">
            <v>3.5569999999999999</v>
          </cell>
          <cell r="Q2584">
            <v>3.9689999999999999</v>
          </cell>
          <cell r="R2584">
            <v>3.9689999999999999</v>
          </cell>
        </row>
        <row r="2585">
          <cell r="A2585" t="str">
            <v xml:space="preserve">Колосистый </v>
          </cell>
          <cell r="B2585" t="str">
            <v xml:space="preserve">Колос Макаренко 21 кв 14а (цо) </v>
          </cell>
          <cell r="C2585" t="str">
            <v xml:space="preserve">Население </v>
          </cell>
          <cell r="D2585">
            <v>17.5</v>
          </cell>
          <cell r="E2585">
            <v>0</v>
          </cell>
          <cell r="F2585">
            <v>61.48</v>
          </cell>
          <cell r="G2585">
            <v>0.5</v>
          </cell>
          <cell r="H2585">
            <v>1.19</v>
          </cell>
          <cell r="I2585">
            <v>4.5999999999999996</v>
          </cell>
          <cell r="J2585" t="str">
            <v xml:space="preserve">2 </v>
          </cell>
          <cell r="K2585">
            <v>167</v>
          </cell>
          <cell r="L2585">
            <v>1.426E-3</v>
          </cell>
          <cell r="M2585">
            <v>-19</v>
          </cell>
          <cell r="N2585">
            <v>18</v>
          </cell>
          <cell r="O2585">
            <v>1</v>
          </cell>
          <cell r="P2585">
            <v>2.0819999999999999</v>
          </cell>
          <cell r="Q2585">
            <v>2.3220000000000001</v>
          </cell>
          <cell r="R2585">
            <v>2.3220000000000001</v>
          </cell>
        </row>
        <row r="2586">
          <cell r="A2586" t="str">
            <v xml:space="preserve">Колосистый </v>
          </cell>
          <cell r="B2586" t="str">
            <v xml:space="preserve">Колос Макаренко 21 кв 15 (цо) </v>
          </cell>
          <cell r="C2586" t="str">
            <v xml:space="preserve">Население </v>
          </cell>
          <cell r="D2586">
            <v>45.1</v>
          </cell>
          <cell r="E2586">
            <v>0</v>
          </cell>
          <cell r="F2586">
            <v>153.53</v>
          </cell>
          <cell r="G2586">
            <v>0.5</v>
          </cell>
          <cell r="H2586">
            <v>1.19</v>
          </cell>
          <cell r="I2586">
            <v>4.5999999999999996</v>
          </cell>
          <cell r="J2586" t="str">
            <v xml:space="preserve">2 </v>
          </cell>
          <cell r="K2586">
            <v>167</v>
          </cell>
          <cell r="L2586">
            <v>3.5609999999999999E-3</v>
          </cell>
          <cell r="M2586">
            <v>-19</v>
          </cell>
          <cell r="N2586">
            <v>18</v>
          </cell>
          <cell r="O2586">
            <v>1</v>
          </cell>
          <cell r="P2586">
            <v>5.1980000000000004</v>
          </cell>
          <cell r="Q2586">
            <v>5.9820000000000002</v>
          </cell>
          <cell r="R2586">
            <v>5.9820000000000002</v>
          </cell>
        </row>
        <row r="2587">
          <cell r="A2587" t="str">
            <v xml:space="preserve">Колосистый </v>
          </cell>
          <cell r="B2587" t="str">
            <v xml:space="preserve">Колос Макаренко 21 кв 16 (цо) </v>
          </cell>
          <cell r="C2587" t="str">
            <v xml:space="preserve">Население </v>
          </cell>
          <cell r="D2587">
            <v>52.2</v>
          </cell>
          <cell r="E2587">
            <v>0</v>
          </cell>
          <cell r="F2587">
            <v>177.72</v>
          </cell>
          <cell r="G2587">
            <v>0.5</v>
          </cell>
          <cell r="H2587">
            <v>1.19</v>
          </cell>
          <cell r="I2587">
            <v>4.5999999999999996</v>
          </cell>
          <cell r="J2587" t="str">
            <v xml:space="preserve">2 </v>
          </cell>
          <cell r="K2587">
            <v>167</v>
          </cell>
          <cell r="L2587">
            <v>4.1219999999999998E-3</v>
          </cell>
          <cell r="M2587">
            <v>-19</v>
          </cell>
          <cell r="N2587">
            <v>18</v>
          </cell>
          <cell r="O2587">
            <v>1</v>
          </cell>
          <cell r="P2587">
            <v>6.0179999999999998</v>
          </cell>
          <cell r="Q2587">
            <v>6.9260000000000002</v>
          </cell>
          <cell r="R2587">
            <v>6.9260000000000002</v>
          </cell>
        </row>
        <row r="2588">
          <cell r="A2588" t="str">
            <v xml:space="preserve">Колосистый </v>
          </cell>
          <cell r="B2588" t="str">
            <v xml:space="preserve">Колос Макаренко 21 кв 17 </v>
          </cell>
          <cell r="C2588" t="str">
            <v xml:space="preserve">Население </v>
          </cell>
          <cell r="D2588">
            <v>43.3</v>
          </cell>
          <cell r="E2588">
            <v>0</v>
          </cell>
          <cell r="F2588">
            <v>148.1</v>
          </cell>
          <cell r="G2588">
            <v>0.5</v>
          </cell>
          <cell r="H2588">
            <v>1.19</v>
          </cell>
          <cell r="I2588">
            <v>4.5999999999999996</v>
          </cell>
          <cell r="J2588" t="str">
            <v xml:space="preserve">2 </v>
          </cell>
          <cell r="K2588">
            <v>167</v>
          </cell>
          <cell r="L2588">
            <v>3.4349999999999997E-3</v>
          </cell>
          <cell r="M2588">
            <v>-19</v>
          </cell>
          <cell r="N2588">
            <v>18</v>
          </cell>
          <cell r="O2588">
            <v>1</v>
          </cell>
          <cell r="P2588">
            <v>5.016</v>
          </cell>
          <cell r="Q2588">
            <v>5.7439999999999998</v>
          </cell>
          <cell r="R2588">
            <v>5.7439999999999998</v>
          </cell>
        </row>
        <row r="2589">
          <cell r="A2589" t="str">
            <v xml:space="preserve">Колосистый </v>
          </cell>
          <cell r="B2589" t="str">
            <v xml:space="preserve">Колос Макаренко 21 кв18 </v>
          </cell>
          <cell r="C2589" t="str">
            <v xml:space="preserve">Население </v>
          </cell>
          <cell r="D2589">
            <v>45.1</v>
          </cell>
          <cell r="E2589">
            <v>0</v>
          </cell>
          <cell r="F2589">
            <v>153.53</v>
          </cell>
          <cell r="G2589">
            <v>0.5</v>
          </cell>
          <cell r="H2589">
            <v>1.19</v>
          </cell>
          <cell r="I2589">
            <v>4.5999999999999996</v>
          </cell>
          <cell r="J2589" t="str">
            <v xml:space="preserve">2 </v>
          </cell>
          <cell r="K2589">
            <v>167</v>
          </cell>
          <cell r="L2589">
            <v>3.5609999999999999E-3</v>
          </cell>
          <cell r="M2589">
            <v>-19</v>
          </cell>
          <cell r="N2589">
            <v>18</v>
          </cell>
          <cell r="O2589">
            <v>1</v>
          </cell>
          <cell r="P2589">
            <v>5.1980000000000004</v>
          </cell>
          <cell r="Q2589">
            <v>5.9820000000000002</v>
          </cell>
          <cell r="R2589">
            <v>5.9820000000000002</v>
          </cell>
        </row>
        <row r="2590">
          <cell r="A2590" t="str">
            <v xml:space="preserve">Колосистый </v>
          </cell>
          <cell r="B2590" t="str">
            <v xml:space="preserve">Колос пер Звездный 8 кв 1 ЦО </v>
          </cell>
          <cell r="C2590" t="str">
            <v xml:space="preserve">Население </v>
          </cell>
          <cell r="D2590">
            <v>41.6</v>
          </cell>
          <cell r="E2590">
            <v>0</v>
          </cell>
          <cell r="F2590">
            <v>168.70845150172801</v>
          </cell>
          <cell r="G2590">
            <v>0.57999999999999996</v>
          </cell>
          <cell r="H2590">
            <v>1.19</v>
          </cell>
          <cell r="I2590">
            <v>4.5999999999999996</v>
          </cell>
          <cell r="J2590" t="str">
            <v xml:space="preserve">2 </v>
          </cell>
          <cell r="K2590">
            <v>167</v>
          </cell>
          <cell r="L2590">
            <v>4.5389999999999996E-3</v>
          </cell>
          <cell r="M2590">
            <v>-19</v>
          </cell>
          <cell r="N2590">
            <v>18</v>
          </cell>
          <cell r="O2590">
            <v>1</v>
          </cell>
          <cell r="P2590">
            <v>6.6269999999999998</v>
          </cell>
          <cell r="Q2590">
            <v>5.5170000000000003</v>
          </cell>
          <cell r="R2590">
            <v>5.5170000000000003</v>
          </cell>
        </row>
        <row r="2591">
          <cell r="A2591" t="str">
            <v xml:space="preserve">Колосистый </v>
          </cell>
          <cell r="B2591" t="str">
            <v xml:space="preserve">Колос пер Звездный 8 кв 2 ЦО </v>
          </cell>
          <cell r="C2591" t="str">
            <v xml:space="preserve">Население </v>
          </cell>
          <cell r="D2591">
            <v>51.3</v>
          </cell>
          <cell r="E2591">
            <v>0</v>
          </cell>
          <cell r="F2591">
            <v>208.07003998825201</v>
          </cell>
          <cell r="G2591">
            <v>0.57999999999999996</v>
          </cell>
          <cell r="H2591">
            <v>1.19</v>
          </cell>
          <cell r="I2591">
            <v>4.5999999999999996</v>
          </cell>
          <cell r="J2591" t="str">
            <v xml:space="preserve">2 </v>
          </cell>
          <cell r="K2591">
            <v>167</v>
          </cell>
          <cell r="L2591">
            <v>5.5979999999999997E-3</v>
          </cell>
          <cell r="M2591">
            <v>-19</v>
          </cell>
          <cell r="N2591">
            <v>18</v>
          </cell>
          <cell r="O2591">
            <v>1</v>
          </cell>
          <cell r="P2591">
            <v>8.1739999999999995</v>
          </cell>
          <cell r="Q2591">
            <v>6.8049999999999997</v>
          </cell>
          <cell r="R2591">
            <v>6.8049999999999997</v>
          </cell>
        </row>
        <row r="2592">
          <cell r="A2592" t="str">
            <v xml:space="preserve">Колосистый </v>
          </cell>
          <cell r="B2592" t="str">
            <v xml:space="preserve">Колос пер Звездный 8 кв 3 ЦО </v>
          </cell>
          <cell r="C2592" t="str">
            <v xml:space="preserve">Население </v>
          </cell>
          <cell r="D2592">
            <v>43.6</v>
          </cell>
          <cell r="E2592">
            <v>0</v>
          </cell>
          <cell r="F2592">
            <v>176.81121475957701</v>
          </cell>
          <cell r="G2592">
            <v>0.57999999999999996</v>
          </cell>
          <cell r="H2592">
            <v>1.19</v>
          </cell>
          <cell r="I2592">
            <v>4.5999999999999996</v>
          </cell>
          <cell r="J2592" t="str">
            <v xml:space="preserve">2 </v>
          </cell>
          <cell r="K2592">
            <v>167</v>
          </cell>
          <cell r="L2592">
            <v>4.7569999999999999E-3</v>
          </cell>
          <cell r="M2592">
            <v>-19</v>
          </cell>
          <cell r="N2592">
            <v>18</v>
          </cell>
          <cell r="O2592">
            <v>1</v>
          </cell>
          <cell r="P2592">
            <v>6.9470000000000001</v>
          </cell>
          <cell r="Q2592">
            <v>5.7830000000000004</v>
          </cell>
          <cell r="R2592">
            <v>5.7830000000000004</v>
          </cell>
        </row>
        <row r="2593">
          <cell r="A2593" t="str">
            <v xml:space="preserve">Колосистый </v>
          </cell>
          <cell r="B2593" t="str">
            <v xml:space="preserve">Колос пер Звездный 8 кв 4 ЦО </v>
          </cell>
          <cell r="C2593" t="str">
            <v xml:space="preserve">Население </v>
          </cell>
          <cell r="D2593">
            <v>42.2</v>
          </cell>
          <cell r="E2593">
            <v>0</v>
          </cell>
          <cell r="F2593">
            <v>171.16158166236099</v>
          </cell>
          <cell r="G2593">
            <v>0.57999999999999996</v>
          </cell>
          <cell r="H2593">
            <v>1.19</v>
          </cell>
          <cell r="I2593">
            <v>4.5999999999999996</v>
          </cell>
          <cell r="J2593" t="str">
            <v xml:space="preserve">2 </v>
          </cell>
          <cell r="K2593">
            <v>167</v>
          </cell>
          <cell r="L2593">
            <v>4.6049999999999997E-3</v>
          </cell>
          <cell r="M2593">
            <v>-19</v>
          </cell>
          <cell r="N2593">
            <v>18</v>
          </cell>
          <cell r="O2593">
            <v>1</v>
          </cell>
          <cell r="P2593">
            <v>6.7229999999999999</v>
          </cell>
          <cell r="Q2593">
            <v>5.5990000000000002</v>
          </cell>
          <cell r="R2593">
            <v>5.5990000000000002</v>
          </cell>
        </row>
        <row r="2594">
          <cell r="A2594" t="str">
            <v xml:space="preserve">Колосистый </v>
          </cell>
          <cell r="B2594" t="str">
            <v xml:space="preserve">Колос пер Звездный 8 кв 5 ЦО </v>
          </cell>
          <cell r="C2594" t="str">
            <v xml:space="preserve">Население </v>
          </cell>
          <cell r="D2594">
            <v>40.9</v>
          </cell>
          <cell r="E2594">
            <v>0</v>
          </cell>
          <cell r="F2594">
            <v>168.37393375255101</v>
          </cell>
          <cell r="G2594">
            <v>0.57999999999999996</v>
          </cell>
          <cell r="H2594">
            <v>1.19</v>
          </cell>
          <cell r="I2594">
            <v>4.5999999999999996</v>
          </cell>
          <cell r="J2594" t="str">
            <v xml:space="preserve">2 </v>
          </cell>
          <cell r="K2594">
            <v>167</v>
          </cell>
          <cell r="L2594">
            <v>4.5300000000000002E-3</v>
          </cell>
          <cell r="M2594">
            <v>-19</v>
          </cell>
          <cell r="N2594">
            <v>18</v>
          </cell>
          <cell r="O2594">
            <v>1</v>
          </cell>
          <cell r="P2594">
            <v>6.6129999999999995</v>
          </cell>
          <cell r="Q2594">
            <v>5.4279999999999999</v>
          </cell>
          <cell r="R2594">
            <v>5.4279999999999999</v>
          </cell>
        </row>
        <row r="2595">
          <cell r="A2595" t="str">
            <v xml:space="preserve">Колосистый </v>
          </cell>
          <cell r="B2595" t="str">
            <v xml:space="preserve">Колос пер Звездный 8 кв 6 ЦО </v>
          </cell>
          <cell r="C2595" t="str">
            <v xml:space="preserve">Население </v>
          </cell>
          <cell r="D2595">
            <v>41</v>
          </cell>
          <cell r="E2595">
            <v>0</v>
          </cell>
          <cell r="F2595">
            <v>166.29248997989299</v>
          </cell>
          <cell r="G2595">
            <v>0.57999999999999996</v>
          </cell>
          <cell r="H2595">
            <v>1.19</v>
          </cell>
          <cell r="I2595">
            <v>4.5999999999999996</v>
          </cell>
          <cell r="J2595" t="str">
            <v xml:space="preserve">2 </v>
          </cell>
          <cell r="K2595">
            <v>167</v>
          </cell>
          <cell r="L2595">
            <v>4.4739999999999997E-3</v>
          </cell>
          <cell r="M2595">
            <v>-19</v>
          </cell>
          <cell r="N2595">
            <v>18</v>
          </cell>
          <cell r="O2595">
            <v>1</v>
          </cell>
          <cell r="P2595">
            <v>6.5309999999999997</v>
          </cell>
          <cell r="Q2595">
            <v>5.44</v>
          </cell>
          <cell r="R2595">
            <v>5.44</v>
          </cell>
        </row>
        <row r="2596">
          <cell r="A2596" t="str">
            <v xml:space="preserve">Колосистый </v>
          </cell>
          <cell r="B2596" t="str">
            <v xml:space="preserve">Колос пер Звездный 8 кв 7 ЦО </v>
          </cell>
          <cell r="C2596" t="str">
            <v xml:space="preserve">Население </v>
          </cell>
          <cell r="D2596">
            <v>44.8</v>
          </cell>
          <cell r="E2596">
            <v>0</v>
          </cell>
          <cell r="F2596">
            <v>181.680306442046</v>
          </cell>
          <cell r="G2596">
            <v>0.57999999999999996</v>
          </cell>
          <cell r="H2596">
            <v>1.19</v>
          </cell>
          <cell r="I2596">
            <v>4.5999999999999996</v>
          </cell>
          <cell r="J2596" t="str">
            <v xml:space="preserve">2 </v>
          </cell>
          <cell r="K2596">
            <v>167</v>
          </cell>
          <cell r="L2596">
            <v>4.888E-3</v>
          </cell>
          <cell r="M2596">
            <v>-19</v>
          </cell>
          <cell r="N2596">
            <v>18</v>
          </cell>
          <cell r="O2596">
            <v>1</v>
          </cell>
          <cell r="P2596">
            <v>7.1360000000000001</v>
          </cell>
          <cell r="Q2596">
            <v>5.9420000000000002</v>
          </cell>
          <cell r="R2596">
            <v>5.9420000000000002</v>
          </cell>
        </row>
        <row r="2597">
          <cell r="A2597" t="str">
            <v xml:space="preserve">Колосистый </v>
          </cell>
          <cell r="B2597" t="str">
            <v xml:space="preserve">Колос пер Звездный 8 кв 8 ЦО </v>
          </cell>
          <cell r="C2597" t="str">
            <v xml:space="preserve">Население </v>
          </cell>
          <cell r="D2597">
            <v>42.3</v>
          </cell>
          <cell r="E2597">
            <v>0</v>
          </cell>
          <cell r="F2597">
            <v>171.570436689134</v>
          </cell>
          <cell r="G2597">
            <v>0.57999999999999996</v>
          </cell>
          <cell r="H2597">
            <v>1.19</v>
          </cell>
          <cell r="I2597">
            <v>4.5999999999999996</v>
          </cell>
          <cell r="J2597" t="str">
            <v xml:space="preserve">2 </v>
          </cell>
          <cell r="K2597">
            <v>167</v>
          </cell>
          <cell r="L2597">
            <v>4.6159999999999994E-3</v>
          </cell>
          <cell r="M2597">
            <v>-19</v>
          </cell>
          <cell r="N2597">
            <v>18</v>
          </cell>
          <cell r="O2597">
            <v>1</v>
          </cell>
          <cell r="P2597">
            <v>6.7389999999999999</v>
          </cell>
          <cell r="Q2597">
            <v>5.6109999999999998</v>
          </cell>
          <cell r="R2597">
            <v>5.6109999999999998</v>
          </cell>
        </row>
        <row r="2598">
          <cell r="A2598" t="str">
            <v xml:space="preserve">Колосистый </v>
          </cell>
          <cell r="B2598" t="str">
            <v xml:space="preserve">Колос пер Звездный 10 кв 1 </v>
          </cell>
          <cell r="C2598" t="str">
            <v xml:space="preserve">Население </v>
          </cell>
          <cell r="D2598">
            <v>10.6</v>
          </cell>
          <cell r="E2598">
            <v>0</v>
          </cell>
          <cell r="F2598">
            <v>41.889055924751702</v>
          </cell>
          <cell r="G2598">
            <v>0.57999999999999996</v>
          </cell>
          <cell r="H2598">
            <v>1.19</v>
          </cell>
          <cell r="I2598">
            <v>4.5999999999999996</v>
          </cell>
          <cell r="J2598" t="str">
            <v xml:space="preserve">2 </v>
          </cell>
          <cell r="K2598">
            <v>167</v>
          </cell>
          <cell r="L2598">
            <v>1.108E-3</v>
          </cell>
          <cell r="M2598">
            <v>-19</v>
          </cell>
          <cell r="N2598">
            <v>18</v>
          </cell>
          <cell r="O2598">
            <v>1</v>
          </cell>
          <cell r="P2598">
            <v>1.6179999999999999</v>
          </cell>
          <cell r="Q2598">
            <v>1.4039999999999999</v>
          </cell>
          <cell r="R2598">
            <v>1.4039999999999999</v>
          </cell>
        </row>
        <row r="2599">
          <cell r="A2599" t="str">
            <v xml:space="preserve">Колосистый </v>
          </cell>
          <cell r="B2599" t="str">
            <v xml:space="preserve">Колос пер Звездный 10 кв 1 ЦО </v>
          </cell>
          <cell r="C2599" t="str">
            <v xml:space="preserve">Население </v>
          </cell>
          <cell r="D2599">
            <v>31.9</v>
          </cell>
          <cell r="E2599">
            <v>0</v>
          </cell>
          <cell r="F2599">
            <v>125.704336413052</v>
          </cell>
          <cell r="G2599">
            <v>0.57999999999999996</v>
          </cell>
          <cell r="H2599">
            <v>1.19</v>
          </cell>
          <cell r="I2599">
            <v>4.5999999999999996</v>
          </cell>
          <cell r="J2599" t="str">
            <v xml:space="preserve">2 </v>
          </cell>
          <cell r="K2599">
            <v>167</v>
          </cell>
          <cell r="L2599">
            <v>3.3239999999999997E-3</v>
          </cell>
          <cell r="M2599">
            <v>-19</v>
          </cell>
          <cell r="N2599">
            <v>18</v>
          </cell>
          <cell r="O2599">
            <v>1</v>
          </cell>
          <cell r="P2599">
            <v>4.8529999999999998</v>
          </cell>
          <cell r="Q2599">
            <v>4.234</v>
          </cell>
          <cell r="R2599">
            <v>4.234</v>
          </cell>
        </row>
        <row r="2600">
          <cell r="A2600" t="str">
            <v xml:space="preserve">Колосистый </v>
          </cell>
          <cell r="B2600" t="str">
            <v xml:space="preserve">Колос пер Звездный 10 кв 2 ЦО </v>
          </cell>
          <cell r="C2600" t="str">
            <v xml:space="preserve">Население </v>
          </cell>
          <cell r="D2600">
            <v>52.2</v>
          </cell>
          <cell r="E2600">
            <v>0</v>
          </cell>
          <cell r="F2600">
            <v>206.434619881163</v>
          </cell>
          <cell r="G2600">
            <v>0.57999999999999996</v>
          </cell>
          <cell r="H2600">
            <v>1.19</v>
          </cell>
          <cell r="I2600">
            <v>4.5999999999999996</v>
          </cell>
          <cell r="J2600" t="str">
            <v xml:space="preserve">2 </v>
          </cell>
          <cell r="K2600">
            <v>167</v>
          </cell>
          <cell r="L2600">
            <v>5.4300000000000008E-3</v>
          </cell>
          <cell r="M2600">
            <v>-19</v>
          </cell>
          <cell r="N2600">
            <v>18</v>
          </cell>
          <cell r="O2600">
            <v>1</v>
          </cell>
          <cell r="P2600">
            <v>7.9279999999999999</v>
          </cell>
          <cell r="Q2600">
            <v>6.9260000000000002</v>
          </cell>
          <cell r="R2600">
            <v>6.9260000000000002</v>
          </cell>
        </row>
        <row r="2601">
          <cell r="A2601" t="str">
            <v xml:space="preserve">Колосистый </v>
          </cell>
          <cell r="B2601" t="str">
            <v xml:space="preserve">Колос пер Звездный 10 кв 3 ЦО </v>
          </cell>
          <cell r="C2601" t="str">
            <v xml:space="preserve">Население </v>
          </cell>
          <cell r="D2601">
            <v>42.3</v>
          </cell>
          <cell r="E2601">
            <v>0</v>
          </cell>
          <cell r="F2601">
            <v>142.35588659432</v>
          </cell>
          <cell r="G2601">
            <v>0.57999999999999996</v>
          </cell>
          <cell r="H2601">
            <v>1.19</v>
          </cell>
          <cell r="I2601">
            <v>4.5999999999999996</v>
          </cell>
          <cell r="J2601" t="str">
            <v xml:space="preserve">2 </v>
          </cell>
          <cell r="K2601">
            <v>167</v>
          </cell>
          <cell r="L2601">
            <v>4.4000000000000003E-3</v>
          </cell>
          <cell r="M2601">
            <v>-19</v>
          </cell>
          <cell r="N2601">
            <v>18</v>
          </cell>
          <cell r="O2601">
            <v>1</v>
          </cell>
          <cell r="P2601">
            <v>6.4249999999999998</v>
          </cell>
          <cell r="Q2601">
            <v>5.6109999999999998</v>
          </cell>
          <cell r="R2601">
            <v>5.6109999999999998</v>
          </cell>
        </row>
        <row r="2602">
          <cell r="A2602" t="str">
            <v xml:space="preserve">Колосистый </v>
          </cell>
          <cell r="B2602" t="str">
            <v xml:space="preserve">Колос пер Звездный 10 кв 4 ЦО </v>
          </cell>
          <cell r="C2602" t="str">
            <v xml:space="preserve">Население </v>
          </cell>
          <cell r="D2602">
            <v>43</v>
          </cell>
          <cell r="E2602">
            <v>0</v>
          </cell>
          <cell r="F2602">
            <v>167.25887458862701</v>
          </cell>
          <cell r="G2602">
            <v>0.57999999999999996</v>
          </cell>
          <cell r="H2602">
            <v>1.19</v>
          </cell>
          <cell r="I2602">
            <v>4.5999999999999996</v>
          </cell>
          <cell r="J2602" t="str">
            <v xml:space="preserve">2 </v>
          </cell>
          <cell r="K2602">
            <v>167</v>
          </cell>
          <cell r="L2602">
            <v>4.4729999999999995E-3</v>
          </cell>
          <cell r="M2602">
            <v>-19</v>
          </cell>
          <cell r="N2602">
            <v>18</v>
          </cell>
          <cell r="O2602">
            <v>1</v>
          </cell>
          <cell r="P2602">
            <v>6.53</v>
          </cell>
          <cell r="Q2602">
            <v>5.7039999999999997</v>
          </cell>
          <cell r="R2602">
            <v>5.7039999999999997</v>
          </cell>
        </row>
        <row r="2603">
          <cell r="A2603" t="str">
            <v xml:space="preserve">Колосистый </v>
          </cell>
          <cell r="B2603" t="str">
            <v xml:space="preserve">Колос пер Звездный 10 кв 5 ЦО </v>
          </cell>
          <cell r="C2603" t="str">
            <v xml:space="preserve">Население </v>
          </cell>
          <cell r="D2603">
            <v>42.3</v>
          </cell>
          <cell r="E2603">
            <v>0</v>
          </cell>
          <cell r="F2603">
            <v>167.25887458862701</v>
          </cell>
          <cell r="G2603">
            <v>0.57999999999999996</v>
          </cell>
          <cell r="H2603">
            <v>1.19</v>
          </cell>
          <cell r="I2603">
            <v>4.5999999999999996</v>
          </cell>
          <cell r="J2603" t="str">
            <v xml:space="preserve">2 </v>
          </cell>
          <cell r="K2603">
            <v>167</v>
          </cell>
          <cell r="L2603">
            <v>4.4000000000000003E-3</v>
          </cell>
          <cell r="M2603">
            <v>-19</v>
          </cell>
          <cell r="N2603">
            <v>18</v>
          </cell>
          <cell r="O2603">
            <v>1</v>
          </cell>
          <cell r="P2603">
            <v>6.4249999999999998</v>
          </cell>
          <cell r="Q2603">
            <v>5.6109999999999998</v>
          </cell>
          <cell r="R2603">
            <v>5.6109999999999998</v>
          </cell>
        </row>
        <row r="2604">
          <cell r="A2604" t="str">
            <v xml:space="preserve">Колосистый </v>
          </cell>
          <cell r="B2604" t="str">
            <v xml:space="preserve">Колос пер Звездный 10 кв 6 ЦО </v>
          </cell>
          <cell r="C2604" t="str">
            <v xml:space="preserve">Население </v>
          </cell>
          <cell r="D2604">
            <v>53.9</v>
          </cell>
          <cell r="E2604">
            <v>0</v>
          </cell>
          <cell r="F2604">
            <v>213.16214350350501</v>
          </cell>
          <cell r="G2604">
            <v>0.57999999999999996</v>
          </cell>
          <cell r="H2604">
            <v>1.19</v>
          </cell>
          <cell r="I2604">
            <v>4.5999999999999996</v>
          </cell>
          <cell r="J2604" t="str">
            <v xml:space="preserve">2 </v>
          </cell>
          <cell r="K2604">
            <v>167</v>
          </cell>
          <cell r="L2604">
            <v>5.607E-3</v>
          </cell>
          <cell r="M2604">
            <v>-19</v>
          </cell>
          <cell r="N2604">
            <v>18</v>
          </cell>
          <cell r="O2604">
            <v>1</v>
          </cell>
          <cell r="P2604">
            <v>8.1850000000000005</v>
          </cell>
          <cell r="Q2604">
            <v>7.1529999999999996</v>
          </cell>
          <cell r="R2604">
            <v>7.1529999999999996</v>
          </cell>
        </row>
        <row r="2605">
          <cell r="A2605" t="str">
            <v xml:space="preserve">Колосистый </v>
          </cell>
          <cell r="B2605" t="str">
            <v xml:space="preserve">Колос пер Звездный 10 кв 7 ЦО </v>
          </cell>
          <cell r="C2605" t="str">
            <v xml:space="preserve">Население </v>
          </cell>
          <cell r="D2605">
            <v>44.4</v>
          </cell>
          <cell r="E2605">
            <v>0</v>
          </cell>
          <cell r="F2605">
            <v>177.96344256229901</v>
          </cell>
          <cell r="G2605">
            <v>0.57999999999999996</v>
          </cell>
          <cell r="H2605">
            <v>1.19</v>
          </cell>
          <cell r="I2605">
            <v>4.5999999999999996</v>
          </cell>
          <cell r="J2605" t="str">
            <v xml:space="preserve">2 </v>
          </cell>
          <cell r="K2605">
            <v>167</v>
          </cell>
          <cell r="L2605">
            <v>4.6189999999999998E-3</v>
          </cell>
          <cell r="M2605">
            <v>-19</v>
          </cell>
          <cell r="N2605">
            <v>18</v>
          </cell>
          <cell r="O2605">
            <v>1</v>
          </cell>
          <cell r="P2605">
            <v>6.7450000000000001</v>
          </cell>
          <cell r="Q2605">
            <v>5.8929999999999998</v>
          </cell>
          <cell r="R2605">
            <v>5.8929999999999998</v>
          </cell>
        </row>
        <row r="2606">
          <cell r="A2606" t="str">
            <v xml:space="preserve">Колосистый </v>
          </cell>
          <cell r="B2606" t="str">
            <v xml:space="preserve">Колос пер Звездный 10 кв 8 ЦО </v>
          </cell>
          <cell r="C2606" t="str">
            <v xml:space="preserve">Население </v>
          </cell>
          <cell r="D2606">
            <v>44</v>
          </cell>
          <cell r="E2606">
            <v>0</v>
          </cell>
          <cell r="F2606">
            <v>167.25887458862701</v>
          </cell>
          <cell r="G2606">
            <v>0.57999999999999996</v>
          </cell>
          <cell r="H2606">
            <v>1.19</v>
          </cell>
          <cell r="I2606">
            <v>4.5999999999999996</v>
          </cell>
          <cell r="J2606" t="str">
            <v xml:space="preserve">2 </v>
          </cell>
          <cell r="K2606">
            <v>167</v>
          </cell>
          <cell r="L2606">
            <v>4.5769999999999995E-3</v>
          </cell>
          <cell r="M2606">
            <v>-19</v>
          </cell>
          <cell r="N2606">
            <v>18</v>
          </cell>
          <cell r="O2606">
            <v>1</v>
          </cell>
          <cell r="P2606">
            <v>6.6820000000000004</v>
          </cell>
          <cell r="Q2606">
            <v>5.8369999999999997</v>
          </cell>
          <cell r="R2606">
            <v>5.8369999999999997</v>
          </cell>
        </row>
        <row r="2607">
          <cell r="A2607" t="str">
            <v xml:space="preserve">Колосистый </v>
          </cell>
          <cell r="B2607" t="str">
            <v xml:space="preserve">Колос Макаренко 9 кв 2 ЦО </v>
          </cell>
          <cell r="C2607" t="str">
            <v xml:space="preserve">Население </v>
          </cell>
          <cell r="D2607">
            <v>43.6</v>
          </cell>
          <cell r="E2607">
            <v>0</v>
          </cell>
          <cell r="F2607">
            <v>151.24959848577899</v>
          </cell>
          <cell r="G2607">
            <v>0.5</v>
          </cell>
          <cell r="H2607">
            <v>1.19</v>
          </cell>
          <cell r="I2607">
            <v>4.5999999999999996</v>
          </cell>
          <cell r="J2607" t="str">
            <v xml:space="preserve">2 </v>
          </cell>
          <cell r="K2607">
            <v>167</v>
          </cell>
          <cell r="L2607">
            <v>3.5079999999999998E-3</v>
          </cell>
          <cell r="M2607">
            <v>-19</v>
          </cell>
          <cell r="N2607">
            <v>18</v>
          </cell>
          <cell r="O2607">
            <v>1</v>
          </cell>
          <cell r="P2607">
            <v>5.12</v>
          </cell>
          <cell r="Q2607">
            <v>5.7830000000000004</v>
          </cell>
          <cell r="R2607">
            <v>5.7830000000000004</v>
          </cell>
        </row>
        <row r="2608">
          <cell r="A2608" t="str">
            <v xml:space="preserve">Колосистый </v>
          </cell>
          <cell r="B2608" t="str">
            <v xml:space="preserve">Колос Макаренко 9 кв 3 ЦО </v>
          </cell>
          <cell r="C2608" t="str">
            <v xml:space="preserve">Население </v>
          </cell>
          <cell r="D2608">
            <v>53.7</v>
          </cell>
          <cell r="E2608">
            <v>0</v>
          </cell>
          <cell r="F2608">
            <v>186.3025983629</v>
          </cell>
          <cell r="G2608">
            <v>0.5</v>
          </cell>
          <cell r="H2608">
            <v>1.19</v>
          </cell>
          <cell r="I2608">
            <v>4.5999999999999996</v>
          </cell>
          <cell r="J2608" t="str">
            <v xml:space="preserve">2 </v>
          </cell>
          <cell r="K2608">
            <v>167</v>
          </cell>
          <cell r="L2608">
            <v>4.3210000000000002E-3</v>
          </cell>
          <cell r="M2608">
            <v>-19</v>
          </cell>
          <cell r="N2608">
            <v>18</v>
          </cell>
          <cell r="O2608">
            <v>1</v>
          </cell>
          <cell r="P2608">
            <v>6.31</v>
          </cell>
          <cell r="Q2608">
            <v>7.1260000000000003</v>
          </cell>
          <cell r="R2608">
            <v>7.1260000000000003</v>
          </cell>
        </row>
        <row r="2609">
          <cell r="A2609" t="str">
            <v xml:space="preserve">Колосистый </v>
          </cell>
          <cell r="B2609" t="str">
            <v xml:space="preserve">Колос Макаренко 9 кв 4 ЦО </v>
          </cell>
          <cell r="C2609" t="str">
            <v xml:space="preserve">Население </v>
          </cell>
          <cell r="D2609">
            <v>46.7</v>
          </cell>
          <cell r="E2609">
            <v>0</v>
          </cell>
          <cell r="F2609">
            <v>162.02850373704601</v>
          </cell>
          <cell r="G2609">
            <v>0.5</v>
          </cell>
          <cell r="H2609">
            <v>1.19</v>
          </cell>
          <cell r="I2609">
            <v>4.5999999999999996</v>
          </cell>
          <cell r="J2609" t="str">
            <v xml:space="preserve">2 </v>
          </cell>
          <cell r="K2609">
            <v>167</v>
          </cell>
          <cell r="L2609">
            <v>3.7579999999999996E-3</v>
          </cell>
          <cell r="M2609">
            <v>-19</v>
          </cell>
          <cell r="N2609">
            <v>18</v>
          </cell>
          <cell r="O2609">
            <v>1</v>
          </cell>
          <cell r="P2609">
            <v>5.4870000000000001</v>
          </cell>
          <cell r="Q2609">
            <v>6.1970000000000001</v>
          </cell>
          <cell r="R2609">
            <v>6.1970000000000001</v>
          </cell>
        </row>
        <row r="2610">
          <cell r="A2610" t="str">
            <v xml:space="preserve">Колосистый </v>
          </cell>
          <cell r="B2610" t="str">
            <v xml:space="preserve">Колос Макаренко 9 кв 5 ЦО </v>
          </cell>
          <cell r="C2610" t="str">
            <v xml:space="preserve">Население </v>
          </cell>
          <cell r="D2610">
            <v>47</v>
          </cell>
          <cell r="E2610">
            <v>0</v>
          </cell>
          <cell r="F2610">
            <v>163.06327864116801</v>
          </cell>
          <cell r="G2610">
            <v>0.5</v>
          </cell>
          <cell r="H2610">
            <v>1.19</v>
          </cell>
          <cell r="I2610">
            <v>4.5999999999999996</v>
          </cell>
          <cell r="J2610" t="str">
            <v xml:space="preserve">2 </v>
          </cell>
          <cell r="K2610">
            <v>167</v>
          </cell>
          <cell r="L2610">
            <v>3.7819999999999998E-3</v>
          </cell>
          <cell r="M2610">
            <v>-19</v>
          </cell>
          <cell r="N2610">
            <v>18</v>
          </cell>
          <cell r="O2610">
            <v>1</v>
          </cell>
          <cell r="P2610">
            <v>5.52</v>
          </cell>
          <cell r="Q2610">
            <v>6.2359999999999998</v>
          </cell>
          <cell r="R2610">
            <v>6.2359999999999998</v>
          </cell>
        </row>
        <row r="2611">
          <cell r="A2611" t="str">
            <v xml:space="preserve">Колосистый </v>
          </cell>
          <cell r="B2611" t="str">
            <v xml:space="preserve">Колос Макаренко 9 кв 6 ЦО </v>
          </cell>
          <cell r="C2611" t="str">
            <v xml:space="preserve">Население </v>
          </cell>
          <cell r="D2611">
            <v>53.5</v>
          </cell>
          <cell r="E2611">
            <v>0</v>
          </cell>
          <cell r="F2611">
            <v>185.569632805814</v>
          </cell>
          <cell r="G2611">
            <v>0.5</v>
          </cell>
          <cell r="H2611">
            <v>1.19</v>
          </cell>
          <cell r="I2611">
            <v>4.5999999999999996</v>
          </cell>
          <cell r="J2611" t="str">
            <v xml:space="preserve">2 </v>
          </cell>
          <cell r="K2611">
            <v>167</v>
          </cell>
          <cell r="L2611">
            <v>4.3039999999999997E-3</v>
          </cell>
          <cell r="M2611">
            <v>-19</v>
          </cell>
          <cell r="N2611">
            <v>18</v>
          </cell>
          <cell r="O2611">
            <v>1</v>
          </cell>
          <cell r="P2611">
            <v>6.2839999999999998</v>
          </cell>
          <cell r="Q2611">
            <v>7.0979999999999999</v>
          </cell>
          <cell r="R2611">
            <v>7.0979999999999999</v>
          </cell>
        </row>
        <row r="2612">
          <cell r="A2612" t="str">
            <v xml:space="preserve">Колосистый </v>
          </cell>
          <cell r="B2612" t="str">
            <v xml:space="preserve">Колос Макаренко 9 кв 7 ЦО </v>
          </cell>
          <cell r="C2612" t="str">
            <v xml:space="preserve">Население </v>
          </cell>
          <cell r="D2612">
            <v>62.2</v>
          </cell>
          <cell r="E2612">
            <v>0</v>
          </cell>
          <cell r="F2612">
            <v>215.79368313036699</v>
          </cell>
          <cell r="G2612">
            <v>0.5</v>
          </cell>
          <cell r="H2612">
            <v>1.19</v>
          </cell>
          <cell r="I2612">
            <v>4.5999999999999996</v>
          </cell>
          <cell r="J2612" t="str">
            <v xml:space="preserve">2 </v>
          </cell>
          <cell r="K2612">
            <v>167</v>
          </cell>
          <cell r="L2612">
            <v>5.0049999999999999E-3</v>
          </cell>
          <cell r="M2612">
            <v>-19</v>
          </cell>
          <cell r="N2612">
            <v>18</v>
          </cell>
          <cell r="O2612">
            <v>1</v>
          </cell>
          <cell r="P2612">
            <v>7.3070000000000004</v>
          </cell>
          <cell r="Q2612">
            <v>8.2530000000000001</v>
          </cell>
          <cell r="R2612">
            <v>8.2530000000000001</v>
          </cell>
        </row>
        <row r="2613">
          <cell r="A2613" t="str">
            <v xml:space="preserve">Колосистый </v>
          </cell>
          <cell r="B2613" t="str">
            <v xml:space="preserve">Колос Макаренко 9 кв 8 ЦО </v>
          </cell>
          <cell r="C2613" t="str">
            <v xml:space="preserve">Население </v>
          </cell>
          <cell r="D2613">
            <v>42.6</v>
          </cell>
          <cell r="E2613">
            <v>0</v>
          </cell>
          <cell r="F2613">
            <v>147.800348805374</v>
          </cell>
          <cell r="G2613">
            <v>0.5</v>
          </cell>
          <cell r="H2613">
            <v>1.19</v>
          </cell>
          <cell r="I2613">
            <v>4.5999999999999996</v>
          </cell>
          <cell r="J2613" t="str">
            <v xml:space="preserve">2 </v>
          </cell>
          <cell r="K2613">
            <v>167</v>
          </cell>
          <cell r="L2613">
            <v>3.4280000000000001E-3</v>
          </cell>
          <cell r="M2613">
            <v>-19</v>
          </cell>
          <cell r="N2613">
            <v>18</v>
          </cell>
          <cell r="O2613">
            <v>1</v>
          </cell>
          <cell r="P2613">
            <v>5.0049999999999999</v>
          </cell>
          <cell r="Q2613">
            <v>5.65</v>
          </cell>
          <cell r="R2613">
            <v>5.65</v>
          </cell>
        </row>
        <row r="2614">
          <cell r="A2614" t="str">
            <v xml:space="preserve">Колосистый </v>
          </cell>
          <cell r="B2614" t="str">
            <v xml:space="preserve">Колос Макаренко 9 кв 9 ЦО </v>
          </cell>
          <cell r="C2614" t="str">
            <v xml:space="preserve">Население </v>
          </cell>
          <cell r="D2614">
            <v>51.2</v>
          </cell>
          <cell r="E2614">
            <v>0</v>
          </cell>
          <cell r="F2614">
            <v>177.63635854088099</v>
          </cell>
          <cell r="G2614">
            <v>0.5</v>
          </cell>
          <cell r="H2614">
            <v>1.19</v>
          </cell>
          <cell r="I2614">
            <v>4.5999999999999996</v>
          </cell>
          <cell r="J2614" t="str">
            <v xml:space="preserve">2 </v>
          </cell>
          <cell r="K2614">
            <v>167</v>
          </cell>
          <cell r="L2614">
            <v>4.1200000000000004E-3</v>
          </cell>
          <cell r="M2614">
            <v>-19</v>
          </cell>
          <cell r="N2614">
            <v>18</v>
          </cell>
          <cell r="O2614">
            <v>1</v>
          </cell>
          <cell r="P2614">
            <v>6.0149999999999997</v>
          </cell>
          <cell r="Q2614">
            <v>6.7940000000000005</v>
          </cell>
          <cell r="R2614">
            <v>6.7940000000000005</v>
          </cell>
        </row>
        <row r="2615">
          <cell r="A2615" t="str">
            <v xml:space="preserve">Колосистый </v>
          </cell>
          <cell r="B2615" t="str">
            <v xml:space="preserve">Колос Макаренко 9 кв 10 ЦО </v>
          </cell>
          <cell r="C2615" t="str">
            <v xml:space="preserve">Население </v>
          </cell>
          <cell r="D2615">
            <v>64</v>
          </cell>
          <cell r="E2615">
            <v>0</v>
          </cell>
          <cell r="F2615">
            <v>222.04544817610099</v>
          </cell>
          <cell r="G2615">
            <v>0.5</v>
          </cell>
          <cell r="H2615">
            <v>1.19</v>
          </cell>
          <cell r="I2615">
            <v>4.5999999999999996</v>
          </cell>
          <cell r="J2615" t="str">
            <v xml:space="preserve">2 </v>
          </cell>
          <cell r="K2615">
            <v>167</v>
          </cell>
          <cell r="L2615">
            <v>5.1500000000000001E-3</v>
          </cell>
          <cell r="M2615">
            <v>-19</v>
          </cell>
          <cell r="N2615">
            <v>18</v>
          </cell>
          <cell r="O2615">
            <v>1</v>
          </cell>
          <cell r="P2615">
            <v>7.5190000000000001</v>
          </cell>
          <cell r="Q2615">
            <v>8.4909999999999997</v>
          </cell>
          <cell r="R2615">
            <v>8.4909999999999997</v>
          </cell>
        </row>
        <row r="2616">
          <cell r="A2616" t="str">
            <v xml:space="preserve">Колосистый </v>
          </cell>
          <cell r="B2616" t="str">
            <v xml:space="preserve">Колос Макаренко 9 кв 11 ЦО </v>
          </cell>
          <cell r="C2616" t="str">
            <v xml:space="preserve">Население </v>
          </cell>
          <cell r="D2616">
            <v>38.799999999999997</v>
          </cell>
          <cell r="E2616">
            <v>0</v>
          </cell>
          <cell r="F2616">
            <v>137.66817786918301</v>
          </cell>
          <cell r="G2616">
            <v>0.5</v>
          </cell>
          <cell r="H2616">
            <v>1.19</v>
          </cell>
          <cell r="I2616">
            <v>4.5999999999999996</v>
          </cell>
          <cell r="J2616" t="str">
            <v xml:space="preserve">2 </v>
          </cell>
          <cell r="K2616">
            <v>167</v>
          </cell>
          <cell r="L2616">
            <v>3.1929999999999997E-3</v>
          </cell>
          <cell r="M2616">
            <v>-19</v>
          </cell>
          <cell r="N2616">
            <v>18</v>
          </cell>
          <cell r="O2616">
            <v>1</v>
          </cell>
          <cell r="P2616">
            <v>4.6619999999999999</v>
          </cell>
          <cell r="Q2616">
            <v>5.1459999999999999</v>
          </cell>
          <cell r="R2616">
            <v>5.1459999999999999</v>
          </cell>
        </row>
        <row r="2617">
          <cell r="A2617" t="str">
            <v xml:space="preserve">Колосистый </v>
          </cell>
          <cell r="B2617" t="str">
            <v xml:space="preserve">Колос Макаренко 9 кв 12 ЦО </v>
          </cell>
          <cell r="C2617" t="str">
            <v xml:space="preserve">Население </v>
          </cell>
          <cell r="D2617">
            <v>53.2</v>
          </cell>
          <cell r="E2617">
            <v>0</v>
          </cell>
          <cell r="F2617">
            <v>184.57797352269699</v>
          </cell>
          <cell r="G2617">
            <v>0.5</v>
          </cell>
          <cell r="H2617">
            <v>1.19</v>
          </cell>
          <cell r="I2617">
            <v>4.5999999999999996</v>
          </cell>
          <cell r="J2617" t="str">
            <v xml:space="preserve">2 </v>
          </cell>
          <cell r="K2617">
            <v>167</v>
          </cell>
          <cell r="L2617">
            <v>4.2810000000000001E-3</v>
          </cell>
          <cell r="M2617">
            <v>-19</v>
          </cell>
          <cell r="N2617">
            <v>18</v>
          </cell>
          <cell r="O2617">
            <v>1</v>
          </cell>
          <cell r="P2617">
            <v>6.25</v>
          </cell>
          <cell r="Q2617">
            <v>7.0590000000000002</v>
          </cell>
          <cell r="R2617">
            <v>7.0590000000000002</v>
          </cell>
        </row>
        <row r="2618">
          <cell r="A2618" t="str">
            <v xml:space="preserve">Колосистый </v>
          </cell>
          <cell r="B2618" t="str">
            <v xml:space="preserve">Колос Макаренко 9 кв 13 ЦО </v>
          </cell>
          <cell r="C2618" t="str">
            <v xml:space="preserve">Население </v>
          </cell>
          <cell r="D2618">
            <v>53.5</v>
          </cell>
          <cell r="E2618">
            <v>0</v>
          </cell>
          <cell r="F2618">
            <v>185.569632805814</v>
          </cell>
          <cell r="G2618">
            <v>0.5</v>
          </cell>
          <cell r="H2618">
            <v>1.19</v>
          </cell>
          <cell r="I2618">
            <v>4.5999999999999996</v>
          </cell>
          <cell r="J2618" t="str">
            <v xml:space="preserve">2 </v>
          </cell>
          <cell r="K2618">
            <v>167</v>
          </cell>
          <cell r="L2618">
            <v>4.3039999999999997E-3</v>
          </cell>
          <cell r="M2618">
            <v>-19</v>
          </cell>
          <cell r="N2618">
            <v>18</v>
          </cell>
          <cell r="O2618">
            <v>1</v>
          </cell>
          <cell r="P2618">
            <v>6.2839999999999998</v>
          </cell>
          <cell r="Q2618">
            <v>7.0979999999999999</v>
          </cell>
          <cell r="R2618">
            <v>7.0979999999999999</v>
          </cell>
        </row>
        <row r="2619">
          <cell r="A2619" t="str">
            <v xml:space="preserve">Колосистый </v>
          </cell>
          <cell r="B2619" t="str">
            <v xml:space="preserve">Колос Макаренко 9 кв 14 ЦО </v>
          </cell>
          <cell r="C2619" t="str">
            <v xml:space="preserve">Население </v>
          </cell>
          <cell r="D2619">
            <v>46.7</v>
          </cell>
          <cell r="E2619">
            <v>0</v>
          </cell>
          <cell r="F2619">
            <v>162.02850373704601</v>
          </cell>
          <cell r="G2619">
            <v>0.5</v>
          </cell>
          <cell r="H2619">
            <v>1.19</v>
          </cell>
          <cell r="I2619">
            <v>4.5999999999999996</v>
          </cell>
          <cell r="J2619" t="str">
            <v xml:space="preserve">2 </v>
          </cell>
          <cell r="K2619">
            <v>167</v>
          </cell>
          <cell r="L2619">
            <v>3.7579999999999996E-3</v>
          </cell>
          <cell r="M2619">
            <v>-19</v>
          </cell>
          <cell r="N2619">
            <v>18</v>
          </cell>
          <cell r="O2619">
            <v>1</v>
          </cell>
          <cell r="P2619">
            <v>5.4870000000000001</v>
          </cell>
          <cell r="Q2619">
            <v>6.1970000000000001</v>
          </cell>
          <cell r="R2619">
            <v>6.1970000000000001</v>
          </cell>
        </row>
        <row r="2620">
          <cell r="A2620" t="str">
            <v xml:space="preserve">Колосистый </v>
          </cell>
          <cell r="B2620" t="str">
            <v xml:space="preserve">Колос Макаренко 9 кв 15 ЦО </v>
          </cell>
          <cell r="C2620" t="str">
            <v xml:space="preserve">Население </v>
          </cell>
          <cell r="D2620">
            <v>47.2</v>
          </cell>
          <cell r="E2620">
            <v>0</v>
          </cell>
          <cell r="F2620">
            <v>163.75312857724899</v>
          </cell>
          <cell r="G2620">
            <v>0.5</v>
          </cell>
          <cell r="H2620">
            <v>1.19</v>
          </cell>
          <cell r="I2620">
            <v>4.5999999999999996</v>
          </cell>
          <cell r="J2620" t="str">
            <v xml:space="preserve">2 </v>
          </cell>
          <cell r="K2620">
            <v>167</v>
          </cell>
          <cell r="L2620">
            <v>3.7979999999999997E-3</v>
          </cell>
          <cell r="M2620">
            <v>-19</v>
          </cell>
          <cell r="N2620">
            <v>18</v>
          </cell>
          <cell r="O2620">
            <v>1</v>
          </cell>
          <cell r="P2620">
            <v>5.5460000000000003</v>
          </cell>
          <cell r="Q2620">
            <v>6.2629999999999999</v>
          </cell>
          <cell r="R2620">
            <v>6.2629999999999999</v>
          </cell>
        </row>
        <row r="2621">
          <cell r="A2621" t="str">
            <v xml:space="preserve">Колосистый </v>
          </cell>
          <cell r="B2621" t="str">
            <v xml:space="preserve">Колос Макаренко 9 кв 16 ЦО </v>
          </cell>
          <cell r="C2621" t="str">
            <v xml:space="preserve">Население </v>
          </cell>
          <cell r="D2621">
            <v>52</v>
          </cell>
          <cell r="E2621">
            <v>0</v>
          </cell>
          <cell r="F2621">
            <v>180.395758285206</v>
          </cell>
          <cell r="G2621">
            <v>0.5</v>
          </cell>
          <cell r="H2621">
            <v>1.19</v>
          </cell>
          <cell r="I2621">
            <v>4.5999999999999996</v>
          </cell>
          <cell r="J2621" t="str">
            <v xml:space="preserve">2 </v>
          </cell>
          <cell r="K2621">
            <v>167</v>
          </cell>
          <cell r="L2621">
            <v>4.1840000000000002E-3</v>
          </cell>
          <cell r="M2621">
            <v>-19</v>
          </cell>
          <cell r="N2621">
            <v>18</v>
          </cell>
          <cell r="O2621">
            <v>1</v>
          </cell>
          <cell r="P2621">
            <v>6.109</v>
          </cell>
          <cell r="Q2621">
            <v>6.899</v>
          </cell>
          <cell r="R2621">
            <v>6.899</v>
          </cell>
        </row>
        <row r="2622">
          <cell r="A2622" t="str">
            <v xml:space="preserve">Колосистый </v>
          </cell>
          <cell r="B2622" t="str">
            <v xml:space="preserve">Колос Макаренко 9 кв 17 ЦО </v>
          </cell>
          <cell r="C2622" t="str">
            <v xml:space="preserve">Население </v>
          </cell>
          <cell r="D2622">
            <v>46.7</v>
          </cell>
          <cell r="E2622">
            <v>0</v>
          </cell>
          <cell r="F2622">
            <v>162.02850373704601</v>
          </cell>
          <cell r="G2622">
            <v>0.5</v>
          </cell>
          <cell r="H2622">
            <v>1.19</v>
          </cell>
          <cell r="I2622">
            <v>4.5999999999999996</v>
          </cell>
          <cell r="J2622" t="str">
            <v xml:space="preserve">2 </v>
          </cell>
          <cell r="K2622">
            <v>167</v>
          </cell>
          <cell r="L2622">
            <v>3.7579999999999996E-3</v>
          </cell>
          <cell r="M2622">
            <v>-19</v>
          </cell>
          <cell r="N2622">
            <v>18</v>
          </cell>
          <cell r="O2622">
            <v>1</v>
          </cell>
          <cell r="P2622">
            <v>5.4870000000000001</v>
          </cell>
          <cell r="Q2622">
            <v>6.1970000000000001</v>
          </cell>
          <cell r="R2622">
            <v>6.1970000000000001</v>
          </cell>
        </row>
        <row r="2623">
          <cell r="A2623" t="str">
            <v xml:space="preserve">Колосистый </v>
          </cell>
          <cell r="B2623" t="str">
            <v xml:space="preserve">Колос Макаренко 9 кв 18 ЦО </v>
          </cell>
          <cell r="C2623" t="str">
            <v xml:space="preserve">Население </v>
          </cell>
          <cell r="D2623">
            <v>46.8</v>
          </cell>
          <cell r="E2623">
            <v>0</v>
          </cell>
          <cell r="F2623">
            <v>162.37342870508701</v>
          </cell>
          <cell r="G2623">
            <v>0.5</v>
          </cell>
          <cell r="H2623">
            <v>1.19</v>
          </cell>
          <cell r="I2623">
            <v>4.5999999999999996</v>
          </cell>
          <cell r="J2623" t="str">
            <v xml:space="preserve">2 </v>
          </cell>
          <cell r="K2623">
            <v>167</v>
          </cell>
          <cell r="L2623">
            <v>3.7659999999999998E-3</v>
          </cell>
          <cell r="M2623">
            <v>-19</v>
          </cell>
          <cell r="N2623">
            <v>18</v>
          </cell>
          <cell r="O2623">
            <v>1</v>
          </cell>
          <cell r="P2623">
            <v>5.4989999999999997</v>
          </cell>
          <cell r="Q2623">
            <v>6.2080000000000002</v>
          </cell>
          <cell r="R2623">
            <v>6.2080000000000002</v>
          </cell>
        </row>
        <row r="2624">
          <cell r="A2624" t="str">
            <v xml:space="preserve">Колосистый </v>
          </cell>
          <cell r="B2624" t="str">
            <v xml:space="preserve">Колос Макаренко 9 кв 1 ЦО </v>
          </cell>
          <cell r="C2624" t="str">
            <v xml:space="preserve">Население </v>
          </cell>
          <cell r="D2624">
            <v>43.3</v>
          </cell>
          <cell r="E2624">
            <v>0</v>
          </cell>
          <cell r="F2624">
            <v>150.21482358165801</v>
          </cell>
          <cell r="G2624">
            <v>0.5</v>
          </cell>
          <cell r="H2624">
            <v>1.19</v>
          </cell>
          <cell r="I2624">
            <v>4.5999999999999996</v>
          </cell>
          <cell r="J2624" t="str">
            <v xml:space="preserve">2 </v>
          </cell>
          <cell r="K2624">
            <v>167</v>
          </cell>
          <cell r="L2624">
            <v>3.4839999999999997E-3</v>
          </cell>
          <cell r="M2624">
            <v>-19</v>
          </cell>
          <cell r="N2624">
            <v>18</v>
          </cell>
          <cell r="O2624">
            <v>1</v>
          </cell>
          <cell r="P2624">
            <v>5.0869999999999997</v>
          </cell>
          <cell r="Q2624">
            <v>5.7439999999999998</v>
          </cell>
          <cell r="R2624">
            <v>5.7439999999999998</v>
          </cell>
        </row>
        <row r="2625">
          <cell r="A2625" t="str">
            <v xml:space="preserve">Колосистый </v>
          </cell>
          <cell r="B2625" t="str">
            <v xml:space="preserve">Колос Макаренко 25 кв 1 ЦО </v>
          </cell>
          <cell r="C2625" t="str">
            <v xml:space="preserve">Население </v>
          </cell>
          <cell r="D2625">
            <v>44.6</v>
          </cell>
          <cell r="E2625">
            <v>0</v>
          </cell>
          <cell r="F2625">
            <v>134.693200019833</v>
          </cell>
          <cell r="G2625">
            <v>0.5</v>
          </cell>
          <cell r="H2625">
            <v>1.19</v>
          </cell>
          <cell r="I2625">
            <v>4.5999999999999996</v>
          </cell>
          <cell r="J2625" t="str">
            <v xml:space="preserve">2 </v>
          </cell>
          <cell r="K2625">
            <v>167</v>
          </cell>
          <cell r="L2625">
            <v>3.6769999999999997E-3</v>
          </cell>
          <cell r="M2625">
            <v>-19</v>
          </cell>
          <cell r="N2625">
            <v>18</v>
          </cell>
          <cell r="O2625">
            <v>1</v>
          </cell>
          <cell r="P2625">
            <v>5.3689999999999998</v>
          </cell>
          <cell r="Q2625">
            <v>5.915</v>
          </cell>
          <cell r="R2625">
            <v>5.915</v>
          </cell>
        </row>
        <row r="2626">
          <cell r="A2626" t="str">
            <v xml:space="preserve">Колосистый </v>
          </cell>
          <cell r="B2626" t="str">
            <v xml:space="preserve">Колос Макаренко 25 кв 2 ЦО </v>
          </cell>
          <cell r="C2626" t="str">
            <v xml:space="preserve">Население </v>
          </cell>
          <cell r="D2626">
            <v>44.7</v>
          </cell>
          <cell r="E2626">
            <v>0</v>
          </cell>
          <cell r="F2626">
            <v>145.47210527109999</v>
          </cell>
          <cell r="G2626">
            <v>0.5</v>
          </cell>
          <cell r="H2626">
            <v>1.19</v>
          </cell>
          <cell r="I2626">
            <v>4.5999999999999996</v>
          </cell>
          <cell r="J2626" t="str">
            <v xml:space="preserve">2 </v>
          </cell>
          <cell r="K2626">
            <v>167</v>
          </cell>
          <cell r="L2626">
            <v>3.6849999999999999E-3</v>
          </cell>
          <cell r="M2626">
            <v>-19</v>
          </cell>
          <cell r="N2626">
            <v>18</v>
          </cell>
          <cell r="O2626">
            <v>1</v>
          </cell>
          <cell r="P2626">
            <v>5.38</v>
          </cell>
          <cell r="Q2626">
            <v>5.931</v>
          </cell>
          <cell r="R2626">
            <v>5.931</v>
          </cell>
        </row>
        <row r="2627">
          <cell r="A2627" t="str">
            <v xml:space="preserve">Колосистый </v>
          </cell>
          <cell r="B2627" t="str">
            <v xml:space="preserve">Колос Макаренко 25 кв 3 </v>
          </cell>
          <cell r="C2627" t="str">
            <v xml:space="preserve">Население </v>
          </cell>
          <cell r="D2627">
            <v>50</v>
          </cell>
          <cell r="E2627">
            <v>0</v>
          </cell>
          <cell r="F2627">
            <v>179.490330244099</v>
          </cell>
          <cell r="G2627">
            <v>0.5</v>
          </cell>
          <cell r="H2627">
            <v>1.19</v>
          </cell>
          <cell r="I2627">
            <v>4.5999999999999996</v>
          </cell>
          <cell r="J2627" t="str">
            <v xml:space="preserve">2 </v>
          </cell>
          <cell r="K2627">
            <v>167</v>
          </cell>
          <cell r="L2627">
            <v>4.1219999999999998E-3</v>
          </cell>
          <cell r="M2627">
            <v>-19</v>
          </cell>
          <cell r="N2627">
            <v>18</v>
          </cell>
          <cell r="O2627">
            <v>1</v>
          </cell>
          <cell r="P2627">
            <v>6.0179999999999998</v>
          </cell>
          <cell r="Q2627">
            <v>6.6340000000000003</v>
          </cell>
          <cell r="R2627">
            <v>6.6340000000000003</v>
          </cell>
        </row>
        <row r="2628">
          <cell r="A2628" t="str">
            <v xml:space="preserve">Колосистый </v>
          </cell>
          <cell r="B2628" t="str">
            <v xml:space="preserve">Колос Макаренко 25 кв 4 ЦО </v>
          </cell>
          <cell r="C2628" t="str">
            <v xml:space="preserve">Население </v>
          </cell>
          <cell r="D2628">
            <v>44.5</v>
          </cell>
          <cell r="E2628">
            <v>0</v>
          </cell>
          <cell r="F2628">
            <v>154.871310650205</v>
          </cell>
          <cell r="G2628">
            <v>0.5</v>
          </cell>
          <cell r="H2628">
            <v>1.19</v>
          </cell>
          <cell r="I2628">
            <v>4.5999999999999996</v>
          </cell>
          <cell r="J2628" t="str">
            <v xml:space="preserve">2 </v>
          </cell>
          <cell r="K2628">
            <v>167</v>
          </cell>
          <cell r="L2628">
            <v>3.6679999999999998E-3</v>
          </cell>
          <cell r="M2628">
            <v>-19</v>
          </cell>
          <cell r="N2628">
            <v>18</v>
          </cell>
          <cell r="O2628">
            <v>1</v>
          </cell>
          <cell r="P2628">
            <v>5.3540000000000001</v>
          </cell>
          <cell r="Q2628">
            <v>5.9039999999999999</v>
          </cell>
          <cell r="R2628">
            <v>5.9039999999999999</v>
          </cell>
        </row>
        <row r="2629">
          <cell r="A2629" t="str">
            <v xml:space="preserve">Колосистый </v>
          </cell>
          <cell r="B2629" t="str">
            <v xml:space="preserve">Колос Макаренко 25 кв 5 ЦО </v>
          </cell>
          <cell r="C2629" t="str">
            <v xml:space="preserve">Население </v>
          </cell>
          <cell r="D2629">
            <v>45.5</v>
          </cell>
          <cell r="E2629">
            <v>0</v>
          </cell>
          <cell r="F2629">
            <v>163.10639426217301</v>
          </cell>
          <cell r="G2629">
            <v>0.5</v>
          </cell>
          <cell r="H2629">
            <v>1.19</v>
          </cell>
          <cell r="I2629">
            <v>4.5999999999999996</v>
          </cell>
          <cell r="J2629" t="str">
            <v xml:space="preserve">2 </v>
          </cell>
          <cell r="K2629">
            <v>167</v>
          </cell>
          <cell r="L2629">
            <v>3.751E-3</v>
          </cell>
          <cell r="M2629">
            <v>-19</v>
          </cell>
          <cell r="N2629">
            <v>18</v>
          </cell>
          <cell r="O2629">
            <v>1</v>
          </cell>
          <cell r="P2629">
            <v>5.4749999999999996</v>
          </cell>
          <cell r="Q2629">
            <v>6.0359999999999996</v>
          </cell>
          <cell r="R2629">
            <v>6.0359999999999996</v>
          </cell>
        </row>
        <row r="2630">
          <cell r="A2630" t="str">
            <v xml:space="preserve">Колосистый </v>
          </cell>
          <cell r="B2630" t="str">
            <v xml:space="preserve">Колос Макаренко 25 кв 6 ЦО </v>
          </cell>
          <cell r="C2630" t="str">
            <v xml:space="preserve">Население </v>
          </cell>
          <cell r="D2630">
            <v>50</v>
          </cell>
          <cell r="E2630">
            <v>0</v>
          </cell>
          <cell r="F2630">
            <v>179.490330244099</v>
          </cell>
          <cell r="G2630">
            <v>0.5</v>
          </cell>
          <cell r="H2630">
            <v>1.19</v>
          </cell>
          <cell r="I2630">
            <v>4.5999999999999996</v>
          </cell>
          <cell r="J2630" t="str">
            <v xml:space="preserve">2 </v>
          </cell>
          <cell r="K2630">
            <v>167</v>
          </cell>
          <cell r="L2630">
            <v>4.1219999999999998E-3</v>
          </cell>
          <cell r="M2630">
            <v>-19</v>
          </cell>
          <cell r="N2630">
            <v>18</v>
          </cell>
          <cell r="O2630">
            <v>1</v>
          </cell>
          <cell r="P2630">
            <v>6.0179999999999998</v>
          </cell>
          <cell r="Q2630">
            <v>6.6340000000000003</v>
          </cell>
          <cell r="R2630">
            <v>6.6340000000000003</v>
          </cell>
        </row>
        <row r="2631">
          <cell r="A2631" t="str">
            <v xml:space="preserve">Колосистый </v>
          </cell>
          <cell r="B2631" t="str">
            <v xml:space="preserve">Колос Макаренко 25 кв 7 ЦО </v>
          </cell>
          <cell r="C2631" t="str">
            <v xml:space="preserve">Население </v>
          </cell>
          <cell r="D2631">
            <v>63.7</v>
          </cell>
          <cell r="E2631">
            <v>0</v>
          </cell>
          <cell r="F2631">
            <v>200.83256264160801</v>
          </cell>
          <cell r="G2631">
            <v>0.5</v>
          </cell>
          <cell r="H2631">
            <v>1.19</v>
          </cell>
          <cell r="I2631">
            <v>4.5999999999999996</v>
          </cell>
          <cell r="J2631" t="str">
            <v xml:space="preserve">2 </v>
          </cell>
          <cell r="K2631">
            <v>167</v>
          </cell>
          <cell r="L2631">
            <v>5.2509999999999996E-3</v>
          </cell>
          <cell r="M2631">
            <v>-19</v>
          </cell>
          <cell r="N2631">
            <v>18</v>
          </cell>
          <cell r="O2631">
            <v>1</v>
          </cell>
          <cell r="P2631">
            <v>7.6660000000000004</v>
          </cell>
          <cell r="Q2631">
            <v>8.4529999999999994</v>
          </cell>
          <cell r="R2631">
            <v>8.4529999999999994</v>
          </cell>
        </row>
        <row r="2632">
          <cell r="A2632" t="str">
            <v xml:space="preserve">Колосистый </v>
          </cell>
          <cell r="B2632" t="str">
            <v xml:space="preserve">Колос Макаренко 25 кв 8 ЦО </v>
          </cell>
          <cell r="C2632" t="str">
            <v xml:space="preserve">Население </v>
          </cell>
          <cell r="D2632">
            <v>40.700000000000003</v>
          </cell>
          <cell r="E2632">
            <v>0</v>
          </cell>
          <cell r="F2632">
            <v>146.07572396517099</v>
          </cell>
          <cell r="G2632">
            <v>0.5</v>
          </cell>
          <cell r="H2632">
            <v>1.19</v>
          </cell>
          <cell r="I2632">
            <v>4.5999999999999996</v>
          </cell>
          <cell r="J2632" t="str">
            <v xml:space="preserve">2 </v>
          </cell>
          <cell r="K2632">
            <v>167</v>
          </cell>
          <cell r="L2632">
            <v>3.3549999999999999E-3</v>
          </cell>
          <cell r="M2632">
            <v>-19</v>
          </cell>
          <cell r="N2632">
            <v>18</v>
          </cell>
          <cell r="O2632">
            <v>1</v>
          </cell>
          <cell r="P2632">
            <v>4.899</v>
          </cell>
          <cell r="Q2632">
            <v>5.4009999999999998</v>
          </cell>
          <cell r="R2632">
            <v>5.4009999999999998</v>
          </cell>
        </row>
        <row r="2633">
          <cell r="A2633" t="str">
            <v xml:space="preserve">Колосистый </v>
          </cell>
          <cell r="B2633" t="str">
            <v xml:space="preserve">Колос Макаренко 25 кв 9 ЦО </v>
          </cell>
          <cell r="C2633" t="str">
            <v xml:space="preserve">Население </v>
          </cell>
          <cell r="D2633">
            <v>54.5</v>
          </cell>
          <cell r="E2633">
            <v>260</v>
          </cell>
          <cell r="F2633">
            <v>182.76711744048399</v>
          </cell>
          <cell r="G2633">
            <v>0.5</v>
          </cell>
          <cell r="H2633">
            <v>1.19</v>
          </cell>
          <cell r="I2633">
            <v>4.5999999999999996</v>
          </cell>
          <cell r="J2633" t="str">
            <v xml:space="preserve">2 </v>
          </cell>
          <cell r="K2633">
            <v>167</v>
          </cell>
          <cell r="L2633">
            <v>4.4929999999999996E-3</v>
          </cell>
          <cell r="M2633">
            <v>-19</v>
          </cell>
          <cell r="N2633">
            <v>18</v>
          </cell>
          <cell r="O2633">
            <v>1</v>
          </cell>
          <cell r="P2633">
            <v>6.5590000000000002</v>
          </cell>
          <cell r="Q2633">
            <v>7.2309999999999999</v>
          </cell>
          <cell r="R2633">
            <v>7.2309999999999999</v>
          </cell>
        </row>
        <row r="2634">
          <cell r="A2634" t="str">
            <v xml:space="preserve">Колосистый </v>
          </cell>
          <cell r="B2634" t="str">
            <v xml:space="preserve">Колос Макаренко 25 кв 10 ЦО </v>
          </cell>
          <cell r="C2634" t="str">
            <v xml:space="preserve">Население </v>
          </cell>
          <cell r="D2634">
            <v>64.2</v>
          </cell>
          <cell r="E2634">
            <v>0</v>
          </cell>
          <cell r="F2634">
            <v>230.45299427209</v>
          </cell>
          <cell r="G2634">
            <v>0.5</v>
          </cell>
          <cell r="H2634">
            <v>1.19</v>
          </cell>
          <cell r="I2634">
            <v>4.5999999999999996</v>
          </cell>
          <cell r="J2634" t="str">
            <v xml:space="preserve">2 </v>
          </cell>
          <cell r="K2634">
            <v>167</v>
          </cell>
          <cell r="L2634">
            <v>5.2919999999999998E-3</v>
          </cell>
          <cell r="M2634">
            <v>-19</v>
          </cell>
          <cell r="N2634">
            <v>18</v>
          </cell>
          <cell r="O2634">
            <v>1</v>
          </cell>
          <cell r="P2634">
            <v>7.726</v>
          </cell>
          <cell r="Q2634">
            <v>8.5190000000000001</v>
          </cell>
          <cell r="R2634">
            <v>8.5190000000000001</v>
          </cell>
        </row>
        <row r="2635">
          <cell r="A2635" t="str">
            <v xml:space="preserve">Колосистый </v>
          </cell>
          <cell r="B2635" t="str">
            <v xml:space="preserve">Колос Макаренко 25 кв 11 ЦО </v>
          </cell>
          <cell r="C2635" t="str">
            <v xml:space="preserve">Население </v>
          </cell>
          <cell r="D2635">
            <v>40.5</v>
          </cell>
          <cell r="E2635">
            <v>0</v>
          </cell>
          <cell r="F2635">
            <v>145.38587402908999</v>
          </cell>
          <cell r="G2635">
            <v>0.5</v>
          </cell>
          <cell r="H2635">
            <v>1.19</v>
          </cell>
          <cell r="I2635">
            <v>4.5999999999999996</v>
          </cell>
          <cell r="J2635" t="str">
            <v xml:space="preserve">2 </v>
          </cell>
          <cell r="K2635">
            <v>167</v>
          </cell>
          <cell r="L2635">
            <v>3.339E-3</v>
          </cell>
          <cell r="M2635">
            <v>-19</v>
          </cell>
          <cell r="N2635">
            <v>18</v>
          </cell>
          <cell r="O2635">
            <v>1</v>
          </cell>
          <cell r="P2635">
            <v>4.875</v>
          </cell>
          <cell r="Q2635">
            <v>5.3730000000000002</v>
          </cell>
          <cell r="R2635">
            <v>5.3730000000000002</v>
          </cell>
        </row>
        <row r="2636">
          <cell r="A2636" t="str">
            <v xml:space="preserve">Колосистый </v>
          </cell>
          <cell r="B2636" t="str">
            <v xml:space="preserve">Колос Макаренко 25 кв 12 ЦО </v>
          </cell>
          <cell r="C2636" t="str">
            <v xml:space="preserve">Население </v>
          </cell>
          <cell r="D2636">
            <v>49.4</v>
          </cell>
          <cell r="E2636">
            <v>0</v>
          </cell>
          <cell r="F2636">
            <v>171.94509656821199</v>
          </cell>
          <cell r="G2636">
            <v>0.5</v>
          </cell>
          <cell r="H2636">
            <v>1.19</v>
          </cell>
          <cell r="I2636">
            <v>4.5999999999999996</v>
          </cell>
          <cell r="J2636" t="str">
            <v xml:space="preserve">2 </v>
          </cell>
          <cell r="K2636">
            <v>167</v>
          </cell>
          <cell r="L2636">
            <v>4.0720000000000001E-3</v>
          </cell>
          <cell r="M2636">
            <v>-19</v>
          </cell>
          <cell r="N2636">
            <v>18</v>
          </cell>
          <cell r="O2636">
            <v>1</v>
          </cell>
          <cell r="P2636">
            <v>5.944</v>
          </cell>
          <cell r="Q2636">
            <v>6.556</v>
          </cell>
          <cell r="R2636">
            <v>6.556</v>
          </cell>
        </row>
        <row r="2637">
          <cell r="A2637" t="str">
            <v xml:space="preserve">Колосистый </v>
          </cell>
          <cell r="B2637" t="str">
            <v xml:space="preserve">Колос Макаренко 25 кв 13 ЦО </v>
          </cell>
          <cell r="C2637" t="str">
            <v xml:space="preserve">Население </v>
          </cell>
          <cell r="D2637">
            <v>51.5</v>
          </cell>
          <cell r="E2637">
            <v>0</v>
          </cell>
          <cell r="F2637">
            <v>184.87978286973299</v>
          </cell>
          <cell r="G2637">
            <v>0.5</v>
          </cell>
          <cell r="H2637">
            <v>1.19</v>
          </cell>
          <cell r="I2637">
            <v>4.5999999999999996</v>
          </cell>
          <cell r="J2637" t="str">
            <v xml:space="preserve">2 </v>
          </cell>
          <cell r="K2637">
            <v>167</v>
          </cell>
          <cell r="L2637">
            <v>4.2449999999999996E-3</v>
          </cell>
          <cell r="M2637">
            <v>-19</v>
          </cell>
          <cell r="N2637">
            <v>18</v>
          </cell>
          <cell r="O2637">
            <v>1</v>
          </cell>
          <cell r="P2637">
            <v>6.1970000000000001</v>
          </cell>
          <cell r="Q2637">
            <v>6.8319999999999999</v>
          </cell>
          <cell r="R2637">
            <v>6.8319999999999999</v>
          </cell>
        </row>
        <row r="2638">
          <cell r="A2638" t="str">
            <v xml:space="preserve">Колосистый </v>
          </cell>
          <cell r="B2638" t="str">
            <v xml:space="preserve">Колос Макаренко 25 кв 14 ЦО </v>
          </cell>
          <cell r="C2638" t="str">
            <v xml:space="preserve">Население </v>
          </cell>
          <cell r="D2638">
            <v>45.7</v>
          </cell>
          <cell r="E2638">
            <v>0</v>
          </cell>
          <cell r="F2638">
            <v>176.21354304771401</v>
          </cell>
          <cell r="G2638">
            <v>0.5</v>
          </cell>
          <cell r="H2638">
            <v>1.19</v>
          </cell>
          <cell r="I2638">
            <v>4.5999999999999996</v>
          </cell>
          <cell r="J2638" t="str">
            <v xml:space="preserve">2 </v>
          </cell>
          <cell r="K2638">
            <v>167</v>
          </cell>
          <cell r="L2638">
            <v>3.7669999999999999E-3</v>
          </cell>
          <cell r="M2638">
            <v>-19</v>
          </cell>
          <cell r="N2638">
            <v>18</v>
          </cell>
          <cell r="O2638">
            <v>1</v>
          </cell>
          <cell r="P2638">
            <v>5.5</v>
          </cell>
          <cell r="Q2638">
            <v>6.0640000000000001</v>
          </cell>
          <cell r="R2638">
            <v>6.0640000000000001</v>
          </cell>
        </row>
        <row r="2639">
          <cell r="A2639" t="str">
            <v xml:space="preserve">Колосистый </v>
          </cell>
          <cell r="B2639" t="str">
            <v xml:space="preserve">Колос Макаренко 25 кв 15 ЦО </v>
          </cell>
          <cell r="C2639" t="str">
            <v xml:space="preserve">Население </v>
          </cell>
          <cell r="D2639">
            <v>44.7</v>
          </cell>
          <cell r="E2639">
            <v>0</v>
          </cell>
          <cell r="F2639">
            <v>139.26345584636999</v>
          </cell>
          <cell r="G2639">
            <v>0.5</v>
          </cell>
          <cell r="H2639">
            <v>1.19</v>
          </cell>
          <cell r="I2639">
            <v>4.5999999999999996</v>
          </cell>
          <cell r="J2639" t="str">
            <v xml:space="preserve">2 </v>
          </cell>
          <cell r="K2639">
            <v>167</v>
          </cell>
          <cell r="L2639">
            <v>3.6849999999999999E-3</v>
          </cell>
          <cell r="M2639">
            <v>-19</v>
          </cell>
          <cell r="N2639">
            <v>18</v>
          </cell>
          <cell r="O2639">
            <v>1</v>
          </cell>
          <cell r="P2639">
            <v>5.38</v>
          </cell>
          <cell r="Q2639">
            <v>5.931</v>
          </cell>
          <cell r="R2639">
            <v>5.931</v>
          </cell>
        </row>
        <row r="2640">
          <cell r="A2640" t="str">
            <v xml:space="preserve">Колосистый </v>
          </cell>
          <cell r="B2640" t="str">
            <v xml:space="preserve">Колос Макаренко 25 кв 16 ЦО </v>
          </cell>
          <cell r="C2640" t="str">
            <v xml:space="preserve">Население </v>
          </cell>
          <cell r="D2640">
            <v>50.4</v>
          </cell>
          <cell r="E2640">
            <v>0</v>
          </cell>
          <cell r="F2640">
            <v>172.24690591524799</v>
          </cell>
          <cell r="G2640">
            <v>0.5</v>
          </cell>
          <cell r="H2640">
            <v>1.19</v>
          </cell>
          <cell r="I2640">
            <v>4.5999999999999996</v>
          </cell>
          <cell r="J2640" t="str">
            <v xml:space="preserve">2 </v>
          </cell>
          <cell r="K2640">
            <v>167</v>
          </cell>
          <cell r="L2640">
            <v>4.1549999999999998E-3</v>
          </cell>
          <cell r="M2640">
            <v>-19</v>
          </cell>
          <cell r="N2640">
            <v>18</v>
          </cell>
          <cell r="O2640">
            <v>1</v>
          </cell>
          <cell r="P2640">
            <v>6.0650000000000004</v>
          </cell>
          <cell r="Q2640">
            <v>6.6890000000000001</v>
          </cell>
          <cell r="R2640">
            <v>6.6890000000000001</v>
          </cell>
        </row>
        <row r="2641">
          <cell r="A2641" t="str">
            <v xml:space="preserve">Колосистый </v>
          </cell>
          <cell r="B2641" t="str">
            <v xml:space="preserve">Колос Макаренко 25 кв 17 ЦО </v>
          </cell>
          <cell r="C2641" t="str">
            <v xml:space="preserve">Население </v>
          </cell>
          <cell r="D2641">
            <v>45.5</v>
          </cell>
          <cell r="E2641">
            <v>0</v>
          </cell>
          <cell r="F2641">
            <v>171.12589976911599</v>
          </cell>
          <cell r="G2641">
            <v>0.5</v>
          </cell>
          <cell r="H2641">
            <v>1.19</v>
          </cell>
          <cell r="I2641">
            <v>4.5999999999999996</v>
          </cell>
          <cell r="J2641" t="str">
            <v xml:space="preserve">2 </v>
          </cell>
          <cell r="K2641">
            <v>167</v>
          </cell>
          <cell r="L2641">
            <v>3.751E-3</v>
          </cell>
          <cell r="M2641">
            <v>-19</v>
          </cell>
          <cell r="N2641">
            <v>18</v>
          </cell>
          <cell r="O2641">
            <v>1</v>
          </cell>
          <cell r="P2641">
            <v>5.4749999999999996</v>
          </cell>
          <cell r="Q2641">
            <v>6.0359999999999996</v>
          </cell>
          <cell r="R2641">
            <v>6.0359999999999996</v>
          </cell>
        </row>
        <row r="2642">
          <cell r="A2642" t="str">
            <v xml:space="preserve">Колосистый </v>
          </cell>
          <cell r="B2642" t="str">
            <v xml:space="preserve">Колос Макаренко 25 кв 18 ЦО </v>
          </cell>
          <cell r="C2642" t="str">
            <v xml:space="preserve">Население </v>
          </cell>
          <cell r="D2642">
            <v>44.3</v>
          </cell>
          <cell r="E2642">
            <v>0</v>
          </cell>
          <cell r="F2642">
            <v>171.12589976911599</v>
          </cell>
          <cell r="G2642">
            <v>0.5</v>
          </cell>
          <cell r="H2642">
            <v>1.19</v>
          </cell>
          <cell r="I2642">
            <v>4.5999999999999996</v>
          </cell>
          <cell r="J2642" t="str">
            <v xml:space="preserve">2 </v>
          </cell>
          <cell r="K2642">
            <v>167</v>
          </cell>
          <cell r="L2642">
            <v>3.6519999999999999E-3</v>
          </cell>
          <cell r="M2642">
            <v>-19</v>
          </cell>
          <cell r="N2642">
            <v>18</v>
          </cell>
          <cell r="O2642">
            <v>1</v>
          </cell>
          <cell r="P2642">
            <v>5.3310000000000004</v>
          </cell>
          <cell r="Q2642">
            <v>5.8760000000000003</v>
          </cell>
          <cell r="R2642">
            <v>5.8760000000000003</v>
          </cell>
        </row>
        <row r="2643">
          <cell r="A2643" t="str">
            <v xml:space="preserve">Колосистый </v>
          </cell>
          <cell r="B2643" t="str">
            <v xml:space="preserve">Колос Макаренко 23 кв 1 ЦО </v>
          </cell>
          <cell r="C2643" t="str">
            <v xml:space="preserve">Население </v>
          </cell>
          <cell r="D2643">
            <v>37.9</v>
          </cell>
          <cell r="E2643">
            <v>0</v>
          </cell>
          <cell r="F2643">
            <v>175.830891911294</v>
          </cell>
          <cell r="G2643">
            <v>0.51200000000000001</v>
          </cell>
          <cell r="H2643">
            <v>1.19</v>
          </cell>
          <cell r="I2643">
            <v>4.5999999999999996</v>
          </cell>
          <cell r="J2643" t="str">
            <v xml:space="preserve">2 </v>
          </cell>
          <cell r="K2643">
            <v>167</v>
          </cell>
          <cell r="L2643">
            <v>4.176E-3</v>
          </cell>
          <cell r="M2643">
            <v>-19</v>
          </cell>
          <cell r="N2643">
            <v>18</v>
          </cell>
          <cell r="O2643">
            <v>1</v>
          </cell>
          <cell r="P2643">
            <v>6.0970000000000004</v>
          </cell>
          <cell r="Q2643">
            <v>5.0309999999999997</v>
          </cell>
          <cell r="R2643">
            <v>5.0309999999999997</v>
          </cell>
        </row>
        <row r="2644">
          <cell r="A2644" t="str">
            <v xml:space="preserve">Колосистый </v>
          </cell>
          <cell r="B2644" t="str">
            <v xml:space="preserve">Колос Макаренко 23 кв 2 ЦО </v>
          </cell>
          <cell r="C2644" t="str">
            <v xml:space="preserve">Население </v>
          </cell>
          <cell r="D2644">
            <v>38.5</v>
          </cell>
          <cell r="E2644">
            <v>0</v>
          </cell>
          <cell r="F2644">
            <v>178.609828421386</v>
          </cell>
          <cell r="G2644">
            <v>0.51200000000000001</v>
          </cell>
          <cell r="H2644">
            <v>1.19</v>
          </cell>
          <cell r="I2644">
            <v>4.5999999999999996</v>
          </cell>
          <cell r="J2644" t="str">
            <v xml:space="preserve">2 </v>
          </cell>
          <cell r="K2644">
            <v>167</v>
          </cell>
          <cell r="L2644">
            <v>4.2420000000000001E-3</v>
          </cell>
          <cell r="M2644">
            <v>-19</v>
          </cell>
          <cell r="N2644">
            <v>18</v>
          </cell>
          <cell r="O2644">
            <v>1</v>
          </cell>
          <cell r="P2644">
            <v>6.1929999999999996</v>
          </cell>
          <cell r="Q2644">
            <v>5.1079999999999997</v>
          </cell>
          <cell r="R2644">
            <v>5.1079999999999997</v>
          </cell>
        </row>
        <row r="2645">
          <cell r="A2645" t="str">
            <v xml:space="preserve">Колосистый </v>
          </cell>
          <cell r="B2645" t="str">
            <v xml:space="preserve">Колос Макаренко 23 кв 3 ЦО </v>
          </cell>
          <cell r="C2645" t="str">
            <v xml:space="preserve">Население </v>
          </cell>
          <cell r="D2645">
            <v>38.9</v>
          </cell>
          <cell r="E2645">
            <v>0</v>
          </cell>
          <cell r="F2645">
            <v>180.46245276144799</v>
          </cell>
          <cell r="G2645">
            <v>0.51200000000000001</v>
          </cell>
          <cell r="H2645">
            <v>1.19</v>
          </cell>
          <cell r="I2645">
            <v>4.5999999999999996</v>
          </cell>
          <cell r="J2645" t="str">
            <v xml:space="preserve">2 </v>
          </cell>
          <cell r="K2645">
            <v>167</v>
          </cell>
          <cell r="L2645">
            <v>4.2859999999999999E-3</v>
          </cell>
          <cell r="M2645">
            <v>-19</v>
          </cell>
          <cell r="N2645">
            <v>18</v>
          </cell>
          <cell r="O2645">
            <v>1</v>
          </cell>
          <cell r="P2645">
            <v>6.258</v>
          </cell>
          <cell r="Q2645">
            <v>5.1630000000000003</v>
          </cell>
          <cell r="R2645">
            <v>5.1630000000000003</v>
          </cell>
        </row>
        <row r="2646">
          <cell r="A2646" t="str">
            <v xml:space="preserve">Колосистый </v>
          </cell>
          <cell r="B2646" t="str">
            <v xml:space="preserve">Колос Макаренко 23 кв 4 </v>
          </cell>
          <cell r="C2646" t="str">
            <v xml:space="preserve">Население </v>
          </cell>
          <cell r="D2646">
            <v>32.200000000000003</v>
          </cell>
          <cell r="E2646">
            <v>0</v>
          </cell>
          <cell r="F2646">
            <v>149.85204605179501</v>
          </cell>
          <cell r="G2646">
            <v>0.51200000000000001</v>
          </cell>
          <cell r="H2646">
            <v>1.19</v>
          </cell>
          <cell r="I2646">
            <v>4.5999999999999996</v>
          </cell>
          <cell r="J2646" t="str">
            <v xml:space="preserve">2 </v>
          </cell>
          <cell r="K2646">
            <v>167</v>
          </cell>
          <cell r="L2646">
            <v>3.5589999999999997E-3</v>
          </cell>
          <cell r="M2646">
            <v>-19</v>
          </cell>
          <cell r="N2646">
            <v>18</v>
          </cell>
          <cell r="O2646">
            <v>1</v>
          </cell>
          <cell r="P2646">
            <v>5.1959999999999997</v>
          </cell>
          <cell r="Q2646">
            <v>4.2729999999999997</v>
          </cell>
          <cell r="R2646">
            <v>4.2729999999999997</v>
          </cell>
        </row>
        <row r="2647">
          <cell r="A2647" t="str">
            <v xml:space="preserve">Колосистый </v>
          </cell>
          <cell r="B2647" t="str">
            <v xml:space="preserve">Колос Макаренко 23 кв 5 ЦО </v>
          </cell>
          <cell r="C2647" t="str">
            <v xml:space="preserve">Население </v>
          </cell>
          <cell r="D2647">
            <v>36.700000000000003</v>
          </cell>
          <cell r="E2647">
            <v>0</v>
          </cell>
          <cell r="F2647">
            <v>170.27301889110899</v>
          </cell>
          <cell r="G2647">
            <v>0.51200000000000001</v>
          </cell>
          <cell r="H2647">
            <v>1.19</v>
          </cell>
          <cell r="I2647">
            <v>4.5999999999999996</v>
          </cell>
          <cell r="J2647" t="str">
            <v xml:space="preserve">2 </v>
          </cell>
          <cell r="K2647">
            <v>167</v>
          </cell>
          <cell r="L2647">
            <v>4.0439999999999999E-3</v>
          </cell>
          <cell r="M2647">
            <v>-19</v>
          </cell>
          <cell r="N2647">
            <v>18</v>
          </cell>
          <cell r="O2647">
            <v>1</v>
          </cell>
          <cell r="P2647">
            <v>5.9039999999999999</v>
          </cell>
          <cell r="Q2647">
            <v>4.87</v>
          </cell>
          <cell r="R2647">
            <v>4.87</v>
          </cell>
        </row>
        <row r="2648">
          <cell r="A2648" t="str">
            <v xml:space="preserve">Колосистый </v>
          </cell>
          <cell r="B2648" t="str">
            <v xml:space="preserve">Колос Макаренко 23 кв 6 ЦО </v>
          </cell>
          <cell r="C2648" t="str">
            <v xml:space="preserve">Население </v>
          </cell>
          <cell r="D2648">
            <v>38.200000000000003</v>
          </cell>
          <cell r="E2648">
            <v>0</v>
          </cell>
          <cell r="F2648">
            <v>177.22036016633999</v>
          </cell>
          <cell r="G2648">
            <v>0.51200000000000001</v>
          </cell>
          <cell r="H2648">
            <v>1.19</v>
          </cell>
          <cell r="I2648">
            <v>4.5999999999999996</v>
          </cell>
          <cell r="J2648" t="str">
            <v xml:space="preserve">2 </v>
          </cell>
          <cell r="K2648">
            <v>167</v>
          </cell>
          <cell r="L2648">
            <v>4.2090000000000001E-3</v>
          </cell>
          <cell r="M2648">
            <v>-19</v>
          </cell>
          <cell r="N2648">
            <v>18</v>
          </cell>
          <cell r="O2648">
            <v>1</v>
          </cell>
          <cell r="P2648">
            <v>6.1440000000000001</v>
          </cell>
          <cell r="Q2648">
            <v>5.069</v>
          </cell>
          <cell r="R2648">
            <v>5.069</v>
          </cell>
        </row>
        <row r="2649">
          <cell r="A2649" t="str">
            <v xml:space="preserve">Колосистый </v>
          </cell>
          <cell r="B2649" t="str">
            <v xml:space="preserve">Колос Макаренко 23 кв 7 ЦО </v>
          </cell>
          <cell r="C2649" t="str">
            <v xml:space="preserve">Население </v>
          </cell>
          <cell r="D2649">
            <v>38.4</v>
          </cell>
          <cell r="E2649">
            <v>0</v>
          </cell>
          <cell r="F2649">
            <v>178.14667233637101</v>
          </cell>
          <cell r="G2649">
            <v>0.51200000000000001</v>
          </cell>
          <cell r="H2649">
            <v>1.19</v>
          </cell>
          <cell r="I2649">
            <v>4.5999999999999996</v>
          </cell>
          <cell r="J2649" t="str">
            <v xml:space="preserve">2 </v>
          </cell>
          <cell r="K2649">
            <v>167</v>
          </cell>
          <cell r="L2649">
            <v>4.2309999999999995E-3</v>
          </cell>
          <cell r="M2649">
            <v>-19</v>
          </cell>
          <cell r="N2649">
            <v>18</v>
          </cell>
          <cell r="O2649">
            <v>1</v>
          </cell>
          <cell r="P2649">
            <v>6.1779999999999999</v>
          </cell>
          <cell r="Q2649">
            <v>5.0970000000000004</v>
          </cell>
          <cell r="R2649">
            <v>5.0970000000000004</v>
          </cell>
        </row>
        <row r="2650">
          <cell r="A2650" t="str">
            <v xml:space="preserve">Колосистый </v>
          </cell>
          <cell r="B2650" t="str">
            <v xml:space="preserve">Колос Макаренко 23 кв 8 ЦО </v>
          </cell>
          <cell r="C2650" t="str">
            <v xml:space="preserve">Население </v>
          </cell>
          <cell r="D2650">
            <v>32.299999999999997</v>
          </cell>
          <cell r="E2650">
            <v>0</v>
          </cell>
          <cell r="F2650">
            <v>149.85204605179501</v>
          </cell>
          <cell r="G2650">
            <v>0.51200000000000001</v>
          </cell>
          <cell r="H2650">
            <v>1.19</v>
          </cell>
          <cell r="I2650">
            <v>4.5999999999999996</v>
          </cell>
          <cell r="J2650" t="str">
            <v xml:space="preserve">2 </v>
          </cell>
          <cell r="K2650">
            <v>167</v>
          </cell>
          <cell r="L2650">
            <v>3.5589999999999997E-3</v>
          </cell>
          <cell r="M2650">
            <v>-19</v>
          </cell>
          <cell r="N2650">
            <v>18</v>
          </cell>
          <cell r="O2650">
            <v>1</v>
          </cell>
          <cell r="P2650">
            <v>5.1959999999999997</v>
          </cell>
          <cell r="Q2650">
            <v>4.2839999999999998</v>
          </cell>
          <cell r="R2650">
            <v>4.2839999999999998</v>
          </cell>
        </row>
        <row r="2651">
          <cell r="A2651" t="str">
            <v xml:space="preserve">Колосистый </v>
          </cell>
          <cell r="B2651" t="str">
            <v xml:space="preserve">Колос Макаренко 23 кв 9 ЦО </v>
          </cell>
          <cell r="C2651" t="str">
            <v xml:space="preserve">Население </v>
          </cell>
          <cell r="D2651">
            <v>37</v>
          </cell>
          <cell r="E2651">
            <v>0</v>
          </cell>
          <cell r="F2651">
            <v>171.662487146155</v>
          </cell>
          <cell r="G2651">
            <v>0.51200000000000001</v>
          </cell>
          <cell r="H2651">
            <v>1.19</v>
          </cell>
          <cell r="I2651">
            <v>4.5999999999999996</v>
          </cell>
          <cell r="J2651" t="str">
            <v xml:space="preserve">2 </v>
          </cell>
          <cell r="K2651">
            <v>167</v>
          </cell>
          <cell r="L2651">
            <v>4.0769999999999999E-3</v>
          </cell>
          <cell r="M2651">
            <v>-19</v>
          </cell>
          <cell r="N2651">
            <v>18</v>
          </cell>
          <cell r="O2651">
            <v>1</v>
          </cell>
          <cell r="P2651">
            <v>5.9530000000000003</v>
          </cell>
          <cell r="Q2651">
            <v>4.9089999999999998</v>
          </cell>
          <cell r="R2651">
            <v>4.9089999999999998</v>
          </cell>
        </row>
        <row r="2652">
          <cell r="A2652" t="str">
            <v xml:space="preserve">Колосистый </v>
          </cell>
          <cell r="B2652" t="str">
            <v xml:space="preserve">Колос Макаренко 23 кв 10 ЦО </v>
          </cell>
          <cell r="C2652" t="str">
            <v xml:space="preserve">Население </v>
          </cell>
          <cell r="D2652">
            <v>36.6</v>
          </cell>
          <cell r="E2652">
            <v>0</v>
          </cell>
          <cell r="F2652">
            <v>169.809862806094</v>
          </cell>
          <cell r="G2652">
            <v>0.51200000000000001</v>
          </cell>
          <cell r="H2652">
            <v>1.19</v>
          </cell>
          <cell r="I2652">
            <v>4.5999999999999996</v>
          </cell>
          <cell r="J2652" t="str">
            <v xml:space="preserve">2 </v>
          </cell>
          <cell r="K2652">
            <v>167</v>
          </cell>
          <cell r="L2652">
            <v>4.0330000000000001E-3</v>
          </cell>
          <cell r="M2652">
            <v>-19</v>
          </cell>
          <cell r="N2652">
            <v>18</v>
          </cell>
          <cell r="O2652">
            <v>1</v>
          </cell>
          <cell r="P2652">
            <v>5.8870000000000005</v>
          </cell>
          <cell r="Q2652">
            <v>4.8540000000000001</v>
          </cell>
          <cell r="R2652">
            <v>4.8540000000000001</v>
          </cell>
        </row>
        <row r="2653">
          <cell r="A2653" t="str">
            <v xml:space="preserve">Колосистый </v>
          </cell>
          <cell r="B2653" t="str">
            <v xml:space="preserve">Колос Макаренко 23 кв 11 </v>
          </cell>
          <cell r="C2653" t="str">
            <v xml:space="preserve">Население </v>
          </cell>
          <cell r="D2653">
            <v>37.200000000000003</v>
          </cell>
          <cell r="E2653">
            <v>0</v>
          </cell>
          <cell r="F2653">
            <v>172.588799316186</v>
          </cell>
          <cell r="G2653">
            <v>0.51200000000000001</v>
          </cell>
          <cell r="H2653">
            <v>1.19</v>
          </cell>
          <cell r="I2653">
            <v>4.5999999999999996</v>
          </cell>
          <cell r="J2653" t="str">
            <v xml:space="preserve">2 </v>
          </cell>
          <cell r="K2653">
            <v>167</v>
          </cell>
          <cell r="L2653">
            <v>4.0990000000000002E-3</v>
          </cell>
          <cell r="M2653">
            <v>-19</v>
          </cell>
          <cell r="N2653">
            <v>18</v>
          </cell>
          <cell r="O2653">
            <v>1</v>
          </cell>
          <cell r="P2653">
            <v>5.984</v>
          </cell>
          <cell r="Q2653">
            <v>4.9359999999999999</v>
          </cell>
          <cell r="R2653">
            <v>4.9359999999999999</v>
          </cell>
        </row>
        <row r="2654">
          <cell r="A2654" t="str">
            <v xml:space="preserve">Колосистый </v>
          </cell>
          <cell r="B2654" t="str">
            <v xml:space="preserve">Колос Макаренко 23 кв 12 ЦО </v>
          </cell>
          <cell r="C2654" t="str">
            <v xml:space="preserve">Население </v>
          </cell>
          <cell r="D2654">
            <v>32.700000000000003</v>
          </cell>
          <cell r="E2654">
            <v>0</v>
          </cell>
          <cell r="F2654">
            <v>151.70467039185601</v>
          </cell>
          <cell r="G2654">
            <v>0.51200000000000001</v>
          </cell>
          <cell r="H2654">
            <v>1.19</v>
          </cell>
          <cell r="I2654">
            <v>4.5999999999999996</v>
          </cell>
          <cell r="J2654" t="str">
            <v xml:space="preserve">2 </v>
          </cell>
          <cell r="K2654">
            <v>167</v>
          </cell>
          <cell r="L2654">
            <v>3.6029999999999999E-3</v>
          </cell>
          <cell r="M2654">
            <v>-19</v>
          </cell>
          <cell r="N2654">
            <v>18</v>
          </cell>
          <cell r="O2654">
            <v>1</v>
          </cell>
          <cell r="P2654">
            <v>5.26</v>
          </cell>
          <cell r="Q2654">
            <v>4.34</v>
          </cell>
          <cell r="R2654">
            <v>4.34</v>
          </cell>
        </row>
        <row r="2655">
          <cell r="A2655" t="str">
            <v xml:space="preserve">Колосистый </v>
          </cell>
          <cell r="B2655" t="str">
            <v xml:space="preserve">Колос Макаренко 23 кв 13 ЦО </v>
          </cell>
          <cell r="C2655" t="str">
            <v xml:space="preserve">Население </v>
          </cell>
          <cell r="D2655">
            <v>36.5</v>
          </cell>
          <cell r="E2655">
            <v>0</v>
          </cell>
          <cell r="F2655">
            <v>169.34670672107899</v>
          </cell>
          <cell r="G2655">
            <v>0.51200000000000001</v>
          </cell>
          <cell r="H2655">
            <v>1.19</v>
          </cell>
          <cell r="I2655">
            <v>4.5999999999999996</v>
          </cell>
          <cell r="J2655" t="str">
            <v xml:space="preserve">2 </v>
          </cell>
          <cell r="K2655">
            <v>167</v>
          </cell>
          <cell r="L2655">
            <v>4.0219999999999995E-3</v>
          </cell>
          <cell r="M2655">
            <v>-19</v>
          </cell>
          <cell r="N2655">
            <v>18</v>
          </cell>
          <cell r="O2655">
            <v>1</v>
          </cell>
          <cell r="P2655">
            <v>5.8719999999999999</v>
          </cell>
          <cell r="Q2655">
            <v>4.8419999999999996</v>
          </cell>
          <cell r="R2655">
            <v>4.8419999999999996</v>
          </cell>
        </row>
        <row r="2656">
          <cell r="A2656" t="str">
            <v xml:space="preserve">Колосистый </v>
          </cell>
          <cell r="B2656" t="str">
            <v xml:space="preserve">Колос Макаренко 23 кв 14 ЦО </v>
          </cell>
          <cell r="C2656" t="str">
            <v xml:space="preserve">Население </v>
          </cell>
          <cell r="D2656">
            <v>38</v>
          </cell>
          <cell r="E2656">
            <v>0</v>
          </cell>
          <cell r="F2656">
            <v>176.29404799630899</v>
          </cell>
          <cell r="G2656">
            <v>0.51200000000000001</v>
          </cell>
          <cell r="H2656">
            <v>1.19</v>
          </cell>
          <cell r="I2656">
            <v>4.5999999999999996</v>
          </cell>
          <cell r="J2656" t="str">
            <v xml:space="preserve">2 </v>
          </cell>
          <cell r="K2656">
            <v>167</v>
          </cell>
          <cell r="L2656">
            <v>4.1869999999999997E-3</v>
          </cell>
          <cell r="M2656">
            <v>-19</v>
          </cell>
          <cell r="N2656">
            <v>18</v>
          </cell>
          <cell r="O2656">
            <v>1</v>
          </cell>
          <cell r="P2656">
            <v>6.1130000000000004</v>
          </cell>
          <cell r="Q2656">
            <v>5.0410000000000004</v>
          </cell>
          <cell r="R2656">
            <v>5.0410000000000004</v>
          </cell>
        </row>
        <row r="2657">
          <cell r="A2657" t="str">
            <v xml:space="preserve">Колосистый </v>
          </cell>
          <cell r="B2657" t="str">
            <v xml:space="preserve">Колос Макаренко 23 кв 15 ЦО </v>
          </cell>
          <cell r="C2657" t="str">
            <v xml:space="preserve">Население </v>
          </cell>
          <cell r="D2657">
            <v>38</v>
          </cell>
          <cell r="E2657">
            <v>0</v>
          </cell>
          <cell r="F2657">
            <v>176.29404799630899</v>
          </cell>
          <cell r="G2657">
            <v>0.51200000000000001</v>
          </cell>
          <cell r="H2657">
            <v>1.19</v>
          </cell>
          <cell r="I2657">
            <v>4.5999999999999996</v>
          </cell>
          <cell r="J2657" t="str">
            <v xml:space="preserve">2 </v>
          </cell>
          <cell r="K2657">
            <v>167</v>
          </cell>
          <cell r="L2657">
            <v>4.1869999999999997E-3</v>
          </cell>
          <cell r="M2657">
            <v>-19</v>
          </cell>
          <cell r="N2657">
            <v>18</v>
          </cell>
          <cell r="O2657">
            <v>1</v>
          </cell>
          <cell r="P2657">
            <v>6.1130000000000004</v>
          </cell>
          <cell r="Q2657">
            <v>5.0410000000000004</v>
          </cell>
          <cell r="R2657">
            <v>5.0410000000000004</v>
          </cell>
        </row>
        <row r="2658">
          <cell r="A2658" t="str">
            <v xml:space="preserve">Колосистый </v>
          </cell>
          <cell r="B2658" t="str">
            <v xml:space="preserve">Колос Макаренко 23 кв 16 ЦО </v>
          </cell>
          <cell r="C2658" t="str">
            <v xml:space="preserve">Население </v>
          </cell>
          <cell r="D2658">
            <v>32.4</v>
          </cell>
          <cell r="E2658">
            <v>0</v>
          </cell>
          <cell r="F2658">
            <v>150.31520213681</v>
          </cell>
          <cell r="G2658">
            <v>0.51200000000000001</v>
          </cell>
          <cell r="H2658">
            <v>1.19</v>
          </cell>
          <cell r="I2658">
            <v>4.5999999999999996</v>
          </cell>
          <cell r="J2658" t="str">
            <v xml:space="preserve">2 </v>
          </cell>
          <cell r="K2658">
            <v>167</v>
          </cell>
          <cell r="L2658">
            <v>3.5700000000000003E-3</v>
          </cell>
          <cell r="M2658">
            <v>-19</v>
          </cell>
          <cell r="N2658">
            <v>18</v>
          </cell>
          <cell r="O2658">
            <v>1</v>
          </cell>
          <cell r="P2658">
            <v>5.2119999999999997</v>
          </cell>
          <cell r="Q2658">
            <v>4.3</v>
          </cell>
          <cell r="R2658">
            <v>4.3</v>
          </cell>
        </row>
        <row r="2659">
          <cell r="A2659" t="str">
            <v xml:space="preserve">Колосистый </v>
          </cell>
          <cell r="B2659" t="str">
            <v xml:space="preserve">Колос пер Макаренко 13 кв 16 </v>
          </cell>
          <cell r="C2659" t="str">
            <v xml:space="preserve">Население </v>
          </cell>
          <cell r="D2659">
            <v>42.7</v>
          </cell>
          <cell r="E2659">
            <v>0</v>
          </cell>
          <cell r="F2659">
            <v>145.94</v>
          </cell>
          <cell r="G2659">
            <v>0.53</v>
          </cell>
          <cell r="H2659">
            <v>1.19</v>
          </cell>
          <cell r="I2659">
            <v>4.5999999999999996</v>
          </cell>
          <cell r="J2659" t="str">
            <v xml:space="preserve">2 </v>
          </cell>
          <cell r="K2659">
            <v>167</v>
          </cell>
          <cell r="L2659">
            <v>3.588E-3</v>
          </cell>
          <cell r="M2659">
            <v>-19</v>
          </cell>
          <cell r="N2659">
            <v>18</v>
          </cell>
          <cell r="O2659">
            <v>1</v>
          </cell>
          <cell r="P2659">
            <v>5.2389999999999999</v>
          </cell>
          <cell r="Q2659">
            <v>5.6660000000000004</v>
          </cell>
          <cell r="R2659">
            <v>5.6660000000000004</v>
          </cell>
        </row>
        <row r="2660">
          <cell r="A2660" t="str">
            <v xml:space="preserve">Колосистый </v>
          </cell>
          <cell r="B2660" t="str">
            <v xml:space="preserve">Колос пер Макаренко 7 кв 1 </v>
          </cell>
          <cell r="C2660" t="str">
            <v xml:space="preserve">Население </v>
          </cell>
          <cell r="D2660">
            <v>42.5</v>
          </cell>
          <cell r="E2660">
            <v>0</v>
          </cell>
          <cell r="F2660">
            <v>147.37</v>
          </cell>
          <cell r="G2660">
            <v>0.53</v>
          </cell>
          <cell r="H2660">
            <v>1.19</v>
          </cell>
          <cell r="I2660">
            <v>4.5999999999999996</v>
          </cell>
          <cell r="J2660" t="str">
            <v xml:space="preserve">2 </v>
          </cell>
          <cell r="K2660">
            <v>167</v>
          </cell>
          <cell r="L2660">
            <v>3.6229999999999999E-3</v>
          </cell>
          <cell r="M2660">
            <v>-19</v>
          </cell>
          <cell r="N2660">
            <v>18</v>
          </cell>
          <cell r="O2660">
            <v>1</v>
          </cell>
          <cell r="P2660">
            <v>5.29</v>
          </cell>
          <cell r="Q2660">
            <v>5.6390000000000002</v>
          </cell>
          <cell r="R2660">
            <v>5.6390000000000002</v>
          </cell>
        </row>
        <row r="2661">
          <cell r="A2661" t="str">
            <v xml:space="preserve">Колосистый </v>
          </cell>
          <cell r="B2661" t="str">
            <v xml:space="preserve">Колос пер Макаренко 7 кв 2 ЦО </v>
          </cell>
          <cell r="C2661" t="str">
            <v xml:space="preserve">Население </v>
          </cell>
          <cell r="D2661">
            <v>43.8</v>
          </cell>
          <cell r="E2661">
            <v>0</v>
          </cell>
          <cell r="F2661">
            <v>151.84</v>
          </cell>
          <cell r="G2661">
            <v>0.53</v>
          </cell>
          <cell r="H2661">
            <v>1.19</v>
          </cell>
          <cell r="I2661">
            <v>4.5999999999999996</v>
          </cell>
          <cell r="J2661" t="str">
            <v xml:space="preserve">2 </v>
          </cell>
          <cell r="K2661">
            <v>167</v>
          </cell>
          <cell r="L2661">
            <v>3.7329999999999998E-3</v>
          </cell>
          <cell r="M2661">
            <v>-19</v>
          </cell>
          <cell r="N2661">
            <v>18</v>
          </cell>
          <cell r="O2661">
            <v>1</v>
          </cell>
          <cell r="P2661">
            <v>5.4489999999999998</v>
          </cell>
          <cell r="Q2661">
            <v>5.81</v>
          </cell>
          <cell r="R2661">
            <v>5.81</v>
          </cell>
        </row>
        <row r="2662">
          <cell r="A2662" t="str">
            <v xml:space="preserve">Колосистый </v>
          </cell>
          <cell r="B2662" t="str">
            <v xml:space="preserve">Колос пер Макаренко 7 кв 3 ЦО </v>
          </cell>
          <cell r="C2662" t="str">
            <v xml:space="preserve">Население </v>
          </cell>
          <cell r="D2662">
            <v>41</v>
          </cell>
          <cell r="E2662">
            <v>0</v>
          </cell>
          <cell r="F2662">
            <v>142.16</v>
          </cell>
          <cell r="G2662">
            <v>0.53</v>
          </cell>
          <cell r="H2662">
            <v>1.19</v>
          </cell>
          <cell r="I2662">
            <v>4.5999999999999996</v>
          </cell>
          <cell r="J2662" t="str">
            <v xml:space="preserve">2 </v>
          </cell>
          <cell r="K2662">
            <v>167</v>
          </cell>
          <cell r="L2662">
            <v>3.4949999999999998E-3</v>
          </cell>
          <cell r="M2662">
            <v>-19</v>
          </cell>
          <cell r="N2662">
            <v>18</v>
          </cell>
          <cell r="O2662">
            <v>1</v>
          </cell>
          <cell r="P2662">
            <v>5.1020000000000003</v>
          </cell>
          <cell r="Q2662">
            <v>5.44</v>
          </cell>
          <cell r="R2662">
            <v>5.44</v>
          </cell>
        </row>
        <row r="2663">
          <cell r="A2663" t="str">
            <v xml:space="preserve">Колосистый </v>
          </cell>
          <cell r="B2663" t="str">
            <v xml:space="preserve">Колос пер Макаренко 7 кв 4 ЦО </v>
          </cell>
          <cell r="C2663" t="str">
            <v xml:space="preserve">Население </v>
          </cell>
          <cell r="D2663">
            <v>29.4</v>
          </cell>
          <cell r="E2663">
            <v>0</v>
          </cell>
          <cell r="F2663">
            <v>81.150000000000006</v>
          </cell>
          <cell r="G2663">
            <v>0.53</v>
          </cell>
          <cell r="H2663">
            <v>1.19</v>
          </cell>
          <cell r="I2663">
            <v>4.5999999999999996</v>
          </cell>
          <cell r="J2663" t="str">
            <v xml:space="preserve">2 </v>
          </cell>
          <cell r="K2663">
            <v>167</v>
          </cell>
          <cell r="L2663">
            <v>1.9949999999999998E-3</v>
          </cell>
          <cell r="M2663">
            <v>-19</v>
          </cell>
          <cell r="N2663">
            <v>18</v>
          </cell>
          <cell r="O2663">
            <v>1</v>
          </cell>
          <cell r="P2663">
            <v>2.9130000000000003</v>
          </cell>
          <cell r="Q2663">
            <v>3.903</v>
          </cell>
          <cell r="R2663">
            <v>3.903</v>
          </cell>
        </row>
        <row r="2664">
          <cell r="A2664" t="str">
            <v xml:space="preserve">Колосистый </v>
          </cell>
          <cell r="B2664" t="str">
            <v xml:space="preserve">Колос пер Макаренко 7 кв 5 </v>
          </cell>
          <cell r="C2664" t="str">
            <v xml:space="preserve">Население </v>
          </cell>
          <cell r="D2664">
            <v>44.1</v>
          </cell>
          <cell r="E2664">
            <v>0</v>
          </cell>
          <cell r="F2664">
            <v>152.9</v>
          </cell>
          <cell r="G2664">
            <v>0.53</v>
          </cell>
          <cell r="H2664">
            <v>1.19</v>
          </cell>
          <cell r="I2664">
            <v>4.5999999999999996</v>
          </cell>
          <cell r="J2664" t="str">
            <v xml:space="preserve">2 </v>
          </cell>
          <cell r="K2664">
            <v>167</v>
          </cell>
          <cell r="L2664">
            <v>3.7589999999999998E-3</v>
          </cell>
          <cell r="M2664">
            <v>-19</v>
          </cell>
          <cell r="N2664">
            <v>18</v>
          </cell>
          <cell r="O2664">
            <v>1</v>
          </cell>
          <cell r="P2664">
            <v>5.4879999999999995</v>
          </cell>
          <cell r="Q2664">
            <v>5.8490000000000002</v>
          </cell>
          <cell r="R2664">
            <v>5.8490000000000002</v>
          </cell>
        </row>
        <row r="2665">
          <cell r="A2665" t="str">
            <v xml:space="preserve">Колосистый </v>
          </cell>
          <cell r="B2665" t="str">
            <v xml:space="preserve">Колос пер Макаренко 7 кв 6 ЦО </v>
          </cell>
          <cell r="C2665" t="str">
            <v xml:space="preserve">Население </v>
          </cell>
          <cell r="D2665">
            <v>43.8</v>
          </cell>
          <cell r="E2665">
            <v>0</v>
          </cell>
          <cell r="F2665">
            <v>151.84</v>
          </cell>
          <cell r="G2665">
            <v>0.53</v>
          </cell>
          <cell r="H2665">
            <v>1.19</v>
          </cell>
          <cell r="I2665">
            <v>4.5999999999999996</v>
          </cell>
          <cell r="J2665" t="str">
            <v xml:space="preserve">2 </v>
          </cell>
          <cell r="K2665">
            <v>167</v>
          </cell>
          <cell r="L2665">
            <v>3.7329999999999998E-3</v>
          </cell>
          <cell r="M2665">
            <v>-19</v>
          </cell>
          <cell r="N2665">
            <v>18</v>
          </cell>
          <cell r="O2665">
            <v>1</v>
          </cell>
          <cell r="P2665">
            <v>5.4489999999999998</v>
          </cell>
          <cell r="Q2665">
            <v>5.81</v>
          </cell>
          <cell r="R2665">
            <v>5.81</v>
          </cell>
        </row>
        <row r="2666">
          <cell r="A2666" t="str">
            <v xml:space="preserve">Колосистый </v>
          </cell>
          <cell r="B2666" t="str">
            <v xml:space="preserve">Колос пер Макаренко 7 кв 7 ЦО </v>
          </cell>
          <cell r="C2666" t="str">
            <v xml:space="preserve">Население </v>
          </cell>
          <cell r="D2666">
            <v>41.8</v>
          </cell>
          <cell r="E2666">
            <v>0</v>
          </cell>
          <cell r="F2666">
            <v>145.25</v>
          </cell>
          <cell r="G2666">
            <v>0.53</v>
          </cell>
          <cell r="H2666">
            <v>1.19</v>
          </cell>
          <cell r="I2666">
            <v>4.5999999999999996</v>
          </cell>
          <cell r="J2666" t="str">
            <v xml:space="preserve">2 </v>
          </cell>
          <cell r="K2666">
            <v>167</v>
          </cell>
          <cell r="L2666">
            <v>3.571E-3</v>
          </cell>
          <cell r="M2666">
            <v>-19</v>
          </cell>
          <cell r="N2666">
            <v>18</v>
          </cell>
          <cell r="O2666">
            <v>1</v>
          </cell>
          <cell r="P2666">
            <v>5.2140000000000004</v>
          </cell>
          <cell r="Q2666">
            <v>5.5449999999999999</v>
          </cell>
          <cell r="R2666">
            <v>5.5449999999999999</v>
          </cell>
        </row>
        <row r="2667">
          <cell r="A2667" t="str">
            <v xml:space="preserve">Колосистый </v>
          </cell>
          <cell r="B2667" t="str">
            <v xml:space="preserve">Колос пер Макаренко 7 кв 8 ЦО </v>
          </cell>
          <cell r="C2667" t="str">
            <v xml:space="preserve">Население </v>
          </cell>
          <cell r="D2667">
            <v>28.2</v>
          </cell>
          <cell r="E2667">
            <v>0</v>
          </cell>
          <cell r="F2667">
            <v>97.78</v>
          </cell>
          <cell r="G2667">
            <v>0.53</v>
          </cell>
          <cell r="H2667">
            <v>1.19</v>
          </cell>
          <cell r="I2667">
            <v>4.5999999999999996</v>
          </cell>
          <cell r="J2667" t="str">
            <v xml:space="preserve">2 </v>
          </cell>
          <cell r="K2667">
            <v>167</v>
          </cell>
          <cell r="L2667">
            <v>2.4039999999999999E-3</v>
          </cell>
          <cell r="M2667">
            <v>-19</v>
          </cell>
          <cell r="N2667">
            <v>18</v>
          </cell>
          <cell r="O2667">
            <v>1</v>
          </cell>
          <cell r="P2667">
            <v>3.51</v>
          </cell>
          <cell r="Q2667">
            <v>3.742</v>
          </cell>
          <cell r="R2667">
            <v>3.742</v>
          </cell>
        </row>
        <row r="2668">
          <cell r="A2668" t="str">
            <v xml:space="preserve">Колосистый </v>
          </cell>
          <cell r="B2668" t="str">
            <v xml:space="preserve">Колос пер Макаренко 7 кв 9 ЦО </v>
          </cell>
          <cell r="C2668" t="str">
            <v xml:space="preserve">Население </v>
          </cell>
          <cell r="D2668">
            <v>28.9</v>
          </cell>
          <cell r="E2668">
            <v>0</v>
          </cell>
          <cell r="F2668">
            <v>100.18</v>
          </cell>
          <cell r="G2668">
            <v>0.53</v>
          </cell>
          <cell r="H2668">
            <v>1.19</v>
          </cell>
          <cell r="I2668">
            <v>4.5999999999999996</v>
          </cell>
          <cell r="J2668" t="str">
            <v xml:space="preserve">2 </v>
          </cell>
          <cell r="K2668">
            <v>167</v>
          </cell>
          <cell r="L2668">
            <v>2.4629999999999999E-3</v>
          </cell>
          <cell r="M2668">
            <v>-19</v>
          </cell>
          <cell r="N2668">
            <v>18</v>
          </cell>
          <cell r="O2668">
            <v>1</v>
          </cell>
          <cell r="P2668">
            <v>3.597</v>
          </cell>
          <cell r="Q2668">
            <v>3.8359999999999999</v>
          </cell>
          <cell r="R2668">
            <v>3.8359999999999999</v>
          </cell>
        </row>
        <row r="2669">
          <cell r="A2669" t="str">
            <v xml:space="preserve">Колосистый </v>
          </cell>
          <cell r="B2669" t="str">
            <v xml:space="preserve">Колос пер Макаренко7 кв 10 ЦО </v>
          </cell>
          <cell r="C2669" t="str">
            <v xml:space="preserve">Население </v>
          </cell>
          <cell r="D2669">
            <v>40.700000000000003</v>
          </cell>
          <cell r="E2669">
            <v>0</v>
          </cell>
          <cell r="F2669">
            <v>141.1</v>
          </cell>
          <cell r="G2669">
            <v>0.53</v>
          </cell>
          <cell r="H2669">
            <v>1.19</v>
          </cell>
          <cell r="I2669">
            <v>4.5999999999999996</v>
          </cell>
          <cell r="J2669" t="str">
            <v xml:space="preserve">2 </v>
          </cell>
          <cell r="K2669">
            <v>167</v>
          </cell>
          <cell r="L2669">
            <v>3.4689999999999999E-3</v>
          </cell>
          <cell r="M2669">
            <v>-19</v>
          </cell>
          <cell r="N2669">
            <v>18</v>
          </cell>
          <cell r="O2669">
            <v>1</v>
          </cell>
          <cell r="P2669">
            <v>5.0650000000000004</v>
          </cell>
          <cell r="Q2669">
            <v>5.4009999999999998</v>
          </cell>
          <cell r="R2669">
            <v>5.4009999999999998</v>
          </cell>
        </row>
        <row r="2670">
          <cell r="A2670" t="str">
            <v xml:space="preserve">Колосистый </v>
          </cell>
          <cell r="B2670" t="str">
            <v xml:space="preserve">Колос пер Макарен 7 кв 11 ЦО </v>
          </cell>
          <cell r="C2670" t="str">
            <v xml:space="preserve">Население </v>
          </cell>
          <cell r="D2670">
            <v>44.9</v>
          </cell>
          <cell r="E2670">
            <v>0</v>
          </cell>
          <cell r="F2670">
            <v>155.66</v>
          </cell>
          <cell r="G2670">
            <v>0.53</v>
          </cell>
          <cell r="H2670">
            <v>1.19</v>
          </cell>
          <cell r="I2670">
            <v>4.5999999999999996</v>
          </cell>
          <cell r="J2670" t="str">
            <v xml:space="preserve">2 </v>
          </cell>
          <cell r="K2670">
            <v>167</v>
          </cell>
          <cell r="L2670">
            <v>3.8269999999999997E-3</v>
          </cell>
          <cell r="M2670">
            <v>-19</v>
          </cell>
          <cell r="N2670">
            <v>18</v>
          </cell>
          <cell r="O2670">
            <v>1</v>
          </cell>
          <cell r="P2670">
            <v>5.5869999999999997</v>
          </cell>
          <cell r="Q2670">
            <v>5.9589999999999996</v>
          </cell>
          <cell r="R2670">
            <v>5.9589999999999996</v>
          </cell>
        </row>
        <row r="2671">
          <cell r="A2671" t="str">
            <v xml:space="preserve">Колосистый </v>
          </cell>
          <cell r="B2671" t="str">
            <v xml:space="preserve">Колос пер Макарен 7 кв 12 ЦО </v>
          </cell>
          <cell r="C2671" t="str">
            <v xml:space="preserve">Население </v>
          </cell>
          <cell r="D2671">
            <v>43.3</v>
          </cell>
          <cell r="E2671">
            <v>0</v>
          </cell>
          <cell r="F2671">
            <v>150.13</v>
          </cell>
          <cell r="G2671">
            <v>0.53</v>
          </cell>
          <cell r="H2671">
            <v>1.19</v>
          </cell>
          <cell r="I2671">
            <v>4.5999999999999996</v>
          </cell>
          <cell r="J2671" t="str">
            <v xml:space="preserve">2 </v>
          </cell>
          <cell r="K2671">
            <v>167</v>
          </cell>
          <cell r="L2671">
            <v>3.6909999999999998E-3</v>
          </cell>
          <cell r="M2671">
            <v>-19</v>
          </cell>
          <cell r="N2671">
            <v>18</v>
          </cell>
          <cell r="O2671">
            <v>1</v>
          </cell>
          <cell r="P2671">
            <v>5.39</v>
          </cell>
          <cell r="Q2671">
            <v>5.7439999999999998</v>
          </cell>
          <cell r="R2671">
            <v>5.7439999999999998</v>
          </cell>
        </row>
        <row r="2672">
          <cell r="A2672" t="str">
            <v xml:space="preserve">Колосистый </v>
          </cell>
          <cell r="B2672" t="str">
            <v xml:space="preserve">Колос пер Макарен 7 кв 13 ЦО </v>
          </cell>
          <cell r="C2672" t="str">
            <v xml:space="preserve">Население </v>
          </cell>
          <cell r="D2672">
            <v>29.5</v>
          </cell>
          <cell r="E2672">
            <v>0</v>
          </cell>
          <cell r="F2672">
            <v>102.3</v>
          </cell>
          <cell r="G2672">
            <v>0.53</v>
          </cell>
          <cell r="H2672">
            <v>1.19</v>
          </cell>
          <cell r="I2672">
            <v>4.5999999999999996</v>
          </cell>
          <cell r="J2672" t="str">
            <v xml:space="preserve">2 </v>
          </cell>
          <cell r="K2672">
            <v>167</v>
          </cell>
          <cell r="L2672">
            <v>2.5149999999999999E-3</v>
          </cell>
          <cell r="M2672">
            <v>-19</v>
          </cell>
          <cell r="N2672">
            <v>18</v>
          </cell>
          <cell r="O2672">
            <v>1</v>
          </cell>
          <cell r="P2672">
            <v>3.6720000000000002</v>
          </cell>
          <cell r="Q2672">
            <v>3.9140000000000001</v>
          </cell>
          <cell r="R2672">
            <v>3.9140000000000001</v>
          </cell>
        </row>
        <row r="2673">
          <cell r="A2673" t="str">
            <v xml:space="preserve">Колосистый </v>
          </cell>
          <cell r="B2673" t="str">
            <v xml:space="preserve">Колос пер Макаренко 7 кв 14 </v>
          </cell>
          <cell r="C2673" t="str">
            <v xml:space="preserve">Население </v>
          </cell>
          <cell r="D2673">
            <v>41.2</v>
          </cell>
          <cell r="E2673">
            <v>0</v>
          </cell>
          <cell r="F2673">
            <v>145.97999999999999</v>
          </cell>
          <cell r="G2673">
            <v>0.53</v>
          </cell>
          <cell r="H2673">
            <v>1.19</v>
          </cell>
          <cell r="I2673">
            <v>4.5999999999999996</v>
          </cell>
          <cell r="J2673" t="str">
            <v xml:space="preserve">2 </v>
          </cell>
          <cell r="K2673">
            <v>167</v>
          </cell>
          <cell r="L2673">
            <v>3.5249999999999999E-3</v>
          </cell>
          <cell r="M2673">
            <v>-19</v>
          </cell>
          <cell r="N2673">
            <v>18</v>
          </cell>
          <cell r="O2673">
            <v>1</v>
          </cell>
          <cell r="P2673">
            <v>5.1459999999999999</v>
          </cell>
          <cell r="Q2673">
            <v>5.4669999999999996</v>
          </cell>
          <cell r="R2673">
            <v>5.4669999999999996</v>
          </cell>
        </row>
        <row r="2674">
          <cell r="A2674" t="str">
            <v xml:space="preserve">Колосистый </v>
          </cell>
          <cell r="B2674" t="str">
            <v xml:space="preserve">Колос пер Макарен 7 кв 15 ЦО </v>
          </cell>
          <cell r="C2674" t="str">
            <v xml:space="preserve">Население </v>
          </cell>
          <cell r="D2674">
            <v>46.1</v>
          </cell>
          <cell r="E2674">
            <v>0</v>
          </cell>
          <cell r="F2674">
            <v>159.85</v>
          </cell>
          <cell r="G2674">
            <v>0.53</v>
          </cell>
          <cell r="H2674">
            <v>1.19</v>
          </cell>
          <cell r="I2674">
            <v>4.5999999999999996</v>
          </cell>
          <cell r="J2674" t="str">
            <v xml:space="preserve">2 </v>
          </cell>
          <cell r="K2674">
            <v>167</v>
          </cell>
          <cell r="L2674">
            <v>3.9300000000000003E-3</v>
          </cell>
          <cell r="M2674">
            <v>-19</v>
          </cell>
          <cell r="N2674">
            <v>18</v>
          </cell>
          <cell r="O2674">
            <v>1</v>
          </cell>
          <cell r="P2674">
            <v>5.7370000000000001</v>
          </cell>
          <cell r="Q2674">
            <v>6.1139999999999999</v>
          </cell>
          <cell r="R2674">
            <v>6.1139999999999999</v>
          </cell>
        </row>
        <row r="2675">
          <cell r="A2675" t="str">
            <v xml:space="preserve">Колосистый </v>
          </cell>
          <cell r="B2675" t="str">
            <v xml:space="preserve">Колос пер Макарен 7 кв 16 ЦО </v>
          </cell>
          <cell r="C2675" t="str">
            <v xml:space="preserve">Население </v>
          </cell>
          <cell r="D2675">
            <v>44.3</v>
          </cell>
          <cell r="E2675">
            <v>0</v>
          </cell>
          <cell r="F2675">
            <v>156.72</v>
          </cell>
          <cell r="G2675">
            <v>0.53</v>
          </cell>
          <cell r="H2675">
            <v>1.19</v>
          </cell>
          <cell r="I2675">
            <v>4.5999999999999996</v>
          </cell>
          <cell r="J2675" t="str">
            <v xml:space="preserve">2 </v>
          </cell>
          <cell r="K2675">
            <v>167</v>
          </cell>
          <cell r="L2675">
            <v>3.8529999999999997E-3</v>
          </cell>
          <cell r="M2675">
            <v>-19</v>
          </cell>
          <cell r="N2675">
            <v>18</v>
          </cell>
          <cell r="O2675">
            <v>1</v>
          </cell>
          <cell r="P2675">
            <v>5.625</v>
          </cell>
          <cell r="Q2675">
            <v>5.8760000000000003</v>
          </cell>
          <cell r="R2675">
            <v>5.8760000000000003</v>
          </cell>
        </row>
        <row r="2676">
          <cell r="A2676" t="str">
            <v xml:space="preserve">Колосистый </v>
          </cell>
          <cell r="B2676" t="str">
            <v xml:space="preserve">Колос пер Макарен 9 кв 1 ЦО </v>
          </cell>
          <cell r="C2676" t="str">
            <v xml:space="preserve">Население </v>
          </cell>
          <cell r="D2676">
            <v>43.9</v>
          </cell>
          <cell r="E2676">
            <v>0</v>
          </cell>
          <cell r="F2676">
            <v>146.63</v>
          </cell>
          <cell r="G2676">
            <v>0.53</v>
          </cell>
          <cell r="H2676">
            <v>1.19</v>
          </cell>
          <cell r="I2676">
            <v>4.5999999999999996</v>
          </cell>
          <cell r="J2676" t="str">
            <v xml:space="preserve">2 </v>
          </cell>
          <cell r="K2676">
            <v>167</v>
          </cell>
          <cell r="L2676">
            <v>3.6049999999999997E-3</v>
          </cell>
          <cell r="M2676">
            <v>-19</v>
          </cell>
          <cell r="N2676">
            <v>18</v>
          </cell>
          <cell r="O2676">
            <v>1</v>
          </cell>
          <cell r="P2676">
            <v>5.2649999999999997</v>
          </cell>
          <cell r="Q2676">
            <v>5.8260000000000005</v>
          </cell>
          <cell r="R2676">
            <v>5.8260000000000005</v>
          </cell>
        </row>
        <row r="2677">
          <cell r="A2677" t="str">
            <v xml:space="preserve">Колосистый </v>
          </cell>
          <cell r="B2677" t="str">
            <v xml:space="preserve">Колос пер Макаренко 9 кв 2 ЦО </v>
          </cell>
          <cell r="C2677" t="str">
            <v xml:space="preserve">Население </v>
          </cell>
          <cell r="D2677">
            <v>44.9</v>
          </cell>
          <cell r="E2677">
            <v>0</v>
          </cell>
          <cell r="F2677">
            <v>155.30000000000001</v>
          </cell>
          <cell r="G2677">
            <v>0.53</v>
          </cell>
          <cell r="H2677">
            <v>1.19</v>
          </cell>
          <cell r="I2677">
            <v>4.5999999999999996</v>
          </cell>
          <cell r="J2677" t="str">
            <v xml:space="preserve">2 </v>
          </cell>
          <cell r="K2677">
            <v>167</v>
          </cell>
          <cell r="L2677">
            <v>3.8179999999999998E-3</v>
          </cell>
          <cell r="M2677">
            <v>-19</v>
          </cell>
          <cell r="N2677">
            <v>18</v>
          </cell>
          <cell r="O2677">
            <v>1</v>
          </cell>
          <cell r="P2677">
            <v>5.5730000000000004</v>
          </cell>
          <cell r="Q2677">
            <v>5.9589999999999996</v>
          </cell>
          <cell r="R2677">
            <v>5.9589999999999996</v>
          </cell>
        </row>
        <row r="2678">
          <cell r="A2678" t="str">
            <v xml:space="preserve">Колосистый </v>
          </cell>
          <cell r="B2678" t="str">
            <v xml:space="preserve">Колос пер Макаренко 9 кв 3 ЦО </v>
          </cell>
          <cell r="C2678" t="str">
            <v xml:space="preserve">Население </v>
          </cell>
          <cell r="D2678">
            <v>27.9</v>
          </cell>
          <cell r="E2678">
            <v>0</v>
          </cell>
          <cell r="F2678">
            <v>93.19</v>
          </cell>
          <cell r="G2678">
            <v>0.53</v>
          </cell>
          <cell r="H2678">
            <v>1.19</v>
          </cell>
          <cell r="I2678">
            <v>4.5999999999999996</v>
          </cell>
          <cell r="J2678" t="str">
            <v xml:space="preserve">2 </v>
          </cell>
          <cell r="K2678">
            <v>167</v>
          </cell>
          <cell r="L2678">
            <v>2.2910000000000001E-3</v>
          </cell>
          <cell r="M2678">
            <v>-19</v>
          </cell>
          <cell r="N2678">
            <v>18</v>
          </cell>
          <cell r="O2678">
            <v>1</v>
          </cell>
          <cell r="P2678">
            <v>3.3460000000000001</v>
          </cell>
          <cell r="Q2678">
            <v>3.7039999999999997</v>
          </cell>
          <cell r="R2678">
            <v>3.7039999999999997</v>
          </cell>
        </row>
        <row r="2679">
          <cell r="A2679" t="str">
            <v xml:space="preserve">Колосистый </v>
          </cell>
          <cell r="B2679" t="str">
            <v xml:space="preserve">Колос пер Макаренко 9 кв 4 ЦО </v>
          </cell>
          <cell r="C2679" t="str">
            <v xml:space="preserve">Население </v>
          </cell>
          <cell r="D2679">
            <v>46</v>
          </cell>
          <cell r="E2679">
            <v>0</v>
          </cell>
          <cell r="F2679">
            <v>150.74</v>
          </cell>
          <cell r="G2679">
            <v>0.53</v>
          </cell>
          <cell r="H2679">
            <v>1.19</v>
          </cell>
          <cell r="I2679">
            <v>4.5999999999999996</v>
          </cell>
          <cell r="J2679" t="str">
            <v xml:space="preserve">2 </v>
          </cell>
          <cell r="K2679">
            <v>167</v>
          </cell>
          <cell r="L2679">
            <v>3.7059999999999997E-3</v>
          </cell>
          <cell r="M2679">
            <v>-19</v>
          </cell>
          <cell r="N2679">
            <v>18</v>
          </cell>
          <cell r="O2679">
            <v>1</v>
          </cell>
          <cell r="P2679">
            <v>5.4109999999999996</v>
          </cell>
          <cell r="Q2679">
            <v>6.1029999999999998</v>
          </cell>
          <cell r="R2679">
            <v>6.1029999999999998</v>
          </cell>
        </row>
        <row r="2680">
          <cell r="A2680" t="str">
            <v xml:space="preserve">Колосистый </v>
          </cell>
          <cell r="B2680" t="str">
            <v xml:space="preserve">Колос пер Макаренко 9 кв 5 ЦО </v>
          </cell>
          <cell r="C2680" t="str">
            <v xml:space="preserve">Население </v>
          </cell>
          <cell r="D2680">
            <v>44.1</v>
          </cell>
          <cell r="E2680">
            <v>0</v>
          </cell>
          <cell r="F2680">
            <v>151.38999999999999</v>
          </cell>
          <cell r="G2680">
            <v>0.53</v>
          </cell>
          <cell r="H2680">
            <v>1.19</v>
          </cell>
          <cell r="I2680">
            <v>4.5999999999999996</v>
          </cell>
          <cell r="J2680" t="str">
            <v xml:space="preserve">1 </v>
          </cell>
          <cell r="K2680">
            <v>167</v>
          </cell>
          <cell r="L2680">
            <v>3.722E-3</v>
          </cell>
          <cell r="M2680">
            <v>-19</v>
          </cell>
          <cell r="N2680">
            <v>18</v>
          </cell>
          <cell r="O2680">
            <v>1</v>
          </cell>
          <cell r="P2680">
            <v>5.4340000000000002</v>
          </cell>
          <cell r="Q2680">
            <v>5.8490000000000002</v>
          </cell>
          <cell r="R2680">
            <v>5.8490000000000002</v>
          </cell>
        </row>
        <row r="2681">
          <cell r="A2681" t="str">
            <v xml:space="preserve">Колосистый </v>
          </cell>
          <cell r="B2681" t="str">
            <v xml:space="preserve">Колос пер Макаренко 9 кв 6 </v>
          </cell>
          <cell r="C2681" t="str">
            <v xml:space="preserve">Население </v>
          </cell>
          <cell r="D2681">
            <v>41.6</v>
          </cell>
          <cell r="E2681">
            <v>0</v>
          </cell>
          <cell r="F2681">
            <v>138.94999999999999</v>
          </cell>
          <cell r="G2681">
            <v>0.53</v>
          </cell>
          <cell r="H2681">
            <v>1.19</v>
          </cell>
          <cell r="I2681">
            <v>4.5999999999999996</v>
          </cell>
          <cell r="J2681" t="str">
            <v xml:space="preserve">2 </v>
          </cell>
          <cell r="K2681">
            <v>167</v>
          </cell>
          <cell r="L2681">
            <v>3.4159999999999998E-3</v>
          </cell>
          <cell r="M2681">
            <v>-19</v>
          </cell>
          <cell r="N2681">
            <v>18</v>
          </cell>
          <cell r="O2681">
            <v>1</v>
          </cell>
          <cell r="P2681">
            <v>4.9870000000000001</v>
          </cell>
          <cell r="Q2681">
            <v>5.5170000000000003</v>
          </cell>
          <cell r="R2681">
            <v>5.5170000000000003</v>
          </cell>
        </row>
        <row r="2682">
          <cell r="A2682" t="str">
            <v xml:space="preserve">Колосистый </v>
          </cell>
          <cell r="B2682" t="str">
            <v xml:space="preserve">Колос пер Макаренко 9 кв 7 ЦО </v>
          </cell>
          <cell r="C2682" t="str">
            <v xml:space="preserve">Население </v>
          </cell>
          <cell r="D2682">
            <v>27.9</v>
          </cell>
          <cell r="E2682">
            <v>0</v>
          </cell>
          <cell r="F2682">
            <v>96.2</v>
          </cell>
          <cell r="G2682">
            <v>0.53</v>
          </cell>
          <cell r="H2682">
            <v>1.19</v>
          </cell>
          <cell r="I2682">
            <v>4.5999999999999996</v>
          </cell>
          <cell r="J2682" t="str">
            <v xml:space="preserve">1 </v>
          </cell>
          <cell r="K2682">
            <v>167</v>
          </cell>
          <cell r="L2682">
            <v>2.3649999999999999E-3</v>
          </cell>
          <cell r="M2682">
            <v>-19</v>
          </cell>
          <cell r="N2682">
            <v>18</v>
          </cell>
          <cell r="O2682">
            <v>1</v>
          </cell>
          <cell r="P2682">
            <v>3.452</v>
          </cell>
          <cell r="Q2682">
            <v>3.7039999999999997</v>
          </cell>
          <cell r="R2682">
            <v>3.7039999999999997</v>
          </cell>
        </row>
        <row r="2683">
          <cell r="A2683" t="str">
            <v xml:space="preserve">Колосистый </v>
          </cell>
          <cell r="B2683" t="str">
            <v xml:space="preserve">Колос пер Макаренко 9 кв 8 ЦО </v>
          </cell>
          <cell r="C2683" t="str">
            <v xml:space="preserve">Население </v>
          </cell>
          <cell r="D2683">
            <v>43</v>
          </cell>
          <cell r="E2683">
            <v>0</v>
          </cell>
          <cell r="F2683">
            <v>147.65</v>
          </cell>
          <cell r="G2683">
            <v>0.53</v>
          </cell>
          <cell r="H2683">
            <v>1.19</v>
          </cell>
          <cell r="I2683">
            <v>4.5999999999999996</v>
          </cell>
          <cell r="J2683" t="str">
            <v xml:space="preserve">2 </v>
          </cell>
          <cell r="K2683">
            <v>167</v>
          </cell>
          <cell r="L2683">
            <v>3.6300000000000004E-3</v>
          </cell>
          <cell r="M2683">
            <v>-19</v>
          </cell>
          <cell r="N2683">
            <v>18</v>
          </cell>
          <cell r="O2683">
            <v>1</v>
          </cell>
          <cell r="P2683">
            <v>5.3</v>
          </cell>
          <cell r="Q2683">
            <v>5.7039999999999997</v>
          </cell>
          <cell r="R2683">
            <v>5.7039999999999997</v>
          </cell>
        </row>
        <row r="2684">
          <cell r="A2684" t="str">
            <v xml:space="preserve">Колосистый </v>
          </cell>
          <cell r="B2684" t="str">
            <v xml:space="preserve">Колос пер Макаренко 9 кв 9 ЦО </v>
          </cell>
          <cell r="C2684" t="str">
            <v xml:space="preserve">Население </v>
          </cell>
          <cell r="D2684">
            <v>44.7</v>
          </cell>
          <cell r="E2684">
            <v>0</v>
          </cell>
          <cell r="F2684">
            <v>149.32</v>
          </cell>
          <cell r="G2684">
            <v>0.53</v>
          </cell>
          <cell r="H2684">
            <v>1.19</v>
          </cell>
          <cell r="I2684">
            <v>4.5999999999999996</v>
          </cell>
          <cell r="J2684" t="str">
            <v xml:space="preserve">2 </v>
          </cell>
          <cell r="K2684">
            <v>167</v>
          </cell>
          <cell r="L2684">
            <v>3.6709999999999998E-3</v>
          </cell>
          <cell r="M2684">
            <v>-19</v>
          </cell>
          <cell r="N2684">
            <v>18</v>
          </cell>
          <cell r="O2684">
            <v>1</v>
          </cell>
          <cell r="P2684">
            <v>5.36</v>
          </cell>
          <cell r="Q2684">
            <v>5.931</v>
          </cell>
          <cell r="R2684">
            <v>5.931</v>
          </cell>
        </row>
        <row r="2685">
          <cell r="A2685" t="str">
            <v xml:space="preserve">Колосистый </v>
          </cell>
          <cell r="B2685" t="str">
            <v xml:space="preserve">Колос пер Макаренко 9 кв 10 ЦО </v>
          </cell>
          <cell r="C2685" t="str">
            <v xml:space="preserve">Население </v>
          </cell>
          <cell r="D2685">
            <v>29.4</v>
          </cell>
          <cell r="E2685">
            <v>0</v>
          </cell>
          <cell r="F2685">
            <v>91.52</v>
          </cell>
          <cell r="G2685">
            <v>0.53</v>
          </cell>
          <cell r="H2685">
            <v>1.19</v>
          </cell>
          <cell r="I2685">
            <v>4.5999999999999996</v>
          </cell>
          <cell r="J2685" t="str">
            <v xml:space="preserve">2 </v>
          </cell>
          <cell r="K2685">
            <v>167</v>
          </cell>
          <cell r="L2685">
            <v>2.2500000000000003E-3</v>
          </cell>
          <cell r="M2685">
            <v>-19</v>
          </cell>
          <cell r="N2685">
            <v>18</v>
          </cell>
          <cell r="O2685">
            <v>1</v>
          </cell>
          <cell r="P2685">
            <v>3.2850000000000001</v>
          </cell>
          <cell r="Q2685">
            <v>3.903</v>
          </cell>
          <cell r="R2685">
            <v>3.903</v>
          </cell>
        </row>
        <row r="2686">
          <cell r="A2686" t="str">
            <v xml:space="preserve">Колосистый </v>
          </cell>
          <cell r="B2686" t="str">
            <v xml:space="preserve">Колос пер Макаренко 9 кв 11 ЦО </v>
          </cell>
          <cell r="C2686" t="str">
            <v xml:space="preserve">Население </v>
          </cell>
          <cell r="D2686">
            <v>44.9</v>
          </cell>
          <cell r="E2686">
            <v>0</v>
          </cell>
          <cell r="F2686">
            <v>149.97</v>
          </cell>
          <cell r="G2686">
            <v>0.53</v>
          </cell>
          <cell r="H2686">
            <v>1.19</v>
          </cell>
          <cell r="I2686">
            <v>4.5999999999999996</v>
          </cell>
          <cell r="J2686" t="str">
            <v xml:space="preserve">2 </v>
          </cell>
          <cell r="K2686">
            <v>167</v>
          </cell>
          <cell r="L2686">
            <v>3.6869999999999997E-3</v>
          </cell>
          <cell r="M2686">
            <v>-19</v>
          </cell>
          <cell r="N2686">
            <v>18</v>
          </cell>
          <cell r="O2686">
            <v>1</v>
          </cell>
          <cell r="P2686">
            <v>5.383</v>
          </cell>
          <cell r="Q2686">
            <v>5.9589999999999996</v>
          </cell>
          <cell r="R2686">
            <v>5.9589999999999996</v>
          </cell>
        </row>
        <row r="2687">
          <cell r="A2687" t="str">
            <v xml:space="preserve">Колосистый </v>
          </cell>
          <cell r="B2687" t="str">
            <v xml:space="preserve">Колос пер Макаренко 9 кв 12 </v>
          </cell>
          <cell r="C2687" t="str">
            <v xml:space="preserve">Население </v>
          </cell>
          <cell r="D2687">
            <v>44.1</v>
          </cell>
          <cell r="E2687">
            <v>0</v>
          </cell>
          <cell r="F2687">
            <v>147.28</v>
          </cell>
          <cell r="G2687">
            <v>0.53</v>
          </cell>
          <cell r="H2687">
            <v>1.19</v>
          </cell>
          <cell r="I2687">
            <v>4.5999999999999996</v>
          </cell>
          <cell r="J2687" t="str">
            <v xml:space="preserve">2 </v>
          </cell>
          <cell r="K2687">
            <v>167</v>
          </cell>
          <cell r="L2687">
            <v>3.6209999999999997E-3</v>
          </cell>
          <cell r="M2687">
            <v>-19</v>
          </cell>
          <cell r="N2687">
            <v>18</v>
          </cell>
          <cell r="O2687">
            <v>1</v>
          </cell>
          <cell r="P2687">
            <v>5.2859999999999996</v>
          </cell>
          <cell r="Q2687">
            <v>5.8490000000000002</v>
          </cell>
          <cell r="R2687">
            <v>5.8490000000000002</v>
          </cell>
        </row>
        <row r="2688">
          <cell r="A2688" t="str">
            <v xml:space="preserve">Колосистый </v>
          </cell>
          <cell r="B2688" t="str">
            <v xml:space="preserve">Колос пер Макарен 9 кв 13 ЦО </v>
          </cell>
          <cell r="C2688" t="str">
            <v xml:space="preserve">Население </v>
          </cell>
          <cell r="D2688">
            <v>44.2</v>
          </cell>
          <cell r="E2688">
            <v>0</v>
          </cell>
          <cell r="F2688">
            <v>138.01</v>
          </cell>
          <cell r="G2688">
            <v>0.53</v>
          </cell>
          <cell r="H2688">
            <v>1.19</v>
          </cell>
          <cell r="I2688">
            <v>4.5999999999999996</v>
          </cell>
          <cell r="J2688" t="str">
            <v xml:space="preserve">2 </v>
          </cell>
          <cell r="K2688">
            <v>167</v>
          </cell>
          <cell r="L2688">
            <v>3.3929999999999997E-3</v>
          </cell>
          <cell r="M2688">
            <v>-19</v>
          </cell>
          <cell r="N2688">
            <v>18</v>
          </cell>
          <cell r="O2688">
            <v>1</v>
          </cell>
          <cell r="P2688">
            <v>4.9539999999999997</v>
          </cell>
          <cell r="Q2688">
            <v>5.8650000000000002</v>
          </cell>
          <cell r="R2688">
            <v>5.8650000000000002</v>
          </cell>
        </row>
        <row r="2689">
          <cell r="A2689" t="str">
            <v xml:space="preserve">Колосистый </v>
          </cell>
          <cell r="B2689" t="str">
            <v xml:space="preserve">Колос пер Макарен 9 кв 14 ЦО </v>
          </cell>
          <cell r="C2689" t="str">
            <v xml:space="preserve">Население </v>
          </cell>
          <cell r="D2689">
            <v>28.7</v>
          </cell>
          <cell r="E2689">
            <v>0</v>
          </cell>
          <cell r="F2689">
            <v>87.9</v>
          </cell>
          <cell r="G2689">
            <v>0.53</v>
          </cell>
          <cell r="H2689">
            <v>1.19</v>
          </cell>
          <cell r="I2689">
            <v>4.5999999999999996</v>
          </cell>
          <cell r="J2689" t="str">
            <v xml:space="preserve">2 </v>
          </cell>
          <cell r="K2689">
            <v>167</v>
          </cell>
          <cell r="L2689">
            <v>2.1609999999999997E-3</v>
          </cell>
          <cell r="M2689">
            <v>-19</v>
          </cell>
          <cell r="N2689">
            <v>18</v>
          </cell>
          <cell r="O2689">
            <v>1</v>
          </cell>
          <cell r="P2689">
            <v>3.1549999999999998</v>
          </cell>
          <cell r="Q2689">
            <v>3.8090000000000002</v>
          </cell>
          <cell r="R2689">
            <v>3.8090000000000002</v>
          </cell>
        </row>
        <row r="2690">
          <cell r="A2690" t="str">
            <v xml:space="preserve">Колосистый </v>
          </cell>
          <cell r="B2690" t="str">
            <v xml:space="preserve">Колос пер Макарен 9 кв 15 ЦО </v>
          </cell>
          <cell r="C2690" t="str">
            <v xml:space="preserve">Население </v>
          </cell>
          <cell r="D2690">
            <v>45.2</v>
          </cell>
          <cell r="E2690">
            <v>0</v>
          </cell>
          <cell r="F2690">
            <v>150.99</v>
          </cell>
          <cell r="G2690">
            <v>0.53</v>
          </cell>
          <cell r="H2690">
            <v>1.19</v>
          </cell>
          <cell r="I2690">
            <v>4.5999999999999996</v>
          </cell>
          <cell r="J2690" t="str">
            <v xml:space="preserve">2 </v>
          </cell>
          <cell r="K2690">
            <v>167</v>
          </cell>
          <cell r="L2690">
            <v>3.712E-3</v>
          </cell>
          <cell r="M2690">
            <v>-19</v>
          </cell>
          <cell r="N2690">
            <v>18</v>
          </cell>
          <cell r="O2690">
            <v>1</v>
          </cell>
          <cell r="P2690">
            <v>5.4210000000000003</v>
          </cell>
          <cell r="Q2690">
            <v>5.9980000000000002</v>
          </cell>
          <cell r="R2690">
            <v>5.9980000000000002</v>
          </cell>
        </row>
        <row r="2691">
          <cell r="A2691" t="str">
            <v xml:space="preserve">Колосистый </v>
          </cell>
          <cell r="B2691" t="str">
            <v xml:space="preserve">Колос пер Макарен 9 кв 16 ЦО </v>
          </cell>
          <cell r="C2691" t="str">
            <v xml:space="preserve">Население </v>
          </cell>
          <cell r="D2691">
            <v>44.4</v>
          </cell>
          <cell r="E2691">
            <v>0</v>
          </cell>
          <cell r="F2691">
            <v>146.31</v>
          </cell>
          <cell r="G2691">
            <v>0.53</v>
          </cell>
          <cell r="H2691">
            <v>1.19</v>
          </cell>
          <cell r="I2691">
            <v>4.5999999999999996</v>
          </cell>
          <cell r="J2691" t="str">
            <v xml:space="preserve">2 </v>
          </cell>
          <cell r="K2691">
            <v>167</v>
          </cell>
          <cell r="L2691">
            <v>3.5969999999999999E-3</v>
          </cell>
          <cell r="M2691">
            <v>-19</v>
          </cell>
          <cell r="N2691">
            <v>18</v>
          </cell>
          <cell r="O2691">
            <v>1</v>
          </cell>
          <cell r="P2691">
            <v>5.25</v>
          </cell>
          <cell r="Q2691">
            <v>5.8929999999999998</v>
          </cell>
          <cell r="R2691">
            <v>5.8929999999999998</v>
          </cell>
        </row>
        <row r="2692">
          <cell r="A2692" t="str">
            <v xml:space="preserve">Колосистый </v>
          </cell>
          <cell r="B2692" t="str">
            <v xml:space="preserve">Колос пер Макарен 11 кв 1 ЦО </v>
          </cell>
          <cell r="C2692" t="str">
            <v xml:space="preserve">Население </v>
          </cell>
          <cell r="D2692">
            <v>43.3</v>
          </cell>
          <cell r="E2692">
            <v>0</v>
          </cell>
          <cell r="F2692">
            <v>140.65</v>
          </cell>
          <cell r="G2692">
            <v>0.53</v>
          </cell>
          <cell r="H2692">
            <v>1.19</v>
          </cell>
          <cell r="I2692">
            <v>4.5999999999999996</v>
          </cell>
          <cell r="J2692" t="str">
            <v xml:space="preserve">2 </v>
          </cell>
          <cell r="K2692">
            <v>167</v>
          </cell>
          <cell r="L2692">
            <v>3.4579999999999997E-3</v>
          </cell>
          <cell r="M2692">
            <v>-19</v>
          </cell>
          <cell r="N2692">
            <v>18</v>
          </cell>
          <cell r="O2692">
            <v>1</v>
          </cell>
          <cell r="P2692">
            <v>5.0490000000000004</v>
          </cell>
          <cell r="Q2692">
            <v>5.7439999999999998</v>
          </cell>
          <cell r="R2692">
            <v>5.7439999999999998</v>
          </cell>
        </row>
        <row r="2693">
          <cell r="A2693" t="str">
            <v xml:space="preserve">Колосистый </v>
          </cell>
          <cell r="B2693" t="str">
            <v xml:space="preserve">Колос пер Макарен 11 кв 2 ЦО </v>
          </cell>
          <cell r="C2693" t="str">
            <v xml:space="preserve">Население </v>
          </cell>
          <cell r="D2693">
            <v>45.5</v>
          </cell>
          <cell r="E2693">
            <v>0</v>
          </cell>
          <cell r="F2693">
            <v>147.81</v>
          </cell>
          <cell r="G2693">
            <v>0.53</v>
          </cell>
          <cell r="H2693">
            <v>1.19</v>
          </cell>
          <cell r="I2693">
            <v>4.5999999999999996</v>
          </cell>
          <cell r="J2693" t="str">
            <v xml:space="preserve">2 </v>
          </cell>
          <cell r="K2693">
            <v>167</v>
          </cell>
          <cell r="L2693">
            <v>3.6339999999999996E-3</v>
          </cell>
          <cell r="M2693">
            <v>-19</v>
          </cell>
          <cell r="N2693">
            <v>18</v>
          </cell>
          <cell r="O2693">
            <v>1</v>
          </cell>
          <cell r="P2693">
            <v>5.3049999999999997</v>
          </cell>
          <cell r="Q2693">
            <v>6.0359999999999996</v>
          </cell>
          <cell r="R2693">
            <v>6.0359999999999996</v>
          </cell>
        </row>
        <row r="2694">
          <cell r="A2694" t="str">
            <v xml:space="preserve">Колосистый </v>
          </cell>
          <cell r="B2694" t="str">
            <v xml:space="preserve">Колос пер Макарен 11 кв 3 ЦО </v>
          </cell>
          <cell r="C2694" t="str">
            <v xml:space="preserve">Население </v>
          </cell>
          <cell r="D2694">
            <v>27.9</v>
          </cell>
          <cell r="E2694">
            <v>0</v>
          </cell>
          <cell r="F2694">
            <v>90.62</v>
          </cell>
          <cell r="G2694">
            <v>0.53</v>
          </cell>
          <cell r="H2694">
            <v>1.19</v>
          </cell>
          <cell r="I2694">
            <v>4.5999999999999996</v>
          </cell>
          <cell r="J2694" t="str">
            <v xml:space="preserve">2 </v>
          </cell>
          <cell r="K2694">
            <v>167</v>
          </cell>
          <cell r="L2694">
            <v>2.2279999999999999E-3</v>
          </cell>
          <cell r="M2694">
            <v>-19</v>
          </cell>
          <cell r="N2694">
            <v>18</v>
          </cell>
          <cell r="O2694">
            <v>1</v>
          </cell>
          <cell r="P2694">
            <v>3.2519999999999998</v>
          </cell>
          <cell r="Q2694">
            <v>3.7039999999999997</v>
          </cell>
          <cell r="R2694">
            <v>3.7039999999999997</v>
          </cell>
        </row>
        <row r="2695">
          <cell r="A2695" t="str">
            <v xml:space="preserve">Колосистый </v>
          </cell>
          <cell r="B2695" t="str">
            <v xml:space="preserve">Колос пер Макаренко 11 кв 4 ЦО </v>
          </cell>
          <cell r="C2695" t="str">
            <v xml:space="preserve">Население </v>
          </cell>
          <cell r="D2695">
            <v>43.3</v>
          </cell>
          <cell r="E2695">
            <v>0</v>
          </cell>
          <cell r="F2695">
            <v>143.91</v>
          </cell>
          <cell r="G2695">
            <v>0.53</v>
          </cell>
          <cell r="H2695">
            <v>1.19</v>
          </cell>
          <cell r="I2695">
            <v>4.5999999999999996</v>
          </cell>
          <cell r="J2695" t="str">
            <v xml:space="preserve">2 </v>
          </cell>
          <cell r="K2695">
            <v>167</v>
          </cell>
          <cell r="L2695">
            <v>3.5379999999999999E-3</v>
          </cell>
          <cell r="M2695">
            <v>-19</v>
          </cell>
          <cell r="N2695">
            <v>18</v>
          </cell>
          <cell r="O2695">
            <v>1</v>
          </cell>
          <cell r="P2695">
            <v>5.1660000000000004</v>
          </cell>
          <cell r="Q2695">
            <v>5.7439999999999998</v>
          </cell>
          <cell r="R2695">
            <v>5.7439999999999998</v>
          </cell>
        </row>
        <row r="2696">
          <cell r="A2696" t="str">
            <v xml:space="preserve">Колосистый </v>
          </cell>
          <cell r="B2696" t="str">
            <v xml:space="preserve">Колос пер Макаренко 11 кв 5 ЦО </v>
          </cell>
          <cell r="C2696" t="str">
            <v xml:space="preserve">Население </v>
          </cell>
          <cell r="D2696">
            <v>43.5</v>
          </cell>
          <cell r="E2696">
            <v>0</v>
          </cell>
          <cell r="F2696">
            <v>141.31</v>
          </cell>
          <cell r="G2696">
            <v>0.53</v>
          </cell>
          <cell r="H2696">
            <v>1.19</v>
          </cell>
          <cell r="I2696">
            <v>4.5999999999999996</v>
          </cell>
          <cell r="J2696" t="str">
            <v xml:space="preserve">2 </v>
          </cell>
          <cell r="K2696">
            <v>167</v>
          </cell>
          <cell r="L2696">
            <v>3.4739999999999997E-3</v>
          </cell>
          <cell r="M2696">
            <v>-19</v>
          </cell>
          <cell r="N2696">
            <v>18</v>
          </cell>
          <cell r="O2696">
            <v>1</v>
          </cell>
          <cell r="P2696">
            <v>5.0709999999999997</v>
          </cell>
          <cell r="Q2696">
            <v>5.7709999999999999</v>
          </cell>
          <cell r="R2696">
            <v>5.7709999999999999</v>
          </cell>
        </row>
        <row r="2697">
          <cell r="A2697" t="str">
            <v xml:space="preserve">Колосистый </v>
          </cell>
          <cell r="B2697" t="str">
            <v xml:space="preserve">Колос пер Макаренко 11 кв 6 ЦО </v>
          </cell>
          <cell r="C2697" t="str">
            <v xml:space="preserve">Население </v>
          </cell>
          <cell r="D2697">
            <v>44.9</v>
          </cell>
          <cell r="E2697">
            <v>0</v>
          </cell>
          <cell r="F2697">
            <v>143.01</v>
          </cell>
          <cell r="G2697">
            <v>0.53</v>
          </cell>
          <cell r="H2697">
            <v>1.19</v>
          </cell>
          <cell r="I2697">
            <v>4.5999999999999996</v>
          </cell>
          <cell r="J2697" t="str">
            <v xml:space="preserve">2 </v>
          </cell>
          <cell r="K2697">
            <v>167</v>
          </cell>
          <cell r="L2697">
            <v>3.516E-3</v>
          </cell>
          <cell r="M2697">
            <v>-19</v>
          </cell>
          <cell r="N2697">
            <v>18</v>
          </cell>
          <cell r="O2697">
            <v>1</v>
          </cell>
          <cell r="P2697">
            <v>5.1340000000000003</v>
          </cell>
          <cell r="Q2697">
            <v>5.9589999999999996</v>
          </cell>
          <cell r="R2697">
            <v>5.9589999999999996</v>
          </cell>
        </row>
        <row r="2698">
          <cell r="A2698" t="str">
            <v xml:space="preserve">Колосистый </v>
          </cell>
          <cell r="B2698" t="str">
            <v xml:space="preserve">Колос пер Макаренко 11 кв 7 ЦО </v>
          </cell>
          <cell r="C2698" t="str">
            <v xml:space="preserve">Население </v>
          </cell>
          <cell r="D2698">
            <v>28.2</v>
          </cell>
          <cell r="E2698">
            <v>0</v>
          </cell>
          <cell r="F2698">
            <v>93.88</v>
          </cell>
          <cell r="G2698">
            <v>0.53</v>
          </cell>
          <cell r="H2698">
            <v>1.19</v>
          </cell>
          <cell r="I2698">
            <v>4.5999999999999996</v>
          </cell>
          <cell r="J2698" t="str">
            <v xml:space="preserve">2 </v>
          </cell>
          <cell r="K2698">
            <v>167</v>
          </cell>
          <cell r="L2698">
            <v>2.3079999999999997E-3</v>
          </cell>
          <cell r="M2698">
            <v>-19</v>
          </cell>
          <cell r="N2698">
            <v>18</v>
          </cell>
          <cell r="O2698">
            <v>1</v>
          </cell>
          <cell r="P2698">
            <v>3.3689999999999998</v>
          </cell>
          <cell r="Q2698">
            <v>3.742</v>
          </cell>
          <cell r="R2698">
            <v>3.742</v>
          </cell>
        </row>
        <row r="2699">
          <cell r="A2699" t="str">
            <v xml:space="preserve">Колосистый </v>
          </cell>
          <cell r="B2699" t="str">
            <v xml:space="preserve">Колос пер Макаренко 11 кв 8 </v>
          </cell>
          <cell r="C2699" t="str">
            <v xml:space="preserve">Население </v>
          </cell>
          <cell r="D2699">
            <v>43.2</v>
          </cell>
          <cell r="E2699">
            <v>0</v>
          </cell>
          <cell r="F2699">
            <v>143.91</v>
          </cell>
          <cell r="G2699">
            <v>0.53</v>
          </cell>
          <cell r="H2699">
            <v>1.19</v>
          </cell>
          <cell r="I2699">
            <v>4.5999999999999996</v>
          </cell>
          <cell r="J2699" t="str">
            <v xml:space="preserve">1 </v>
          </cell>
          <cell r="K2699">
            <v>167</v>
          </cell>
          <cell r="L2699">
            <v>3.5379999999999999E-3</v>
          </cell>
          <cell r="M2699">
            <v>-19</v>
          </cell>
          <cell r="N2699">
            <v>18</v>
          </cell>
          <cell r="O2699">
            <v>1</v>
          </cell>
          <cell r="P2699">
            <v>5.1660000000000004</v>
          </cell>
          <cell r="Q2699">
            <v>5.7320000000000002</v>
          </cell>
          <cell r="R2699">
            <v>5.7320000000000002</v>
          </cell>
        </row>
        <row r="2700">
          <cell r="A2700" t="str">
            <v xml:space="preserve">Колосистый </v>
          </cell>
          <cell r="B2700" t="str">
            <v xml:space="preserve">Колос пер Макаренко 11 кв 9 ЦО </v>
          </cell>
          <cell r="C2700" t="str">
            <v xml:space="preserve">Население </v>
          </cell>
          <cell r="D2700">
            <v>43</v>
          </cell>
          <cell r="E2700">
            <v>0</v>
          </cell>
          <cell r="F2700">
            <v>139.72</v>
          </cell>
          <cell r="G2700">
            <v>0.53</v>
          </cell>
          <cell r="H2700">
            <v>1.19</v>
          </cell>
          <cell r="I2700">
            <v>4.5999999999999996</v>
          </cell>
          <cell r="J2700" t="str">
            <v xml:space="preserve">2 </v>
          </cell>
          <cell r="K2700">
            <v>167</v>
          </cell>
          <cell r="L2700">
            <v>3.4349999999999997E-3</v>
          </cell>
          <cell r="M2700">
            <v>-19</v>
          </cell>
          <cell r="N2700">
            <v>18</v>
          </cell>
          <cell r="O2700">
            <v>1</v>
          </cell>
          <cell r="P2700">
            <v>5.016</v>
          </cell>
          <cell r="Q2700">
            <v>5.7039999999999997</v>
          </cell>
          <cell r="R2700">
            <v>5.7039999999999997</v>
          </cell>
        </row>
        <row r="2701">
          <cell r="A2701" t="str">
            <v xml:space="preserve">Колосистый </v>
          </cell>
          <cell r="B2701" t="str">
            <v xml:space="preserve">Колос пер Макаренко 11 кв 10 ЦО </v>
          </cell>
          <cell r="C2701" t="str">
            <v xml:space="preserve">Население </v>
          </cell>
          <cell r="D2701">
            <v>28</v>
          </cell>
          <cell r="E2701">
            <v>0</v>
          </cell>
          <cell r="F2701">
            <v>93.88</v>
          </cell>
          <cell r="G2701">
            <v>0.53</v>
          </cell>
          <cell r="H2701">
            <v>1.19</v>
          </cell>
          <cell r="I2701">
            <v>4.5999999999999996</v>
          </cell>
          <cell r="J2701" t="str">
            <v xml:space="preserve">2 </v>
          </cell>
          <cell r="K2701">
            <v>167</v>
          </cell>
          <cell r="L2701">
            <v>2.3079999999999997E-3</v>
          </cell>
          <cell r="M2701">
            <v>-19</v>
          </cell>
          <cell r="N2701">
            <v>18</v>
          </cell>
          <cell r="O2701">
            <v>1</v>
          </cell>
          <cell r="P2701">
            <v>3.3689999999999998</v>
          </cell>
          <cell r="Q2701">
            <v>3.714</v>
          </cell>
          <cell r="R2701">
            <v>3.714</v>
          </cell>
        </row>
        <row r="2702">
          <cell r="A2702" t="str">
            <v xml:space="preserve">Колосистый </v>
          </cell>
          <cell r="B2702" t="str">
            <v xml:space="preserve">Колос пер Макарен 11 кв11 ЦО </v>
          </cell>
          <cell r="C2702" t="str">
            <v xml:space="preserve">Население </v>
          </cell>
          <cell r="D2702">
            <v>76.8</v>
          </cell>
          <cell r="E2702">
            <v>0</v>
          </cell>
          <cell r="F2702">
            <v>264.14</v>
          </cell>
          <cell r="G2702">
            <v>0.53</v>
          </cell>
          <cell r="H2702">
            <v>1.19</v>
          </cell>
          <cell r="I2702">
            <v>4.5999999999999996</v>
          </cell>
          <cell r="J2702" t="str">
            <v xml:space="preserve">2 </v>
          </cell>
          <cell r="K2702">
            <v>167</v>
          </cell>
          <cell r="L2702">
            <v>6.4939999999999998E-3</v>
          </cell>
          <cell r="M2702">
            <v>-19</v>
          </cell>
          <cell r="N2702">
            <v>18</v>
          </cell>
          <cell r="O2702">
            <v>1</v>
          </cell>
          <cell r="P2702">
            <v>9.4809999999999999</v>
          </cell>
          <cell r="Q2702">
            <v>10.188000000000001</v>
          </cell>
          <cell r="R2702">
            <v>10.188000000000001</v>
          </cell>
        </row>
        <row r="2703">
          <cell r="A2703" t="str">
            <v xml:space="preserve">Колосистый </v>
          </cell>
          <cell r="B2703" t="str">
            <v xml:space="preserve">Колос пер Макаренко 11 кв 12 </v>
          </cell>
          <cell r="C2703" t="str">
            <v xml:space="preserve">Население </v>
          </cell>
          <cell r="D2703">
            <v>44</v>
          </cell>
          <cell r="E2703">
            <v>0</v>
          </cell>
          <cell r="F2703">
            <v>134.19</v>
          </cell>
          <cell r="G2703">
            <v>0.53</v>
          </cell>
          <cell r="H2703">
            <v>1.19</v>
          </cell>
          <cell r="I2703">
            <v>4.5999999999999996</v>
          </cell>
          <cell r="J2703" t="str">
            <v xml:space="preserve">2 </v>
          </cell>
          <cell r="K2703">
            <v>167</v>
          </cell>
          <cell r="L2703">
            <v>3.2989999999999998E-3</v>
          </cell>
          <cell r="M2703">
            <v>-19</v>
          </cell>
          <cell r="N2703">
            <v>18</v>
          </cell>
          <cell r="O2703">
            <v>1</v>
          </cell>
          <cell r="P2703">
            <v>4.8170000000000002</v>
          </cell>
          <cell r="Q2703">
            <v>5.8369999999999997</v>
          </cell>
          <cell r="R2703">
            <v>5.8369999999999997</v>
          </cell>
        </row>
        <row r="2704">
          <cell r="A2704" t="str">
            <v xml:space="preserve">Колосистый </v>
          </cell>
          <cell r="B2704" t="str">
            <v xml:space="preserve">Колос пер Макаренко 11 кв 13 ЦО </v>
          </cell>
          <cell r="C2704" t="str">
            <v xml:space="preserve">Население </v>
          </cell>
          <cell r="D2704">
            <v>43.6</v>
          </cell>
          <cell r="E2704">
            <v>0</v>
          </cell>
          <cell r="F2704">
            <v>143.91</v>
          </cell>
          <cell r="G2704">
            <v>0.53</v>
          </cell>
          <cell r="H2704">
            <v>1.19</v>
          </cell>
          <cell r="I2704">
            <v>4.5999999999999996</v>
          </cell>
          <cell r="J2704" t="str">
            <v xml:space="preserve">2 </v>
          </cell>
          <cell r="K2704">
            <v>167</v>
          </cell>
          <cell r="L2704">
            <v>3.5379999999999999E-3</v>
          </cell>
          <cell r="M2704">
            <v>-19</v>
          </cell>
          <cell r="N2704">
            <v>18</v>
          </cell>
          <cell r="O2704">
            <v>1</v>
          </cell>
          <cell r="P2704">
            <v>5.1660000000000004</v>
          </cell>
          <cell r="Q2704">
            <v>5.7830000000000004</v>
          </cell>
          <cell r="R2704">
            <v>5.7830000000000004</v>
          </cell>
        </row>
        <row r="2705">
          <cell r="A2705" t="str">
            <v xml:space="preserve">Колосистый </v>
          </cell>
          <cell r="B2705" t="str">
            <v xml:space="preserve">Колос пер Макаренко 11 кв 14 </v>
          </cell>
          <cell r="C2705" t="str">
            <v xml:space="preserve">Население </v>
          </cell>
          <cell r="D2705">
            <v>27.9</v>
          </cell>
          <cell r="E2705">
            <v>0</v>
          </cell>
          <cell r="F2705">
            <v>92.9</v>
          </cell>
          <cell r="G2705">
            <v>0.53</v>
          </cell>
          <cell r="H2705">
            <v>1.19</v>
          </cell>
          <cell r="I2705">
            <v>4.5999999999999996</v>
          </cell>
          <cell r="J2705" t="str">
            <v xml:space="preserve">2 </v>
          </cell>
          <cell r="K2705">
            <v>167</v>
          </cell>
          <cell r="L2705">
            <v>2.284E-3</v>
          </cell>
          <cell r="M2705">
            <v>-19</v>
          </cell>
          <cell r="N2705">
            <v>18</v>
          </cell>
          <cell r="O2705">
            <v>1</v>
          </cell>
          <cell r="P2705">
            <v>3.3340000000000001</v>
          </cell>
          <cell r="Q2705">
            <v>3.7039999999999997</v>
          </cell>
          <cell r="R2705">
            <v>3.7039999999999997</v>
          </cell>
        </row>
        <row r="2706">
          <cell r="A2706" t="str">
            <v xml:space="preserve">Колосистый </v>
          </cell>
          <cell r="B2706" t="str">
            <v xml:space="preserve">Колос пер Макарен 11 кв 15 ЦО </v>
          </cell>
          <cell r="C2706" t="str">
            <v xml:space="preserve">Население </v>
          </cell>
          <cell r="D2706">
            <v>46</v>
          </cell>
          <cell r="E2706">
            <v>0</v>
          </cell>
          <cell r="F2706">
            <v>134.19</v>
          </cell>
          <cell r="G2706">
            <v>0.53</v>
          </cell>
          <cell r="H2706">
            <v>1.19</v>
          </cell>
          <cell r="I2706">
            <v>4.5999999999999996</v>
          </cell>
          <cell r="J2706" t="str">
            <v xml:space="preserve">2 </v>
          </cell>
          <cell r="K2706">
            <v>167</v>
          </cell>
          <cell r="L2706">
            <v>3.2989999999999998E-3</v>
          </cell>
          <cell r="M2706">
            <v>-19</v>
          </cell>
          <cell r="N2706">
            <v>18</v>
          </cell>
          <cell r="O2706">
            <v>1</v>
          </cell>
          <cell r="P2706">
            <v>4.8170000000000002</v>
          </cell>
          <cell r="Q2706">
            <v>6.1029999999999998</v>
          </cell>
          <cell r="R2706">
            <v>6.1029999999999998</v>
          </cell>
        </row>
        <row r="2707">
          <cell r="A2707" t="str">
            <v xml:space="preserve">Колосистый </v>
          </cell>
          <cell r="B2707" t="str">
            <v xml:space="preserve">Колос пер Макаренко 11 кв 16 ЦО </v>
          </cell>
          <cell r="C2707" t="str">
            <v xml:space="preserve">Население </v>
          </cell>
          <cell r="D2707">
            <v>41.3</v>
          </cell>
          <cell r="E2707">
            <v>0</v>
          </cell>
          <cell r="F2707">
            <v>134.19</v>
          </cell>
          <cell r="G2707">
            <v>0.53</v>
          </cell>
          <cell r="H2707">
            <v>1.19</v>
          </cell>
          <cell r="I2707">
            <v>4.5999999999999996</v>
          </cell>
          <cell r="J2707" t="str">
            <v xml:space="preserve">2 </v>
          </cell>
          <cell r="K2707">
            <v>167</v>
          </cell>
          <cell r="L2707">
            <v>3.2989999999999998E-3</v>
          </cell>
          <cell r="M2707">
            <v>-19</v>
          </cell>
          <cell r="N2707">
            <v>18</v>
          </cell>
          <cell r="O2707">
            <v>1</v>
          </cell>
          <cell r="P2707">
            <v>4.8170000000000002</v>
          </cell>
          <cell r="Q2707">
            <v>5.4779999999999998</v>
          </cell>
          <cell r="R2707">
            <v>5.4779999999999998</v>
          </cell>
        </row>
        <row r="2708">
          <cell r="A2708" t="str">
            <v xml:space="preserve">Колосистый </v>
          </cell>
          <cell r="B2708" t="str">
            <v xml:space="preserve">Колос пер Макаренко 13 кв 1 ЦО </v>
          </cell>
          <cell r="C2708" t="str">
            <v xml:space="preserve">Население </v>
          </cell>
          <cell r="D2708">
            <v>42.8</v>
          </cell>
          <cell r="E2708">
            <v>0</v>
          </cell>
          <cell r="F2708">
            <v>146.31</v>
          </cell>
          <cell r="G2708">
            <v>0.53</v>
          </cell>
          <cell r="H2708">
            <v>1.19</v>
          </cell>
          <cell r="I2708">
            <v>4.5999999999999996</v>
          </cell>
          <cell r="J2708" t="str">
            <v xml:space="preserve">2 </v>
          </cell>
          <cell r="K2708">
            <v>167</v>
          </cell>
          <cell r="L2708">
            <v>3.5969999999999999E-3</v>
          </cell>
          <cell r="M2708">
            <v>-19</v>
          </cell>
          <cell r="N2708">
            <v>18</v>
          </cell>
          <cell r="O2708">
            <v>1</v>
          </cell>
          <cell r="P2708">
            <v>5.25</v>
          </cell>
          <cell r="Q2708">
            <v>5.6779999999999999</v>
          </cell>
          <cell r="R2708">
            <v>5.6779999999999999</v>
          </cell>
        </row>
        <row r="2709">
          <cell r="A2709" t="str">
            <v xml:space="preserve">Колосистый </v>
          </cell>
          <cell r="B2709" t="str">
            <v xml:space="preserve">Колос пер Макаренко 13 кв 2 ЦО </v>
          </cell>
          <cell r="C2709" t="str">
            <v xml:space="preserve">Население </v>
          </cell>
          <cell r="D2709">
            <v>43.9</v>
          </cell>
          <cell r="E2709">
            <v>0</v>
          </cell>
          <cell r="F2709">
            <v>150.05000000000001</v>
          </cell>
          <cell r="G2709">
            <v>0.53</v>
          </cell>
          <cell r="H2709">
            <v>1.19</v>
          </cell>
          <cell r="I2709">
            <v>4.5999999999999996</v>
          </cell>
          <cell r="J2709" t="str">
            <v xml:space="preserve">2 </v>
          </cell>
          <cell r="K2709">
            <v>167</v>
          </cell>
          <cell r="L2709">
            <v>3.689E-3</v>
          </cell>
          <cell r="M2709">
            <v>-19</v>
          </cell>
          <cell r="N2709">
            <v>18</v>
          </cell>
          <cell r="O2709">
            <v>1</v>
          </cell>
          <cell r="P2709">
            <v>5.3870000000000005</v>
          </cell>
          <cell r="Q2709">
            <v>5.8260000000000005</v>
          </cell>
          <cell r="R2709">
            <v>5.8260000000000005</v>
          </cell>
        </row>
        <row r="2710">
          <cell r="A2710" t="str">
            <v xml:space="preserve">Колосистый </v>
          </cell>
          <cell r="B2710" t="str">
            <v xml:space="preserve">Колос пер Макаренко 13 кв 3 ЦО </v>
          </cell>
          <cell r="C2710" t="str">
            <v xml:space="preserve">Население </v>
          </cell>
          <cell r="D2710">
            <v>29.6</v>
          </cell>
          <cell r="E2710">
            <v>0</v>
          </cell>
          <cell r="F2710">
            <v>101.2</v>
          </cell>
          <cell r="G2710">
            <v>0.53</v>
          </cell>
          <cell r="H2710">
            <v>1.19</v>
          </cell>
          <cell r="I2710">
            <v>4.5999999999999996</v>
          </cell>
          <cell r="J2710" t="str">
            <v xml:space="preserve">2 </v>
          </cell>
          <cell r="K2710">
            <v>167</v>
          </cell>
          <cell r="L2710">
            <v>2.4879999999999998E-3</v>
          </cell>
          <cell r="M2710">
            <v>-19</v>
          </cell>
          <cell r="N2710">
            <v>18</v>
          </cell>
          <cell r="O2710">
            <v>1</v>
          </cell>
          <cell r="P2710">
            <v>3.6320000000000001</v>
          </cell>
          <cell r="Q2710">
            <v>3.9249999999999998</v>
          </cell>
          <cell r="R2710">
            <v>3.9249999999999998</v>
          </cell>
        </row>
        <row r="2711">
          <cell r="A2711" t="str">
            <v xml:space="preserve">Колосистый </v>
          </cell>
          <cell r="B2711" t="str">
            <v xml:space="preserve">Колос пер Макаренко 13 кв 4 </v>
          </cell>
          <cell r="C2711" t="str">
            <v xml:space="preserve">Население </v>
          </cell>
          <cell r="D2711">
            <v>43.6</v>
          </cell>
          <cell r="E2711">
            <v>0</v>
          </cell>
          <cell r="F2711">
            <v>149.03</v>
          </cell>
          <cell r="G2711">
            <v>0.53</v>
          </cell>
          <cell r="H2711">
            <v>1.19</v>
          </cell>
          <cell r="I2711">
            <v>4.5999999999999996</v>
          </cell>
          <cell r="J2711" t="str">
            <v xml:space="preserve">1 </v>
          </cell>
          <cell r="K2711">
            <v>167</v>
          </cell>
          <cell r="L2711">
            <v>3.6639999999999997E-3</v>
          </cell>
          <cell r="M2711">
            <v>-19</v>
          </cell>
          <cell r="N2711">
            <v>18</v>
          </cell>
          <cell r="O2711">
            <v>1</v>
          </cell>
          <cell r="P2711">
            <v>5.35</v>
          </cell>
          <cell r="Q2711">
            <v>5.7830000000000004</v>
          </cell>
          <cell r="R2711">
            <v>5.7830000000000004</v>
          </cell>
        </row>
        <row r="2712">
          <cell r="A2712" t="str">
            <v xml:space="preserve">Колосистый </v>
          </cell>
          <cell r="B2712" t="str">
            <v xml:space="preserve">Колос пер Макаренко 13 кв 5 ЦО </v>
          </cell>
          <cell r="C2712" t="str">
            <v xml:space="preserve">Население </v>
          </cell>
          <cell r="D2712">
            <v>43.8</v>
          </cell>
          <cell r="E2712">
            <v>0</v>
          </cell>
          <cell r="F2712">
            <v>159.65</v>
          </cell>
          <cell r="G2712">
            <v>0.53</v>
          </cell>
          <cell r="H2712">
            <v>1.19</v>
          </cell>
          <cell r="I2712">
            <v>4.5999999999999996</v>
          </cell>
          <cell r="J2712" t="str">
            <v xml:space="preserve">2 </v>
          </cell>
          <cell r="K2712">
            <v>167</v>
          </cell>
          <cell r="L2712">
            <v>3.9249999999999997E-3</v>
          </cell>
          <cell r="M2712">
            <v>-19</v>
          </cell>
          <cell r="N2712">
            <v>18</v>
          </cell>
          <cell r="O2712">
            <v>1</v>
          </cell>
          <cell r="P2712">
            <v>5.73</v>
          </cell>
          <cell r="Q2712">
            <v>5.81</v>
          </cell>
          <cell r="R2712">
            <v>5.81</v>
          </cell>
        </row>
        <row r="2713">
          <cell r="A2713" t="str">
            <v xml:space="preserve">Колосистый </v>
          </cell>
          <cell r="B2713" t="str">
            <v xml:space="preserve">Колос пер Макаренко 13 кв 6 ЦО </v>
          </cell>
          <cell r="C2713" t="str">
            <v xml:space="preserve">Население </v>
          </cell>
          <cell r="D2713">
            <v>43.4</v>
          </cell>
          <cell r="E2713">
            <v>0</v>
          </cell>
          <cell r="F2713">
            <v>148.34</v>
          </cell>
          <cell r="G2713">
            <v>0.53</v>
          </cell>
          <cell r="H2713">
            <v>1.19</v>
          </cell>
          <cell r="I2713">
            <v>4.5999999999999996</v>
          </cell>
          <cell r="J2713" t="str">
            <v xml:space="preserve">2 </v>
          </cell>
          <cell r="K2713">
            <v>167</v>
          </cell>
          <cell r="L2713">
            <v>3.6469999999999996E-3</v>
          </cell>
          <cell r="M2713">
            <v>-19</v>
          </cell>
          <cell r="N2713">
            <v>18</v>
          </cell>
          <cell r="O2713">
            <v>1</v>
          </cell>
          <cell r="P2713">
            <v>5.3250000000000002</v>
          </cell>
          <cell r="Q2713">
            <v>5.76</v>
          </cell>
          <cell r="R2713">
            <v>5.76</v>
          </cell>
        </row>
        <row r="2714">
          <cell r="A2714" t="str">
            <v xml:space="preserve">Колосистый </v>
          </cell>
          <cell r="B2714" t="str">
            <v xml:space="preserve">Колос пер Макаренко 13 кв 7 ЦО </v>
          </cell>
          <cell r="C2714" t="str">
            <v xml:space="preserve">Население </v>
          </cell>
          <cell r="D2714">
            <v>29.3</v>
          </cell>
          <cell r="E2714">
            <v>0</v>
          </cell>
          <cell r="F2714">
            <v>102.54</v>
          </cell>
          <cell r="G2714">
            <v>0.53</v>
          </cell>
          <cell r="H2714">
            <v>1.19</v>
          </cell>
          <cell r="I2714">
            <v>4.5999999999999996</v>
          </cell>
          <cell r="J2714" t="str">
            <v xml:space="preserve">2 </v>
          </cell>
          <cell r="K2714">
            <v>167</v>
          </cell>
          <cell r="L2714">
            <v>2.5209999999999998E-3</v>
          </cell>
          <cell r="M2714">
            <v>-19</v>
          </cell>
          <cell r="N2714">
            <v>18</v>
          </cell>
          <cell r="O2714">
            <v>1</v>
          </cell>
          <cell r="P2714">
            <v>3.681</v>
          </cell>
          <cell r="Q2714">
            <v>3.8860000000000001</v>
          </cell>
          <cell r="R2714">
            <v>3.8860000000000001</v>
          </cell>
        </row>
        <row r="2715">
          <cell r="A2715" t="str">
            <v xml:space="preserve">Колосистый </v>
          </cell>
          <cell r="B2715" t="str">
            <v xml:space="preserve">Колос пер Макаренко 13 кв 8 ЦО </v>
          </cell>
          <cell r="C2715" t="str">
            <v xml:space="preserve">Население </v>
          </cell>
          <cell r="D2715">
            <v>43.6</v>
          </cell>
          <cell r="E2715">
            <v>0</v>
          </cell>
          <cell r="F2715">
            <v>154.12</v>
          </cell>
          <cell r="G2715">
            <v>0.53</v>
          </cell>
          <cell r="H2715">
            <v>1.19</v>
          </cell>
          <cell r="I2715">
            <v>4.5999999999999996</v>
          </cell>
          <cell r="J2715" t="str">
            <v xml:space="preserve">2 </v>
          </cell>
          <cell r="K2715">
            <v>167</v>
          </cell>
          <cell r="L2715">
            <v>3.7889999999999998E-3</v>
          </cell>
          <cell r="M2715">
            <v>-19</v>
          </cell>
          <cell r="N2715">
            <v>18</v>
          </cell>
          <cell r="O2715">
            <v>1</v>
          </cell>
          <cell r="P2715">
            <v>5.532</v>
          </cell>
          <cell r="Q2715">
            <v>5.7830000000000004</v>
          </cell>
          <cell r="R2715">
            <v>5.7830000000000004</v>
          </cell>
        </row>
        <row r="2716">
          <cell r="A2716" t="str">
            <v xml:space="preserve">Колосистый </v>
          </cell>
          <cell r="B2716" t="str">
            <v xml:space="preserve">Колос пер Макаренко 13 кв 9 ЦО </v>
          </cell>
          <cell r="C2716" t="str">
            <v xml:space="preserve">Население </v>
          </cell>
          <cell r="D2716">
            <v>41.8</v>
          </cell>
          <cell r="E2716">
            <v>0</v>
          </cell>
          <cell r="F2716">
            <v>142.88999999999999</v>
          </cell>
          <cell r="G2716">
            <v>0.53</v>
          </cell>
          <cell r="H2716">
            <v>1.19</v>
          </cell>
          <cell r="I2716">
            <v>4.5999999999999996</v>
          </cell>
          <cell r="J2716" t="str">
            <v xml:space="preserve">2 </v>
          </cell>
          <cell r="K2716">
            <v>167</v>
          </cell>
          <cell r="L2716">
            <v>3.5129999999999996E-3</v>
          </cell>
          <cell r="M2716">
            <v>-19</v>
          </cell>
          <cell r="N2716">
            <v>18</v>
          </cell>
          <cell r="O2716">
            <v>1</v>
          </cell>
          <cell r="P2716">
            <v>5.1289999999999996</v>
          </cell>
          <cell r="Q2716">
            <v>5.5449999999999999</v>
          </cell>
          <cell r="R2716">
            <v>5.5449999999999999</v>
          </cell>
        </row>
        <row r="2717">
          <cell r="A2717" t="str">
            <v xml:space="preserve">Колосистый </v>
          </cell>
          <cell r="B2717" t="str">
            <v xml:space="preserve">Колос пер Макарен 13 кв 10 ЦО </v>
          </cell>
          <cell r="C2717" t="str">
            <v xml:space="preserve">Население </v>
          </cell>
          <cell r="D2717">
            <v>29</v>
          </cell>
          <cell r="E2717">
            <v>0</v>
          </cell>
          <cell r="F2717">
            <v>99.13</v>
          </cell>
          <cell r="G2717">
            <v>0.53</v>
          </cell>
          <cell r="H2717">
            <v>1.19</v>
          </cell>
          <cell r="I2717">
            <v>4.5999999999999996</v>
          </cell>
          <cell r="J2717" t="str">
            <v xml:space="preserve">2 </v>
          </cell>
          <cell r="K2717">
            <v>167</v>
          </cell>
          <cell r="L2717">
            <v>2.4369999999999999E-3</v>
          </cell>
          <cell r="M2717">
            <v>-19</v>
          </cell>
          <cell r="N2717">
            <v>18</v>
          </cell>
          <cell r="O2717">
            <v>1</v>
          </cell>
          <cell r="P2717">
            <v>3.5569999999999999</v>
          </cell>
          <cell r="Q2717">
            <v>3.847</v>
          </cell>
          <cell r="R2717">
            <v>3.847</v>
          </cell>
        </row>
        <row r="2718">
          <cell r="A2718" t="str">
            <v xml:space="preserve">Колосистый </v>
          </cell>
          <cell r="B2718" t="str">
            <v xml:space="preserve">Колос пер Макарен 13 кв 11 ЦО </v>
          </cell>
          <cell r="C2718" t="str">
            <v xml:space="preserve">Население </v>
          </cell>
          <cell r="D2718">
            <v>70.099999999999994</v>
          </cell>
          <cell r="E2718">
            <v>0</v>
          </cell>
          <cell r="F2718">
            <v>247.79</v>
          </cell>
          <cell r="G2718">
            <v>0.53</v>
          </cell>
          <cell r="H2718">
            <v>1.19</v>
          </cell>
          <cell r="I2718">
            <v>4.5999999999999996</v>
          </cell>
          <cell r="J2718" t="str">
            <v xml:space="preserve">2 </v>
          </cell>
          <cell r="K2718">
            <v>167</v>
          </cell>
          <cell r="L2718">
            <v>6.0919999999999993E-3</v>
          </cell>
          <cell r="M2718">
            <v>-19</v>
          </cell>
          <cell r="N2718">
            <v>18</v>
          </cell>
          <cell r="O2718">
            <v>1</v>
          </cell>
          <cell r="P2718">
            <v>8.8940000000000001</v>
          </cell>
          <cell r="Q2718">
            <v>9.298</v>
          </cell>
          <cell r="R2718">
            <v>9.298</v>
          </cell>
        </row>
        <row r="2719">
          <cell r="A2719" t="str">
            <v xml:space="preserve">Колосистый </v>
          </cell>
          <cell r="B2719" t="str">
            <v xml:space="preserve">Колос пер Макарен 13 кв 12 ЦО </v>
          </cell>
          <cell r="C2719" t="str">
            <v xml:space="preserve">Население </v>
          </cell>
          <cell r="D2719">
            <v>42.4</v>
          </cell>
          <cell r="E2719">
            <v>0</v>
          </cell>
          <cell r="F2719">
            <v>144.93</v>
          </cell>
          <cell r="G2719">
            <v>0.53</v>
          </cell>
          <cell r="H2719">
            <v>1.19</v>
          </cell>
          <cell r="I2719">
            <v>4.5999999999999996</v>
          </cell>
          <cell r="J2719" t="str">
            <v xml:space="preserve">2 </v>
          </cell>
          <cell r="K2719">
            <v>167</v>
          </cell>
          <cell r="L2719">
            <v>3.5629999999999998E-3</v>
          </cell>
          <cell r="M2719">
            <v>-19</v>
          </cell>
          <cell r="N2719">
            <v>18</v>
          </cell>
          <cell r="O2719">
            <v>1</v>
          </cell>
          <cell r="P2719">
            <v>5.2009999999999996</v>
          </cell>
          <cell r="Q2719">
            <v>5.6269999999999998</v>
          </cell>
          <cell r="R2719">
            <v>5.6269999999999998</v>
          </cell>
        </row>
        <row r="2720">
          <cell r="A2720" t="str">
            <v xml:space="preserve">Колосистый </v>
          </cell>
          <cell r="B2720" t="str">
            <v xml:space="preserve">Колос пер Макаренко 13 кв 13 </v>
          </cell>
          <cell r="C2720" t="str">
            <v xml:space="preserve">Население </v>
          </cell>
          <cell r="D2720">
            <v>43.3</v>
          </cell>
          <cell r="E2720">
            <v>0</v>
          </cell>
          <cell r="F2720">
            <v>148.02000000000001</v>
          </cell>
          <cell r="G2720">
            <v>0.53</v>
          </cell>
          <cell r="H2720">
            <v>1.19</v>
          </cell>
          <cell r="I2720">
            <v>4.5999999999999996</v>
          </cell>
          <cell r="J2720" t="str">
            <v xml:space="preserve">2 </v>
          </cell>
          <cell r="K2720">
            <v>167</v>
          </cell>
          <cell r="L2720">
            <v>3.6389999999999999E-3</v>
          </cell>
          <cell r="M2720">
            <v>-19</v>
          </cell>
          <cell r="N2720">
            <v>18</v>
          </cell>
          <cell r="O2720">
            <v>1</v>
          </cell>
          <cell r="P2720">
            <v>5.3120000000000003</v>
          </cell>
          <cell r="Q2720">
            <v>5.7439999999999998</v>
          </cell>
          <cell r="R2720">
            <v>5.7439999999999998</v>
          </cell>
        </row>
        <row r="2721">
          <cell r="A2721" t="str">
            <v xml:space="preserve">Колосистый </v>
          </cell>
          <cell r="B2721" t="str">
            <v xml:space="preserve">Колос пер Макарен 13 кв 14 ЦО </v>
          </cell>
          <cell r="C2721" t="str">
            <v xml:space="preserve">Население </v>
          </cell>
          <cell r="D2721">
            <v>28.2</v>
          </cell>
          <cell r="E2721">
            <v>0</v>
          </cell>
          <cell r="F2721">
            <v>98.8</v>
          </cell>
          <cell r="G2721">
            <v>0.53</v>
          </cell>
          <cell r="H2721">
            <v>1.19</v>
          </cell>
          <cell r="I2721">
            <v>4.5999999999999996</v>
          </cell>
          <cell r="J2721" t="str">
            <v xml:space="preserve">2 </v>
          </cell>
          <cell r="K2721">
            <v>167</v>
          </cell>
          <cell r="L2721">
            <v>2.4289999999999997E-3</v>
          </cell>
          <cell r="M2721">
            <v>-19</v>
          </cell>
          <cell r="N2721">
            <v>18</v>
          </cell>
          <cell r="O2721">
            <v>1</v>
          </cell>
          <cell r="P2721">
            <v>3.548</v>
          </cell>
          <cell r="Q2721">
            <v>3.742</v>
          </cell>
          <cell r="R2721">
            <v>3.742</v>
          </cell>
        </row>
        <row r="2722">
          <cell r="A2722" t="str">
            <v xml:space="preserve">Колосистый </v>
          </cell>
          <cell r="B2722" t="str">
            <v xml:space="preserve">Колос пер Макаренко 13 кв 15 </v>
          </cell>
          <cell r="C2722" t="str">
            <v xml:space="preserve">Население </v>
          </cell>
          <cell r="D2722">
            <v>43.2</v>
          </cell>
          <cell r="E2722">
            <v>0</v>
          </cell>
          <cell r="F2722">
            <v>147</v>
          </cell>
          <cell r="G2722">
            <v>0.53</v>
          </cell>
          <cell r="H2722">
            <v>1.19</v>
          </cell>
          <cell r="I2722">
            <v>4.5999999999999996</v>
          </cell>
          <cell r="J2722" t="str">
            <v xml:space="preserve">2 </v>
          </cell>
          <cell r="K2722">
            <v>167</v>
          </cell>
          <cell r="L2722">
            <v>3.614E-3</v>
          </cell>
          <cell r="M2722">
            <v>-19</v>
          </cell>
          <cell r="N2722">
            <v>18</v>
          </cell>
          <cell r="O2722">
            <v>1</v>
          </cell>
          <cell r="P2722">
            <v>5.2759999999999998</v>
          </cell>
          <cell r="Q2722">
            <v>5.7320000000000002</v>
          </cell>
          <cell r="R2722">
            <v>5.7320000000000002</v>
          </cell>
        </row>
        <row r="2723">
          <cell r="A2723" t="str">
            <v xml:space="preserve">Колосистый </v>
          </cell>
          <cell r="B2723" t="str">
            <v xml:space="preserve">Колос пер.Макаренко 8 кв.1 </v>
          </cell>
          <cell r="C2723" t="str">
            <v xml:space="preserve">Население </v>
          </cell>
          <cell r="D2723">
            <v>39.799999999999997</v>
          </cell>
          <cell r="E2723">
            <v>174</v>
          </cell>
          <cell r="F2723">
            <v>166.07</v>
          </cell>
          <cell r="G2723">
            <v>0.73460399999999992</v>
          </cell>
          <cell r="H2723">
            <v>1.19</v>
          </cell>
          <cell r="I2723">
            <v>4.5999999999999996</v>
          </cell>
          <cell r="J2723" t="str">
            <v xml:space="preserve">1 </v>
          </cell>
          <cell r="K2723">
            <v>167</v>
          </cell>
          <cell r="L2723">
            <v>5.659E-3</v>
          </cell>
          <cell r="M2723">
            <v>-19</v>
          </cell>
          <cell r="N2723">
            <v>18</v>
          </cell>
          <cell r="O2723">
            <v>1</v>
          </cell>
          <cell r="P2723">
            <v>8.2620000000000005</v>
          </cell>
          <cell r="Q2723">
            <v>5.2789999999999999</v>
          </cell>
          <cell r="R2723">
            <v>5.2789999999999999</v>
          </cell>
        </row>
        <row r="2724">
          <cell r="A2724" t="str">
            <v xml:space="preserve">Колосистый </v>
          </cell>
          <cell r="B2724" t="str">
            <v xml:space="preserve">Колос Пер Звездный 6 </v>
          </cell>
          <cell r="C2724" t="str">
            <v xml:space="preserve">Бюджет </v>
          </cell>
          <cell r="D2724">
            <v>42</v>
          </cell>
          <cell r="E2724">
            <v>0</v>
          </cell>
          <cell r="F2724">
            <v>235.38</v>
          </cell>
          <cell r="G2724">
            <v>0.43</v>
          </cell>
          <cell r="H2724">
            <v>1.19</v>
          </cell>
          <cell r="I2724">
            <v>4.5999999999999996</v>
          </cell>
          <cell r="J2724" t="str">
            <v xml:space="preserve"> </v>
          </cell>
          <cell r="K2724">
            <v>167</v>
          </cell>
          <cell r="L2724">
            <v>4.6949999999999995E-3</v>
          </cell>
          <cell r="M2724">
            <v>-19</v>
          </cell>
          <cell r="N2724">
            <v>18</v>
          </cell>
          <cell r="O2724">
            <v>1</v>
          </cell>
          <cell r="P2724">
            <v>6.8550000000000004</v>
          </cell>
          <cell r="Q2724">
            <v>0</v>
          </cell>
          <cell r="R2724">
            <v>6.8550000000000004</v>
          </cell>
        </row>
        <row r="2725">
          <cell r="A2725" t="str">
            <v xml:space="preserve">Итого по котельной </v>
          </cell>
          <cell r="B2725" t="str">
            <v xml:space="preserve">собственное ---------------------------- </v>
          </cell>
          <cell r="C2725" t="str">
            <v xml:space="preserve">По всем группам </v>
          </cell>
          <cell r="D2725">
            <v>39565.42000000002</v>
          </cell>
          <cell r="E2725">
            <v>37724</v>
          </cell>
          <cell r="F2725">
            <v>155753.46531750503</v>
          </cell>
          <cell r="H2725">
            <v>1.19</v>
          </cell>
          <cell r="L2725">
            <v>3.2868969999999993</v>
          </cell>
          <cell r="P2725">
            <v>4751.0770000000011</v>
          </cell>
          <cell r="Q2725">
            <v>3585.5390000000029</v>
          </cell>
          <cell r="R2725">
            <v>4659.3090000000029</v>
          </cell>
        </row>
        <row r="2726">
          <cell r="A2726" t="str">
            <v xml:space="preserve"> </v>
          </cell>
          <cell r="B2726" t="str">
            <v xml:space="preserve"> </v>
          </cell>
          <cell r="C2726" t="str">
            <v xml:space="preserve">Бюджет </v>
          </cell>
          <cell r="D2726">
            <v>9505.64</v>
          </cell>
          <cell r="E2726">
            <v>734</v>
          </cell>
          <cell r="F2726">
            <v>41473.839999999997</v>
          </cell>
          <cell r="H2726">
            <v>1.19</v>
          </cell>
          <cell r="L2726">
            <v>0.65282200000000001</v>
          </cell>
          <cell r="P2726">
            <v>915.95600000000002</v>
          </cell>
          <cell r="Q2726">
            <v>0</v>
          </cell>
          <cell r="R2726">
            <v>915.95600000000002</v>
          </cell>
        </row>
        <row r="2727">
          <cell r="A2727" t="str">
            <v xml:space="preserve"> </v>
          </cell>
          <cell r="B2727" t="str">
            <v xml:space="preserve"> </v>
          </cell>
          <cell r="C2727" t="str">
            <v xml:space="preserve">"Население" в т.ч. "Жилзаказчик" </v>
          </cell>
          <cell r="D2727">
            <v>28669.300000000021</v>
          </cell>
          <cell r="E2727">
            <v>35935</v>
          </cell>
          <cell r="F2727">
            <v>107974.11531750503</v>
          </cell>
          <cell r="H2727">
            <v>1.19</v>
          </cell>
          <cell r="L2727">
            <v>2.5187649999999993</v>
          </cell>
          <cell r="P2727">
            <v>3677.3070000000016</v>
          </cell>
          <cell r="Q2727">
            <v>3585.5390000000029</v>
          </cell>
          <cell r="R2727">
            <v>3585.5390000000029</v>
          </cell>
        </row>
        <row r="2728">
          <cell r="A2728" t="str">
            <v xml:space="preserve"> </v>
          </cell>
          <cell r="B2728" t="str">
            <v xml:space="preserve"> </v>
          </cell>
          <cell r="C2728" t="str">
            <v xml:space="preserve">Прочие </v>
          </cell>
          <cell r="D2728">
            <v>1390.48</v>
          </cell>
          <cell r="E2728">
            <v>1055</v>
          </cell>
          <cell r="F2728">
            <v>6305.51</v>
          </cell>
          <cell r="H2728">
            <v>1.19</v>
          </cell>
          <cell r="L2728">
            <v>0.11531000000000002</v>
          </cell>
          <cell r="P2728">
            <v>157.81399999999999</v>
          </cell>
          <cell r="Q2728">
            <v>0</v>
          </cell>
          <cell r="R2728">
            <v>157.81399999999999</v>
          </cell>
        </row>
        <row r="2729">
          <cell r="A2729" t="str">
            <v>Тепловые потери в наружных сетях потребителей</v>
          </cell>
          <cell r="H2729">
            <v>1.19</v>
          </cell>
        </row>
        <row r="2730">
          <cell r="A2730" t="str">
            <v xml:space="preserve">Колхозная.20 </v>
          </cell>
          <cell r="B2730" t="str">
            <v xml:space="preserve">Колхозная 18 </v>
          </cell>
          <cell r="C2730" t="str">
            <v xml:space="preserve">Жилзаказчик </v>
          </cell>
          <cell r="D2730">
            <v>2569.1999999999998</v>
          </cell>
          <cell r="E2730">
            <v>12462</v>
          </cell>
          <cell r="F2730">
            <v>9658.44</v>
          </cell>
          <cell r="G2730">
            <v>0.38</v>
          </cell>
          <cell r="H2730">
            <v>1.19</v>
          </cell>
          <cell r="I2730">
            <v>4.5999999999999996</v>
          </cell>
          <cell r="J2730" t="str">
            <v xml:space="preserve">5 </v>
          </cell>
          <cell r="K2730">
            <v>167</v>
          </cell>
          <cell r="L2730">
            <v>0.16800899999999999</v>
          </cell>
          <cell r="M2730">
            <v>-19</v>
          </cell>
          <cell r="N2730">
            <v>18</v>
          </cell>
          <cell r="O2730">
            <v>1</v>
          </cell>
          <cell r="P2730">
            <v>245.29</v>
          </cell>
          <cell r="Q2730">
            <v>255.64599999999999</v>
          </cell>
          <cell r="R2730">
            <v>255.64599999999999</v>
          </cell>
        </row>
        <row r="2731">
          <cell r="A2731" t="str">
            <v xml:space="preserve">Колхозная.20 </v>
          </cell>
          <cell r="B2731" t="str">
            <v xml:space="preserve">Колхозная 20 </v>
          </cell>
          <cell r="C2731" t="str">
            <v xml:space="preserve">Жилзаказчик </v>
          </cell>
          <cell r="D2731">
            <v>4468.6000000000004</v>
          </cell>
          <cell r="E2731">
            <v>16749</v>
          </cell>
          <cell r="F2731">
            <v>16744</v>
          </cell>
          <cell r="G2731">
            <v>0.37</v>
          </cell>
          <cell r="H2731">
            <v>1.19</v>
          </cell>
          <cell r="I2731">
            <v>4.5999999999999996</v>
          </cell>
          <cell r="J2731" t="str">
            <v xml:space="preserve">5 </v>
          </cell>
          <cell r="K2731">
            <v>167</v>
          </cell>
          <cell r="L2731">
            <v>0.28738000000000002</v>
          </cell>
          <cell r="M2731">
            <v>-19</v>
          </cell>
          <cell r="N2731">
            <v>18</v>
          </cell>
          <cell r="O2731">
            <v>1</v>
          </cell>
          <cell r="P2731">
            <v>419.56900000000002</v>
          </cell>
          <cell r="Q2731">
            <v>444.64100000000002</v>
          </cell>
          <cell r="R2731">
            <v>444.64100000000002</v>
          </cell>
        </row>
        <row r="2732">
          <cell r="A2732" t="str">
            <v xml:space="preserve">Колхозная.20 </v>
          </cell>
          <cell r="B2732" t="str">
            <v xml:space="preserve">Колхозная 22 </v>
          </cell>
          <cell r="C2732" t="str">
            <v xml:space="preserve">Жилзаказчик </v>
          </cell>
          <cell r="D2732">
            <v>4462.5</v>
          </cell>
          <cell r="E2732">
            <v>16777</v>
          </cell>
          <cell r="F2732">
            <v>16772</v>
          </cell>
          <cell r="G2732">
            <v>0.37</v>
          </cell>
          <cell r="H2732">
            <v>1.19</v>
          </cell>
          <cell r="I2732">
            <v>4.5999999999999996</v>
          </cell>
          <cell r="J2732" t="str">
            <v xml:space="preserve">5 </v>
          </cell>
          <cell r="K2732">
            <v>167</v>
          </cell>
          <cell r="L2732">
            <v>0.28786</v>
          </cell>
          <cell r="M2732">
            <v>-19</v>
          </cell>
          <cell r="N2732">
            <v>18</v>
          </cell>
          <cell r="O2732">
            <v>1</v>
          </cell>
          <cell r="P2732">
            <v>420.26900000000001</v>
          </cell>
          <cell r="Q2732">
            <v>444.03300000000002</v>
          </cell>
          <cell r="R2732">
            <v>444.03300000000002</v>
          </cell>
        </row>
        <row r="2733">
          <cell r="A2733" t="str">
            <v xml:space="preserve">Колхозная.20 </v>
          </cell>
          <cell r="B2733" t="str">
            <v xml:space="preserve">Колхозная 24 </v>
          </cell>
          <cell r="C2733" t="str">
            <v xml:space="preserve">Жилзаказчик </v>
          </cell>
          <cell r="D2733">
            <v>3177.9</v>
          </cell>
          <cell r="E2733">
            <v>12258</v>
          </cell>
          <cell r="F2733">
            <v>12253</v>
          </cell>
          <cell r="G2733">
            <v>0.38</v>
          </cell>
          <cell r="H2733">
            <v>1.19</v>
          </cell>
          <cell r="I2733">
            <v>4.5999999999999996</v>
          </cell>
          <cell r="J2733" t="str">
            <v xml:space="preserve">5 </v>
          </cell>
          <cell r="K2733">
            <v>167</v>
          </cell>
          <cell r="L2733">
            <v>0.214279</v>
          </cell>
          <cell r="M2733">
            <v>-19</v>
          </cell>
          <cell r="N2733">
            <v>18</v>
          </cell>
          <cell r="O2733">
            <v>1</v>
          </cell>
          <cell r="P2733">
            <v>312.84300000000002</v>
          </cell>
          <cell r="Q2733">
            <v>316.20999999999998</v>
          </cell>
          <cell r="R2733">
            <v>316.20999999999998</v>
          </cell>
        </row>
        <row r="2734">
          <cell r="A2734" t="str">
            <v xml:space="preserve">Колхозная.20 </v>
          </cell>
          <cell r="B2734" t="str">
            <v xml:space="preserve">Колхозная 26 общ. </v>
          </cell>
          <cell r="C2734" t="str">
            <v xml:space="preserve">Жилзаказчик </v>
          </cell>
          <cell r="D2734">
            <v>4473.0200000000004</v>
          </cell>
          <cell r="E2734">
            <v>16410</v>
          </cell>
          <cell r="F2734">
            <v>16537</v>
          </cell>
          <cell r="G2734">
            <v>0</v>
          </cell>
          <cell r="H2734">
            <v>1.19</v>
          </cell>
          <cell r="I2734">
            <v>4.5999999999999996</v>
          </cell>
          <cell r="J2734" t="str">
            <v xml:space="preserve">5 </v>
          </cell>
          <cell r="K2734">
            <v>167</v>
          </cell>
          <cell r="L2734">
            <v>0.28383900000000001</v>
          </cell>
          <cell r="M2734">
            <v>-19</v>
          </cell>
          <cell r="N2734">
            <v>18</v>
          </cell>
          <cell r="O2734">
            <v>1</v>
          </cell>
          <cell r="P2734">
            <v>411.07900000000001</v>
          </cell>
          <cell r="Q2734">
            <v>441.55599999999998</v>
          </cell>
          <cell r="R2734">
            <v>441.55599999999998</v>
          </cell>
        </row>
        <row r="2735">
          <cell r="A2735" t="str">
            <v xml:space="preserve">Колхозная.20 </v>
          </cell>
          <cell r="B2735" t="str">
            <v xml:space="preserve">Радищева 5 </v>
          </cell>
          <cell r="C2735" t="str">
            <v xml:space="preserve">Жилзаказчик </v>
          </cell>
          <cell r="D2735">
            <v>3144.5</v>
          </cell>
          <cell r="E2735">
            <v>11681</v>
          </cell>
          <cell r="F2735">
            <v>11676</v>
          </cell>
          <cell r="G2735">
            <v>0.38</v>
          </cell>
          <cell r="H2735">
            <v>1.19</v>
          </cell>
          <cell r="I2735">
            <v>4.5999999999999996</v>
          </cell>
          <cell r="J2735" t="str">
            <v xml:space="preserve">5 </v>
          </cell>
          <cell r="K2735">
            <v>167</v>
          </cell>
          <cell r="L2735">
            <v>0.205813</v>
          </cell>
          <cell r="M2735">
            <v>-19</v>
          </cell>
          <cell r="N2735">
            <v>18</v>
          </cell>
          <cell r="O2735">
            <v>1</v>
          </cell>
          <cell r="P2735">
            <v>300.483</v>
          </cell>
          <cell r="Q2735">
            <v>312.88799999999998</v>
          </cell>
          <cell r="R2735">
            <v>312.88799999999998</v>
          </cell>
        </row>
        <row r="2736">
          <cell r="A2736" t="str">
            <v xml:space="preserve">Колхозная.20 </v>
          </cell>
          <cell r="B2736" t="str">
            <v xml:space="preserve">Колхозная 18 МАГ.ПИНОСЯН </v>
          </cell>
          <cell r="C2736" t="str">
            <v xml:space="preserve">Прочие </v>
          </cell>
          <cell r="D2736">
            <v>26.06</v>
          </cell>
          <cell r="E2736">
            <v>0</v>
          </cell>
          <cell r="F2736">
            <v>118.86</v>
          </cell>
          <cell r="G2736">
            <v>0.37</v>
          </cell>
          <cell r="H2736">
            <v>1.19</v>
          </cell>
          <cell r="I2736">
            <v>4.5999999999999996</v>
          </cell>
          <cell r="J2736" t="str">
            <v xml:space="preserve"> </v>
          </cell>
          <cell r="K2736">
            <v>167</v>
          </cell>
          <cell r="L2736">
            <v>2.0400000000000001E-3</v>
          </cell>
          <cell r="M2736">
            <v>-19</v>
          </cell>
          <cell r="N2736">
            <v>18</v>
          </cell>
          <cell r="O2736">
            <v>1</v>
          </cell>
          <cell r="P2736">
            <v>2.9790000000000001</v>
          </cell>
          <cell r="Q2736">
            <v>0</v>
          </cell>
          <cell r="R2736">
            <v>2.9790000000000001</v>
          </cell>
        </row>
        <row r="2737">
          <cell r="A2737" t="str">
            <v xml:space="preserve">Колхозная.20 </v>
          </cell>
          <cell r="B2737" t="str">
            <v xml:space="preserve">Колхозная 18 помещ </v>
          </cell>
          <cell r="C2737" t="str">
            <v xml:space="preserve">Прочие </v>
          </cell>
          <cell r="D2737">
            <v>12.52</v>
          </cell>
          <cell r="E2737">
            <v>0</v>
          </cell>
          <cell r="F2737">
            <v>56.34</v>
          </cell>
          <cell r="G2737">
            <v>0.38</v>
          </cell>
          <cell r="H2737">
            <v>1.19</v>
          </cell>
          <cell r="I2737">
            <v>4.5999999999999996</v>
          </cell>
          <cell r="J2737" t="str">
            <v xml:space="preserve"> </v>
          </cell>
          <cell r="K2737">
            <v>167</v>
          </cell>
          <cell r="L2737">
            <v>9.8000000000000019E-4</v>
          </cell>
          <cell r="M2737">
            <v>-19</v>
          </cell>
          <cell r="N2737">
            <v>18</v>
          </cell>
          <cell r="O2737">
            <v>1</v>
          </cell>
          <cell r="P2737">
            <v>1.431</v>
          </cell>
          <cell r="Q2737">
            <v>0</v>
          </cell>
          <cell r="R2737">
            <v>1.431</v>
          </cell>
        </row>
        <row r="2738">
          <cell r="A2738" t="str">
            <v xml:space="preserve">Колхозная.20 </v>
          </cell>
          <cell r="B2738" t="str">
            <v xml:space="preserve">Колхозная 18 помещ </v>
          </cell>
          <cell r="C2738" t="str">
            <v xml:space="preserve">Прочие </v>
          </cell>
          <cell r="D2738">
            <v>45.52</v>
          </cell>
          <cell r="E2738">
            <v>0</v>
          </cell>
          <cell r="F2738">
            <v>168.44</v>
          </cell>
          <cell r="G2738">
            <v>0.38</v>
          </cell>
          <cell r="H2738">
            <v>1.19</v>
          </cell>
          <cell r="I2738">
            <v>4.5999999999999996</v>
          </cell>
          <cell r="J2738" t="str">
            <v xml:space="preserve"> </v>
          </cell>
          <cell r="K2738">
            <v>167</v>
          </cell>
          <cell r="L2738">
            <v>2.9300000000000003E-3</v>
          </cell>
          <cell r="M2738">
            <v>-19</v>
          </cell>
          <cell r="N2738">
            <v>18</v>
          </cell>
          <cell r="O2738">
            <v>1</v>
          </cell>
          <cell r="P2738">
            <v>4.2780000000000005</v>
          </cell>
          <cell r="Q2738">
            <v>0</v>
          </cell>
          <cell r="R2738">
            <v>4.2780000000000005</v>
          </cell>
        </row>
        <row r="2739">
          <cell r="A2739" t="str">
            <v xml:space="preserve">Колхозная.20 </v>
          </cell>
          <cell r="B2739" t="str">
            <v xml:space="preserve">Колхозная 18 магазин </v>
          </cell>
          <cell r="C2739" t="str">
            <v xml:space="preserve">Прочие </v>
          </cell>
          <cell r="D2739">
            <v>257.16000000000003</v>
          </cell>
          <cell r="E2739">
            <v>0</v>
          </cell>
          <cell r="F2739">
            <v>1172.8599999999999</v>
          </cell>
          <cell r="G2739">
            <v>0.37</v>
          </cell>
          <cell r="H2739">
            <v>1.19</v>
          </cell>
          <cell r="I2739">
            <v>4.5999999999999996</v>
          </cell>
          <cell r="J2739" t="str">
            <v xml:space="preserve"> </v>
          </cell>
          <cell r="K2739">
            <v>167</v>
          </cell>
          <cell r="L2739">
            <v>2.0130000000000002E-2</v>
          </cell>
          <cell r="M2739">
            <v>-19</v>
          </cell>
          <cell r="N2739">
            <v>18</v>
          </cell>
          <cell r="O2739">
            <v>1</v>
          </cell>
          <cell r="P2739">
            <v>29.388999999999999</v>
          </cell>
          <cell r="Q2739">
            <v>0</v>
          </cell>
          <cell r="R2739">
            <v>29.388999999999999</v>
          </cell>
        </row>
        <row r="2740">
          <cell r="A2740" t="str">
            <v xml:space="preserve">Колхозная.20 </v>
          </cell>
          <cell r="B2740" t="str">
            <v xml:space="preserve">Колхозная 18 маг."Динск.колб." </v>
          </cell>
          <cell r="C2740" t="str">
            <v xml:space="preserve">Прочие </v>
          </cell>
          <cell r="D2740">
            <v>116.64</v>
          </cell>
          <cell r="E2740">
            <v>0</v>
          </cell>
          <cell r="F2740">
            <v>524.88</v>
          </cell>
          <cell r="G2740">
            <v>0.38</v>
          </cell>
          <cell r="H2740">
            <v>1.19</v>
          </cell>
          <cell r="I2740">
            <v>4.5999999999999996</v>
          </cell>
          <cell r="J2740" t="str">
            <v xml:space="preserve"> </v>
          </cell>
          <cell r="K2740">
            <v>167</v>
          </cell>
          <cell r="L2740">
            <v>8.3899999999999999E-3</v>
          </cell>
          <cell r="M2740">
            <v>-19</v>
          </cell>
          <cell r="N2740">
            <v>15</v>
          </cell>
          <cell r="O2740">
            <v>1</v>
          </cell>
          <cell r="P2740">
            <v>10.363</v>
          </cell>
          <cell r="Q2740">
            <v>0</v>
          </cell>
          <cell r="R2740">
            <v>10.363</v>
          </cell>
        </row>
        <row r="2741">
          <cell r="A2741" t="str">
            <v xml:space="preserve">Итого по котельной </v>
          </cell>
          <cell r="B2741" t="str">
            <v xml:space="preserve">собственное ---------------------------- </v>
          </cell>
          <cell r="C2741" t="str">
            <v xml:space="preserve">По всем группам </v>
          </cell>
          <cell r="D2741">
            <v>22753.62</v>
          </cell>
          <cell r="E2741">
            <v>86469</v>
          </cell>
          <cell r="F2741">
            <v>85681.82</v>
          </cell>
          <cell r="H2741">
            <v>1.19</v>
          </cell>
          <cell r="L2741">
            <v>1.4816499999999999</v>
          </cell>
          <cell r="P2741">
            <v>2161.2920000000004</v>
          </cell>
          <cell r="Q2741">
            <v>2214.9740000000002</v>
          </cell>
          <cell r="R2741">
            <v>2263.4140000000002</v>
          </cell>
        </row>
        <row r="2742">
          <cell r="A2742" t="str">
            <v xml:space="preserve"> </v>
          </cell>
          <cell r="B2742" t="str">
            <v xml:space="preserve"> </v>
          </cell>
          <cell r="C2742" t="str">
            <v xml:space="preserve">"Население" в т.ч. "Жилзаказчик" </v>
          </cell>
          <cell r="D2742">
            <v>22295.719999999998</v>
          </cell>
          <cell r="E2742">
            <v>86469</v>
          </cell>
          <cell r="F2742">
            <v>83640.44</v>
          </cell>
          <cell r="H2742">
            <v>1.19</v>
          </cell>
          <cell r="L2742">
            <v>1.4471799999999999</v>
          </cell>
          <cell r="P2742">
            <v>2112.8520000000003</v>
          </cell>
          <cell r="Q2742">
            <v>2214.9740000000002</v>
          </cell>
          <cell r="R2742">
            <v>2214.9740000000002</v>
          </cell>
        </row>
        <row r="2743">
          <cell r="A2743" t="str">
            <v xml:space="preserve"> </v>
          </cell>
          <cell r="B2743" t="str">
            <v xml:space="preserve"> </v>
          </cell>
          <cell r="C2743" t="str">
            <v xml:space="preserve">Жилзаказчик </v>
          </cell>
          <cell r="D2743">
            <v>22295.719999999998</v>
          </cell>
          <cell r="E2743">
            <v>86469</v>
          </cell>
          <cell r="F2743">
            <v>83640.44</v>
          </cell>
          <cell r="H2743">
            <v>1.19</v>
          </cell>
          <cell r="L2743">
            <v>1.4471799999999999</v>
          </cell>
          <cell r="P2743">
            <v>2112.8520000000003</v>
          </cell>
          <cell r="Q2743">
            <v>2214.9740000000002</v>
          </cell>
          <cell r="R2743">
            <v>2214.9740000000002</v>
          </cell>
        </row>
        <row r="2744">
          <cell r="A2744" t="str">
            <v xml:space="preserve"> </v>
          </cell>
          <cell r="B2744" t="str">
            <v xml:space="preserve"> </v>
          </cell>
          <cell r="C2744" t="str">
            <v xml:space="preserve">Прочие </v>
          </cell>
          <cell r="D2744">
            <v>457.9</v>
          </cell>
          <cell r="E2744">
            <v>0</v>
          </cell>
          <cell r="F2744">
            <v>2041.38</v>
          </cell>
          <cell r="H2744">
            <v>1.19</v>
          </cell>
          <cell r="L2744">
            <v>3.4470000000000001E-2</v>
          </cell>
          <cell r="P2744">
            <v>48.44</v>
          </cell>
          <cell r="Q2744">
            <v>0</v>
          </cell>
          <cell r="R2744">
            <v>48.44</v>
          </cell>
        </row>
        <row r="2745">
          <cell r="A2745" t="str">
            <v xml:space="preserve">Коммун.150 </v>
          </cell>
          <cell r="B2745" t="str">
            <v xml:space="preserve">Коммунаров 150 Лит А </v>
          </cell>
          <cell r="C2745" t="str">
            <v xml:space="preserve">Бюджет </v>
          </cell>
          <cell r="D2745">
            <v>691.9</v>
          </cell>
          <cell r="E2745">
            <v>3209</v>
          </cell>
          <cell r="F2745">
            <v>3017.6</v>
          </cell>
          <cell r="G2745">
            <v>0.38</v>
          </cell>
          <cell r="H2745">
            <v>1.19</v>
          </cell>
          <cell r="I2745">
            <v>4.5999999999999996</v>
          </cell>
          <cell r="J2745" t="str">
            <v xml:space="preserve"> </v>
          </cell>
          <cell r="K2745">
            <v>167</v>
          </cell>
          <cell r="L2745">
            <v>5.0316E-2</v>
          </cell>
          <cell r="M2745">
            <v>-19</v>
          </cell>
          <cell r="N2745">
            <v>16</v>
          </cell>
          <cell r="O2745">
            <v>1</v>
          </cell>
          <cell r="P2745">
            <v>66.134</v>
          </cell>
          <cell r="Q2745">
            <v>0</v>
          </cell>
          <cell r="R2745">
            <v>66.134</v>
          </cell>
        </row>
        <row r="2746">
          <cell r="A2746" t="str">
            <v xml:space="preserve">Коммун.150 </v>
          </cell>
          <cell r="B2746" t="str">
            <v xml:space="preserve">Коммунаров 150 Лит Б </v>
          </cell>
          <cell r="C2746" t="str">
            <v xml:space="preserve">Бюджет </v>
          </cell>
          <cell r="D2746">
            <v>100.4</v>
          </cell>
          <cell r="E2746">
            <v>470</v>
          </cell>
          <cell r="F2746">
            <v>422.95</v>
          </cell>
          <cell r="G2746">
            <v>0.43</v>
          </cell>
          <cell r="H2746">
            <v>1.19</v>
          </cell>
          <cell r="I2746">
            <v>4.5999999999999996</v>
          </cell>
          <cell r="J2746" t="str">
            <v xml:space="preserve"> </v>
          </cell>
          <cell r="K2746">
            <v>167</v>
          </cell>
          <cell r="L2746">
            <v>7.980000000000001E-3</v>
          </cell>
          <cell r="M2746">
            <v>-19</v>
          </cell>
          <cell r="N2746">
            <v>16</v>
          </cell>
          <cell r="O2746">
            <v>1</v>
          </cell>
          <cell r="P2746">
            <v>10.49</v>
          </cell>
          <cell r="Q2746">
            <v>0</v>
          </cell>
          <cell r="R2746">
            <v>10.49</v>
          </cell>
        </row>
        <row r="2747">
          <cell r="A2747" t="str">
            <v xml:space="preserve">Коммун.150 </v>
          </cell>
          <cell r="B2747" t="str">
            <v xml:space="preserve">Коммунаров 150 лит.А неж.пом </v>
          </cell>
          <cell r="C2747" t="str">
            <v xml:space="preserve">Бюджет </v>
          </cell>
          <cell r="D2747">
            <v>386.3</v>
          </cell>
          <cell r="E2747">
            <v>2309</v>
          </cell>
          <cell r="F2747">
            <v>2359.75</v>
          </cell>
          <cell r="G2747">
            <v>0.38</v>
          </cell>
          <cell r="H2747">
            <v>1.19</v>
          </cell>
          <cell r="I2747">
            <v>4.5999999999999996</v>
          </cell>
          <cell r="J2747" t="str">
            <v xml:space="preserve"> </v>
          </cell>
          <cell r="K2747">
            <v>167</v>
          </cell>
          <cell r="L2747">
            <v>3.9347E-2</v>
          </cell>
          <cell r="M2747">
            <v>-19</v>
          </cell>
          <cell r="N2747">
            <v>16</v>
          </cell>
          <cell r="O2747">
            <v>1</v>
          </cell>
          <cell r="P2747">
            <v>51.716999999999999</v>
          </cell>
          <cell r="Q2747">
            <v>0</v>
          </cell>
          <cell r="R2747">
            <v>51.716999999999999</v>
          </cell>
        </row>
        <row r="2748">
          <cell r="A2748" t="str">
            <v xml:space="preserve">Коммун.150 </v>
          </cell>
          <cell r="B2748" t="str">
            <v xml:space="preserve">Пашковская 105 </v>
          </cell>
          <cell r="C2748" t="str">
            <v xml:space="preserve">Жилзаказчик </v>
          </cell>
          <cell r="D2748">
            <v>575.20000000000005</v>
          </cell>
          <cell r="E2748">
            <v>2645</v>
          </cell>
          <cell r="F2748">
            <v>2642</v>
          </cell>
          <cell r="G2748">
            <v>0.51400000000000001</v>
          </cell>
          <cell r="H2748">
            <v>1.19</v>
          </cell>
          <cell r="I2748">
            <v>4.5999999999999996</v>
          </cell>
          <cell r="J2748" t="str">
            <v xml:space="preserve">3 </v>
          </cell>
          <cell r="K2748">
            <v>167</v>
          </cell>
          <cell r="L2748">
            <v>6.2992999999999993E-2</v>
          </cell>
          <cell r="M2748">
            <v>-19</v>
          </cell>
          <cell r="N2748">
            <v>18</v>
          </cell>
          <cell r="O2748">
            <v>1</v>
          </cell>
          <cell r="P2748">
            <v>91.968000000000004</v>
          </cell>
          <cell r="Q2748">
            <v>76.313999999999993</v>
          </cell>
          <cell r="R2748">
            <v>76.313999999999993</v>
          </cell>
        </row>
        <row r="2749">
          <cell r="A2749" t="str">
            <v xml:space="preserve">Коммун.150 </v>
          </cell>
          <cell r="B2749" t="str">
            <v xml:space="preserve">Коммунаров 150 зал бокса </v>
          </cell>
          <cell r="C2749" t="str">
            <v xml:space="preserve">Бюджет </v>
          </cell>
          <cell r="D2749">
            <v>124.4</v>
          </cell>
          <cell r="E2749">
            <v>0</v>
          </cell>
          <cell r="F2749">
            <v>704</v>
          </cell>
          <cell r="G2749">
            <v>0</v>
          </cell>
          <cell r="H2749">
            <v>1.19</v>
          </cell>
          <cell r="I2749">
            <v>4.5999999999999996</v>
          </cell>
          <cell r="J2749" t="str">
            <v xml:space="preserve"> </v>
          </cell>
          <cell r="K2749">
            <v>167</v>
          </cell>
          <cell r="L2749">
            <v>2.5000000000000001E-2</v>
          </cell>
          <cell r="M2749">
            <v>-19</v>
          </cell>
          <cell r="N2749">
            <v>18</v>
          </cell>
          <cell r="O2749">
            <v>1</v>
          </cell>
          <cell r="P2749">
            <v>36.500999999999998</v>
          </cell>
          <cell r="Q2749">
            <v>0</v>
          </cell>
          <cell r="R2749">
            <v>36.500999999999998</v>
          </cell>
        </row>
        <row r="2750">
          <cell r="A2750" t="str">
            <v xml:space="preserve">Коммун.150 </v>
          </cell>
          <cell r="B2750" t="str">
            <v xml:space="preserve">Коммунаров 119 </v>
          </cell>
          <cell r="C2750" t="str">
            <v xml:space="preserve">Бюджет </v>
          </cell>
          <cell r="D2750">
            <v>865.6</v>
          </cell>
          <cell r="E2750">
            <v>0</v>
          </cell>
          <cell r="F2750">
            <v>3806</v>
          </cell>
          <cell r="G2750">
            <v>0</v>
          </cell>
          <cell r="H2750">
            <v>1.19</v>
          </cell>
          <cell r="I2750">
            <v>4.5999999999999996</v>
          </cell>
          <cell r="J2750" t="str">
            <v xml:space="preserve"> </v>
          </cell>
          <cell r="K2750">
            <v>167</v>
          </cell>
          <cell r="L2750">
            <v>6.5131999999999995E-2</v>
          </cell>
          <cell r="M2750">
            <v>-19</v>
          </cell>
          <cell r="N2750">
            <v>18</v>
          </cell>
          <cell r="O2750">
            <v>1</v>
          </cell>
          <cell r="P2750">
            <v>95.090999999999994</v>
          </cell>
          <cell r="Q2750">
            <v>0</v>
          </cell>
          <cell r="R2750">
            <v>95.090999999999994</v>
          </cell>
        </row>
        <row r="2751">
          <cell r="A2751" t="str">
            <v xml:space="preserve">Итого по котельной </v>
          </cell>
          <cell r="B2751" t="str">
            <v xml:space="preserve">собственное ---------------------------- </v>
          </cell>
          <cell r="C2751" t="str">
            <v xml:space="preserve">По всем группам </v>
          </cell>
          <cell r="D2751">
            <v>2743.8</v>
          </cell>
          <cell r="E2751">
            <v>8633</v>
          </cell>
          <cell r="F2751">
            <v>12952.3</v>
          </cell>
          <cell r="H2751">
            <v>1.19</v>
          </cell>
          <cell r="L2751">
            <v>0.25076799999999999</v>
          </cell>
          <cell r="P2751">
            <v>351.90100000000001</v>
          </cell>
          <cell r="Q2751">
            <v>76.313999999999993</v>
          </cell>
          <cell r="R2751">
            <v>336.24699999999996</v>
          </cell>
        </row>
        <row r="2752">
          <cell r="A2752" t="str">
            <v xml:space="preserve"> </v>
          </cell>
          <cell r="B2752" t="str">
            <v xml:space="preserve"> </v>
          </cell>
          <cell r="C2752" t="str">
            <v xml:space="preserve">Бюджет </v>
          </cell>
          <cell r="D2752">
            <v>2168.6</v>
          </cell>
          <cell r="E2752">
            <v>5988</v>
          </cell>
          <cell r="F2752">
            <v>10310.299999999999</v>
          </cell>
          <cell r="H2752">
            <v>1.19</v>
          </cell>
          <cell r="L2752">
            <v>0.187775</v>
          </cell>
          <cell r="P2752">
            <v>259.93299999999999</v>
          </cell>
          <cell r="Q2752">
            <v>0</v>
          </cell>
          <cell r="R2752">
            <v>259.93299999999999</v>
          </cell>
        </row>
        <row r="2753">
          <cell r="A2753" t="str">
            <v xml:space="preserve"> </v>
          </cell>
          <cell r="B2753" t="str">
            <v xml:space="preserve"> </v>
          </cell>
          <cell r="C2753" t="str">
            <v xml:space="preserve">"Население" в т.ч. "Жилзаказчик" </v>
          </cell>
          <cell r="D2753">
            <v>575.20000000000005</v>
          </cell>
          <cell r="E2753">
            <v>2645</v>
          </cell>
          <cell r="F2753">
            <v>2642</v>
          </cell>
          <cell r="H2753">
            <v>1.19</v>
          </cell>
          <cell r="L2753">
            <v>6.2992999999999993E-2</v>
          </cell>
          <cell r="P2753">
            <v>91.968000000000004</v>
          </cell>
          <cell r="Q2753">
            <v>76.313999999999993</v>
          </cell>
          <cell r="R2753">
            <v>76.313999999999993</v>
          </cell>
        </row>
        <row r="2754">
          <cell r="A2754" t="str">
            <v xml:space="preserve"> </v>
          </cell>
          <cell r="B2754" t="str">
            <v xml:space="preserve"> </v>
          </cell>
          <cell r="C2754" t="str">
            <v xml:space="preserve">Жилзаказчик </v>
          </cell>
          <cell r="D2754">
            <v>575.20000000000005</v>
          </cell>
          <cell r="E2754">
            <v>2645</v>
          </cell>
          <cell r="F2754">
            <v>2642</v>
          </cell>
          <cell r="H2754">
            <v>1.19</v>
          </cell>
          <cell r="L2754">
            <v>6.2992999999999993E-2</v>
          </cell>
          <cell r="P2754">
            <v>91.968000000000004</v>
          </cell>
          <cell r="Q2754">
            <v>76.313999999999993</v>
          </cell>
          <cell r="R2754">
            <v>76.313999999999993</v>
          </cell>
        </row>
        <row r="2755">
          <cell r="A2755" t="str">
            <v>Тепловые потери в наружных сетях потребителей</v>
          </cell>
          <cell r="H2755">
            <v>1.19</v>
          </cell>
        </row>
        <row r="2756">
          <cell r="A2756" t="str">
            <v xml:space="preserve">Коммун.92 </v>
          </cell>
          <cell r="B2756" t="str">
            <v xml:space="preserve">Гоголя 73 адм.зд. </v>
          </cell>
          <cell r="C2756" t="str">
            <v xml:space="preserve">Прочие </v>
          </cell>
          <cell r="D2756">
            <v>189.4</v>
          </cell>
          <cell r="E2756">
            <v>600</v>
          </cell>
          <cell r="F2756">
            <v>852.29</v>
          </cell>
          <cell r="G2756">
            <v>0.43</v>
          </cell>
          <cell r="H2756">
            <v>1.19</v>
          </cell>
          <cell r="I2756">
            <v>4.5999999999999996</v>
          </cell>
          <cell r="J2756" t="str">
            <v xml:space="preserve"> </v>
          </cell>
          <cell r="K2756">
            <v>167</v>
          </cell>
          <cell r="L2756">
            <v>1.7000000000000001E-2</v>
          </cell>
          <cell r="M2756">
            <v>-19</v>
          </cell>
          <cell r="N2756">
            <v>18</v>
          </cell>
          <cell r="O2756">
            <v>1</v>
          </cell>
          <cell r="P2756">
            <v>24.818999999999999</v>
          </cell>
          <cell r="Q2756">
            <v>0</v>
          </cell>
          <cell r="R2756">
            <v>24.818999999999999</v>
          </cell>
        </row>
        <row r="2757">
          <cell r="A2757" t="str">
            <v xml:space="preserve">Коммун.92 </v>
          </cell>
          <cell r="B2757" t="str">
            <v xml:space="preserve">Коммунаров 92 мастерск. </v>
          </cell>
          <cell r="C2757" t="str">
            <v xml:space="preserve">Прочие </v>
          </cell>
          <cell r="D2757">
            <v>103.18</v>
          </cell>
          <cell r="E2757">
            <v>108</v>
          </cell>
          <cell r="F2757">
            <v>464.31</v>
          </cell>
          <cell r="G2757">
            <v>0.45</v>
          </cell>
          <cell r="H2757">
            <v>1.19</v>
          </cell>
          <cell r="I2757">
            <v>4.5999999999999996</v>
          </cell>
          <cell r="J2757" t="str">
            <v xml:space="preserve"> </v>
          </cell>
          <cell r="K2757">
            <v>167</v>
          </cell>
          <cell r="L2757">
            <v>9.6919999999999992E-3</v>
          </cell>
          <cell r="M2757">
            <v>-19</v>
          </cell>
          <cell r="N2757">
            <v>18</v>
          </cell>
          <cell r="O2757">
            <v>1</v>
          </cell>
          <cell r="P2757">
            <v>14.148999999999999</v>
          </cell>
          <cell r="Q2757">
            <v>0</v>
          </cell>
          <cell r="R2757">
            <v>14.148999999999999</v>
          </cell>
        </row>
        <row r="2758">
          <cell r="A2758" t="str">
            <v xml:space="preserve">Коммун.92 </v>
          </cell>
          <cell r="B2758" t="str">
            <v xml:space="preserve">Коммунаров 84 </v>
          </cell>
          <cell r="C2758" t="str">
            <v xml:space="preserve">Жилзаказчик </v>
          </cell>
          <cell r="D2758">
            <v>14.8</v>
          </cell>
          <cell r="E2758">
            <v>2</v>
          </cell>
          <cell r="F2758">
            <v>0</v>
          </cell>
          <cell r="G2758">
            <v>0</v>
          </cell>
          <cell r="H2758">
            <v>1.19</v>
          </cell>
          <cell r="I2758">
            <v>4.5999999999999996</v>
          </cell>
          <cell r="J2758" t="str">
            <v xml:space="preserve">2 </v>
          </cell>
          <cell r="K2758">
            <v>167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1.962</v>
          </cell>
          <cell r="R2758">
            <v>1.962</v>
          </cell>
        </row>
        <row r="2759">
          <cell r="A2759" t="str">
            <v xml:space="preserve">Коммун.92 </v>
          </cell>
          <cell r="B2759" t="str">
            <v xml:space="preserve">Коммунаров 92 </v>
          </cell>
          <cell r="C2759" t="str">
            <v xml:space="preserve">Жилзаказчик </v>
          </cell>
          <cell r="D2759">
            <v>828.18999999999994</v>
          </cell>
          <cell r="E2759">
            <v>3955</v>
          </cell>
          <cell r="F2759">
            <v>3224.95</v>
          </cell>
          <cell r="G2759">
            <v>0.45</v>
          </cell>
          <cell r="H2759">
            <v>1.19</v>
          </cell>
          <cell r="I2759">
            <v>4.5999999999999996</v>
          </cell>
          <cell r="J2759" t="str">
            <v xml:space="preserve">2 </v>
          </cell>
          <cell r="K2759">
            <v>167</v>
          </cell>
          <cell r="L2759">
            <v>5.3370000000000001E-2</v>
          </cell>
          <cell r="M2759">
            <v>-19</v>
          </cell>
          <cell r="N2759">
            <v>18</v>
          </cell>
          <cell r="O2759">
            <v>1</v>
          </cell>
          <cell r="P2759">
            <v>54.058999999999997</v>
          </cell>
          <cell r="Q2759">
            <v>80.852000000000004</v>
          </cell>
          <cell r="R2759">
            <v>80.852000000000004</v>
          </cell>
        </row>
        <row r="2760">
          <cell r="A2760" t="str">
            <v xml:space="preserve">Коммун.92 </v>
          </cell>
          <cell r="B2760" t="str">
            <v xml:space="preserve">Коммунаров 90 МАГАЗИН </v>
          </cell>
          <cell r="C2760" t="str">
            <v xml:space="preserve">Прочие </v>
          </cell>
          <cell r="D2760">
            <v>249.34</v>
          </cell>
          <cell r="E2760">
            <v>2030</v>
          </cell>
          <cell r="F2760">
            <v>933.71</v>
          </cell>
          <cell r="G2760">
            <v>0.45</v>
          </cell>
          <cell r="H2760">
            <v>1.19</v>
          </cell>
          <cell r="I2760">
            <v>4.5999999999999996</v>
          </cell>
          <cell r="J2760" t="str">
            <v xml:space="preserve"> </v>
          </cell>
          <cell r="K2760">
            <v>167</v>
          </cell>
          <cell r="L2760">
            <v>1.7910000000000002E-2</v>
          </cell>
          <cell r="M2760">
            <v>-19</v>
          </cell>
          <cell r="N2760">
            <v>15</v>
          </cell>
          <cell r="O2760">
            <v>1</v>
          </cell>
          <cell r="P2760">
            <v>22.122</v>
          </cell>
          <cell r="Q2760">
            <v>0</v>
          </cell>
          <cell r="R2760">
            <v>22.122</v>
          </cell>
        </row>
        <row r="2761">
          <cell r="A2761" t="str">
            <v xml:space="preserve">Коммун.92 </v>
          </cell>
          <cell r="B2761" t="str">
            <v xml:space="preserve">Коммунаров 92 кв 2 неж пом </v>
          </cell>
          <cell r="C2761" t="str">
            <v xml:space="preserve">Прочие </v>
          </cell>
          <cell r="D2761">
            <v>44.93</v>
          </cell>
          <cell r="E2761">
            <v>227</v>
          </cell>
          <cell r="F2761">
            <v>227.37</v>
          </cell>
          <cell r="G2761">
            <v>0.45</v>
          </cell>
          <cell r="H2761">
            <v>1.19</v>
          </cell>
          <cell r="I2761">
            <v>4.5999999999999996</v>
          </cell>
          <cell r="J2761" t="str">
            <v xml:space="preserve"> </v>
          </cell>
          <cell r="K2761">
            <v>167</v>
          </cell>
          <cell r="L2761">
            <v>3.9750000000000002E-3</v>
          </cell>
          <cell r="M2761">
            <v>-19</v>
          </cell>
          <cell r="N2761">
            <v>18</v>
          </cell>
          <cell r="O2761">
            <v>1</v>
          </cell>
          <cell r="P2761">
            <v>5.8040000000000003</v>
          </cell>
          <cell r="Q2761">
            <v>0</v>
          </cell>
          <cell r="R2761">
            <v>5.8040000000000003</v>
          </cell>
        </row>
        <row r="2762">
          <cell r="A2762" t="str">
            <v xml:space="preserve">Коммун.92 </v>
          </cell>
          <cell r="B2762" t="str">
            <v xml:space="preserve">Гоголя/Коммунаров 73/90 неж пом </v>
          </cell>
          <cell r="C2762" t="str">
            <v xml:space="preserve">Прочие </v>
          </cell>
          <cell r="D2762">
            <v>92.86</v>
          </cell>
          <cell r="E2762">
            <v>0</v>
          </cell>
          <cell r="F2762">
            <v>417.86</v>
          </cell>
          <cell r="G2762">
            <v>0.43</v>
          </cell>
          <cell r="H2762">
            <v>1.19</v>
          </cell>
          <cell r="I2762">
            <v>4.5999999999999996</v>
          </cell>
          <cell r="J2762" t="str">
            <v xml:space="preserve"> </v>
          </cell>
          <cell r="K2762">
            <v>167</v>
          </cell>
          <cell r="L2762">
            <v>7.659E-3</v>
          </cell>
          <cell r="M2762">
            <v>-19</v>
          </cell>
          <cell r="N2762">
            <v>15</v>
          </cell>
          <cell r="O2762">
            <v>1</v>
          </cell>
          <cell r="P2762">
            <v>9.4600000000000009</v>
          </cell>
          <cell r="Q2762">
            <v>0</v>
          </cell>
          <cell r="R2762">
            <v>9.4600000000000009</v>
          </cell>
        </row>
        <row r="2763">
          <cell r="A2763" t="str">
            <v xml:space="preserve">Итого по котельной </v>
          </cell>
          <cell r="B2763" t="str">
            <v xml:space="preserve">собственное ---------------------------- </v>
          </cell>
          <cell r="C2763" t="str">
            <v xml:space="preserve">По всем группам </v>
          </cell>
          <cell r="D2763">
            <v>1522.6999999999998</v>
          </cell>
          <cell r="E2763">
            <v>9200</v>
          </cell>
          <cell r="F2763">
            <v>6120.49</v>
          </cell>
          <cell r="H2763">
            <v>1.19</v>
          </cell>
          <cell r="L2763">
            <v>0.10960600000000001</v>
          </cell>
          <cell r="P2763">
            <v>154.27299999999997</v>
          </cell>
          <cell r="Q2763">
            <v>82.814000000000007</v>
          </cell>
          <cell r="R2763">
            <v>159.16800000000001</v>
          </cell>
        </row>
        <row r="2764">
          <cell r="A2764" t="str">
            <v xml:space="preserve"> </v>
          </cell>
          <cell r="B2764" t="str">
            <v xml:space="preserve"> </v>
          </cell>
          <cell r="C2764" t="str">
            <v xml:space="preserve">"Население" в т.ч. "Жилзаказчик" </v>
          </cell>
          <cell r="D2764">
            <v>842.9899999999999</v>
          </cell>
          <cell r="E2764">
            <v>6235</v>
          </cell>
          <cell r="F2764">
            <v>3224.95</v>
          </cell>
          <cell r="H2764">
            <v>1.19</v>
          </cell>
          <cell r="L2764">
            <v>5.3370000000000001E-2</v>
          </cell>
          <cell r="P2764">
            <v>77.918999999999997</v>
          </cell>
          <cell r="Q2764">
            <v>82.814000000000007</v>
          </cell>
          <cell r="R2764">
            <v>82.814000000000007</v>
          </cell>
        </row>
        <row r="2765">
          <cell r="A2765" t="str">
            <v xml:space="preserve"> </v>
          </cell>
          <cell r="B2765" t="str">
            <v xml:space="preserve"> </v>
          </cell>
          <cell r="C2765" t="str">
            <v xml:space="preserve">Жилзаказчик </v>
          </cell>
          <cell r="D2765">
            <v>842.9899999999999</v>
          </cell>
          <cell r="E2765">
            <v>6235</v>
          </cell>
          <cell r="F2765">
            <v>3224.95</v>
          </cell>
          <cell r="H2765">
            <v>1.19</v>
          </cell>
          <cell r="L2765">
            <v>5.3370000000000001E-2</v>
          </cell>
          <cell r="P2765">
            <v>77.918999999999997</v>
          </cell>
          <cell r="Q2765">
            <v>82.814000000000007</v>
          </cell>
          <cell r="R2765">
            <v>82.814000000000007</v>
          </cell>
        </row>
        <row r="2766">
          <cell r="A2766" t="str">
            <v xml:space="preserve"> </v>
          </cell>
          <cell r="B2766" t="str">
            <v xml:space="preserve"> </v>
          </cell>
          <cell r="C2766" t="str">
            <v xml:space="preserve">Прочие </v>
          </cell>
          <cell r="D2766">
            <v>679.71</v>
          </cell>
          <cell r="E2766">
            <v>2965</v>
          </cell>
          <cell r="F2766">
            <v>2895.54</v>
          </cell>
          <cell r="H2766">
            <v>1.19</v>
          </cell>
          <cell r="L2766">
            <v>5.6236000000000001E-2</v>
          </cell>
          <cell r="P2766">
            <v>76.353999999999985</v>
          </cell>
          <cell r="Q2766">
            <v>0</v>
          </cell>
          <cell r="R2766">
            <v>76.353999999999985</v>
          </cell>
        </row>
        <row r="2767">
          <cell r="A2767" t="str">
            <v>Тепловые потери в наружных сетях потребителей</v>
          </cell>
          <cell r="H2767">
            <v>1.19</v>
          </cell>
        </row>
        <row r="2768">
          <cell r="A2768" t="str">
            <v xml:space="preserve">Короткая.1 </v>
          </cell>
          <cell r="B2768" t="str">
            <v xml:space="preserve">Водник Главная 24 общ.К.А."Соцкультбыт" </v>
          </cell>
          <cell r="C2768" t="str">
            <v xml:space="preserve">Прочие </v>
          </cell>
          <cell r="D2768">
            <v>341.01</v>
          </cell>
          <cell r="E2768">
            <v>0</v>
          </cell>
          <cell r="F2768">
            <v>1534.55</v>
          </cell>
          <cell r="G2768">
            <v>0.53</v>
          </cell>
          <cell r="H2768">
            <v>1.19</v>
          </cell>
          <cell r="I2768">
            <v>4.5999999999999996</v>
          </cell>
          <cell r="J2768" t="str">
            <v xml:space="preserve"> </v>
          </cell>
          <cell r="K2768">
            <v>167</v>
          </cell>
          <cell r="L2768">
            <v>3.7726999999999997E-2</v>
          </cell>
          <cell r="M2768">
            <v>-19</v>
          </cell>
          <cell r="N2768">
            <v>18</v>
          </cell>
          <cell r="O2768">
            <v>1</v>
          </cell>
          <cell r="P2768">
            <v>55.08</v>
          </cell>
          <cell r="Q2768">
            <v>0</v>
          </cell>
          <cell r="R2768">
            <v>55.08</v>
          </cell>
        </row>
        <row r="2769">
          <cell r="A2769" t="str">
            <v xml:space="preserve">Короткая.1 </v>
          </cell>
          <cell r="B2769" t="str">
            <v xml:space="preserve">Водник Главная 36 общ к.а.2соцкультбыт" </v>
          </cell>
          <cell r="C2769" t="str">
            <v xml:space="preserve">Прочие </v>
          </cell>
          <cell r="D2769">
            <v>373.83</v>
          </cell>
          <cell r="E2769">
            <v>0</v>
          </cell>
          <cell r="F2769">
            <v>1682.24</v>
          </cell>
          <cell r="G2769">
            <v>0.53</v>
          </cell>
          <cell r="H2769">
            <v>1.19</v>
          </cell>
          <cell r="I2769">
            <v>4.5999999999999996</v>
          </cell>
          <cell r="J2769" t="str">
            <v xml:space="preserve"> </v>
          </cell>
          <cell r="K2769">
            <v>167</v>
          </cell>
          <cell r="L2769">
            <v>4.1357999999999999E-2</v>
          </cell>
          <cell r="M2769">
            <v>-19</v>
          </cell>
          <cell r="N2769">
            <v>18</v>
          </cell>
          <cell r="O2769">
            <v>1</v>
          </cell>
          <cell r="P2769">
            <v>60.381999999999998</v>
          </cell>
          <cell r="Q2769">
            <v>0</v>
          </cell>
          <cell r="R2769">
            <v>60.381999999999998</v>
          </cell>
        </row>
        <row r="2770">
          <cell r="A2770" t="str">
            <v xml:space="preserve">Короткая.1 </v>
          </cell>
          <cell r="B2770" t="str">
            <v xml:space="preserve">Водник адм.быт пом.К.А."Садовод" </v>
          </cell>
          <cell r="C2770" t="str">
            <v xml:space="preserve">Прочие </v>
          </cell>
          <cell r="D2770">
            <v>546.94000000000005</v>
          </cell>
          <cell r="E2770">
            <v>0</v>
          </cell>
          <cell r="F2770">
            <v>2461.25</v>
          </cell>
          <cell r="G2770">
            <v>0.43</v>
          </cell>
          <cell r="H2770">
            <v>1.19</v>
          </cell>
          <cell r="I2770">
            <v>4.5999999999999996</v>
          </cell>
          <cell r="J2770" t="str">
            <v xml:space="preserve"> </v>
          </cell>
          <cell r="K2770">
            <v>167</v>
          </cell>
          <cell r="L2770">
            <v>4.9092999999999998E-2</v>
          </cell>
          <cell r="M2770">
            <v>-19</v>
          </cell>
          <cell r="N2770">
            <v>18</v>
          </cell>
          <cell r="O2770">
            <v>1</v>
          </cell>
          <cell r="P2770">
            <v>71.674000000000007</v>
          </cell>
          <cell r="Q2770">
            <v>0</v>
          </cell>
          <cell r="R2770">
            <v>71.674000000000007</v>
          </cell>
        </row>
        <row r="2771">
          <cell r="A2771" t="str">
            <v xml:space="preserve">Короткая.1 </v>
          </cell>
          <cell r="B2771" t="str">
            <v xml:space="preserve">Водник баня К.А."Соцкультбыт" </v>
          </cell>
          <cell r="C2771" t="str">
            <v xml:space="preserve">Прочие </v>
          </cell>
          <cell r="D2771">
            <v>229.41</v>
          </cell>
          <cell r="E2771">
            <v>0</v>
          </cell>
          <cell r="F2771">
            <v>1032.33</v>
          </cell>
          <cell r="G2771">
            <v>0.28000000000000003</v>
          </cell>
          <cell r="H2771">
            <v>1.19</v>
          </cell>
          <cell r="I2771">
            <v>4.5999999999999996</v>
          </cell>
          <cell r="J2771" t="str">
            <v xml:space="preserve">. </v>
          </cell>
          <cell r="K2771">
            <v>167</v>
          </cell>
          <cell r="L2771">
            <v>1.5945000000000001E-2</v>
          </cell>
          <cell r="M2771">
            <v>-19</v>
          </cell>
          <cell r="N2771">
            <v>25</v>
          </cell>
          <cell r="O2771">
            <v>1</v>
          </cell>
          <cell r="P2771">
            <v>29.742999999999999</v>
          </cell>
          <cell r="Q2771">
            <v>0</v>
          </cell>
          <cell r="R2771">
            <v>29.742999999999999</v>
          </cell>
        </row>
        <row r="2772">
          <cell r="A2772" t="str">
            <v xml:space="preserve">Короткая.1 </v>
          </cell>
          <cell r="B2772" t="str">
            <v xml:space="preserve">Водник кафе К.А."КОММЕРЦИЯ" </v>
          </cell>
          <cell r="C2772" t="str">
            <v xml:space="preserve">Прочие </v>
          </cell>
          <cell r="D2772">
            <v>137.78</v>
          </cell>
          <cell r="E2772">
            <v>0</v>
          </cell>
          <cell r="F2772">
            <v>620</v>
          </cell>
          <cell r="G2772">
            <v>0.35</v>
          </cell>
          <cell r="H2772">
            <v>1.19</v>
          </cell>
          <cell r="I2772">
            <v>4.5999999999999996</v>
          </cell>
          <cell r="J2772" t="str">
            <v xml:space="preserve"> </v>
          </cell>
          <cell r="K2772">
            <v>167</v>
          </cell>
          <cell r="L2772">
            <v>9.5219999999999992E-3</v>
          </cell>
          <cell r="M2772">
            <v>-19</v>
          </cell>
          <cell r="N2772">
            <v>16</v>
          </cell>
          <cell r="O2772">
            <v>1</v>
          </cell>
          <cell r="P2772">
            <v>12.516</v>
          </cell>
          <cell r="Q2772">
            <v>0</v>
          </cell>
          <cell r="R2772">
            <v>12.516</v>
          </cell>
        </row>
        <row r="2773">
          <cell r="A2773" t="str">
            <v xml:space="preserve">Короткая.1 </v>
          </cell>
          <cell r="B2773" t="str">
            <v xml:space="preserve">Водник клуб К.А."Соцкультбыт" </v>
          </cell>
          <cell r="C2773" t="str">
            <v xml:space="preserve">Прочие </v>
          </cell>
          <cell r="D2773">
            <v>350.04</v>
          </cell>
          <cell r="E2773">
            <v>0</v>
          </cell>
          <cell r="F2773">
            <v>1575.16</v>
          </cell>
          <cell r="G2773">
            <v>0.35</v>
          </cell>
          <cell r="H2773">
            <v>1.19</v>
          </cell>
          <cell r="I2773">
            <v>4.5999999999999996</v>
          </cell>
          <cell r="J2773" t="str">
            <v xml:space="preserve">. </v>
          </cell>
          <cell r="K2773">
            <v>167</v>
          </cell>
          <cell r="L2773">
            <v>2.4190999999999997E-2</v>
          </cell>
          <cell r="M2773">
            <v>-19</v>
          </cell>
          <cell r="N2773">
            <v>16</v>
          </cell>
          <cell r="O2773">
            <v>1</v>
          </cell>
          <cell r="P2773">
            <v>31.795999999999999</v>
          </cell>
          <cell r="Q2773">
            <v>0</v>
          </cell>
          <cell r="R2773">
            <v>31.795999999999999</v>
          </cell>
        </row>
        <row r="2774">
          <cell r="A2774" t="str">
            <v xml:space="preserve">Короткая.1 </v>
          </cell>
          <cell r="B2774" t="str">
            <v xml:space="preserve">Водник маг-н К.А."Соцкультбыт" </v>
          </cell>
          <cell r="C2774" t="str">
            <v xml:space="preserve">Прочие </v>
          </cell>
          <cell r="D2774">
            <v>182.67</v>
          </cell>
          <cell r="E2774">
            <v>0</v>
          </cell>
          <cell r="F2774">
            <v>822</v>
          </cell>
          <cell r="G2774">
            <v>0.38</v>
          </cell>
          <cell r="H2774">
            <v>1.19</v>
          </cell>
          <cell r="I2774">
            <v>4.5999999999999996</v>
          </cell>
          <cell r="J2774" t="str">
            <v xml:space="preserve">. </v>
          </cell>
          <cell r="K2774">
            <v>167</v>
          </cell>
          <cell r="L2774">
            <v>1.3314999999999999E-2</v>
          </cell>
          <cell r="M2774">
            <v>-19</v>
          </cell>
          <cell r="N2774">
            <v>15</v>
          </cell>
          <cell r="O2774">
            <v>1</v>
          </cell>
          <cell r="P2774">
            <v>16.446000000000002</v>
          </cell>
          <cell r="Q2774">
            <v>0</v>
          </cell>
          <cell r="R2774">
            <v>16.446000000000002</v>
          </cell>
        </row>
        <row r="2775">
          <cell r="A2775" t="str">
            <v xml:space="preserve">Короткая.1 </v>
          </cell>
          <cell r="B2775" t="str">
            <v xml:space="preserve">Водник мед.пункт К.А."Соцкультбыт" </v>
          </cell>
          <cell r="C2775" t="str">
            <v xml:space="preserve">Прочие </v>
          </cell>
          <cell r="D2775">
            <v>124.36</v>
          </cell>
          <cell r="E2775">
            <v>0</v>
          </cell>
          <cell r="F2775">
            <v>559.63</v>
          </cell>
          <cell r="G2775">
            <v>0.4</v>
          </cell>
          <cell r="H2775">
            <v>1.19</v>
          </cell>
          <cell r="I2775">
            <v>4.5999999999999996</v>
          </cell>
          <cell r="J2775" t="str">
            <v xml:space="preserve"> </v>
          </cell>
          <cell r="K2775">
            <v>167</v>
          </cell>
          <cell r="L2775">
            <v>1.0945E-2</v>
          </cell>
          <cell r="M2775">
            <v>-19</v>
          </cell>
          <cell r="N2775">
            <v>20</v>
          </cell>
          <cell r="O2775">
            <v>1</v>
          </cell>
          <cell r="P2775">
            <v>17.41</v>
          </cell>
          <cell r="Q2775">
            <v>0</v>
          </cell>
          <cell r="R2775">
            <v>17.41</v>
          </cell>
        </row>
        <row r="2776">
          <cell r="A2776" t="str">
            <v xml:space="preserve">Короткая.1 </v>
          </cell>
          <cell r="B2776" t="str">
            <v xml:space="preserve">Водник офис К.А."САДОВОД" </v>
          </cell>
          <cell r="C2776" t="str">
            <v xml:space="preserve">Прочие </v>
          </cell>
          <cell r="D2776">
            <v>599.11</v>
          </cell>
          <cell r="E2776">
            <v>0</v>
          </cell>
          <cell r="F2776">
            <v>2695.98</v>
          </cell>
          <cell r="G2776">
            <v>0.43</v>
          </cell>
          <cell r="H2776">
            <v>1.19</v>
          </cell>
          <cell r="I2776">
            <v>4.5999999999999996</v>
          </cell>
          <cell r="J2776" t="str">
            <v xml:space="preserve"> </v>
          </cell>
          <cell r="K2776">
            <v>167</v>
          </cell>
          <cell r="L2776">
            <v>5.3774999999999996E-2</v>
          </cell>
          <cell r="M2776">
            <v>-19</v>
          </cell>
          <cell r="N2776">
            <v>18</v>
          </cell>
          <cell r="O2776">
            <v>1</v>
          </cell>
          <cell r="P2776">
            <v>78.510999999999996</v>
          </cell>
          <cell r="Q2776">
            <v>0</v>
          </cell>
          <cell r="R2776">
            <v>78.510999999999996</v>
          </cell>
        </row>
        <row r="2777">
          <cell r="A2777" t="str">
            <v xml:space="preserve">Короткая.1 </v>
          </cell>
          <cell r="B2777" t="str">
            <v xml:space="preserve">Водник офис К.А."Энергетик" </v>
          </cell>
          <cell r="C2777" t="str">
            <v xml:space="preserve">Прочие </v>
          </cell>
          <cell r="D2777">
            <v>86.67</v>
          </cell>
          <cell r="E2777">
            <v>0</v>
          </cell>
          <cell r="F2777">
            <v>390</v>
          </cell>
          <cell r="G2777">
            <v>0.43</v>
          </cell>
          <cell r="H2777">
            <v>1.19</v>
          </cell>
          <cell r="I2777">
            <v>4.5999999999999996</v>
          </cell>
          <cell r="J2777" t="str">
            <v xml:space="preserve"> </v>
          </cell>
          <cell r="K2777">
            <v>167</v>
          </cell>
          <cell r="L2777">
            <v>7.7789999999999995E-3</v>
          </cell>
          <cell r="M2777">
            <v>-19</v>
          </cell>
          <cell r="N2777">
            <v>18</v>
          </cell>
          <cell r="O2777">
            <v>1</v>
          </cell>
          <cell r="P2777">
            <v>11.358000000000001</v>
          </cell>
          <cell r="Q2777">
            <v>0</v>
          </cell>
          <cell r="R2777">
            <v>11.358000000000001</v>
          </cell>
        </row>
        <row r="2778">
          <cell r="A2778" t="str">
            <v xml:space="preserve">Короткая.1 </v>
          </cell>
          <cell r="B2778" t="str">
            <v xml:space="preserve">Водник рем маст.,общ К.А."МОЛОТ" </v>
          </cell>
          <cell r="C2778" t="str">
            <v xml:space="preserve">Прочие </v>
          </cell>
          <cell r="D2778">
            <v>2590.2600000000002</v>
          </cell>
          <cell r="E2778">
            <v>0</v>
          </cell>
          <cell r="F2778">
            <v>11656.18</v>
          </cell>
          <cell r="G2778">
            <v>0.4</v>
          </cell>
          <cell r="H2778">
            <v>1.19</v>
          </cell>
          <cell r="I2778">
            <v>4.5999999999999996</v>
          </cell>
          <cell r="J2778" t="str">
            <v xml:space="preserve"> </v>
          </cell>
          <cell r="K2778">
            <v>167</v>
          </cell>
          <cell r="L2778">
            <v>0.20458699999999999</v>
          </cell>
          <cell r="M2778">
            <v>-19</v>
          </cell>
          <cell r="N2778">
            <v>16</v>
          </cell>
          <cell r="O2778">
            <v>1</v>
          </cell>
          <cell r="P2778">
            <v>268.904</v>
          </cell>
          <cell r="Q2778">
            <v>0</v>
          </cell>
          <cell r="R2778">
            <v>268.904</v>
          </cell>
        </row>
        <row r="2779">
          <cell r="A2779" t="str">
            <v xml:space="preserve">Короткая.1 </v>
          </cell>
          <cell r="B2779" t="str">
            <v xml:space="preserve">Водники Лунная 1 сош N67 лит"А" </v>
          </cell>
          <cell r="C2779" t="str">
            <v xml:space="preserve">Бюджет </v>
          </cell>
          <cell r="D2779">
            <v>1883.64</v>
          </cell>
          <cell r="E2779">
            <v>0</v>
          </cell>
          <cell r="F2779">
            <v>8476.3799999999992</v>
          </cell>
          <cell r="G2779">
            <v>0.33</v>
          </cell>
          <cell r="H2779">
            <v>1.19</v>
          </cell>
          <cell r="I2779">
            <v>4.5999999999999996</v>
          </cell>
          <cell r="J2779" t="str">
            <v xml:space="preserve"> </v>
          </cell>
          <cell r="K2779">
            <v>167</v>
          </cell>
          <cell r="L2779">
            <v>0.12274000000000002</v>
          </cell>
          <cell r="M2779">
            <v>-19</v>
          </cell>
          <cell r="N2779">
            <v>16</v>
          </cell>
          <cell r="O2779">
            <v>1</v>
          </cell>
          <cell r="P2779">
            <v>161.327</v>
          </cell>
          <cell r="Q2779">
            <v>0</v>
          </cell>
          <cell r="R2779">
            <v>161.327</v>
          </cell>
        </row>
        <row r="2780">
          <cell r="A2780" t="str">
            <v xml:space="preserve">Короткая.1 </v>
          </cell>
          <cell r="B2780" t="str">
            <v xml:space="preserve">Водники Лунная 1 сошN67 лит"Б"мастерские </v>
          </cell>
          <cell r="C2780" t="str">
            <v xml:space="preserve">Бюджет </v>
          </cell>
          <cell r="D2780">
            <v>166.45</v>
          </cell>
          <cell r="E2780">
            <v>0</v>
          </cell>
          <cell r="F2780">
            <v>749.02</v>
          </cell>
          <cell r="G2780">
            <v>0.39</v>
          </cell>
          <cell r="H2780">
            <v>1.19</v>
          </cell>
          <cell r="I2780">
            <v>4.5999999999999996</v>
          </cell>
          <cell r="J2780" t="str">
            <v xml:space="preserve"> </v>
          </cell>
          <cell r="K2780">
            <v>167</v>
          </cell>
          <cell r="L2780">
            <v>1.2818E-2</v>
          </cell>
          <cell r="M2780">
            <v>-19</v>
          </cell>
          <cell r="N2780">
            <v>16</v>
          </cell>
          <cell r="O2780">
            <v>1</v>
          </cell>
          <cell r="P2780">
            <v>16.847000000000001</v>
          </cell>
          <cell r="Q2780">
            <v>0</v>
          </cell>
          <cell r="R2780">
            <v>16.847000000000001</v>
          </cell>
        </row>
        <row r="2781">
          <cell r="A2781" t="str">
            <v xml:space="preserve">Короткая.1 </v>
          </cell>
          <cell r="B2781" t="str">
            <v xml:space="preserve">Водник Главная 26 </v>
          </cell>
          <cell r="C2781" t="str">
            <v xml:space="preserve">Жилзаказчик </v>
          </cell>
          <cell r="D2781">
            <v>244.4</v>
          </cell>
          <cell r="E2781">
            <v>2</v>
          </cell>
          <cell r="F2781">
            <v>980</v>
          </cell>
          <cell r="G2781">
            <v>0.65</v>
          </cell>
          <cell r="H2781">
            <v>1.19</v>
          </cell>
          <cell r="I2781">
            <v>4.5999999999999996</v>
          </cell>
          <cell r="J2781" t="str">
            <v xml:space="preserve">2 </v>
          </cell>
          <cell r="K2781">
            <v>167</v>
          </cell>
          <cell r="L2781">
            <v>2.9638999999999999E-2</v>
          </cell>
          <cell r="M2781">
            <v>-19</v>
          </cell>
          <cell r="N2781">
            <v>18</v>
          </cell>
          <cell r="O2781">
            <v>1</v>
          </cell>
          <cell r="P2781">
            <v>43.273000000000003</v>
          </cell>
          <cell r="Q2781">
            <v>32.427</v>
          </cell>
          <cell r="R2781">
            <v>32.427</v>
          </cell>
        </row>
        <row r="2782">
          <cell r="A2782" t="str">
            <v xml:space="preserve">Короткая.1 </v>
          </cell>
          <cell r="B2782" t="str">
            <v xml:space="preserve">Водник Главная 28 </v>
          </cell>
          <cell r="C2782" t="str">
            <v xml:space="preserve">Жилзаказчик </v>
          </cell>
          <cell r="D2782">
            <v>258.89999999999998</v>
          </cell>
          <cell r="E2782">
            <v>2</v>
          </cell>
          <cell r="F2782">
            <v>1084</v>
          </cell>
          <cell r="G2782">
            <v>0.65</v>
          </cell>
          <cell r="H2782">
            <v>1.19</v>
          </cell>
          <cell r="I2782">
            <v>4.5999999999999996</v>
          </cell>
          <cell r="J2782" t="str">
            <v xml:space="preserve">2 </v>
          </cell>
          <cell r="K2782">
            <v>167</v>
          </cell>
          <cell r="L2782">
            <v>3.2483999999999999E-2</v>
          </cell>
          <cell r="M2782">
            <v>-19</v>
          </cell>
          <cell r="N2782">
            <v>18</v>
          </cell>
          <cell r="O2782">
            <v>1</v>
          </cell>
          <cell r="P2782">
            <v>44.274999999999999</v>
          </cell>
          <cell r="Q2782">
            <v>31.83</v>
          </cell>
          <cell r="R2782">
            <v>31.83</v>
          </cell>
        </row>
        <row r="2783">
          <cell r="A2783" t="str">
            <v xml:space="preserve">Короткая.1 </v>
          </cell>
          <cell r="B2783" t="str">
            <v xml:space="preserve">Водник Главная 29/кв.3.7.10/ </v>
          </cell>
          <cell r="C2783" t="str">
            <v xml:space="preserve">Жилзаказчик </v>
          </cell>
          <cell r="D2783">
            <v>557.4</v>
          </cell>
          <cell r="E2783">
            <v>2</v>
          </cell>
          <cell r="F2783">
            <v>2155</v>
          </cell>
          <cell r="G2783">
            <v>0.53</v>
          </cell>
          <cell r="H2783">
            <v>1.19</v>
          </cell>
          <cell r="I2783">
            <v>4.5999999999999996</v>
          </cell>
          <cell r="J2783" t="str">
            <v xml:space="preserve">2 </v>
          </cell>
          <cell r="K2783">
            <v>167</v>
          </cell>
          <cell r="L2783">
            <v>5.2680999999999999E-2</v>
          </cell>
          <cell r="M2783">
            <v>-19</v>
          </cell>
          <cell r="N2783">
            <v>18</v>
          </cell>
          <cell r="O2783">
            <v>1</v>
          </cell>
          <cell r="P2783">
            <v>76.912000000000006</v>
          </cell>
          <cell r="Q2783">
            <v>73.953000000000003</v>
          </cell>
          <cell r="R2783">
            <v>73.953000000000003</v>
          </cell>
        </row>
        <row r="2784">
          <cell r="A2784" t="str">
            <v xml:space="preserve">Короткая.1 </v>
          </cell>
          <cell r="B2784" t="str">
            <v xml:space="preserve">Водник Главная 31г/в-кв.1-7.10-12 </v>
          </cell>
          <cell r="C2784" t="str">
            <v xml:space="preserve">Жилзаказчик </v>
          </cell>
          <cell r="D2784">
            <v>573.70000000000005</v>
          </cell>
          <cell r="E2784">
            <v>2</v>
          </cell>
          <cell r="F2784">
            <v>2159</v>
          </cell>
          <cell r="G2784">
            <v>0.53</v>
          </cell>
          <cell r="H2784">
            <v>1.19</v>
          </cell>
          <cell r="I2784">
            <v>4.5999999999999996</v>
          </cell>
          <cell r="J2784" t="str">
            <v xml:space="preserve">2 </v>
          </cell>
          <cell r="K2784">
            <v>167</v>
          </cell>
          <cell r="L2784">
            <v>5.2779E-2</v>
          </cell>
          <cell r="M2784">
            <v>-19</v>
          </cell>
          <cell r="N2784">
            <v>18</v>
          </cell>
          <cell r="O2784">
            <v>1</v>
          </cell>
          <cell r="P2784">
            <v>77.057000000000002</v>
          </cell>
          <cell r="Q2784">
            <v>76.114999999999995</v>
          </cell>
          <cell r="R2784">
            <v>76.114999999999995</v>
          </cell>
        </row>
        <row r="2785">
          <cell r="A2785" t="str">
            <v xml:space="preserve">Короткая.1 </v>
          </cell>
          <cell r="B2785" t="str">
            <v xml:space="preserve">Водник Главная 33 </v>
          </cell>
          <cell r="C2785" t="str">
            <v xml:space="preserve">Жилзаказчик </v>
          </cell>
          <cell r="D2785">
            <v>557.70000000000005</v>
          </cell>
          <cell r="E2785">
            <v>2</v>
          </cell>
          <cell r="F2785">
            <v>2152</v>
          </cell>
          <cell r="G2785">
            <v>0.53</v>
          </cell>
          <cell r="H2785">
            <v>1.19</v>
          </cell>
          <cell r="I2785">
            <v>4.5999999999999996</v>
          </cell>
          <cell r="J2785" t="str">
            <v xml:space="preserve">2 </v>
          </cell>
          <cell r="K2785">
            <v>167</v>
          </cell>
          <cell r="L2785">
            <v>5.2607999999999995E-2</v>
          </cell>
          <cell r="M2785">
            <v>-19</v>
          </cell>
          <cell r="N2785">
            <v>18</v>
          </cell>
          <cell r="O2785">
            <v>1</v>
          </cell>
          <cell r="P2785">
            <v>76.807000000000002</v>
          </cell>
          <cell r="Q2785">
            <v>73.992000000000004</v>
          </cell>
          <cell r="R2785">
            <v>73.992000000000004</v>
          </cell>
        </row>
        <row r="2786">
          <cell r="A2786" t="str">
            <v xml:space="preserve">Короткая.1 </v>
          </cell>
          <cell r="B2786" t="str">
            <v xml:space="preserve">Водник Главная 34 </v>
          </cell>
          <cell r="C2786" t="str">
            <v xml:space="preserve">Жилзаказчик </v>
          </cell>
          <cell r="D2786">
            <v>288.5</v>
          </cell>
          <cell r="E2786">
            <v>2</v>
          </cell>
          <cell r="F2786">
            <v>1084</v>
          </cell>
          <cell r="G2786">
            <v>0.65</v>
          </cell>
          <cell r="H2786">
            <v>1.19</v>
          </cell>
          <cell r="I2786">
            <v>4.5999999999999996</v>
          </cell>
          <cell r="J2786" t="str">
            <v xml:space="preserve">2 </v>
          </cell>
          <cell r="K2786">
            <v>167</v>
          </cell>
          <cell r="L2786">
            <v>3.2785000000000002E-2</v>
          </cell>
          <cell r="M2786">
            <v>-19</v>
          </cell>
          <cell r="N2786">
            <v>18</v>
          </cell>
          <cell r="O2786">
            <v>1</v>
          </cell>
          <cell r="P2786">
            <v>43.405000000000001</v>
          </cell>
          <cell r="Q2786">
            <v>34.959000000000003</v>
          </cell>
          <cell r="R2786">
            <v>34.959000000000003</v>
          </cell>
        </row>
        <row r="2787">
          <cell r="A2787" t="str">
            <v xml:space="preserve">Короткая.1 </v>
          </cell>
          <cell r="B2787" t="str">
            <v xml:space="preserve">Водник Главная 38 </v>
          </cell>
          <cell r="C2787" t="str">
            <v xml:space="preserve">Жилзаказчик </v>
          </cell>
          <cell r="D2787">
            <v>578.79999999999995</v>
          </cell>
          <cell r="E2787">
            <v>2</v>
          </cell>
          <cell r="F2787">
            <v>2296</v>
          </cell>
          <cell r="G2787">
            <v>0.52</v>
          </cell>
          <cell r="H2787">
            <v>1.19</v>
          </cell>
          <cell r="I2787">
            <v>4.5999999999999996</v>
          </cell>
          <cell r="J2787" t="str">
            <v xml:space="preserve">2 </v>
          </cell>
          <cell r="K2787">
            <v>167</v>
          </cell>
          <cell r="L2787">
            <v>5.5807999999999996E-2</v>
          </cell>
          <cell r="M2787">
            <v>-19</v>
          </cell>
          <cell r="N2787">
            <v>18</v>
          </cell>
          <cell r="O2787">
            <v>1</v>
          </cell>
          <cell r="P2787">
            <v>81.48</v>
          </cell>
          <cell r="Q2787">
            <v>76.789000000000001</v>
          </cell>
          <cell r="R2787">
            <v>76.789000000000001</v>
          </cell>
        </row>
        <row r="2788">
          <cell r="A2788" t="str">
            <v xml:space="preserve">Короткая.1 </v>
          </cell>
          <cell r="B2788" t="str">
            <v xml:space="preserve">Водник Главная 40 </v>
          </cell>
          <cell r="C2788" t="str">
            <v xml:space="preserve">Жилзаказчик </v>
          </cell>
          <cell r="D2788">
            <v>579</v>
          </cell>
          <cell r="E2788">
            <v>2</v>
          </cell>
          <cell r="F2788">
            <v>2312</v>
          </cell>
          <cell r="G2788">
            <v>0.52</v>
          </cell>
          <cell r="H2788">
            <v>1.19</v>
          </cell>
          <cell r="I2788">
            <v>4.5999999999999996</v>
          </cell>
          <cell r="J2788" t="str">
            <v xml:space="preserve">2 </v>
          </cell>
          <cell r="K2788">
            <v>167</v>
          </cell>
          <cell r="L2788">
            <v>5.6196999999999997E-2</v>
          </cell>
          <cell r="M2788">
            <v>-19</v>
          </cell>
          <cell r="N2788">
            <v>18</v>
          </cell>
          <cell r="O2788">
            <v>1</v>
          </cell>
          <cell r="P2788">
            <v>82.046000000000006</v>
          </cell>
          <cell r="Q2788">
            <v>76.816000000000003</v>
          </cell>
          <cell r="R2788">
            <v>76.816000000000003</v>
          </cell>
        </row>
        <row r="2789">
          <cell r="A2789" t="str">
            <v xml:space="preserve">Короткая.1 </v>
          </cell>
          <cell r="B2789" t="str">
            <v xml:space="preserve">Водник Главная 42 </v>
          </cell>
          <cell r="C2789" t="str">
            <v xml:space="preserve">Жилзаказчик </v>
          </cell>
          <cell r="D2789">
            <v>574.4</v>
          </cell>
          <cell r="E2789">
            <v>2</v>
          </cell>
          <cell r="F2789">
            <v>2291</v>
          </cell>
          <cell r="G2789">
            <v>0.52</v>
          </cell>
          <cell r="H2789">
            <v>1.19</v>
          </cell>
          <cell r="I2789">
            <v>4.5999999999999996</v>
          </cell>
          <cell r="J2789" t="str">
            <v xml:space="preserve">2 </v>
          </cell>
          <cell r="K2789">
            <v>167</v>
          </cell>
          <cell r="L2789">
            <v>5.5687E-2</v>
          </cell>
          <cell r="M2789">
            <v>-19</v>
          </cell>
          <cell r="N2789">
            <v>18</v>
          </cell>
          <cell r="O2789">
            <v>1</v>
          </cell>
          <cell r="P2789">
            <v>81.302000000000007</v>
          </cell>
          <cell r="Q2789">
            <v>76.207999999999998</v>
          </cell>
          <cell r="R2789">
            <v>76.207999999999998</v>
          </cell>
        </row>
        <row r="2790">
          <cell r="A2790" t="str">
            <v xml:space="preserve">Короткая.1 </v>
          </cell>
          <cell r="B2790" t="str">
            <v xml:space="preserve">Водник Главная 44 </v>
          </cell>
          <cell r="C2790" t="str">
            <v xml:space="preserve">Жилзаказчик </v>
          </cell>
          <cell r="D2790">
            <v>575.5</v>
          </cell>
          <cell r="E2790">
            <v>2</v>
          </cell>
          <cell r="F2790">
            <v>2271</v>
          </cell>
          <cell r="G2790">
            <v>0.53</v>
          </cell>
          <cell r="H2790">
            <v>1.19</v>
          </cell>
          <cell r="I2790">
            <v>4.5999999999999996</v>
          </cell>
          <cell r="J2790" t="str">
            <v xml:space="preserve">2 </v>
          </cell>
          <cell r="K2790">
            <v>167</v>
          </cell>
          <cell r="L2790">
            <v>5.5305999999999994E-2</v>
          </cell>
          <cell r="M2790">
            <v>-19</v>
          </cell>
          <cell r="N2790">
            <v>18</v>
          </cell>
          <cell r="O2790">
            <v>1</v>
          </cell>
          <cell r="P2790">
            <v>80.747</v>
          </cell>
          <cell r="Q2790">
            <v>76.352000000000004</v>
          </cell>
          <cell r="R2790">
            <v>76.352000000000004</v>
          </cell>
        </row>
        <row r="2791">
          <cell r="A2791" t="str">
            <v xml:space="preserve">Короткая.1 </v>
          </cell>
          <cell r="B2791" t="str">
            <v xml:space="preserve">Объединенная 2 </v>
          </cell>
          <cell r="C2791" t="str">
            <v xml:space="preserve">Жилзаказчик </v>
          </cell>
          <cell r="D2791">
            <v>850.5</v>
          </cell>
          <cell r="E2791">
            <v>2</v>
          </cell>
          <cell r="F2791">
            <v>3286</v>
          </cell>
          <cell r="G2791">
            <v>0.49</v>
          </cell>
          <cell r="H2791">
            <v>1.19</v>
          </cell>
          <cell r="I2791">
            <v>4.5999999999999996</v>
          </cell>
          <cell r="J2791" t="str">
            <v xml:space="preserve">2 </v>
          </cell>
          <cell r="K2791">
            <v>167</v>
          </cell>
          <cell r="L2791">
            <v>7.4536999999999992E-2</v>
          </cell>
          <cell r="M2791">
            <v>-19</v>
          </cell>
          <cell r="N2791">
            <v>18</v>
          </cell>
          <cell r="O2791">
            <v>1</v>
          </cell>
          <cell r="P2791">
            <v>108.822</v>
          </cell>
          <cell r="Q2791">
            <v>112.836</v>
          </cell>
          <cell r="R2791">
            <v>112.836</v>
          </cell>
        </row>
        <row r="2792">
          <cell r="A2792" t="str">
            <v xml:space="preserve">Короткая.1 </v>
          </cell>
          <cell r="B2792" t="str">
            <v xml:space="preserve">Объединенная 4 </v>
          </cell>
          <cell r="C2792" t="str">
            <v xml:space="preserve">Жилзаказчик </v>
          </cell>
          <cell r="D2792">
            <v>848.8</v>
          </cell>
          <cell r="E2792">
            <v>2</v>
          </cell>
          <cell r="F2792">
            <v>3482</v>
          </cell>
          <cell r="G2792">
            <v>0.48</v>
          </cell>
          <cell r="H2792">
            <v>1.19</v>
          </cell>
          <cell r="I2792">
            <v>4.5999999999999996</v>
          </cell>
          <cell r="J2792" t="str">
            <v xml:space="preserve">2 </v>
          </cell>
          <cell r="K2792">
            <v>167</v>
          </cell>
          <cell r="L2792">
            <v>7.7690999999999996E-2</v>
          </cell>
          <cell r="M2792">
            <v>-19</v>
          </cell>
          <cell r="N2792">
            <v>18</v>
          </cell>
          <cell r="O2792">
            <v>1</v>
          </cell>
          <cell r="P2792">
            <v>113.428</v>
          </cell>
          <cell r="Q2792">
            <v>112.61</v>
          </cell>
          <cell r="R2792">
            <v>112.61</v>
          </cell>
        </row>
        <row r="2793">
          <cell r="A2793" t="str">
            <v xml:space="preserve">Короткая.1 </v>
          </cell>
          <cell r="B2793" t="str">
            <v xml:space="preserve">Водник Объединенная 10 кв.1 </v>
          </cell>
          <cell r="C2793" t="str">
            <v xml:space="preserve">Население </v>
          </cell>
          <cell r="D2793">
            <v>38.6</v>
          </cell>
          <cell r="E2793">
            <v>143</v>
          </cell>
          <cell r="F2793">
            <v>142.86000000000001</v>
          </cell>
          <cell r="G2793">
            <v>0.82</v>
          </cell>
          <cell r="H2793">
            <v>1.19</v>
          </cell>
          <cell r="I2793">
            <v>4.5999999999999996</v>
          </cell>
          <cell r="J2793" t="str">
            <v xml:space="preserve">1 </v>
          </cell>
          <cell r="K2793">
            <v>167</v>
          </cell>
          <cell r="L2793">
            <v>5.4339999999999996E-3</v>
          </cell>
          <cell r="M2793">
            <v>-19</v>
          </cell>
          <cell r="N2793">
            <v>18</v>
          </cell>
          <cell r="O2793">
            <v>1</v>
          </cell>
          <cell r="P2793">
            <v>7.9340000000000002</v>
          </cell>
          <cell r="Q2793">
            <v>5.1189999999999998</v>
          </cell>
          <cell r="R2793">
            <v>5.1189999999999998</v>
          </cell>
        </row>
        <row r="2794">
          <cell r="A2794" t="str">
            <v xml:space="preserve">Короткая.1 </v>
          </cell>
          <cell r="B2794" t="str">
            <v xml:space="preserve">Водник Главная 27 кв.1 </v>
          </cell>
          <cell r="C2794" t="str">
            <v xml:space="preserve">Население </v>
          </cell>
          <cell r="D2794">
            <v>47.9</v>
          </cell>
          <cell r="E2794">
            <v>208</v>
          </cell>
          <cell r="F2794">
            <v>172.73</v>
          </cell>
          <cell r="G2794">
            <v>0.82</v>
          </cell>
          <cell r="H2794">
            <v>1.19</v>
          </cell>
          <cell r="I2794">
            <v>4.5999999999999996</v>
          </cell>
          <cell r="J2794" t="str">
            <v xml:space="preserve">1 </v>
          </cell>
          <cell r="K2794">
            <v>167</v>
          </cell>
          <cell r="L2794">
            <v>6.5700000000000003E-3</v>
          </cell>
          <cell r="M2794">
            <v>-19</v>
          </cell>
          <cell r="N2794">
            <v>18</v>
          </cell>
          <cell r="O2794">
            <v>1</v>
          </cell>
          <cell r="P2794">
            <v>9.5909999999999993</v>
          </cell>
          <cell r="Q2794">
            <v>6.3570000000000002</v>
          </cell>
          <cell r="R2794">
            <v>6.3570000000000002</v>
          </cell>
        </row>
        <row r="2795">
          <cell r="A2795" t="str">
            <v xml:space="preserve">Короткая.1 </v>
          </cell>
          <cell r="B2795" t="str">
            <v xml:space="preserve">Водник Объединенная 10 кв.2 ж/д </v>
          </cell>
          <cell r="C2795" t="str">
            <v xml:space="preserve">Население </v>
          </cell>
          <cell r="D2795">
            <v>51.4</v>
          </cell>
          <cell r="E2795">
            <v>151</v>
          </cell>
          <cell r="F2795">
            <v>151.38</v>
          </cell>
          <cell r="G2795">
            <v>0.82</v>
          </cell>
          <cell r="H2795">
            <v>1.19</v>
          </cell>
          <cell r="I2795">
            <v>4.5999999999999996</v>
          </cell>
          <cell r="J2795" t="str">
            <v xml:space="preserve">1 </v>
          </cell>
          <cell r="K2795">
            <v>167</v>
          </cell>
          <cell r="L2795">
            <v>5.7580000000000001E-3</v>
          </cell>
          <cell r="M2795">
            <v>-19</v>
          </cell>
          <cell r="N2795">
            <v>18</v>
          </cell>
          <cell r="O2795">
            <v>1</v>
          </cell>
          <cell r="P2795">
            <v>8.407</v>
          </cell>
          <cell r="Q2795">
            <v>6.8209999999999997</v>
          </cell>
          <cell r="R2795">
            <v>6.8209999999999997</v>
          </cell>
        </row>
        <row r="2796">
          <cell r="A2796" t="str">
            <v xml:space="preserve">Короткая.1 </v>
          </cell>
          <cell r="B2796" t="str">
            <v xml:space="preserve">Водник Объединенная 11 кв.1 </v>
          </cell>
          <cell r="C2796" t="str">
            <v xml:space="preserve">Население </v>
          </cell>
          <cell r="D2796">
            <v>57.1</v>
          </cell>
          <cell r="E2796">
            <v>154</v>
          </cell>
          <cell r="F2796">
            <v>153.61000000000001</v>
          </cell>
          <cell r="G2796">
            <v>0.82</v>
          </cell>
          <cell r="H2796">
            <v>1.19</v>
          </cell>
          <cell r="I2796">
            <v>4.5999999999999996</v>
          </cell>
          <cell r="J2796" t="str">
            <v xml:space="preserve">1 </v>
          </cell>
          <cell r="K2796">
            <v>167</v>
          </cell>
          <cell r="L2796">
            <v>5.8430000000000001E-3</v>
          </cell>
          <cell r="M2796">
            <v>-19</v>
          </cell>
          <cell r="N2796">
            <v>18</v>
          </cell>
          <cell r="O2796">
            <v>1</v>
          </cell>
          <cell r="P2796">
            <v>8.532</v>
          </cell>
          <cell r="Q2796">
            <v>7.5730000000000004</v>
          </cell>
          <cell r="R2796">
            <v>7.5730000000000004</v>
          </cell>
        </row>
        <row r="2797">
          <cell r="A2797" t="str">
            <v xml:space="preserve">Короткая.1 </v>
          </cell>
          <cell r="B2797" t="str">
            <v xml:space="preserve">Водник Объединенная 8 кв.1 ж/д </v>
          </cell>
          <cell r="C2797" t="str">
            <v xml:space="preserve">Население </v>
          </cell>
          <cell r="D2797">
            <v>28.7</v>
          </cell>
          <cell r="E2797">
            <v>117</v>
          </cell>
          <cell r="F2797">
            <v>116.81</v>
          </cell>
          <cell r="G2797">
            <v>0.82</v>
          </cell>
          <cell r="H2797">
            <v>1.19</v>
          </cell>
          <cell r="I2797">
            <v>4.5999999999999996</v>
          </cell>
          <cell r="J2797" t="str">
            <v xml:space="preserve">1 </v>
          </cell>
          <cell r="K2797">
            <v>167</v>
          </cell>
          <cell r="L2797">
            <v>4.4429999999999999E-3</v>
          </cell>
          <cell r="M2797">
            <v>-19</v>
          </cell>
          <cell r="N2797">
            <v>18</v>
          </cell>
          <cell r="O2797">
            <v>1</v>
          </cell>
          <cell r="P2797">
            <v>6.4870000000000001</v>
          </cell>
          <cell r="Q2797">
            <v>3.8090000000000002</v>
          </cell>
          <cell r="R2797">
            <v>3.8090000000000002</v>
          </cell>
        </row>
        <row r="2798">
          <cell r="A2798" t="str">
            <v xml:space="preserve">Короткая.1 </v>
          </cell>
          <cell r="B2798" t="str">
            <v xml:space="preserve">Водник Главная 27 кв.2 жилой дом </v>
          </cell>
          <cell r="C2798" t="str">
            <v xml:space="preserve">Население </v>
          </cell>
          <cell r="D2798">
            <v>63</v>
          </cell>
          <cell r="E2798">
            <v>206</v>
          </cell>
          <cell r="F2798">
            <v>206.51</v>
          </cell>
          <cell r="G2798">
            <v>0.82</v>
          </cell>
          <cell r="H2798">
            <v>1.19</v>
          </cell>
          <cell r="I2798">
            <v>4.5999999999999996</v>
          </cell>
          <cell r="J2798" t="str">
            <v xml:space="preserve">1 </v>
          </cell>
          <cell r="K2798">
            <v>167</v>
          </cell>
          <cell r="L2798">
            <v>7.8549999999999991E-3</v>
          </cell>
          <cell r="M2798">
            <v>-19</v>
          </cell>
          <cell r="N2798">
            <v>18</v>
          </cell>
          <cell r="O2798">
            <v>1</v>
          </cell>
          <cell r="P2798">
            <v>11.468</v>
          </cell>
          <cell r="Q2798">
            <v>8.3580000000000005</v>
          </cell>
          <cell r="R2798">
            <v>8.3580000000000005</v>
          </cell>
        </row>
        <row r="2799">
          <cell r="A2799" t="str">
            <v xml:space="preserve">Короткая.1 </v>
          </cell>
          <cell r="B2799" t="str">
            <v xml:space="preserve">Водник Главная 27 кв.3 жилой дом </v>
          </cell>
          <cell r="C2799" t="str">
            <v xml:space="preserve">Население </v>
          </cell>
          <cell r="D2799">
            <v>68.099999999999994</v>
          </cell>
          <cell r="E2799">
            <v>229</v>
          </cell>
          <cell r="F2799">
            <v>228.76</v>
          </cell>
          <cell r="G2799">
            <v>0.78</v>
          </cell>
          <cell r="H2799">
            <v>1.19</v>
          </cell>
          <cell r="I2799">
            <v>4.5999999999999996</v>
          </cell>
          <cell r="J2799" t="str">
            <v xml:space="preserve">1 </v>
          </cell>
          <cell r="K2799">
            <v>167</v>
          </cell>
          <cell r="L2799">
            <v>8.2769999999999996E-3</v>
          </cell>
          <cell r="M2799">
            <v>-19</v>
          </cell>
          <cell r="N2799">
            <v>18</v>
          </cell>
          <cell r="O2799">
            <v>1</v>
          </cell>
          <cell r="P2799">
            <v>12.083</v>
          </cell>
          <cell r="Q2799">
            <v>9.0329999999999995</v>
          </cell>
          <cell r="R2799">
            <v>9.0329999999999995</v>
          </cell>
        </row>
        <row r="2800">
          <cell r="A2800" t="str">
            <v xml:space="preserve">Короткая.1 </v>
          </cell>
          <cell r="B2800" t="str">
            <v xml:space="preserve">Водник Объединенная 6 кв.2 </v>
          </cell>
          <cell r="C2800" t="str">
            <v xml:space="preserve">Население </v>
          </cell>
          <cell r="D2800">
            <v>35.299999999999997</v>
          </cell>
          <cell r="E2800">
            <v>159</v>
          </cell>
          <cell r="F2800">
            <v>158.9</v>
          </cell>
          <cell r="G2800">
            <v>0.82</v>
          </cell>
          <cell r="H2800">
            <v>1.19</v>
          </cell>
          <cell r="I2800">
            <v>4.5999999999999996</v>
          </cell>
          <cell r="J2800" t="str">
            <v xml:space="preserve">1 </v>
          </cell>
          <cell r="K2800">
            <v>167</v>
          </cell>
          <cell r="L2800">
            <v>6.0439999999999999E-3</v>
          </cell>
          <cell r="M2800">
            <v>-19</v>
          </cell>
          <cell r="N2800">
            <v>18</v>
          </cell>
          <cell r="O2800">
            <v>1</v>
          </cell>
          <cell r="P2800">
            <v>8.8239999999999998</v>
          </cell>
          <cell r="Q2800">
            <v>4.6829999999999998</v>
          </cell>
          <cell r="R2800">
            <v>4.6829999999999998</v>
          </cell>
        </row>
        <row r="2801">
          <cell r="A2801" t="str">
            <v xml:space="preserve">Короткая.1 </v>
          </cell>
          <cell r="B2801" t="str">
            <v xml:space="preserve">Водник Главная 23 </v>
          </cell>
          <cell r="C2801" t="str">
            <v xml:space="preserve">Население </v>
          </cell>
          <cell r="D2801">
            <v>35.9</v>
          </cell>
          <cell r="E2801">
            <v>162</v>
          </cell>
          <cell r="F2801">
            <v>161.63</v>
          </cell>
          <cell r="G2801">
            <v>0.82</v>
          </cell>
          <cell r="H2801">
            <v>1.19</v>
          </cell>
          <cell r="I2801">
            <v>4.5999999999999996</v>
          </cell>
          <cell r="J2801" t="str">
            <v xml:space="preserve">1 </v>
          </cell>
          <cell r="K2801">
            <v>167</v>
          </cell>
          <cell r="L2801">
            <v>6.1479999999999998E-3</v>
          </cell>
          <cell r="M2801">
            <v>-19</v>
          </cell>
          <cell r="N2801">
            <v>18</v>
          </cell>
          <cell r="O2801">
            <v>1</v>
          </cell>
          <cell r="P2801">
            <v>8.9759999999999991</v>
          </cell>
          <cell r="Q2801">
            <v>4.7649999999999997</v>
          </cell>
          <cell r="R2801">
            <v>4.7649999999999997</v>
          </cell>
        </row>
        <row r="2802">
          <cell r="A2802" t="str">
            <v xml:space="preserve">Короткая.1 </v>
          </cell>
          <cell r="B2802" t="str">
            <v xml:space="preserve">Водник Объединенная 9 кв.2 </v>
          </cell>
          <cell r="C2802" t="str">
            <v xml:space="preserve">Население </v>
          </cell>
          <cell r="D2802">
            <v>36.700000000000003</v>
          </cell>
          <cell r="E2802">
            <v>120</v>
          </cell>
          <cell r="F2802">
            <v>120.16</v>
          </cell>
          <cell r="G2802">
            <v>0.92</v>
          </cell>
          <cell r="H2802">
            <v>1.19</v>
          </cell>
          <cell r="I2802">
            <v>4.5999999999999996</v>
          </cell>
          <cell r="J2802" t="str">
            <v xml:space="preserve">1 </v>
          </cell>
          <cell r="K2802">
            <v>167</v>
          </cell>
          <cell r="L2802">
            <v>5.1279999999999997E-3</v>
          </cell>
          <cell r="M2802">
            <v>-19</v>
          </cell>
          <cell r="N2802">
            <v>18</v>
          </cell>
          <cell r="O2802">
            <v>1</v>
          </cell>
          <cell r="P2802">
            <v>7.4870000000000001</v>
          </cell>
          <cell r="Q2802">
            <v>4.87</v>
          </cell>
          <cell r="R2802">
            <v>4.87</v>
          </cell>
        </row>
        <row r="2803">
          <cell r="A2803" t="str">
            <v xml:space="preserve">Короткая.1 </v>
          </cell>
          <cell r="B2803" t="str">
            <v xml:space="preserve">Водник Объединенная 11 кв.2 </v>
          </cell>
          <cell r="C2803" t="str">
            <v xml:space="preserve">Население </v>
          </cell>
          <cell r="D2803">
            <v>27</v>
          </cell>
          <cell r="E2803">
            <v>122</v>
          </cell>
          <cell r="F2803">
            <v>121.71</v>
          </cell>
          <cell r="G2803">
            <v>0.92</v>
          </cell>
          <cell r="H2803">
            <v>1.19</v>
          </cell>
          <cell r="I2803">
            <v>4.5999999999999996</v>
          </cell>
          <cell r="J2803" t="str">
            <v xml:space="preserve">1 </v>
          </cell>
          <cell r="K2803">
            <v>167</v>
          </cell>
          <cell r="L2803">
            <v>5.1939999999999998E-3</v>
          </cell>
          <cell r="M2803">
            <v>-19</v>
          </cell>
          <cell r="N2803">
            <v>18</v>
          </cell>
          <cell r="O2803">
            <v>1</v>
          </cell>
          <cell r="P2803">
            <v>7.5819999999999999</v>
          </cell>
          <cell r="Q2803">
            <v>3.5830000000000002</v>
          </cell>
          <cell r="R2803">
            <v>3.5830000000000002</v>
          </cell>
        </row>
        <row r="2804">
          <cell r="A2804" t="str">
            <v xml:space="preserve">Итого по котельной </v>
          </cell>
          <cell r="B2804" t="str">
            <v xml:space="preserve">собственное ---------------------------- </v>
          </cell>
          <cell r="C2804" t="str">
            <v xml:space="preserve">По всем группам </v>
          </cell>
          <cell r="D2804">
            <v>14589.47</v>
          </cell>
          <cell r="E2804">
            <v>1795</v>
          </cell>
          <cell r="F2804">
            <v>61541.78</v>
          </cell>
          <cell r="H2804">
            <v>1.19</v>
          </cell>
          <cell r="L2804">
            <v>1.2986909999999998</v>
          </cell>
          <cell r="P2804">
            <v>1846.529</v>
          </cell>
          <cell r="Q2804">
            <v>919.85799999999995</v>
          </cell>
          <cell r="R2804">
            <v>1751.8519999999999</v>
          </cell>
        </row>
        <row r="2805">
          <cell r="A2805" t="str">
            <v xml:space="preserve"> </v>
          </cell>
          <cell r="B2805" t="str">
            <v xml:space="preserve"> </v>
          </cell>
          <cell r="C2805" t="str">
            <v xml:space="preserve">Бюджет </v>
          </cell>
          <cell r="D2805">
            <v>2050.09</v>
          </cell>
          <cell r="E2805">
            <v>0</v>
          </cell>
          <cell r="F2805">
            <v>9225.4</v>
          </cell>
          <cell r="H2805">
            <v>1.19</v>
          </cell>
          <cell r="L2805">
            <v>0.13555800000000001</v>
          </cell>
          <cell r="P2805">
            <v>178.17400000000001</v>
          </cell>
          <cell r="Q2805">
            <v>0</v>
          </cell>
          <cell r="R2805">
            <v>178.17400000000001</v>
          </cell>
        </row>
        <row r="2806">
          <cell r="A2806" t="str">
            <v xml:space="preserve"> </v>
          </cell>
          <cell r="B2806" t="str">
            <v xml:space="preserve"> </v>
          </cell>
          <cell r="C2806" t="str">
            <v xml:space="preserve">"Население" в т.ч. "Жилзаказчик" </v>
          </cell>
          <cell r="D2806">
            <v>6977.3</v>
          </cell>
          <cell r="E2806">
            <v>1795</v>
          </cell>
          <cell r="F2806">
            <v>27287.06</v>
          </cell>
          <cell r="H2806">
            <v>1.19</v>
          </cell>
          <cell r="L2806">
            <v>0.69489599999999985</v>
          </cell>
          <cell r="P2806">
            <v>1014.535</v>
          </cell>
          <cell r="Q2806">
            <v>919.85799999999995</v>
          </cell>
          <cell r="R2806">
            <v>919.85799999999995</v>
          </cell>
        </row>
        <row r="2807">
          <cell r="A2807" t="str">
            <v xml:space="preserve"> </v>
          </cell>
          <cell r="B2807" t="str">
            <v xml:space="preserve"> </v>
          </cell>
          <cell r="C2807" t="str">
            <v xml:space="preserve">Жилзаказчик </v>
          </cell>
          <cell r="D2807">
            <v>6487.6</v>
          </cell>
          <cell r="E2807">
            <v>24</v>
          </cell>
          <cell r="F2807">
            <v>25552</v>
          </cell>
          <cell r="H2807">
            <v>1.19</v>
          </cell>
          <cell r="L2807">
            <v>0.62820199999999982</v>
          </cell>
          <cell r="P2807">
            <v>917.16399999999999</v>
          </cell>
          <cell r="Q2807">
            <v>854.88699999999994</v>
          </cell>
          <cell r="R2807">
            <v>854.88699999999994</v>
          </cell>
        </row>
        <row r="2808">
          <cell r="A2808" t="str">
            <v xml:space="preserve"> </v>
          </cell>
          <cell r="B2808" t="str">
            <v xml:space="preserve"> </v>
          </cell>
          <cell r="C2808" t="str">
            <v xml:space="preserve">Прочие </v>
          </cell>
          <cell r="D2808">
            <v>5562.08</v>
          </cell>
          <cell r="E2808">
            <v>0</v>
          </cell>
          <cell r="F2808">
            <v>25029.32</v>
          </cell>
          <cell r="H2808">
            <v>1.19</v>
          </cell>
          <cell r="L2808">
            <v>0.46823700000000001</v>
          </cell>
          <cell r="P2808">
            <v>653.81999999999994</v>
          </cell>
          <cell r="Q2808">
            <v>0</v>
          </cell>
          <cell r="R2808">
            <v>653.81999999999994</v>
          </cell>
        </row>
        <row r="2809">
          <cell r="A2809" t="str">
            <v xml:space="preserve">Костылева.66 </v>
          </cell>
          <cell r="B2809" t="str">
            <v xml:space="preserve">Костылева 66 д/сад 168 </v>
          </cell>
          <cell r="C2809" t="str">
            <v xml:space="preserve">ИТП Бюджет </v>
          </cell>
          <cell r="D2809">
            <v>1129.29</v>
          </cell>
          <cell r="E2809">
            <v>0</v>
          </cell>
          <cell r="F2809">
            <v>5081.79</v>
          </cell>
          <cell r="G2809">
            <v>0.34</v>
          </cell>
          <cell r="H2809">
            <v>1.19</v>
          </cell>
          <cell r="I2809">
            <v>4.5999999999999996</v>
          </cell>
          <cell r="J2809" t="str">
            <v xml:space="preserve"> </v>
          </cell>
          <cell r="K2809">
            <v>167</v>
          </cell>
          <cell r="L2809">
            <v>8.4480000000000013E-2</v>
          </cell>
          <cell r="M2809">
            <v>-19</v>
          </cell>
          <cell r="N2809">
            <v>20</v>
          </cell>
          <cell r="O2809">
            <v>1</v>
          </cell>
          <cell r="P2809">
            <v>134.37899999999999</v>
          </cell>
          <cell r="Q2809">
            <v>0</v>
          </cell>
          <cell r="R2809">
            <v>134.37899999999999</v>
          </cell>
        </row>
        <row r="2810">
          <cell r="A2810" t="str">
            <v xml:space="preserve">Итого по котельной </v>
          </cell>
          <cell r="B2810" t="str">
            <v xml:space="preserve">собственное ---------------------------- </v>
          </cell>
          <cell r="C2810" t="str">
            <v xml:space="preserve">По всем группам </v>
          </cell>
          <cell r="D2810">
            <v>1129.29</v>
          </cell>
          <cell r="E2810">
            <v>0</v>
          </cell>
          <cell r="F2810">
            <v>5081.79</v>
          </cell>
          <cell r="H2810">
            <v>1.19</v>
          </cell>
          <cell r="L2810">
            <v>8.4480000000000013E-2</v>
          </cell>
          <cell r="P2810">
            <v>134.37899999999999</v>
          </cell>
          <cell r="Q2810">
            <v>0</v>
          </cell>
          <cell r="R2810">
            <v>134.37899999999999</v>
          </cell>
        </row>
        <row r="2811">
          <cell r="A2811" t="str">
            <v xml:space="preserve"> </v>
          </cell>
          <cell r="B2811" t="str">
            <v xml:space="preserve"> </v>
          </cell>
          <cell r="C2811" t="str">
            <v xml:space="preserve">ИТП Бюджет </v>
          </cell>
          <cell r="D2811">
            <v>1129.29</v>
          </cell>
          <cell r="E2811">
            <v>0</v>
          </cell>
          <cell r="F2811">
            <v>5081.79</v>
          </cell>
          <cell r="H2811">
            <v>1.19</v>
          </cell>
          <cell r="L2811">
            <v>8.4480000000000013E-2</v>
          </cell>
          <cell r="P2811">
            <v>134.37899999999999</v>
          </cell>
          <cell r="Q2811">
            <v>0</v>
          </cell>
          <cell r="R2811">
            <v>134.37899999999999</v>
          </cell>
        </row>
        <row r="2812">
          <cell r="A2812" t="str">
            <v xml:space="preserve">Красина 2 </v>
          </cell>
          <cell r="B2812" t="str">
            <v xml:space="preserve">Красина 2 </v>
          </cell>
          <cell r="C2812" t="str">
            <v xml:space="preserve">Жилзаказчик </v>
          </cell>
          <cell r="D2812">
            <v>3541.6800000000003</v>
          </cell>
          <cell r="E2812">
            <v>298</v>
          </cell>
          <cell r="F2812">
            <v>6343</v>
          </cell>
          <cell r="G2812">
            <v>0.45</v>
          </cell>
          <cell r="H2812">
            <v>1.19</v>
          </cell>
          <cell r="I2812">
            <v>4.5999999999999996</v>
          </cell>
          <cell r="J2812" t="str">
            <v xml:space="preserve">3 </v>
          </cell>
          <cell r="K2812">
            <v>167</v>
          </cell>
          <cell r="L2812">
            <v>0.14886999999999997</v>
          </cell>
          <cell r="M2812">
            <v>-19</v>
          </cell>
          <cell r="N2812">
            <v>18</v>
          </cell>
          <cell r="O2812">
            <v>1</v>
          </cell>
          <cell r="P2812">
            <v>7.5289999999999999</v>
          </cell>
          <cell r="Q2812">
            <v>240.53200000000001</v>
          </cell>
          <cell r="R2812">
            <v>240.53200000000001</v>
          </cell>
        </row>
        <row r="2813">
          <cell r="A2813" t="str">
            <v xml:space="preserve">Красина 2 </v>
          </cell>
          <cell r="B2813" t="str">
            <v xml:space="preserve">Индустр/Красина  96/4/1 </v>
          </cell>
          <cell r="C2813" t="str">
            <v xml:space="preserve">Прочие </v>
          </cell>
          <cell r="D2813">
            <v>2319.9</v>
          </cell>
          <cell r="E2813">
            <v>783</v>
          </cell>
          <cell r="F2813">
            <v>3122</v>
          </cell>
          <cell r="G2813">
            <v>0</v>
          </cell>
          <cell r="H2813">
            <v>1.19</v>
          </cell>
          <cell r="I2813">
            <v>4.5999999999999996</v>
          </cell>
          <cell r="J2813" t="str">
            <v xml:space="preserve"> </v>
          </cell>
          <cell r="K2813">
            <v>167</v>
          </cell>
          <cell r="L2813">
            <v>5.9066E-2</v>
          </cell>
          <cell r="M2813">
            <v>-19</v>
          </cell>
          <cell r="N2813">
            <v>18</v>
          </cell>
          <cell r="O2813">
            <v>1</v>
          </cell>
          <cell r="P2813">
            <v>86.234999999999999</v>
          </cell>
          <cell r="Q2813">
            <v>0</v>
          </cell>
          <cell r="R2813">
            <v>86.234999999999999</v>
          </cell>
        </row>
        <row r="2814">
          <cell r="A2814" t="str">
            <v xml:space="preserve">Красина 2 </v>
          </cell>
          <cell r="B2814" t="str">
            <v xml:space="preserve">Красина 2 бытовка </v>
          </cell>
          <cell r="C2814" t="str">
            <v xml:space="preserve">Прочие </v>
          </cell>
          <cell r="D2814">
            <v>31.54</v>
          </cell>
          <cell r="E2814">
            <v>0</v>
          </cell>
          <cell r="F2814">
            <v>141.91999999999999</v>
          </cell>
          <cell r="G2814">
            <v>0.60000000000000009</v>
          </cell>
          <cell r="H2814">
            <v>1.19</v>
          </cell>
          <cell r="I2814">
            <v>4.5999999999999996</v>
          </cell>
          <cell r="J2814" t="str">
            <v xml:space="preserve"> </v>
          </cell>
          <cell r="K2814">
            <v>167</v>
          </cell>
          <cell r="L2814">
            <v>3.9500000000000004E-3</v>
          </cell>
          <cell r="M2814">
            <v>-19</v>
          </cell>
          <cell r="N2814">
            <v>18</v>
          </cell>
          <cell r="O2814">
            <v>1</v>
          </cell>
          <cell r="P2814">
            <v>5.7670000000000003</v>
          </cell>
          <cell r="Q2814">
            <v>0</v>
          </cell>
          <cell r="R2814">
            <v>5.7670000000000003</v>
          </cell>
        </row>
        <row r="2815">
          <cell r="A2815" t="str">
            <v xml:space="preserve">Красина 2 </v>
          </cell>
          <cell r="B2815" t="str">
            <v xml:space="preserve">Красина 2 гараж </v>
          </cell>
          <cell r="C2815" t="str">
            <v xml:space="preserve">Прочие </v>
          </cell>
          <cell r="D2815">
            <v>207.42</v>
          </cell>
          <cell r="E2815">
            <v>0</v>
          </cell>
          <cell r="F2815">
            <v>933.4</v>
          </cell>
          <cell r="G2815">
            <v>0.7</v>
          </cell>
          <cell r="H2815">
            <v>1.19</v>
          </cell>
          <cell r="I2815">
            <v>4.5999999999999996</v>
          </cell>
          <cell r="J2815" t="str">
            <v xml:space="preserve"> </v>
          </cell>
          <cell r="K2815">
            <v>167</v>
          </cell>
          <cell r="L2815">
            <v>2.8670000000000001E-2</v>
          </cell>
          <cell r="M2815">
            <v>-19</v>
          </cell>
          <cell r="N2815">
            <v>16</v>
          </cell>
          <cell r="O2815">
            <v>1</v>
          </cell>
          <cell r="P2815">
            <v>37.683</v>
          </cell>
          <cell r="Q2815">
            <v>0</v>
          </cell>
          <cell r="R2815">
            <v>37.683</v>
          </cell>
        </row>
        <row r="2816">
          <cell r="A2816" t="str">
            <v xml:space="preserve">Красина 2 </v>
          </cell>
          <cell r="B2816" t="str">
            <v xml:space="preserve">Красина 2 проходная </v>
          </cell>
          <cell r="C2816" t="str">
            <v xml:space="preserve">Прочие </v>
          </cell>
          <cell r="D2816">
            <v>61.8</v>
          </cell>
          <cell r="E2816">
            <v>0</v>
          </cell>
          <cell r="F2816">
            <v>278.10000000000002</v>
          </cell>
          <cell r="G2816">
            <v>0.30000000000000004</v>
          </cell>
          <cell r="H2816">
            <v>1.19</v>
          </cell>
          <cell r="I2816">
            <v>4.5999999999999996</v>
          </cell>
          <cell r="J2816" t="str">
            <v xml:space="preserve"> </v>
          </cell>
          <cell r="K2816">
            <v>167</v>
          </cell>
          <cell r="L2816">
            <v>3.8700000000000002E-3</v>
          </cell>
          <cell r="M2816">
            <v>-19</v>
          </cell>
          <cell r="N2816">
            <v>18</v>
          </cell>
          <cell r="O2816">
            <v>1</v>
          </cell>
          <cell r="P2816">
            <v>5.6509999999999998</v>
          </cell>
          <cell r="Q2816">
            <v>0</v>
          </cell>
          <cell r="R2816">
            <v>5.6509999999999998</v>
          </cell>
        </row>
        <row r="2817">
          <cell r="A2817" t="str">
            <v xml:space="preserve">Красина 2 </v>
          </cell>
          <cell r="B2817" t="str">
            <v xml:space="preserve">Красина 2/Оранжерейн 4 маг."ОНИКС" </v>
          </cell>
          <cell r="C2817" t="str">
            <v xml:space="preserve">Прочие </v>
          </cell>
          <cell r="D2817">
            <v>46.68</v>
          </cell>
          <cell r="E2817">
            <v>0</v>
          </cell>
          <cell r="F2817">
            <v>210.05</v>
          </cell>
          <cell r="G2817">
            <v>0.43</v>
          </cell>
          <cell r="H2817">
            <v>1.19</v>
          </cell>
          <cell r="I2817">
            <v>4.5999999999999996</v>
          </cell>
          <cell r="J2817" t="str">
            <v xml:space="preserve"> </v>
          </cell>
          <cell r="K2817">
            <v>167</v>
          </cell>
          <cell r="L2817">
            <v>3.8500000000000001E-3</v>
          </cell>
          <cell r="M2817">
            <v>-19</v>
          </cell>
          <cell r="N2817">
            <v>15</v>
          </cell>
          <cell r="O2817">
            <v>1</v>
          </cell>
          <cell r="P2817">
            <v>4.7539999999999996</v>
          </cell>
          <cell r="Q2817">
            <v>0</v>
          </cell>
          <cell r="R2817">
            <v>4.7539999999999996</v>
          </cell>
        </row>
        <row r="2818">
          <cell r="A2818" t="str">
            <v xml:space="preserve">Красина 2 </v>
          </cell>
          <cell r="B2818" t="str">
            <v xml:space="preserve">Красина 2 пом.ВКХ </v>
          </cell>
          <cell r="C2818" t="str">
            <v xml:space="preserve">Прочие </v>
          </cell>
          <cell r="D2818">
            <v>292.10000000000002</v>
          </cell>
          <cell r="E2818">
            <v>10160</v>
          </cell>
          <cell r="F2818">
            <v>1314.46</v>
          </cell>
          <cell r="G2818">
            <v>0.38</v>
          </cell>
          <cell r="H2818">
            <v>1.19</v>
          </cell>
          <cell r="I2818">
            <v>4.5999999999999996</v>
          </cell>
          <cell r="J2818" t="str">
            <v xml:space="preserve"> </v>
          </cell>
          <cell r="K2818">
            <v>167</v>
          </cell>
          <cell r="L2818">
            <v>2.3170000000000003E-2</v>
          </cell>
          <cell r="M2818">
            <v>-19</v>
          </cell>
          <cell r="N2818">
            <v>18</v>
          </cell>
          <cell r="O2818">
            <v>1</v>
          </cell>
          <cell r="P2818">
            <v>33.828000000000003</v>
          </cell>
          <cell r="Q2818">
            <v>0</v>
          </cell>
          <cell r="R2818">
            <v>33.828000000000003</v>
          </cell>
        </row>
        <row r="2819">
          <cell r="A2819" t="str">
            <v xml:space="preserve">Красина 2 </v>
          </cell>
          <cell r="B2819" t="str">
            <v xml:space="preserve">Красина 2 КАБ.КПП.САУНА.СПОРТЗАЛ. </v>
          </cell>
          <cell r="C2819" t="str">
            <v xml:space="preserve">Бюджет </v>
          </cell>
          <cell r="D2819">
            <v>1038.68</v>
          </cell>
          <cell r="E2819">
            <v>0</v>
          </cell>
          <cell r="F2819">
            <v>4674.07</v>
          </cell>
          <cell r="G2819">
            <v>0.38</v>
          </cell>
          <cell r="H2819">
            <v>1.19</v>
          </cell>
          <cell r="I2819">
            <v>4.5999999999999996</v>
          </cell>
          <cell r="J2819" t="str">
            <v xml:space="preserve"> </v>
          </cell>
          <cell r="K2819">
            <v>167</v>
          </cell>
          <cell r="L2819">
            <v>8.2390000000000005E-2</v>
          </cell>
          <cell r="M2819">
            <v>-19</v>
          </cell>
          <cell r="N2819">
            <v>18</v>
          </cell>
          <cell r="O2819">
            <v>1</v>
          </cell>
          <cell r="P2819">
            <v>120.288</v>
          </cell>
          <cell r="Q2819">
            <v>0</v>
          </cell>
          <cell r="R2819">
            <v>120.288</v>
          </cell>
        </row>
        <row r="2820">
          <cell r="A2820" t="str">
            <v xml:space="preserve">Красина 2 </v>
          </cell>
          <cell r="B2820" t="str">
            <v xml:space="preserve">Красина 2 адм.зд. </v>
          </cell>
          <cell r="C2820" t="str">
            <v xml:space="preserve">Бюджет </v>
          </cell>
          <cell r="D2820">
            <v>689.07</v>
          </cell>
          <cell r="E2820">
            <v>0</v>
          </cell>
          <cell r="F2820">
            <v>3100.82</v>
          </cell>
          <cell r="G2820">
            <v>0.43</v>
          </cell>
          <cell r="H2820">
            <v>1.19</v>
          </cell>
          <cell r="I2820">
            <v>4.5999999999999996</v>
          </cell>
          <cell r="J2820" t="str">
            <v xml:space="preserve"> </v>
          </cell>
          <cell r="K2820">
            <v>167</v>
          </cell>
          <cell r="L2820">
            <v>6.1850000000000002E-2</v>
          </cell>
          <cell r="M2820">
            <v>-19</v>
          </cell>
          <cell r="N2820">
            <v>18</v>
          </cell>
          <cell r="O2820">
            <v>1</v>
          </cell>
          <cell r="P2820">
            <v>90.299000000000007</v>
          </cell>
          <cell r="Q2820">
            <v>0</v>
          </cell>
          <cell r="R2820">
            <v>90.299000000000007</v>
          </cell>
        </row>
        <row r="2821">
          <cell r="A2821" t="str">
            <v xml:space="preserve">Итого по котельной </v>
          </cell>
          <cell r="B2821" t="str">
            <v xml:space="preserve">собственное ---------------------------- </v>
          </cell>
          <cell r="C2821" t="str">
            <v xml:space="preserve">По всем группам </v>
          </cell>
          <cell r="D2821">
            <v>8228.8700000000008</v>
          </cell>
          <cell r="E2821">
            <v>17289</v>
          </cell>
          <cell r="F2821">
            <v>20117.82</v>
          </cell>
          <cell r="H2821">
            <v>1.19</v>
          </cell>
          <cell r="L2821">
            <v>0.415686</v>
          </cell>
          <cell r="P2821">
            <v>601.85299999999995</v>
          </cell>
          <cell r="Q2821">
            <v>240.53200000000001</v>
          </cell>
          <cell r="R2821">
            <v>625.03700000000003</v>
          </cell>
        </row>
        <row r="2822">
          <cell r="A2822" t="str">
            <v xml:space="preserve"> </v>
          </cell>
          <cell r="B2822" t="str">
            <v xml:space="preserve"> </v>
          </cell>
          <cell r="C2822" t="str">
            <v xml:space="preserve">Бюджет </v>
          </cell>
          <cell r="D2822">
            <v>1727.75</v>
          </cell>
          <cell r="E2822">
            <v>0</v>
          </cell>
          <cell r="F2822">
            <v>7774.89</v>
          </cell>
          <cell r="H2822">
            <v>1.19</v>
          </cell>
          <cell r="L2822">
            <v>0.14424000000000001</v>
          </cell>
          <cell r="P2822">
            <v>210.58699999999999</v>
          </cell>
          <cell r="Q2822">
            <v>0</v>
          </cell>
          <cell r="R2822">
            <v>210.58699999999999</v>
          </cell>
        </row>
        <row r="2823">
          <cell r="A2823" t="str">
            <v xml:space="preserve"> </v>
          </cell>
          <cell r="B2823" t="str">
            <v xml:space="preserve"> </v>
          </cell>
          <cell r="C2823" t="str">
            <v xml:space="preserve">"Население" в т.ч. "Жилзаказчик" </v>
          </cell>
          <cell r="D2823">
            <v>3541.68</v>
          </cell>
          <cell r="E2823">
            <v>6346</v>
          </cell>
          <cell r="F2823">
            <v>6343</v>
          </cell>
          <cell r="H2823">
            <v>1.19</v>
          </cell>
          <cell r="L2823">
            <v>0.14886999999999997</v>
          </cell>
          <cell r="P2823">
            <v>217.34799999999998</v>
          </cell>
          <cell r="Q2823">
            <v>240.53200000000001</v>
          </cell>
          <cell r="R2823">
            <v>240.53200000000001</v>
          </cell>
        </row>
        <row r="2824">
          <cell r="A2824" t="str">
            <v xml:space="preserve"> </v>
          </cell>
          <cell r="B2824" t="str">
            <v xml:space="preserve"> </v>
          </cell>
          <cell r="C2824" t="str">
            <v xml:space="preserve">Жилзаказчик </v>
          </cell>
          <cell r="D2824">
            <v>3541.68</v>
          </cell>
          <cell r="E2824">
            <v>6346</v>
          </cell>
          <cell r="F2824">
            <v>6343</v>
          </cell>
          <cell r="H2824">
            <v>1.19</v>
          </cell>
          <cell r="L2824">
            <v>0.14886999999999997</v>
          </cell>
          <cell r="P2824">
            <v>217.34799999999998</v>
          </cell>
          <cell r="Q2824">
            <v>240.53200000000001</v>
          </cell>
          <cell r="R2824">
            <v>240.53200000000001</v>
          </cell>
        </row>
        <row r="2825">
          <cell r="A2825" t="str">
            <v xml:space="preserve"> </v>
          </cell>
          <cell r="B2825" t="str">
            <v xml:space="preserve"> </v>
          </cell>
          <cell r="C2825" t="str">
            <v xml:space="preserve">Прочие </v>
          </cell>
          <cell r="D2825">
            <v>2959.44</v>
          </cell>
          <cell r="E2825">
            <v>10943</v>
          </cell>
          <cell r="F2825">
            <v>5999.93</v>
          </cell>
          <cell r="H2825">
            <v>1.19</v>
          </cell>
          <cell r="L2825">
            <v>0.12257600000000002</v>
          </cell>
          <cell r="P2825">
            <v>173.91800000000001</v>
          </cell>
          <cell r="Q2825">
            <v>0</v>
          </cell>
          <cell r="R2825">
            <v>173.91800000000001</v>
          </cell>
        </row>
        <row r="2826">
          <cell r="A2826" t="str">
            <v>Тепловые потери в наружных сетях потребителей</v>
          </cell>
          <cell r="H2826">
            <v>1.19</v>
          </cell>
        </row>
        <row r="2827">
          <cell r="A2827" t="str">
            <v xml:space="preserve">Красная 137 </v>
          </cell>
          <cell r="B2827" t="str">
            <v xml:space="preserve">Рашпилевская 181 Админ.зд. </v>
          </cell>
          <cell r="C2827" t="str">
            <v xml:space="preserve">Бюджет </v>
          </cell>
          <cell r="D2827">
            <v>1161</v>
          </cell>
          <cell r="E2827">
            <v>0</v>
          </cell>
          <cell r="F2827">
            <v>4804.9399999999996</v>
          </cell>
          <cell r="G2827">
            <v>0.43</v>
          </cell>
          <cell r="H2827">
            <v>1.19</v>
          </cell>
          <cell r="I2827">
            <v>4.5999999999999996</v>
          </cell>
          <cell r="J2827" t="str">
            <v xml:space="preserve"> </v>
          </cell>
          <cell r="K2827">
            <v>167</v>
          </cell>
          <cell r="L2827">
            <v>9.5840999999999996E-2</v>
          </cell>
          <cell r="M2827">
            <v>-19</v>
          </cell>
          <cell r="N2827">
            <v>18</v>
          </cell>
          <cell r="O2827">
            <v>1</v>
          </cell>
          <cell r="P2827">
            <v>139.92599999999999</v>
          </cell>
          <cell r="Q2827">
            <v>0</v>
          </cell>
          <cell r="R2827">
            <v>139.92599999999999</v>
          </cell>
        </row>
        <row r="2828">
          <cell r="A2828" t="str">
            <v xml:space="preserve">Красная 137 </v>
          </cell>
          <cell r="B2828" t="str">
            <v xml:space="preserve">Рашпилевская,181 админ.помещ </v>
          </cell>
          <cell r="C2828" t="str">
            <v xml:space="preserve">Прочие </v>
          </cell>
          <cell r="D2828">
            <v>421</v>
          </cell>
          <cell r="E2828">
            <v>0</v>
          </cell>
          <cell r="F2828">
            <v>1742.37</v>
          </cell>
          <cell r="G2828">
            <v>0.43</v>
          </cell>
          <cell r="H2828">
            <v>1.19</v>
          </cell>
          <cell r="I2828">
            <v>4.5999999999999996</v>
          </cell>
          <cell r="J2828" t="str">
            <v xml:space="preserve"> </v>
          </cell>
          <cell r="K2828">
            <v>167</v>
          </cell>
          <cell r="L2828">
            <v>3.4754E-2</v>
          </cell>
          <cell r="M2828">
            <v>-19</v>
          </cell>
          <cell r="N2828">
            <v>18</v>
          </cell>
          <cell r="O2828">
            <v>1</v>
          </cell>
          <cell r="P2828">
            <v>50.74</v>
          </cell>
          <cell r="Q2828">
            <v>0</v>
          </cell>
          <cell r="R2828">
            <v>50.74</v>
          </cell>
        </row>
        <row r="2829">
          <cell r="A2829" t="str">
            <v xml:space="preserve">Красная 137 </v>
          </cell>
          <cell r="B2829" t="str">
            <v xml:space="preserve">Рашпилевская 181 адм.зд. </v>
          </cell>
          <cell r="C2829" t="str">
            <v xml:space="preserve">Бюджет </v>
          </cell>
          <cell r="D2829">
            <v>385.26</v>
          </cell>
          <cell r="E2829">
            <v>0</v>
          </cell>
          <cell r="F2829">
            <v>1733.65</v>
          </cell>
          <cell r="G2829">
            <v>0.43</v>
          </cell>
          <cell r="H2829">
            <v>1.19</v>
          </cell>
          <cell r="I2829">
            <v>4.5999999999999996</v>
          </cell>
          <cell r="J2829" t="str">
            <v xml:space="preserve"> </v>
          </cell>
          <cell r="K2829">
            <v>167</v>
          </cell>
          <cell r="L2829">
            <v>3.458E-2</v>
          </cell>
          <cell r="M2829">
            <v>-19</v>
          </cell>
          <cell r="N2829">
            <v>18</v>
          </cell>
          <cell r="O2829">
            <v>1</v>
          </cell>
          <cell r="P2829">
            <v>50.485999999999997</v>
          </cell>
          <cell r="Q2829">
            <v>0</v>
          </cell>
          <cell r="R2829">
            <v>50.485999999999997</v>
          </cell>
        </row>
        <row r="2830">
          <cell r="A2830" t="str">
            <v xml:space="preserve">Красная 137 </v>
          </cell>
          <cell r="B2830" t="str">
            <v xml:space="preserve">Рашпилевская 181 адм.зд. </v>
          </cell>
          <cell r="C2830" t="str">
            <v xml:space="preserve">Прочие </v>
          </cell>
          <cell r="D2830">
            <v>186.2</v>
          </cell>
          <cell r="E2830">
            <v>0</v>
          </cell>
          <cell r="F2830">
            <v>770.62</v>
          </cell>
          <cell r="G2830">
            <v>0.43</v>
          </cell>
          <cell r="H2830">
            <v>1.19</v>
          </cell>
          <cell r="I2830">
            <v>4.5999999999999996</v>
          </cell>
          <cell r="J2830" t="str">
            <v xml:space="preserve"> </v>
          </cell>
          <cell r="K2830">
            <v>167</v>
          </cell>
          <cell r="L2830">
            <v>1.5370999999999999E-2</v>
          </cell>
          <cell r="M2830">
            <v>-19</v>
          </cell>
          <cell r="N2830">
            <v>18</v>
          </cell>
          <cell r="O2830">
            <v>1</v>
          </cell>
          <cell r="P2830">
            <v>22.442</v>
          </cell>
          <cell r="Q2830">
            <v>0</v>
          </cell>
          <cell r="R2830">
            <v>22.442</v>
          </cell>
        </row>
        <row r="2831">
          <cell r="A2831" t="str">
            <v xml:space="preserve">Красная 137 </v>
          </cell>
          <cell r="B2831" t="str">
            <v xml:space="preserve">Красная 137 кв.29 мед.каб </v>
          </cell>
          <cell r="C2831" t="str">
            <v xml:space="preserve">Прочие </v>
          </cell>
          <cell r="D2831">
            <v>59.1</v>
          </cell>
          <cell r="E2831">
            <v>240</v>
          </cell>
          <cell r="F2831">
            <v>240</v>
          </cell>
          <cell r="G2831">
            <v>0</v>
          </cell>
          <cell r="H2831">
            <v>1.19</v>
          </cell>
          <cell r="I2831">
            <v>4.5999999999999996</v>
          </cell>
          <cell r="J2831" t="str">
            <v xml:space="preserve"> </v>
          </cell>
          <cell r="K2831">
            <v>167</v>
          </cell>
          <cell r="L2831">
            <v>2.2889999999999998E-3</v>
          </cell>
          <cell r="M2831">
            <v>-19</v>
          </cell>
          <cell r="N2831">
            <v>18</v>
          </cell>
          <cell r="O2831">
            <v>1</v>
          </cell>
          <cell r="P2831">
            <v>3.3420000000000001</v>
          </cell>
          <cell r="Q2831">
            <v>0</v>
          </cell>
          <cell r="R2831">
            <v>3.3420000000000001</v>
          </cell>
        </row>
        <row r="2832">
          <cell r="A2832" t="str">
            <v xml:space="preserve">Красная 137 </v>
          </cell>
          <cell r="B2832" t="str">
            <v xml:space="preserve">Красная 143\1-13 неж\п </v>
          </cell>
          <cell r="C2832" t="str">
            <v xml:space="preserve">Прочие </v>
          </cell>
          <cell r="D2832">
            <v>78.62</v>
          </cell>
          <cell r="E2832">
            <v>0</v>
          </cell>
          <cell r="F2832">
            <v>353.8</v>
          </cell>
          <cell r="G2832">
            <v>0.28999999999999998</v>
          </cell>
          <cell r="H2832">
            <v>1.19</v>
          </cell>
          <cell r="I2832">
            <v>4.5999999999999996</v>
          </cell>
          <cell r="J2832" t="str">
            <v xml:space="preserve"> </v>
          </cell>
          <cell r="K2832">
            <v>167</v>
          </cell>
          <cell r="L2832">
            <v>4.7429999999999998E-3</v>
          </cell>
          <cell r="M2832">
            <v>-19</v>
          </cell>
          <cell r="N2832">
            <v>18</v>
          </cell>
          <cell r="O2832">
            <v>1</v>
          </cell>
          <cell r="P2832">
            <v>6.9249999999999998</v>
          </cell>
          <cell r="Q2832">
            <v>0</v>
          </cell>
          <cell r="R2832">
            <v>6.9249999999999998</v>
          </cell>
        </row>
        <row r="2833">
          <cell r="A2833" t="str">
            <v xml:space="preserve">Красная 137 </v>
          </cell>
          <cell r="B2833" t="str">
            <v xml:space="preserve">Красная 143/1 фотостудия "Кенгуру" </v>
          </cell>
          <cell r="C2833" t="str">
            <v xml:space="preserve">Прочие </v>
          </cell>
          <cell r="D2833">
            <v>57.61</v>
          </cell>
          <cell r="E2833">
            <v>0</v>
          </cell>
          <cell r="F2833">
            <v>287.93</v>
          </cell>
          <cell r="G2833">
            <v>0.28999999999999998</v>
          </cell>
          <cell r="H2833">
            <v>1.19</v>
          </cell>
          <cell r="I2833">
            <v>4.5999999999999996</v>
          </cell>
          <cell r="J2833" t="str">
            <v xml:space="preserve"> </v>
          </cell>
          <cell r="K2833">
            <v>167</v>
          </cell>
          <cell r="L2833">
            <v>3.8600000000000001E-3</v>
          </cell>
          <cell r="M2833">
            <v>-19</v>
          </cell>
          <cell r="N2833">
            <v>18</v>
          </cell>
          <cell r="O2833">
            <v>1</v>
          </cell>
          <cell r="P2833">
            <v>5.6360000000000001</v>
          </cell>
          <cell r="Q2833">
            <v>0</v>
          </cell>
          <cell r="R2833">
            <v>5.6360000000000001</v>
          </cell>
        </row>
        <row r="2834">
          <cell r="A2834" t="str">
            <v xml:space="preserve">Красная 137 </v>
          </cell>
          <cell r="B2834" t="str">
            <v xml:space="preserve">Красная 137 </v>
          </cell>
          <cell r="C2834" t="str">
            <v xml:space="preserve">Жилзаказчик </v>
          </cell>
          <cell r="D2834">
            <v>2813.4</v>
          </cell>
          <cell r="E2834">
            <v>15426</v>
          </cell>
          <cell r="F2834">
            <v>13125</v>
          </cell>
          <cell r="G2834">
            <v>0</v>
          </cell>
          <cell r="H2834">
            <v>1.19</v>
          </cell>
          <cell r="I2834">
            <v>4.5999999999999996</v>
          </cell>
          <cell r="J2834" t="str">
            <v xml:space="preserve">4 </v>
          </cell>
          <cell r="K2834">
            <v>167</v>
          </cell>
          <cell r="L2834">
            <v>0.175956</v>
          </cell>
          <cell r="M2834">
            <v>-19</v>
          </cell>
          <cell r="N2834">
            <v>18</v>
          </cell>
          <cell r="O2834">
            <v>1</v>
          </cell>
          <cell r="P2834">
            <v>256.892</v>
          </cell>
          <cell r="Q2834">
            <v>373.25900000000001</v>
          </cell>
          <cell r="R2834">
            <v>373.25900000000001</v>
          </cell>
        </row>
        <row r="2835">
          <cell r="A2835" t="str">
            <v xml:space="preserve">Красная 137 </v>
          </cell>
          <cell r="B2835" t="str">
            <v xml:space="preserve">Красная 143/1 </v>
          </cell>
          <cell r="C2835" t="str">
            <v xml:space="preserve">Жилзаказчик </v>
          </cell>
          <cell r="D2835">
            <v>2572.9</v>
          </cell>
          <cell r="E2835">
            <v>14089</v>
          </cell>
          <cell r="F2835">
            <v>11575.91</v>
          </cell>
          <cell r="G2835">
            <v>0.32</v>
          </cell>
          <cell r="H2835">
            <v>1.19</v>
          </cell>
          <cell r="I2835">
            <v>4.5999999999999996</v>
          </cell>
          <cell r="J2835" t="str">
            <v xml:space="preserve">4 </v>
          </cell>
          <cell r="K2835">
            <v>167</v>
          </cell>
          <cell r="L2835">
            <v>0.17236799999999999</v>
          </cell>
          <cell r="M2835">
            <v>-19</v>
          </cell>
          <cell r="N2835">
            <v>18</v>
          </cell>
          <cell r="O2835">
            <v>1</v>
          </cell>
          <cell r="P2835">
            <v>251.654</v>
          </cell>
          <cell r="Q2835">
            <v>341.35199999999998</v>
          </cell>
          <cell r="R2835">
            <v>341.35199999999998</v>
          </cell>
        </row>
        <row r="2836">
          <cell r="A2836" t="str">
            <v xml:space="preserve">Красная 137 </v>
          </cell>
          <cell r="B2836" t="str">
            <v xml:space="preserve">Рашпилевская 132 </v>
          </cell>
          <cell r="C2836" t="str">
            <v xml:space="preserve">Жилзаказчик </v>
          </cell>
          <cell r="D2836">
            <v>3043.6</v>
          </cell>
          <cell r="E2836">
            <v>12638</v>
          </cell>
          <cell r="F2836">
            <v>12301</v>
          </cell>
          <cell r="G2836">
            <v>0</v>
          </cell>
          <cell r="H2836">
            <v>1.19</v>
          </cell>
          <cell r="I2836">
            <v>4.5999999999999996</v>
          </cell>
          <cell r="J2836" t="str">
            <v xml:space="preserve">4 </v>
          </cell>
          <cell r="K2836">
            <v>167</v>
          </cell>
          <cell r="L2836">
            <v>0.17346699999999998</v>
          </cell>
          <cell r="M2836">
            <v>-19</v>
          </cell>
          <cell r="N2836">
            <v>18</v>
          </cell>
          <cell r="O2836">
            <v>1</v>
          </cell>
          <cell r="P2836">
            <v>253.25700000000001</v>
          </cell>
          <cell r="Q2836">
            <v>403.79599999999999</v>
          </cell>
          <cell r="R2836">
            <v>403.79599999999999</v>
          </cell>
        </row>
        <row r="2837">
          <cell r="A2837" t="str">
            <v xml:space="preserve">Красная 137 </v>
          </cell>
          <cell r="B2837" t="str">
            <v xml:space="preserve">Рашпилевская 132/1 </v>
          </cell>
          <cell r="C2837" t="str">
            <v xml:space="preserve">Жилзаказчик </v>
          </cell>
          <cell r="D2837">
            <v>3889</v>
          </cell>
          <cell r="E2837">
            <v>18225</v>
          </cell>
          <cell r="F2837">
            <v>18216</v>
          </cell>
          <cell r="G2837">
            <v>0.37</v>
          </cell>
          <cell r="H2837">
            <v>1.19</v>
          </cell>
          <cell r="I2837">
            <v>4.5999999999999996</v>
          </cell>
          <cell r="J2837" t="str">
            <v xml:space="preserve">9 </v>
          </cell>
          <cell r="K2837">
            <v>167</v>
          </cell>
          <cell r="L2837">
            <v>0.31264399999999998</v>
          </cell>
          <cell r="M2837">
            <v>-19</v>
          </cell>
          <cell r="N2837">
            <v>18</v>
          </cell>
          <cell r="O2837">
            <v>1</v>
          </cell>
          <cell r="P2837">
            <v>456.45400000000001</v>
          </cell>
          <cell r="Q2837">
            <v>386.96800000000002</v>
          </cell>
          <cell r="R2837">
            <v>386.96800000000002</v>
          </cell>
        </row>
        <row r="2838">
          <cell r="A2838" t="str">
            <v xml:space="preserve">Красная 137 </v>
          </cell>
          <cell r="B2838" t="str">
            <v xml:space="preserve">Рашпилевская 138 </v>
          </cell>
          <cell r="C2838" t="str">
            <v xml:space="preserve">Жилзаказчик </v>
          </cell>
          <cell r="D2838">
            <v>2502.9</v>
          </cell>
          <cell r="E2838">
            <v>10161</v>
          </cell>
          <cell r="F2838">
            <v>10152</v>
          </cell>
          <cell r="G2838">
            <v>0.39</v>
          </cell>
          <cell r="H2838">
            <v>1.19</v>
          </cell>
          <cell r="I2838">
            <v>4.5999999999999996</v>
          </cell>
          <cell r="J2838" t="str">
            <v xml:space="preserve">9 </v>
          </cell>
          <cell r="K2838">
            <v>167</v>
          </cell>
          <cell r="L2838">
            <v>0.18271699999999999</v>
          </cell>
          <cell r="M2838">
            <v>-19</v>
          </cell>
          <cell r="N2838">
            <v>18</v>
          </cell>
          <cell r="O2838">
            <v>1</v>
          </cell>
          <cell r="P2838">
            <v>266.76299999999998</v>
          </cell>
          <cell r="Q2838">
            <v>249.04499999999999</v>
          </cell>
          <cell r="R2838">
            <v>249.04499999999999</v>
          </cell>
        </row>
        <row r="2839">
          <cell r="A2839" t="str">
            <v xml:space="preserve">Красная 137 </v>
          </cell>
          <cell r="B2839" t="str">
            <v xml:space="preserve">Рашпилевская 179 детск.отд </v>
          </cell>
          <cell r="C2839" t="str">
            <v xml:space="preserve">Бюджет </v>
          </cell>
          <cell r="D2839">
            <v>1256.55</v>
          </cell>
          <cell r="E2839">
            <v>5843</v>
          </cell>
          <cell r="F2839">
            <v>5654.45</v>
          </cell>
          <cell r="G2839">
            <v>0.34</v>
          </cell>
          <cell r="H2839">
            <v>1.19</v>
          </cell>
          <cell r="I2839">
            <v>4.5999999999999996</v>
          </cell>
          <cell r="J2839" t="str">
            <v xml:space="preserve"> </v>
          </cell>
          <cell r="K2839">
            <v>167</v>
          </cell>
          <cell r="L2839">
            <v>9.4E-2</v>
          </cell>
          <cell r="M2839">
            <v>-19</v>
          </cell>
          <cell r="N2839">
            <v>20</v>
          </cell>
          <cell r="O2839">
            <v>1</v>
          </cell>
          <cell r="P2839">
            <v>149.52000000000001</v>
          </cell>
          <cell r="Q2839">
            <v>0</v>
          </cell>
          <cell r="R2839">
            <v>149.52000000000001</v>
          </cell>
        </row>
        <row r="2840">
          <cell r="A2840" t="str">
            <v xml:space="preserve">Красная 137 </v>
          </cell>
          <cell r="B2840" t="str">
            <v xml:space="preserve">Рашпилевская 179 корп.Б </v>
          </cell>
          <cell r="C2840" t="str">
            <v xml:space="preserve">Бюджет </v>
          </cell>
          <cell r="D2840">
            <v>619.99</v>
          </cell>
          <cell r="E2840">
            <v>0</v>
          </cell>
          <cell r="F2840">
            <v>2789.94</v>
          </cell>
          <cell r="G2840">
            <v>0.38</v>
          </cell>
          <cell r="H2840">
            <v>1.19</v>
          </cell>
          <cell r="I2840">
            <v>4.5999999999999996</v>
          </cell>
          <cell r="J2840" t="str">
            <v xml:space="preserve"> </v>
          </cell>
          <cell r="K2840">
            <v>167</v>
          </cell>
          <cell r="L2840">
            <v>4.6520000000000006E-2</v>
          </cell>
          <cell r="M2840">
            <v>-19</v>
          </cell>
          <cell r="N2840">
            <v>16</v>
          </cell>
          <cell r="O2840">
            <v>1</v>
          </cell>
          <cell r="P2840">
            <v>61.146000000000001</v>
          </cell>
          <cell r="Q2840">
            <v>0</v>
          </cell>
          <cell r="R2840">
            <v>61.146000000000001</v>
          </cell>
        </row>
        <row r="2841">
          <cell r="A2841" t="str">
            <v xml:space="preserve">Красная 137 </v>
          </cell>
          <cell r="B2841" t="str">
            <v xml:space="preserve">Рашпилевская 179 корп.В. </v>
          </cell>
          <cell r="C2841" t="str">
            <v xml:space="preserve">Бюджет </v>
          </cell>
          <cell r="D2841">
            <v>1013.62</v>
          </cell>
          <cell r="E2841">
            <v>0</v>
          </cell>
          <cell r="F2841">
            <v>4561.29</v>
          </cell>
          <cell r="G2841">
            <v>0.34</v>
          </cell>
          <cell r="H2841">
            <v>1.19</v>
          </cell>
          <cell r="I2841">
            <v>4.5999999999999996</v>
          </cell>
          <cell r="J2841" t="str">
            <v xml:space="preserve"> </v>
          </cell>
          <cell r="K2841">
            <v>167</v>
          </cell>
          <cell r="L2841">
            <v>6.8049999999999999E-2</v>
          </cell>
          <cell r="M2841">
            <v>-19</v>
          </cell>
          <cell r="N2841">
            <v>16</v>
          </cell>
          <cell r="O2841">
            <v>1</v>
          </cell>
          <cell r="P2841">
            <v>89.444000000000003</v>
          </cell>
          <cell r="Q2841">
            <v>0</v>
          </cell>
          <cell r="R2841">
            <v>89.444000000000003</v>
          </cell>
        </row>
        <row r="2842">
          <cell r="A2842" t="str">
            <v xml:space="preserve">Красная 137 </v>
          </cell>
          <cell r="B2842" t="str">
            <v xml:space="preserve">Рашпилевская 179 корп.Д </v>
          </cell>
          <cell r="C2842" t="str">
            <v xml:space="preserve">Бюджет </v>
          </cell>
          <cell r="D2842">
            <v>157.26</v>
          </cell>
          <cell r="E2842">
            <v>0</v>
          </cell>
          <cell r="F2842">
            <v>707.68</v>
          </cell>
          <cell r="G2842">
            <v>0.38</v>
          </cell>
          <cell r="H2842">
            <v>1.19</v>
          </cell>
          <cell r="I2842">
            <v>4.5999999999999996</v>
          </cell>
          <cell r="J2842" t="str">
            <v xml:space="preserve"> </v>
          </cell>
          <cell r="K2842">
            <v>167</v>
          </cell>
          <cell r="L2842">
            <v>1.18E-2</v>
          </cell>
          <cell r="M2842">
            <v>-19</v>
          </cell>
          <cell r="N2842">
            <v>16</v>
          </cell>
          <cell r="O2842">
            <v>1</v>
          </cell>
          <cell r="P2842">
            <v>15.51</v>
          </cell>
          <cell r="Q2842">
            <v>0</v>
          </cell>
          <cell r="R2842">
            <v>15.51</v>
          </cell>
        </row>
        <row r="2843">
          <cell r="A2843" t="str">
            <v xml:space="preserve">Красная 137 </v>
          </cell>
          <cell r="B2843" t="str">
            <v xml:space="preserve">Рашпилевская 179 лаборатория </v>
          </cell>
          <cell r="C2843" t="str">
            <v xml:space="preserve">Бюджет </v>
          </cell>
          <cell r="D2843">
            <v>82.95</v>
          </cell>
          <cell r="E2843">
            <v>0</v>
          </cell>
          <cell r="F2843">
            <v>373.29</v>
          </cell>
          <cell r="G2843">
            <v>0.38</v>
          </cell>
          <cell r="H2843">
            <v>1.19</v>
          </cell>
          <cell r="I2843">
            <v>4.5999999999999996</v>
          </cell>
          <cell r="J2843" t="str">
            <v xml:space="preserve"> </v>
          </cell>
          <cell r="K2843">
            <v>167</v>
          </cell>
          <cell r="L2843">
            <v>6.5800000000000008E-3</v>
          </cell>
          <cell r="M2843">
            <v>-19</v>
          </cell>
          <cell r="N2843">
            <v>18</v>
          </cell>
          <cell r="O2843">
            <v>1</v>
          </cell>
          <cell r="P2843">
            <v>9.6069999999999993</v>
          </cell>
          <cell r="Q2843">
            <v>0</v>
          </cell>
          <cell r="R2843">
            <v>9.6069999999999993</v>
          </cell>
        </row>
        <row r="2844">
          <cell r="A2844" t="str">
            <v xml:space="preserve">Красная 137 </v>
          </cell>
          <cell r="B2844" t="str">
            <v xml:space="preserve">Рашпилевская 179 лечебн.корп.А </v>
          </cell>
          <cell r="C2844" t="str">
            <v xml:space="preserve">Бюджет </v>
          </cell>
          <cell r="D2844">
            <v>1571.22</v>
          </cell>
          <cell r="E2844">
            <v>0</v>
          </cell>
          <cell r="F2844">
            <v>7070.47</v>
          </cell>
          <cell r="G2844">
            <v>0.34</v>
          </cell>
          <cell r="H2844">
            <v>1.19</v>
          </cell>
          <cell r="I2844">
            <v>4.5999999999999996</v>
          </cell>
          <cell r="J2844" t="str">
            <v xml:space="preserve"> </v>
          </cell>
          <cell r="K2844">
            <v>167</v>
          </cell>
          <cell r="L2844">
            <v>0.11754000000000001</v>
          </cell>
          <cell r="M2844">
            <v>-19</v>
          </cell>
          <cell r="N2844">
            <v>20</v>
          </cell>
          <cell r="O2844">
            <v>1</v>
          </cell>
          <cell r="P2844">
            <v>186.96600000000001</v>
          </cell>
          <cell r="Q2844">
            <v>0</v>
          </cell>
          <cell r="R2844">
            <v>186.96600000000001</v>
          </cell>
        </row>
        <row r="2845">
          <cell r="A2845" t="str">
            <v xml:space="preserve">Красная 137 </v>
          </cell>
          <cell r="B2845" t="str">
            <v xml:space="preserve">Рашпилевская 179 насосная </v>
          </cell>
          <cell r="C2845" t="str">
            <v xml:space="preserve">Бюджет </v>
          </cell>
          <cell r="D2845">
            <v>10.81</v>
          </cell>
          <cell r="E2845">
            <v>0</v>
          </cell>
          <cell r="F2845">
            <v>48.66</v>
          </cell>
          <cell r="G2845">
            <v>1.05</v>
          </cell>
          <cell r="H2845">
            <v>1.19</v>
          </cell>
          <cell r="I2845">
            <v>4.5999999999999996</v>
          </cell>
          <cell r="J2845" t="str">
            <v xml:space="preserve"> </v>
          </cell>
          <cell r="K2845">
            <v>167</v>
          </cell>
          <cell r="L2845">
            <v>2.3700000000000001E-3</v>
          </cell>
          <cell r="M2845">
            <v>-19</v>
          </cell>
          <cell r="N2845">
            <v>18</v>
          </cell>
          <cell r="O2845">
            <v>1</v>
          </cell>
          <cell r="P2845">
            <v>3.46</v>
          </cell>
          <cell r="Q2845">
            <v>0</v>
          </cell>
          <cell r="R2845">
            <v>3.46</v>
          </cell>
        </row>
        <row r="2846">
          <cell r="A2846" t="str">
            <v xml:space="preserve">Красная 137 </v>
          </cell>
          <cell r="B2846" t="str">
            <v xml:space="preserve">Рашпилевская 179 поликлиника </v>
          </cell>
          <cell r="C2846" t="str">
            <v xml:space="preserve">Бюджет </v>
          </cell>
          <cell r="D2846">
            <v>1465.75</v>
          </cell>
          <cell r="E2846">
            <v>0</v>
          </cell>
          <cell r="F2846">
            <v>6595.86</v>
          </cell>
          <cell r="G2846">
            <v>0.36</v>
          </cell>
          <cell r="H2846">
            <v>1.19</v>
          </cell>
          <cell r="I2846">
            <v>4.5999999999999996</v>
          </cell>
          <cell r="J2846" t="str">
            <v xml:space="preserve"> </v>
          </cell>
          <cell r="K2846">
            <v>167</v>
          </cell>
          <cell r="L2846">
            <v>0.11610000000000001</v>
          </cell>
          <cell r="M2846">
            <v>-19</v>
          </cell>
          <cell r="N2846">
            <v>20</v>
          </cell>
          <cell r="O2846">
            <v>1</v>
          </cell>
          <cell r="P2846">
            <v>184.67500000000001</v>
          </cell>
          <cell r="Q2846">
            <v>0</v>
          </cell>
          <cell r="R2846">
            <v>184.67500000000001</v>
          </cell>
        </row>
        <row r="2847">
          <cell r="A2847" t="str">
            <v xml:space="preserve">Красная 137 </v>
          </cell>
          <cell r="B2847" t="str">
            <v xml:space="preserve">Рашпилевская 179 проходная </v>
          </cell>
          <cell r="C2847" t="str">
            <v xml:space="preserve">Бюджет </v>
          </cell>
          <cell r="D2847">
            <v>14.85</v>
          </cell>
          <cell r="E2847">
            <v>0</v>
          </cell>
          <cell r="F2847">
            <v>66.83</v>
          </cell>
          <cell r="G2847">
            <v>0.30000000000000004</v>
          </cell>
          <cell r="H2847">
            <v>1.19</v>
          </cell>
          <cell r="I2847">
            <v>4.5999999999999996</v>
          </cell>
          <cell r="J2847" t="str">
            <v xml:space="preserve"> </v>
          </cell>
          <cell r="K2847">
            <v>167</v>
          </cell>
          <cell r="L2847">
            <v>9.3000000000000005E-4</v>
          </cell>
          <cell r="M2847">
            <v>-19</v>
          </cell>
          <cell r="N2847">
            <v>18</v>
          </cell>
          <cell r="O2847">
            <v>1</v>
          </cell>
          <cell r="P2847">
            <v>1.357</v>
          </cell>
          <cell r="Q2847">
            <v>0</v>
          </cell>
          <cell r="R2847">
            <v>1.357</v>
          </cell>
        </row>
        <row r="2848">
          <cell r="A2848" t="str">
            <v xml:space="preserve">Красная 137 </v>
          </cell>
          <cell r="B2848" t="str">
            <v xml:space="preserve">Рашпилевская 130/1 магазин </v>
          </cell>
          <cell r="C2848" t="str">
            <v xml:space="preserve">Прочие </v>
          </cell>
          <cell r="D2848">
            <v>516.91999999999996</v>
          </cell>
          <cell r="E2848">
            <v>3936</v>
          </cell>
          <cell r="F2848">
            <v>1912.6</v>
          </cell>
          <cell r="G2848">
            <v>0.38</v>
          </cell>
          <cell r="H2848">
            <v>1.19</v>
          </cell>
          <cell r="I2848">
            <v>4.5999999999999996</v>
          </cell>
          <cell r="J2848" t="str">
            <v xml:space="preserve"> </v>
          </cell>
          <cell r="K2848">
            <v>167</v>
          </cell>
          <cell r="L2848">
            <v>3.0980000000000004E-2</v>
          </cell>
          <cell r="M2848">
            <v>-19</v>
          </cell>
          <cell r="N2848">
            <v>15</v>
          </cell>
          <cell r="O2848">
            <v>1</v>
          </cell>
          <cell r="P2848">
            <v>38.265000000000001</v>
          </cell>
          <cell r="Q2848">
            <v>0</v>
          </cell>
          <cell r="R2848">
            <v>38.265000000000001</v>
          </cell>
        </row>
        <row r="2849">
          <cell r="A2849" t="str">
            <v xml:space="preserve">Красная 137 </v>
          </cell>
          <cell r="B2849" t="str">
            <v xml:space="preserve">Красная 137 кв9 нежил помещ. </v>
          </cell>
          <cell r="C2849" t="str">
            <v xml:space="preserve">Прочие </v>
          </cell>
          <cell r="D2849">
            <v>47.87</v>
          </cell>
          <cell r="E2849">
            <v>0</v>
          </cell>
          <cell r="F2849">
            <v>204.8</v>
          </cell>
          <cell r="G2849">
            <v>0.30000000000000004</v>
          </cell>
          <cell r="H2849">
            <v>1.19</v>
          </cell>
          <cell r="I2849">
            <v>4.5999999999999996</v>
          </cell>
          <cell r="J2849" t="str">
            <v xml:space="preserve"> </v>
          </cell>
          <cell r="K2849">
            <v>167</v>
          </cell>
          <cell r="L2849">
            <v>2.8879999999999999E-3</v>
          </cell>
          <cell r="M2849">
            <v>-19</v>
          </cell>
          <cell r="N2849">
            <v>18</v>
          </cell>
          <cell r="O2849">
            <v>1</v>
          </cell>
          <cell r="P2849">
            <v>4.2160000000000002</v>
          </cell>
          <cell r="Q2849">
            <v>0</v>
          </cell>
          <cell r="R2849">
            <v>4.2160000000000002</v>
          </cell>
        </row>
        <row r="2850">
          <cell r="A2850" t="str">
            <v xml:space="preserve">Красная 137 </v>
          </cell>
          <cell r="B2850" t="str">
            <v xml:space="preserve">Красная 137 Дсад 127 </v>
          </cell>
          <cell r="C2850" t="str">
            <v xml:space="preserve">Бюджет </v>
          </cell>
          <cell r="D2850">
            <v>222.7</v>
          </cell>
          <cell r="E2850">
            <v>951</v>
          </cell>
          <cell r="F2850">
            <v>1002.16</v>
          </cell>
          <cell r="G2850">
            <v>0.38</v>
          </cell>
          <cell r="H2850">
            <v>1.19</v>
          </cell>
          <cell r="I2850">
            <v>4.5999999999999996</v>
          </cell>
          <cell r="J2850" t="str">
            <v xml:space="preserve"> </v>
          </cell>
          <cell r="K2850">
            <v>167</v>
          </cell>
          <cell r="L2850">
            <v>1.8620000000000001E-2</v>
          </cell>
          <cell r="M2850">
            <v>-19</v>
          </cell>
          <cell r="N2850">
            <v>20</v>
          </cell>
          <cell r="O2850">
            <v>1</v>
          </cell>
          <cell r="P2850">
            <v>29.617000000000001</v>
          </cell>
          <cell r="Q2850">
            <v>0</v>
          </cell>
          <cell r="R2850">
            <v>29.617000000000001</v>
          </cell>
        </row>
        <row r="2851">
          <cell r="A2851" t="str">
            <v xml:space="preserve">Красная 137 </v>
          </cell>
          <cell r="B2851" t="str">
            <v xml:space="preserve">Пушкина/Красноармейская,47/1 </v>
          </cell>
          <cell r="C2851" t="str">
            <v xml:space="preserve">Прочие </v>
          </cell>
          <cell r="D2851">
            <v>73.5</v>
          </cell>
          <cell r="E2851">
            <v>333</v>
          </cell>
          <cell r="F2851">
            <v>333</v>
          </cell>
          <cell r="G2851">
            <v>0</v>
          </cell>
          <cell r="H2851">
            <v>1.19</v>
          </cell>
          <cell r="I2851">
            <v>4.5999999999999996</v>
          </cell>
          <cell r="J2851" t="str">
            <v xml:space="preserve"> </v>
          </cell>
          <cell r="K2851">
            <v>167</v>
          </cell>
          <cell r="L2851">
            <v>6.0329999999999993E-3</v>
          </cell>
          <cell r="M2851">
            <v>-19</v>
          </cell>
          <cell r="N2851">
            <v>18</v>
          </cell>
          <cell r="O2851">
            <v>1</v>
          </cell>
          <cell r="P2851">
            <v>8.8070000000000004</v>
          </cell>
          <cell r="Q2851">
            <v>0</v>
          </cell>
          <cell r="R2851">
            <v>8.8070000000000004</v>
          </cell>
        </row>
        <row r="2852">
          <cell r="A2852" t="str">
            <v xml:space="preserve">Красная 137 </v>
          </cell>
          <cell r="B2852" t="str">
            <v xml:space="preserve">Красная 139 Адм.зд.лит.А </v>
          </cell>
          <cell r="C2852" t="str">
            <v xml:space="preserve">Прочие </v>
          </cell>
          <cell r="D2852">
            <v>1977.19</v>
          </cell>
          <cell r="E2852">
            <v>0</v>
          </cell>
          <cell r="F2852">
            <v>7424.16</v>
          </cell>
          <cell r="G2852">
            <v>0.43</v>
          </cell>
          <cell r="H2852">
            <v>1.19</v>
          </cell>
          <cell r="I2852">
            <v>4.5999999999999996</v>
          </cell>
          <cell r="J2852" t="str">
            <v xml:space="preserve"> </v>
          </cell>
          <cell r="K2852">
            <v>167</v>
          </cell>
          <cell r="L2852">
            <v>0.14808499999999999</v>
          </cell>
          <cell r="M2852">
            <v>-19</v>
          </cell>
          <cell r="N2852">
            <v>18</v>
          </cell>
          <cell r="O2852">
            <v>1</v>
          </cell>
          <cell r="P2852">
            <v>216.20099999999999</v>
          </cell>
          <cell r="Q2852">
            <v>0</v>
          </cell>
          <cell r="R2852">
            <v>216.20099999999999</v>
          </cell>
        </row>
        <row r="2853">
          <cell r="A2853" t="str">
            <v xml:space="preserve">Красная 137 </v>
          </cell>
          <cell r="B2853" t="str">
            <v xml:space="preserve">Красная 139 зд.лит.А1 </v>
          </cell>
          <cell r="C2853" t="str">
            <v xml:space="preserve">Прочие </v>
          </cell>
          <cell r="D2853">
            <v>631.80999999999995</v>
          </cell>
          <cell r="E2853">
            <v>0</v>
          </cell>
          <cell r="F2853">
            <v>2843.12</v>
          </cell>
          <cell r="G2853">
            <v>0.43</v>
          </cell>
          <cell r="H2853">
            <v>1.19</v>
          </cell>
          <cell r="I2853">
            <v>4.5999999999999996</v>
          </cell>
          <cell r="J2853" t="str">
            <v xml:space="preserve"> </v>
          </cell>
          <cell r="K2853">
            <v>167</v>
          </cell>
          <cell r="L2853">
            <v>5.6710000000000003E-2</v>
          </cell>
          <cell r="M2853">
            <v>-19</v>
          </cell>
          <cell r="N2853">
            <v>18</v>
          </cell>
          <cell r="O2853">
            <v>1</v>
          </cell>
          <cell r="P2853">
            <v>82.796999999999997</v>
          </cell>
          <cell r="Q2853">
            <v>0</v>
          </cell>
          <cell r="R2853">
            <v>82.796999999999997</v>
          </cell>
        </row>
        <row r="2854">
          <cell r="A2854" t="str">
            <v xml:space="preserve">Красная 137 </v>
          </cell>
          <cell r="B2854" t="str">
            <v xml:space="preserve">Красная 139 зд.лит.А2 </v>
          </cell>
          <cell r="C2854" t="str">
            <v xml:space="preserve">Прочие </v>
          </cell>
          <cell r="D2854">
            <v>654.41999999999996</v>
          </cell>
          <cell r="E2854">
            <v>0</v>
          </cell>
          <cell r="F2854">
            <v>2944.9</v>
          </cell>
          <cell r="G2854">
            <v>0.43</v>
          </cell>
          <cell r="H2854">
            <v>1.19</v>
          </cell>
          <cell r="I2854">
            <v>4.5999999999999996</v>
          </cell>
          <cell r="J2854" t="str">
            <v xml:space="preserve"> </v>
          </cell>
          <cell r="K2854">
            <v>167</v>
          </cell>
          <cell r="L2854">
            <v>5.8740000000000007E-2</v>
          </cell>
          <cell r="M2854">
            <v>-19</v>
          </cell>
          <cell r="N2854">
            <v>18</v>
          </cell>
          <cell r="O2854">
            <v>1</v>
          </cell>
          <cell r="P2854">
            <v>85.759</v>
          </cell>
          <cell r="Q2854">
            <v>0</v>
          </cell>
          <cell r="R2854">
            <v>85.759</v>
          </cell>
        </row>
        <row r="2855">
          <cell r="A2855" t="str">
            <v xml:space="preserve">Красная 137 </v>
          </cell>
          <cell r="B2855" t="str">
            <v xml:space="preserve">Красная139 зд.лит.А3 </v>
          </cell>
          <cell r="C2855" t="str">
            <v xml:space="preserve">Прочие </v>
          </cell>
          <cell r="D2855">
            <v>1111.68</v>
          </cell>
          <cell r="E2855">
            <v>0</v>
          </cell>
          <cell r="F2855">
            <v>5002.55</v>
          </cell>
          <cell r="G2855">
            <v>0.38</v>
          </cell>
          <cell r="H2855">
            <v>1.19</v>
          </cell>
          <cell r="I2855">
            <v>4.5999999999999996</v>
          </cell>
          <cell r="J2855" t="str">
            <v xml:space="preserve"> </v>
          </cell>
          <cell r="K2855">
            <v>167</v>
          </cell>
          <cell r="L2855">
            <v>8.8180000000000008E-2</v>
          </cell>
          <cell r="M2855">
            <v>-19</v>
          </cell>
          <cell r="N2855">
            <v>18</v>
          </cell>
          <cell r="O2855">
            <v>1</v>
          </cell>
          <cell r="P2855">
            <v>128.74100000000001</v>
          </cell>
          <cell r="Q2855">
            <v>0</v>
          </cell>
          <cell r="R2855">
            <v>128.74100000000001</v>
          </cell>
        </row>
        <row r="2856">
          <cell r="A2856" t="str">
            <v xml:space="preserve">Красная 137 </v>
          </cell>
          <cell r="B2856" t="str">
            <v xml:space="preserve">Рашпилевская 134 </v>
          </cell>
          <cell r="C2856" t="str">
            <v xml:space="preserve">Бюджет </v>
          </cell>
          <cell r="D2856">
            <v>5539.16</v>
          </cell>
          <cell r="E2856">
            <v>20951</v>
          </cell>
          <cell r="F2856">
            <v>24926.22</v>
          </cell>
          <cell r="G2856">
            <v>0.32</v>
          </cell>
          <cell r="H2856">
            <v>1.19</v>
          </cell>
          <cell r="I2856">
            <v>4.5999999999999996</v>
          </cell>
          <cell r="J2856" t="str">
            <v xml:space="preserve"> </v>
          </cell>
          <cell r="K2856">
            <v>167</v>
          </cell>
          <cell r="L2856">
            <v>0.35</v>
          </cell>
          <cell r="M2856">
            <v>-19</v>
          </cell>
          <cell r="N2856">
            <v>16</v>
          </cell>
          <cell r="O2856">
            <v>1</v>
          </cell>
          <cell r="P2856">
            <v>460.03199999999998</v>
          </cell>
          <cell r="Q2856">
            <v>0</v>
          </cell>
          <cell r="R2856">
            <v>460.03199999999998</v>
          </cell>
        </row>
        <row r="2857">
          <cell r="A2857" t="str">
            <v xml:space="preserve">Красная 137 </v>
          </cell>
          <cell r="B2857" t="str">
            <v xml:space="preserve">Красная 137 ОУС-2 </v>
          </cell>
          <cell r="C2857" t="str">
            <v xml:space="preserve">Прочие </v>
          </cell>
          <cell r="D2857">
            <v>241.65</v>
          </cell>
          <cell r="E2857">
            <v>678</v>
          </cell>
          <cell r="F2857">
            <v>1033.78</v>
          </cell>
          <cell r="G2857">
            <v>0.30000000000000004</v>
          </cell>
          <cell r="H2857">
            <v>1.19</v>
          </cell>
          <cell r="I2857">
            <v>4.5999999999999996</v>
          </cell>
          <cell r="J2857" t="str">
            <v xml:space="preserve"> </v>
          </cell>
          <cell r="K2857">
            <v>167</v>
          </cell>
          <cell r="L2857">
            <v>1.4577999999999999E-2</v>
          </cell>
          <cell r="M2857">
            <v>-19</v>
          </cell>
          <cell r="N2857">
            <v>18</v>
          </cell>
          <cell r="O2857">
            <v>1</v>
          </cell>
          <cell r="P2857">
            <v>21.283000000000001</v>
          </cell>
          <cell r="Q2857">
            <v>0</v>
          </cell>
          <cell r="R2857">
            <v>21.283000000000001</v>
          </cell>
        </row>
        <row r="2858">
          <cell r="A2858" t="str">
            <v xml:space="preserve">Красная 137 </v>
          </cell>
          <cell r="B2858" t="str">
            <v xml:space="preserve">Рашпилевская 136 Адм.зд. </v>
          </cell>
          <cell r="C2858" t="str">
            <v xml:space="preserve">Прочие </v>
          </cell>
          <cell r="D2858">
            <v>191.7</v>
          </cell>
          <cell r="E2858">
            <v>845</v>
          </cell>
          <cell r="F2858">
            <v>1100</v>
          </cell>
          <cell r="G2858">
            <v>0.43</v>
          </cell>
          <cell r="H2858">
            <v>1.19</v>
          </cell>
          <cell r="I2858">
            <v>4.5999999999999996</v>
          </cell>
          <cell r="J2858" t="str">
            <v xml:space="preserve"> </v>
          </cell>
          <cell r="K2858">
            <v>167</v>
          </cell>
          <cell r="L2858">
            <v>2.1780000000000001E-2</v>
          </cell>
          <cell r="M2858">
            <v>-19</v>
          </cell>
          <cell r="N2858">
            <v>18</v>
          </cell>
          <cell r="O2858">
            <v>1</v>
          </cell>
          <cell r="P2858">
            <v>31.798000000000002</v>
          </cell>
          <cell r="Q2858">
            <v>0</v>
          </cell>
          <cell r="R2858">
            <v>31.798000000000002</v>
          </cell>
        </row>
        <row r="2859">
          <cell r="A2859" t="str">
            <v xml:space="preserve">Красная 137 </v>
          </cell>
          <cell r="B2859" t="str">
            <v xml:space="preserve">Красная 143  столовая литА2 </v>
          </cell>
          <cell r="C2859" t="str">
            <v xml:space="preserve">Прочие </v>
          </cell>
          <cell r="D2859">
            <v>170.27</v>
          </cell>
          <cell r="E2859">
            <v>630</v>
          </cell>
          <cell r="F2859">
            <v>630</v>
          </cell>
          <cell r="G2859">
            <v>0</v>
          </cell>
          <cell r="H2859">
            <v>1.19</v>
          </cell>
          <cell r="I2859">
            <v>4.5999999999999996</v>
          </cell>
          <cell r="J2859" t="str">
            <v xml:space="preserve"> </v>
          </cell>
          <cell r="K2859">
            <v>167</v>
          </cell>
          <cell r="L2859">
            <v>9.6139999999999993E-3</v>
          </cell>
          <cell r="M2859">
            <v>-19</v>
          </cell>
          <cell r="N2859">
            <v>18</v>
          </cell>
          <cell r="O2859">
            <v>1</v>
          </cell>
          <cell r="P2859">
            <v>14.036</v>
          </cell>
          <cell r="Q2859">
            <v>0</v>
          </cell>
          <cell r="R2859">
            <v>14.036</v>
          </cell>
        </row>
        <row r="2860">
          <cell r="A2860" t="str">
            <v xml:space="preserve">Красная 137 </v>
          </cell>
          <cell r="B2860" t="str">
            <v xml:space="preserve">Красная 143 Адм.зд.литА </v>
          </cell>
          <cell r="C2860" t="str">
            <v xml:space="preserve">Прочие </v>
          </cell>
          <cell r="D2860">
            <v>2921.89</v>
          </cell>
          <cell r="E2860">
            <v>10811</v>
          </cell>
          <cell r="F2860">
            <v>10811</v>
          </cell>
          <cell r="G2860">
            <v>0</v>
          </cell>
          <cell r="H2860">
            <v>1.19</v>
          </cell>
          <cell r="I2860">
            <v>4.5999999999999996</v>
          </cell>
          <cell r="J2860" t="str">
            <v xml:space="preserve"> </v>
          </cell>
          <cell r="K2860">
            <v>167</v>
          </cell>
          <cell r="L2860">
            <v>0.17455099999999998</v>
          </cell>
          <cell r="M2860">
            <v>-19</v>
          </cell>
          <cell r="N2860">
            <v>18</v>
          </cell>
          <cell r="O2860">
            <v>1</v>
          </cell>
          <cell r="P2860">
            <v>254.84200000000001</v>
          </cell>
          <cell r="Q2860">
            <v>0</v>
          </cell>
          <cell r="R2860">
            <v>254.84200000000001</v>
          </cell>
        </row>
        <row r="2861">
          <cell r="A2861" t="str">
            <v xml:space="preserve">Красная 137 </v>
          </cell>
          <cell r="B2861" t="str">
            <v xml:space="preserve">Красная 143 админ.зд литА1 </v>
          </cell>
          <cell r="C2861" t="str">
            <v xml:space="preserve">Прочие </v>
          </cell>
          <cell r="D2861">
            <v>147.30000000000001</v>
          </cell>
          <cell r="E2861">
            <v>545</v>
          </cell>
          <cell r="F2861">
            <v>545</v>
          </cell>
          <cell r="G2861">
            <v>0</v>
          </cell>
          <cell r="H2861">
            <v>1.19</v>
          </cell>
          <cell r="I2861">
            <v>4.5999999999999996</v>
          </cell>
          <cell r="J2861" t="str">
            <v xml:space="preserve"> </v>
          </cell>
          <cell r="K2861">
            <v>167</v>
          </cell>
          <cell r="L2861">
            <v>1.0798E-2</v>
          </cell>
          <cell r="M2861">
            <v>-19</v>
          </cell>
          <cell r="N2861">
            <v>18</v>
          </cell>
          <cell r="O2861">
            <v>1</v>
          </cell>
          <cell r="P2861">
            <v>15.763999999999999</v>
          </cell>
          <cell r="Q2861">
            <v>0</v>
          </cell>
          <cell r="R2861">
            <v>15.763999999999999</v>
          </cell>
        </row>
        <row r="2862">
          <cell r="A2862" t="str">
            <v xml:space="preserve">Красная 137 </v>
          </cell>
          <cell r="B2862" t="str">
            <v xml:space="preserve">Красная 143 админ.зд.литБ,Б1 </v>
          </cell>
          <cell r="C2862" t="str">
            <v xml:space="preserve">Прочие </v>
          </cell>
          <cell r="D2862">
            <v>403.78</v>
          </cell>
          <cell r="E2862">
            <v>1494</v>
          </cell>
          <cell r="F2862">
            <v>1494</v>
          </cell>
          <cell r="G2862">
            <v>0</v>
          </cell>
          <cell r="H2862">
            <v>1.19</v>
          </cell>
          <cell r="I2862">
            <v>4.5999999999999996</v>
          </cell>
          <cell r="J2862" t="str">
            <v xml:space="preserve"> </v>
          </cell>
          <cell r="K2862">
            <v>167</v>
          </cell>
          <cell r="L2862">
            <v>2.9612999999999997E-2</v>
          </cell>
          <cell r="M2862">
            <v>-19</v>
          </cell>
          <cell r="N2862">
            <v>18</v>
          </cell>
          <cell r="O2862">
            <v>1</v>
          </cell>
          <cell r="P2862">
            <v>43.234000000000002</v>
          </cell>
          <cell r="Q2862">
            <v>0</v>
          </cell>
          <cell r="R2862">
            <v>43.234000000000002</v>
          </cell>
        </row>
        <row r="2863">
          <cell r="A2863" t="str">
            <v xml:space="preserve">Красная 137 </v>
          </cell>
          <cell r="B2863" t="str">
            <v xml:space="preserve">Красная 143 ларь </v>
          </cell>
          <cell r="C2863" t="str">
            <v xml:space="preserve">Прочие </v>
          </cell>
          <cell r="D2863">
            <v>8.3800000000000008</v>
          </cell>
          <cell r="E2863">
            <v>31</v>
          </cell>
          <cell r="F2863">
            <v>31</v>
          </cell>
          <cell r="G2863">
            <v>0</v>
          </cell>
          <cell r="H2863">
            <v>1.19</v>
          </cell>
          <cell r="I2863">
            <v>4.5999999999999996</v>
          </cell>
          <cell r="J2863" t="str">
            <v xml:space="preserve"> </v>
          </cell>
          <cell r="K2863">
            <v>167</v>
          </cell>
          <cell r="L2863">
            <v>1.2090000000000002E-2</v>
          </cell>
          <cell r="M2863">
            <v>-19</v>
          </cell>
          <cell r="N2863">
            <v>18</v>
          </cell>
          <cell r="O2863">
            <v>1</v>
          </cell>
          <cell r="P2863">
            <v>17.651</v>
          </cell>
          <cell r="Q2863">
            <v>0</v>
          </cell>
          <cell r="R2863">
            <v>17.651</v>
          </cell>
        </row>
        <row r="2864">
          <cell r="A2864" t="str">
            <v xml:space="preserve">Красная 137 </v>
          </cell>
          <cell r="B2864" t="str">
            <v xml:space="preserve">Красная 143/1 админ.помещ. </v>
          </cell>
          <cell r="C2864" t="str">
            <v xml:space="preserve">Бюджет </v>
          </cell>
          <cell r="D2864">
            <v>118.29</v>
          </cell>
          <cell r="E2864">
            <v>0</v>
          </cell>
          <cell r="F2864">
            <v>532.30999999999995</v>
          </cell>
          <cell r="G2864">
            <v>0.28999999999999998</v>
          </cell>
          <cell r="H2864">
            <v>1.19</v>
          </cell>
          <cell r="I2864">
            <v>4.5999999999999996</v>
          </cell>
          <cell r="J2864" t="str">
            <v xml:space="preserve"> </v>
          </cell>
          <cell r="K2864">
            <v>167</v>
          </cell>
          <cell r="L2864">
            <v>7.136E-3</v>
          </cell>
          <cell r="M2864">
            <v>-19</v>
          </cell>
          <cell r="N2864">
            <v>18</v>
          </cell>
          <cell r="O2864">
            <v>1</v>
          </cell>
          <cell r="P2864">
            <v>10.417999999999999</v>
          </cell>
          <cell r="Q2864">
            <v>0</v>
          </cell>
          <cell r="R2864">
            <v>10.417999999999999</v>
          </cell>
        </row>
        <row r="2865">
          <cell r="A2865" t="str">
            <v xml:space="preserve">Красная 137 </v>
          </cell>
          <cell r="B2865" t="str">
            <v xml:space="preserve">Красная 143/1 </v>
          </cell>
          <cell r="C2865" t="str">
            <v xml:space="preserve">Прочие </v>
          </cell>
          <cell r="D2865">
            <v>316.32</v>
          </cell>
          <cell r="E2865">
            <v>0</v>
          </cell>
          <cell r="F2865">
            <v>1170.3900000000001</v>
          </cell>
          <cell r="G2865">
            <v>0.28999999999999998</v>
          </cell>
          <cell r="H2865">
            <v>1.19</v>
          </cell>
          <cell r="I2865">
            <v>4.5999999999999996</v>
          </cell>
          <cell r="J2865" t="str">
            <v xml:space="preserve"> </v>
          </cell>
          <cell r="K2865">
            <v>167</v>
          </cell>
          <cell r="L2865">
            <v>1.5690000000000003E-2</v>
          </cell>
          <cell r="M2865">
            <v>-19</v>
          </cell>
          <cell r="N2865">
            <v>18</v>
          </cell>
          <cell r="O2865">
            <v>1</v>
          </cell>
          <cell r="P2865">
            <v>22.907</v>
          </cell>
          <cell r="Q2865">
            <v>0</v>
          </cell>
          <cell r="R2865">
            <v>22.907</v>
          </cell>
        </row>
        <row r="2866">
          <cell r="A2866" t="str">
            <v xml:space="preserve">Итого по котельной </v>
          </cell>
          <cell r="B2866" t="str">
            <v xml:space="preserve">собственное ---------------------------- </v>
          </cell>
          <cell r="C2866" t="str">
            <v xml:space="preserve">По всем группам </v>
          </cell>
          <cell r="D2866">
            <v>38658.42</v>
          </cell>
          <cell r="E2866">
            <v>117827</v>
          </cell>
          <cell r="F2866">
            <v>167112.68</v>
          </cell>
          <cell r="H2866">
            <v>1.19</v>
          </cell>
          <cell r="L2866">
            <v>2.7285659999999998</v>
          </cell>
          <cell r="P2866">
            <v>3952.57</v>
          </cell>
          <cell r="Q2866">
            <v>1754.42</v>
          </cell>
          <cell r="R2866">
            <v>4221.9699999999993</v>
          </cell>
        </row>
        <row r="2867">
          <cell r="A2867" t="str">
            <v xml:space="preserve"> </v>
          </cell>
          <cell r="B2867" t="str">
            <v xml:space="preserve"> </v>
          </cell>
          <cell r="C2867" t="str">
            <v xml:space="preserve">Бюджет </v>
          </cell>
          <cell r="D2867">
            <v>13619.410000000002</v>
          </cell>
          <cell r="E2867">
            <v>27745</v>
          </cell>
          <cell r="F2867">
            <v>60867.750000000007</v>
          </cell>
          <cell r="H2867">
            <v>1.19</v>
          </cell>
          <cell r="L2867">
            <v>0.9700669999999999</v>
          </cell>
          <cell r="P2867">
            <v>1392.1639999999998</v>
          </cell>
          <cell r="Q2867">
            <v>0</v>
          </cell>
          <cell r="R2867">
            <v>1392.1639999999998</v>
          </cell>
        </row>
        <row r="2868">
          <cell r="A2868" t="str">
            <v xml:space="preserve"> </v>
          </cell>
          <cell r="B2868" t="str">
            <v xml:space="preserve"> </v>
          </cell>
          <cell r="C2868" t="str">
            <v xml:space="preserve">"Население" в т.ч. "Жилзаказчик" </v>
          </cell>
          <cell r="D2868">
            <v>14821.8</v>
          </cell>
          <cell r="E2868">
            <v>70539</v>
          </cell>
          <cell r="F2868">
            <v>65369.91</v>
          </cell>
          <cell r="H2868">
            <v>1.19</v>
          </cell>
          <cell r="L2868">
            <v>1.0171519999999998</v>
          </cell>
          <cell r="P2868">
            <v>1485.02</v>
          </cell>
          <cell r="Q2868">
            <v>1754.42</v>
          </cell>
          <cell r="R2868">
            <v>1754.42</v>
          </cell>
        </row>
        <row r="2869">
          <cell r="A2869" t="str">
            <v xml:space="preserve"> </v>
          </cell>
          <cell r="B2869" t="str">
            <v xml:space="preserve"> </v>
          </cell>
          <cell r="C2869" t="str">
            <v xml:space="preserve">Жилзаказчик </v>
          </cell>
          <cell r="D2869">
            <v>14821.8</v>
          </cell>
          <cell r="E2869">
            <v>70539</v>
          </cell>
          <cell r="F2869">
            <v>65369.91</v>
          </cell>
          <cell r="H2869">
            <v>1.19</v>
          </cell>
          <cell r="L2869">
            <v>1.0171519999999998</v>
          </cell>
          <cell r="P2869">
            <v>1485.02</v>
          </cell>
          <cell r="Q2869">
            <v>1754.42</v>
          </cell>
          <cell r="R2869">
            <v>1754.42</v>
          </cell>
        </row>
        <row r="2870">
          <cell r="A2870" t="str">
            <v xml:space="preserve"> </v>
          </cell>
          <cell r="B2870" t="str">
            <v xml:space="preserve"> </v>
          </cell>
          <cell r="C2870" t="str">
            <v xml:space="preserve">Прочие </v>
          </cell>
          <cell r="D2870">
            <v>10217.209999999999</v>
          </cell>
          <cell r="E2870">
            <v>19543</v>
          </cell>
          <cell r="F2870">
            <v>40875.019999999997</v>
          </cell>
          <cell r="H2870">
            <v>1.19</v>
          </cell>
          <cell r="L2870">
            <v>0.74134700000000009</v>
          </cell>
          <cell r="P2870">
            <v>1075.386</v>
          </cell>
          <cell r="Q2870">
            <v>0</v>
          </cell>
          <cell r="R2870">
            <v>1075.386</v>
          </cell>
        </row>
        <row r="2871">
          <cell r="A2871" t="str">
            <v>Тепловые потери в наружных сетях потребителей</v>
          </cell>
          <cell r="H2871">
            <v>1.19</v>
          </cell>
        </row>
        <row r="2872">
          <cell r="A2872" t="str">
            <v xml:space="preserve">Красная 165 </v>
          </cell>
          <cell r="B2872" t="str">
            <v xml:space="preserve">Гаврилова 93 ж\д </v>
          </cell>
          <cell r="C2872" t="str">
            <v xml:space="preserve">Население </v>
          </cell>
          <cell r="D2872">
            <v>2524.8000000000002</v>
          </cell>
          <cell r="E2872">
            <v>8628</v>
          </cell>
          <cell r="F2872">
            <v>7881.37</v>
          </cell>
          <cell r="G2872">
            <v>0.41</v>
          </cell>
          <cell r="H2872">
            <v>1.19</v>
          </cell>
          <cell r="I2872">
            <v>4.5999999999999996</v>
          </cell>
          <cell r="J2872" t="str">
            <v xml:space="preserve">5 </v>
          </cell>
          <cell r="K2872">
            <v>167</v>
          </cell>
          <cell r="L2872">
            <v>0.14904199999999998</v>
          </cell>
          <cell r="M2872">
            <v>-19</v>
          </cell>
          <cell r="N2872">
            <v>18</v>
          </cell>
          <cell r="O2872">
            <v>1</v>
          </cell>
          <cell r="P2872">
            <v>217.59800000000001</v>
          </cell>
          <cell r="Q2872">
            <v>251.22399999999999</v>
          </cell>
          <cell r="R2872">
            <v>251.22399999999999</v>
          </cell>
        </row>
        <row r="2873">
          <cell r="A2873" t="str">
            <v xml:space="preserve">Красная 165 </v>
          </cell>
          <cell r="B2873" t="str">
            <v xml:space="preserve">Красная 165/1 кв45 аптека </v>
          </cell>
          <cell r="C2873" t="str">
            <v xml:space="preserve">Прочие </v>
          </cell>
          <cell r="D2873">
            <v>57.4</v>
          </cell>
          <cell r="E2873">
            <v>0</v>
          </cell>
          <cell r="F2873">
            <v>261.74</v>
          </cell>
          <cell r="G2873">
            <v>0.28000000000000003</v>
          </cell>
          <cell r="H2873">
            <v>1.19</v>
          </cell>
          <cell r="I2873">
            <v>4.5999999999999996</v>
          </cell>
          <cell r="J2873" t="str">
            <v xml:space="preserve"> </v>
          </cell>
          <cell r="K2873">
            <v>167</v>
          </cell>
          <cell r="L2873">
            <v>3.4479999999999997E-3</v>
          </cell>
          <cell r="M2873">
            <v>-19</v>
          </cell>
          <cell r="N2873">
            <v>18</v>
          </cell>
          <cell r="O2873">
            <v>1</v>
          </cell>
          <cell r="P2873">
            <v>5.0339999999999998</v>
          </cell>
          <cell r="Q2873">
            <v>0</v>
          </cell>
          <cell r="R2873">
            <v>5.0339999999999998</v>
          </cell>
        </row>
        <row r="2874">
          <cell r="A2874" t="str">
            <v xml:space="preserve">Красная 165 </v>
          </cell>
          <cell r="B2874" t="str">
            <v xml:space="preserve">КРАСНАЯ167кв38 Неж.пом. </v>
          </cell>
          <cell r="C2874" t="str">
            <v xml:space="preserve">Прочие </v>
          </cell>
          <cell r="D2874">
            <v>63.65</v>
          </cell>
          <cell r="E2874">
            <v>0</v>
          </cell>
          <cell r="F2874">
            <v>196.63</v>
          </cell>
          <cell r="G2874">
            <v>0.42</v>
          </cell>
          <cell r="H2874">
            <v>1.19</v>
          </cell>
          <cell r="I2874">
            <v>4.5999999999999996</v>
          </cell>
          <cell r="J2874" t="str">
            <v xml:space="preserve"> </v>
          </cell>
          <cell r="K2874">
            <v>167</v>
          </cell>
          <cell r="L2874">
            <v>3.8400000000000005E-3</v>
          </cell>
          <cell r="M2874">
            <v>-19</v>
          </cell>
          <cell r="N2874">
            <v>18</v>
          </cell>
          <cell r="O2874">
            <v>1</v>
          </cell>
          <cell r="P2874">
            <v>5.6059999999999999</v>
          </cell>
          <cell r="Q2874">
            <v>0</v>
          </cell>
          <cell r="R2874">
            <v>5.6059999999999999</v>
          </cell>
        </row>
        <row r="2875">
          <cell r="A2875" t="str">
            <v xml:space="preserve">Красная 165 </v>
          </cell>
          <cell r="B2875" t="str">
            <v xml:space="preserve">Красная 165/1 кв 58 </v>
          </cell>
          <cell r="C2875" t="str">
            <v xml:space="preserve">Прочие </v>
          </cell>
          <cell r="D2875">
            <v>53</v>
          </cell>
          <cell r="E2875">
            <v>0</v>
          </cell>
          <cell r="F2875">
            <v>170.19</v>
          </cell>
          <cell r="G2875">
            <v>0.4</v>
          </cell>
          <cell r="H2875">
            <v>1.19</v>
          </cell>
          <cell r="I2875">
            <v>4.5999999999999996</v>
          </cell>
          <cell r="J2875" t="str">
            <v xml:space="preserve"> </v>
          </cell>
          <cell r="K2875">
            <v>167</v>
          </cell>
          <cell r="L2875">
            <v>3.1419999999999998E-3</v>
          </cell>
          <cell r="M2875">
            <v>-19</v>
          </cell>
          <cell r="N2875">
            <v>18</v>
          </cell>
          <cell r="O2875">
            <v>1</v>
          </cell>
          <cell r="P2875">
            <v>4.5869999999999997</v>
          </cell>
          <cell r="Q2875">
            <v>0</v>
          </cell>
          <cell r="R2875">
            <v>4.5869999999999997</v>
          </cell>
        </row>
        <row r="2876">
          <cell r="A2876" t="str">
            <v xml:space="preserve">Красная 165 </v>
          </cell>
          <cell r="B2876" t="str">
            <v xml:space="preserve">Красная 167 кв.1 неж </v>
          </cell>
          <cell r="C2876" t="str">
            <v xml:space="preserve">Прочие </v>
          </cell>
          <cell r="D2876">
            <v>46.2</v>
          </cell>
          <cell r="E2876">
            <v>232</v>
          </cell>
          <cell r="F2876">
            <v>186.81254100000001</v>
          </cell>
          <cell r="G2876">
            <v>0</v>
          </cell>
          <cell r="H2876">
            <v>1.19</v>
          </cell>
          <cell r="I2876">
            <v>4.5999999999999996</v>
          </cell>
          <cell r="J2876" t="str">
            <v xml:space="preserve"> </v>
          </cell>
          <cell r="K2876">
            <v>167</v>
          </cell>
          <cell r="L2876">
            <v>3.8809999999999999E-3</v>
          </cell>
          <cell r="M2876">
            <v>-19</v>
          </cell>
          <cell r="N2876">
            <v>18</v>
          </cell>
          <cell r="O2876">
            <v>1</v>
          </cell>
          <cell r="P2876">
            <v>5.6669999999999998</v>
          </cell>
          <cell r="Q2876">
            <v>0</v>
          </cell>
          <cell r="R2876">
            <v>5.6669999999999998</v>
          </cell>
        </row>
        <row r="2877">
          <cell r="A2877" t="str">
            <v xml:space="preserve">Красная 165 </v>
          </cell>
          <cell r="B2877" t="str">
            <v xml:space="preserve">Красная 167 п/о </v>
          </cell>
          <cell r="C2877" t="str">
            <v xml:space="preserve">Прочие </v>
          </cell>
          <cell r="D2877">
            <v>262.89999999999998</v>
          </cell>
          <cell r="E2877">
            <v>1100</v>
          </cell>
          <cell r="F2877">
            <v>1183.07</v>
          </cell>
          <cell r="G2877">
            <v>0.28999999999999998</v>
          </cell>
          <cell r="H2877">
            <v>1.19</v>
          </cell>
          <cell r="I2877">
            <v>4.5999999999999996</v>
          </cell>
          <cell r="J2877" t="str">
            <v xml:space="preserve"> </v>
          </cell>
          <cell r="K2877">
            <v>167</v>
          </cell>
          <cell r="L2877">
            <v>1.5860000000000003E-2</v>
          </cell>
          <cell r="M2877">
            <v>-19</v>
          </cell>
          <cell r="N2877">
            <v>18</v>
          </cell>
          <cell r="O2877">
            <v>1</v>
          </cell>
          <cell r="P2877">
            <v>23.155000000000001</v>
          </cell>
          <cell r="Q2877">
            <v>0</v>
          </cell>
          <cell r="R2877">
            <v>23.155000000000001</v>
          </cell>
        </row>
        <row r="2878">
          <cell r="A2878" t="str">
            <v xml:space="preserve">Красная 165 </v>
          </cell>
          <cell r="B2878" t="str">
            <v xml:space="preserve">Красная 158 неж. помещение </v>
          </cell>
          <cell r="C2878" t="str">
            <v xml:space="preserve">Прочие </v>
          </cell>
          <cell r="D2878">
            <v>366.3</v>
          </cell>
          <cell r="E2878">
            <v>1514</v>
          </cell>
          <cell r="F2878">
            <v>1689.28</v>
          </cell>
          <cell r="G2878">
            <v>0.43</v>
          </cell>
          <cell r="H2878">
            <v>1.19</v>
          </cell>
          <cell r="I2878">
            <v>4.5999999999999996</v>
          </cell>
          <cell r="J2878" t="str">
            <v xml:space="preserve"> </v>
          </cell>
          <cell r="K2878">
            <v>167</v>
          </cell>
          <cell r="L2878">
            <v>3.3694999999999996E-2</v>
          </cell>
          <cell r="M2878">
            <v>-19</v>
          </cell>
          <cell r="N2878">
            <v>18</v>
          </cell>
          <cell r="O2878">
            <v>1</v>
          </cell>
          <cell r="P2878">
            <v>49.194000000000003</v>
          </cell>
          <cell r="Q2878">
            <v>0</v>
          </cell>
          <cell r="R2878">
            <v>49.194000000000003</v>
          </cell>
        </row>
        <row r="2879">
          <cell r="A2879" t="str">
            <v xml:space="preserve">Красная 165 </v>
          </cell>
          <cell r="B2879" t="str">
            <v xml:space="preserve">Брянская 2 общ. </v>
          </cell>
          <cell r="C2879" t="str">
            <v xml:space="preserve">Жилзаказчик </v>
          </cell>
          <cell r="D2879">
            <v>867.9</v>
          </cell>
          <cell r="E2879">
            <v>3657</v>
          </cell>
          <cell r="F2879">
            <v>3655</v>
          </cell>
          <cell r="G2879">
            <v>0</v>
          </cell>
          <cell r="H2879">
            <v>1.19</v>
          </cell>
          <cell r="I2879">
            <v>4.5999999999999996</v>
          </cell>
          <cell r="J2879" t="str">
            <v xml:space="preserve">2 </v>
          </cell>
          <cell r="K2879">
            <v>167</v>
          </cell>
          <cell r="L2879">
            <v>7.0156999999999997E-2</v>
          </cell>
          <cell r="M2879">
            <v>-19</v>
          </cell>
          <cell r="N2879">
            <v>18</v>
          </cell>
          <cell r="O2879">
            <v>1</v>
          </cell>
          <cell r="P2879">
            <v>102.428</v>
          </cell>
          <cell r="Q2879">
            <v>115.148</v>
          </cell>
          <cell r="R2879">
            <v>115.148</v>
          </cell>
        </row>
        <row r="2880">
          <cell r="A2880" t="str">
            <v xml:space="preserve">Красная 165 </v>
          </cell>
          <cell r="B2880" t="str">
            <v xml:space="preserve">Гаврилова 90 </v>
          </cell>
          <cell r="C2880" t="str">
            <v xml:space="preserve">Жилзаказчик </v>
          </cell>
          <cell r="D2880">
            <v>788.6</v>
          </cell>
          <cell r="E2880">
            <v>3493</v>
          </cell>
          <cell r="F2880">
            <v>3491</v>
          </cell>
          <cell r="G2880">
            <v>0.42</v>
          </cell>
          <cell r="H2880">
            <v>1.19</v>
          </cell>
          <cell r="I2880">
            <v>4.5999999999999996</v>
          </cell>
          <cell r="J2880" t="str">
            <v xml:space="preserve">2 </v>
          </cell>
          <cell r="K2880">
            <v>167</v>
          </cell>
          <cell r="L2880">
            <v>6.801299999999999E-2</v>
          </cell>
          <cell r="M2880">
            <v>-19</v>
          </cell>
          <cell r="N2880">
            <v>18</v>
          </cell>
          <cell r="O2880">
            <v>1</v>
          </cell>
          <cell r="P2880">
            <v>99.296999999999997</v>
          </cell>
          <cell r="Q2880">
            <v>104.623</v>
          </cell>
          <cell r="R2880">
            <v>104.623</v>
          </cell>
        </row>
        <row r="2881">
          <cell r="A2881" t="str">
            <v xml:space="preserve">Красная 165 </v>
          </cell>
          <cell r="B2881" t="str">
            <v xml:space="preserve">Гаврилова 92 </v>
          </cell>
          <cell r="C2881" t="str">
            <v xml:space="preserve">Жилзаказчик </v>
          </cell>
          <cell r="D2881">
            <v>781</v>
          </cell>
          <cell r="E2881">
            <v>3479</v>
          </cell>
          <cell r="F2881">
            <v>3477</v>
          </cell>
          <cell r="G2881">
            <v>0.42</v>
          </cell>
          <cell r="H2881">
            <v>1.19</v>
          </cell>
          <cell r="I2881">
            <v>4.5999999999999996</v>
          </cell>
          <cell r="J2881" t="str">
            <v xml:space="preserve">2 </v>
          </cell>
          <cell r="K2881">
            <v>167</v>
          </cell>
          <cell r="L2881">
            <v>6.7740999999999996E-2</v>
          </cell>
          <cell r="M2881">
            <v>-19</v>
          </cell>
          <cell r="N2881">
            <v>18</v>
          </cell>
          <cell r="O2881">
            <v>1</v>
          </cell>
          <cell r="P2881">
            <v>98.9</v>
          </cell>
          <cell r="Q2881">
            <v>103.616</v>
          </cell>
          <cell r="R2881">
            <v>103.616</v>
          </cell>
        </row>
        <row r="2882">
          <cell r="A2882" t="str">
            <v xml:space="preserve">Красная 165 </v>
          </cell>
          <cell r="B2882" t="str">
            <v xml:space="preserve">Красная 159 </v>
          </cell>
          <cell r="C2882" t="str">
            <v xml:space="preserve">Жилзаказчик </v>
          </cell>
          <cell r="D2882">
            <v>2268.3000000000002</v>
          </cell>
          <cell r="E2882">
            <v>11269</v>
          </cell>
          <cell r="F2882">
            <v>8668.9</v>
          </cell>
          <cell r="G2882">
            <v>0.38</v>
          </cell>
          <cell r="H2882">
            <v>1.19</v>
          </cell>
          <cell r="I2882">
            <v>4.5999999999999996</v>
          </cell>
          <cell r="J2882" t="str">
            <v xml:space="preserve">5 </v>
          </cell>
          <cell r="K2882">
            <v>167</v>
          </cell>
          <cell r="L2882">
            <v>0.152807</v>
          </cell>
          <cell r="M2882">
            <v>-19</v>
          </cell>
          <cell r="N2882">
            <v>18</v>
          </cell>
          <cell r="O2882">
            <v>1</v>
          </cell>
          <cell r="P2882">
            <v>223.095</v>
          </cell>
          <cell r="Q2882">
            <v>225.70099999999999</v>
          </cell>
          <cell r="R2882">
            <v>225.70099999999999</v>
          </cell>
        </row>
        <row r="2883">
          <cell r="A2883" t="str">
            <v xml:space="preserve">Красная 165 </v>
          </cell>
          <cell r="B2883" t="str">
            <v xml:space="preserve">Красная 161 </v>
          </cell>
          <cell r="C2883" t="str">
            <v xml:space="preserve">Жилзаказчик </v>
          </cell>
          <cell r="D2883">
            <v>2366.1999999999998</v>
          </cell>
          <cell r="E2883">
            <v>9245</v>
          </cell>
          <cell r="F2883">
            <v>8857.65</v>
          </cell>
          <cell r="G2883">
            <v>0.4</v>
          </cell>
          <cell r="H2883">
            <v>1.19</v>
          </cell>
          <cell r="I2883">
            <v>4.5999999999999996</v>
          </cell>
          <cell r="J2883" t="str">
            <v xml:space="preserve">5 </v>
          </cell>
          <cell r="K2883">
            <v>167</v>
          </cell>
          <cell r="L2883">
            <v>0.16353000000000001</v>
          </cell>
          <cell r="M2883">
            <v>-19</v>
          </cell>
          <cell r="N2883">
            <v>18</v>
          </cell>
          <cell r="O2883">
            <v>1</v>
          </cell>
          <cell r="P2883">
            <v>238.75</v>
          </cell>
          <cell r="Q2883">
            <v>235.447</v>
          </cell>
          <cell r="R2883">
            <v>235.447</v>
          </cell>
        </row>
        <row r="2884">
          <cell r="A2884" t="str">
            <v xml:space="preserve">Красная 165 </v>
          </cell>
          <cell r="B2884" t="str">
            <v xml:space="preserve">Красная 163 </v>
          </cell>
          <cell r="C2884" t="str">
            <v xml:space="preserve">Жилзаказчик </v>
          </cell>
          <cell r="D2884">
            <v>3241.8</v>
          </cell>
          <cell r="E2884">
            <v>12058</v>
          </cell>
          <cell r="F2884">
            <v>12053</v>
          </cell>
          <cell r="G2884">
            <v>0.38</v>
          </cell>
          <cell r="H2884">
            <v>1.19</v>
          </cell>
          <cell r="I2884">
            <v>4.5999999999999996</v>
          </cell>
          <cell r="J2884" t="str">
            <v xml:space="preserve">5 </v>
          </cell>
          <cell r="K2884">
            <v>167</v>
          </cell>
          <cell r="L2884">
            <v>0.211899</v>
          </cell>
          <cell r="M2884">
            <v>-19</v>
          </cell>
          <cell r="N2884">
            <v>18</v>
          </cell>
          <cell r="O2884">
            <v>1</v>
          </cell>
          <cell r="P2884">
            <v>309.36799999999999</v>
          </cell>
          <cell r="Q2884">
            <v>322.56799999999998</v>
          </cell>
          <cell r="R2884">
            <v>322.56799999999998</v>
          </cell>
        </row>
        <row r="2885">
          <cell r="A2885" t="str">
            <v xml:space="preserve">Красная 165 </v>
          </cell>
          <cell r="B2885" t="str">
            <v xml:space="preserve">Красная 165/1 </v>
          </cell>
          <cell r="C2885" t="str">
            <v xml:space="preserve">Жилзаказчик </v>
          </cell>
          <cell r="D2885">
            <v>2216.6</v>
          </cell>
          <cell r="E2885">
            <v>17763</v>
          </cell>
          <cell r="F2885">
            <v>14381.37</v>
          </cell>
          <cell r="G2885">
            <v>0.28000000000000003</v>
          </cell>
          <cell r="H2885">
            <v>1.19</v>
          </cell>
          <cell r="I2885">
            <v>4.5999999999999996</v>
          </cell>
          <cell r="J2885" t="str">
            <v xml:space="preserve">3 </v>
          </cell>
          <cell r="K2885">
            <v>167</v>
          </cell>
          <cell r="L2885">
            <v>0.18679000000000001</v>
          </cell>
          <cell r="M2885">
            <v>-19</v>
          </cell>
          <cell r="N2885">
            <v>18</v>
          </cell>
          <cell r="O2885">
            <v>1</v>
          </cell>
          <cell r="P2885">
            <v>272.709</v>
          </cell>
          <cell r="Q2885">
            <v>294.07600000000002</v>
          </cell>
          <cell r="R2885">
            <v>294.07600000000002</v>
          </cell>
        </row>
        <row r="2886">
          <cell r="A2886" t="str">
            <v xml:space="preserve">Красная 165 </v>
          </cell>
          <cell r="B2886" t="str">
            <v xml:space="preserve">Красная 165/2 </v>
          </cell>
          <cell r="C2886" t="str">
            <v xml:space="preserve">Жилзаказчик </v>
          </cell>
          <cell r="D2886">
            <v>644.20000000000005</v>
          </cell>
          <cell r="E2886">
            <v>3189</v>
          </cell>
          <cell r="F2886">
            <v>2489.83</v>
          </cell>
          <cell r="G2886">
            <v>0.43</v>
          </cell>
          <cell r="H2886">
            <v>1.19</v>
          </cell>
          <cell r="I2886">
            <v>4.5999999999999996</v>
          </cell>
          <cell r="J2886" t="str">
            <v xml:space="preserve">2 </v>
          </cell>
          <cell r="K2886">
            <v>167</v>
          </cell>
          <cell r="L2886">
            <v>4.9200999999999995E-2</v>
          </cell>
          <cell r="M2886">
            <v>-19</v>
          </cell>
          <cell r="N2886">
            <v>18</v>
          </cell>
          <cell r="O2886">
            <v>1</v>
          </cell>
          <cell r="P2886">
            <v>71.831999999999994</v>
          </cell>
          <cell r="Q2886">
            <v>85.468000000000004</v>
          </cell>
          <cell r="R2886">
            <v>85.468000000000004</v>
          </cell>
        </row>
        <row r="2887">
          <cell r="A2887" t="str">
            <v xml:space="preserve">Красная 165 </v>
          </cell>
          <cell r="B2887" t="str">
            <v xml:space="preserve">Красная 165/3 </v>
          </cell>
          <cell r="C2887" t="str">
            <v xml:space="preserve">Жилзаказчик </v>
          </cell>
          <cell r="D2887">
            <v>593.29999999999995</v>
          </cell>
          <cell r="E2887">
            <v>3214</v>
          </cell>
          <cell r="F2887">
            <v>2782.32</v>
          </cell>
          <cell r="G2887">
            <v>0.43</v>
          </cell>
          <cell r="H2887">
            <v>1.19</v>
          </cell>
          <cell r="I2887">
            <v>4.5999999999999996</v>
          </cell>
          <cell r="J2887" t="str">
            <v xml:space="preserve">2 </v>
          </cell>
          <cell r="K2887">
            <v>167</v>
          </cell>
          <cell r="L2887">
            <v>5.4980999999999995E-2</v>
          </cell>
          <cell r="M2887">
            <v>-19</v>
          </cell>
          <cell r="N2887">
            <v>18</v>
          </cell>
          <cell r="O2887">
            <v>1</v>
          </cell>
          <cell r="P2887">
            <v>80.271000000000001</v>
          </cell>
          <cell r="Q2887">
            <v>78.712999999999994</v>
          </cell>
          <cell r="R2887">
            <v>78.712999999999994</v>
          </cell>
        </row>
        <row r="2888">
          <cell r="A2888" t="str">
            <v xml:space="preserve">Красная 165 </v>
          </cell>
          <cell r="B2888" t="str">
            <v xml:space="preserve">Красная 165/4 </v>
          </cell>
          <cell r="C2888" t="str">
            <v xml:space="preserve">Жилзаказчик </v>
          </cell>
          <cell r="D2888">
            <v>735.6</v>
          </cell>
          <cell r="E2888">
            <v>3220</v>
          </cell>
          <cell r="F2888">
            <v>3218</v>
          </cell>
          <cell r="G2888">
            <v>0.43</v>
          </cell>
          <cell r="H2888">
            <v>1.19</v>
          </cell>
          <cell r="I2888">
            <v>4.5999999999999996</v>
          </cell>
          <cell r="J2888" t="str">
            <v xml:space="preserve">2 </v>
          </cell>
          <cell r="K2888">
            <v>167</v>
          </cell>
          <cell r="L2888">
            <v>6.3590000000000008E-2</v>
          </cell>
          <cell r="M2888">
            <v>-19</v>
          </cell>
          <cell r="N2888">
            <v>18</v>
          </cell>
          <cell r="O2888">
            <v>1</v>
          </cell>
          <cell r="P2888">
            <v>92.840999999999994</v>
          </cell>
          <cell r="Q2888">
            <v>97.59</v>
          </cell>
          <cell r="R2888">
            <v>97.59</v>
          </cell>
        </row>
        <row r="2889">
          <cell r="A2889" t="str">
            <v xml:space="preserve">Красная 165 </v>
          </cell>
          <cell r="B2889" t="str">
            <v xml:space="preserve">Красная 165/5 </v>
          </cell>
          <cell r="C2889" t="str">
            <v xml:space="preserve">Жилзаказчик </v>
          </cell>
          <cell r="D2889">
            <v>778.5</v>
          </cell>
          <cell r="E2889">
            <v>3460</v>
          </cell>
          <cell r="F2889">
            <v>3458</v>
          </cell>
          <cell r="G2889">
            <v>0.42</v>
          </cell>
          <cell r="H2889">
            <v>1.19</v>
          </cell>
          <cell r="I2889">
            <v>4.5999999999999996</v>
          </cell>
          <cell r="J2889" t="str">
            <v xml:space="preserve">2 </v>
          </cell>
          <cell r="K2889">
            <v>167</v>
          </cell>
          <cell r="L2889">
            <v>6.7530999999999994E-2</v>
          </cell>
          <cell r="M2889">
            <v>-19</v>
          </cell>
          <cell r="N2889">
            <v>18</v>
          </cell>
          <cell r="O2889">
            <v>1</v>
          </cell>
          <cell r="P2889">
            <v>98.593999999999994</v>
          </cell>
          <cell r="Q2889">
            <v>103.285</v>
          </cell>
          <cell r="R2889">
            <v>103.285</v>
          </cell>
        </row>
        <row r="2890">
          <cell r="A2890" t="str">
            <v xml:space="preserve">Красная 165 </v>
          </cell>
          <cell r="B2890" t="str">
            <v xml:space="preserve">Красная 165/6 </v>
          </cell>
          <cell r="C2890" t="str">
            <v xml:space="preserve">Жилзаказчик </v>
          </cell>
          <cell r="D2890">
            <v>780.1</v>
          </cell>
          <cell r="E2890">
            <v>3454</v>
          </cell>
          <cell r="F2890">
            <v>3452</v>
          </cell>
          <cell r="G2890">
            <v>0.42</v>
          </cell>
          <cell r="H2890">
            <v>1.19</v>
          </cell>
          <cell r="I2890">
            <v>4.5999999999999996</v>
          </cell>
          <cell r="J2890" t="str">
            <v xml:space="preserve">2 </v>
          </cell>
          <cell r="K2890">
            <v>167</v>
          </cell>
          <cell r="L2890">
            <v>6.7414000000000002E-2</v>
          </cell>
          <cell r="M2890">
            <v>-19</v>
          </cell>
          <cell r="N2890">
            <v>18</v>
          </cell>
          <cell r="O2890">
            <v>1</v>
          </cell>
          <cell r="P2890">
            <v>98.421999999999997</v>
          </cell>
          <cell r="Q2890">
            <v>103.495</v>
          </cell>
          <cell r="R2890">
            <v>103.495</v>
          </cell>
        </row>
        <row r="2891">
          <cell r="A2891" t="str">
            <v xml:space="preserve">Красная 165 </v>
          </cell>
          <cell r="B2891" t="str">
            <v xml:space="preserve">Красная 167 </v>
          </cell>
          <cell r="C2891" t="str">
            <v xml:space="preserve">Жилзаказчик </v>
          </cell>
          <cell r="D2891">
            <v>2499.5</v>
          </cell>
          <cell r="E2891">
            <v>15501</v>
          </cell>
          <cell r="F2891">
            <v>13881.501899000001</v>
          </cell>
          <cell r="G2891">
            <v>0.28899999999999998</v>
          </cell>
          <cell r="H2891">
            <v>1.19</v>
          </cell>
          <cell r="I2891">
            <v>4.5999999999999996</v>
          </cell>
          <cell r="J2891" t="str">
            <v xml:space="preserve">3 </v>
          </cell>
          <cell r="K2891">
            <v>167</v>
          </cell>
          <cell r="L2891">
            <v>0.18609299999999998</v>
          </cell>
          <cell r="M2891">
            <v>-19</v>
          </cell>
          <cell r="N2891">
            <v>18</v>
          </cell>
          <cell r="O2891">
            <v>1</v>
          </cell>
          <cell r="P2891">
            <v>271.69099999999997</v>
          </cell>
          <cell r="Q2891">
            <v>331.61099999999999</v>
          </cell>
          <cell r="R2891">
            <v>331.61099999999999</v>
          </cell>
        </row>
        <row r="2892">
          <cell r="A2892" t="str">
            <v xml:space="preserve">Красная 165 </v>
          </cell>
          <cell r="B2892" t="str">
            <v xml:space="preserve">Одесская 29 </v>
          </cell>
          <cell r="C2892" t="str">
            <v xml:space="preserve">Жилзаказчик </v>
          </cell>
          <cell r="D2892">
            <v>3682.5</v>
          </cell>
          <cell r="E2892">
            <v>17896</v>
          </cell>
          <cell r="F2892">
            <v>17792</v>
          </cell>
          <cell r="G2892">
            <v>0.37</v>
          </cell>
          <cell r="H2892">
            <v>1.19</v>
          </cell>
          <cell r="I2892">
            <v>4.5999999999999996</v>
          </cell>
          <cell r="J2892" t="str">
            <v xml:space="preserve">12 </v>
          </cell>
          <cell r="K2892">
            <v>167</v>
          </cell>
          <cell r="L2892">
            <v>0.30537500000000001</v>
          </cell>
          <cell r="M2892">
            <v>-19</v>
          </cell>
          <cell r="N2892">
            <v>18</v>
          </cell>
          <cell r="O2892">
            <v>1</v>
          </cell>
          <cell r="P2892">
            <v>445.84</v>
          </cell>
          <cell r="Q2892">
            <v>366.42099999999999</v>
          </cell>
          <cell r="R2892">
            <v>366.42099999999999</v>
          </cell>
        </row>
        <row r="2893">
          <cell r="A2893" t="str">
            <v xml:space="preserve">Красная 165 </v>
          </cell>
          <cell r="B2893" t="str">
            <v xml:space="preserve">Красная 161/1контора </v>
          </cell>
          <cell r="C2893" t="str">
            <v xml:space="preserve">Прочие </v>
          </cell>
          <cell r="D2893">
            <v>94</v>
          </cell>
          <cell r="E2893">
            <v>0</v>
          </cell>
          <cell r="F2893">
            <v>425.64</v>
          </cell>
          <cell r="G2893">
            <v>0.43</v>
          </cell>
          <cell r="H2893">
            <v>1.19</v>
          </cell>
          <cell r="I2893">
            <v>4.5999999999999996</v>
          </cell>
          <cell r="J2893" t="str">
            <v xml:space="preserve"> </v>
          </cell>
          <cell r="K2893">
            <v>167</v>
          </cell>
          <cell r="L2893">
            <v>8.490000000000001E-3</v>
          </cell>
          <cell r="M2893">
            <v>-19</v>
          </cell>
          <cell r="N2893">
            <v>18</v>
          </cell>
          <cell r="O2893">
            <v>1</v>
          </cell>
          <cell r="P2893">
            <v>12.396000000000001</v>
          </cell>
          <cell r="Q2893">
            <v>0</v>
          </cell>
          <cell r="R2893">
            <v>12.396000000000001</v>
          </cell>
        </row>
        <row r="2894">
          <cell r="A2894" t="str">
            <v xml:space="preserve">Красная 165 </v>
          </cell>
          <cell r="B2894" t="str">
            <v xml:space="preserve">Красная 161 офис 3 </v>
          </cell>
          <cell r="C2894" t="str">
            <v xml:space="preserve">Прочие </v>
          </cell>
          <cell r="D2894">
            <v>29</v>
          </cell>
          <cell r="E2894">
            <v>98</v>
          </cell>
          <cell r="F2894">
            <v>99</v>
          </cell>
          <cell r="G2894">
            <v>0.4</v>
          </cell>
          <cell r="H2894">
            <v>1.19</v>
          </cell>
          <cell r="I2894">
            <v>4.5999999999999996</v>
          </cell>
          <cell r="J2894" t="str">
            <v xml:space="preserve"> </v>
          </cell>
          <cell r="K2894">
            <v>167</v>
          </cell>
          <cell r="L2894">
            <v>1.825E-3</v>
          </cell>
          <cell r="M2894">
            <v>-19</v>
          </cell>
          <cell r="N2894">
            <v>18</v>
          </cell>
          <cell r="O2894">
            <v>1</v>
          </cell>
          <cell r="P2894">
            <v>2.6640000000000001</v>
          </cell>
          <cell r="Q2894">
            <v>0</v>
          </cell>
          <cell r="R2894">
            <v>2.6640000000000001</v>
          </cell>
        </row>
        <row r="2895">
          <cell r="A2895" t="str">
            <v xml:space="preserve">Красная 165 </v>
          </cell>
          <cell r="B2895" t="str">
            <v xml:space="preserve">Красная 165/1 кв 11 магазин </v>
          </cell>
          <cell r="C2895" t="str">
            <v xml:space="preserve">Прочие </v>
          </cell>
          <cell r="D2895">
            <v>44.7</v>
          </cell>
          <cell r="E2895">
            <v>195</v>
          </cell>
          <cell r="F2895">
            <v>227.57</v>
          </cell>
          <cell r="G2895">
            <v>0.28000000000000003</v>
          </cell>
          <cell r="H2895">
            <v>1.19</v>
          </cell>
          <cell r="I2895">
            <v>4.5999999999999996</v>
          </cell>
          <cell r="J2895" t="str">
            <v xml:space="preserve"> </v>
          </cell>
          <cell r="K2895">
            <v>167</v>
          </cell>
          <cell r="L2895">
            <v>2.9979999999999998E-3</v>
          </cell>
          <cell r="M2895">
            <v>-19</v>
          </cell>
          <cell r="N2895">
            <v>18</v>
          </cell>
          <cell r="O2895">
            <v>1</v>
          </cell>
          <cell r="P2895">
            <v>4.3769999999999998</v>
          </cell>
          <cell r="Q2895">
            <v>0</v>
          </cell>
          <cell r="R2895">
            <v>4.3769999999999998</v>
          </cell>
        </row>
        <row r="2896">
          <cell r="A2896" t="str">
            <v xml:space="preserve">Красная 165 </v>
          </cell>
          <cell r="B2896" t="str">
            <v xml:space="preserve">Красная 165/1кв.21 неж.пом. </v>
          </cell>
          <cell r="C2896" t="str">
            <v xml:space="preserve">Прочие </v>
          </cell>
          <cell r="D2896">
            <v>59.87</v>
          </cell>
          <cell r="E2896">
            <v>0</v>
          </cell>
          <cell r="F2896">
            <v>269.39999999999998</v>
          </cell>
          <cell r="G2896">
            <v>0.28000000000000003</v>
          </cell>
          <cell r="H2896">
            <v>1.19</v>
          </cell>
          <cell r="I2896">
            <v>4.5999999999999996</v>
          </cell>
          <cell r="J2896" t="str">
            <v xml:space="preserve"> </v>
          </cell>
          <cell r="K2896">
            <v>167</v>
          </cell>
          <cell r="L2896">
            <v>3.5489999999999996E-3</v>
          </cell>
          <cell r="M2896">
            <v>-19</v>
          </cell>
          <cell r="N2896">
            <v>18</v>
          </cell>
          <cell r="O2896">
            <v>1</v>
          </cell>
          <cell r="P2896">
            <v>5.181</v>
          </cell>
          <cell r="Q2896">
            <v>0</v>
          </cell>
          <cell r="R2896">
            <v>5.181</v>
          </cell>
        </row>
        <row r="2897">
          <cell r="A2897" t="str">
            <v xml:space="preserve">Красная 165 </v>
          </cell>
          <cell r="B2897" t="str">
            <v xml:space="preserve">Красная 167\1 ДДУ48 Прачечн </v>
          </cell>
          <cell r="C2897" t="str">
            <v xml:space="preserve">Бюджет </v>
          </cell>
          <cell r="D2897">
            <v>34.57</v>
          </cell>
          <cell r="E2897">
            <v>0</v>
          </cell>
          <cell r="F2897">
            <v>155.58000000000001</v>
          </cell>
          <cell r="G2897">
            <v>0.38</v>
          </cell>
          <cell r="H2897">
            <v>1.19</v>
          </cell>
          <cell r="I2897">
            <v>4.5999999999999996</v>
          </cell>
          <cell r="J2897" t="str">
            <v xml:space="preserve"> </v>
          </cell>
          <cell r="K2897">
            <v>167</v>
          </cell>
          <cell r="L2897">
            <v>2.5200000000000001E-3</v>
          </cell>
          <cell r="M2897">
            <v>-19</v>
          </cell>
          <cell r="N2897">
            <v>15</v>
          </cell>
          <cell r="O2897">
            <v>1</v>
          </cell>
          <cell r="P2897">
            <v>3.113</v>
          </cell>
          <cell r="Q2897">
            <v>0</v>
          </cell>
          <cell r="R2897">
            <v>3.113</v>
          </cell>
        </row>
        <row r="2898">
          <cell r="A2898" t="str">
            <v xml:space="preserve">Красная 165 </v>
          </cell>
          <cell r="B2898" t="str">
            <v xml:space="preserve">Красная 167\1 дду48 Быт пом. </v>
          </cell>
          <cell r="C2898" t="str">
            <v xml:space="preserve">Бюджет </v>
          </cell>
          <cell r="D2898">
            <v>89.47</v>
          </cell>
          <cell r="E2898">
            <v>0</v>
          </cell>
          <cell r="F2898">
            <v>402.62</v>
          </cell>
          <cell r="G2898">
            <v>0.38</v>
          </cell>
          <cell r="H2898">
            <v>1.19</v>
          </cell>
          <cell r="I2898">
            <v>4.5999999999999996</v>
          </cell>
          <cell r="J2898" t="str">
            <v xml:space="preserve"> </v>
          </cell>
          <cell r="K2898">
            <v>167</v>
          </cell>
          <cell r="L2898">
            <v>7.097E-3</v>
          </cell>
          <cell r="M2898">
            <v>-19</v>
          </cell>
          <cell r="N2898">
            <v>18</v>
          </cell>
          <cell r="O2898">
            <v>1</v>
          </cell>
          <cell r="P2898">
            <v>10.362</v>
          </cell>
          <cell r="Q2898">
            <v>0</v>
          </cell>
          <cell r="R2898">
            <v>10.362</v>
          </cell>
        </row>
        <row r="2899">
          <cell r="A2899" t="str">
            <v xml:space="preserve">Красная 165 </v>
          </cell>
          <cell r="B2899" t="str">
            <v xml:space="preserve">Красная167/1 ДОУ 48 </v>
          </cell>
          <cell r="C2899" t="str">
            <v xml:space="preserve">Бюджет </v>
          </cell>
          <cell r="D2899">
            <v>1116.6500000000001</v>
          </cell>
          <cell r="E2899">
            <v>2592</v>
          </cell>
          <cell r="F2899">
            <v>5024.95</v>
          </cell>
          <cell r="G2899">
            <v>0.34</v>
          </cell>
          <cell r="H2899">
            <v>1.19</v>
          </cell>
          <cell r="I2899">
            <v>4.5999999999999996</v>
          </cell>
          <cell r="J2899" t="str">
            <v xml:space="preserve"> </v>
          </cell>
          <cell r="K2899">
            <v>167</v>
          </cell>
          <cell r="L2899">
            <v>8.3534999999999998E-2</v>
          </cell>
          <cell r="M2899">
            <v>-19</v>
          </cell>
          <cell r="N2899">
            <v>20</v>
          </cell>
          <cell r="O2899">
            <v>1</v>
          </cell>
          <cell r="P2899">
            <v>132.875</v>
          </cell>
          <cell r="Q2899">
            <v>0</v>
          </cell>
          <cell r="R2899">
            <v>132.875</v>
          </cell>
        </row>
        <row r="2900">
          <cell r="A2900" t="str">
            <v xml:space="preserve">Красная 165 </v>
          </cell>
          <cell r="B2900" t="str">
            <v xml:space="preserve">Красная 161кв1и2 нежил.пом. </v>
          </cell>
          <cell r="C2900" t="str">
            <v xml:space="preserve">Прочие </v>
          </cell>
          <cell r="D2900">
            <v>63</v>
          </cell>
          <cell r="E2900">
            <v>0</v>
          </cell>
          <cell r="F2900">
            <v>268.64999999999998</v>
          </cell>
          <cell r="G2900">
            <v>0.42</v>
          </cell>
          <cell r="H2900">
            <v>1.19</v>
          </cell>
          <cell r="I2900">
            <v>4.5999999999999996</v>
          </cell>
          <cell r="J2900" t="str">
            <v xml:space="preserve"> </v>
          </cell>
          <cell r="K2900">
            <v>167</v>
          </cell>
          <cell r="L2900">
            <v>5.2339999999999999E-3</v>
          </cell>
          <cell r="M2900">
            <v>-19</v>
          </cell>
          <cell r="N2900">
            <v>18</v>
          </cell>
          <cell r="O2900">
            <v>1</v>
          </cell>
          <cell r="P2900">
            <v>7.641</v>
          </cell>
          <cell r="Q2900">
            <v>0</v>
          </cell>
          <cell r="R2900">
            <v>7.641</v>
          </cell>
        </row>
        <row r="2901">
          <cell r="A2901" t="str">
            <v xml:space="preserve">Красная 165 </v>
          </cell>
          <cell r="B2901" t="str">
            <v xml:space="preserve">Красная 165/1 кв44 нежил.помещ </v>
          </cell>
          <cell r="C2901" t="str">
            <v xml:space="preserve">Прочие </v>
          </cell>
          <cell r="D2901">
            <v>50.1</v>
          </cell>
          <cell r="E2901">
            <v>0</v>
          </cell>
          <cell r="F2901">
            <v>225.44</v>
          </cell>
          <cell r="G2901">
            <v>0.4</v>
          </cell>
          <cell r="H2901">
            <v>1.19</v>
          </cell>
          <cell r="I2901">
            <v>4.5999999999999996</v>
          </cell>
          <cell r="J2901" t="str">
            <v xml:space="preserve"> </v>
          </cell>
          <cell r="K2901">
            <v>167</v>
          </cell>
          <cell r="L2901">
            <v>4.1619999999999999E-3</v>
          </cell>
          <cell r="M2901">
            <v>-19</v>
          </cell>
          <cell r="N2901">
            <v>18</v>
          </cell>
          <cell r="O2901">
            <v>1</v>
          </cell>
          <cell r="P2901">
            <v>6.0759999999999996</v>
          </cell>
          <cell r="Q2901">
            <v>0</v>
          </cell>
          <cell r="R2901">
            <v>6.0759999999999996</v>
          </cell>
        </row>
        <row r="2902">
          <cell r="A2902" t="str">
            <v xml:space="preserve">Красная 165 </v>
          </cell>
          <cell r="B2902" t="str">
            <v xml:space="preserve">Красная 165/1 кв46,55,56 нежил. </v>
          </cell>
          <cell r="C2902" t="str">
            <v xml:space="preserve">Прочие </v>
          </cell>
          <cell r="D2902">
            <v>127.2</v>
          </cell>
          <cell r="E2902">
            <v>0</v>
          </cell>
          <cell r="F2902">
            <v>574.97</v>
          </cell>
          <cell r="G2902">
            <v>0.28000000000000003</v>
          </cell>
          <cell r="H2902">
            <v>1.19</v>
          </cell>
          <cell r="I2902">
            <v>4.5999999999999996</v>
          </cell>
          <cell r="J2902" t="str">
            <v xml:space="preserve"> </v>
          </cell>
          <cell r="K2902">
            <v>167</v>
          </cell>
          <cell r="L2902">
            <v>7.5749999999999993E-3</v>
          </cell>
          <cell r="M2902">
            <v>-19</v>
          </cell>
          <cell r="N2902">
            <v>18</v>
          </cell>
          <cell r="O2902">
            <v>1</v>
          </cell>
          <cell r="P2902">
            <v>11.058</v>
          </cell>
          <cell r="Q2902">
            <v>0</v>
          </cell>
          <cell r="R2902">
            <v>11.058</v>
          </cell>
        </row>
        <row r="2903">
          <cell r="A2903" t="str">
            <v xml:space="preserve">Красная 165 </v>
          </cell>
          <cell r="B2903" t="str">
            <v xml:space="preserve">Красная 165/1 кв 20 неж пом </v>
          </cell>
          <cell r="C2903" t="str">
            <v xml:space="preserve">Прочие </v>
          </cell>
          <cell r="D2903">
            <v>60</v>
          </cell>
          <cell r="E2903">
            <v>0</v>
          </cell>
          <cell r="F2903">
            <v>229.45</v>
          </cell>
          <cell r="G2903">
            <v>0.28000000000000003</v>
          </cell>
          <cell r="H2903">
            <v>1.19</v>
          </cell>
          <cell r="I2903">
            <v>4.5999999999999996</v>
          </cell>
          <cell r="J2903" t="str">
            <v xml:space="preserve"> </v>
          </cell>
          <cell r="K2903">
            <v>167</v>
          </cell>
          <cell r="L2903">
            <v>2.9939999999999997E-3</v>
          </cell>
          <cell r="M2903">
            <v>-19</v>
          </cell>
          <cell r="N2903">
            <v>18</v>
          </cell>
          <cell r="O2903">
            <v>1</v>
          </cell>
          <cell r="P2903">
            <v>4.3719999999999999</v>
          </cell>
          <cell r="Q2903">
            <v>0</v>
          </cell>
          <cell r="R2903">
            <v>4.3719999999999999</v>
          </cell>
        </row>
        <row r="2904">
          <cell r="A2904" t="str">
            <v xml:space="preserve">Красная 165 </v>
          </cell>
          <cell r="B2904" t="str">
            <v xml:space="preserve">Красная 165/1 </v>
          </cell>
          <cell r="C2904" t="str">
            <v xml:space="preserve">Прочие </v>
          </cell>
          <cell r="D2904">
            <v>114.4</v>
          </cell>
          <cell r="E2904">
            <v>0</v>
          </cell>
          <cell r="F2904">
            <v>506.91</v>
          </cell>
          <cell r="G2904">
            <v>0.28000000000000003</v>
          </cell>
          <cell r="H2904">
            <v>1.19</v>
          </cell>
          <cell r="I2904">
            <v>4.5999999999999996</v>
          </cell>
          <cell r="J2904" t="str">
            <v xml:space="preserve"> </v>
          </cell>
          <cell r="K2904">
            <v>167</v>
          </cell>
          <cell r="L2904">
            <v>6.6779999999999999E-3</v>
          </cell>
          <cell r="M2904">
            <v>-19</v>
          </cell>
          <cell r="N2904">
            <v>18</v>
          </cell>
          <cell r="O2904">
            <v>1</v>
          </cell>
          <cell r="P2904">
            <v>9.7490000000000006</v>
          </cell>
          <cell r="Q2904">
            <v>0</v>
          </cell>
          <cell r="R2904">
            <v>9.7490000000000006</v>
          </cell>
        </row>
        <row r="2905">
          <cell r="A2905" t="str">
            <v xml:space="preserve">Красная 165 </v>
          </cell>
          <cell r="B2905" t="str">
            <v xml:space="preserve">Красная 159 ТЕЛЕФ.СТ. </v>
          </cell>
          <cell r="C2905" t="str">
            <v xml:space="preserve">Прочие </v>
          </cell>
          <cell r="D2905">
            <v>122.39</v>
          </cell>
          <cell r="E2905">
            <v>724</v>
          </cell>
          <cell r="F2905">
            <v>498.29</v>
          </cell>
          <cell r="G2905">
            <v>0.42</v>
          </cell>
          <cell r="H2905">
            <v>1.19</v>
          </cell>
          <cell r="I2905">
            <v>4.5999999999999996</v>
          </cell>
          <cell r="J2905" t="str">
            <v xml:space="preserve"> </v>
          </cell>
          <cell r="K2905">
            <v>167</v>
          </cell>
          <cell r="L2905">
            <v>9.7079999999999996E-3</v>
          </cell>
          <cell r="M2905">
            <v>-19</v>
          </cell>
          <cell r="N2905">
            <v>18</v>
          </cell>
          <cell r="O2905">
            <v>1</v>
          </cell>
          <cell r="P2905">
            <v>14.173</v>
          </cell>
          <cell r="Q2905">
            <v>0</v>
          </cell>
          <cell r="R2905">
            <v>14.173</v>
          </cell>
        </row>
        <row r="2906">
          <cell r="A2906" t="str">
            <v xml:space="preserve">Красная 165 </v>
          </cell>
          <cell r="B2906" t="str">
            <v xml:space="preserve">Красная 165/3 кафе </v>
          </cell>
          <cell r="C2906" t="str">
            <v xml:space="preserve">Прочие </v>
          </cell>
          <cell r="D2906">
            <v>95</v>
          </cell>
          <cell r="E2906">
            <v>0</v>
          </cell>
          <cell r="F2906">
            <v>429.64</v>
          </cell>
          <cell r="G2906">
            <v>0.43</v>
          </cell>
          <cell r="H2906">
            <v>1.19</v>
          </cell>
          <cell r="I2906">
            <v>4.5999999999999996</v>
          </cell>
          <cell r="J2906" t="str">
            <v xml:space="preserve"> </v>
          </cell>
          <cell r="K2906">
            <v>167</v>
          </cell>
          <cell r="L2906">
            <v>8.490000000000001E-3</v>
          </cell>
          <cell r="M2906">
            <v>-19</v>
          </cell>
          <cell r="N2906">
            <v>18</v>
          </cell>
          <cell r="O2906">
            <v>1</v>
          </cell>
          <cell r="P2906">
            <v>12.396000000000001</v>
          </cell>
          <cell r="Q2906">
            <v>0</v>
          </cell>
          <cell r="R2906">
            <v>12.396000000000001</v>
          </cell>
        </row>
        <row r="2907">
          <cell r="A2907" t="str">
            <v xml:space="preserve">Красная 165 </v>
          </cell>
          <cell r="B2907" t="str">
            <v xml:space="preserve">Красная 159 магазин </v>
          </cell>
          <cell r="C2907" t="str">
            <v xml:space="preserve">Прочие </v>
          </cell>
          <cell r="D2907">
            <v>75.64</v>
          </cell>
          <cell r="E2907">
            <v>358</v>
          </cell>
          <cell r="F2907">
            <v>307.97000000000003</v>
          </cell>
          <cell r="G2907">
            <v>0.42</v>
          </cell>
          <cell r="H2907">
            <v>1.19</v>
          </cell>
          <cell r="I2907">
            <v>4.5999999999999996</v>
          </cell>
          <cell r="J2907" t="str">
            <v xml:space="preserve"> </v>
          </cell>
          <cell r="K2907">
            <v>167</v>
          </cell>
          <cell r="L2907">
            <v>6.0000000000000001E-3</v>
          </cell>
          <cell r="M2907">
            <v>-19</v>
          </cell>
          <cell r="N2907">
            <v>18</v>
          </cell>
          <cell r="O2907">
            <v>1</v>
          </cell>
          <cell r="P2907">
            <v>8.7590000000000003</v>
          </cell>
          <cell r="Q2907">
            <v>0</v>
          </cell>
          <cell r="R2907">
            <v>8.7590000000000003</v>
          </cell>
        </row>
        <row r="2908">
          <cell r="A2908" t="str">
            <v xml:space="preserve">Красная 165 </v>
          </cell>
          <cell r="B2908" t="str">
            <v xml:space="preserve">Красная 159 магазин оптика </v>
          </cell>
          <cell r="C2908" t="str">
            <v xml:space="preserve">Прочие </v>
          </cell>
          <cell r="D2908">
            <v>237.75</v>
          </cell>
          <cell r="E2908">
            <v>1068</v>
          </cell>
          <cell r="F2908">
            <v>879.66</v>
          </cell>
          <cell r="G2908">
            <v>0.42</v>
          </cell>
          <cell r="H2908">
            <v>1.19</v>
          </cell>
          <cell r="I2908">
            <v>4.5999999999999996</v>
          </cell>
          <cell r="J2908" t="str">
            <v xml:space="preserve"> </v>
          </cell>
          <cell r="K2908">
            <v>167</v>
          </cell>
          <cell r="L2908">
            <v>1.7138E-2</v>
          </cell>
          <cell r="M2908">
            <v>-19</v>
          </cell>
          <cell r="N2908">
            <v>18</v>
          </cell>
          <cell r="O2908">
            <v>1</v>
          </cell>
          <cell r="P2908">
            <v>25.02</v>
          </cell>
          <cell r="Q2908">
            <v>0</v>
          </cell>
          <cell r="R2908">
            <v>25.02</v>
          </cell>
        </row>
        <row r="2909">
          <cell r="A2909" t="str">
            <v xml:space="preserve">Красная 165 </v>
          </cell>
          <cell r="B2909" t="str">
            <v xml:space="preserve">Красная 161 ПОДКАЧКА </v>
          </cell>
          <cell r="C2909" t="str">
            <v xml:space="preserve">Прочие </v>
          </cell>
          <cell r="D2909">
            <v>13.55</v>
          </cell>
          <cell r="E2909">
            <v>0</v>
          </cell>
          <cell r="F2909">
            <v>60.98</v>
          </cell>
          <cell r="G2909">
            <v>1.05</v>
          </cell>
          <cell r="H2909">
            <v>1.19</v>
          </cell>
          <cell r="I2909">
            <v>4.5999999999999996</v>
          </cell>
          <cell r="J2909" t="str">
            <v xml:space="preserve"> </v>
          </cell>
          <cell r="K2909">
            <v>167</v>
          </cell>
          <cell r="L2909">
            <v>2.9700000000000004E-3</v>
          </cell>
          <cell r="M2909">
            <v>-19</v>
          </cell>
          <cell r="N2909">
            <v>18</v>
          </cell>
          <cell r="O2909">
            <v>1</v>
          </cell>
          <cell r="P2909">
            <v>4.3369999999999997</v>
          </cell>
          <cell r="Q2909">
            <v>0</v>
          </cell>
          <cell r="R2909">
            <v>4.3369999999999997</v>
          </cell>
        </row>
        <row r="2910">
          <cell r="A2910" t="str">
            <v xml:space="preserve">Красная 165 </v>
          </cell>
          <cell r="B2910" t="str">
            <v xml:space="preserve">Красная 165/1 нежил.пом </v>
          </cell>
          <cell r="C2910" t="str">
            <v xml:space="preserve">Прочие </v>
          </cell>
          <cell r="D2910">
            <v>160</v>
          </cell>
          <cell r="E2910">
            <v>0</v>
          </cell>
          <cell r="F2910">
            <v>727.96</v>
          </cell>
          <cell r="G2910">
            <v>0.28000000000000003</v>
          </cell>
          <cell r="H2910">
            <v>1.19</v>
          </cell>
          <cell r="I2910">
            <v>4.5999999999999996</v>
          </cell>
          <cell r="J2910" t="str">
            <v xml:space="preserve"> </v>
          </cell>
          <cell r="K2910">
            <v>167</v>
          </cell>
          <cell r="L2910">
            <v>9.5900000000000013E-3</v>
          </cell>
          <cell r="M2910">
            <v>-19</v>
          </cell>
          <cell r="N2910">
            <v>18</v>
          </cell>
          <cell r="O2910">
            <v>1</v>
          </cell>
          <cell r="P2910">
            <v>14</v>
          </cell>
          <cell r="Q2910">
            <v>0</v>
          </cell>
          <cell r="R2910">
            <v>14</v>
          </cell>
        </row>
        <row r="2911">
          <cell r="A2911" t="str">
            <v xml:space="preserve">Красная 165 </v>
          </cell>
          <cell r="B2911" t="str">
            <v xml:space="preserve">Одесская 31 ж/д </v>
          </cell>
          <cell r="C2911" t="str">
            <v xml:space="preserve">Население </v>
          </cell>
          <cell r="D2911">
            <v>3697.9</v>
          </cell>
          <cell r="E2911">
            <v>19331</v>
          </cell>
          <cell r="F2911">
            <v>18848.25</v>
          </cell>
          <cell r="G2911">
            <v>0.37000499999999997</v>
          </cell>
          <cell r="H2911">
            <v>1.19</v>
          </cell>
          <cell r="I2911">
            <v>4.5999999999999996</v>
          </cell>
          <cell r="J2911" t="str">
            <v xml:space="preserve">12 </v>
          </cell>
          <cell r="K2911">
            <v>167</v>
          </cell>
          <cell r="L2911">
            <v>0.32350000000000001</v>
          </cell>
          <cell r="M2911">
            <v>-19</v>
          </cell>
          <cell r="N2911">
            <v>18</v>
          </cell>
          <cell r="O2911">
            <v>1</v>
          </cell>
          <cell r="P2911">
            <v>472.303</v>
          </cell>
          <cell r="Q2911">
            <v>367.952</v>
          </cell>
          <cell r="R2911">
            <v>367.952</v>
          </cell>
        </row>
        <row r="2912">
          <cell r="A2912" t="str">
            <v xml:space="preserve">Красная 165 </v>
          </cell>
          <cell r="B2912" t="str">
            <v xml:space="preserve">Красная 167 Магазин </v>
          </cell>
          <cell r="C2912" t="str">
            <v xml:space="preserve">Прочие </v>
          </cell>
          <cell r="D2912">
            <v>161.99</v>
          </cell>
          <cell r="E2912">
            <v>636</v>
          </cell>
          <cell r="F2912">
            <v>728.96</v>
          </cell>
          <cell r="G2912">
            <v>0.28999999999999998</v>
          </cell>
          <cell r="H2912">
            <v>1.19</v>
          </cell>
          <cell r="I2912">
            <v>4.5999999999999996</v>
          </cell>
          <cell r="J2912" t="str">
            <v xml:space="preserve"> </v>
          </cell>
          <cell r="K2912">
            <v>167</v>
          </cell>
          <cell r="L2912">
            <v>8.9800000000000001E-3</v>
          </cell>
          <cell r="M2912">
            <v>-19</v>
          </cell>
          <cell r="N2912">
            <v>15</v>
          </cell>
          <cell r="O2912">
            <v>1</v>
          </cell>
          <cell r="P2912">
            <v>11.090999999999999</v>
          </cell>
          <cell r="Q2912">
            <v>0</v>
          </cell>
          <cell r="R2912">
            <v>11.090999999999999</v>
          </cell>
        </row>
        <row r="2913">
          <cell r="A2913" t="str">
            <v xml:space="preserve">Красная 165 </v>
          </cell>
          <cell r="B2913" t="str">
            <v xml:space="preserve">Краcная159 контора </v>
          </cell>
          <cell r="C2913" t="str">
            <v xml:space="preserve">Прочие </v>
          </cell>
          <cell r="D2913">
            <v>219.18</v>
          </cell>
          <cell r="E2913">
            <v>1068</v>
          </cell>
          <cell r="F2913">
            <v>892.39</v>
          </cell>
          <cell r="G2913">
            <v>0.42</v>
          </cell>
          <cell r="H2913">
            <v>1.19</v>
          </cell>
          <cell r="I2913">
            <v>4.5999999999999996</v>
          </cell>
          <cell r="J2913" t="str">
            <v xml:space="preserve"> </v>
          </cell>
          <cell r="K2913">
            <v>167</v>
          </cell>
          <cell r="L2913">
            <v>1.7385999999999999E-2</v>
          </cell>
          <cell r="M2913">
            <v>-19</v>
          </cell>
          <cell r="N2913">
            <v>18</v>
          </cell>
          <cell r="O2913">
            <v>1</v>
          </cell>
          <cell r="P2913">
            <v>25.382000000000001</v>
          </cell>
          <cell r="Q2913">
            <v>0</v>
          </cell>
          <cell r="R2913">
            <v>25.382000000000001</v>
          </cell>
        </row>
        <row r="2914">
          <cell r="A2914" t="str">
            <v xml:space="preserve">Красная 165 </v>
          </cell>
          <cell r="B2914" t="str">
            <v xml:space="preserve">Красная 159 лит А неж.помещ </v>
          </cell>
          <cell r="C2914" t="str">
            <v xml:space="preserve">Прочие </v>
          </cell>
          <cell r="D2914">
            <v>170</v>
          </cell>
          <cell r="E2914">
            <v>0</v>
          </cell>
          <cell r="F2914">
            <v>766.33</v>
          </cell>
          <cell r="G2914">
            <v>0.42</v>
          </cell>
          <cell r="H2914">
            <v>1.19</v>
          </cell>
          <cell r="I2914">
            <v>4.5999999999999996</v>
          </cell>
          <cell r="J2914" t="str">
            <v xml:space="preserve"> </v>
          </cell>
          <cell r="K2914">
            <v>167</v>
          </cell>
          <cell r="L2914">
            <v>1.4930000000000001E-2</v>
          </cell>
          <cell r="M2914">
            <v>-19</v>
          </cell>
          <cell r="N2914">
            <v>18</v>
          </cell>
          <cell r="O2914">
            <v>1</v>
          </cell>
          <cell r="P2914">
            <v>21.797000000000001</v>
          </cell>
          <cell r="Q2914">
            <v>0</v>
          </cell>
          <cell r="R2914">
            <v>21.797000000000001</v>
          </cell>
        </row>
        <row r="2915">
          <cell r="A2915" t="str">
            <v xml:space="preserve">Красная 165 </v>
          </cell>
          <cell r="B2915" t="str">
            <v xml:space="preserve">Красная 165/2 неж.помещ. </v>
          </cell>
          <cell r="C2915" t="str">
            <v xml:space="preserve">Прочие </v>
          </cell>
          <cell r="D2915">
            <v>155</v>
          </cell>
          <cell r="E2915">
            <v>0</v>
          </cell>
          <cell r="F2915">
            <v>697.14</v>
          </cell>
          <cell r="G2915">
            <v>0.43</v>
          </cell>
          <cell r="H2915">
            <v>1.19</v>
          </cell>
          <cell r="I2915">
            <v>4.5999999999999996</v>
          </cell>
          <cell r="J2915" t="str">
            <v xml:space="preserve"> </v>
          </cell>
          <cell r="K2915">
            <v>167</v>
          </cell>
          <cell r="L2915">
            <v>1.3776E-2</v>
          </cell>
          <cell r="M2915">
            <v>-19</v>
          </cell>
          <cell r="N2915">
            <v>18</v>
          </cell>
          <cell r="O2915">
            <v>1</v>
          </cell>
          <cell r="P2915">
            <v>20.111000000000001</v>
          </cell>
          <cell r="Q2915">
            <v>0</v>
          </cell>
          <cell r="R2915">
            <v>20.111000000000001</v>
          </cell>
        </row>
        <row r="2916">
          <cell r="A2916" t="str">
            <v xml:space="preserve">Итого по котельной </v>
          </cell>
          <cell r="B2916" t="str">
            <v xml:space="preserve">собственное ---------------------------- </v>
          </cell>
          <cell r="C2916" t="str">
            <v xml:space="preserve">По всем группам </v>
          </cell>
          <cell r="D2916">
            <v>32609.709999999995</v>
          </cell>
          <cell r="E2916">
            <v>148442</v>
          </cell>
          <cell r="F2916">
            <v>146474.41443999999</v>
          </cell>
          <cell r="H2916">
            <v>1.19</v>
          </cell>
          <cell r="L2916">
            <v>2.4971550000000002</v>
          </cell>
          <cell r="P2916">
            <v>3654.1120000000001</v>
          </cell>
          <cell r="Q2916">
            <v>3186.9379999999996</v>
          </cell>
          <cell r="R2916">
            <v>3647.1109999999994</v>
          </cell>
        </row>
        <row r="2917">
          <cell r="A2917" t="str">
            <v xml:space="preserve"> </v>
          </cell>
          <cell r="B2917" t="str">
            <v xml:space="preserve"> </v>
          </cell>
          <cell r="C2917" t="str">
            <v xml:space="preserve">Бюджет </v>
          </cell>
          <cell r="D2917">
            <v>1240.69</v>
          </cell>
          <cell r="E2917">
            <v>2592</v>
          </cell>
          <cell r="F2917">
            <v>5583.15</v>
          </cell>
          <cell r="H2917">
            <v>1.19</v>
          </cell>
          <cell r="L2917">
            <v>9.3151999999999999E-2</v>
          </cell>
          <cell r="P2917">
            <v>146.35</v>
          </cell>
          <cell r="Q2917">
            <v>0</v>
          </cell>
          <cell r="R2917">
            <v>146.35</v>
          </cell>
        </row>
        <row r="2918">
          <cell r="A2918" t="str">
            <v xml:space="preserve"> </v>
          </cell>
          <cell r="B2918" t="str">
            <v xml:space="preserve"> </v>
          </cell>
          <cell r="C2918" t="str">
            <v xml:space="preserve">"Население" в т.ч. "Жилзаказчик" </v>
          </cell>
          <cell r="D2918">
            <v>28466.799999999999</v>
          </cell>
          <cell r="E2918">
            <v>138857</v>
          </cell>
          <cell r="F2918">
            <v>128387.191899</v>
          </cell>
          <cell r="H2918">
            <v>1.19</v>
          </cell>
          <cell r="L2918">
            <v>2.1876640000000003</v>
          </cell>
          <cell r="P2918">
            <v>3193.9390000000003</v>
          </cell>
          <cell r="Q2918">
            <v>3186.9379999999996</v>
          </cell>
          <cell r="R2918">
            <v>3186.9379999999996</v>
          </cell>
        </row>
        <row r="2919">
          <cell r="A2919" t="str">
            <v xml:space="preserve"> </v>
          </cell>
          <cell r="B2919" t="str">
            <v xml:space="preserve"> </v>
          </cell>
          <cell r="C2919" t="str">
            <v xml:space="preserve">Жилзаказчик </v>
          </cell>
          <cell r="D2919">
            <v>22244.1</v>
          </cell>
          <cell r="E2919">
            <v>110898</v>
          </cell>
          <cell r="F2919">
            <v>101657.571899</v>
          </cell>
          <cell r="H2919">
            <v>1.19</v>
          </cell>
          <cell r="L2919">
            <v>1.7151220000000003</v>
          </cell>
          <cell r="P2919">
            <v>2504.038</v>
          </cell>
          <cell r="Q2919">
            <v>2567.7619999999997</v>
          </cell>
          <cell r="R2919">
            <v>2567.7619999999997</v>
          </cell>
        </row>
        <row r="2920">
          <cell r="A2920" t="str">
            <v xml:space="preserve"> </v>
          </cell>
          <cell r="B2920" t="str">
            <v xml:space="preserve"> </v>
          </cell>
          <cell r="C2920" t="str">
            <v xml:space="preserve">Прочие </v>
          </cell>
          <cell r="D2920">
            <v>2902.22</v>
          </cell>
          <cell r="E2920">
            <v>6993</v>
          </cell>
          <cell r="F2920">
            <v>12504.072540999996</v>
          </cell>
          <cell r="H2920">
            <v>1.19</v>
          </cell>
          <cell r="L2920">
            <v>0.216339</v>
          </cell>
          <cell r="P2920">
            <v>313.82299999999998</v>
          </cell>
          <cell r="Q2920">
            <v>0</v>
          </cell>
          <cell r="R2920">
            <v>313.82299999999998</v>
          </cell>
        </row>
        <row r="2921">
          <cell r="A2921" t="str">
            <v xml:space="preserve">Красная 174 </v>
          </cell>
          <cell r="B2921" t="str">
            <v xml:space="preserve">Хакурате 12 Банк </v>
          </cell>
          <cell r="C2921" t="str">
            <v xml:space="preserve">Прочие </v>
          </cell>
          <cell r="D2921">
            <v>665.52</v>
          </cell>
          <cell r="E2921">
            <v>0</v>
          </cell>
          <cell r="F2921">
            <v>2994.86</v>
          </cell>
          <cell r="G2921">
            <v>0.36</v>
          </cell>
          <cell r="H2921">
            <v>1.19</v>
          </cell>
          <cell r="I2921">
            <v>4.5999999999999996</v>
          </cell>
          <cell r="J2921" t="str">
            <v xml:space="preserve"> </v>
          </cell>
          <cell r="K2921">
            <v>167</v>
          </cell>
          <cell r="L2921">
            <v>5.0012000000000001E-2</v>
          </cell>
          <cell r="M2921">
            <v>-19</v>
          </cell>
          <cell r="N2921">
            <v>18</v>
          </cell>
          <cell r="O2921">
            <v>1</v>
          </cell>
          <cell r="P2921">
            <v>73.016000000000005</v>
          </cell>
          <cell r="Q2921">
            <v>0</v>
          </cell>
          <cell r="R2921">
            <v>73.016000000000005</v>
          </cell>
        </row>
        <row r="2922">
          <cell r="A2922" t="str">
            <v xml:space="preserve">Красная 174 </v>
          </cell>
          <cell r="B2922" t="str">
            <v xml:space="preserve">Красная 174 Гост Кавказ </v>
          </cell>
          <cell r="C2922" t="str">
            <v xml:space="preserve">Прочие </v>
          </cell>
          <cell r="D2922">
            <v>5425.53</v>
          </cell>
          <cell r="E2922">
            <v>23830</v>
          </cell>
          <cell r="F2922">
            <v>24414.89</v>
          </cell>
          <cell r="G2922">
            <v>0.32</v>
          </cell>
          <cell r="H2922">
            <v>1.19</v>
          </cell>
          <cell r="I2922">
            <v>4.5999999999999996</v>
          </cell>
          <cell r="J2922" t="str">
            <v xml:space="preserve"> </v>
          </cell>
          <cell r="K2922">
            <v>167</v>
          </cell>
          <cell r="L2922">
            <v>0.36241000000000001</v>
          </cell>
          <cell r="M2922">
            <v>-19</v>
          </cell>
          <cell r="N2922">
            <v>18</v>
          </cell>
          <cell r="O2922">
            <v>1</v>
          </cell>
          <cell r="P2922">
            <v>529.11</v>
          </cell>
          <cell r="Q2922">
            <v>0</v>
          </cell>
          <cell r="R2922">
            <v>529.11</v>
          </cell>
        </row>
        <row r="2923">
          <cell r="A2923" t="str">
            <v xml:space="preserve">Красная 174 </v>
          </cell>
          <cell r="B2923" t="str">
            <v xml:space="preserve">Красная 174 Сауна Кавказ </v>
          </cell>
          <cell r="C2923" t="str">
            <v xml:space="preserve">Прочие </v>
          </cell>
          <cell r="D2923">
            <v>203.58</v>
          </cell>
          <cell r="E2923">
            <v>490</v>
          </cell>
          <cell r="F2923">
            <v>916.12</v>
          </cell>
          <cell r="G2923">
            <v>0.28000000000000003</v>
          </cell>
          <cell r="H2923">
            <v>1.19</v>
          </cell>
          <cell r="I2923">
            <v>4.5999999999999996</v>
          </cell>
          <cell r="J2923" t="str">
            <v xml:space="preserve"> </v>
          </cell>
          <cell r="K2923">
            <v>167</v>
          </cell>
          <cell r="L2923">
            <v>1.4150000000000001E-2</v>
          </cell>
          <cell r="M2923">
            <v>-19</v>
          </cell>
          <cell r="N2923">
            <v>25</v>
          </cell>
          <cell r="O2923">
            <v>1</v>
          </cell>
          <cell r="P2923">
            <v>26.396999999999998</v>
          </cell>
          <cell r="Q2923">
            <v>0</v>
          </cell>
          <cell r="R2923">
            <v>26.396999999999998</v>
          </cell>
        </row>
        <row r="2924">
          <cell r="A2924" t="str">
            <v xml:space="preserve">Красная 174 </v>
          </cell>
          <cell r="B2924" t="str">
            <v xml:space="preserve">Красная 168 школа </v>
          </cell>
          <cell r="C2924" t="str">
            <v xml:space="preserve">Бюджет </v>
          </cell>
          <cell r="D2924">
            <v>661.5</v>
          </cell>
          <cell r="E2924">
            <v>2963</v>
          </cell>
          <cell r="F2924">
            <v>2963</v>
          </cell>
          <cell r="G2924">
            <v>0.39</v>
          </cell>
          <cell r="H2924">
            <v>1.19</v>
          </cell>
          <cell r="I2924">
            <v>4.5999999999999996</v>
          </cell>
          <cell r="J2924" t="str">
            <v xml:space="preserve"> </v>
          </cell>
          <cell r="K2924">
            <v>167</v>
          </cell>
          <cell r="L2924">
            <v>5.3404E-2</v>
          </cell>
          <cell r="M2924">
            <v>-19</v>
          </cell>
          <cell r="N2924">
            <v>18</v>
          </cell>
          <cell r="O2924">
            <v>1</v>
          </cell>
          <cell r="P2924">
            <v>77.97</v>
          </cell>
          <cell r="Q2924">
            <v>0</v>
          </cell>
          <cell r="R2924">
            <v>77.97</v>
          </cell>
        </row>
        <row r="2925">
          <cell r="A2925" t="str">
            <v xml:space="preserve">Красная 174 </v>
          </cell>
          <cell r="B2925" t="str">
            <v xml:space="preserve">Коммунаров 201 ДО № 8619/0127 </v>
          </cell>
          <cell r="C2925" t="str">
            <v xml:space="preserve">Прочие </v>
          </cell>
          <cell r="D2925">
            <v>431.4</v>
          </cell>
          <cell r="E2925">
            <v>0</v>
          </cell>
          <cell r="F2925">
            <v>1471.21</v>
          </cell>
          <cell r="G2925">
            <v>0.38</v>
          </cell>
          <cell r="H2925">
            <v>1.19</v>
          </cell>
          <cell r="I2925">
            <v>4.5999999999999996</v>
          </cell>
          <cell r="J2925" t="str">
            <v xml:space="preserve"> </v>
          </cell>
          <cell r="K2925">
            <v>167</v>
          </cell>
          <cell r="L2925">
            <v>2.5660000000000002E-2</v>
          </cell>
          <cell r="M2925">
            <v>-19</v>
          </cell>
          <cell r="N2925">
            <v>18</v>
          </cell>
          <cell r="O2925">
            <v>1</v>
          </cell>
          <cell r="P2925">
            <v>37.463999999999999</v>
          </cell>
          <cell r="Q2925">
            <v>0</v>
          </cell>
          <cell r="R2925">
            <v>37.463999999999999</v>
          </cell>
        </row>
        <row r="2926">
          <cell r="A2926" t="str">
            <v xml:space="preserve">Красная 174 </v>
          </cell>
          <cell r="B2926" t="str">
            <v xml:space="preserve">Коммунаров 207 адм.зд. </v>
          </cell>
          <cell r="C2926" t="str">
            <v xml:space="preserve">Прочие </v>
          </cell>
          <cell r="D2926">
            <v>668.46</v>
          </cell>
          <cell r="E2926">
            <v>0</v>
          </cell>
          <cell r="F2926">
            <v>2830.49</v>
          </cell>
          <cell r="G2926">
            <v>0.43</v>
          </cell>
          <cell r="H2926">
            <v>1.19</v>
          </cell>
          <cell r="I2926">
            <v>4.5999999999999996</v>
          </cell>
          <cell r="J2926" t="str">
            <v xml:space="preserve"> </v>
          </cell>
          <cell r="K2926">
            <v>167</v>
          </cell>
          <cell r="L2926">
            <v>5.6457999999999994E-2</v>
          </cell>
          <cell r="M2926">
            <v>-19</v>
          </cell>
          <cell r="N2926">
            <v>18</v>
          </cell>
          <cell r="O2926">
            <v>1</v>
          </cell>
          <cell r="P2926">
            <v>82.427000000000007</v>
          </cell>
          <cell r="Q2926">
            <v>0</v>
          </cell>
          <cell r="R2926">
            <v>82.427000000000007</v>
          </cell>
        </row>
        <row r="2927">
          <cell r="A2927" t="str">
            <v xml:space="preserve">Красная 174 </v>
          </cell>
          <cell r="B2927" t="str">
            <v xml:space="preserve">Коммунаров 201  ЦГДБ </v>
          </cell>
          <cell r="C2927" t="str">
            <v xml:space="preserve">Бюджет </v>
          </cell>
          <cell r="D2927">
            <v>476.38</v>
          </cell>
          <cell r="E2927">
            <v>250</v>
          </cell>
          <cell r="F2927">
            <v>2143.71</v>
          </cell>
          <cell r="G2927">
            <v>0.4</v>
          </cell>
          <cell r="H2927">
            <v>1.19</v>
          </cell>
          <cell r="I2927">
            <v>4.5999999999999996</v>
          </cell>
          <cell r="J2927" t="str">
            <v xml:space="preserve"> </v>
          </cell>
          <cell r="K2927">
            <v>167</v>
          </cell>
          <cell r="L2927">
            <v>3.9775999999999999E-2</v>
          </cell>
          <cell r="M2927">
            <v>-19</v>
          </cell>
          <cell r="N2927">
            <v>18</v>
          </cell>
          <cell r="O2927">
            <v>1</v>
          </cell>
          <cell r="P2927">
            <v>58.070999999999998</v>
          </cell>
          <cell r="Q2927">
            <v>0</v>
          </cell>
          <cell r="R2927">
            <v>58.070999999999998</v>
          </cell>
        </row>
        <row r="2928">
          <cell r="A2928" t="str">
            <v xml:space="preserve">Красная 174 </v>
          </cell>
          <cell r="B2928" t="str">
            <v xml:space="preserve">Хакурате 7  маг-н </v>
          </cell>
          <cell r="C2928" t="str">
            <v xml:space="preserve">Прочие </v>
          </cell>
          <cell r="D2928">
            <v>269.12</v>
          </cell>
          <cell r="E2928">
            <v>333</v>
          </cell>
          <cell r="F2928">
            <v>1211.04</v>
          </cell>
          <cell r="G2928">
            <v>0.37</v>
          </cell>
          <cell r="H2928">
            <v>1.19</v>
          </cell>
          <cell r="I2928">
            <v>4.5999999999999996</v>
          </cell>
          <cell r="J2928" t="str">
            <v xml:space="preserve"> </v>
          </cell>
          <cell r="K2928">
            <v>167</v>
          </cell>
          <cell r="L2928">
            <v>1.9100000000000002E-2</v>
          </cell>
          <cell r="M2928">
            <v>-19</v>
          </cell>
          <cell r="N2928">
            <v>15</v>
          </cell>
          <cell r="O2928">
            <v>1</v>
          </cell>
          <cell r="P2928">
            <v>23.593</v>
          </cell>
          <cell r="Q2928">
            <v>0</v>
          </cell>
          <cell r="R2928">
            <v>23.593</v>
          </cell>
        </row>
        <row r="2929">
          <cell r="A2929" t="str">
            <v xml:space="preserve">Красная 174 </v>
          </cell>
          <cell r="B2929" t="str">
            <v xml:space="preserve">Красная 166 учебный корпус </v>
          </cell>
          <cell r="C2929" t="str">
            <v xml:space="preserve">Бюджет </v>
          </cell>
          <cell r="D2929">
            <v>3646.35</v>
          </cell>
          <cell r="E2929">
            <v>0</v>
          </cell>
          <cell r="F2929">
            <v>16408.57</v>
          </cell>
          <cell r="G2929">
            <v>0.30000000000000004</v>
          </cell>
          <cell r="H2929">
            <v>1.19</v>
          </cell>
          <cell r="I2929">
            <v>4.5999999999999996</v>
          </cell>
          <cell r="J2929" t="str">
            <v xml:space="preserve"> </v>
          </cell>
          <cell r="K2929">
            <v>167</v>
          </cell>
          <cell r="L2929">
            <v>0.216</v>
          </cell>
          <cell r="M2929">
            <v>-19</v>
          </cell>
          <cell r="N2929">
            <v>16</v>
          </cell>
          <cell r="O2929">
            <v>1</v>
          </cell>
          <cell r="P2929">
            <v>283.90600000000001</v>
          </cell>
          <cell r="Q2929">
            <v>0</v>
          </cell>
          <cell r="R2929">
            <v>283.90600000000001</v>
          </cell>
        </row>
        <row r="2930">
          <cell r="A2930" t="str">
            <v xml:space="preserve">Красная 174 </v>
          </cell>
          <cell r="B2930" t="str">
            <v xml:space="preserve">Хакурате,3 нежилое пом. </v>
          </cell>
          <cell r="C2930" t="str">
            <v xml:space="preserve">Прочие </v>
          </cell>
          <cell r="D2930">
            <v>57.2</v>
          </cell>
          <cell r="E2930">
            <v>0</v>
          </cell>
          <cell r="F2930">
            <v>214.46</v>
          </cell>
          <cell r="G2930">
            <v>0.38</v>
          </cell>
          <cell r="H2930">
            <v>1.19</v>
          </cell>
          <cell r="I2930">
            <v>4.5999999999999996</v>
          </cell>
          <cell r="J2930" t="str">
            <v xml:space="preserve"> </v>
          </cell>
          <cell r="K2930">
            <v>167</v>
          </cell>
          <cell r="L2930">
            <v>3.8200000000000005E-3</v>
          </cell>
          <cell r="M2930">
            <v>-19</v>
          </cell>
          <cell r="N2930">
            <v>18</v>
          </cell>
          <cell r="O2930">
            <v>1</v>
          </cell>
          <cell r="P2930">
            <v>5.5780000000000003</v>
          </cell>
          <cell r="Q2930">
            <v>0</v>
          </cell>
          <cell r="R2930">
            <v>5.5780000000000003</v>
          </cell>
        </row>
        <row r="2931">
          <cell r="A2931" t="str">
            <v xml:space="preserve">Красная 174 </v>
          </cell>
          <cell r="B2931" t="str">
            <v xml:space="preserve">Новокузнечная 10 кв.2а </v>
          </cell>
          <cell r="C2931" t="str">
            <v xml:space="preserve">Население </v>
          </cell>
          <cell r="D2931">
            <v>60.4</v>
          </cell>
          <cell r="E2931">
            <v>0</v>
          </cell>
          <cell r="F2931">
            <v>278.75</v>
          </cell>
          <cell r="G2931">
            <v>0.46</v>
          </cell>
          <cell r="H2931">
            <v>1.19</v>
          </cell>
          <cell r="I2931">
            <v>4.5999999999999996</v>
          </cell>
          <cell r="J2931" t="str">
            <v xml:space="preserve">3 </v>
          </cell>
          <cell r="K2931">
            <v>167</v>
          </cell>
          <cell r="L2931">
            <v>5.9870000000000001E-3</v>
          </cell>
          <cell r="M2931">
            <v>-19</v>
          </cell>
          <cell r="N2931">
            <v>18</v>
          </cell>
          <cell r="O2931">
            <v>1</v>
          </cell>
          <cell r="P2931">
            <v>8.7409999999999997</v>
          </cell>
          <cell r="Q2931">
            <v>8.016</v>
          </cell>
          <cell r="R2931">
            <v>8.016</v>
          </cell>
        </row>
        <row r="2932">
          <cell r="A2932" t="str">
            <v xml:space="preserve">Красная 174 </v>
          </cell>
          <cell r="B2932" t="str">
            <v xml:space="preserve">Новокузнечная 10 кв.2 </v>
          </cell>
          <cell r="C2932" t="str">
            <v xml:space="preserve">Население </v>
          </cell>
          <cell r="D2932">
            <v>55</v>
          </cell>
          <cell r="E2932">
            <v>0</v>
          </cell>
          <cell r="F2932">
            <v>253.85</v>
          </cell>
          <cell r="G2932">
            <v>0.46</v>
          </cell>
          <cell r="H2932">
            <v>1.19</v>
          </cell>
          <cell r="I2932">
            <v>4.5999999999999996</v>
          </cell>
          <cell r="J2932" t="str">
            <v xml:space="preserve">3 </v>
          </cell>
          <cell r="K2932">
            <v>167</v>
          </cell>
          <cell r="L2932">
            <v>5.4519999999999994E-3</v>
          </cell>
          <cell r="M2932">
            <v>-19</v>
          </cell>
          <cell r="N2932">
            <v>18</v>
          </cell>
          <cell r="O2932">
            <v>1</v>
          </cell>
          <cell r="P2932">
            <v>7.9589999999999996</v>
          </cell>
          <cell r="Q2932">
            <v>7.2969999999999997</v>
          </cell>
          <cell r="R2932">
            <v>7.2969999999999997</v>
          </cell>
        </row>
        <row r="2933">
          <cell r="A2933" t="str">
            <v xml:space="preserve">Красная 174 </v>
          </cell>
          <cell r="B2933" t="str">
            <v xml:space="preserve">Новокузнечная 10 кв.3 </v>
          </cell>
          <cell r="C2933" t="str">
            <v xml:space="preserve">Население </v>
          </cell>
          <cell r="D2933">
            <v>86.5</v>
          </cell>
          <cell r="E2933">
            <v>0</v>
          </cell>
          <cell r="F2933">
            <v>399.2</v>
          </cell>
          <cell r="G2933">
            <v>0.46</v>
          </cell>
          <cell r="H2933">
            <v>1.19</v>
          </cell>
          <cell r="I2933">
            <v>4.5999999999999996</v>
          </cell>
          <cell r="J2933" t="str">
            <v xml:space="preserve">3 </v>
          </cell>
          <cell r="K2933">
            <v>167</v>
          </cell>
          <cell r="L2933">
            <v>8.574E-3</v>
          </cell>
          <cell r="M2933">
            <v>-19</v>
          </cell>
          <cell r="N2933">
            <v>18</v>
          </cell>
          <cell r="O2933">
            <v>1</v>
          </cell>
          <cell r="P2933">
            <v>12.516999999999999</v>
          </cell>
          <cell r="Q2933">
            <v>11.476000000000001</v>
          </cell>
          <cell r="R2933">
            <v>11.476000000000001</v>
          </cell>
        </row>
        <row r="2934">
          <cell r="A2934" t="str">
            <v xml:space="preserve">Красная 174 </v>
          </cell>
          <cell r="B2934" t="str">
            <v xml:space="preserve">Новокузнечная 10 кв.4 </v>
          </cell>
          <cell r="C2934" t="str">
            <v xml:space="preserve">Население </v>
          </cell>
          <cell r="D2934">
            <v>116.6</v>
          </cell>
          <cell r="E2934">
            <v>0</v>
          </cell>
          <cell r="F2934">
            <v>538.16999999999996</v>
          </cell>
          <cell r="G2934">
            <v>0.46</v>
          </cell>
          <cell r="H2934">
            <v>1.19</v>
          </cell>
          <cell r="I2934">
            <v>4.5999999999999996</v>
          </cell>
          <cell r="J2934" t="str">
            <v xml:space="preserve">3 </v>
          </cell>
          <cell r="K2934">
            <v>167</v>
          </cell>
          <cell r="L2934">
            <v>1.1557999999999999E-2</v>
          </cell>
          <cell r="M2934">
            <v>-19</v>
          </cell>
          <cell r="N2934">
            <v>18</v>
          </cell>
          <cell r="O2934">
            <v>1</v>
          </cell>
          <cell r="P2934">
            <v>16.873000000000001</v>
          </cell>
          <cell r="Q2934">
            <v>15.467000000000001</v>
          </cell>
          <cell r="R2934">
            <v>15.467000000000001</v>
          </cell>
        </row>
        <row r="2935">
          <cell r="A2935" t="str">
            <v xml:space="preserve">Красная 174 </v>
          </cell>
          <cell r="B2935" t="str">
            <v xml:space="preserve">Новокузнечная 10 кв.5 </v>
          </cell>
          <cell r="C2935" t="str">
            <v xml:space="preserve">Население </v>
          </cell>
          <cell r="D2935">
            <v>86.1</v>
          </cell>
          <cell r="E2935">
            <v>0</v>
          </cell>
          <cell r="F2935">
            <v>397.39</v>
          </cell>
          <cell r="G2935">
            <v>0.46</v>
          </cell>
          <cell r="H2935">
            <v>1.19</v>
          </cell>
          <cell r="I2935">
            <v>4.5999999999999996</v>
          </cell>
          <cell r="J2935" t="str">
            <v xml:space="preserve">3 </v>
          </cell>
          <cell r="K2935">
            <v>167</v>
          </cell>
          <cell r="L2935">
            <v>8.5349999999999992E-3</v>
          </cell>
          <cell r="M2935">
            <v>-19</v>
          </cell>
          <cell r="N2935">
            <v>18</v>
          </cell>
          <cell r="O2935">
            <v>1</v>
          </cell>
          <cell r="P2935">
            <v>12.461</v>
          </cell>
          <cell r="Q2935">
            <v>11.420999999999999</v>
          </cell>
          <cell r="R2935">
            <v>11.420999999999999</v>
          </cell>
        </row>
        <row r="2936">
          <cell r="A2936" t="str">
            <v xml:space="preserve">Красная 174 </v>
          </cell>
          <cell r="B2936" t="str">
            <v xml:space="preserve">Новокузнечная 10 кв.6 </v>
          </cell>
          <cell r="C2936" t="str">
            <v xml:space="preserve">Население </v>
          </cell>
          <cell r="D2936">
            <v>113.4</v>
          </cell>
          <cell r="E2936">
            <v>0</v>
          </cell>
          <cell r="F2936">
            <v>523.4</v>
          </cell>
          <cell r="G2936">
            <v>0.46</v>
          </cell>
          <cell r="H2936">
            <v>1.19</v>
          </cell>
          <cell r="I2936">
            <v>4.5999999999999996</v>
          </cell>
          <cell r="J2936" t="str">
            <v xml:space="preserve">3 </v>
          </cell>
          <cell r="K2936">
            <v>167</v>
          </cell>
          <cell r="L2936">
            <v>1.1240999999999999E-2</v>
          </cell>
          <cell r="M2936">
            <v>-19</v>
          </cell>
          <cell r="N2936">
            <v>18</v>
          </cell>
          <cell r="O2936">
            <v>1</v>
          </cell>
          <cell r="P2936">
            <v>16.413</v>
          </cell>
          <cell r="Q2936">
            <v>15.047000000000001</v>
          </cell>
          <cell r="R2936">
            <v>15.047000000000001</v>
          </cell>
        </row>
        <row r="2937">
          <cell r="A2937" t="str">
            <v xml:space="preserve">Красная 174 </v>
          </cell>
          <cell r="B2937" t="str">
            <v xml:space="preserve">Новокузнечная 10 кв.7 </v>
          </cell>
          <cell r="C2937" t="str">
            <v xml:space="preserve">Население </v>
          </cell>
          <cell r="D2937">
            <v>57.4</v>
          </cell>
          <cell r="E2937">
            <v>0</v>
          </cell>
          <cell r="F2937">
            <v>264.95</v>
          </cell>
          <cell r="G2937">
            <v>0.46</v>
          </cell>
          <cell r="H2937">
            <v>1.19</v>
          </cell>
          <cell r="I2937">
            <v>4.5999999999999996</v>
          </cell>
          <cell r="J2937" t="str">
            <v xml:space="preserve">3 </v>
          </cell>
          <cell r="K2937">
            <v>167</v>
          </cell>
          <cell r="L2937">
            <v>5.6900000000000006E-3</v>
          </cell>
          <cell r="M2937">
            <v>-19</v>
          </cell>
          <cell r="N2937">
            <v>18</v>
          </cell>
          <cell r="O2937">
            <v>1</v>
          </cell>
          <cell r="P2937">
            <v>8.3070000000000004</v>
          </cell>
          <cell r="Q2937">
            <v>7.617</v>
          </cell>
          <cell r="R2937">
            <v>7.617</v>
          </cell>
        </row>
        <row r="2938">
          <cell r="A2938" t="str">
            <v xml:space="preserve">Красная 174 </v>
          </cell>
          <cell r="B2938" t="str">
            <v xml:space="preserve">Новокузнечная 10 кв.8 </v>
          </cell>
          <cell r="C2938" t="str">
            <v xml:space="preserve">Население </v>
          </cell>
          <cell r="D2938">
            <v>80.599999999999994</v>
          </cell>
          <cell r="E2938">
            <v>0</v>
          </cell>
          <cell r="F2938">
            <v>397.4</v>
          </cell>
          <cell r="G2938">
            <v>0.46</v>
          </cell>
          <cell r="H2938">
            <v>1.19</v>
          </cell>
          <cell r="I2938">
            <v>4.5999999999999996</v>
          </cell>
          <cell r="J2938" t="str">
            <v xml:space="preserve">3 </v>
          </cell>
          <cell r="K2938">
            <v>167</v>
          </cell>
          <cell r="L2938">
            <v>8.5349999999999992E-3</v>
          </cell>
          <cell r="M2938">
            <v>-19</v>
          </cell>
          <cell r="N2938">
            <v>18</v>
          </cell>
          <cell r="O2938">
            <v>1</v>
          </cell>
          <cell r="P2938">
            <v>12.461</v>
          </cell>
          <cell r="Q2938">
            <v>10.691000000000001</v>
          </cell>
          <cell r="R2938">
            <v>10.691000000000001</v>
          </cell>
        </row>
        <row r="2939">
          <cell r="A2939" t="str">
            <v xml:space="preserve">Красная 174 </v>
          </cell>
          <cell r="B2939" t="str">
            <v xml:space="preserve">Новокузнечная 10 кв.9 </v>
          </cell>
          <cell r="C2939" t="str">
            <v xml:space="preserve">Население </v>
          </cell>
          <cell r="D2939">
            <v>50.1</v>
          </cell>
          <cell r="E2939">
            <v>0</v>
          </cell>
          <cell r="F2939">
            <v>244.44</v>
          </cell>
          <cell r="G2939">
            <v>0.46</v>
          </cell>
          <cell r="H2939">
            <v>1.19</v>
          </cell>
          <cell r="I2939">
            <v>4.5999999999999996</v>
          </cell>
          <cell r="J2939" t="str">
            <v xml:space="preserve">3 </v>
          </cell>
          <cell r="K2939">
            <v>167</v>
          </cell>
          <cell r="L2939">
            <v>4.9659999999999999E-3</v>
          </cell>
          <cell r="M2939">
            <v>-19</v>
          </cell>
          <cell r="N2939">
            <v>16</v>
          </cell>
          <cell r="O2939">
            <v>1</v>
          </cell>
          <cell r="P2939">
            <v>6.5270000000000001</v>
          </cell>
          <cell r="Q2939">
            <v>6.6449999999999996</v>
          </cell>
          <cell r="R2939">
            <v>6.6449999999999996</v>
          </cell>
        </row>
        <row r="2940">
          <cell r="A2940" t="str">
            <v xml:space="preserve">Красная 174 </v>
          </cell>
          <cell r="B2940" t="str">
            <v xml:space="preserve">Новокузнечная 10 кв.10 </v>
          </cell>
          <cell r="C2940" t="str">
            <v xml:space="preserve">Население </v>
          </cell>
          <cell r="D2940">
            <v>85.9</v>
          </cell>
          <cell r="E2940">
            <v>0</v>
          </cell>
          <cell r="F2940">
            <v>396.47</v>
          </cell>
          <cell r="G2940">
            <v>0.46</v>
          </cell>
          <cell r="H2940">
            <v>1.19</v>
          </cell>
          <cell r="I2940">
            <v>4.5999999999999996</v>
          </cell>
          <cell r="J2940" t="str">
            <v xml:space="preserve">3 </v>
          </cell>
          <cell r="K2940">
            <v>167</v>
          </cell>
          <cell r="L2940">
            <v>8.515E-3</v>
          </cell>
          <cell r="M2940">
            <v>-19</v>
          </cell>
          <cell r="N2940">
            <v>18</v>
          </cell>
          <cell r="O2940">
            <v>1</v>
          </cell>
          <cell r="P2940">
            <v>12.430999999999999</v>
          </cell>
          <cell r="Q2940">
            <v>11.399000000000001</v>
          </cell>
          <cell r="R2940">
            <v>11.399000000000001</v>
          </cell>
        </row>
        <row r="2941">
          <cell r="A2941" t="str">
            <v xml:space="preserve">Красная 174 </v>
          </cell>
          <cell r="B2941" t="str">
            <v xml:space="preserve">Новокузнечная 10 кв.11 </v>
          </cell>
          <cell r="C2941" t="str">
            <v xml:space="preserve">Население </v>
          </cell>
          <cell r="D2941">
            <v>55.7</v>
          </cell>
          <cell r="E2941">
            <v>0</v>
          </cell>
          <cell r="F2941">
            <v>257.05</v>
          </cell>
          <cell r="G2941">
            <v>0.46</v>
          </cell>
          <cell r="H2941">
            <v>1.19</v>
          </cell>
          <cell r="I2941">
            <v>4.5999999999999996</v>
          </cell>
          <cell r="J2941" t="str">
            <v xml:space="preserve">3 </v>
          </cell>
          <cell r="K2941">
            <v>167</v>
          </cell>
          <cell r="L2941">
            <v>5.5209999999999999E-3</v>
          </cell>
          <cell r="M2941">
            <v>-19</v>
          </cell>
          <cell r="N2941">
            <v>18</v>
          </cell>
          <cell r="O2941">
            <v>1</v>
          </cell>
          <cell r="P2941">
            <v>8.06</v>
          </cell>
          <cell r="Q2941">
            <v>7.391</v>
          </cell>
          <cell r="R2941">
            <v>7.391</v>
          </cell>
        </row>
        <row r="2942">
          <cell r="A2942" t="str">
            <v xml:space="preserve">Красная 174 </v>
          </cell>
          <cell r="B2942" t="str">
            <v xml:space="preserve">Новокузнечная 10 кв.12 </v>
          </cell>
          <cell r="C2942" t="str">
            <v xml:space="preserve">Население </v>
          </cell>
          <cell r="D2942">
            <v>86.1</v>
          </cell>
          <cell r="E2942">
            <v>0</v>
          </cell>
          <cell r="F2942">
            <v>397.4</v>
          </cell>
          <cell r="G2942">
            <v>0.46</v>
          </cell>
          <cell r="H2942">
            <v>1.19</v>
          </cell>
          <cell r="I2942">
            <v>4.5999999999999996</v>
          </cell>
          <cell r="J2942" t="str">
            <v xml:space="preserve">3 </v>
          </cell>
          <cell r="K2942">
            <v>167</v>
          </cell>
          <cell r="L2942">
            <v>8.5349999999999992E-3</v>
          </cell>
          <cell r="M2942">
            <v>-19</v>
          </cell>
          <cell r="N2942">
            <v>18</v>
          </cell>
          <cell r="O2942">
            <v>1</v>
          </cell>
          <cell r="P2942">
            <v>12.461</v>
          </cell>
          <cell r="Q2942">
            <v>11.420999999999999</v>
          </cell>
          <cell r="R2942">
            <v>11.420999999999999</v>
          </cell>
        </row>
        <row r="2943">
          <cell r="A2943" t="str">
            <v xml:space="preserve">Красная 174 </v>
          </cell>
          <cell r="B2943" t="str">
            <v xml:space="preserve">Красная 170 кв 2 неж.п </v>
          </cell>
          <cell r="C2943" t="str">
            <v xml:space="preserve">Прочие </v>
          </cell>
          <cell r="D2943">
            <v>55.9</v>
          </cell>
          <cell r="E2943">
            <v>0</v>
          </cell>
          <cell r="F2943">
            <v>182.92</v>
          </cell>
          <cell r="G2943">
            <v>0.37</v>
          </cell>
          <cell r="H2943">
            <v>1.19</v>
          </cell>
          <cell r="I2943">
            <v>4.5999999999999996</v>
          </cell>
          <cell r="J2943" t="str">
            <v xml:space="preserve"> </v>
          </cell>
          <cell r="K2943">
            <v>167</v>
          </cell>
          <cell r="L2943">
            <v>2.99E-3</v>
          </cell>
          <cell r="M2943">
            <v>-19</v>
          </cell>
          <cell r="N2943">
            <v>18</v>
          </cell>
          <cell r="O2943">
            <v>1</v>
          </cell>
          <cell r="P2943">
            <v>4.3650000000000002</v>
          </cell>
          <cell r="Q2943">
            <v>0</v>
          </cell>
          <cell r="R2943">
            <v>4.3650000000000002</v>
          </cell>
        </row>
        <row r="2944">
          <cell r="A2944" t="str">
            <v xml:space="preserve">Красная 174 </v>
          </cell>
          <cell r="B2944" t="str">
            <v xml:space="preserve">Красная 172 кв 23 маг </v>
          </cell>
          <cell r="C2944" t="str">
            <v xml:space="preserve">Прочие </v>
          </cell>
          <cell r="D2944">
            <v>73.790000000000006</v>
          </cell>
          <cell r="E2944">
            <v>0</v>
          </cell>
          <cell r="F2944">
            <v>332.05</v>
          </cell>
          <cell r="G2944">
            <v>0.34</v>
          </cell>
          <cell r="H2944">
            <v>1.19</v>
          </cell>
          <cell r="I2944">
            <v>4.5999999999999996</v>
          </cell>
          <cell r="J2944" t="str">
            <v xml:space="preserve"> </v>
          </cell>
          <cell r="K2944">
            <v>167</v>
          </cell>
          <cell r="L2944">
            <v>5.1600000000000005E-3</v>
          </cell>
          <cell r="M2944">
            <v>-19</v>
          </cell>
          <cell r="N2944">
            <v>18</v>
          </cell>
          <cell r="O2944">
            <v>1</v>
          </cell>
          <cell r="P2944">
            <v>7.5330000000000004</v>
          </cell>
          <cell r="Q2944">
            <v>0</v>
          </cell>
          <cell r="R2944">
            <v>7.5330000000000004</v>
          </cell>
        </row>
        <row r="2945">
          <cell r="A2945" t="str">
            <v xml:space="preserve">Красная 174 </v>
          </cell>
          <cell r="B2945" t="str">
            <v xml:space="preserve">Красная 172 кв 22 офис </v>
          </cell>
          <cell r="C2945" t="str">
            <v xml:space="preserve">Прочие </v>
          </cell>
          <cell r="D2945">
            <v>74.22</v>
          </cell>
          <cell r="E2945">
            <v>0</v>
          </cell>
          <cell r="F2945">
            <v>333.99</v>
          </cell>
          <cell r="G2945">
            <v>0.34</v>
          </cell>
          <cell r="H2945">
            <v>1.19</v>
          </cell>
          <cell r="I2945">
            <v>4.5999999999999996</v>
          </cell>
          <cell r="J2945" t="str">
            <v xml:space="preserve"> </v>
          </cell>
          <cell r="K2945">
            <v>167</v>
          </cell>
          <cell r="L2945">
            <v>5.1900000000000002E-3</v>
          </cell>
          <cell r="M2945">
            <v>-19</v>
          </cell>
          <cell r="N2945">
            <v>18</v>
          </cell>
          <cell r="O2945">
            <v>1</v>
          </cell>
          <cell r="P2945">
            <v>7.577</v>
          </cell>
          <cell r="Q2945">
            <v>0</v>
          </cell>
          <cell r="R2945">
            <v>7.577</v>
          </cell>
        </row>
        <row r="2946">
          <cell r="A2946" t="str">
            <v xml:space="preserve">Красная 174 </v>
          </cell>
          <cell r="B2946" t="str">
            <v xml:space="preserve">Красная 172 АПТЕКА 15 </v>
          </cell>
          <cell r="C2946" t="str">
            <v xml:space="preserve">Прочие </v>
          </cell>
          <cell r="D2946">
            <v>321.7</v>
          </cell>
          <cell r="E2946">
            <v>2803</v>
          </cell>
          <cell r="F2946">
            <v>1447.66</v>
          </cell>
          <cell r="G2946">
            <v>0.34</v>
          </cell>
          <cell r="H2946">
            <v>1.19</v>
          </cell>
          <cell r="I2946">
            <v>4.5999999999999996</v>
          </cell>
          <cell r="J2946" t="str">
            <v xml:space="preserve"> </v>
          </cell>
          <cell r="K2946">
            <v>167</v>
          </cell>
          <cell r="L2946">
            <v>2.2495999999999999E-2</v>
          </cell>
          <cell r="M2946">
            <v>-19</v>
          </cell>
          <cell r="N2946">
            <v>18</v>
          </cell>
          <cell r="O2946">
            <v>1</v>
          </cell>
          <cell r="P2946">
            <v>32.843000000000004</v>
          </cell>
          <cell r="Q2946">
            <v>0</v>
          </cell>
          <cell r="R2946">
            <v>32.843000000000004</v>
          </cell>
        </row>
        <row r="2947">
          <cell r="A2947" t="str">
            <v xml:space="preserve">Красная 174 </v>
          </cell>
          <cell r="B2947" t="str">
            <v xml:space="preserve">Красная 172 АД.ЗД. </v>
          </cell>
          <cell r="C2947" t="str">
            <v xml:space="preserve">Прочие </v>
          </cell>
          <cell r="D2947">
            <v>157.6</v>
          </cell>
          <cell r="E2947">
            <v>563</v>
          </cell>
          <cell r="F2947">
            <v>470</v>
          </cell>
          <cell r="G2947">
            <v>0.60000000000000009</v>
          </cell>
          <cell r="H2947">
            <v>1.19</v>
          </cell>
          <cell r="I2947">
            <v>4.5999999999999996</v>
          </cell>
          <cell r="J2947" t="str">
            <v xml:space="preserve"> </v>
          </cell>
          <cell r="K2947">
            <v>167</v>
          </cell>
          <cell r="L2947">
            <v>1.2969E-2</v>
          </cell>
          <cell r="M2947">
            <v>-19</v>
          </cell>
          <cell r="N2947">
            <v>18</v>
          </cell>
          <cell r="O2947">
            <v>1</v>
          </cell>
          <cell r="P2947">
            <v>18.934999999999999</v>
          </cell>
          <cell r="Q2947">
            <v>0</v>
          </cell>
          <cell r="R2947">
            <v>18.934999999999999</v>
          </cell>
        </row>
        <row r="2948">
          <cell r="A2948" t="str">
            <v xml:space="preserve">Красная 174 </v>
          </cell>
          <cell r="B2948" t="str">
            <v xml:space="preserve">Красная 174 ОФИС </v>
          </cell>
          <cell r="C2948" t="str">
            <v xml:space="preserve">Прочие </v>
          </cell>
          <cell r="D2948">
            <v>612.75</v>
          </cell>
          <cell r="E2948">
            <v>0</v>
          </cell>
          <cell r="F2948">
            <v>2757.39</v>
          </cell>
          <cell r="G2948">
            <v>0.43</v>
          </cell>
          <cell r="H2948">
            <v>1.19</v>
          </cell>
          <cell r="I2948">
            <v>4.5999999999999996</v>
          </cell>
          <cell r="J2948" t="str">
            <v xml:space="preserve"> </v>
          </cell>
          <cell r="K2948">
            <v>167</v>
          </cell>
          <cell r="L2948">
            <v>5.5E-2</v>
          </cell>
          <cell r="M2948">
            <v>-19</v>
          </cell>
          <cell r="N2948">
            <v>18</v>
          </cell>
          <cell r="O2948">
            <v>1</v>
          </cell>
          <cell r="P2948">
            <v>80.299000000000007</v>
          </cell>
          <cell r="Q2948">
            <v>0</v>
          </cell>
          <cell r="R2948">
            <v>80.299000000000007</v>
          </cell>
        </row>
        <row r="2949">
          <cell r="A2949" t="str">
            <v xml:space="preserve">Красная 174 </v>
          </cell>
          <cell r="B2949" t="str">
            <v xml:space="preserve">Хакурате 12 фотоат 7 </v>
          </cell>
          <cell r="C2949" t="str">
            <v xml:space="preserve">Прочие </v>
          </cell>
          <cell r="D2949">
            <v>90.06</v>
          </cell>
          <cell r="E2949">
            <v>1250</v>
          </cell>
          <cell r="F2949">
            <v>405.29</v>
          </cell>
          <cell r="G2949">
            <v>0.36</v>
          </cell>
          <cell r="H2949">
            <v>1.19</v>
          </cell>
          <cell r="I2949">
            <v>4.5999999999999996</v>
          </cell>
          <cell r="J2949" t="str">
            <v xml:space="preserve"> </v>
          </cell>
          <cell r="K2949">
            <v>167</v>
          </cell>
          <cell r="L2949">
            <v>6.7679999999999997E-3</v>
          </cell>
          <cell r="M2949">
            <v>-19</v>
          </cell>
          <cell r="N2949">
            <v>18</v>
          </cell>
          <cell r="O2949">
            <v>1</v>
          </cell>
          <cell r="P2949">
            <v>9.8819999999999997</v>
          </cell>
          <cell r="Q2949">
            <v>0</v>
          </cell>
          <cell r="R2949">
            <v>9.8819999999999997</v>
          </cell>
        </row>
        <row r="2950">
          <cell r="A2950" t="str">
            <v xml:space="preserve">Красная 174 </v>
          </cell>
          <cell r="B2950" t="str">
            <v xml:space="preserve">Хакурате 12 ВОЕННО СТР КОМП. </v>
          </cell>
          <cell r="C2950" t="str">
            <v xml:space="preserve">Прочие </v>
          </cell>
          <cell r="D2950">
            <v>155.56</v>
          </cell>
          <cell r="E2950">
            <v>0</v>
          </cell>
          <cell r="F2950">
            <v>700</v>
          </cell>
          <cell r="G2950">
            <v>0.36</v>
          </cell>
          <cell r="H2950">
            <v>1.19</v>
          </cell>
          <cell r="I2950">
            <v>4.5999999999999996</v>
          </cell>
          <cell r="J2950" t="str">
            <v xml:space="preserve"> </v>
          </cell>
          <cell r="K2950">
            <v>167</v>
          </cell>
          <cell r="L2950">
            <v>1.1690000000000001E-2</v>
          </cell>
          <cell r="M2950">
            <v>-19</v>
          </cell>
          <cell r="N2950">
            <v>18</v>
          </cell>
          <cell r="O2950">
            <v>1</v>
          </cell>
          <cell r="P2950">
            <v>17.065999999999999</v>
          </cell>
          <cell r="Q2950">
            <v>0</v>
          </cell>
          <cell r="R2950">
            <v>17.065999999999999</v>
          </cell>
        </row>
        <row r="2951">
          <cell r="A2951" t="str">
            <v xml:space="preserve">Красная 174 </v>
          </cell>
          <cell r="B2951" t="str">
            <v xml:space="preserve">Красная 174 Л "Б" ОФИС </v>
          </cell>
          <cell r="C2951" t="str">
            <v xml:space="preserve">Прочие </v>
          </cell>
          <cell r="D2951">
            <v>171.43</v>
          </cell>
          <cell r="E2951">
            <v>0</v>
          </cell>
          <cell r="F2951">
            <v>771.42</v>
          </cell>
          <cell r="G2951">
            <v>0.43</v>
          </cell>
          <cell r="H2951">
            <v>1.19</v>
          </cell>
          <cell r="I2951">
            <v>4.5999999999999996</v>
          </cell>
          <cell r="J2951" t="str">
            <v xml:space="preserve"> </v>
          </cell>
          <cell r="K2951">
            <v>167</v>
          </cell>
          <cell r="L2951">
            <v>1.5387E-2</v>
          </cell>
          <cell r="M2951">
            <v>-19</v>
          </cell>
          <cell r="N2951">
            <v>18</v>
          </cell>
          <cell r="O2951">
            <v>1</v>
          </cell>
          <cell r="P2951">
            <v>22.463999999999999</v>
          </cell>
          <cell r="Q2951">
            <v>0</v>
          </cell>
          <cell r="R2951">
            <v>22.463999999999999</v>
          </cell>
        </row>
        <row r="2952">
          <cell r="A2952" t="str">
            <v xml:space="preserve">Красная 174 </v>
          </cell>
          <cell r="B2952" t="str">
            <v xml:space="preserve">Красная 174 Л"А"ресторан </v>
          </cell>
          <cell r="C2952" t="str">
            <v xml:space="preserve">Прочие </v>
          </cell>
          <cell r="D2952">
            <v>1462.63</v>
          </cell>
          <cell r="E2952">
            <v>0</v>
          </cell>
          <cell r="F2952">
            <v>6681.83</v>
          </cell>
          <cell r="G2952">
            <v>0.38</v>
          </cell>
          <cell r="H2952">
            <v>1.19</v>
          </cell>
          <cell r="I2952">
            <v>4.5999999999999996</v>
          </cell>
          <cell r="J2952" t="str">
            <v xml:space="preserve"> </v>
          </cell>
          <cell r="K2952">
            <v>167</v>
          </cell>
          <cell r="L2952">
            <v>0.116018</v>
          </cell>
          <cell r="M2952">
            <v>-19</v>
          </cell>
          <cell r="N2952">
            <v>18</v>
          </cell>
          <cell r="O2952">
            <v>1</v>
          </cell>
          <cell r="P2952">
            <v>169.38300000000001</v>
          </cell>
          <cell r="Q2952">
            <v>0</v>
          </cell>
          <cell r="R2952">
            <v>169.38300000000001</v>
          </cell>
        </row>
        <row r="2953">
          <cell r="A2953" t="str">
            <v xml:space="preserve">Красная 174 </v>
          </cell>
          <cell r="B2953" t="str">
            <v xml:space="preserve">Коммунаров 199 </v>
          </cell>
          <cell r="C2953" t="str">
            <v xml:space="preserve">Жилзаказчик </v>
          </cell>
          <cell r="D2953">
            <v>4455.6000000000004</v>
          </cell>
          <cell r="E2953">
            <v>16679</v>
          </cell>
          <cell r="F2953">
            <v>16674</v>
          </cell>
          <cell r="G2953">
            <v>0.37</v>
          </cell>
          <cell r="H2953">
            <v>1.19</v>
          </cell>
          <cell r="I2953">
            <v>4.5999999999999996</v>
          </cell>
          <cell r="J2953" t="str">
            <v xml:space="preserve">5 </v>
          </cell>
          <cell r="K2953">
            <v>167</v>
          </cell>
          <cell r="L2953">
            <v>0.28617799999999999</v>
          </cell>
          <cell r="M2953">
            <v>-19</v>
          </cell>
          <cell r="N2953">
            <v>18</v>
          </cell>
          <cell r="O2953">
            <v>1</v>
          </cell>
          <cell r="P2953">
            <v>417.81400000000002</v>
          </cell>
          <cell r="Q2953">
            <v>443.34800000000001</v>
          </cell>
          <cell r="R2953">
            <v>443.34800000000001</v>
          </cell>
        </row>
        <row r="2954">
          <cell r="A2954" t="str">
            <v xml:space="preserve">Красная 174 </v>
          </cell>
          <cell r="B2954" t="str">
            <v xml:space="preserve">Коммунаров 201 </v>
          </cell>
          <cell r="C2954" t="str">
            <v xml:space="preserve">Жилзаказчик </v>
          </cell>
          <cell r="D2954">
            <v>2556.3000000000002</v>
          </cell>
          <cell r="E2954">
            <v>12307</v>
          </cell>
          <cell r="F2954">
            <v>9551.49</v>
          </cell>
          <cell r="G2954">
            <v>0.38</v>
          </cell>
          <cell r="H2954">
            <v>1.19</v>
          </cell>
          <cell r="I2954">
            <v>4.5999999999999996</v>
          </cell>
          <cell r="J2954" t="str">
            <v xml:space="preserve">5 </v>
          </cell>
          <cell r="K2954">
            <v>167</v>
          </cell>
          <cell r="L2954">
            <v>0.16659199999999999</v>
          </cell>
          <cell r="M2954">
            <v>-19</v>
          </cell>
          <cell r="N2954">
            <v>18</v>
          </cell>
          <cell r="O2954">
            <v>1</v>
          </cell>
          <cell r="P2954">
            <v>243.221</v>
          </cell>
          <cell r="Q2954">
            <v>254.35900000000001</v>
          </cell>
          <cell r="R2954">
            <v>254.35900000000001</v>
          </cell>
        </row>
        <row r="2955">
          <cell r="A2955" t="str">
            <v xml:space="preserve">Красная 174 </v>
          </cell>
          <cell r="B2955" t="str">
            <v xml:space="preserve">Коммунаров 203 </v>
          </cell>
          <cell r="C2955" t="str">
            <v xml:space="preserve">Жилзаказчик </v>
          </cell>
          <cell r="D2955">
            <v>2495</v>
          </cell>
          <cell r="E2955">
            <v>9033</v>
          </cell>
          <cell r="F2955">
            <v>8592</v>
          </cell>
          <cell r="G2955">
            <v>0.4</v>
          </cell>
          <cell r="H2955">
            <v>1.19</v>
          </cell>
          <cell r="I2955">
            <v>4.5999999999999996</v>
          </cell>
          <cell r="J2955" t="str">
            <v xml:space="preserve">5 </v>
          </cell>
          <cell r="K2955">
            <v>167</v>
          </cell>
          <cell r="L2955">
            <v>0.159416</v>
          </cell>
          <cell r="M2955">
            <v>-19</v>
          </cell>
          <cell r="N2955">
            <v>18</v>
          </cell>
          <cell r="O2955">
            <v>1</v>
          </cell>
          <cell r="P2955">
            <v>232.744</v>
          </cell>
          <cell r="Q2955">
            <v>248.261</v>
          </cell>
          <cell r="R2955">
            <v>248.261</v>
          </cell>
        </row>
        <row r="2956">
          <cell r="A2956" t="str">
            <v xml:space="preserve">Красная 174 </v>
          </cell>
          <cell r="B2956" t="str">
            <v xml:space="preserve">Коммунаров 205 </v>
          </cell>
          <cell r="C2956" t="str">
            <v xml:space="preserve">Жилзаказчик </v>
          </cell>
          <cell r="D2956">
            <v>3138</v>
          </cell>
          <cell r="E2956">
            <v>11629</v>
          </cell>
          <cell r="F2956">
            <v>11624</v>
          </cell>
          <cell r="G2956">
            <v>0.38</v>
          </cell>
          <cell r="H2956">
            <v>1.19</v>
          </cell>
          <cell r="I2956">
            <v>4.5999999999999996</v>
          </cell>
          <cell r="J2956" t="str">
            <v xml:space="preserve">5 </v>
          </cell>
          <cell r="K2956">
            <v>167</v>
          </cell>
          <cell r="L2956">
            <v>0.204897</v>
          </cell>
          <cell r="M2956">
            <v>-19</v>
          </cell>
          <cell r="N2956">
            <v>18</v>
          </cell>
          <cell r="O2956">
            <v>1</v>
          </cell>
          <cell r="P2956">
            <v>299.14600000000002</v>
          </cell>
          <cell r="Q2956">
            <v>312.24099999999999</v>
          </cell>
          <cell r="R2956">
            <v>312.24099999999999</v>
          </cell>
        </row>
        <row r="2957">
          <cell r="A2957" t="str">
            <v xml:space="preserve">Красная 174 </v>
          </cell>
          <cell r="B2957" t="str">
            <v xml:space="preserve">Коммунаров 209 А </v>
          </cell>
          <cell r="C2957" t="str">
            <v xml:space="preserve">Жилзаказчик </v>
          </cell>
          <cell r="D2957">
            <v>3127</v>
          </cell>
          <cell r="E2957">
            <v>12118</v>
          </cell>
          <cell r="F2957">
            <v>11957</v>
          </cell>
          <cell r="G2957">
            <v>0.38</v>
          </cell>
          <cell r="H2957">
            <v>1.19</v>
          </cell>
          <cell r="I2957">
            <v>4.5999999999999996</v>
          </cell>
          <cell r="J2957" t="str">
            <v xml:space="preserve">5 </v>
          </cell>
          <cell r="K2957">
            <v>167</v>
          </cell>
          <cell r="L2957">
            <v>0.21021599999999999</v>
          </cell>
          <cell r="M2957">
            <v>-19</v>
          </cell>
          <cell r="N2957">
            <v>18</v>
          </cell>
          <cell r="O2957">
            <v>1</v>
          </cell>
          <cell r="P2957">
            <v>306.911</v>
          </cell>
          <cell r="Q2957">
            <v>311.14600000000002</v>
          </cell>
          <cell r="R2957">
            <v>311.14600000000002</v>
          </cell>
        </row>
        <row r="2958">
          <cell r="A2958" t="str">
            <v xml:space="preserve">Красная 174 </v>
          </cell>
          <cell r="B2958" t="str">
            <v xml:space="preserve">Коммунаров 209 Б </v>
          </cell>
          <cell r="C2958" t="str">
            <v xml:space="preserve">Жилзаказчик </v>
          </cell>
          <cell r="D2958">
            <v>3144.1</v>
          </cell>
          <cell r="E2958">
            <v>11949</v>
          </cell>
          <cell r="F2958">
            <v>11944</v>
          </cell>
          <cell r="G2958">
            <v>0.38</v>
          </cell>
          <cell r="H2958">
            <v>1.19</v>
          </cell>
          <cell r="I2958">
            <v>4.5999999999999996</v>
          </cell>
          <cell r="J2958" t="str">
            <v xml:space="preserve">5 </v>
          </cell>
          <cell r="K2958">
            <v>167</v>
          </cell>
          <cell r="L2958">
            <v>0.210537</v>
          </cell>
          <cell r="M2958">
            <v>-19</v>
          </cell>
          <cell r="N2958">
            <v>18</v>
          </cell>
          <cell r="O2958">
            <v>1</v>
          </cell>
          <cell r="P2958">
            <v>307.38099999999997</v>
          </cell>
          <cell r="Q2958">
            <v>312.84899999999999</v>
          </cell>
          <cell r="R2958">
            <v>312.84899999999999</v>
          </cell>
        </row>
        <row r="2959">
          <cell r="A2959" t="str">
            <v xml:space="preserve">Красная 174 </v>
          </cell>
          <cell r="B2959" t="str">
            <v xml:space="preserve">Красная 170 </v>
          </cell>
          <cell r="C2959" t="str">
            <v xml:space="preserve">Жилзаказчик </v>
          </cell>
          <cell r="D2959">
            <v>1162.5</v>
          </cell>
          <cell r="E2959">
            <v>5992</v>
          </cell>
          <cell r="F2959">
            <v>5248</v>
          </cell>
          <cell r="G2959">
            <v>0</v>
          </cell>
          <cell r="H2959">
            <v>1.19</v>
          </cell>
          <cell r="I2959">
            <v>4.5999999999999996</v>
          </cell>
          <cell r="J2959" t="str">
            <v xml:space="preserve">4 </v>
          </cell>
          <cell r="K2959">
            <v>167</v>
          </cell>
          <cell r="L2959">
            <v>8.578899999999999E-2</v>
          </cell>
          <cell r="M2959">
            <v>-19</v>
          </cell>
          <cell r="N2959">
            <v>18</v>
          </cell>
          <cell r="O2959">
            <v>1</v>
          </cell>
          <cell r="P2959">
            <v>125.25</v>
          </cell>
          <cell r="Q2959">
            <v>154.22999999999999</v>
          </cell>
          <cell r="R2959">
            <v>154.22999999999999</v>
          </cell>
        </row>
        <row r="2960">
          <cell r="A2960" t="str">
            <v xml:space="preserve">Красная 174 </v>
          </cell>
          <cell r="B2960" t="str">
            <v xml:space="preserve">Красная 172 </v>
          </cell>
          <cell r="C2960" t="str">
            <v xml:space="preserve">Жилзаказчик </v>
          </cell>
          <cell r="D2960">
            <v>1740.4</v>
          </cell>
          <cell r="E2960">
            <v>9457</v>
          </cell>
          <cell r="F2960">
            <v>7651.85</v>
          </cell>
          <cell r="G2960">
            <v>0.34</v>
          </cell>
          <cell r="H2960">
            <v>1.19</v>
          </cell>
          <cell r="I2960">
            <v>4.5999999999999996</v>
          </cell>
          <cell r="J2960" t="str">
            <v xml:space="preserve">4 </v>
          </cell>
          <cell r="K2960">
            <v>167</v>
          </cell>
          <cell r="L2960">
            <v>0.118907</v>
          </cell>
          <cell r="M2960">
            <v>-19</v>
          </cell>
          <cell r="N2960">
            <v>18</v>
          </cell>
          <cell r="O2960">
            <v>1</v>
          </cell>
          <cell r="P2960">
            <v>173.602</v>
          </cell>
          <cell r="Q2960">
            <v>230.90299999999999</v>
          </cell>
          <cell r="R2960">
            <v>230.90299999999999</v>
          </cell>
        </row>
        <row r="2961">
          <cell r="A2961" t="str">
            <v xml:space="preserve">Красная 174 </v>
          </cell>
          <cell r="B2961" t="str">
            <v xml:space="preserve">Хакурате 10 кор 1 </v>
          </cell>
          <cell r="C2961" t="str">
            <v xml:space="preserve">Жилзаказчик </v>
          </cell>
          <cell r="D2961">
            <v>2287.6</v>
          </cell>
          <cell r="E2961">
            <v>10506</v>
          </cell>
          <cell r="F2961">
            <v>10497</v>
          </cell>
          <cell r="G2961">
            <v>0.39</v>
          </cell>
          <cell r="H2961">
            <v>1.19</v>
          </cell>
          <cell r="I2961">
            <v>4.5999999999999996</v>
          </cell>
          <cell r="J2961" t="str">
            <v xml:space="preserve">9 </v>
          </cell>
          <cell r="K2961">
            <v>167</v>
          </cell>
          <cell r="L2961">
            <v>0.18746499999999999</v>
          </cell>
          <cell r="M2961">
            <v>-19</v>
          </cell>
          <cell r="N2961">
            <v>18</v>
          </cell>
          <cell r="O2961">
            <v>1</v>
          </cell>
          <cell r="P2961">
            <v>273.69499999999999</v>
          </cell>
          <cell r="Q2961">
            <v>227.624</v>
          </cell>
          <cell r="R2961">
            <v>227.624</v>
          </cell>
        </row>
        <row r="2962">
          <cell r="A2962" t="str">
            <v xml:space="preserve">Красная 174 </v>
          </cell>
          <cell r="B2962" t="str">
            <v xml:space="preserve">Хакурате 10 кор 2 </v>
          </cell>
          <cell r="C2962" t="str">
            <v xml:space="preserve">Жилзаказчик </v>
          </cell>
          <cell r="D2962">
            <v>2287.1999999999998</v>
          </cell>
          <cell r="E2962">
            <v>10393</v>
          </cell>
          <cell r="F2962">
            <v>10384</v>
          </cell>
          <cell r="G2962">
            <v>0.39</v>
          </cell>
          <cell r="H2962">
            <v>1.19</v>
          </cell>
          <cell r="I2962">
            <v>4.5999999999999996</v>
          </cell>
          <cell r="J2962" t="str">
            <v xml:space="preserve">9 </v>
          </cell>
          <cell r="K2962">
            <v>167</v>
          </cell>
          <cell r="L2962">
            <v>0.18592899999999998</v>
          </cell>
          <cell r="M2962">
            <v>-19</v>
          </cell>
          <cell r="N2962">
            <v>18</v>
          </cell>
          <cell r="O2962">
            <v>1</v>
          </cell>
          <cell r="P2962">
            <v>271.45299999999997</v>
          </cell>
          <cell r="Q2962">
            <v>227.58600000000001</v>
          </cell>
          <cell r="R2962">
            <v>227.58600000000001</v>
          </cell>
        </row>
        <row r="2963">
          <cell r="A2963" t="str">
            <v xml:space="preserve">Красная 174 </v>
          </cell>
          <cell r="B2963" t="str">
            <v xml:space="preserve">Хакурате 12 </v>
          </cell>
          <cell r="C2963" t="str">
            <v xml:space="preserve">Жилзаказчик </v>
          </cell>
          <cell r="D2963">
            <v>6539.8</v>
          </cell>
          <cell r="E2963">
            <v>29971</v>
          </cell>
          <cell r="F2963">
            <v>25921.35</v>
          </cell>
          <cell r="G2963">
            <v>0.36</v>
          </cell>
          <cell r="H2963">
            <v>1.19</v>
          </cell>
          <cell r="I2963">
            <v>4.5999999999999996</v>
          </cell>
          <cell r="J2963" t="str">
            <v xml:space="preserve">9 </v>
          </cell>
          <cell r="K2963">
            <v>167</v>
          </cell>
          <cell r="L2963">
            <v>0.43286799999999998</v>
          </cell>
          <cell r="M2963">
            <v>-19</v>
          </cell>
          <cell r="N2963">
            <v>18</v>
          </cell>
          <cell r="O2963">
            <v>1</v>
          </cell>
          <cell r="P2963">
            <v>631.97900000000004</v>
          </cell>
          <cell r="Q2963">
            <v>650.73</v>
          </cell>
          <cell r="R2963">
            <v>650.73</v>
          </cell>
        </row>
        <row r="2964">
          <cell r="A2964" t="str">
            <v xml:space="preserve">Красная 174 </v>
          </cell>
          <cell r="B2964" t="str">
            <v xml:space="preserve">Хакурате 3 </v>
          </cell>
          <cell r="C2964" t="str">
            <v xml:space="preserve">Жилзаказчик </v>
          </cell>
          <cell r="D2964">
            <v>2425.8000000000002</v>
          </cell>
          <cell r="E2964">
            <v>10556</v>
          </cell>
          <cell r="F2964">
            <v>10192.459999999999</v>
          </cell>
          <cell r="G2964">
            <v>0.38</v>
          </cell>
          <cell r="H2964">
            <v>1.19</v>
          </cell>
          <cell r="I2964">
            <v>4.5999999999999996</v>
          </cell>
          <cell r="J2964" t="str">
            <v xml:space="preserve">4 </v>
          </cell>
          <cell r="K2964">
            <v>167</v>
          </cell>
          <cell r="L2964">
            <v>0.18155399999999999</v>
          </cell>
          <cell r="M2964">
            <v>-19</v>
          </cell>
          <cell r="N2964">
            <v>18</v>
          </cell>
          <cell r="O2964">
            <v>1</v>
          </cell>
          <cell r="P2964">
            <v>265.065</v>
          </cell>
          <cell r="Q2964">
            <v>321.83199999999999</v>
          </cell>
          <cell r="R2964">
            <v>321.83199999999999</v>
          </cell>
        </row>
        <row r="2965">
          <cell r="A2965" t="str">
            <v xml:space="preserve">Красная 174 </v>
          </cell>
          <cell r="B2965" t="str">
            <v xml:space="preserve">Хакурате 7 </v>
          </cell>
          <cell r="C2965" t="str">
            <v xml:space="preserve">Жилзаказчик </v>
          </cell>
          <cell r="D2965">
            <v>2673.7</v>
          </cell>
          <cell r="E2965">
            <v>13153</v>
          </cell>
          <cell r="F2965">
            <v>10286.67</v>
          </cell>
          <cell r="G2965">
            <v>0.37</v>
          </cell>
          <cell r="H2965">
            <v>1.19</v>
          </cell>
          <cell r="I2965">
            <v>4.5999999999999996</v>
          </cell>
          <cell r="J2965" t="str">
            <v xml:space="preserve">5 </v>
          </cell>
          <cell r="K2965">
            <v>167</v>
          </cell>
          <cell r="L2965">
            <v>0.17655199999999999</v>
          </cell>
          <cell r="M2965">
            <v>-19</v>
          </cell>
          <cell r="N2965">
            <v>18</v>
          </cell>
          <cell r="O2965">
            <v>1</v>
          </cell>
          <cell r="P2965">
            <v>257.76100000000002</v>
          </cell>
          <cell r="Q2965">
            <v>266.04300000000001</v>
          </cell>
          <cell r="R2965">
            <v>266.04300000000001</v>
          </cell>
        </row>
        <row r="2966">
          <cell r="A2966" t="str">
            <v xml:space="preserve">Красная 174 </v>
          </cell>
          <cell r="B2966" t="str">
            <v xml:space="preserve">Хакурате 7/1 офис </v>
          </cell>
          <cell r="C2966" t="str">
            <v xml:space="preserve">Прочие </v>
          </cell>
          <cell r="D2966">
            <v>497.85</v>
          </cell>
          <cell r="E2966">
            <v>0</v>
          </cell>
          <cell r="F2966">
            <v>1842.03</v>
          </cell>
          <cell r="G2966">
            <v>0.37</v>
          </cell>
          <cell r="H2966">
            <v>1.19</v>
          </cell>
          <cell r="I2966">
            <v>4.5999999999999996</v>
          </cell>
          <cell r="J2966" t="str">
            <v xml:space="preserve"> </v>
          </cell>
          <cell r="K2966">
            <v>167</v>
          </cell>
          <cell r="L2966">
            <v>3.1614999999999997E-2</v>
          </cell>
          <cell r="M2966">
            <v>-19</v>
          </cell>
          <cell r="N2966">
            <v>18</v>
          </cell>
          <cell r="O2966">
            <v>1</v>
          </cell>
          <cell r="P2966">
            <v>46.158000000000001</v>
          </cell>
          <cell r="Q2966">
            <v>0</v>
          </cell>
          <cell r="R2966">
            <v>46.158000000000001</v>
          </cell>
        </row>
        <row r="2967">
          <cell r="A2967" t="str">
            <v xml:space="preserve">Красная 174 </v>
          </cell>
          <cell r="B2967" t="str">
            <v xml:space="preserve">Хакурате 5 с/школа 3 </v>
          </cell>
          <cell r="C2967" t="str">
            <v xml:space="preserve">Бюджет </v>
          </cell>
          <cell r="D2967">
            <v>5971.3</v>
          </cell>
          <cell r="E2967">
            <v>22074</v>
          </cell>
          <cell r="F2967">
            <v>22074</v>
          </cell>
          <cell r="G2967">
            <v>0.33</v>
          </cell>
          <cell r="H2967">
            <v>1.19</v>
          </cell>
          <cell r="I2967">
            <v>4.5999999999999996</v>
          </cell>
          <cell r="J2967" t="str">
            <v xml:space="preserve"> </v>
          </cell>
          <cell r="K2967">
            <v>167</v>
          </cell>
          <cell r="L2967">
            <v>0.32149099999999997</v>
          </cell>
          <cell r="M2967">
            <v>-19</v>
          </cell>
          <cell r="N2967">
            <v>16</v>
          </cell>
          <cell r="O2967">
            <v>1</v>
          </cell>
          <cell r="P2967">
            <v>422.56099999999998</v>
          </cell>
          <cell r="Q2967">
            <v>0</v>
          </cell>
          <cell r="R2967">
            <v>422.56099999999998</v>
          </cell>
        </row>
        <row r="2968">
          <cell r="A2968" t="str">
            <v xml:space="preserve">Красная 174 </v>
          </cell>
          <cell r="B2968" t="str">
            <v xml:space="preserve">Красная 170 кв 17 нежилое </v>
          </cell>
          <cell r="C2968" t="str">
            <v xml:space="preserve">Прочие </v>
          </cell>
          <cell r="D2968">
            <v>55.9</v>
          </cell>
          <cell r="E2968">
            <v>203</v>
          </cell>
          <cell r="F2968">
            <v>203.43</v>
          </cell>
          <cell r="G2968">
            <v>0.37</v>
          </cell>
          <cell r="H2968">
            <v>1.19</v>
          </cell>
          <cell r="I2968">
            <v>4.5999999999999996</v>
          </cell>
          <cell r="J2968" t="str">
            <v xml:space="preserve"> </v>
          </cell>
          <cell r="K2968">
            <v>167</v>
          </cell>
          <cell r="L2968">
            <v>3.3249999999999998E-3</v>
          </cell>
          <cell r="M2968">
            <v>-19</v>
          </cell>
          <cell r="N2968">
            <v>18</v>
          </cell>
          <cell r="O2968">
            <v>1</v>
          </cell>
          <cell r="P2968">
            <v>4.8550000000000004</v>
          </cell>
          <cell r="Q2968">
            <v>0</v>
          </cell>
          <cell r="R2968">
            <v>4.8550000000000004</v>
          </cell>
        </row>
        <row r="2969">
          <cell r="A2969" t="str">
            <v xml:space="preserve">Красная 174 </v>
          </cell>
          <cell r="B2969" t="str">
            <v xml:space="preserve">Красная, 170 кв 3,4 нежилое </v>
          </cell>
          <cell r="C2969" t="str">
            <v xml:space="preserve">Прочие </v>
          </cell>
          <cell r="D2969">
            <v>93</v>
          </cell>
          <cell r="E2969">
            <v>357</v>
          </cell>
          <cell r="F2969">
            <v>357</v>
          </cell>
          <cell r="G2969">
            <v>0.37</v>
          </cell>
          <cell r="H2969">
            <v>1.19</v>
          </cell>
          <cell r="I2969">
            <v>4.5999999999999996</v>
          </cell>
          <cell r="J2969" t="str">
            <v xml:space="preserve"> </v>
          </cell>
          <cell r="K2969">
            <v>167</v>
          </cell>
          <cell r="L2969">
            <v>5.836E-3</v>
          </cell>
          <cell r="M2969">
            <v>-19</v>
          </cell>
          <cell r="N2969">
            <v>18</v>
          </cell>
          <cell r="O2969">
            <v>1</v>
          </cell>
          <cell r="P2969">
            <v>8.52</v>
          </cell>
          <cell r="Q2969">
            <v>0</v>
          </cell>
          <cell r="R2969">
            <v>8.52</v>
          </cell>
        </row>
        <row r="2970">
          <cell r="A2970" t="str">
            <v xml:space="preserve">Красная 174 </v>
          </cell>
          <cell r="B2970" t="str">
            <v xml:space="preserve">Хакурате 7 КОМПЬЮТ ЗАЛ </v>
          </cell>
          <cell r="C2970" t="str">
            <v xml:space="preserve">Прочие </v>
          </cell>
          <cell r="D2970">
            <v>36</v>
          </cell>
          <cell r="E2970">
            <v>0</v>
          </cell>
          <cell r="F2970">
            <v>191.81</v>
          </cell>
          <cell r="G2970">
            <v>0.37</v>
          </cell>
          <cell r="H2970">
            <v>1.19</v>
          </cell>
          <cell r="I2970">
            <v>4.5999999999999996</v>
          </cell>
          <cell r="J2970" t="str">
            <v xml:space="preserve"> </v>
          </cell>
          <cell r="K2970">
            <v>167</v>
          </cell>
          <cell r="L2970">
            <v>3.2919999999999998E-3</v>
          </cell>
          <cell r="M2970">
            <v>-19</v>
          </cell>
          <cell r="N2970">
            <v>18</v>
          </cell>
          <cell r="O2970">
            <v>1</v>
          </cell>
          <cell r="P2970">
            <v>4.8070000000000004</v>
          </cell>
          <cell r="Q2970">
            <v>0</v>
          </cell>
          <cell r="R2970">
            <v>4.8070000000000004</v>
          </cell>
        </row>
        <row r="2971">
          <cell r="A2971" t="str">
            <v xml:space="preserve">Красная 174 </v>
          </cell>
          <cell r="B2971" t="str">
            <v xml:space="preserve">Хакурате 7 ПАРИКМАХ. </v>
          </cell>
          <cell r="C2971" t="str">
            <v xml:space="preserve">Прочие </v>
          </cell>
          <cell r="D2971">
            <v>121.06</v>
          </cell>
          <cell r="E2971">
            <v>0</v>
          </cell>
          <cell r="F2971">
            <v>544.77</v>
          </cell>
          <cell r="G2971">
            <v>0.37</v>
          </cell>
          <cell r="H2971">
            <v>1.19</v>
          </cell>
          <cell r="I2971">
            <v>4.5999999999999996</v>
          </cell>
          <cell r="J2971" t="str">
            <v xml:space="preserve"> </v>
          </cell>
          <cell r="K2971">
            <v>167</v>
          </cell>
          <cell r="L2971">
            <v>9.3500000000000007E-3</v>
          </cell>
          <cell r="M2971">
            <v>-19</v>
          </cell>
          <cell r="N2971">
            <v>18</v>
          </cell>
          <cell r="O2971">
            <v>1</v>
          </cell>
          <cell r="P2971">
            <v>13.651</v>
          </cell>
          <cell r="Q2971">
            <v>0</v>
          </cell>
          <cell r="R2971">
            <v>13.651</v>
          </cell>
        </row>
        <row r="2972">
          <cell r="A2972" t="str">
            <v xml:space="preserve">Красная 174 </v>
          </cell>
          <cell r="B2972" t="str">
            <v xml:space="preserve">Хакурате 3 кв.51 </v>
          </cell>
          <cell r="C2972" t="str">
            <v xml:space="preserve">Прочие </v>
          </cell>
          <cell r="D2972">
            <v>40.299999999999997</v>
          </cell>
          <cell r="E2972">
            <v>152</v>
          </cell>
          <cell r="F2972">
            <v>152.30000000000001</v>
          </cell>
          <cell r="G2972">
            <v>0.38</v>
          </cell>
          <cell r="H2972">
            <v>1.19</v>
          </cell>
          <cell r="I2972">
            <v>4.5999999999999996</v>
          </cell>
          <cell r="J2972" t="str">
            <v xml:space="preserve"> </v>
          </cell>
          <cell r="K2972">
            <v>167</v>
          </cell>
          <cell r="L2972">
            <v>2.7129999999999997E-3</v>
          </cell>
          <cell r="M2972">
            <v>-19</v>
          </cell>
          <cell r="N2972">
            <v>18</v>
          </cell>
          <cell r="O2972">
            <v>1</v>
          </cell>
          <cell r="P2972">
            <v>3.96</v>
          </cell>
          <cell r="Q2972">
            <v>0</v>
          </cell>
          <cell r="R2972">
            <v>3.96</v>
          </cell>
        </row>
        <row r="2973">
          <cell r="A2973" t="str">
            <v xml:space="preserve">Красная 174 </v>
          </cell>
          <cell r="B2973" t="str">
            <v xml:space="preserve">Красная 172 КВ 2 ОФИС </v>
          </cell>
          <cell r="C2973" t="str">
            <v xml:space="preserve">Прочие </v>
          </cell>
          <cell r="D2973">
            <v>69.209999999999994</v>
          </cell>
          <cell r="E2973">
            <v>0</v>
          </cell>
          <cell r="F2973">
            <v>311.45999999999998</v>
          </cell>
          <cell r="G2973">
            <v>0.34</v>
          </cell>
          <cell r="H2973">
            <v>1.19</v>
          </cell>
          <cell r="I2973">
            <v>4.5999999999999996</v>
          </cell>
          <cell r="J2973" t="str">
            <v xml:space="preserve"> </v>
          </cell>
          <cell r="K2973">
            <v>167</v>
          </cell>
          <cell r="L2973">
            <v>4.8400000000000006E-3</v>
          </cell>
          <cell r="M2973">
            <v>-19</v>
          </cell>
          <cell r="N2973">
            <v>18</v>
          </cell>
          <cell r="O2973">
            <v>1</v>
          </cell>
          <cell r="P2973">
            <v>7.0659999999999998</v>
          </cell>
          <cell r="Q2973">
            <v>0</v>
          </cell>
          <cell r="R2973">
            <v>7.0659999999999998</v>
          </cell>
        </row>
        <row r="2974">
          <cell r="A2974" t="str">
            <v xml:space="preserve">Красная 174 </v>
          </cell>
          <cell r="B2974" t="str">
            <v xml:space="preserve">Коммунаров 209 кв 1 магазин </v>
          </cell>
          <cell r="C2974" t="str">
            <v xml:space="preserve">Прочие </v>
          </cell>
          <cell r="D2974">
            <v>41.9</v>
          </cell>
          <cell r="E2974">
            <v>156</v>
          </cell>
          <cell r="F2974">
            <v>187.5</v>
          </cell>
          <cell r="G2974">
            <v>0.38</v>
          </cell>
          <cell r="H2974">
            <v>1.19</v>
          </cell>
          <cell r="I2974">
            <v>4.5999999999999996</v>
          </cell>
          <cell r="J2974" t="str">
            <v xml:space="preserve"> </v>
          </cell>
          <cell r="K2974">
            <v>167</v>
          </cell>
          <cell r="L2974">
            <v>3.2649999999999997E-3</v>
          </cell>
          <cell r="M2974">
            <v>-19</v>
          </cell>
          <cell r="N2974">
            <v>18</v>
          </cell>
          <cell r="O2974">
            <v>1</v>
          </cell>
          <cell r="P2974">
            <v>4.7670000000000003</v>
          </cell>
          <cell r="Q2974">
            <v>0</v>
          </cell>
          <cell r="R2974">
            <v>4.7670000000000003</v>
          </cell>
        </row>
        <row r="2975">
          <cell r="A2975" t="str">
            <v xml:space="preserve">Красная 174 </v>
          </cell>
          <cell r="B2975" t="str">
            <v xml:space="preserve">Гостиница"Кавказ" ПОДКАЧКА </v>
          </cell>
          <cell r="C2975" t="str">
            <v xml:space="preserve">Прочие </v>
          </cell>
          <cell r="D2975">
            <v>4.88</v>
          </cell>
          <cell r="E2975">
            <v>0</v>
          </cell>
          <cell r="F2975">
            <v>21.97</v>
          </cell>
          <cell r="G2975">
            <v>1.05</v>
          </cell>
          <cell r="H2975">
            <v>1.19</v>
          </cell>
          <cell r="I2975">
            <v>4.5999999999999996</v>
          </cell>
          <cell r="J2975" t="str">
            <v xml:space="preserve"> </v>
          </cell>
          <cell r="K2975">
            <v>167</v>
          </cell>
          <cell r="L2975">
            <v>1.07E-3</v>
          </cell>
          <cell r="M2975">
            <v>-19</v>
          </cell>
          <cell r="N2975">
            <v>18</v>
          </cell>
          <cell r="O2975">
            <v>1</v>
          </cell>
          <cell r="P2975">
            <v>1.5620000000000001</v>
          </cell>
          <cell r="Q2975">
            <v>0</v>
          </cell>
          <cell r="R2975">
            <v>1.5620000000000001</v>
          </cell>
        </row>
        <row r="2976">
          <cell r="A2976" t="str">
            <v xml:space="preserve">Итого по котельной </v>
          </cell>
          <cell r="B2976" t="str">
            <v xml:space="preserve">собственное ---------------------------- </v>
          </cell>
          <cell r="C2976" t="str">
            <v xml:space="preserve">По всем группам </v>
          </cell>
          <cell r="D2976">
            <v>61578.87999999999</v>
          </cell>
          <cell r="E2976">
            <v>219167</v>
          </cell>
          <cell r="F2976">
            <v>250409.46000000002</v>
          </cell>
          <cell r="H2976">
            <v>1.19</v>
          </cell>
          <cell r="L2976">
            <v>4.1812639999999996</v>
          </cell>
          <cell r="P2976">
            <v>6027.0190000000002</v>
          </cell>
          <cell r="Q2976">
            <v>4085.0399999999995</v>
          </cell>
          <cell r="R2976">
            <v>6170.8259999999991</v>
          </cell>
        </row>
        <row r="2977">
          <cell r="A2977" t="str">
            <v xml:space="preserve"> </v>
          </cell>
          <cell r="B2977" t="str">
            <v xml:space="preserve"> </v>
          </cell>
          <cell r="C2977" t="str">
            <v xml:space="preserve">Бюджет </v>
          </cell>
          <cell r="D2977">
            <v>10755.53</v>
          </cell>
          <cell r="E2977">
            <v>25287</v>
          </cell>
          <cell r="F2977">
            <v>43589.279999999999</v>
          </cell>
          <cell r="H2977">
            <v>1.19</v>
          </cell>
          <cell r="L2977">
            <v>0.63067099999999998</v>
          </cell>
          <cell r="P2977">
            <v>842.50800000000004</v>
          </cell>
          <cell r="Q2977">
            <v>0</v>
          </cell>
          <cell r="R2977">
            <v>842.50800000000004</v>
          </cell>
        </row>
        <row r="2978">
          <cell r="A2978" t="str">
            <v xml:space="preserve"> </v>
          </cell>
          <cell r="B2978" t="str">
            <v xml:space="preserve"> </v>
          </cell>
          <cell r="C2978" t="str">
            <v xml:space="preserve">"Население" в т.ч. "Жилзаказчик" </v>
          </cell>
          <cell r="D2978">
            <v>38966.800000000003</v>
          </cell>
          <cell r="E2978">
            <v>163743</v>
          </cell>
          <cell r="F2978">
            <v>154872.29</v>
          </cell>
          <cell r="H2978">
            <v>1.19</v>
          </cell>
          <cell r="L2978">
            <v>2.7000089999999997</v>
          </cell>
          <cell r="P2978">
            <v>3941.2330000000002</v>
          </cell>
          <cell r="Q2978">
            <v>4085.0399999999995</v>
          </cell>
          <cell r="R2978">
            <v>4085.0399999999995</v>
          </cell>
        </row>
        <row r="2979">
          <cell r="A2979" t="str">
            <v xml:space="preserve"> </v>
          </cell>
          <cell r="B2979" t="str">
            <v xml:space="preserve"> </v>
          </cell>
          <cell r="C2979" t="str">
            <v xml:space="preserve">Жилзаказчик </v>
          </cell>
          <cell r="D2979">
            <v>38033</v>
          </cell>
          <cell r="E2979">
            <v>163743</v>
          </cell>
          <cell r="F2979">
            <v>150523.82</v>
          </cell>
          <cell r="H2979">
            <v>1.19</v>
          </cell>
          <cell r="L2979">
            <v>2.6068999999999996</v>
          </cell>
          <cell r="P2979">
            <v>3806.0219999999999</v>
          </cell>
          <cell r="Q2979">
            <v>3961.1519999999996</v>
          </cell>
          <cell r="R2979">
            <v>3961.1519999999996</v>
          </cell>
        </row>
        <row r="2980">
          <cell r="A2980" t="str">
            <v xml:space="preserve"> </v>
          </cell>
          <cell r="B2980" t="str">
            <v xml:space="preserve"> </v>
          </cell>
          <cell r="C2980" t="str">
            <v xml:space="preserve">Прочие </v>
          </cell>
          <cell r="D2980">
            <v>11856.549999999994</v>
          </cell>
          <cell r="E2980">
            <v>30137</v>
          </cell>
          <cell r="F2980">
            <v>51947.89</v>
          </cell>
          <cell r="H2980">
            <v>1.19</v>
          </cell>
          <cell r="L2980">
            <v>0.8505839999999999</v>
          </cell>
          <cell r="P2980">
            <v>1243.278</v>
          </cell>
          <cell r="Q2980">
            <v>0</v>
          </cell>
          <cell r="R2980">
            <v>1243.278</v>
          </cell>
        </row>
        <row r="2981">
          <cell r="A2981" t="str">
            <v>Тепловые потери в наружных сетях потребителей</v>
          </cell>
          <cell r="H2981">
            <v>1.19</v>
          </cell>
        </row>
        <row r="2982">
          <cell r="A2982" t="str">
            <v xml:space="preserve">Красная.28 </v>
          </cell>
          <cell r="B2982" t="str">
            <v xml:space="preserve">Старкор Красная 28 зд.д.д.жил </v>
          </cell>
          <cell r="C2982" t="str">
            <v xml:space="preserve">Бюджет </v>
          </cell>
          <cell r="D2982">
            <v>2341.5</v>
          </cell>
          <cell r="E2982">
            <v>0</v>
          </cell>
          <cell r="F2982">
            <v>8663.5499999999993</v>
          </cell>
          <cell r="G2982">
            <v>0.42</v>
          </cell>
          <cell r="H2982">
            <v>1.19</v>
          </cell>
          <cell r="I2982">
            <v>4.5999999999999996</v>
          </cell>
          <cell r="J2982" t="str">
            <v xml:space="preserve"> </v>
          </cell>
          <cell r="K2982">
            <v>167</v>
          </cell>
          <cell r="L2982">
            <v>0.16718000000000002</v>
          </cell>
          <cell r="M2982">
            <v>-19</v>
          </cell>
          <cell r="N2982">
            <v>18</v>
          </cell>
          <cell r="O2982">
            <v>1</v>
          </cell>
          <cell r="P2982">
            <v>244.07900000000001</v>
          </cell>
          <cell r="Q2982">
            <v>0</v>
          </cell>
          <cell r="R2982">
            <v>244.07900000000001</v>
          </cell>
        </row>
        <row r="2983">
          <cell r="A2983" t="str">
            <v xml:space="preserve">Красная.28 </v>
          </cell>
          <cell r="B2983" t="str">
            <v xml:space="preserve">Старкор Красная 28 овощесклад </v>
          </cell>
          <cell r="C2983" t="str">
            <v xml:space="preserve">Бюджет </v>
          </cell>
          <cell r="D2983">
            <v>78</v>
          </cell>
          <cell r="E2983">
            <v>0</v>
          </cell>
          <cell r="F2983">
            <v>354</v>
          </cell>
          <cell r="G2983">
            <v>0.62</v>
          </cell>
          <cell r="H2983">
            <v>1.19</v>
          </cell>
          <cell r="I2983">
            <v>4.5999999999999996</v>
          </cell>
          <cell r="J2983" t="str">
            <v xml:space="preserve"> </v>
          </cell>
          <cell r="K2983">
            <v>167</v>
          </cell>
          <cell r="L2983">
            <v>9.2800000000000001E-3</v>
          </cell>
          <cell r="M2983">
            <v>-19</v>
          </cell>
          <cell r="N2983">
            <v>15</v>
          </cell>
          <cell r="O2983">
            <v>1</v>
          </cell>
          <cell r="P2983">
            <v>11.46</v>
          </cell>
          <cell r="Q2983">
            <v>0</v>
          </cell>
          <cell r="R2983">
            <v>11.46</v>
          </cell>
        </row>
        <row r="2984">
          <cell r="A2984" t="str">
            <v xml:space="preserve">Красная.28 </v>
          </cell>
          <cell r="B2984" t="str">
            <v xml:space="preserve">Старкор Красная 28 прачеч </v>
          </cell>
          <cell r="C2984" t="str">
            <v xml:space="preserve">Бюджет </v>
          </cell>
          <cell r="D2984">
            <v>238</v>
          </cell>
          <cell r="E2984">
            <v>0</v>
          </cell>
          <cell r="F2984">
            <v>1242</v>
          </cell>
          <cell r="G2984">
            <v>0.53</v>
          </cell>
          <cell r="H2984">
            <v>1.19</v>
          </cell>
          <cell r="I2984">
            <v>4.5999999999999996</v>
          </cell>
          <cell r="J2984" t="str">
            <v xml:space="preserve"> </v>
          </cell>
          <cell r="K2984">
            <v>167</v>
          </cell>
          <cell r="L2984">
            <v>2.8680000000000001E-2</v>
          </cell>
          <cell r="M2984">
            <v>-19</v>
          </cell>
          <cell r="N2984">
            <v>16</v>
          </cell>
          <cell r="O2984">
            <v>1</v>
          </cell>
          <cell r="P2984">
            <v>37.697000000000003</v>
          </cell>
          <cell r="Q2984">
            <v>0</v>
          </cell>
          <cell r="R2984">
            <v>37.697000000000003</v>
          </cell>
        </row>
        <row r="2985">
          <cell r="A2985" t="str">
            <v xml:space="preserve">Красная.28 </v>
          </cell>
          <cell r="B2985" t="str">
            <v xml:space="preserve">Старкор Красная 28 склад </v>
          </cell>
          <cell r="C2985" t="str">
            <v xml:space="preserve">Бюджет </v>
          </cell>
          <cell r="D2985">
            <v>114</v>
          </cell>
          <cell r="E2985">
            <v>338</v>
          </cell>
          <cell r="F2985">
            <v>399.93</v>
          </cell>
          <cell r="G2985">
            <v>0.8</v>
          </cell>
          <cell r="H2985">
            <v>1.19</v>
          </cell>
          <cell r="I2985">
            <v>4.5999999999999996</v>
          </cell>
          <cell r="J2985" t="str">
            <v xml:space="preserve"> </v>
          </cell>
          <cell r="K2985">
            <v>167</v>
          </cell>
          <cell r="L2985">
            <v>1.4700000000000001E-2</v>
          </cell>
          <cell r="M2985">
            <v>-19</v>
          </cell>
          <cell r="N2985">
            <v>18</v>
          </cell>
          <cell r="O2985">
            <v>1</v>
          </cell>
          <cell r="P2985">
            <v>21.462</v>
          </cell>
          <cell r="Q2985">
            <v>0</v>
          </cell>
          <cell r="R2985">
            <v>21.462</v>
          </cell>
        </row>
        <row r="2986">
          <cell r="A2986" t="str">
            <v xml:space="preserve">Красная.28 </v>
          </cell>
          <cell r="B2986" t="str">
            <v xml:space="preserve">Старкор Красная 28 уч корп шк </v>
          </cell>
          <cell r="C2986" t="str">
            <v xml:space="preserve">Бюджет </v>
          </cell>
          <cell r="D2986">
            <v>362</v>
          </cell>
          <cell r="E2986">
            <v>0</v>
          </cell>
          <cell r="F2986">
            <v>1716.22</v>
          </cell>
          <cell r="G2986">
            <v>0.39</v>
          </cell>
          <cell r="H2986">
            <v>1.19</v>
          </cell>
          <cell r="I2986">
            <v>4.5999999999999996</v>
          </cell>
          <cell r="J2986" t="str">
            <v xml:space="preserve"> </v>
          </cell>
          <cell r="K2986">
            <v>167</v>
          </cell>
          <cell r="L2986">
            <v>2.9090000000000001E-2</v>
          </cell>
          <cell r="M2986">
            <v>-19</v>
          </cell>
          <cell r="N2986">
            <v>16</v>
          </cell>
          <cell r="O2986">
            <v>1</v>
          </cell>
          <cell r="P2986">
            <v>38.235999999999997</v>
          </cell>
          <cell r="Q2986">
            <v>0</v>
          </cell>
          <cell r="R2986">
            <v>38.235999999999997</v>
          </cell>
        </row>
        <row r="2987">
          <cell r="A2987" t="str">
            <v xml:space="preserve">Итого по котельной </v>
          </cell>
          <cell r="B2987" t="str">
            <v xml:space="preserve">собственное ---------------------------- </v>
          </cell>
          <cell r="C2987" t="str">
            <v xml:space="preserve">По всем группам </v>
          </cell>
          <cell r="D2987">
            <v>3133.5</v>
          </cell>
          <cell r="E2987">
            <v>338</v>
          </cell>
          <cell r="F2987">
            <v>12375.7</v>
          </cell>
          <cell r="H2987">
            <v>1.19</v>
          </cell>
          <cell r="L2987">
            <v>0.24893000000000004</v>
          </cell>
          <cell r="P2987">
            <v>352.93399999999997</v>
          </cell>
          <cell r="Q2987">
            <v>0</v>
          </cell>
          <cell r="R2987">
            <v>352.93399999999997</v>
          </cell>
        </row>
        <row r="2988">
          <cell r="A2988" t="str">
            <v xml:space="preserve"> </v>
          </cell>
          <cell r="B2988" t="str">
            <v xml:space="preserve"> </v>
          </cell>
          <cell r="C2988" t="str">
            <v xml:space="preserve">Бюджет </v>
          </cell>
          <cell r="D2988">
            <v>3133.5</v>
          </cell>
          <cell r="E2988">
            <v>338</v>
          </cell>
          <cell r="F2988">
            <v>12375.7</v>
          </cell>
          <cell r="H2988">
            <v>1.19</v>
          </cell>
          <cell r="L2988">
            <v>0.24893000000000004</v>
          </cell>
          <cell r="P2988">
            <v>352.93399999999997</v>
          </cell>
          <cell r="Q2988">
            <v>0</v>
          </cell>
          <cell r="R2988">
            <v>352.93399999999997</v>
          </cell>
        </row>
        <row r="2989">
          <cell r="A2989" t="str">
            <v xml:space="preserve">Кузнечная133 </v>
          </cell>
          <cell r="B2989" t="str">
            <v xml:space="preserve">Кузнечная 133 Д/сад 104 </v>
          </cell>
          <cell r="C2989" t="str">
            <v xml:space="preserve">Бюджет </v>
          </cell>
          <cell r="D2989">
            <v>1141.99</v>
          </cell>
          <cell r="E2989">
            <v>0</v>
          </cell>
          <cell r="F2989">
            <v>5138.9399999999996</v>
          </cell>
          <cell r="G2989">
            <v>0.34</v>
          </cell>
          <cell r="H2989">
            <v>1.19</v>
          </cell>
          <cell r="I2989">
            <v>4.5999999999999996</v>
          </cell>
          <cell r="J2989" t="str">
            <v xml:space="preserve"> </v>
          </cell>
          <cell r="K2989">
            <v>167</v>
          </cell>
          <cell r="L2989">
            <v>8.5430000000000006E-2</v>
          </cell>
          <cell r="M2989">
            <v>-19</v>
          </cell>
          <cell r="N2989">
            <v>20</v>
          </cell>
          <cell r="O2989">
            <v>1</v>
          </cell>
          <cell r="P2989">
            <v>135.88900000000001</v>
          </cell>
          <cell r="Q2989">
            <v>0</v>
          </cell>
          <cell r="R2989">
            <v>135.88900000000001</v>
          </cell>
        </row>
        <row r="2990">
          <cell r="A2990" t="str">
            <v xml:space="preserve">Итого по котельной </v>
          </cell>
          <cell r="B2990" t="str">
            <v xml:space="preserve">собственное ---------------------------- </v>
          </cell>
          <cell r="C2990" t="str">
            <v xml:space="preserve">По всем группам </v>
          </cell>
          <cell r="D2990">
            <v>1141.99</v>
          </cell>
          <cell r="E2990">
            <v>0</v>
          </cell>
          <cell r="F2990">
            <v>5138.9399999999996</v>
          </cell>
          <cell r="H2990">
            <v>1.19</v>
          </cell>
          <cell r="L2990">
            <v>8.5430000000000006E-2</v>
          </cell>
          <cell r="P2990">
            <v>135.88900000000001</v>
          </cell>
          <cell r="Q2990">
            <v>0</v>
          </cell>
          <cell r="R2990">
            <v>135.88900000000001</v>
          </cell>
        </row>
        <row r="2991">
          <cell r="A2991" t="str">
            <v xml:space="preserve"> </v>
          </cell>
          <cell r="B2991" t="str">
            <v xml:space="preserve"> </v>
          </cell>
          <cell r="C2991" t="str">
            <v xml:space="preserve">Бюджет </v>
          </cell>
          <cell r="D2991">
            <v>1141.99</v>
          </cell>
          <cell r="E2991">
            <v>0</v>
          </cell>
          <cell r="F2991">
            <v>5138.9399999999996</v>
          </cell>
          <cell r="H2991">
            <v>1.19</v>
          </cell>
          <cell r="L2991">
            <v>8.5430000000000006E-2</v>
          </cell>
          <cell r="P2991">
            <v>135.88900000000001</v>
          </cell>
          <cell r="Q2991">
            <v>0</v>
          </cell>
          <cell r="R2991">
            <v>135.88900000000001</v>
          </cell>
        </row>
        <row r="2992">
          <cell r="A2992" t="str">
            <v xml:space="preserve">Курганная132/2 </v>
          </cell>
          <cell r="B2992" t="str">
            <v xml:space="preserve">Елиз Курганная 146 ж/д </v>
          </cell>
          <cell r="C2992" t="str">
            <v xml:space="preserve">Население </v>
          </cell>
          <cell r="D2992">
            <v>1630</v>
          </cell>
          <cell r="E2992">
            <v>5362</v>
          </cell>
          <cell r="F2992">
            <v>5362</v>
          </cell>
          <cell r="G2992">
            <v>0.42</v>
          </cell>
          <cell r="H2992">
            <v>1.19</v>
          </cell>
          <cell r="I2992">
            <v>4.5999999999999996</v>
          </cell>
          <cell r="J2992" t="str">
            <v xml:space="preserve">2 </v>
          </cell>
          <cell r="K2992">
            <v>167</v>
          </cell>
          <cell r="L2992">
            <v>0.10447000000000001</v>
          </cell>
          <cell r="M2992">
            <v>-19</v>
          </cell>
          <cell r="N2992">
            <v>18</v>
          </cell>
          <cell r="O2992">
            <v>1</v>
          </cell>
          <cell r="P2992">
            <v>152.524</v>
          </cell>
          <cell r="Q2992">
            <v>216.25399999999999</v>
          </cell>
          <cell r="R2992">
            <v>216.25399999999999</v>
          </cell>
        </row>
        <row r="2993">
          <cell r="A2993" t="str">
            <v xml:space="preserve">Курганная132/2 </v>
          </cell>
          <cell r="B2993" t="str">
            <v xml:space="preserve">Елиз Курганная 136 Ад.з. </v>
          </cell>
          <cell r="C2993" t="str">
            <v xml:space="preserve">Бюджет </v>
          </cell>
          <cell r="D2993">
            <v>473.34</v>
          </cell>
          <cell r="E2993">
            <v>0</v>
          </cell>
          <cell r="F2993">
            <v>2130</v>
          </cell>
          <cell r="G2993">
            <v>0.43</v>
          </cell>
          <cell r="H2993">
            <v>1.19</v>
          </cell>
          <cell r="I2993">
            <v>4.5999999999999996</v>
          </cell>
          <cell r="J2993" t="str">
            <v xml:space="preserve"> </v>
          </cell>
          <cell r="K2993">
            <v>167</v>
          </cell>
          <cell r="L2993">
            <v>4.2485999999999996E-2</v>
          </cell>
          <cell r="M2993">
            <v>-19</v>
          </cell>
          <cell r="N2993">
            <v>18</v>
          </cell>
          <cell r="O2993">
            <v>1</v>
          </cell>
          <cell r="P2993">
            <v>62.029000000000003</v>
          </cell>
          <cell r="Q2993">
            <v>0</v>
          </cell>
          <cell r="R2993">
            <v>62.029000000000003</v>
          </cell>
        </row>
        <row r="2994">
          <cell r="A2994" t="str">
            <v xml:space="preserve">Курганная132/2 </v>
          </cell>
          <cell r="B2994" t="str">
            <v xml:space="preserve">Елиз Курганная 136 лабор </v>
          </cell>
          <cell r="C2994" t="str">
            <v xml:space="preserve">Бюджет </v>
          </cell>
          <cell r="D2994">
            <v>415.7</v>
          </cell>
          <cell r="E2994">
            <v>0</v>
          </cell>
          <cell r="F2994">
            <v>1870.67</v>
          </cell>
          <cell r="G2994">
            <v>0.43</v>
          </cell>
          <cell r="H2994">
            <v>1.19</v>
          </cell>
          <cell r="I2994">
            <v>4.5999999999999996</v>
          </cell>
          <cell r="J2994" t="str">
            <v xml:space="preserve"> </v>
          </cell>
          <cell r="K2994">
            <v>167</v>
          </cell>
          <cell r="L2994">
            <v>3.7312999999999999E-2</v>
          </cell>
          <cell r="M2994">
            <v>-19</v>
          </cell>
          <cell r="N2994">
            <v>18</v>
          </cell>
          <cell r="O2994">
            <v>1</v>
          </cell>
          <cell r="P2994">
            <v>54.475999999999999</v>
          </cell>
          <cell r="Q2994">
            <v>0</v>
          </cell>
          <cell r="R2994">
            <v>54.475999999999999</v>
          </cell>
        </row>
        <row r="2995">
          <cell r="A2995" t="str">
            <v xml:space="preserve">Курганная132/2 </v>
          </cell>
          <cell r="B2995" t="str">
            <v xml:space="preserve">Елиз Курганная 142 общ </v>
          </cell>
          <cell r="C2995" t="str">
            <v xml:space="preserve">Население </v>
          </cell>
          <cell r="D2995">
            <v>544.79999999999995</v>
          </cell>
          <cell r="E2995">
            <v>2451</v>
          </cell>
          <cell r="F2995">
            <v>2451.75</v>
          </cell>
          <cell r="G2995">
            <v>0.48</v>
          </cell>
          <cell r="H2995">
            <v>1.19</v>
          </cell>
          <cell r="I2995">
            <v>4.5999999999999996</v>
          </cell>
          <cell r="J2995" t="str">
            <v xml:space="preserve">2 </v>
          </cell>
          <cell r="K2995">
            <v>167</v>
          </cell>
          <cell r="L2995">
            <v>5.4590000000000007E-2</v>
          </cell>
          <cell r="M2995">
            <v>-19</v>
          </cell>
          <cell r="N2995">
            <v>18</v>
          </cell>
          <cell r="O2995">
            <v>1</v>
          </cell>
          <cell r="P2995">
            <v>79.700999999999993</v>
          </cell>
          <cell r="Q2995">
            <v>72.278000000000006</v>
          </cell>
          <cell r="R2995">
            <v>72.278000000000006</v>
          </cell>
        </row>
        <row r="2996">
          <cell r="A2996" t="str">
            <v xml:space="preserve">Курганная132/2 </v>
          </cell>
          <cell r="B2996" t="str">
            <v xml:space="preserve">Курганная 138 </v>
          </cell>
          <cell r="C2996" t="str">
            <v xml:space="preserve">Жилзаказчик </v>
          </cell>
          <cell r="D2996">
            <v>413.86</v>
          </cell>
          <cell r="E2996">
            <v>1765</v>
          </cell>
          <cell r="F2996">
            <v>1813.6599999999999</v>
          </cell>
          <cell r="G2996">
            <v>0.55000000000000004</v>
          </cell>
          <cell r="H2996">
            <v>1.19</v>
          </cell>
          <cell r="I2996">
            <v>4.5999999999999996</v>
          </cell>
          <cell r="J2996" t="str">
            <v xml:space="preserve">2 </v>
          </cell>
          <cell r="K2996">
            <v>167</v>
          </cell>
          <cell r="L2996">
            <v>4.5934999999999997E-2</v>
          </cell>
          <cell r="M2996">
            <v>-19</v>
          </cell>
          <cell r="N2996">
            <v>18</v>
          </cell>
          <cell r="O2996">
            <v>1</v>
          </cell>
          <cell r="P2996">
            <v>60.097999999999999</v>
          </cell>
          <cell r="Q2996">
            <v>48.834000000000003</v>
          </cell>
          <cell r="R2996">
            <v>48.834000000000003</v>
          </cell>
        </row>
        <row r="2997">
          <cell r="A2997" t="str">
            <v xml:space="preserve">Курганная132/2 </v>
          </cell>
          <cell r="B2997" t="str">
            <v xml:space="preserve">Курганная 140 </v>
          </cell>
          <cell r="C2997" t="str">
            <v xml:space="preserve">Жилзаказчик </v>
          </cell>
          <cell r="D2997">
            <v>999.7</v>
          </cell>
          <cell r="E2997">
            <v>4489</v>
          </cell>
          <cell r="F2997">
            <v>4487</v>
          </cell>
          <cell r="G2997">
            <v>0.46</v>
          </cell>
          <cell r="H2997">
            <v>1.19</v>
          </cell>
          <cell r="I2997">
            <v>4.5999999999999996</v>
          </cell>
          <cell r="J2997" t="str">
            <v xml:space="preserve">2 </v>
          </cell>
          <cell r="K2997">
            <v>167</v>
          </cell>
          <cell r="L2997">
            <v>9.5742999999999995E-2</v>
          </cell>
          <cell r="M2997">
            <v>-19</v>
          </cell>
          <cell r="N2997">
            <v>18</v>
          </cell>
          <cell r="O2997">
            <v>1</v>
          </cell>
          <cell r="P2997">
            <v>139.78200000000001</v>
          </cell>
          <cell r="Q2997">
            <v>132.63200000000001</v>
          </cell>
          <cell r="R2997">
            <v>132.63200000000001</v>
          </cell>
        </row>
        <row r="2998">
          <cell r="A2998" t="str">
            <v xml:space="preserve">Курганная132/2 </v>
          </cell>
          <cell r="B2998" t="str">
            <v xml:space="preserve">Курганная 144 </v>
          </cell>
          <cell r="C2998" t="str">
            <v xml:space="preserve">Жилзаказчик </v>
          </cell>
          <cell r="D2998">
            <v>1024.5</v>
          </cell>
          <cell r="E2998">
            <v>4489</v>
          </cell>
          <cell r="F2998">
            <v>4487</v>
          </cell>
          <cell r="G2998">
            <v>0.46</v>
          </cell>
          <cell r="H2998">
            <v>1.19</v>
          </cell>
          <cell r="I2998">
            <v>4.5999999999999996</v>
          </cell>
          <cell r="J2998" t="str">
            <v xml:space="preserve">2 </v>
          </cell>
          <cell r="K2998">
            <v>167</v>
          </cell>
          <cell r="L2998">
            <v>9.5742999999999995E-2</v>
          </cell>
          <cell r="M2998">
            <v>-19</v>
          </cell>
          <cell r="N2998">
            <v>18</v>
          </cell>
          <cell r="O2998">
            <v>1</v>
          </cell>
          <cell r="P2998">
            <v>139.78200000000001</v>
          </cell>
          <cell r="Q2998">
            <v>135.922</v>
          </cell>
          <cell r="R2998">
            <v>135.922</v>
          </cell>
        </row>
        <row r="2999">
          <cell r="A2999" t="str">
            <v xml:space="preserve">Итого по котельной </v>
          </cell>
          <cell r="B2999" t="str">
            <v xml:space="preserve">собственное ---------------------------- </v>
          </cell>
          <cell r="C2999" t="str">
            <v xml:space="preserve">По всем группам </v>
          </cell>
          <cell r="D2999">
            <v>5501.9</v>
          </cell>
          <cell r="E2999">
            <v>29498</v>
          </cell>
          <cell r="F2999">
            <v>22602.080000000002</v>
          </cell>
          <cell r="H2999">
            <v>1.19</v>
          </cell>
          <cell r="L2999">
            <v>0.47627999999999998</v>
          </cell>
          <cell r="P2999">
            <v>695.35700000000008</v>
          </cell>
          <cell r="Q2999">
            <v>605.92000000000007</v>
          </cell>
          <cell r="R2999">
            <v>722.42499999999995</v>
          </cell>
        </row>
        <row r="3000">
          <cell r="A3000" t="str">
            <v xml:space="preserve"> </v>
          </cell>
          <cell r="B3000" t="str">
            <v xml:space="preserve"> </v>
          </cell>
          <cell r="C3000" t="str">
            <v xml:space="preserve">Бюджет </v>
          </cell>
          <cell r="D3000">
            <v>889.04</v>
          </cell>
          <cell r="E3000">
            <v>0</v>
          </cell>
          <cell r="F3000">
            <v>4000.67</v>
          </cell>
          <cell r="H3000">
            <v>1.19</v>
          </cell>
          <cell r="L3000">
            <v>7.9798999999999995E-2</v>
          </cell>
          <cell r="P3000">
            <v>116.505</v>
          </cell>
          <cell r="Q3000">
            <v>0</v>
          </cell>
          <cell r="R3000">
            <v>116.505</v>
          </cell>
        </row>
        <row r="3001">
          <cell r="A3001" t="str">
            <v xml:space="preserve"> </v>
          </cell>
          <cell r="B3001" t="str">
            <v xml:space="preserve"> </v>
          </cell>
          <cell r="C3001" t="str">
            <v xml:space="preserve">"Население" в т.ч. "Жилзаказчик" </v>
          </cell>
          <cell r="D3001">
            <v>4612.8600000000006</v>
          </cell>
          <cell r="E3001">
            <v>29498</v>
          </cell>
          <cell r="F3001">
            <v>18601.41</v>
          </cell>
          <cell r="H3001">
            <v>1.19</v>
          </cell>
          <cell r="L3001">
            <v>0.39648099999999997</v>
          </cell>
          <cell r="P3001">
            <v>578.85200000000009</v>
          </cell>
          <cell r="Q3001">
            <v>605.92000000000007</v>
          </cell>
          <cell r="R3001">
            <v>605.92000000000007</v>
          </cell>
        </row>
        <row r="3002">
          <cell r="A3002" t="str">
            <v xml:space="preserve"> </v>
          </cell>
          <cell r="B3002" t="str">
            <v xml:space="preserve"> </v>
          </cell>
          <cell r="C3002" t="str">
            <v xml:space="preserve">Жилзаказчик </v>
          </cell>
          <cell r="D3002">
            <v>2438.06</v>
          </cell>
          <cell r="E3002">
            <v>21685</v>
          </cell>
          <cell r="F3002">
            <v>10787.66</v>
          </cell>
          <cell r="H3002">
            <v>1.19</v>
          </cell>
          <cell r="L3002">
            <v>0.23742099999999999</v>
          </cell>
          <cell r="P3002">
            <v>346.62700000000007</v>
          </cell>
          <cell r="Q3002">
            <v>317.38800000000003</v>
          </cell>
          <cell r="R3002">
            <v>317.38800000000003</v>
          </cell>
        </row>
        <row r="3003">
          <cell r="A3003" t="str">
            <v>Тепловые потери в наружных сетях потребителей</v>
          </cell>
          <cell r="H3003">
            <v>1.19</v>
          </cell>
        </row>
        <row r="3004">
          <cell r="A3004" t="str">
            <v xml:space="preserve">Кутузова 16 </v>
          </cell>
          <cell r="B3004" t="str">
            <v xml:space="preserve">Кутузова 16/1 футбольный клуб </v>
          </cell>
          <cell r="C3004" t="str">
            <v xml:space="preserve">Прочие </v>
          </cell>
          <cell r="D3004">
            <v>1602.77</v>
          </cell>
          <cell r="E3004">
            <v>0</v>
          </cell>
          <cell r="F3004">
            <v>7212.47</v>
          </cell>
          <cell r="G3004">
            <v>0.37</v>
          </cell>
          <cell r="H3004">
            <v>1.19</v>
          </cell>
          <cell r="I3004">
            <v>4.5999999999999996</v>
          </cell>
          <cell r="J3004" t="str">
            <v xml:space="preserve"> </v>
          </cell>
          <cell r="K3004">
            <v>167</v>
          </cell>
          <cell r="L3004">
            <v>0.13048000000000001</v>
          </cell>
          <cell r="M3004">
            <v>-19</v>
          </cell>
          <cell r="N3004">
            <v>20</v>
          </cell>
          <cell r="O3004">
            <v>1</v>
          </cell>
          <cell r="P3004">
            <v>207.548</v>
          </cell>
          <cell r="Q3004">
            <v>0</v>
          </cell>
          <cell r="R3004">
            <v>207.548</v>
          </cell>
        </row>
        <row r="3005">
          <cell r="A3005" t="str">
            <v xml:space="preserve">Итого по котельной </v>
          </cell>
          <cell r="B3005" t="str">
            <v xml:space="preserve">собственное ---------------------------- </v>
          </cell>
          <cell r="C3005" t="str">
            <v xml:space="preserve">По всем группам </v>
          </cell>
          <cell r="D3005">
            <v>1602.77</v>
          </cell>
          <cell r="E3005">
            <v>0</v>
          </cell>
          <cell r="F3005">
            <v>7212.47</v>
          </cell>
          <cell r="H3005">
            <v>1.19</v>
          </cell>
          <cell r="L3005">
            <v>0.13048000000000001</v>
          </cell>
          <cell r="P3005">
            <v>207.548</v>
          </cell>
          <cell r="Q3005">
            <v>0</v>
          </cell>
          <cell r="R3005">
            <v>207.548</v>
          </cell>
        </row>
        <row r="3006">
          <cell r="A3006" t="str">
            <v xml:space="preserve"> </v>
          </cell>
          <cell r="B3006" t="str">
            <v xml:space="preserve"> </v>
          </cell>
          <cell r="C3006" t="str">
            <v xml:space="preserve">Прочие </v>
          </cell>
          <cell r="D3006">
            <v>1602.77</v>
          </cell>
          <cell r="E3006">
            <v>0</v>
          </cell>
          <cell r="F3006">
            <v>7212.47</v>
          </cell>
          <cell r="H3006">
            <v>1.19</v>
          </cell>
          <cell r="L3006">
            <v>0.13048000000000001</v>
          </cell>
          <cell r="P3006">
            <v>207.548</v>
          </cell>
          <cell r="Q3006">
            <v>0</v>
          </cell>
          <cell r="R3006">
            <v>207.548</v>
          </cell>
        </row>
        <row r="3007">
          <cell r="A3007" t="str">
            <v xml:space="preserve">ЛЕВАНЕВСК,48/2 </v>
          </cell>
          <cell r="B3007" t="str">
            <v xml:space="preserve">Леваневского 53 отд.рез.фонда биб.Некрас </v>
          </cell>
          <cell r="C3007" t="str">
            <v xml:space="preserve">Бюджет </v>
          </cell>
          <cell r="D3007">
            <v>50.13</v>
          </cell>
          <cell r="E3007">
            <v>0</v>
          </cell>
          <cell r="F3007">
            <v>225.6</v>
          </cell>
          <cell r="G3007">
            <v>0.43</v>
          </cell>
          <cell r="H3007">
            <v>1.19</v>
          </cell>
          <cell r="I3007">
            <v>4.5999999999999996</v>
          </cell>
          <cell r="J3007" t="str">
            <v xml:space="preserve"> </v>
          </cell>
          <cell r="K3007">
            <v>167</v>
          </cell>
          <cell r="L3007">
            <v>4.5000000000000005E-3</v>
          </cell>
          <cell r="M3007">
            <v>-19</v>
          </cell>
          <cell r="N3007">
            <v>18</v>
          </cell>
          <cell r="O3007">
            <v>1</v>
          </cell>
          <cell r="P3007">
            <v>6.5709999999999997</v>
          </cell>
          <cell r="Q3007">
            <v>0</v>
          </cell>
          <cell r="R3007">
            <v>6.5709999999999997</v>
          </cell>
        </row>
        <row r="3008">
          <cell r="A3008" t="str">
            <v xml:space="preserve">ЛЕВАНЕВСК,48/2 </v>
          </cell>
          <cell r="B3008" t="str">
            <v xml:space="preserve">Леваневского 57 офис </v>
          </cell>
          <cell r="C3008" t="str">
            <v xml:space="preserve">Прочие </v>
          </cell>
          <cell r="D3008">
            <v>139.54</v>
          </cell>
          <cell r="E3008">
            <v>128</v>
          </cell>
          <cell r="F3008">
            <v>627.91</v>
          </cell>
          <cell r="G3008">
            <v>0.37</v>
          </cell>
          <cell r="H3008">
            <v>1.19</v>
          </cell>
          <cell r="I3008">
            <v>4.5999999999999996</v>
          </cell>
          <cell r="J3008" t="str">
            <v xml:space="preserve"> </v>
          </cell>
          <cell r="K3008">
            <v>167</v>
          </cell>
          <cell r="L3008">
            <v>1.0777E-2</v>
          </cell>
          <cell r="M3008">
            <v>-19</v>
          </cell>
          <cell r="N3008">
            <v>18</v>
          </cell>
          <cell r="O3008">
            <v>1</v>
          </cell>
          <cell r="P3008">
            <v>15.734999999999999</v>
          </cell>
          <cell r="Q3008">
            <v>0</v>
          </cell>
          <cell r="R3008">
            <v>15.734999999999999</v>
          </cell>
        </row>
        <row r="3009">
          <cell r="A3009" t="str">
            <v xml:space="preserve">ЛЕВАНЕВСК,48/2 </v>
          </cell>
          <cell r="B3009" t="str">
            <v xml:space="preserve">Леваневского 55 </v>
          </cell>
          <cell r="C3009" t="str">
            <v xml:space="preserve">Жилзаказчик </v>
          </cell>
          <cell r="D3009">
            <v>1019.8</v>
          </cell>
          <cell r="E3009">
            <v>4894</v>
          </cell>
          <cell r="F3009">
            <v>4891.99</v>
          </cell>
          <cell r="G3009">
            <v>0.38</v>
          </cell>
          <cell r="H3009">
            <v>1.19</v>
          </cell>
          <cell r="I3009">
            <v>4.5999999999999996</v>
          </cell>
          <cell r="J3009" t="str">
            <v xml:space="preserve">2 </v>
          </cell>
          <cell r="K3009">
            <v>167</v>
          </cell>
          <cell r="L3009">
            <v>8.6684999999999998E-2</v>
          </cell>
          <cell r="M3009">
            <v>-19</v>
          </cell>
          <cell r="N3009">
            <v>18</v>
          </cell>
          <cell r="O3009">
            <v>1</v>
          </cell>
          <cell r="P3009">
            <v>126.559</v>
          </cell>
          <cell r="Q3009">
            <v>135.297</v>
          </cell>
          <cell r="R3009">
            <v>135.297</v>
          </cell>
        </row>
        <row r="3010">
          <cell r="A3010" t="str">
            <v xml:space="preserve">ЛЕВАНЕВСК,48/2 </v>
          </cell>
          <cell r="B3010" t="str">
            <v xml:space="preserve">Леваневского 57 </v>
          </cell>
          <cell r="C3010" t="str">
            <v xml:space="preserve">Жилзаказчик </v>
          </cell>
          <cell r="D3010">
            <v>3785.3</v>
          </cell>
          <cell r="E3010">
            <v>14031</v>
          </cell>
          <cell r="F3010">
            <v>14025.7</v>
          </cell>
          <cell r="G3010">
            <v>0.37</v>
          </cell>
          <cell r="H3010">
            <v>1.19</v>
          </cell>
          <cell r="I3010">
            <v>4.5999999999999996</v>
          </cell>
          <cell r="J3010" t="str">
            <v xml:space="preserve">5 </v>
          </cell>
          <cell r="K3010">
            <v>167</v>
          </cell>
          <cell r="L3010">
            <v>0.24072499999999999</v>
          </cell>
          <cell r="M3010">
            <v>-19</v>
          </cell>
          <cell r="N3010">
            <v>18</v>
          </cell>
          <cell r="O3010">
            <v>1</v>
          </cell>
          <cell r="P3010">
            <v>351.452</v>
          </cell>
          <cell r="Q3010">
            <v>376.64800000000002</v>
          </cell>
          <cell r="R3010">
            <v>376.64800000000002</v>
          </cell>
        </row>
        <row r="3011">
          <cell r="A3011" t="str">
            <v xml:space="preserve">ЛЕВАНЕВСК,48/2 </v>
          </cell>
          <cell r="B3011" t="str">
            <v xml:space="preserve">Чапаева 136 нач. школа 91 </v>
          </cell>
          <cell r="C3011" t="str">
            <v xml:space="preserve">Бюджет </v>
          </cell>
          <cell r="D3011">
            <v>1564.17</v>
          </cell>
          <cell r="E3011">
            <v>4900</v>
          </cell>
          <cell r="F3011">
            <v>7038.76</v>
          </cell>
          <cell r="G3011">
            <v>0.35</v>
          </cell>
          <cell r="H3011">
            <v>1.19</v>
          </cell>
          <cell r="I3011">
            <v>4.5999999999999996</v>
          </cell>
          <cell r="J3011" t="str">
            <v xml:space="preserve"> </v>
          </cell>
          <cell r="K3011">
            <v>167</v>
          </cell>
          <cell r="L3011">
            <v>0.1081</v>
          </cell>
          <cell r="M3011">
            <v>-19</v>
          </cell>
          <cell r="N3011">
            <v>16</v>
          </cell>
          <cell r="O3011">
            <v>1</v>
          </cell>
          <cell r="P3011">
            <v>142.083</v>
          </cell>
          <cell r="Q3011">
            <v>0</v>
          </cell>
          <cell r="R3011">
            <v>142.083</v>
          </cell>
        </row>
        <row r="3012">
          <cell r="A3012" t="str">
            <v xml:space="preserve">ЛЕВАНЕВСК,48/2 </v>
          </cell>
          <cell r="B3012" t="str">
            <v xml:space="preserve">Леваневского 57 Адм.зд. </v>
          </cell>
          <cell r="C3012" t="str">
            <v xml:space="preserve">Бюджет </v>
          </cell>
          <cell r="D3012">
            <v>64.48</v>
          </cell>
          <cell r="E3012">
            <v>0</v>
          </cell>
          <cell r="F3012">
            <v>290.16000000000003</v>
          </cell>
          <cell r="G3012">
            <v>0.37</v>
          </cell>
          <cell r="H3012">
            <v>1.19</v>
          </cell>
          <cell r="I3012">
            <v>4.5999999999999996</v>
          </cell>
          <cell r="J3012" t="str">
            <v xml:space="preserve"> </v>
          </cell>
          <cell r="K3012">
            <v>167</v>
          </cell>
          <cell r="L3012">
            <v>4.9800000000000001E-3</v>
          </cell>
          <cell r="M3012">
            <v>-19</v>
          </cell>
          <cell r="N3012">
            <v>18</v>
          </cell>
          <cell r="O3012">
            <v>1</v>
          </cell>
          <cell r="P3012">
            <v>7.27</v>
          </cell>
          <cell r="Q3012">
            <v>0</v>
          </cell>
          <cell r="R3012">
            <v>7.27</v>
          </cell>
        </row>
        <row r="3013">
          <cell r="A3013" t="str">
            <v xml:space="preserve">Итого по котельной </v>
          </cell>
          <cell r="B3013" t="str">
            <v xml:space="preserve">собственное ---------------------------- </v>
          </cell>
          <cell r="C3013" t="str">
            <v xml:space="preserve">По всем группам </v>
          </cell>
          <cell r="D3013">
            <v>6623.42</v>
          </cell>
          <cell r="E3013">
            <v>23953</v>
          </cell>
          <cell r="F3013">
            <v>27100.120000000003</v>
          </cell>
          <cell r="H3013">
            <v>1.19</v>
          </cell>
          <cell r="L3013">
            <v>0.45576699999999998</v>
          </cell>
          <cell r="P3013">
            <v>649.66999999999996</v>
          </cell>
          <cell r="Q3013">
            <v>511.94500000000005</v>
          </cell>
          <cell r="R3013">
            <v>683.60400000000004</v>
          </cell>
        </row>
        <row r="3014">
          <cell r="A3014" t="str">
            <v xml:space="preserve"> </v>
          </cell>
          <cell r="B3014" t="str">
            <v xml:space="preserve"> </v>
          </cell>
          <cell r="C3014" t="str">
            <v xml:space="preserve">Бюджет </v>
          </cell>
          <cell r="D3014">
            <v>1678.7800000000002</v>
          </cell>
          <cell r="E3014">
            <v>4900</v>
          </cell>
          <cell r="F3014">
            <v>7554.52</v>
          </cell>
          <cell r="H3014">
            <v>1.19</v>
          </cell>
          <cell r="L3014">
            <v>0.11758</v>
          </cell>
          <cell r="P3014">
            <v>155.92400000000001</v>
          </cell>
          <cell r="Q3014">
            <v>0</v>
          </cell>
          <cell r="R3014">
            <v>155.92400000000001</v>
          </cell>
        </row>
        <row r="3015">
          <cell r="A3015" t="str">
            <v xml:space="preserve"> </v>
          </cell>
          <cell r="B3015" t="str">
            <v xml:space="preserve"> </v>
          </cell>
          <cell r="C3015" t="str">
            <v xml:space="preserve">"Население" в т.ч. "Жилзаказчик" </v>
          </cell>
          <cell r="D3015">
            <v>4805.1000000000004</v>
          </cell>
          <cell r="E3015">
            <v>18925</v>
          </cell>
          <cell r="F3015">
            <v>18917.690000000002</v>
          </cell>
          <cell r="H3015">
            <v>1.19</v>
          </cell>
          <cell r="L3015">
            <v>0.32740999999999998</v>
          </cell>
          <cell r="P3015">
            <v>478.01099999999997</v>
          </cell>
          <cell r="Q3015">
            <v>511.94500000000005</v>
          </cell>
          <cell r="R3015">
            <v>511.94500000000005</v>
          </cell>
        </row>
        <row r="3016">
          <cell r="A3016" t="str">
            <v xml:space="preserve"> </v>
          </cell>
          <cell r="B3016" t="str">
            <v xml:space="preserve"> </v>
          </cell>
          <cell r="C3016" t="str">
            <v xml:space="preserve">Жилзаказчик </v>
          </cell>
          <cell r="D3016">
            <v>4805.1000000000004</v>
          </cell>
          <cell r="E3016">
            <v>18925</v>
          </cell>
          <cell r="F3016">
            <v>18917.690000000002</v>
          </cell>
          <cell r="H3016">
            <v>1.19</v>
          </cell>
          <cell r="L3016">
            <v>0.32740999999999998</v>
          </cell>
          <cell r="P3016">
            <v>478.01099999999997</v>
          </cell>
          <cell r="Q3016">
            <v>511.94500000000005</v>
          </cell>
          <cell r="R3016">
            <v>511.94500000000005</v>
          </cell>
        </row>
        <row r="3017">
          <cell r="A3017" t="str">
            <v xml:space="preserve"> </v>
          </cell>
          <cell r="B3017" t="str">
            <v xml:space="preserve"> </v>
          </cell>
          <cell r="C3017" t="str">
            <v xml:space="preserve">Прочие </v>
          </cell>
          <cell r="D3017">
            <v>139.54</v>
          </cell>
          <cell r="E3017">
            <v>128</v>
          </cell>
          <cell r="F3017">
            <v>627.91</v>
          </cell>
          <cell r="H3017">
            <v>1.19</v>
          </cell>
          <cell r="L3017">
            <v>1.0777E-2</v>
          </cell>
          <cell r="P3017">
            <v>15.734999999999999</v>
          </cell>
          <cell r="Q3017">
            <v>0</v>
          </cell>
          <cell r="R3017">
            <v>15.734999999999999</v>
          </cell>
        </row>
        <row r="3018">
          <cell r="A3018" t="str">
            <v>Тепловые потери в наружных сетях потребителей</v>
          </cell>
          <cell r="H3018">
            <v>1.19</v>
          </cell>
        </row>
        <row r="3019">
          <cell r="A3019" t="str">
            <v xml:space="preserve">ЛЕВАНЕВСКОГО 82 </v>
          </cell>
          <cell r="B3019" t="str">
            <v xml:space="preserve">Леваневского 91 адм.зд.лит В </v>
          </cell>
          <cell r="C3019" t="str">
            <v xml:space="preserve">ИТП Прочие </v>
          </cell>
          <cell r="D3019">
            <v>691</v>
          </cell>
          <cell r="E3019">
            <v>2795</v>
          </cell>
          <cell r="F3019">
            <v>2795</v>
          </cell>
          <cell r="G3019">
            <v>0.43</v>
          </cell>
          <cell r="H3019">
            <v>1.19</v>
          </cell>
          <cell r="I3019">
            <v>4.5999999999999996</v>
          </cell>
          <cell r="J3019" t="str">
            <v xml:space="preserve"> </v>
          </cell>
          <cell r="K3019">
            <v>167</v>
          </cell>
          <cell r="L3019">
            <v>5.5330000000000004E-2</v>
          </cell>
          <cell r="M3019">
            <v>-19</v>
          </cell>
          <cell r="N3019">
            <v>18</v>
          </cell>
          <cell r="O3019">
            <v>1</v>
          </cell>
          <cell r="P3019">
            <v>80.78</v>
          </cell>
          <cell r="Q3019">
            <v>0</v>
          </cell>
          <cell r="R3019">
            <v>80.78</v>
          </cell>
        </row>
        <row r="3020">
          <cell r="A3020" t="str">
            <v xml:space="preserve">ЛЕВАНЕВСКОГО 82 </v>
          </cell>
          <cell r="B3020" t="str">
            <v xml:space="preserve">Леваневского 91 адм.зд.лит К </v>
          </cell>
          <cell r="C3020" t="str">
            <v xml:space="preserve">ИТП Прочие </v>
          </cell>
          <cell r="D3020">
            <v>752</v>
          </cell>
          <cell r="E3020">
            <v>2351</v>
          </cell>
          <cell r="F3020">
            <v>2351</v>
          </cell>
          <cell r="G3020">
            <v>0.43</v>
          </cell>
          <cell r="H3020">
            <v>1.19</v>
          </cell>
          <cell r="I3020">
            <v>4.5999999999999996</v>
          </cell>
          <cell r="J3020" t="str">
            <v xml:space="preserve"> </v>
          </cell>
          <cell r="K3020">
            <v>167</v>
          </cell>
          <cell r="L3020">
            <v>4.6507E-2</v>
          </cell>
          <cell r="M3020">
            <v>-19</v>
          </cell>
          <cell r="N3020">
            <v>18</v>
          </cell>
          <cell r="O3020">
            <v>1</v>
          </cell>
          <cell r="P3020">
            <v>67.900000000000006</v>
          </cell>
          <cell r="Q3020">
            <v>0</v>
          </cell>
          <cell r="R3020">
            <v>67.900000000000006</v>
          </cell>
        </row>
        <row r="3021">
          <cell r="A3021" t="str">
            <v xml:space="preserve">ЛЕВАНЕВСКОГО 82 </v>
          </cell>
          <cell r="B3021" t="str">
            <v xml:space="preserve">Янковского 77 парикмах. </v>
          </cell>
          <cell r="C3021" t="str">
            <v xml:space="preserve">Прочие </v>
          </cell>
          <cell r="D3021">
            <v>24.7</v>
          </cell>
          <cell r="E3021">
            <v>0</v>
          </cell>
          <cell r="F3021">
            <v>111.12</v>
          </cell>
          <cell r="G3021">
            <v>0.49</v>
          </cell>
          <cell r="H3021">
            <v>1.19</v>
          </cell>
          <cell r="I3021">
            <v>4.5999999999999996</v>
          </cell>
          <cell r="J3021" t="str">
            <v xml:space="preserve"> </v>
          </cell>
          <cell r="K3021">
            <v>167</v>
          </cell>
          <cell r="L3021">
            <v>2.5000000000000001E-3</v>
          </cell>
          <cell r="M3021">
            <v>-19</v>
          </cell>
          <cell r="N3021">
            <v>18</v>
          </cell>
          <cell r="O3021">
            <v>1</v>
          </cell>
          <cell r="P3021">
            <v>3.65</v>
          </cell>
          <cell r="Q3021">
            <v>0</v>
          </cell>
          <cell r="R3021">
            <v>3.65</v>
          </cell>
        </row>
        <row r="3022">
          <cell r="A3022" t="str">
            <v xml:space="preserve">ЛЕВАНЕВСКОГО 82 </v>
          </cell>
          <cell r="B3022" t="str">
            <v xml:space="preserve">Леваневского 82 ГОУ НПО ПЛ N3 КК </v>
          </cell>
          <cell r="C3022" t="str">
            <v xml:space="preserve">Бюджет </v>
          </cell>
          <cell r="D3022">
            <v>3238.4</v>
          </cell>
          <cell r="E3022">
            <v>0</v>
          </cell>
          <cell r="F3022">
            <v>14572.8</v>
          </cell>
          <cell r="G3022">
            <v>0.38</v>
          </cell>
          <cell r="H3022">
            <v>1.19</v>
          </cell>
          <cell r="I3022">
            <v>4.5999999999999996</v>
          </cell>
          <cell r="J3022" t="str">
            <v xml:space="preserve"> </v>
          </cell>
          <cell r="K3022">
            <v>167</v>
          </cell>
          <cell r="L3022">
            <v>0.24299000000000001</v>
          </cell>
          <cell r="M3022">
            <v>-19</v>
          </cell>
          <cell r="N3022">
            <v>16</v>
          </cell>
          <cell r="O3022">
            <v>1</v>
          </cell>
          <cell r="P3022">
            <v>319.38099999999997</v>
          </cell>
          <cell r="Q3022">
            <v>0</v>
          </cell>
          <cell r="R3022">
            <v>319.38099999999997</v>
          </cell>
        </row>
        <row r="3023">
          <cell r="A3023" t="str">
            <v xml:space="preserve">ЛЕВАНЕВСКОГО 82 </v>
          </cell>
          <cell r="B3023" t="str">
            <v xml:space="preserve">Пашковская 146 Д/К </v>
          </cell>
          <cell r="C3023" t="str">
            <v xml:space="preserve">Бюджет </v>
          </cell>
          <cell r="D3023">
            <v>3657.24</v>
          </cell>
          <cell r="E3023">
            <v>13344</v>
          </cell>
          <cell r="F3023">
            <v>16457.57</v>
          </cell>
          <cell r="G3023">
            <v>0.30000000000000004</v>
          </cell>
          <cell r="H3023">
            <v>1.19</v>
          </cell>
          <cell r="I3023">
            <v>4.5999999999999996</v>
          </cell>
          <cell r="J3023" t="str">
            <v xml:space="preserve"> </v>
          </cell>
          <cell r="K3023">
            <v>167</v>
          </cell>
          <cell r="L3023">
            <v>0.21664499999999998</v>
          </cell>
          <cell r="M3023">
            <v>-19</v>
          </cell>
          <cell r="N3023">
            <v>16</v>
          </cell>
          <cell r="O3023">
            <v>1</v>
          </cell>
          <cell r="P3023">
            <v>284.75400000000002</v>
          </cell>
          <cell r="Q3023">
            <v>0</v>
          </cell>
          <cell r="R3023">
            <v>284.75400000000002</v>
          </cell>
        </row>
        <row r="3024">
          <cell r="A3024" t="str">
            <v xml:space="preserve">ЛЕВАНЕВСКОГО 82 </v>
          </cell>
          <cell r="B3024" t="str">
            <v xml:space="preserve">Длинная 181 ОБЩ МУЖ </v>
          </cell>
          <cell r="C3024" t="str">
            <v xml:space="preserve">Население </v>
          </cell>
          <cell r="D3024">
            <v>5413.9</v>
          </cell>
          <cell r="E3024">
            <v>23450</v>
          </cell>
          <cell r="F3024">
            <v>34958.61</v>
          </cell>
          <cell r="G3024">
            <v>0.37</v>
          </cell>
          <cell r="H3024">
            <v>1.19</v>
          </cell>
          <cell r="I3024">
            <v>4.5999999999999996</v>
          </cell>
          <cell r="J3024" t="str">
            <v xml:space="preserve">5 </v>
          </cell>
          <cell r="K3024">
            <v>167</v>
          </cell>
          <cell r="L3024">
            <v>0.60000000000000009</v>
          </cell>
          <cell r="M3024">
            <v>-19</v>
          </cell>
          <cell r="N3024">
            <v>18</v>
          </cell>
          <cell r="O3024">
            <v>1</v>
          </cell>
          <cell r="P3024">
            <v>875.98800000000006</v>
          </cell>
          <cell r="Q3024">
            <v>538.70000000000005</v>
          </cell>
          <cell r="R3024">
            <v>538.70000000000005</v>
          </cell>
        </row>
        <row r="3025">
          <cell r="A3025" t="str">
            <v xml:space="preserve">ЛЕВАНЕВСКОГО 82 </v>
          </cell>
          <cell r="B3025" t="str">
            <v xml:space="preserve">Длинная 183 ОБЩ ЖЕНСКОЕ </v>
          </cell>
          <cell r="C3025" t="str">
            <v xml:space="preserve">Население </v>
          </cell>
          <cell r="D3025">
            <v>7126.6</v>
          </cell>
          <cell r="E3025">
            <v>0</v>
          </cell>
          <cell r="F3025">
            <v>19725.8</v>
          </cell>
          <cell r="G3025">
            <v>0.37</v>
          </cell>
          <cell r="H3025">
            <v>1.19</v>
          </cell>
          <cell r="I3025">
            <v>4.5999999999999996</v>
          </cell>
          <cell r="J3025" t="str">
            <v xml:space="preserve">9 </v>
          </cell>
          <cell r="K3025">
            <v>167</v>
          </cell>
          <cell r="L3025">
            <v>0.338557</v>
          </cell>
          <cell r="M3025">
            <v>-19</v>
          </cell>
          <cell r="N3025">
            <v>18</v>
          </cell>
          <cell r="O3025">
            <v>1</v>
          </cell>
          <cell r="P3025">
            <v>494.286</v>
          </cell>
          <cell r="Q3025">
            <v>709.12099999999998</v>
          </cell>
          <cell r="R3025">
            <v>709.12099999999998</v>
          </cell>
        </row>
        <row r="3026">
          <cell r="A3026" t="str">
            <v xml:space="preserve">ЛЕВАНЕВСКОГО 82 </v>
          </cell>
          <cell r="B3026" t="str">
            <v xml:space="preserve">Длинная 183 библиотека </v>
          </cell>
          <cell r="C3026" t="str">
            <v xml:space="preserve">Бюджет </v>
          </cell>
          <cell r="D3026">
            <v>1285.06</v>
          </cell>
          <cell r="E3026">
            <v>2246</v>
          </cell>
          <cell r="F3026">
            <v>5470.17</v>
          </cell>
          <cell r="G3026">
            <v>0.43</v>
          </cell>
          <cell r="H3026">
            <v>1.19</v>
          </cell>
          <cell r="I3026">
            <v>4.5999999999999996</v>
          </cell>
          <cell r="J3026" t="str">
            <v xml:space="preserve"> </v>
          </cell>
          <cell r="K3026">
            <v>167</v>
          </cell>
          <cell r="L3026">
            <v>0.10911000000000001</v>
          </cell>
          <cell r="M3026">
            <v>-19</v>
          </cell>
          <cell r="N3026">
            <v>18</v>
          </cell>
          <cell r="O3026">
            <v>1</v>
          </cell>
          <cell r="P3026">
            <v>159.298</v>
          </cell>
          <cell r="Q3026">
            <v>0</v>
          </cell>
          <cell r="R3026">
            <v>159.298</v>
          </cell>
        </row>
        <row r="3027">
          <cell r="A3027" t="str">
            <v xml:space="preserve">ЛЕВАНЕВСКОГО 82 </v>
          </cell>
          <cell r="B3027" t="str">
            <v xml:space="preserve">Леваневского 131 АД ХОЗ КОРП </v>
          </cell>
          <cell r="C3027" t="str">
            <v xml:space="preserve">Бюджет </v>
          </cell>
          <cell r="D3027">
            <v>1847.33</v>
          </cell>
          <cell r="E3027">
            <v>0</v>
          </cell>
          <cell r="F3027">
            <v>6465.6</v>
          </cell>
          <cell r="G3027">
            <v>0.38</v>
          </cell>
          <cell r="H3027">
            <v>1.19</v>
          </cell>
          <cell r="I3027">
            <v>4.5999999999999996</v>
          </cell>
          <cell r="J3027" t="str">
            <v xml:space="preserve"> </v>
          </cell>
          <cell r="K3027">
            <v>167</v>
          </cell>
          <cell r="L3027">
            <v>0.11397000000000002</v>
          </cell>
          <cell r="M3027">
            <v>-19</v>
          </cell>
          <cell r="N3027">
            <v>18</v>
          </cell>
          <cell r="O3027">
            <v>1</v>
          </cell>
          <cell r="P3027">
            <v>166.39400000000001</v>
          </cell>
          <cell r="Q3027">
            <v>0</v>
          </cell>
          <cell r="R3027">
            <v>166.39400000000001</v>
          </cell>
        </row>
        <row r="3028">
          <cell r="A3028" t="str">
            <v xml:space="preserve">ЛЕВАНЕВСКОГО 82 </v>
          </cell>
          <cell r="B3028" t="str">
            <v xml:space="preserve">Янковского 116 лит"А" </v>
          </cell>
          <cell r="C3028" t="str">
            <v xml:space="preserve">Бюджет </v>
          </cell>
          <cell r="D3028">
            <v>51.1</v>
          </cell>
          <cell r="E3028">
            <v>201</v>
          </cell>
          <cell r="F3028">
            <v>201</v>
          </cell>
          <cell r="G3028">
            <v>0.82</v>
          </cell>
          <cell r="H3028">
            <v>1.19</v>
          </cell>
          <cell r="I3028">
            <v>4.5999999999999996</v>
          </cell>
          <cell r="J3028" t="str">
            <v xml:space="preserve"> </v>
          </cell>
          <cell r="K3028">
            <v>167</v>
          </cell>
          <cell r="L3028">
            <v>7.5810000000000001E-3</v>
          </cell>
          <cell r="M3028">
            <v>-19</v>
          </cell>
          <cell r="N3028">
            <v>18</v>
          </cell>
          <cell r="O3028">
            <v>1</v>
          </cell>
          <cell r="P3028">
            <v>11.069000000000001</v>
          </cell>
          <cell r="Q3028">
            <v>0</v>
          </cell>
          <cell r="R3028">
            <v>11.069000000000001</v>
          </cell>
        </row>
        <row r="3029">
          <cell r="A3029" t="str">
            <v xml:space="preserve">ЛЕВАНЕВСКОГО 82 </v>
          </cell>
          <cell r="B3029" t="str">
            <v xml:space="preserve">Янковского 116 лит"И" </v>
          </cell>
          <cell r="C3029" t="str">
            <v xml:space="preserve">Бюджет </v>
          </cell>
          <cell r="D3029">
            <v>286.10000000000002</v>
          </cell>
          <cell r="E3029">
            <v>1119</v>
          </cell>
          <cell r="F3029">
            <v>1119</v>
          </cell>
          <cell r="G3029">
            <v>0.35</v>
          </cell>
          <cell r="H3029">
            <v>1.19</v>
          </cell>
          <cell r="I3029">
            <v>4.5999999999999996</v>
          </cell>
          <cell r="J3029" t="str">
            <v xml:space="preserve"> </v>
          </cell>
          <cell r="K3029">
            <v>167</v>
          </cell>
          <cell r="L3029">
            <v>1.7056999999999999E-2</v>
          </cell>
          <cell r="M3029">
            <v>-19</v>
          </cell>
          <cell r="N3029">
            <v>18</v>
          </cell>
          <cell r="O3029">
            <v>1</v>
          </cell>
          <cell r="P3029">
            <v>24.904</v>
          </cell>
          <cell r="Q3029">
            <v>0</v>
          </cell>
          <cell r="R3029">
            <v>24.904</v>
          </cell>
        </row>
        <row r="3030">
          <cell r="A3030" t="str">
            <v xml:space="preserve">ЛЕВАНЕВСКОГО 82 </v>
          </cell>
          <cell r="B3030" t="str">
            <v xml:space="preserve">Буденного 161 Лег атл МАНЕЖ </v>
          </cell>
          <cell r="C3030" t="str">
            <v xml:space="preserve">ИТП Бюджет </v>
          </cell>
          <cell r="D3030">
            <v>15139.69</v>
          </cell>
          <cell r="E3030">
            <v>0</v>
          </cell>
          <cell r="F3030">
            <v>72021.7</v>
          </cell>
          <cell r="G3030">
            <v>0.33</v>
          </cell>
          <cell r="H3030">
            <v>1.19</v>
          </cell>
          <cell r="I3030">
            <v>4.5999999999999996</v>
          </cell>
          <cell r="J3030" t="str">
            <v xml:space="preserve"> </v>
          </cell>
          <cell r="K3030">
            <v>167</v>
          </cell>
          <cell r="L3030">
            <v>1.042891</v>
          </cell>
          <cell r="M3030">
            <v>-19</v>
          </cell>
          <cell r="N3030">
            <v>16</v>
          </cell>
          <cell r="O3030">
            <v>1</v>
          </cell>
          <cell r="P3030">
            <v>1370.7529999999999</v>
          </cell>
          <cell r="Q3030">
            <v>0</v>
          </cell>
          <cell r="R3030">
            <v>1370.7529999999999</v>
          </cell>
        </row>
        <row r="3031">
          <cell r="A3031" t="str">
            <v xml:space="preserve">ЛЕВАНЕВСКОГО 82 </v>
          </cell>
          <cell r="B3031" t="str">
            <v xml:space="preserve">Буденного 161 УЧ КОРП </v>
          </cell>
          <cell r="C3031" t="str">
            <v xml:space="preserve">ИТП Бюджет </v>
          </cell>
          <cell r="D3031">
            <v>8045.22</v>
          </cell>
          <cell r="E3031">
            <v>0</v>
          </cell>
          <cell r="F3031">
            <v>36203.480000000003</v>
          </cell>
          <cell r="G3031">
            <v>0.43</v>
          </cell>
          <cell r="H3031">
            <v>1.19</v>
          </cell>
          <cell r="I3031">
            <v>4.5999999999999996</v>
          </cell>
          <cell r="J3031" t="str">
            <v xml:space="preserve"> </v>
          </cell>
          <cell r="K3031">
            <v>167</v>
          </cell>
          <cell r="L3031">
            <v>0.68309399999999998</v>
          </cell>
          <cell r="M3031">
            <v>-19</v>
          </cell>
          <cell r="N3031">
            <v>16</v>
          </cell>
          <cell r="O3031">
            <v>1</v>
          </cell>
          <cell r="P3031">
            <v>897.84299999999996</v>
          </cell>
          <cell r="Q3031">
            <v>0</v>
          </cell>
          <cell r="R3031">
            <v>897.84299999999996</v>
          </cell>
        </row>
        <row r="3032">
          <cell r="A3032" t="str">
            <v xml:space="preserve">ЛЕВАНЕВСКОГО 82 </v>
          </cell>
          <cell r="B3032" t="str">
            <v xml:space="preserve">Буденного 161 столовая </v>
          </cell>
          <cell r="C3032" t="str">
            <v xml:space="preserve">ИТП Бюджет </v>
          </cell>
          <cell r="D3032">
            <v>1621.76</v>
          </cell>
          <cell r="E3032">
            <v>0</v>
          </cell>
          <cell r="F3032">
            <v>5676.15</v>
          </cell>
          <cell r="G3032">
            <v>0.33</v>
          </cell>
          <cell r="H3032">
            <v>1.19</v>
          </cell>
          <cell r="I3032">
            <v>4.5999999999999996</v>
          </cell>
          <cell r="J3032" t="str">
            <v xml:space="preserve"> </v>
          </cell>
          <cell r="K3032">
            <v>167</v>
          </cell>
          <cell r="L3032">
            <v>8.2192000000000001E-2</v>
          </cell>
          <cell r="M3032">
            <v>-19</v>
          </cell>
          <cell r="N3032">
            <v>16</v>
          </cell>
          <cell r="O3032">
            <v>1</v>
          </cell>
          <cell r="P3032">
            <v>108.032</v>
          </cell>
          <cell r="Q3032">
            <v>0</v>
          </cell>
          <cell r="R3032">
            <v>108.032</v>
          </cell>
        </row>
        <row r="3033">
          <cell r="A3033" t="str">
            <v xml:space="preserve">ЛЕВАНЕВСКОГО 82 </v>
          </cell>
          <cell r="B3033" t="str">
            <v xml:space="preserve">Буденного 161*СПОРТ.КОРП </v>
          </cell>
          <cell r="C3033" t="str">
            <v xml:space="preserve">ИТП Бюджет </v>
          </cell>
          <cell r="D3033">
            <v>10001.42</v>
          </cell>
          <cell r="E3033">
            <v>0</v>
          </cell>
          <cell r="F3033">
            <v>35004.959999999999</v>
          </cell>
          <cell r="G3033">
            <v>0.33</v>
          </cell>
          <cell r="H3033">
            <v>1.19</v>
          </cell>
          <cell r="I3033">
            <v>4.5999999999999996</v>
          </cell>
          <cell r="J3033" t="str">
            <v xml:space="preserve"> </v>
          </cell>
          <cell r="K3033">
            <v>167</v>
          </cell>
          <cell r="L3033">
            <v>0.50688</v>
          </cell>
          <cell r="M3033">
            <v>-19</v>
          </cell>
          <cell r="N3033">
            <v>16</v>
          </cell>
          <cell r="O3033">
            <v>1</v>
          </cell>
          <cell r="P3033">
            <v>666.23099999999999</v>
          </cell>
          <cell r="Q3033">
            <v>0</v>
          </cell>
          <cell r="R3033">
            <v>666.23099999999999</v>
          </cell>
        </row>
        <row r="3034">
          <cell r="A3034" t="str">
            <v xml:space="preserve">ЛЕВАНЕВСКОГО 82 </v>
          </cell>
          <cell r="B3034" t="str">
            <v xml:space="preserve">Базовская 87 </v>
          </cell>
          <cell r="C3034" t="str">
            <v xml:space="preserve">Жилзаказчик </v>
          </cell>
          <cell r="D3034">
            <v>3813.1</v>
          </cell>
          <cell r="E3034">
            <v>15314</v>
          </cell>
          <cell r="F3034">
            <v>15309</v>
          </cell>
          <cell r="G3034">
            <v>0.37</v>
          </cell>
          <cell r="H3034">
            <v>1.19</v>
          </cell>
          <cell r="I3034">
            <v>4.5999999999999996</v>
          </cell>
          <cell r="J3034" t="str">
            <v xml:space="preserve">5 </v>
          </cell>
          <cell r="K3034">
            <v>167</v>
          </cell>
          <cell r="L3034">
            <v>0.26275100000000001</v>
          </cell>
          <cell r="M3034">
            <v>-19</v>
          </cell>
          <cell r="N3034">
            <v>18</v>
          </cell>
          <cell r="O3034">
            <v>1</v>
          </cell>
          <cell r="P3034">
            <v>383.61099999999999</v>
          </cell>
          <cell r="Q3034">
            <v>379.416</v>
          </cell>
          <cell r="R3034">
            <v>379.416</v>
          </cell>
        </row>
        <row r="3035">
          <cell r="A3035" t="str">
            <v xml:space="preserve">ЛЕВАНЕВСКОГО 82 </v>
          </cell>
          <cell r="B3035" t="str">
            <v xml:space="preserve">Базовская 89 </v>
          </cell>
          <cell r="C3035" t="str">
            <v xml:space="preserve">Жилзаказчик </v>
          </cell>
          <cell r="D3035">
            <v>3008.2</v>
          </cell>
          <cell r="E3035">
            <v>41491</v>
          </cell>
          <cell r="F3035">
            <v>12070</v>
          </cell>
          <cell r="G3035">
            <v>0.38</v>
          </cell>
          <cell r="H3035">
            <v>1.19</v>
          </cell>
          <cell r="I3035">
            <v>4.5999999999999996</v>
          </cell>
          <cell r="J3035" t="str">
            <v xml:space="preserve">5 </v>
          </cell>
          <cell r="K3035">
            <v>167</v>
          </cell>
          <cell r="L3035">
            <v>0.212366</v>
          </cell>
          <cell r="M3035">
            <v>-19</v>
          </cell>
          <cell r="N3035">
            <v>18</v>
          </cell>
          <cell r="O3035">
            <v>1</v>
          </cell>
          <cell r="P3035">
            <v>310.04899999999998</v>
          </cell>
          <cell r="Q3035">
            <v>299.327</v>
          </cell>
          <cell r="R3035">
            <v>299.327</v>
          </cell>
        </row>
        <row r="3036">
          <cell r="A3036" t="str">
            <v xml:space="preserve">ЛЕВАНЕВСКОГО 82 </v>
          </cell>
          <cell r="B3036" t="str">
            <v xml:space="preserve">Леваневского 79 </v>
          </cell>
          <cell r="C3036" t="str">
            <v xml:space="preserve">Жилзаказчик </v>
          </cell>
          <cell r="D3036">
            <v>398.3</v>
          </cell>
          <cell r="E3036">
            <v>1633</v>
          </cell>
          <cell r="F3036">
            <v>1632</v>
          </cell>
          <cell r="G3036">
            <v>0.46</v>
          </cell>
          <cell r="H3036">
            <v>1.19</v>
          </cell>
          <cell r="I3036">
            <v>4.5999999999999996</v>
          </cell>
          <cell r="J3036" t="str">
            <v xml:space="preserve">1 </v>
          </cell>
          <cell r="K3036">
            <v>167</v>
          </cell>
          <cell r="L3036">
            <v>3.3382000000000002E-2</v>
          </cell>
          <cell r="M3036">
            <v>-19</v>
          </cell>
          <cell r="N3036">
            <v>18</v>
          </cell>
          <cell r="O3036">
            <v>1</v>
          </cell>
          <cell r="P3036">
            <v>48.735999999999997</v>
          </cell>
          <cell r="Q3036">
            <v>52.841999999999999</v>
          </cell>
          <cell r="R3036">
            <v>52.841999999999999</v>
          </cell>
        </row>
        <row r="3037">
          <cell r="A3037" t="str">
            <v xml:space="preserve">ЛЕВАНЕВСКОГО 82 </v>
          </cell>
          <cell r="B3037" t="str">
            <v xml:space="preserve">Леваневского 81 </v>
          </cell>
          <cell r="C3037" t="str">
            <v xml:space="preserve">Жилзаказчик </v>
          </cell>
          <cell r="D3037">
            <v>294.89999999999998</v>
          </cell>
          <cell r="E3037">
            <v>1268</v>
          </cell>
          <cell r="F3037">
            <v>1266</v>
          </cell>
          <cell r="G3037">
            <v>0.48</v>
          </cell>
          <cell r="H3037">
            <v>1.19</v>
          </cell>
          <cell r="I3037">
            <v>4.5999999999999996</v>
          </cell>
          <cell r="J3037" t="str">
            <v xml:space="preserve">2 </v>
          </cell>
          <cell r="K3037">
            <v>167</v>
          </cell>
          <cell r="L3037">
            <v>2.7014E-2</v>
          </cell>
          <cell r="M3037">
            <v>-19</v>
          </cell>
          <cell r="N3037">
            <v>18</v>
          </cell>
          <cell r="O3037">
            <v>1</v>
          </cell>
          <cell r="P3037">
            <v>39.438000000000002</v>
          </cell>
          <cell r="Q3037">
            <v>39.127000000000002</v>
          </cell>
          <cell r="R3037">
            <v>39.127000000000002</v>
          </cell>
        </row>
        <row r="3038">
          <cell r="A3038" t="str">
            <v xml:space="preserve">ЛЕВАНЕВСКОГО 82 </v>
          </cell>
          <cell r="B3038" t="str">
            <v xml:space="preserve">Садовая 17 </v>
          </cell>
          <cell r="C3038" t="str">
            <v xml:space="preserve">Жилзаказчик </v>
          </cell>
          <cell r="D3038">
            <v>7293</v>
          </cell>
          <cell r="E3038">
            <v>38075</v>
          </cell>
          <cell r="F3038">
            <v>32275.03</v>
          </cell>
          <cell r="G3038">
            <v>0.35</v>
          </cell>
          <cell r="H3038">
            <v>1.19</v>
          </cell>
          <cell r="I3038">
            <v>4.5999999999999996</v>
          </cell>
          <cell r="J3038" t="str">
            <v xml:space="preserve">9 </v>
          </cell>
          <cell r="K3038">
            <v>167</v>
          </cell>
          <cell r="L3038">
            <v>0.52399899999999999</v>
          </cell>
          <cell r="M3038">
            <v>-19</v>
          </cell>
          <cell r="N3038">
            <v>18</v>
          </cell>
          <cell r="O3038">
            <v>1</v>
          </cell>
          <cell r="P3038">
            <v>765.02599999999995</v>
          </cell>
          <cell r="Q3038">
            <v>725.67700000000002</v>
          </cell>
          <cell r="R3038">
            <v>725.67700000000002</v>
          </cell>
        </row>
        <row r="3039">
          <cell r="A3039" t="str">
            <v xml:space="preserve">ЛЕВАНЕВСКОГО 82 </v>
          </cell>
          <cell r="B3039" t="str">
            <v xml:space="preserve">Седина 138 А </v>
          </cell>
          <cell r="C3039" t="str">
            <v xml:space="preserve">Жилзаказчик </v>
          </cell>
          <cell r="D3039">
            <v>2195.6099999999997</v>
          </cell>
          <cell r="E3039">
            <v>3758</v>
          </cell>
          <cell r="F3039">
            <v>6999</v>
          </cell>
          <cell r="G3039">
            <v>0.38</v>
          </cell>
          <cell r="H3039">
            <v>1.19</v>
          </cell>
          <cell r="I3039">
            <v>4.5999999999999996</v>
          </cell>
          <cell r="J3039" t="str">
            <v xml:space="preserve">3 </v>
          </cell>
          <cell r="K3039">
            <v>167</v>
          </cell>
          <cell r="L3039">
            <v>0.103326</v>
          </cell>
          <cell r="M3039">
            <v>-19</v>
          </cell>
          <cell r="N3039">
            <v>18</v>
          </cell>
          <cell r="O3039">
            <v>1</v>
          </cell>
          <cell r="P3039">
            <v>80.933000000000007</v>
          </cell>
          <cell r="Q3039">
            <v>199.88</v>
          </cell>
          <cell r="R3039">
            <v>199.88</v>
          </cell>
        </row>
        <row r="3040">
          <cell r="A3040" t="str">
            <v xml:space="preserve">ЛЕВАНЕВСКОГО 82 </v>
          </cell>
          <cell r="B3040" t="str">
            <v xml:space="preserve">Янковского 75 </v>
          </cell>
          <cell r="C3040" t="str">
            <v xml:space="preserve">Жилзаказчик </v>
          </cell>
          <cell r="D3040">
            <v>31.5</v>
          </cell>
          <cell r="E3040">
            <v>1</v>
          </cell>
          <cell r="F3040">
            <v>0</v>
          </cell>
          <cell r="G3040">
            <v>0</v>
          </cell>
          <cell r="H3040">
            <v>1.19</v>
          </cell>
          <cell r="I3040">
            <v>4.5999999999999996</v>
          </cell>
          <cell r="J3040" t="str">
            <v xml:space="preserve">1 </v>
          </cell>
          <cell r="K3040">
            <v>167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4.1790000000000003</v>
          </cell>
          <cell r="R3040">
            <v>4.1790000000000003</v>
          </cell>
        </row>
        <row r="3041">
          <cell r="A3041" t="str">
            <v xml:space="preserve">ЛЕВАНЕВСКОГО 82 </v>
          </cell>
          <cell r="B3041" t="str">
            <v xml:space="preserve">Янковского 77 </v>
          </cell>
          <cell r="C3041" t="str">
            <v xml:space="preserve">Жилзаказчик </v>
          </cell>
          <cell r="D3041">
            <v>885.8</v>
          </cell>
          <cell r="E3041">
            <v>3366</v>
          </cell>
          <cell r="F3041">
            <v>3167</v>
          </cell>
          <cell r="G3041">
            <v>0.49</v>
          </cell>
          <cell r="H3041">
            <v>1.19</v>
          </cell>
          <cell r="I3041">
            <v>4.5999999999999996</v>
          </cell>
          <cell r="J3041" t="str">
            <v xml:space="preserve">3 </v>
          </cell>
          <cell r="K3041">
            <v>167</v>
          </cell>
          <cell r="L3041">
            <v>7.1250000000000008E-2</v>
          </cell>
          <cell r="M3041">
            <v>-19</v>
          </cell>
          <cell r="N3041">
            <v>18</v>
          </cell>
          <cell r="O3041">
            <v>1</v>
          </cell>
          <cell r="P3041">
            <v>104.02500000000001</v>
          </cell>
          <cell r="Q3041">
            <v>117.51900000000001</v>
          </cell>
          <cell r="R3041">
            <v>117.51900000000001</v>
          </cell>
        </row>
        <row r="3042">
          <cell r="A3042" t="str">
            <v xml:space="preserve">ЛЕВАНЕВСКОГО 82 </v>
          </cell>
          <cell r="B3042" t="str">
            <v xml:space="preserve">Янковского 88 Г </v>
          </cell>
          <cell r="C3042" t="str">
            <v xml:space="preserve">Жилзаказчик </v>
          </cell>
          <cell r="D3042">
            <v>1988.3</v>
          </cell>
          <cell r="E3042">
            <v>9226</v>
          </cell>
          <cell r="F3042">
            <v>7597.33</v>
          </cell>
          <cell r="G3042">
            <v>0.4</v>
          </cell>
          <cell r="H3042">
            <v>1.19</v>
          </cell>
          <cell r="I3042">
            <v>4.5999999999999996</v>
          </cell>
          <cell r="J3042" t="str">
            <v xml:space="preserve">5 </v>
          </cell>
          <cell r="K3042">
            <v>167</v>
          </cell>
          <cell r="L3042">
            <v>0.140262</v>
          </cell>
          <cell r="M3042">
            <v>-19</v>
          </cell>
          <cell r="N3042">
            <v>18</v>
          </cell>
          <cell r="O3042">
            <v>1</v>
          </cell>
          <cell r="P3042">
            <v>204.779</v>
          </cell>
          <cell r="Q3042">
            <v>197.84</v>
          </cell>
          <cell r="R3042">
            <v>197.84</v>
          </cell>
        </row>
        <row r="3043">
          <cell r="A3043" t="str">
            <v xml:space="preserve">ЛЕВАНЕВСКОГО 82 </v>
          </cell>
          <cell r="B3043" t="str">
            <v xml:space="preserve">Длинная 192 </v>
          </cell>
          <cell r="C3043" t="str">
            <v xml:space="preserve">ИТП Население-Жилзаказчик </v>
          </cell>
          <cell r="D3043">
            <v>2228.8000000000002</v>
          </cell>
          <cell r="E3043">
            <v>4</v>
          </cell>
          <cell r="F3043">
            <v>10718</v>
          </cell>
          <cell r="G3043">
            <v>0</v>
          </cell>
          <cell r="H3043">
            <v>1.19</v>
          </cell>
          <cell r="I3043">
            <v>4.5999999999999996</v>
          </cell>
          <cell r="J3043" t="str">
            <v xml:space="preserve">4 </v>
          </cell>
          <cell r="K3043">
            <v>167</v>
          </cell>
          <cell r="L3043">
            <v>7.972499999999999E-2</v>
          </cell>
          <cell r="M3043">
            <v>-19</v>
          </cell>
          <cell r="N3043">
            <v>18</v>
          </cell>
          <cell r="O3043">
            <v>1</v>
          </cell>
          <cell r="P3043">
            <v>116.39700000000001</v>
          </cell>
          <cell r="Q3043">
            <v>295.69600000000003</v>
          </cell>
          <cell r="R3043">
            <v>295.69600000000003</v>
          </cell>
        </row>
        <row r="3044">
          <cell r="A3044" t="str">
            <v xml:space="preserve">ЛЕВАНЕВСКОГО 82 </v>
          </cell>
          <cell r="B3044" t="str">
            <v xml:space="preserve">Пашковская 139 </v>
          </cell>
          <cell r="C3044" t="str">
            <v xml:space="preserve">Жилзаказчик </v>
          </cell>
          <cell r="D3044">
            <v>3495.6</v>
          </cell>
          <cell r="E3044">
            <v>15652</v>
          </cell>
          <cell r="F3044">
            <v>15312</v>
          </cell>
          <cell r="G3044">
            <v>0</v>
          </cell>
          <cell r="H3044">
            <v>1.19</v>
          </cell>
          <cell r="I3044">
            <v>4.5999999999999996</v>
          </cell>
          <cell r="J3044" t="str">
            <v xml:space="preserve">5 </v>
          </cell>
          <cell r="K3044">
            <v>167</v>
          </cell>
          <cell r="L3044">
            <v>0.26281299999999996</v>
          </cell>
          <cell r="M3044">
            <v>-19</v>
          </cell>
          <cell r="N3044">
            <v>18</v>
          </cell>
          <cell r="O3044">
            <v>1</v>
          </cell>
          <cell r="P3044">
            <v>383.70100000000002</v>
          </cell>
          <cell r="Q3044">
            <v>347.82499999999999</v>
          </cell>
          <cell r="R3044">
            <v>347.82499999999999</v>
          </cell>
        </row>
        <row r="3045">
          <cell r="A3045" t="str">
            <v xml:space="preserve">ЛЕВАНЕВСКОГО 82 </v>
          </cell>
          <cell r="B3045" t="str">
            <v xml:space="preserve">Базовская 87/1 магазин </v>
          </cell>
          <cell r="C3045" t="str">
            <v xml:space="preserve">Прочие </v>
          </cell>
          <cell r="D3045">
            <v>95.56</v>
          </cell>
          <cell r="E3045">
            <v>220</v>
          </cell>
          <cell r="F3045">
            <v>467.96</v>
          </cell>
          <cell r="G3045">
            <v>0.38</v>
          </cell>
          <cell r="H3045">
            <v>1.19</v>
          </cell>
          <cell r="I3045">
            <v>4.5999999999999996</v>
          </cell>
          <cell r="J3045" t="str">
            <v xml:space="preserve"> </v>
          </cell>
          <cell r="K3045">
            <v>167</v>
          </cell>
          <cell r="L3045">
            <v>7.5800000000000008E-3</v>
          </cell>
          <cell r="M3045">
            <v>-19</v>
          </cell>
          <cell r="N3045">
            <v>15</v>
          </cell>
          <cell r="O3045">
            <v>1</v>
          </cell>
          <cell r="P3045">
            <v>9.3629999999999995</v>
          </cell>
          <cell r="Q3045">
            <v>0</v>
          </cell>
          <cell r="R3045">
            <v>9.3629999999999995</v>
          </cell>
        </row>
        <row r="3046">
          <cell r="A3046" t="str">
            <v xml:space="preserve">ЛЕВАНЕВСКОГО 82 </v>
          </cell>
          <cell r="B3046" t="str">
            <v xml:space="preserve">Янковского 88 </v>
          </cell>
          <cell r="C3046" t="str">
            <v xml:space="preserve">Бюджет </v>
          </cell>
          <cell r="D3046">
            <v>585.02</v>
          </cell>
          <cell r="E3046">
            <v>210</v>
          </cell>
          <cell r="F3046">
            <v>2622.48</v>
          </cell>
          <cell r="G3046">
            <v>0.38</v>
          </cell>
          <cell r="H3046">
            <v>1.19</v>
          </cell>
          <cell r="I3046">
            <v>4.5999999999999996</v>
          </cell>
          <cell r="J3046" t="str">
            <v xml:space="preserve"> </v>
          </cell>
          <cell r="K3046">
            <v>167</v>
          </cell>
          <cell r="L3046">
            <v>4.6404999999999995E-2</v>
          </cell>
          <cell r="M3046">
            <v>-19</v>
          </cell>
          <cell r="N3046">
            <v>20</v>
          </cell>
          <cell r="O3046">
            <v>1</v>
          </cell>
          <cell r="P3046">
            <v>73.814999999999998</v>
          </cell>
          <cell r="Q3046">
            <v>0</v>
          </cell>
          <cell r="R3046">
            <v>73.814999999999998</v>
          </cell>
        </row>
        <row r="3047">
          <cell r="A3047" t="str">
            <v xml:space="preserve">ЛЕВАНЕВСКОГО 82 </v>
          </cell>
          <cell r="B3047" t="str">
            <v xml:space="preserve">Седина 110 д/сад 54 </v>
          </cell>
          <cell r="C3047" t="str">
            <v xml:space="preserve">Бюджет </v>
          </cell>
          <cell r="D3047">
            <v>540.84</v>
          </cell>
          <cell r="E3047">
            <v>1950</v>
          </cell>
          <cell r="F3047">
            <v>2424.4</v>
          </cell>
          <cell r="G3047">
            <v>0.38</v>
          </cell>
          <cell r="H3047">
            <v>1.19</v>
          </cell>
          <cell r="I3047">
            <v>4.5999999999999996</v>
          </cell>
          <cell r="J3047" t="str">
            <v xml:space="preserve"> </v>
          </cell>
          <cell r="K3047">
            <v>167</v>
          </cell>
          <cell r="L3047">
            <v>4.2900000000000001E-2</v>
          </cell>
          <cell r="M3047">
            <v>-19</v>
          </cell>
          <cell r="N3047">
            <v>20</v>
          </cell>
          <cell r="O3047">
            <v>1</v>
          </cell>
          <cell r="P3047">
            <v>68.239999999999995</v>
          </cell>
          <cell r="Q3047">
            <v>0</v>
          </cell>
          <cell r="R3047">
            <v>68.239999999999995</v>
          </cell>
        </row>
        <row r="3048">
          <cell r="A3048" t="str">
            <v xml:space="preserve">ЛЕВАНЕВСКОГО 82 </v>
          </cell>
          <cell r="B3048" t="str">
            <v xml:space="preserve">Горького 173 пристр шк 35 </v>
          </cell>
          <cell r="C3048" t="str">
            <v xml:space="preserve">Бюджет </v>
          </cell>
          <cell r="D3048">
            <v>3107.06</v>
          </cell>
          <cell r="E3048">
            <v>0</v>
          </cell>
          <cell r="F3048">
            <v>14780.74</v>
          </cell>
          <cell r="G3048">
            <v>0.35</v>
          </cell>
          <cell r="H3048">
            <v>1.19</v>
          </cell>
          <cell r="I3048">
            <v>4.5999999999999996</v>
          </cell>
          <cell r="J3048" t="str">
            <v xml:space="preserve"> </v>
          </cell>
          <cell r="K3048">
            <v>167</v>
          </cell>
          <cell r="L3048">
            <v>0.22700000000000001</v>
          </cell>
          <cell r="M3048">
            <v>-19</v>
          </cell>
          <cell r="N3048">
            <v>16</v>
          </cell>
          <cell r="O3048">
            <v>1</v>
          </cell>
          <cell r="P3048">
            <v>298.36399999999998</v>
          </cell>
          <cell r="Q3048">
            <v>0</v>
          </cell>
          <cell r="R3048">
            <v>298.36399999999998</v>
          </cell>
        </row>
        <row r="3049">
          <cell r="A3049" t="str">
            <v xml:space="preserve">ЛЕВАНЕВСКОГО 82 </v>
          </cell>
          <cell r="B3049" t="str">
            <v xml:space="preserve">Горького 173 школа 35 </v>
          </cell>
          <cell r="C3049" t="str">
            <v xml:space="preserve">Бюджет </v>
          </cell>
          <cell r="D3049">
            <v>3421.87</v>
          </cell>
          <cell r="E3049">
            <v>0</v>
          </cell>
          <cell r="F3049">
            <v>16278.35</v>
          </cell>
          <cell r="G3049">
            <v>0.35</v>
          </cell>
          <cell r="H3049">
            <v>1.19</v>
          </cell>
          <cell r="I3049">
            <v>4.5999999999999996</v>
          </cell>
          <cell r="J3049" t="str">
            <v xml:space="preserve"> </v>
          </cell>
          <cell r="K3049">
            <v>167</v>
          </cell>
          <cell r="L3049">
            <v>0.25</v>
          </cell>
          <cell r="M3049">
            <v>-19</v>
          </cell>
          <cell r="N3049">
            <v>16</v>
          </cell>
          <cell r="O3049">
            <v>1</v>
          </cell>
          <cell r="P3049">
            <v>328.59399999999999</v>
          </cell>
          <cell r="Q3049">
            <v>0</v>
          </cell>
          <cell r="R3049">
            <v>328.59399999999999</v>
          </cell>
        </row>
        <row r="3050">
          <cell r="A3050" t="str">
            <v xml:space="preserve">ЛЕВАНЕВСКОГО 82 </v>
          </cell>
          <cell r="B3050" t="str">
            <v xml:space="preserve">Пашковская 131 АД ЗД </v>
          </cell>
          <cell r="C3050" t="str">
            <v xml:space="preserve">ИТП Прочие </v>
          </cell>
          <cell r="D3050">
            <v>1818.21</v>
          </cell>
          <cell r="E3050">
            <v>9754</v>
          </cell>
          <cell r="F3050">
            <v>8181.94</v>
          </cell>
          <cell r="G3050">
            <v>0.43</v>
          </cell>
          <cell r="H3050">
            <v>1.19</v>
          </cell>
          <cell r="I3050">
            <v>4.5999999999999996</v>
          </cell>
          <cell r="J3050" t="str">
            <v xml:space="preserve"> </v>
          </cell>
          <cell r="K3050">
            <v>167</v>
          </cell>
          <cell r="L3050">
            <v>0.16320000000000001</v>
          </cell>
          <cell r="M3050">
            <v>-19</v>
          </cell>
          <cell r="N3050">
            <v>18</v>
          </cell>
          <cell r="O3050">
            <v>1</v>
          </cell>
          <cell r="P3050">
            <v>238.27</v>
          </cell>
          <cell r="Q3050">
            <v>0</v>
          </cell>
          <cell r="R3050">
            <v>238.27</v>
          </cell>
        </row>
        <row r="3051">
          <cell r="A3051" t="str">
            <v xml:space="preserve">ЛЕВАНЕВСКОГО 82 </v>
          </cell>
          <cell r="B3051" t="str">
            <v xml:space="preserve">Пашковская 131 ГАРАЖ </v>
          </cell>
          <cell r="C3051" t="str">
            <v xml:space="preserve">Прочие </v>
          </cell>
          <cell r="D3051">
            <v>62.86</v>
          </cell>
          <cell r="E3051">
            <v>636</v>
          </cell>
          <cell r="F3051">
            <v>282.86</v>
          </cell>
          <cell r="G3051">
            <v>0.7</v>
          </cell>
          <cell r="H3051">
            <v>1.19</v>
          </cell>
          <cell r="I3051">
            <v>4.5999999999999996</v>
          </cell>
          <cell r="J3051" t="str">
            <v xml:space="preserve"> </v>
          </cell>
          <cell r="K3051">
            <v>167</v>
          </cell>
          <cell r="L3051">
            <v>8.4400000000000013E-3</v>
          </cell>
          <cell r="M3051">
            <v>-19</v>
          </cell>
          <cell r="N3051">
            <v>15</v>
          </cell>
          <cell r="O3051">
            <v>1</v>
          </cell>
          <cell r="P3051">
            <v>10.425000000000001</v>
          </cell>
          <cell r="Q3051">
            <v>0</v>
          </cell>
          <cell r="R3051">
            <v>10.425000000000001</v>
          </cell>
        </row>
        <row r="3052">
          <cell r="A3052" t="str">
            <v xml:space="preserve">ЛЕВАНЕВСКОГО 82 </v>
          </cell>
          <cell r="B3052" t="str">
            <v xml:space="preserve">Пашковская 139 кв 43 неж пом </v>
          </cell>
          <cell r="C3052" t="str">
            <v xml:space="preserve">Прочие </v>
          </cell>
          <cell r="D3052">
            <v>84</v>
          </cell>
          <cell r="E3052">
            <v>334</v>
          </cell>
          <cell r="F3052">
            <v>334</v>
          </cell>
          <cell r="G3052">
            <v>0</v>
          </cell>
          <cell r="H3052">
            <v>1.19</v>
          </cell>
          <cell r="I3052">
            <v>4.5999999999999996</v>
          </cell>
          <cell r="J3052" t="str">
            <v xml:space="preserve"> </v>
          </cell>
          <cell r="K3052">
            <v>167</v>
          </cell>
          <cell r="L3052">
            <v>5.862E-3</v>
          </cell>
          <cell r="M3052">
            <v>-19</v>
          </cell>
          <cell r="N3052">
            <v>18</v>
          </cell>
          <cell r="O3052">
            <v>1</v>
          </cell>
          <cell r="P3052">
            <v>8.5589999999999993</v>
          </cell>
          <cell r="Q3052">
            <v>0</v>
          </cell>
          <cell r="R3052">
            <v>8.5589999999999993</v>
          </cell>
        </row>
        <row r="3053">
          <cell r="A3053" t="str">
            <v xml:space="preserve">ЛЕВАНЕВСКОГО 82 </v>
          </cell>
          <cell r="B3053" t="str">
            <v xml:space="preserve">Садовая 23 УЧЕБНЫЙ ЦЕНТР </v>
          </cell>
          <cell r="C3053" t="str">
            <v xml:space="preserve">Прочие </v>
          </cell>
          <cell r="D3053">
            <v>757.47</v>
          </cell>
          <cell r="E3053">
            <v>0</v>
          </cell>
          <cell r="F3053">
            <v>3603.37</v>
          </cell>
          <cell r="G3053">
            <v>0.35</v>
          </cell>
          <cell r="H3053">
            <v>1.19</v>
          </cell>
          <cell r="I3053">
            <v>4.5999999999999996</v>
          </cell>
          <cell r="J3053" t="str">
            <v xml:space="preserve"> </v>
          </cell>
          <cell r="K3053">
            <v>167</v>
          </cell>
          <cell r="L3053">
            <v>5.5340000000000007E-2</v>
          </cell>
          <cell r="M3053">
            <v>-19</v>
          </cell>
          <cell r="N3053">
            <v>16</v>
          </cell>
          <cell r="O3053">
            <v>1</v>
          </cell>
          <cell r="P3053">
            <v>72.736999999999995</v>
          </cell>
          <cell r="Q3053">
            <v>0</v>
          </cell>
          <cell r="R3053">
            <v>72.736999999999995</v>
          </cell>
        </row>
        <row r="3054">
          <cell r="A3054" t="str">
            <v xml:space="preserve">ЛЕВАНЕВСКОГО 82 </v>
          </cell>
          <cell r="B3054" t="str">
            <v xml:space="preserve">Садовая 17 ад зд </v>
          </cell>
          <cell r="C3054" t="str">
            <v xml:space="preserve">Бюджет </v>
          </cell>
          <cell r="D3054">
            <v>1216.6300000000001</v>
          </cell>
          <cell r="E3054">
            <v>0</v>
          </cell>
          <cell r="F3054">
            <v>5178.8900000000003</v>
          </cell>
          <cell r="G3054">
            <v>0.43</v>
          </cell>
          <cell r="H3054">
            <v>1.19</v>
          </cell>
          <cell r="I3054">
            <v>4.5999999999999996</v>
          </cell>
          <cell r="J3054" t="str">
            <v xml:space="preserve"> </v>
          </cell>
          <cell r="K3054">
            <v>167</v>
          </cell>
          <cell r="L3054">
            <v>0.1033</v>
          </cell>
          <cell r="M3054">
            <v>-19</v>
          </cell>
          <cell r="N3054">
            <v>18</v>
          </cell>
          <cell r="O3054">
            <v>1</v>
          </cell>
          <cell r="P3054">
            <v>150.815</v>
          </cell>
          <cell r="Q3054">
            <v>0</v>
          </cell>
          <cell r="R3054">
            <v>150.815</v>
          </cell>
        </row>
        <row r="3055">
          <cell r="A3055" t="str">
            <v xml:space="preserve">ЛЕВАНЕВСКОГО 82 </v>
          </cell>
          <cell r="B3055" t="str">
            <v xml:space="preserve">Садовая 17 ПОДКАЧКА </v>
          </cell>
          <cell r="C3055" t="str">
            <v xml:space="preserve">Прочие </v>
          </cell>
          <cell r="D3055">
            <v>12.08</v>
          </cell>
          <cell r="E3055">
            <v>0</v>
          </cell>
          <cell r="F3055">
            <v>57.28</v>
          </cell>
          <cell r="G3055">
            <v>0.7</v>
          </cell>
          <cell r="H3055">
            <v>1.19</v>
          </cell>
          <cell r="I3055">
            <v>4.5999999999999996</v>
          </cell>
          <cell r="J3055" t="str">
            <v xml:space="preserve"> </v>
          </cell>
          <cell r="K3055">
            <v>167</v>
          </cell>
          <cell r="L3055">
            <v>1.8600000000000001E-3</v>
          </cell>
          <cell r="M3055">
            <v>-19</v>
          </cell>
          <cell r="N3055">
            <v>18</v>
          </cell>
          <cell r="O3055">
            <v>1</v>
          </cell>
          <cell r="P3055">
            <v>2.7160000000000002</v>
          </cell>
          <cell r="Q3055">
            <v>0</v>
          </cell>
          <cell r="R3055">
            <v>2.7160000000000002</v>
          </cell>
        </row>
        <row r="3056">
          <cell r="A3056" t="str">
            <v xml:space="preserve">Итого по котельной </v>
          </cell>
          <cell r="B3056" t="str">
            <v xml:space="preserve">собственное ---------------------------- </v>
          </cell>
          <cell r="C3056" t="str">
            <v xml:space="preserve">По всем группам </v>
          </cell>
          <cell r="D3056">
            <v>96516.23</v>
          </cell>
          <cell r="E3056">
            <v>191642</v>
          </cell>
          <cell r="F3056">
            <v>413691.59</v>
          </cell>
          <cell r="H3056">
            <v>1.19</v>
          </cell>
          <cell r="L3056">
            <v>6.6940790000000003</v>
          </cell>
          <cell r="P3056">
            <v>9299.7770000000019</v>
          </cell>
          <cell r="Q3056">
            <v>3907.1489999999994</v>
          </cell>
          <cell r="R3056">
            <v>9330.0360000000001</v>
          </cell>
        </row>
        <row r="3057">
          <cell r="A3057" t="str">
            <v xml:space="preserve"> </v>
          </cell>
          <cell r="B3057" t="str">
            <v xml:space="preserve"> </v>
          </cell>
          <cell r="C3057" t="str">
            <v xml:space="preserve">Бюджет </v>
          </cell>
          <cell r="D3057">
            <v>19236.650000000001</v>
          </cell>
          <cell r="E3057">
            <v>19070</v>
          </cell>
          <cell r="F3057">
            <v>85571</v>
          </cell>
          <cell r="H3057">
            <v>1.19</v>
          </cell>
          <cell r="L3057">
            <v>1.3769580000000001</v>
          </cell>
          <cell r="P3057">
            <v>1885.6280000000002</v>
          </cell>
          <cell r="Q3057">
            <v>0</v>
          </cell>
          <cell r="R3057">
            <v>1885.6280000000002</v>
          </cell>
        </row>
        <row r="3058">
          <cell r="A3058" t="str">
            <v xml:space="preserve"> </v>
          </cell>
          <cell r="B3058" t="str">
            <v xml:space="preserve"> </v>
          </cell>
          <cell r="C3058" t="str">
            <v xml:space="preserve">"Население" в т.ч. "Жилзаказчик" </v>
          </cell>
          <cell r="D3058">
            <v>35944.81</v>
          </cell>
          <cell r="E3058">
            <v>156478</v>
          </cell>
          <cell r="F3058">
            <v>150311.77000000002</v>
          </cell>
          <cell r="H3058">
            <v>1.19</v>
          </cell>
          <cell r="L3058">
            <v>2.5757199999999996</v>
          </cell>
          <cell r="P3058">
            <v>3760.4930000000004</v>
          </cell>
          <cell r="Q3058">
            <v>3611.4529999999995</v>
          </cell>
          <cell r="R3058">
            <v>3611.4529999999995</v>
          </cell>
        </row>
        <row r="3059">
          <cell r="A3059" t="str">
            <v xml:space="preserve"> </v>
          </cell>
          <cell r="B3059" t="str">
            <v xml:space="preserve"> </v>
          </cell>
          <cell r="C3059" t="str">
            <v xml:space="preserve">Жилзаказчик </v>
          </cell>
          <cell r="D3059">
            <v>23404.31</v>
          </cell>
          <cell r="E3059">
            <v>133028</v>
          </cell>
          <cell r="F3059">
            <v>95627.36</v>
          </cell>
          <cell r="H3059">
            <v>1.19</v>
          </cell>
          <cell r="L3059">
            <v>1.6371629999999997</v>
          </cell>
          <cell r="P3059">
            <v>2390.2190000000001</v>
          </cell>
          <cell r="Q3059">
            <v>2363.6319999999996</v>
          </cell>
          <cell r="R3059">
            <v>2363.6319999999996</v>
          </cell>
        </row>
        <row r="3060">
          <cell r="A3060" t="str">
            <v xml:space="preserve"> </v>
          </cell>
          <cell r="B3060" t="str">
            <v xml:space="preserve"> </v>
          </cell>
          <cell r="C3060" t="str">
            <v xml:space="preserve">Прочие </v>
          </cell>
          <cell r="D3060">
            <v>1036.67</v>
          </cell>
          <cell r="E3060">
            <v>1190</v>
          </cell>
          <cell r="F3060">
            <v>4856.5899999999992</v>
          </cell>
          <cell r="H3060">
            <v>1.19</v>
          </cell>
          <cell r="L3060">
            <v>8.1582000000000016E-2</v>
          </cell>
          <cell r="P3060">
            <v>107.44999999999999</v>
          </cell>
          <cell r="Q3060">
            <v>0</v>
          </cell>
          <cell r="R3060">
            <v>107.44999999999999</v>
          </cell>
        </row>
        <row r="3061">
          <cell r="A3061" t="str">
            <v xml:space="preserve"> </v>
          </cell>
          <cell r="B3061" t="str">
            <v xml:space="preserve"> </v>
          </cell>
          <cell r="C3061" t="str">
            <v xml:space="preserve">ИТП Бюджет </v>
          </cell>
          <cell r="D3061">
            <v>34808.089999999997</v>
          </cell>
          <cell r="E3061">
            <v>0</v>
          </cell>
          <cell r="F3061">
            <v>148906.28999999998</v>
          </cell>
          <cell r="H3061">
            <v>1.19</v>
          </cell>
          <cell r="L3061">
            <v>2.3150570000000004</v>
          </cell>
          <cell r="P3061">
            <v>3042.8590000000004</v>
          </cell>
          <cell r="Q3061">
            <v>0</v>
          </cell>
          <cell r="R3061">
            <v>3042.8590000000004</v>
          </cell>
        </row>
        <row r="3062">
          <cell r="A3062" t="str">
            <v xml:space="preserve"> </v>
          </cell>
          <cell r="B3062" t="str">
            <v xml:space="preserve"> </v>
          </cell>
          <cell r="C3062" t="str">
            <v xml:space="preserve">ИТП Население-Жилзаказчик </v>
          </cell>
          <cell r="D3062">
            <v>2228.8000000000002</v>
          </cell>
          <cell r="E3062">
            <v>4</v>
          </cell>
          <cell r="F3062">
            <v>10718</v>
          </cell>
          <cell r="H3062">
            <v>1.19</v>
          </cell>
          <cell r="L3062">
            <v>7.972499999999999E-2</v>
          </cell>
          <cell r="P3062">
            <v>116.39700000000001</v>
          </cell>
          <cell r="Q3062">
            <v>295.69600000000003</v>
          </cell>
          <cell r="R3062">
            <v>295.69600000000003</v>
          </cell>
        </row>
        <row r="3063">
          <cell r="A3063" t="str">
            <v xml:space="preserve"> </v>
          </cell>
          <cell r="B3063" t="str">
            <v xml:space="preserve"> </v>
          </cell>
          <cell r="C3063" t="str">
            <v xml:space="preserve">ИТП Прочие </v>
          </cell>
          <cell r="D3063">
            <v>3261.21</v>
          </cell>
          <cell r="E3063">
            <v>14900</v>
          </cell>
          <cell r="F3063">
            <v>13327.939999999999</v>
          </cell>
          <cell r="H3063">
            <v>1.19</v>
          </cell>
          <cell r="L3063">
            <v>0.26503700000000002</v>
          </cell>
          <cell r="P3063">
            <v>386.95000000000005</v>
          </cell>
          <cell r="Q3063">
            <v>0</v>
          </cell>
          <cell r="R3063">
            <v>386.95000000000005</v>
          </cell>
        </row>
        <row r="3064">
          <cell r="A3064" t="str">
            <v>Тепловые потери в наружных сетях потребителей</v>
          </cell>
          <cell r="H3064">
            <v>1.19</v>
          </cell>
        </row>
        <row r="3065">
          <cell r="A3065" t="str">
            <v xml:space="preserve">Ленина 4 </v>
          </cell>
          <cell r="B3065" t="str">
            <v xml:space="preserve">Куб Набережная 152/1 автостоянка </v>
          </cell>
          <cell r="C3065" t="str">
            <v xml:space="preserve">ИТП Прочие </v>
          </cell>
          <cell r="D3065">
            <v>4956.2</v>
          </cell>
          <cell r="E3065">
            <v>19675</v>
          </cell>
          <cell r="F3065">
            <v>19675</v>
          </cell>
          <cell r="G3065">
            <v>0</v>
          </cell>
          <cell r="H3065">
            <v>1.19</v>
          </cell>
          <cell r="I3065">
            <v>4.5999999999999996</v>
          </cell>
          <cell r="J3065" t="str">
            <v xml:space="preserve"> </v>
          </cell>
          <cell r="K3065">
            <v>167</v>
          </cell>
          <cell r="L3065">
            <v>0.10119</v>
          </cell>
          <cell r="M3065">
            <v>-19</v>
          </cell>
          <cell r="N3065">
            <v>18</v>
          </cell>
          <cell r="O3065">
            <v>1</v>
          </cell>
          <cell r="P3065">
            <v>147.73500000000001</v>
          </cell>
          <cell r="Q3065">
            <v>0</v>
          </cell>
          <cell r="R3065">
            <v>147.73500000000001</v>
          </cell>
        </row>
        <row r="3066">
          <cell r="A3066" t="str">
            <v xml:space="preserve">Ленина 4 </v>
          </cell>
          <cell r="B3066" t="str">
            <v xml:space="preserve">Ленина 4 Гос-ца "ЛОТОС" </v>
          </cell>
          <cell r="C3066" t="str">
            <v xml:space="preserve">Прочие </v>
          </cell>
          <cell r="D3066">
            <v>611.41999999999996</v>
          </cell>
          <cell r="E3066">
            <v>0</v>
          </cell>
          <cell r="F3066">
            <v>2751.38</v>
          </cell>
          <cell r="G3066">
            <v>0.43</v>
          </cell>
          <cell r="H3066">
            <v>1.19</v>
          </cell>
          <cell r="I3066">
            <v>4.5999999999999996</v>
          </cell>
          <cell r="J3066" t="str">
            <v xml:space="preserve"> </v>
          </cell>
          <cell r="K3066">
            <v>167</v>
          </cell>
          <cell r="L3066">
            <v>5.4880000000000005E-2</v>
          </cell>
          <cell r="M3066">
            <v>-19</v>
          </cell>
          <cell r="N3066">
            <v>18</v>
          </cell>
          <cell r="O3066">
            <v>1</v>
          </cell>
          <cell r="P3066">
            <v>80.123999999999995</v>
          </cell>
          <cell r="Q3066">
            <v>0</v>
          </cell>
          <cell r="R3066">
            <v>80.123999999999995</v>
          </cell>
        </row>
        <row r="3067">
          <cell r="A3067" t="str">
            <v xml:space="preserve">Ленина 4 </v>
          </cell>
          <cell r="B3067" t="str">
            <v xml:space="preserve">Ленина 4 Пристройка лит А2 </v>
          </cell>
          <cell r="C3067" t="str">
            <v xml:space="preserve">Бюджет </v>
          </cell>
          <cell r="D3067">
            <v>26.62</v>
          </cell>
          <cell r="E3067">
            <v>0</v>
          </cell>
          <cell r="F3067">
            <v>119.78</v>
          </cell>
          <cell r="G3067">
            <v>0.43</v>
          </cell>
          <cell r="H3067">
            <v>1.19</v>
          </cell>
          <cell r="I3067">
            <v>4.5999999999999996</v>
          </cell>
          <cell r="J3067" t="str">
            <v xml:space="preserve"> </v>
          </cell>
          <cell r="K3067">
            <v>167</v>
          </cell>
          <cell r="L3067">
            <v>2.2600000000000003E-3</v>
          </cell>
          <cell r="M3067">
            <v>-19</v>
          </cell>
          <cell r="N3067">
            <v>16</v>
          </cell>
          <cell r="O3067">
            <v>1</v>
          </cell>
          <cell r="P3067">
            <v>2.97</v>
          </cell>
          <cell r="Q3067">
            <v>0</v>
          </cell>
          <cell r="R3067">
            <v>2.97</v>
          </cell>
        </row>
        <row r="3068">
          <cell r="A3068" t="str">
            <v xml:space="preserve">Ленина 4 </v>
          </cell>
          <cell r="B3068" t="str">
            <v xml:space="preserve">Ленина 4 Склад литФ </v>
          </cell>
          <cell r="C3068" t="str">
            <v xml:space="preserve">Бюджет </v>
          </cell>
          <cell r="D3068">
            <v>88.9</v>
          </cell>
          <cell r="E3068">
            <v>417</v>
          </cell>
          <cell r="F3068">
            <v>418.8</v>
          </cell>
          <cell r="G3068">
            <v>0.7</v>
          </cell>
          <cell r="H3068">
            <v>1.19</v>
          </cell>
          <cell r="I3068">
            <v>4.5999999999999996</v>
          </cell>
          <cell r="J3068" t="str">
            <v xml:space="preserve"> </v>
          </cell>
          <cell r="K3068">
            <v>167</v>
          </cell>
          <cell r="L3068">
            <v>1.2128999999999999E-2</v>
          </cell>
          <cell r="M3068">
            <v>-19</v>
          </cell>
          <cell r="N3068">
            <v>14</v>
          </cell>
          <cell r="O3068">
            <v>1</v>
          </cell>
          <cell r="P3068">
            <v>13.962</v>
          </cell>
          <cell r="Q3068">
            <v>0</v>
          </cell>
          <cell r="R3068">
            <v>13.962</v>
          </cell>
        </row>
        <row r="3069">
          <cell r="A3069" t="str">
            <v xml:space="preserve">Ленина 4 </v>
          </cell>
          <cell r="B3069" t="str">
            <v xml:space="preserve">Ленина 4 адм-быт корпус литГ2 </v>
          </cell>
          <cell r="C3069" t="str">
            <v xml:space="preserve">Бюджет </v>
          </cell>
          <cell r="D3069">
            <v>13.5</v>
          </cell>
          <cell r="E3069">
            <v>65</v>
          </cell>
          <cell r="F3069">
            <v>65</v>
          </cell>
          <cell r="G3069">
            <v>0.43</v>
          </cell>
          <cell r="H3069">
            <v>1.19</v>
          </cell>
          <cell r="I3069">
            <v>4.5999999999999996</v>
          </cell>
          <cell r="J3069" t="str">
            <v xml:space="preserve"> </v>
          </cell>
          <cell r="K3069">
            <v>167</v>
          </cell>
          <cell r="L3069">
            <v>1.8089999999999998E-3</v>
          </cell>
          <cell r="M3069">
            <v>-19</v>
          </cell>
          <cell r="N3069">
            <v>18</v>
          </cell>
          <cell r="O3069">
            <v>1</v>
          </cell>
          <cell r="P3069">
            <v>2.641</v>
          </cell>
          <cell r="Q3069">
            <v>0</v>
          </cell>
          <cell r="R3069">
            <v>2.641</v>
          </cell>
        </row>
        <row r="3070">
          <cell r="A3070" t="str">
            <v xml:space="preserve">Ленина 4 </v>
          </cell>
          <cell r="B3070" t="str">
            <v xml:space="preserve">Ленина 4 адм.зд литГ20 </v>
          </cell>
          <cell r="C3070" t="str">
            <v xml:space="preserve">Бюджет </v>
          </cell>
          <cell r="D3070">
            <v>94.86</v>
          </cell>
          <cell r="E3070">
            <v>351</v>
          </cell>
          <cell r="F3070">
            <v>351</v>
          </cell>
          <cell r="G3070">
            <v>0.43</v>
          </cell>
          <cell r="H3070">
            <v>1.19</v>
          </cell>
          <cell r="I3070">
            <v>4.5999999999999996</v>
          </cell>
          <cell r="J3070" t="str">
            <v xml:space="preserve"> </v>
          </cell>
          <cell r="K3070">
            <v>167</v>
          </cell>
          <cell r="L3070">
            <v>9.7800000000000005E-3</v>
          </cell>
          <cell r="M3070">
            <v>-19</v>
          </cell>
          <cell r="N3070">
            <v>18</v>
          </cell>
          <cell r="O3070">
            <v>1</v>
          </cell>
          <cell r="P3070">
            <v>14.279</v>
          </cell>
          <cell r="Q3070">
            <v>0</v>
          </cell>
          <cell r="R3070">
            <v>14.279</v>
          </cell>
        </row>
        <row r="3071">
          <cell r="A3071" t="str">
            <v xml:space="preserve">Ленина 4 </v>
          </cell>
          <cell r="B3071" t="str">
            <v xml:space="preserve">Ленина 4 админ.зд литГ6 </v>
          </cell>
          <cell r="C3071" t="str">
            <v xml:space="preserve">Бюджет </v>
          </cell>
          <cell r="D3071">
            <v>32.700000000000003</v>
          </cell>
          <cell r="E3071">
            <v>117</v>
          </cell>
          <cell r="F3071">
            <v>117</v>
          </cell>
          <cell r="G3071">
            <v>0.43</v>
          </cell>
          <cell r="H3071">
            <v>1.19</v>
          </cell>
          <cell r="I3071">
            <v>4.5999999999999996</v>
          </cell>
          <cell r="J3071" t="str">
            <v xml:space="preserve"> </v>
          </cell>
          <cell r="K3071">
            <v>167</v>
          </cell>
          <cell r="L3071">
            <v>3.2559999999999998E-3</v>
          </cell>
          <cell r="M3071">
            <v>-19</v>
          </cell>
          <cell r="N3071">
            <v>18</v>
          </cell>
          <cell r="O3071">
            <v>1</v>
          </cell>
          <cell r="P3071">
            <v>4.7539999999999996</v>
          </cell>
          <cell r="Q3071">
            <v>0</v>
          </cell>
          <cell r="R3071">
            <v>4.7539999999999996</v>
          </cell>
        </row>
        <row r="3072">
          <cell r="A3072" t="str">
            <v xml:space="preserve">Ленина 4 </v>
          </cell>
          <cell r="B3072" t="str">
            <v xml:space="preserve">Ленина 4 бытовкаГ22 проходн литЗ </v>
          </cell>
          <cell r="C3072" t="str">
            <v xml:space="preserve">Бюджет </v>
          </cell>
          <cell r="D3072">
            <v>17.72</v>
          </cell>
          <cell r="E3072">
            <v>0</v>
          </cell>
          <cell r="F3072">
            <v>79.73</v>
          </cell>
          <cell r="G3072">
            <v>0.60000000000000009</v>
          </cell>
          <cell r="H3072">
            <v>1.19</v>
          </cell>
          <cell r="I3072">
            <v>4.5999999999999996</v>
          </cell>
          <cell r="J3072" t="str">
            <v xml:space="preserve"> </v>
          </cell>
          <cell r="K3072">
            <v>167</v>
          </cell>
          <cell r="L3072">
            <v>2.2190000000000001E-3</v>
          </cell>
          <cell r="M3072">
            <v>-19</v>
          </cell>
          <cell r="N3072">
            <v>18</v>
          </cell>
          <cell r="O3072">
            <v>1</v>
          </cell>
          <cell r="P3072">
            <v>3.24</v>
          </cell>
          <cell r="Q3072">
            <v>0</v>
          </cell>
          <cell r="R3072">
            <v>3.24</v>
          </cell>
        </row>
        <row r="3073">
          <cell r="A3073" t="str">
            <v xml:space="preserve">Ленина 4 </v>
          </cell>
          <cell r="B3073" t="str">
            <v xml:space="preserve">Ленина 4 гараж литГ26 </v>
          </cell>
          <cell r="C3073" t="str">
            <v xml:space="preserve">Бюджет </v>
          </cell>
          <cell r="D3073">
            <v>198.1</v>
          </cell>
          <cell r="E3073">
            <v>781</v>
          </cell>
          <cell r="F3073">
            <v>781</v>
          </cell>
          <cell r="G3073">
            <v>0.52</v>
          </cell>
          <cell r="H3073">
            <v>1.19</v>
          </cell>
          <cell r="I3073">
            <v>4.5999999999999996</v>
          </cell>
          <cell r="J3073" t="str">
            <v xml:space="preserve"> </v>
          </cell>
          <cell r="K3073">
            <v>167</v>
          </cell>
          <cell r="L3073">
            <v>1.9875999999999998E-2</v>
          </cell>
          <cell r="M3073">
            <v>-19</v>
          </cell>
          <cell r="N3073">
            <v>14</v>
          </cell>
          <cell r="O3073">
            <v>1</v>
          </cell>
          <cell r="P3073">
            <v>22.878</v>
          </cell>
          <cell r="Q3073">
            <v>0</v>
          </cell>
          <cell r="R3073">
            <v>22.878</v>
          </cell>
        </row>
        <row r="3074">
          <cell r="A3074" t="str">
            <v xml:space="preserve">Ленина 4 </v>
          </cell>
          <cell r="B3074" t="str">
            <v xml:space="preserve">Ленина 4 гаражи литГ25 </v>
          </cell>
          <cell r="C3074" t="str">
            <v xml:space="preserve">Бюджет </v>
          </cell>
          <cell r="D3074">
            <v>168.7</v>
          </cell>
          <cell r="E3074">
            <v>572</v>
          </cell>
          <cell r="F3074">
            <v>572</v>
          </cell>
          <cell r="G3074">
            <v>0.52</v>
          </cell>
          <cell r="H3074">
            <v>1.19</v>
          </cell>
          <cell r="I3074">
            <v>4.5999999999999996</v>
          </cell>
          <cell r="J3074" t="str">
            <v xml:space="preserve"> </v>
          </cell>
          <cell r="K3074">
            <v>167</v>
          </cell>
          <cell r="L3074">
            <v>1.4556999999999999E-2</v>
          </cell>
          <cell r="M3074">
            <v>-19</v>
          </cell>
          <cell r="N3074">
            <v>14</v>
          </cell>
          <cell r="O3074">
            <v>1</v>
          </cell>
          <cell r="P3074">
            <v>16.756</v>
          </cell>
          <cell r="Q3074">
            <v>0</v>
          </cell>
          <cell r="R3074">
            <v>16.756</v>
          </cell>
        </row>
        <row r="3075">
          <cell r="A3075" t="str">
            <v xml:space="preserve">Ленина 4 </v>
          </cell>
          <cell r="B3075" t="str">
            <v xml:space="preserve">Ленина 4 диспетчерск литЯ,Я1 </v>
          </cell>
          <cell r="C3075" t="str">
            <v xml:space="preserve">Бюджет </v>
          </cell>
          <cell r="D3075">
            <v>159.19</v>
          </cell>
          <cell r="E3075">
            <v>589</v>
          </cell>
          <cell r="F3075">
            <v>589</v>
          </cell>
          <cell r="G3075">
            <v>0.52</v>
          </cell>
          <cell r="H3075">
            <v>1.19</v>
          </cell>
          <cell r="I3075">
            <v>4.5999999999999996</v>
          </cell>
          <cell r="J3075" t="str">
            <v xml:space="preserve"> </v>
          </cell>
          <cell r="K3075">
            <v>167</v>
          </cell>
          <cell r="L3075">
            <v>1.6392999999999998E-2</v>
          </cell>
          <cell r="M3075">
            <v>-19</v>
          </cell>
          <cell r="N3075">
            <v>16</v>
          </cell>
          <cell r="O3075">
            <v>1</v>
          </cell>
          <cell r="P3075">
            <v>21.547000000000001</v>
          </cell>
          <cell r="Q3075">
            <v>0</v>
          </cell>
          <cell r="R3075">
            <v>21.547000000000001</v>
          </cell>
        </row>
        <row r="3076">
          <cell r="A3076" t="str">
            <v xml:space="preserve">Ленина 4 </v>
          </cell>
          <cell r="B3076" t="str">
            <v xml:space="preserve">Ленина 4 мастерск лГ23 </v>
          </cell>
          <cell r="C3076" t="str">
            <v xml:space="preserve">Бюджет </v>
          </cell>
          <cell r="D3076">
            <v>89.8</v>
          </cell>
          <cell r="E3076">
            <v>383</v>
          </cell>
          <cell r="F3076">
            <v>383</v>
          </cell>
          <cell r="G3076">
            <v>0.52</v>
          </cell>
          <cell r="H3076">
            <v>1.19</v>
          </cell>
          <cell r="I3076">
            <v>4.5999999999999996</v>
          </cell>
          <cell r="J3076" t="str">
            <v xml:space="preserve"> </v>
          </cell>
          <cell r="K3076">
            <v>167</v>
          </cell>
          <cell r="L3076">
            <v>8.4019999999999997E-3</v>
          </cell>
          <cell r="M3076">
            <v>-19</v>
          </cell>
          <cell r="N3076">
            <v>16</v>
          </cell>
          <cell r="O3076">
            <v>1</v>
          </cell>
          <cell r="P3076">
            <v>11.042</v>
          </cell>
          <cell r="Q3076">
            <v>0</v>
          </cell>
          <cell r="R3076">
            <v>11.042</v>
          </cell>
        </row>
        <row r="3077">
          <cell r="A3077" t="str">
            <v xml:space="preserve">Ленина 4 </v>
          </cell>
          <cell r="B3077" t="str">
            <v xml:space="preserve">Ленина 4 мастерск.литЕ </v>
          </cell>
          <cell r="C3077" t="str">
            <v xml:space="preserve">Бюджет </v>
          </cell>
          <cell r="D3077">
            <v>96.8</v>
          </cell>
          <cell r="E3077">
            <v>384</v>
          </cell>
          <cell r="F3077">
            <v>384</v>
          </cell>
          <cell r="G3077">
            <v>0.52</v>
          </cell>
          <cell r="H3077">
            <v>1.19</v>
          </cell>
          <cell r="I3077">
            <v>4.5999999999999996</v>
          </cell>
          <cell r="J3077" t="str">
            <v xml:space="preserve"> </v>
          </cell>
          <cell r="K3077">
            <v>167</v>
          </cell>
          <cell r="L3077">
            <v>8.4239999999999992E-3</v>
          </cell>
          <cell r="M3077">
            <v>-19</v>
          </cell>
          <cell r="N3077">
            <v>16</v>
          </cell>
          <cell r="O3077">
            <v>1</v>
          </cell>
          <cell r="P3077">
            <v>11.071</v>
          </cell>
          <cell r="Q3077">
            <v>0</v>
          </cell>
          <cell r="R3077">
            <v>11.071</v>
          </cell>
        </row>
        <row r="3078">
          <cell r="A3078" t="str">
            <v xml:space="preserve">Ленина 4 </v>
          </cell>
          <cell r="B3078" t="str">
            <v xml:space="preserve">Ленина 4 мастерск.литУ </v>
          </cell>
          <cell r="C3078" t="str">
            <v xml:space="preserve">Бюджет </v>
          </cell>
          <cell r="D3078">
            <v>105.2</v>
          </cell>
          <cell r="E3078">
            <v>484</v>
          </cell>
          <cell r="F3078">
            <v>484</v>
          </cell>
          <cell r="G3078">
            <v>0.52</v>
          </cell>
          <cell r="H3078">
            <v>1.19</v>
          </cell>
          <cell r="I3078">
            <v>4.5999999999999996</v>
          </cell>
          <cell r="J3078" t="str">
            <v xml:space="preserve"> </v>
          </cell>
          <cell r="K3078">
            <v>167</v>
          </cell>
          <cell r="L3078">
            <v>1.0617999999999999E-2</v>
          </cell>
          <cell r="M3078">
            <v>-19</v>
          </cell>
          <cell r="N3078">
            <v>16</v>
          </cell>
          <cell r="O3078">
            <v>1</v>
          </cell>
          <cell r="P3078">
            <v>13.956</v>
          </cell>
          <cell r="Q3078">
            <v>0</v>
          </cell>
          <cell r="R3078">
            <v>13.956</v>
          </cell>
        </row>
        <row r="3079">
          <cell r="A3079" t="str">
            <v xml:space="preserve">Ленина 4 </v>
          </cell>
          <cell r="B3079" t="str">
            <v xml:space="preserve">Ленина 4 мастерские литГ24 </v>
          </cell>
          <cell r="C3079" t="str">
            <v xml:space="preserve">Бюджет </v>
          </cell>
          <cell r="D3079">
            <v>224.6</v>
          </cell>
          <cell r="E3079">
            <v>912</v>
          </cell>
          <cell r="F3079">
            <v>912</v>
          </cell>
          <cell r="G3079">
            <v>0.52</v>
          </cell>
          <cell r="H3079">
            <v>1.19</v>
          </cell>
          <cell r="I3079">
            <v>4.5999999999999996</v>
          </cell>
          <cell r="J3079" t="str">
            <v xml:space="preserve"> </v>
          </cell>
          <cell r="K3079">
            <v>167</v>
          </cell>
          <cell r="L3079">
            <v>2.0008999999999999E-2</v>
          </cell>
          <cell r="M3079">
            <v>-19</v>
          </cell>
          <cell r="N3079">
            <v>16</v>
          </cell>
          <cell r="O3079">
            <v>1</v>
          </cell>
          <cell r="P3079">
            <v>26.298999999999999</v>
          </cell>
          <cell r="Q3079">
            <v>0</v>
          </cell>
          <cell r="R3079">
            <v>26.298999999999999</v>
          </cell>
        </row>
        <row r="3080">
          <cell r="A3080" t="str">
            <v xml:space="preserve">Ленина 4 </v>
          </cell>
          <cell r="B3080" t="str">
            <v xml:space="preserve">Ленина 4 склад литХ </v>
          </cell>
          <cell r="C3080" t="str">
            <v xml:space="preserve">Бюджет </v>
          </cell>
          <cell r="D3080">
            <v>179.2</v>
          </cell>
          <cell r="E3080">
            <v>1029</v>
          </cell>
          <cell r="F3080">
            <v>1029</v>
          </cell>
          <cell r="G3080">
            <v>0.52</v>
          </cell>
          <cell r="H3080">
            <v>1.19</v>
          </cell>
          <cell r="I3080">
            <v>4.5999999999999996</v>
          </cell>
          <cell r="J3080" t="str">
            <v xml:space="preserve"> </v>
          </cell>
          <cell r="K3080">
            <v>167</v>
          </cell>
          <cell r="L3080">
            <v>2.8058E-2</v>
          </cell>
          <cell r="M3080">
            <v>-19</v>
          </cell>
          <cell r="N3080">
            <v>14</v>
          </cell>
          <cell r="O3080">
            <v>1</v>
          </cell>
          <cell r="P3080">
            <v>32.298000000000002</v>
          </cell>
          <cell r="Q3080">
            <v>0</v>
          </cell>
          <cell r="R3080">
            <v>32.298000000000002</v>
          </cell>
        </row>
        <row r="3081">
          <cell r="A3081" t="str">
            <v xml:space="preserve">Ленина 4 </v>
          </cell>
          <cell r="B3081" t="str">
            <v xml:space="preserve">Ленина 4 Гараж литА </v>
          </cell>
          <cell r="C3081" t="str">
            <v xml:space="preserve">ИТП Бюджет </v>
          </cell>
          <cell r="D3081">
            <v>6803.4</v>
          </cell>
          <cell r="E3081">
            <v>24369</v>
          </cell>
          <cell r="F3081">
            <v>781</v>
          </cell>
          <cell r="G3081">
            <v>0.52</v>
          </cell>
          <cell r="H3081">
            <v>1.19</v>
          </cell>
          <cell r="I3081">
            <v>4.5999999999999996</v>
          </cell>
          <cell r="J3081" t="str">
            <v xml:space="preserve"> </v>
          </cell>
          <cell r="K3081">
            <v>167</v>
          </cell>
          <cell r="L3081">
            <v>0.36050000000000004</v>
          </cell>
          <cell r="M3081">
            <v>-19</v>
          </cell>
          <cell r="N3081">
            <v>15</v>
          </cell>
          <cell r="O3081">
            <v>1</v>
          </cell>
          <cell r="P3081">
            <v>445.27199999999999</v>
          </cell>
          <cell r="Q3081">
            <v>0</v>
          </cell>
          <cell r="R3081">
            <v>445.27199999999999</v>
          </cell>
        </row>
        <row r="3082">
          <cell r="A3082" t="str">
            <v xml:space="preserve">Ленина 4 </v>
          </cell>
          <cell r="B3082" t="str">
            <v xml:space="preserve">Ленина 4 столовая литГ </v>
          </cell>
          <cell r="C3082" t="str">
            <v xml:space="preserve">ИТП Бюджет </v>
          </cell>
          <cell r="D3082">
            <v>196.3</v>
          </cell>
          <cell r="E3082">
            <v>712</v>
          </cell>
          <cell r="F3082">
            <v>712</v>
          </cell>
          <cell r="G3082">
            <v>0.35</v>
          </cell>
          <cell r="H3082">
            <v>1.19</v>
          </cell>
          <cell r="I3082">
            <v>4.5999999999999996</v>
          </cell>
          <cell r="J3082" t="str">
            <v xml:space="preserve"> </v>
          </cell>
          <cell r="K3082">
            <v>167</v>
          </cell>
          <cell r="L3082">
            <v>1.78E-2</v>
          </cell>
          <cell r="M3082">
            <v>-19</v>
          </cell>
          <cell r="N3082">
            <v>16</v>
          </cell>
          <cell r="O3082">
            <v>1</v>
          </cell>
          <cell r="P3082">
            <v>23.398</v>
          </cell>
          <cell r="Q3082">
            <v>0</v>
          </cell>
          <cell r="R3082">
            <v>23.398</v>
          </cell>
        </row>
        <row r="3083">
          <cell r="A3083" t="str">
            <v xml:space="preserve">Ленина 4 </v>
          </cell>
          <cell r="B3083" t="str">
            <v xml:space="preserve">Фрунзе 15 Адм зд."МАСТЕР" </v>
          </cell>
          <cell r="C3083" t="str">
            <v xml:space="preserve">Прочие </v>
          </cell>
          <cell r="D3083">
            <v>196.08</v>
          </cell>
          <cell r="E3083">
            <v>0</v>
          </cell>
          <cell r="F3083">
            <v>882.37</v>
          </cell>
          <cell r="G3083">
            <v>0.43</v>
          </cell>
          <cell r="H3083">
            <v>1.19</v>
          </cell>
          <cell r="I3083">
            <v>4.5999999999999996</v>
          </cell>
          <cell r="J3083" t="str">
            <v xml:space="preserve"> </v>
          </cell>
          <cell r="K3083">
            <v>167</v>
          </cell>
          <cell r="L3083">
            <v>1.7600000000000001E-2</v>
          </cell>
          <cell r="M3083">
            <v>-19</v>
          </cell>
          <cell r="N3083">
            <v>18</v>
          </cell>
          <cell r="O3083">
            <v>1</v>
          </cell>
          <cell r="P3083">
            <v>25.696000000000002</v>
          </cell>
          <cell r="Q3083">
            <v>0</v>
          </cell>
          <cell r="R3083">
            <v>25.696000000000002</v>
          </cell>
        </row>
        <row r="3084">
          <cell r="A3084" t="str">
            <v xml:space="preserve">Итого по котельной </v>
          </cell>
          <cell r="B3084" t="str">
            <v xml:space="preserve">собственное ---------------------------- </v>
          </cell>
          <cell r="C3084" t="str">
            <v xml:space="preserve">По всем группам </v>
          </cell>
          <cell r="D3084">
            <v>14259.29</v>
          </cell>
          <cell r="E3084">
            <v>50840</v>
          </cell>
          <cell r="F3084">
            <v>31087.06</v>
          </cell>
          <cell r="H3084">
            <v>1.19</v>
          </cell>
          <cell r="L3084">
            <v>0.70975999999999995</v>
          </cell>
          <cell r="P3084">
            <v>919.91800000000012</v>
          </cell>
          <cell r="Q3084">
            <v>0</v>
          </cell>
          <cell r="R3084">
            <v>919.91800000000012</v>
          </cell>
        </row>
        <row r="3085">
          <cell r="A3085" t="str">
            <v xml:space="preserve"> </v>
          </cell>
          <cell r="B3085" t="str">
            <v xml:space="preserve"> </v>
          </cell>
          <cell r="C3085" t="str">
            <v xml:space="preserve">Бюджет </v>
          </cell>
          <cell r="D3085">
            <v>1495.89</v>
          </cell>
          <cell r="E3085">
            <v>6084</v>
          </cell>
          <cell r="F3085">
            <v>6285.31</v>
          </cell>
          <cell r="H3085">
            <v>1.19</v>
          </cell>
          <cell r="L3085">
            <v>0.15778999999999999</v>
          </cell>
          <cell r="P3085">
            <v>197.69300000000001</v>
          </cell>
          <cell r="Q3085">
            <v>0</v>
          </cell>
          <cell r="R3085">
            <v>197.69300000000001</v>
          </cell>
        </row>
        <row r="3086">
          <cell r="A3086" t="str">
            <v xml:space="preserve"> </v>
          </cell>
          <cell r="B3086" t="str">
            <v xml:space="preserve"> </v>
          </cell>
          <cell r="C3086" t="str">
            <v xml:space="preserve">Прочие </v>
          </cell>
          <cell r="D3086">
            <v>807.5</v>
          </cell>
          <cell r="E3086">
            <v>0</v>
          </cell>
          <cell r="F3086">
            <v>3633.75</v>
          </cell>
          <cell r="H3086">
            <v>1.19</v>
          </cell>
          <cell r="L3086">
            <v>7.2480000000000003E-2</v>
          </cell>
          <cell r="P3086">
            <v>105.82</v>
          </cell>
          <cell r="Q3086">
            <v>0</v>
          </cell>
          <cell r="R3086">
            <v>105.82</v>
          </cell>
        </row>
        <row r="3087">
          <cell r="A3087" t="str">
            <v xml:space="preserve"> </v>
          </cell>
          <cell r="B3087" t="str">
            <v xml:space="preserve"> </v>
          </cell>
          <cell r="C3087" t="str">
            <v xml:space="preserve">ИТП Бюджет </v>
          </cell>
          <cell r="D3087">
            <v>6999.7</v>
          </cell>
          <cell r="E3087">
            <v>25081</v>
          </cell>
          <cell r="F3087">
            <v>1493</v>
          </cell>
          <cell r="H3087">
            <v>1.19</v>
          </cell>
          <cell r="L3087">
            <v>0.37830000000000003</v>
          </cell>
          <cell r="P3087">
            <v>468.67</v>
          </cell>
          <cell r="Q3087">
            <v>0</v>
          </cell>
          <cell r="R3087">
            <v>468.67</v>
          </cell>
        </row>
        <row r="3088">
          <cell r="A3088" t="str">
            <v xml:space="preserve"> </v>
          </cell>
          <cell r="B3088" t="str">
            <v xml:space="preserve"> </v>
          </cell>
          <cell r="C3088" t="str">
            <v xml:space="preserve">ИТП Прочие </v>
          </cell>
          <cell r="D3088">
            <v>4956.2</v>
          </cell>
          <cell r="E3088">
            <v>19675</v>
          </cell>
          <cell r="F3088">
            <v>19675</v>
          </cell>
          <cell r="H3088">
            <v>1.19</v>
          </cell>
          <cell r="L3088">
            <v>0.10119</v>
          </cell>
          <cell r="P3088">
            <v>147.73500000000001</v>
          </cell>
          <cell r="Q3088">
            <v>0</v>
          </cell>
          <cell r="R3088">
            <v>147.73500000000001</v>
          </cell>
        </row>
        <row r="3089">
          <cell r="A3089" t="str">
            <v>Тепловые потери в наружных сетях потребителей</v>
          </cell>
          <cell r="H3089">
            <v>1.19</v>
          </cell>
        </row>
        <row r="3090">
          <cell r="A3090" t="str">
            <v xml:space="preserve">Ленина 90 </v>
          </cell>
          <cell r="B3090" t="str">
            <v xml:space="preserve">Ленина 92 Дет стом полик 1 </v>
          </cell>
          <cell r="C3090" t="str">
            <v xml:space="preserve">Бюджет </v>
          </cell>
          <cell r="D3090">
            <v>531.4</v>
          </cell>
          <cell r="E3090">
            <v>0</v>
          </cell>
          <cell r="F3090">
            <v>2594.88</v>
          </cell>
          <cell r="G3090">
            <v>0.4</v>
          </cell>
          <cell r="H3090">
            <v>1.19</v>
          </cell>
          <cell r="I3090">
            <v>4.5999999999999996</v>
          </cell>
          <cell r="J3090" t="str">
            <v xml:space="preserve"> </v>
          </cell>
          <cell r="K3090">
            <v>167</v>
          </cell>
          <cell r="L3090">
            <v>5.0750000000000003E-2</v>
          </cell>
          <cell r="M3090">
            <v>-19</v>
          </cell>
          <cell r="N3090">
            <v>20</v>
          </cell>
          <cell r="O3090">
            <v>1</v>
          </cell>
          <cell r="P3090">
            <v>80.724000000000004</v>
          </cell>
          <cell r="Q3090">
            <v>0</v>
          </cell>
          <cell r="R3090">
            <v>80.724000000000004</v>
          </cell>
        </row>
        <row r="3091">
          <cell r="A3091" t="str">
            <v xml:space="preserve">Ленина 90 </v>
          </cell>
          <cell r="B3091" t="str">
            <v xml:space="preserve">Мира 69\1 офис </v>
          </cell>
          <cell r="C3091" t="str">
            <v xml:space="preserve">Прочие </v>
          </cell>
          <cell r="D3091">
            <v>638.71</v>
          </cell>
          <cell r="E3091">
            <v>0</v>
          </cell>
          <cell r="F3091">
            <v>2874.21</v>
          </cell>
          <cell r="G3091">
            <v>0.43</v>
          </cell>
          <cell r="H3091">
            <v>1.19</v>
          </cell>
          <cell r="I3091">
            <v>4.5999999999999996</v>
          </cell>
          <cell r="J3091" t="str">
            <v xml:space="preserve"> </v>
          </cell>
          <cell r="K3091">
            <v>167</v>
          </cell>
          <cell r="L3091">
            <v>5.7330000000000006E-2</v>
          </cell>
          <cell r="M3091">
            <v>-19</v>
          </cell>
          <cell r="N3091">
            <v>18</v>
          </cell>
          <cell r="O3091">
            <v>1</v>
          </cell>
          <cell r="P3091">
            <v>83.700999999999993</v>
          </cell>
          <cell r="Q3091">
            <v>0</v>
          </cell>
          <cell r="R3091">
            <v>83.700999999999993</v>
          </cell>
        </row>
        <row r="3092">
          <cell r="A3092" t="str">
            <v xml:space="preserve">Ленина 90 </v>
          </cell>
          <cell r="B3092" t="str">
            <v xml:space="preserve">Ленина 101 АД.ЗД. </v>
          </cell>
          <cell r="C3092" t="str">
            <v xml:space="preserve">Прочие </v>
          </cell>
          <cell r="D3092">
            <v>320.86</v>
          </cell>
          <cell r="E3092">
            <v>0</v>
          </cell>
          <cell r="F3092">
            <v>1443.87</v>
          </cell>
          <cell r="G3092">
            <v>0.43</v>
          </cell>
          <cell r="H3092">
            <v>1.19</v>
          </cell>
          <cell r="I3092">
            <v>4.5999999999999996</v>
          </cell>
          <cell r="J3092" t="str">
            <v xml:space="preserve"> </v>
          </cell>
          <cell r="K3092">
            <v>167</v>
          </cell>
          <cell r="L3092">
            <v>2.8800000000000003E-2</v>
          </cell>
          <cell r="M3092">
            <v>-19</v>
          </cell>
          <cell r="N3092">
            <v>18</v>
          </cell>
          <cell r="O3092">
            <v>1</v>
          </cell>
          <cell r="P3092">
            <v>42.046999999999997</v>
          </cell>
          <cell r="Q3092">
            <v>0</v>
          </cell>
          <cell r="R3092">
            <v>42.046999999999997</v>
          </cell>
        </row>
        <row r="3093">
          <cell r="A3093" t="str">
            <v xml:space="preserve">Ленина 90 </v>
          </cell>
          <cell r="B3093" t="str">
            <v xml:space="preserve">Ленина 90 </v>
          </cell>
          <cell r="C3093" t="str">
            <v xml:space="preserve">Прочие </v>
          </cell>
          <cell r="D3093">
            <v>18.14</v>
          </cell>
          <cell r="E3093">
            <v>0</v>
          </cell>
          <cell r="F3093">
            <v>81.62</v>
          </cell>
          <cell r="G3093">
            <v>0.43</v>
          </cell>
          <cell r="H3093">
            <v>1.19</v>
          </cell>
          <cell r="I3093">
            <v>4.5999999999999996</v>
          </cell>
          <cell r="J3093" t="str">
            <v xml:space="preserve"> </v>
          </cell>
          <cell r="K3093">
            <v>167</v>
          </cell>
          <cell r="L3093">
            <v>1.6279999999999999E-3</v>
          </cell>
          <cell r="M3093">
            <v>-19</v>
          </cell>
          <cell r="N3093">
            <v>18</v>
          </cell>
          <cell r="O3093">
            <v>1</v>
          </cell>
          <cell r="P3093">
            <v>2.3759999999999999</v>
          </cell>
          <cell r="Q3093">
            <v>0</v>
          </cell>
          <cell r="R3093">
            <v>2.3759999999999999</v>
          </cell>
        </row>
        <row r="3094">
          <cell r="A3094" t="str">
            <v xml:space="preserve">Ленина 90 </v>
          </cell>
          <cell r="B3094" t="str">
            <v xml:space="preserve">Ленина 88 АД ЗД </v>
          </cell>
          <cell r="C3094" t="str">
            <v xml:space="preserve">Бюджет </v>
          </cell>
          <cell r="D3094">
            <v>2055.86</v>
          </cell>
          <cell r="E3094">
            <v>0</v>
          </cell>
          <cell r="F3094">
            <v>9251.3799999999992</v>
          </cell>
          <cell r="G3094">
            <v>0.35</v>
          </cell>
          <cell r="H3094">
            <v>1.19</v>
          </cell>
          <cell r="I3094">
            <v>4.5999999999999996</v>
          </cell>
          <cell r="J3094" t="str">
            <v xml:space="preserve"> </v>
          </cell>
          <cell r="K3094">
            <v>167</v>
          </cell>
          <cell r="L3094">
            <v>0.1502</v>
          </cell>
          <cell r="M3094">
            <v>-19</v>
          </cell>
          <cell r="N3094">
            <v>18</v>
          </cell>
          <cell r="O3094">
            <v>1</v>
          </cell>
          <cell r="P3094">
            <v>219.28800000000001</v>
          </cell>
          <cell r="Q3094">
            <v>0</v>
          </cell>
          <cell r="R3094">
            <v>219.28800000000001</v>
          </cell>
        </row>
        <row r="3095">
          <cell r="A3095" t="str">
            <v xml:space="preserve">Ленина 90 </v>
          </cell>
          <cell r="B3095" t="str">
            <v xml:space="preserve">Ленина 88 рем.мастерские </v>
          </cell>
          <cell r="C3095" t="str">
            <v xml:space="preserve">Бюджет </v>
          </cell>
          <cell r="D3095">
            <v>95.41</v>
          </cell>
          <cell r="E3095">
            <v>0</v>
          </cell>
          <cell r="F3095">
            <v>429.36</v>
          </cell>
          <cell r="G3095">
            <v>0.5</v>
          </cell>
          <cell r="H3095">
            <v>1.19</v>
          </cell>
          <cell r="I3095">
            <v>4.5999999999999996</v>
          </cell>
          <cell r="J3095" t="str">
            <v xml:space="preserve"> </v>
          </cell>
          <cell r="K3095">
            <v>167</v>
          </cell>
          <cell r="L3095">
            <v>9.4200000000000013E-3</v>
          </cell>
          <cell r="M3095">
            <v>-19</v>
          </cell>
          <cell r="N3095">
            <v>16</v>
          </cell>
          <cell r="O3095">
            <v>1</v>
          </cell>
          <cell r="P3095">
            <v>12.381</v>
          </cell>
          <cell r="Q3095">
            <v>0</v>
          </cell>
          <cell r="R3095">
            <v>12.381</v>
          </cell>
        </row>
        <row r="3096">
          <cell r="A3096" t="str">
            <v xml:space="preserve">Ленина 90 </v>
          </cell>
          <cell r="B3096" t="str">
            <v xml:space="preserve">Орджоникидзе 87 неж.пом. </v>
          </cell>
          <cell r="C3096" t="str">
            <v xml:space="preserve">Прочие </v>
          </cell>
          <cell r="D3096">
            <v>195.77</v>
          </cell>
          <cell r="E3096">
            <v>0</v>
          </cell>
          <cell r="F3096">
            <v>880.96</v>
          </cell>
          <cell r="G3096">
            <v>0.37</v>
          </cell>
          <cell r="H3096">
            <v>1.19</v>
          </cell>
          <cell r="I3096">
            <v>4.5999999999999996</v>
          </cell>
          <cell r="J3096" t="str">
            <v xml:space="preserve"> </v>
          </cell>
          <cell r="K3096">
            <v>167</v>
          </cell>
          <cell r="L3096">
            <v>1.5120000000000001E-2</v>
          </cell>
          <cell r="M3096">
            <v>-19</v>
          </cell>
          <cell r="N3096">
            <v>18</v>
          </cell>
          <cell r="O3096">
            <v>1</v>
          </cell>
          <cell r="P3096">
            <v>22.076000000000001</v>
          </cell>
          <cell r="Q3096">
            <v>0</v>
          </cell>
          <cell r="R3096">
            <v>22.076000000000001</v>
          </cell>
        </row>
        <row r="3097">
          <cell r="A3097" t="str">
            <v xml:space="preserve">Ленина 90 </v>
          </cell>
          <cell r="B3097" t="str">
            <v xml:space="preserve">Ленина 90 АД.ЗД.КЛУБ </v>
          </cell>
          <cell r="C3097" t="str">
            <v xml:space="preserve">Прочие </v>
          </cell>
          <cell r="D3097">
            <v>1035.4100000000001</v>
          </cell>
          <cell r="E3097">
            <v>550</v>
          </cell>
          <cell r="F3097">
            <v>4659.32</v>
          </cell>
          <cell r="G3097">
            <v>0.38</v>
          </cell>
          <cell r="H3097">
            <v>1.19</v>
          </cell>
          <cell r="I3097">
            <v>4.5999999999999996</v>
          </cell>
          <cell r="J3097" t="str">
            <v xml:space="preserve"> </v>
          </cell>
          <cell r="K3097">
            <v>167</v>
          </cell>
          <cell r="L3097">
            <v>8.2130000000000009E-2</v>
          </cell>
          <cell r="M3097">
            <v>-19</v>
          </cell>
          <cell r="N3097">
            <v>18</v>
          </cell>
          <cell r="O3097">
            <v>1</v>
          </cell>
          <cell r="P3097">
            <v>119.90900000000001</v>
          </cell>
          <cell r="Q3097">
            <v>0</v>
          </cell>
          <cell r="R3097">
            <v>119.90900000000001</v>
          </cell>
        </row>
        <row r="3098">
          <cell r="A3098" t="str">
            <v xml:space="preserve">Ленина 90 </v>
          </cell>
          <cell r="B3098" t="str">
            <v xml:space="preserve">Ленина 90-б АД.ЗД. </v>
          </cell>
          <cell r="C3098" t="str">
            <v xml:space="preserve">Прочие </v>
          </cell>
          <cell r="D3098">
            <v>196.64</v>
          </cell>
          <cell r="E3098">
            <v>0</v>
          </cell>
          <cell r="F3098">
            <v>884.87</v>
          </cell>
          <cell r="G3098">
            <v>0.43</v>
          </cell>
          <cell r="H3098">
            <v>1.19</v>
          </cell>
          <cell r="I3098">
            <v>4.5999999999999996</v>
          </cell>
          <cell r="J3098" t="str">
            <v xml:space="preserve"> </v>
          </cell>
          <cell r="K3098">
            <v>167</v>
          </cell>
          <cell r="L3098">
            <v>1.7650000000000002E-2</v>
          </cell>
          <cell r="M3098">
            <v>-19</v>
          </cell>
          <cell r="N3098">
            <v>18</v>
          </cell>
          <cell r="O3098">
            <v>1</v>
          </cell>
          <cell r="P3098">
            <v>25.766999999999999</v>
          </cell>
          <cell r="Q3098">
            <v>0</v>
          </cell>
          <cell r="R3098">
            <v>25.766999999999999</v>
          </cell>
        </row>
        <row r="3099">
          <cell r="A3099" t="str">
            <v xml:space="preserve">Ленина 90 </v>
          </cell>
          <cell r="B3099" t="str">
            <v xml:space="preserve">Орджоникидзе 87 офис </v>
          </cell>
          <cell r="C3099" t="str">
            <v xml:space="preserve">Прочие </v>
          </cell>
          <cell r="D3099">
            <v>67.180000000000007</v>
          </cell>
          <cell r="E3099">
            <v>0</v>
          </cell>
          <cell r="F3099">
            <v>302.31</v>
          </cell>
          <cell r="G3099">
            <v>0.43</v>
          </cell>
          <cell r="H3099">
            <v>1.19</v>
          </cell>
          <cell r="I3099">
            <v>4.5999999999999996</v>
          </cell>
          <cell r="J3099" t="str">
            <v xml:space="preserve"> </v>
          </cell>
          <cell r="K3099">
            <v>167</v>
          </cell>
          <cell r="L3099">
            <v>6.0300000000000006E-3</v>
          </cell>
          <cell r="M3099">
            <v>-19</v>
          </cell>
          <cell r="N3099">
            <v>18</v>
          </cell>
          <cell r="O3099">
            <v>1</v>
          </cell>
          <cell r="P3099">
            <v>8.8019999999999996</v>
          </cell>
          <cell r="Q3099">
            <v>0</v>
          </cell>
          <cell r="R3099">
            <v>8.8019999999999996</v>
          </cell>
        </row>
        <row r="3100">
          <cell r="A3100" t="str">
            <v xml:space="preserve">Ленина 90 </v>
          </cell>
          <cell r="B3100" t="str">
            <v xml:space="preserve">Ленина 96 АД ЗД </v>
          </cell>
          <cell r="C3100" t="str">
            <v xml:space="preserve">Прочие </v>
          </cell>
          <cell r="D3100">
            <v>972.4</v>
          </cell>
          <cell r="E3100">
            <v>4464</v>
          </cell>
          <cell r="F3100">
            <v>4481.75</v>
          </cell>
          <cell r="G3100">
            <v>0.38</v>
          </cell>
          <cell r="H3100">
            <v>1.19</v>
          </cell>
          <cell r="I3100">
            <v>4.5999999999999996</v>
          </cell>
          <cell r="J3100" t="str">
            <v xml:space="preserve"> </v>
          </cell>
          <cell r="K3100">
            <v>167</v>
          </cell>
          <cell r="L3100">
            <v>7.9000000000000001E-2</v>
          </cell>
          <cell r="M3100">
            <v>-19</v>
          </cell>
          <cell r="N3100">
            <v>18</v>
          </cell>
          <cell r="O3100">
            <v>1</v>
          </cell>
          <cell r="P3100">
            <v>115.33799999999999</v>
          </cell>
          <cell r="Q3100">
            <v>0</v>
          </cell>
          <cell r="R3100">
            <v>115.33799999999999</v>
          </cell>
        </row>
        <row r="3101">
          <cell r="A3101" t="str">
            <v xml:space="preserve">Ленина 90 </v>
          </cell>
          <cell r="B3101" t="str">
            <v xml:space="preserve">Ленина 103 </v>
          </cell>
          <cell r="C3101" t="str">
            <v xml:space="preserve">Жилзаказчик </v>
          </cell>
          <cell r="D3101">
            <v>1852.8999999999999</v>
          </cell>
          <cell r="E3101">
            <v>8193</v>
          </cell>
          <cell r="F3101">
            <v>8646</v>
          </cell>
          <cell r="G3101">
            <v>0.35</v>
          </cell>
          <cell r="H3101">
            <v>1.19</v>
          </cell>
          <cell r="I3101">
            <v>4.5999999999999996</v>
          </cell>
          <cell r="J3101" t="str">
            <v xml:space="preserve">2 </v>
          </cell>
          <cell r="K3101">
            <v>167</v>
          </cell>
          <cell r="L3101">
            <v>0.14466000000000001</v>
          </cell>
          <cell r="M3101">
            <v>-19</v>
          </cell>
          <cell r="N3101">
            <v>18</v>
          </cell>
          <cell r="O3101">
            <v>1</v>
          </cell>
          <cell r="P3101">
            <v>193.05099999999999</v>
          </cell>
          <cell r="Q3101">
            <v>228.07300000000001</v>
          </cell>
          <cell r="R3101">
            <v>228.07300000000001</v>
          </cell>
        </row>
        <row r="3102">
          <cell r="A3102" t="str">
            <v xml:space="preserve">Ленина 90 </v>
          </cell>
          <cell r="B3102" t="str">
            <v xml:space="preserve">Ленина 88/1 </v>
          </cell>
          <cell r="C3102" t="str">
            <v xml:space="preserve">Жилзаказчик </v>
          </cell>
          <cell r="D3102">
            <v>1479.8</v>
          </cell>
          <cell r="E3102">
            <v>7157</v>
          </cell>
          <cell r="F3102">
            <v>6525.37</v>
          </cell>
          <cell r="G3102">
            <v>0.43</v>
          </cell>
          <cell r="H3102">
            <v>1.19</v>
          </cell>
          <cell r="I3102">
            <v>4.5999999999999996</v>
          </cell>
          <cell r="J3102" t="str">
            <v xml:space="preserve">4 </v>
          </cell>
          <cell r="K3102">
            <v>167</v>
          </cell>
          <cell r="L3102">
            <v>0.12864399999999998</v>
          </cell>
          <cell r="M3102">
            <v>-19</v>
          </cell>
          <cell r="N3102">
            <v>18</v>
          </cell>
          <cell r="O3102">
            <v>1</v>
          </cell>
          <cell r="P3102">
            <v>187.816</v>
          </cell>
          <cell r="Q3102">
            <v>196.32499999999999</v>
          </cell>
          <cell r="R3102">
            <v>196.32499999999999</v>
          </cell>
        </row>
        <row r="3103">
          <cell r="A3103" t="str">
            <v xml:space="preserve">Ленина 90 </v>
          </cell>
          <cell r="B3103" t="str">
            <v xml:space="preserve">Ленина 90 </v>
          </cell>
          <cell r="C3103" t="str">
            <v xml:space="preserve">Жилзаказчик </v>
          </cell>
          <cell r="D3103">
            <v>818.8</v>
          </cell>
          <cell r="E3103">
            <v>5653</v>
          </cell>
          <cell r="F3103">
            <v>5650</v>
          </cell>
          <cell r="G3103">
            <v>0</v>
          </cell>
          <cell r="H3103">
            <v>1.19</v>
          </cell>
          <cell r="I3103">
            <v>4.5999999999999996</v>
          </cell>
          <cell r="J3103" t="str">
            <v xml:space="preserve">3 </v>
          </cell>
          <cell r="K3103">
            <v>167</v>
          </cell>
          <cell r="L3103">
            <v>9.802000000000001E-2</v>
          </cell>
          <cell r="M3103">
            <v>-19</v>
          </cell>
          <cell r="N3103">
            <v>18</v>
          </cell>
          <cell r="O3103">
            <v>1</v>
          </cell>
          <cell r="P3103">
            <v>143.107</v>
          </cell>
          <cell r="Q3103">
            <v>108.63</v>
          </cell>
          <cell r="R3103">
            <v>108.63</v>
          </cell>
        </row>
        <row r="3104">
          <cell r="A3104" t="str">
            <v xml:space="preserve">Ленина 90 </v>
          </cell>
          <cell r="B3104" t="str">
            <v xml:space="preserve">Ленина 92 </v>
          </cell>
          <cell r="C3104" t="str">
            <v xml:space="preserve">Жилзаказчик </v>
          </cell>
          <cell r="D3104">
            <v>1893.7</v>
          </cell>
          <cell r="E3104">
            <v>9416</v>
          </cell>
          <cell r="F3104">
            <v>7903.99</v>
          </cell>
          <cell r="G3104">
            <v>0.4</v>
          </cell>
          <cell r="H3104">
            <v>1.19</v>
          </cell>
          <cell r="I3104">
            <v>4.5999999999999996</v>
          </cell>
          <cell r="J3104" t="str">
            <v xml:space="preserve">5 </v>
          </cell>
          <cell r="K3104">
            <v>167</v>
          </cell>
          <cell r="L3104">
            <v>0.14519000000000001</v>
          </cell>
          <cell r="M3104">
            <v>-19</v>
          </cell>
          <cell r="N3104">
            <v>18</v>
          </cell>
          <cell r="O3104">
            <v>1</v>
          </cell>
          <cell r="P3104">
            <v>211.97399999999999</v>
          </cell>
          <cell r="Q3104">
            <v>188.43100000000001</v>
          </cell>
          <cell r="R3104">
            <v>188.43100000000001</v>
          </cell>
        </row>
        <row r="3105">
          <cell r="A3105" t="str">
            <v xml:space="preserve">Ленина 90 </v>
          </cell>
          <cell r="B3105" t="str">
            <v xml:space="preserve">Орджоникидзе 89 </v>
          </cell>
          <cell r="C3105" t="str">
            <v xml:space="preserve">Жилзаказчик </v>
          </cell>
          <cell r="D3105">
            <v>1065.5999999999999</v>
          </cell>
          <cell r="E3105">
            <v>5509</v>
          </cell>
          <cell r="F3105">
            <v>5506</v>
          </cell>
          <cell r="G3105">
            <v>0.44</v>
          </cell>
          <cell r="H3105">
            <v>1.19</v>
          </cell>
          <cell r="I3105">
            <v>4.5999999999999996</v>
          </cell>
          <cell r="J3105" t="str">
            <v xml:space="preserve">3 </v>
          </cell>
          <cell r="K3105">
            <v>167</v>
          </cell>
          <cell r="L3105">
            <v>0.11237899999999999</v>
          </cell>
          <cell r="M3105">
            <v>-19</v>
          </cell>
          <cell r="N3105">
            <v>18</v>
          </cell>
          <cell r="O3105">
            <v>1</v>
          </cell>
          <cell r="P3105">
            <v>164.071</v>
          </cell>
          <cell r="Q3105">
            <v>141.37200000000001</v>
          </cell>
          <cell r="R3105">
            <v>141.37200000000001</v>
          </cell>
        </row>
        <row r="3106">
          <cell r="A3106" t="str">
            <v xml:space="preserve">Ленина 90 </v>
          </cell>
          <cell r="B3106" t="str">
            <v xml:space="preserve">Орджоникидзе 93 </v>
          </cell>
          <cell r="C3106" t="str">
            <v xml:space="preserve">Жилзаказчик </v>
          </cell>
          <cell r="D3106">
            <v>1464</v>
          </cell>
          <cell r="E3106">
            <v>5598</v>
          </cell>
          <cell r="F3106">
            <v>5594</v>
          </cell>
          <cell r="G3106">
            <v>0.44</v>
          </cell>
          <cell r="H3106">
            <v>1.19</v>
          </cell>
          <cell r="I3106">
            <v>4.5999999999999996</v>
          </cell>
          <cell r="J3106" t="str">
            <v xml:space="preserve">4 </v>
          </cell>
          <cell r="K3106">
            <v>167</v>
          </cell>
          <cell r="L3106">
            <v>0.11365599999999999</v>
          </cell>
          <cell r="M3106">
            <v>-19</v>
          </cell>
          <cell r="N3106">
            <v>18</v>
          </cell>
          <cell r="O3106">
            <v>1</v>
          </cell>
          <cell r="P3106">
            <v>165.935</v>
          </cell>
          <cell r="Q3106">
            <v>194.23</v>
          </cell>
          <cell r="R3106">
            <v>194.23</v>
          </cell>
        </row>
        <row r="3107">
          <cell r="A3107" t="str">
            <v xml:space="preserve">Ленина 90 </v>
          </cell>
          <cell r="B3107" t="str">
            <v xml:space="preserve">Орджоникидзе 87 контора </v>
          </cell>
          <cell r="C3107" t="str">
            <v xml:space="preserve">Прочие </v>
          </cell>
          <cell r="D3107">
            <v>84</v>
          </cell>
          <cell r="E3107">
            <v>160</v>
          </cell>
          <cell r="F3107">
            <v>377.99</v>
          </cell>
          <cell r="G3107">
            <v>0.5</v>
          </cell>
          <cell r="H3107">
            <v>1.19</v>
          </cell>
          <cell r="I3107">
            <v>4.5999999999999996</v>
          </cell>
          <cell r="J3107" t="str">
            <v xml:space="preserve"> </v>
          </cell>
          <cell r="K3107">
            <v>167</v>
          </cell>
          <cell r="L3107">
            <v>8.0559999999999989E-3</v>
          </cell>
          <cell r="M3107">
            <v>-19</v>
          </cell>
          <cell r="N3107">
            <v>18</v>
          </cell>
          <cell r="O3107">
            <v>1</v>
          </cell>
          <cell r="P3107">
            <v>11.762</v>
          </cell>
          <cell r="Q3107">
            <v>0</v>
          </cell>
          <cell r="R3107">
            <v>11.762</v>
          </cell>
        </row>
        <row r="3108">
          <cell r="A3108" t="str">
            <v xml:space="preserve">Ленина 90 </v>
          </cell>
          <cell r="B3108" t="str">
            <v xml:space="preserve">Мира 71 АД ЗД. </v>
          </cell>
          <cell r="C3108" t="str">
            <v xml:space="preserve">Прочие </v>
          </cell>
          <cell r="D3108">
            <v>972.12</v>
          </cell>
          <cell r="E3108">
            <v>0</v>
          </cell>
          <cell r="F3108">
            <v>4374.53</v>
          </cell>
          <cell r="G3108">
            <v>0.38</v>
          </cell>
          <cell r="H3108">
            <v>1.19</v>
          </cell>
          <cell r="I3108">
            <v>4.5999999999999996</v>
          </cell>
          <cell r="J3108" t="str">
            <v xml:space="preserve"> </v>
          </cell>
          <cell r="K3108">
            <v>167</v>
          </cell>
          <cell r="L3108">
            <v>7.7110000000000012E-2</v>
          </cell>
          <cell r="M3108">
            <v>-19</v>
          </cell>
          <cell r="N3108">
            <v>18</v>
          </cell>
          <cell r="O3108">
            <v>1</v>
          </cell>
          <cell r="P3108">
            <v>112.57899999999999</v>
          </cell>
          <cell r="Q3108">
            <v>0</v>
          </cell>
          <cell r="R3108">
            <v>112.57899999999999</v>
          </cell>
        </row>
        <row r="3109">
          <cell r="A3109" t="str">
            <v xml:space="preserve">Ленина 90 </v>
          </cell>
          <cell r="B3109" t="str">
            <v xml:space="preserve">Ленина 101 ОФИС </v>
          </cell>
          <cell r="C3109" t="str">
            <v xml:space="preserve">Прочие </v>
          </cell>
          <cell r="D3109">
            <v>200</v>
          </cell>
          <cell r="E3109">
            <v>0</v>
          </cell>
          <cell r="F3109">
            <v>798.3</v>
          </cell>
          <cell r="G3109">
            <v>0.43</v>
          </cell>
          <cell r="H3109">
            <v>1.19</v>
          </cell>
          <cell r="I3109">
            <v>4.5999999999999996</v>
          </cell>
          <cell r="J3109" t="str">
            <v xml:space="preserve"> </v>
          </cell>
          <cell r="K3109">
            <v>167</v>
          </cell>
          <cell r="L3109">
            <v>1.5924000000000001E-2</v>
          </cell>
          <cell r="M3109">
            <v>-19</v>
          </cell>
          <cell r="N3109">
            <v>18</v>
          </cell>
          <cell r="O3109">
            <v>1</v>
          </cell>
          <cell r="P3109">
            <v>23.248999999999999</v>
          </cell>
          <cell r="Q3109">
            <v>0</v>
          </cell>
          <cell r="R3109">
            <v>23.248999999999999</v>
          </cell>
        </row>
        <row r="3110">
          <cell r="A3110" t="str">
            <v xml:space="preserve">Итого по котельной </v>
          </cell>
          <cell r="B3110" t="str">
            <v xml:space="preserve">собственное ---------------------------- </v>
          </cell>
          <cell r="C3110" t="str">
            <v xml:space="preserve">По всем группам </v>
          </cell>
          <cell r="D3110">
            <v>15958.7</v>
          </cell>
          <cell r="E3110">
            <v>47155</v>
          </cell>
          <cell r="F3110">
            <v>73260.709999999992</v>
          </cell>
          <cell r="H3110">
            <v>1.19</v>
          </cell>
          <cell r="L3110">
            <v>1.3416970000000001</v>
          </cell>
          <cell r="P3110">
            <v>1964.1020000000001</v>
          </cell>
          <cell r="Q3110">
            <v>1057.0610000000001</v>
          </cell>
          <cell r="R3110">
            <v>1937.0600000000002</v>
          </cell>
        </row>
        <row r="3111">
          <cell r="A3111" t="str">
            <v xml:space="preserve"> </v>
          </cell>
          <cell r="B3111" t="str">
            <v xml:space="preserve"> </v>
          </cell>
          <cell r="C3111" t="str">
            <v xml:space="preserve">Бюджет </v>
          </cell>
          <cell r="D3111">
            <v>2682.67</v>
          </cell>
          <cell r="E3111">
            <v>0</v>
          </cell>
          <cell r="F3111">
            <v>12275.62</v>
          </cell>
          <cell r="H3111">
            <v>1.19</v>
          </cell>
          <cell r="L3111">
            <v>0.21037000000000003</v>
          </cell>
          <cell r="P3111">
            <v>312.39300000000003</v>
          </cell>
          <cell r="Q3111">
            <v>0</v>
          </cell>
          <cell r="R3111">
            <v>312.39300000000003</v>
          </cell>
        </row>
        <row r="3112">
          <cell r="A3112" t="str">
            <v xml:space="preserve"> </v>
          </cell>
          <cell r="B3112" t="str">
            <v xml:space="preserve"> </v>
          </cell>
          <cell r="C3112" t="str">
            <v xml:space="preserve">"Население" в т.ч. "Жилзаказчик" </v>
          </cell>
          <cell r="D3112">
            <v>8574.7999999999993</v>
          </cell>
          <cell r="E3112">
            <v>41981</v>
          </cell>
          <cell r="F3112">
            <v>39825.360000000001</v>
          </cell>
          <cell r="H3112">
            <v>1.19</v>
          </cell>
          <cell r="L3112">
            <v>0.74254900000000001</v>
          </cell>
          <cell r="P3112">
            <v>1084.1030000000001</v>
          </cell>
          <cell r="Q3112">
            <v>1057.0610000000001</v>
          </cell>
          <cell r="R3112">
            <v>1057.0610000000001</v>
          </cell>
        </row>
        <row r="3113">
          <cell r="A3113" t="str">
            <v xml:space="preserve"> </v>
          </cell>
          <cell r="B3113" t="str">
            <v xml:space="preserve"> </v>
          </cell>
          <cell r="C3113" t="str">
            <v xml:space="preserve">Жилзаказчик </v>
          </cell>
          <cell r="D3113">
            <v>8574.7999999999993</v>
          </cell>
          <cell r="E3113">
            <v>41981</v>
          </cell>
          <cell r="F3113">
            <v>39825.360000000001</v>
          </cell>
          <cell r="H3113">
            <v>1.19</v>
          </cell>
          <cell r="L3113">
            <v>0.74254900000000001</v>
          </cell>
          <cell r="P3113">
            <v>1084.1030000000001</v>
          </cell>
          <cell r="Q3113">
            <v>1057.0610000000001</v>
          </cell>
          <cell r="R3113">
            <v>1057.0610000000001</v>
          </cell>
        </row>
        <row r="3114">
          <cell r="A3114" t="str">
            <v xml:space="preserve"> </v>
          </cell>
          <cell r="B3114" t="str">
            <v xml:space="preserve"> </v>
          </cell>
          <cell r="C3114" t="str">
            <v xml:space="preserve">Прочие </v>
          </cell>
          <cell r="D3114">
            <v>4701.2300000000005</v>
          </cell>
          <cell r="E3114">
            <v>5174</v>
          </cell>
          <cell r="F3114">
            <v>21159.73</v>
          </cell>
          <cell r="H3114">
            <v>1.19</v>
          </cell>
          <cell r="L3114">
            <v>0.38877800000000007</v>
          </cell>
          <cell r="P3114">
            <v>567.60599999999999</v>
          </cell>
          <cell r="Q3114">
            <v>0</v>
          </cell>
          <cell r="R3114">
            <v>567.60599999999999</v>
          </cell>
        </row>
        <row r="3115">
          <cell r="A3115" t="str">
            <v>Тепловые потери в наружных сетях потребителей</v>
          </cell>
          <cell r="H3115">
            <v>1.19</v>
          </cell>
        </row>
        <row r="3116">
          <cell r="A3116" t="str">
            <v xml:space="preserve">Ленина.276 </v>
          </cell>
          <cell r="B3116" t="str">
            <v xml:space="preserve">Елиз Ленина/Шевченко 276/60 адм зд </v>
          </cell>
          <cell r="C3116" t="str">
            <v xml:space="preserve">Бюджет </v>
          </cell>
          <cell r="D3116">
            <v>3723.8</v>
          </cell>
          <cell r="E3116">
            <v>0</v>
          </cell>
          <cell r="F3116">
            <v>16757.12</v>
          </cell>
          <cell r="G3116">
            <v>0.35</v>
          </cell>
          <cell r="H3116">
            <v>1.19</v>
          </cell>
          <cell r="I3116">
            <v>4.5999999999999996</v>
          </cell>
          <cell r="J3116" t="str">
            <v xml:space="preserve"> </v>
          </cell>
          <cell r="K3116">
            <v>167</v>
          </cell>
          <cell r="L3116">
            <v>0.25</v>
          </cell>
          <cell r="M3116">
            <v>-19</v>
          </cell>
          <cell r="N3116">
            <v>15</v>
          </cell>
          <cell r="O3116">
            <v>1</v>
          </cell>
          <cell r="P3116">
            <v>308.78800000000001</v>
          </cell>
          <cell r="Q3116">
            <v>0</v>
          </cell>
          <cell r="R3116">
            <v>308.78800000000001</v>
          </cell>
        </row>
        <row r="3117">
          <cell r="A3117" t="str">
            <v xml:space="preserve">Ленина.276 </v>
          </cell>
          <cell r="B3117" t="str">
            <v xml:space="preserve">ЕЛИЗ  Ж/Д ЛИТ"3"СШ 75 </v>
          </cell>
          <cell r="C3117" t="str">
            <v xml:space="preserve">Бюджет </v>
          </cell>
          <cell r="D3117">
            <v>63.14</v>
          </cell>
          <cell r="E3117">
            <v>360</v>
          </cell>
          <cell r="F3117">
            <v>284.14999999999998</v>
          </cell>
          <cell r="G3117">
            <v>0.79</v>
          </cell>
          <cell r="H3117">
            <v>1.19</v>
          </cell>
          <cell r="I3117">
            <v>4.5999999999999996</v>
          </cell>
          <cell r="J3117" t="str">
            <v xml:space="preserve"> </v>
          </cell>
          <cell r="K3117">
            <v>167</v>
          </cell>
          <cell r="L3117">
            <v>9.8500000000000011E-3</v>
          </cell>
          <cell r="M3117">
            <v>-19</v>
          </cell>
          <cell r="N3117">
            <v>16</v>
          </cell>
          <cell r="O3117">
            <v>1</v>
          </cell>
          <cell r="P3117">
            <v>12.946999999999999</v>
          </cell>
          <cell r="Q3117">
            <v>0</v>
          </cell>
          <cell r="R3117">
            <v>12.946999999999999</v>
          </cell>
        </row>
        <row r="3118">
          <cell r="A3118" t="str">
            <v xml:space="preserve">Ленина.276 </v>
          </cell>
          <cell r="B3118" t="str">
            <v xml:space="preserve">ЕЛИЗ  СШ N75 МУЗЕЙ </v>
          </cell>
          <cell r="C3118" t="str">
            <v xml:space="preserve">Бюджет </v>
          </cell>
          <cell r="D3118">
            <v>363.73</v>
          </cell>
          <cell r="E3118">
            <v>0</v>
          </cell>
          <cell r="F3118">
            <v>1636.77</v>
          </cell>
          <cell r="G3118">
            <v>0.39</v>
          </cell>
          <cell r="H3118">
            <v>1.19</v>
          </cell>
          <cell r="I3118">
            <v>4.5999999999999996</v>
          </cell>
          <cell r="J3118" t="str">
            <v xml:space="preserve"> </v>
          </cell>
          <cell r="K3118">
            <v>167</v>
          </cell>
          <cell r="L3118">
            <v>2.8010000000000004E-2</v>
          </cell>
          <cell r="M3118">
            <v>-19</v>
          </cell>
          <cell r="N3118">
            <v>16</v>
          </cell>
          <cell r="O3118">
            <v>1</v>
          </cell>
          <cell r="P3118">
            <v>36.814999999999998</v>
          </cell>
          <cell r="Q3118">
            <v>0</v>
          </cell>
          <cell r="R3118">
            <v>36.814999999999998</v>
          </cell>
        </row>
        <row r="3119">
          <cell r="A3119" t="str">
            <v xml:space="preserve">Ленина.276 </v>
          </cell>
          <cell r="B3119" t="str">
            <v xml:space="preserve">ЕЛИЗ  СШN75 УЧ.К. ЛИТ"В" </v>
          </cell>
          <cell r="C3119" t="str">
            <v xml:space="preserve">Бюджет </v>
          </cell>
          <cell r="D3119">
            <v>307.11</v>
          </cell>
          <cell r="E3119">
            <v>1380</v>
          </cell>
          <cell r="F3119">
            <v>1381.99</v>
          </cell>
          <cell r="G3119">
            <v>0.39</v>
          </cell>
          <cell r="H3119">
            <v>1.19</v>
          </cell>
          <cell r="I3119">
            <v>4.5999999999999996</v>
          </cell>
          <cell r="J3119" t="str">
            <v xml:space="preserve"> </v>
          </cell>
          <cell r="K3119">
            <v>167</v>
          </cell>
          <cell r="L3119">
            <v>2.3650000000000001E-2</v>
          </cell>
          <cell r="M3119">
            <v>-19</v>
          </cell>
          <cell r="N3119">
            <v>16</v>
          </cell>
          <cell r="O3119">
            <v>1</v>
          </cell>
          <cell r="P3119">
            <v>31.085000000000001</v>
          </cell>
          <cell r="Q3119">
            <v>0</v>
          </cell>
          <cell r="R3119">
            <v>31.085000000000001</v>
          </cell>
        </row>
        <row r="3120">
          <cell r="A3120" t="str">
            <v xml:space="preserve">Ленина.276 </v>
          </cell>
          <cell r="B3120" t="str">
            <v xml:space="preserve">ЕЛИЗ  УЧ.КОР. Л"Е"СШ 75 </v>
          </cell>
          <cell r="C3120" t="str">
            <v xml:space="preserve">Бюджет </v>
          </cell>
          <cell r="D3120">
            <v>347.88</v>
          </cell>
          <cell r="E3120">
            <v>1560</v>
          </cell>
          <cell r="F3120">
            <v>1565.48</v>
          </cell>
          <cell r="G3120">
            <v>0.39</v>
          </cell>
          <cell r="H3120">
            <v>1.19</v>
          </cell>
          <cell r="I3120">
            <v>4.5999999999999996</v>
          </cell>
          <cell r="J3120" t="str">
            <v xml:space="preserve"> </v>
          </cell>
          <cell r="K3120">
            <v>167</v>
          </cell>
          <cell r="L3120">
            <v>2.6790000000000001E-2</v>
          </cell>
          <cell r="M3120">
            <v>-19</v>
          </cell>
          <cell r="N3120">
            <v>16</v>
          </cell>
          <cell r="O3120">
            <v>1</v>
          </cell>
          <cell r="P3120">
            <v>35.212000000000003</v>
          </cell>
          <cell r="Q3120">
            <v>0</v>
          </cell>
          <cell r="R3120">
            <v>35.212000000000003</v>
          </cell>
        </row>
        <row r="3121">
          <cell r="A3121" t="str">
            <v xml:space="preserve">Ленина.276 </v>
          </cell>
          <cell r="B3121" t="str">
            <v xml:space="preserve">ЕЛИЗ  ШКОЛА N 75 ЛИТ"А" </v>
          </cell>
          <cell r="C3121" t="str">
            <v xml:space="preserve">Бюджет </v>
          </cell>
          <cell r="D3121">
            <v>2165.86</v>
          </cell>
          <cell r="E3121">
            <v>11406</v>
          </cell>
          <cell r="F3121">
            <v>9746.39</v>
          </cell>
          <cell r="G3121">
            <v>0.39</v>
          </cell>
          <cell r="H3121">
            <v>1.19</v>
          </cell>
          <cell r="I3121">
            <v>4.5999999999999996</v>
          </cell>
          <cell r="J3121" t="str">
            <v xml:space="preserve"> </v>
          </cell>
          <cell r="K3121">
            <v>167</v>
          </cell>
          <cell r="L3121">
            <v>0.16679000000000002</v>
          </cell>
          <cell r="M3121">
            <v>-19</v>
          </cell>
          <cell r="N3121">
            <v>16</v>
          </cell>
          <cell r="O3121">
            <v>1</v>
          </cell>
          <cell r="P3121">
            <v>219.22399999999999</v>
          </cell>
          <cell r="Q3121">
            <v>0</v>
          </cell>
          <cell r="R3121">
            <v>219.22399999999999</v>
          </cell>
        </row>
        <row r="3122">
          <cell r="A3122" t="str">
            <v xml:space="preserve">Ленина.276 </v>
          </cell>
          <cell r="B3122" t="str">
            <v xml:space="preserve">ЕЛИЗ ПЛАНЕТАР. СШ 75 </v>
          </cell>
          <cell r="C3122" t="str">
            <v xml:space="preserve">Бюджет </v>
          </cell>
          <cell r="D3122">
            <v>288.27999999999997</v>
          </cell>
          <cell r="E3122">
            <v>1432</v>
          </cell>
          <cell r="F3122">
            <v>1297.26</v>
          </cell>
          <cell r="G3122">
            <v>0.39</v>
          </cell>
          <cell r="H3122">
            <v>1.19</v>
          </cell>
          <cell r="I3122">
            <v>4.5999999999999996</v>
          </cell>
          <cell r="J3122" t="str">
            <v xml:space="preserve"> </v>
          </cell>
          <cell r="K3122">
            <v>167</v>
          </cell>
          <cell r="L3122">
            <v>2.2200000000000001E-2</v>
          </cell>
          <cell r="M3122">
            <v>-19</v>
          </cell>
          <cell r="N3122">
            <v>16</v>
          </cell>
          <cell r="O3122">
            <v>1</v>
          </cell>
          <cell r="P3122">
            <v>29.18</v>
          </cell>
          <cell r="Q3122">
            <v>0</v>
          </cell>
          <cell r="R3122">
            <v>29.18</v>
          </cell>
        </row>
        <row r="3123">
          <cell r="A3123" t="str">
            <v xml:space="preserve">Ленина.276 </v>
          </cell>
          <cell r="B3123" t="str">
            <v xml:space="preserve">ЕЛИЗ УЧ.К. ЛИТ"Ж"СШ 75 </v>
          </cell>
          <cell r="C3123" t="str">
            <v xml:space="preserve">Бюджет </v>
          </cell>
          <cell r="D3123">
            <v>562.79</v>
          </cell>
          <cell r="E3123">
            <v>2521</v>
          </cell>
          <cell r="F3123">
            <v>2532.58</v>
          </cell>
          <cell r="G3123">
            <v>0.39</v>
          </cell>
          <cell r="H3123">
            <v>1.19</v>
          </cell>
          <cell r="I3123">
            <v>4.5999999999999996</v>
          </cell>
          <cell r="J3123" t="str">
            <v xml:space="preserve"> </v>
          </cell>
          <cell r="K3123">
            <v>167</v>
          </cell>
          <cell r="L3123">
            <v>4.3340000000000004E-2</v>
          </cell>
          <cell r="M3123">
            <v>-19</v>
          </cell>
          <cell r="N3123">
            <v>16</v>
          </cell>
          <cell r="O3123">
            <v>1</v>
          </cell>
          <cell r="P3123">
            <v>56.965000000000003</v>
          </cell>
          <cell r="Q3123">
            <v>0</v>
          </cell>
          <cell r="R3123">
            <v>56.965000000000003</v>
          </cell>
        </row>
        <row r="3124">
          <cell r="A3124" t="str">
            <v xml:space="preserve">Ленина.276 </v>
          </cell>
          <cell r="B3124" t="str">
            <v xml:space="preserve">ЕЛИЗ Выгонн 99 Д/С N 205 </v>
          </cell>
          <cell r="C3124" t="str">
            <v xml:space="preserve">Бюджет </v>
          </cell>
          <cell r="D3124">
            <v>610.35</v>
          </cell>
          <cell r="E3124">
            <v>4185</v>
          </cell>
          <cell r="F3124">
            <v>2746.58</v>
          </cell>
          <cell r="G3124">
            <v>0.38</v>
          </cell>
          <cell r="H3124">
            <v>1.19</v>
          </cell>
          <cell r="I3124">
            <v>4.5999999999999996</v>
          </cell>
          <cell r="J3124" t="str">
            <v xml:space="preserve"> </v>
          </cell>
          <cell r="K3124">
            <v>167</v>
          </cell>
          <cell r="L3124">
            <v>5.1031E-2</v>
          </cell>
          <cell r="M3124">
            <v>-19</v>
          </cell>
          <cell r="N3124">
            <v>20</v>
          </cell>
          <cell r="O3124">
            <v>1</v>
          </cell>
          <cell r="P3124">
            <v>81.171000000000006</v>
          </cell>
          <cell r="Q3124">
            <v>0</v>
          </cell>
          <cell r="R3124">
            <v>81.171000000000006</v>
          </cell>
        </row>
        <row r="3125">
          <cell r="A3125" t="str">
            <v xml:space="preserve">Ленина.276 </v>
          </cell>
          <cell r="B3125" t="str">
            <v xml:space="preserve">Елиз Выгонн 99 ДС 205 </v>
          </cell>
          <cell r="C3125" t="str">
            <v xml:space="preserve">Бюджет </v>
          </cell>
          <cell r="D3125">
            <v>328.66</v>
          </cell>
          <cell r="E3125">
            <v>0</v>
          </cell>
          <cell r="F3125">
            <v>1478.97</v>
          </cell>
          <cell r="G3125">
            <v>0.38</v>
          </cell>
          <cell r="H3125">
            <v>1.19</v>
          </cell>
          <cell r="I3125">
            <v>4.5999999999999996</v>
          </cell>
          <cell r="J3125" t="str">
            <v xml:space="preserve"> </v>
          </cell>
          <cell r="K3125">
            <v>167</v>
          </cell>
          <cell r="L3125">
            <v>2.7479E-2</v>
          </cell>
          <cell r="M3125">
            <v>-19</v>
          </cell>
          <cell r="N3125">
            <v>20</v>
          </cell>
          <cell r="O3125">
            <v>1</v>
          </cell>
          <cell r="P3125">
            <v>43.71</v>
          </cell>
          <cell r="Q3125">
            <v>0</v>
          </cell>
          <cell r="R3125">
            <v>43.71</v>
          </cell>
        </row>
        <row r="3126">
          <cell r="A3126" t="str">
            <v xml:space="preserve">Ленина.276 </v>
          </cell>
          <cell r="B3126" t="str">
            <v xml:space="preserve">ЕЛИЗ Ленина 276 СПАЛ.К.ИНТЕРН N1 </v>
          </cell>
          <cell r="C3126" t="str">
            <v xml:space="preserve">Бюджет </v>
          </cell>
          <cell r="D3126">
            <v>2052.02</v>
          </cell>
          <cell r="E3126">
            <v>7480</v>
          </cell>
          <cell r="F3126">
            <v>7592.46</v>
          </cell>
          <cell r="G3126">
            <v>0.42</v>
          </cell>
          <cell r="H3126">
            <v>1.19</v>
          </cell>
          <cell r="I3126">
            <v>4.5999999999999996</v>
          </cell>
          <cell r="J3126" t="str">
            <v xml:space="preserve"> </v>
          </cell>
          <cell r="K3126">
            <v>167</v>
          </cell>
          <cell r="L3126">
            <v>0.14792000000000002</v>
          </cell>
          <cell r="M3126">
            <v>-19</v>
          </cell>
          <cell r="N3126">
            <v>18</v>
          </cell>
          <cell r="O3126">
            <v>1</v>
          </cell>
          <cell r="P3126">
            <v>215.96</v>
          </cell>
          <cell r="Q3126">
            <v>0</v>
          </cell>
          <cell r="R3126">
            <v>215.96</v>
          </cell>
        </row>
        <row r="3127">
          <cell r="A3127" t="str">
            <v xml:space="preserve">Ленина.276 </v>
          </cell>
          <cell r="B3127" t="str">
            <v xml:space="preserve">ЕЛИЗ Ленина 276 ХОЗ.БЛОК.ШК.ИНТ. </v>
          </cell>
          <cell r="C3127" t="str">
            <v xml:space="preserve">Бюджет </v>
          </cell>
          <cell r="D3127">
            <v>505.07</v>
          </cell>
          <cell r="E3127">
            <v>1333</v>
          </cell>
          <cell r="F3127">
            <v>1868.75</v>
          </cell>
          <cell r="G3127">
            <v>0.43</v>
          </cell>
          <cell r="H3127">
            <v>1.19</v>
          </cell>
          <cell r="I3127">
            <v>4.5999999999999996</v>
          </cell>
          <cell r="J3127" t="str">
            <v xml:space="preserve"> </v>
          </cell>
          <cell r="K3127">
            <v>167</v>
          </cell>
          <cell r="L3127">
            <v>3.526E-2</v>
          </cell>
          <cell r="M3127">
            <v>-19</v>
          </cell>
          <cell r="N3127">
            <v>16</v>
          </cell>
          <cell r="O3127">
            <v>1</v>
          </cell>
          <cell r="P3127">
            <v>46.345999999999997</v>
          </cell>
          <cell r="Q3127">
            <v>0</v>
          </cell>
          <cell r="R3127">
            <v>46.345999999999997</v>
          </cell>
        </row>
        <row r="3128">
          <cell r="A3128" t="str">
            <v xml:space="preserve">Ленина.276 </v>
          </cell>
          <cell r="B3128" t="str">
            <v xml:space="preserve">ЕЛИЗ Ленина 276 ШК.ИН Л."Б" </v>
          </cell>
          <cell r="C3128" t="str">
            <v xml:space="preserve">Бюджет </v>
          </cell>
          <cell r="D3128">
            <v>787.93</v>
          </cell>
          <cell r="E3128">
            <v>0</v>
          </cell>
          <cell r="F3128">
            <v>2915.33</v>
          </cell>
          <cell r="G3128">
            <v>0.39</v>
          </cell>
          <cell r="H3128">
            <v>1.19</v>
          </cell>
          <cell r="I3128">
            <v>4.5999999999999996</v>
          </cell>
          <cell r="J3128" t="str">
            <v xml:space="preserve"> </v>
          </cell>
          <cell r="K3128">
            <v>167</v>
          </cell>
          <cell r="L3128">
            <v>4.9890000000000004E-2</v>
          </cell>
          <cell r="M3128">
            <v>-19</v>
          </cell>
          <cell r="N3128">
            <v>16</v>
          </cell>
          <cell r="O3128">
            <v>1</v>
          </cell>
          <cell r="P3128">
            <v>65.573999999999998</v>
          </cell>
          <cell r="Q3128">
            <v>0</v>
          </cell>
          <cell r="R3128">
            <v>65.573999999999998</v>
          </cell>
        </row>
        <row r="3129">
          <cell r="A3129" t="str">
            <v xml:space="preserve">Ленина.276 </v>
          </cell>
          <cell r="B3129" t="str">
            <v xml:space="preserve">ЕЛИЗ Ленина 276 ШК.ИНТ. ЛИТ"В" </v>
          </cell>
          <cell r="C3129" t="str">
            <v xml:space="preserve">Бюджет </v>
          </cell>
          <cell r="D3129">
            <v>311.60000000000002</v>
          </cell>
          <cell r="E3129">
            <v>1148</v>
          </cell>
          <cell r="F3129">
            <v>1152.92</v>
          </cell>
          <cell r="G3129">
            <v>0.39</v>
          </cell>
          <cell r="H3129">
            <v>1.19</v>
          </cell>
          <cell r="I3129">
            <v>4.5999999999999996</v>
          </cell>
          <cell r="J3129" t="str">
            <v xml:space="preserve"> </v>
          </cell>
          <cell r="K3129">
            <v>167</v>
          </cell>
          <cell r="L3129">
            <v>1.9730000000000001E-2</v>
          </cell>
          <cell r="M3129">
            <v>-19</v>
          </cell>
          <cell r="N3129">
            <v>16</v>
          </cell>
          <cell r="O3129">
            <v>1</v>
          </cell>
          <cell r="P3129">
            <v>25.931999999999999</v>
          </cell>
          <cell r="Q3129">
            <v>0</v>
          </cell>
          <cell r="R3129">
            <v>25.931999999999999</v>
          </cell>
        </row>
        <row r="3130">
          <cell r="A3130" t="str">
            <v xml:space="preserve">Ленина.276 </v>
          </cell>
          <cell r="B3130" t="str">
            <v xml:space="preserve">ЕЛИЗ Ленина 276 ШК.ИНТ. МАСТЕР. </v>
          </cell>
          <cell r="C3130" t="str">
            <v xml:space="preserve">Бюджет </v>
          </cell>
          <cell r="D3130">
            <v>229.46</v>
          </cell>
          <cell r="E3130">
            <v>803</v>
          </cell>
          <cell r="F3130">
            <v>1032.55</v>
          </cell>
          <cell r="G3130">
            <v>0.39</v>
          </cell>
          <cell r="H3130">
            <v>1.19</v>
          </cell>
          <cell r="I3130">
            <v>4.5999999999999996</v>
          </cell>
          <cell r="J3130" t="str">
            <v xml:space="preserve"> </v>
          </cell>
          <cell r="K3130">
            <v>167</v>
          </cell>
          <cell r="L3130">
            <v>1.7670000000000002E-2</v>
          </cell>
          <cell r="M3130">
            <v>-19</v>
          </cell>
          <cell r="N3130">
            <v>16</v>
          </cell>
          <cell r="O3130">
            <v>1</v>
          </cell>
          <cell r="P3130">
            <v>23.225999999999999</v>
          </cell>
          <cell r="Q3130">
            <v>0</v>
          </cell>
          <cell r="R3130">
            <v>23.225999999999999</v>
          </cell>
        </row>
        <row r="3131">
          <cell r="A3131" t="str">
            <v xml:space="preserve">Ленина.276 </v>
          </cell>
          <cell r="B3131" t="str">
            <v xml:space="preserve">ЕЛИЗ Ленина 276 ШК.ИНТ.1 ЛИТ"Д" </v>
          </cell>
          <cell r="C3131" t="str">
            <v xml:space="preserve">Бюджет </v>
          </cell>
          <cell r="D3131">
            <v>124.4</v>
          </cell>
          <cell r="E3131">
            <v>357</v>
          </cell>
          <cell r="F3131">
            <v>559.80999999999995</v>
          </cell>
          <cell r="G3131">
            <v>0.39</v>
          </cell>
          <cell r="H3131">
            <v>1.19</v>
          </cell>
          <cell r="I3131">
            <v>4.5999999999999996</v>
          </cell>
          <cell r="J3131" t="str">
            <v xml:space="preserve"> </v>
          </cell>
          <cell r="K3131">
            <v>167</v>
          </cell>
          <cell r="L3131">
            <v>9.58E-3</v>
          </cell>
          <cell r="M3131">
            <v>-19</v>
          </cell>
          <cell r="N3131">
            <v>16</v>
          </cell>
          <cell r="O3131">
            <v>1</v>
          </cell>
          <cell r="P3131">
            <v>12.592000000000001</v>
          </cell>
          <cell r="Q3131">
            <v>0</v>
          </cell>
          <cell r="R3131">
            <v>12.592000000000001</v>
          </cell>
        </row>
        <row r="3132">
          <cell r="A3132" t="str">
            <v xml:space="preserve">Итого по котельной </v>
          </cell>
          <cell r="B3132" t="str">
            <v xml:space="preserve">собственное ---------------------------- </v>
          </cell>
          <cell r="C3132" t="str">
            <v xml:space="preserve">По всем группам </v>
          </cell>
          <cell r="D3132">
            <v>12772.08</v>
          </cell>
          <cell r="E3132">
            <v>33965</v>
          </cell>
          <cell r="F3132">
            <v>54549.11</v>
          </cell>
          <cell r="H3132">
            <v>1.19</v>
          </cell>
          <cell r="L3132">
            <v>0.92919000000000018</v>
          </cell>
          <cell r="P3132">
            <v>1244.7270000000003</v>
          </cell>
          <cell r="Q3132">
            <v>0</v>
          </cell>
          <cell r="R3132">
            <v>1244.7270000000003</v>
          </cell>
        </row>
        <row r="3133">
          <cell r="A3133" t="str">
            <v xml:space="preserve"> </v>
          </cell>
          <cell r="B3133" t="str">
            <v xml:space="preserve"> </v>
          </cell>
          <cell r="C3133" t="str">
            <v xml:space="preserve">Бюджет </v>
          </cell>
          <cell r="D3133">
            <v>12772.08</v>
          </cell>
          <cell r="E3133">
            <v>33965</v>
          </cell>
          <cell r="F3133">
            <v>54549.11</v>
          </cell>
          <cell r="H3133">
            <v>1.19</v>
          </cell>
          <cell r="L3133">
            <v>0.92919000000000018</v>
          </cell>
          <cell r="P3133">
            <v>1244.7270000000003</v>
          </cell>
          <cell r="Q3133">
            <v>0</v>
          </cell>
          <cell r="R3133">
            <v>1244.7270000000003</v>
          </cell>
        </row>
        <row r="3134">
          <cell r="A3134" t="str">
            <v>Тепловые потери в наружных сетях потребителей</v>
          </cell>
          <cell r="H3134">
            <v>1.19</v>
          </cell>
        </row>
        <row r="3135">
          <cell r="A3135" t="str">
            <v xml:space="preserve">Люберская.13 </v>
          </cell>
          <cell r="B3135" t="str">
            <v xml:space="preserve">Север ЛТО К.А."Русь" </v>
          </cell>
          <cell r="C3135" t="str">
            <v xml:space="preserve">Прочие </v>
          </cell>
          <cell r="D3135">
            <v>387.44</v>
          </cell>
          <cell r="E3135">
            <v>0</v>
          </cell>
          <cell r="F3135">
            <v>1743.48</v>
          </cell>
          <cell r="G3135">
            <v>0.43</v>
          </cell>
          <cell r="H3135">
            <v>1.19</v>
          </cell>
          <cell r="I3135">
            <v>4.5999999999999996</v>
          </cell>
          <cell r="J3135" t="str">
            <v xml:space="preserve"> </v>
          </cell>
          <cell r="K3135">
            <v>167</v>
          </cell>
          <cell r="L3135">
            <v>3.4776000000000001E-2</v>
          </cell>
          <cell r="M3135">
            <v>-19</v>
          </cell>
          <cell r="N3135">
            <v>18</v>
          </cell>
          <cell r="O3135">
            <v>1</v>
          </cell>
          <cell r="P3135">
            <v>50.771999999999998</v>
          </cell>
          <cell r="Q3135">
            <v>0</v>
          </cell>
          <cell r="R3135">
            <v>50.771999999999998</v>
          </cell>
        </row>
        <row r="3136">
          <cell r="A3136" t="str">
            <v xml:space="preserve">Люберская.13 </v>
          </cell>
          <cell r="B3136" t="str">
            <v xml:space="preserve">Север д/с 86 1 этаж </v>
          </cell>
          <cell r="C3136" t="str">
            <v xml:space="preserve">Прочие </v>
          </cell>
          <cell r="D3136">
            <v>222.44</v>
          </cell>
          <cell r="E3136">
            <v>0</v>
          </cell>
          <cell r="F3136">
            <v>1000.98</v>
          </cell>
          <cell r="G3136">
            <v>0.38</v>
          </cell>
          <cell r="H3136">
            <v>1.19</v>
          </cell>
          <cell r="I3136">
            <v>4.5999999999999996</v>
          </cell>
          <cell r="J3136" t="str">
            <v xml:space="preserve"> </v>
          </cell>
          <cell r="K3136">
            <v>167</v>
          </cell>
          <cell r="L3136">
            <v>1.8598E-2</v>
          </cell>
          <cell r="M3136">
            <v>-19</v>
          </cell>
          <cell r="N3136">
            <v>20</v>
          </cell>
          <cell r="O3136">
            <v>1</v>
          </cell>
          <cell r="P3136">
            <v>29.582999999999998</v>
          </cell>
          <cell r="Q3136">
            <v>0</v>
          </cell>
          <cell r="R3136">
            <v>29.582999999999998</v>
          </cell>
        </row>
        <row r="3137">
          <cell r="A3137" t="str">
            <v xml:space="preserve">Люберская.13 </v>
          </cell>
          <cell r="B3137" t="str">
            <v xml:space="preserve">Север д/с 86 лит Б </v>
          </cell>
          <cell r="C3137" t="str">
            <v xml:space="preserve">Прочие </v>
          </cell>
          <cell r="D3137">
            <v>89.55</v>
          </cell>
          <cell r="E3137">
            <v>0</v>
          </cell>
          <cell r="F3137">
            <v>402.96</v>
          </cell>
          <cell r="G3137">
            <v>0.38</v>
          </cell>
          <cell r="H3137">
            <v>1.19</v>
          </cell>
          <cell r="I3137">
            <v>4.5999999999999996</v>
          </cell>
          <cell r="J3137" t="str">
            <v xml:space="preserve"> </v>
          </cell>
          <cell r="K3137">
            <v>167</v>
          </cell>
          <cell r="L3137">
            <v>7.4869999999999997E-3</v>
          </cell>
          <cell r="M3137">
            <v>-19</v>
          </cell>
          <cell r="N3137">
            <v>20</v>
          </cell>
          <cell r="O3137">
            <v>1</v>
          </cell>
          <cell r="P3137">
            <v>11.909000000000001</v>
          </cell>
          <cell r="Q3137">
            <v>0</v>
          </cell>
          <cell r="R3137">
            <v>11.909000000000001</v>
          </cell>
        </row>
        <row r="3138">
          <cell r="A3138" t="str">
            <v xml:space="preserve">Люберская.13 </v>
          </cell>
          <cell r="B3138" t="str">
            <v xml:space="preserve">Север маг-н на 1-м этаж К.А."Соцку </v>
          </cell>
          <cell r="C3138" t="str">
            <v xml:space="preserve">Прочие </v>
          </cell>
          <cell r="D3138">
            <v>248.69</v>
          </cell>
          <cell r="E3138">
            <v>0</v>
          </cell>
          <cell r="F3138">
            <v>1119.0999999999999</v>
          </cell>
          <cell r="G3138">
            <v>0.38</v>
          </cell>
          <cell r="H3138">
            <v>1.19</v>
          </cell>
          <cell r="I3138">
            <v>4.5999999999999996</v>
          </cell>
          <cell r="J3138" t="str">
            <v xml:space="preserve">. </v>
          </cell>
          <cell r="K3138">
            <v>167</v>
          </cell>
          <cell r="L3138">
            <v>1.8127000000000001E-2</v>
          </cell>
          <cell r="M3138">
            <v>-19</v>
          </cell>
          <cell r="N3138">
            <v>15</v>
          </cell>
          <cell r="O3138">
            <v>1</v>
          </cell>
          <cell r="P3138">
            <v>22.39</v>
          </cell>
          <cell r="Q3138">
            <v>0</v>
          </cell>
          <cell r="R3138">
            <v>22.39</v>
          </cell>
        </row>
        <row r="3139">
          <cell r="A3139" t="str">
            <v xml:space="preserve">Люберская.13 </v>
          </cell>
          <cell r="B3139" t="str">
            <v xml:space="preserve">Север общ.2-й этаж над маг-м К.А."Соцку" </v>
          </cell>
          <cell r="C3139" t="str">
            <v xml:space="preserve">Прочие </v>
          </cell>
          <cell r="D3139">
            <v>136.58000000000001</v>
          </cell>
          <cell r="E3139">
            <v>0</v>
          </cell>
          <cell r="F3139">
            <v>614.62</v>
          </cell>
          <cell r="G3139">
            <v>0.67</v>
          </cell>
          <cell r="H3139">
            <v>1.19</v>
          </cell>
          <cell r="I3139">
            <v>4.5999999999999996</v>
          </cell>
          <cell r="J3139" t="str">
            <v xml:space="preserve"> </v>
          </cell>
          <cell r="K3139">
            <v>167</v>
          </cell>
          <cell r="L3139">
            <v>1.9101999999999997E-2</v>
          </cell>
          <cell r="M3139">
            <v>-19</v>
          </cell>
          <cell r="N3139">
            <v>18</v>
          </cell>
          <cell r="O3139">
            <v>1</v>
          </cell>
          <cell r="P3139">
            <v>27.888000000000002</v>
          </cell>
          <cell r="Q3139">
            <v>0</v>
          </cell>
          <cell r="R3139">
            <v>27.888000000000002</v>
          </cell>
        </row>
        <row r="3140">
          <cell r="A3140" t="str">
            <v xml:space="preserve">Люберская.13 </v>
          </cell>
          <cell r="B3140" t="str">
            <v xml:space="preserve">Север общ.N10 К.А."Соцкультбыт" </v>
          </cell>
          <cell r="C3140" t="str">
            <v xml:space="preserve">Прочие </v>
          </cell>
          <cell r="D3140">
            <v>298.60000000000002</v>
          </cell>
          <cell r="E3140">
            <v>0</v>
          </cell>
          <cell r="F3140">
            <v>1343.68</v>
          </cell>
          <cell r="G3140">
            <v>0.55000000000000004</v>
          </cell>
          <cell r="H3140">
            <v>1.19</v>
          </cell>
          <cell r="I3140">
            <v>4.5999999999999996</v>
          </cell>
          <cell r="J3140" t="str">
            <v xml:space="preserve"> </v>
          </cell>
          <cell r="K3140">
            <v>167</v>
          </cell>
          <cell r="L3140">
            <v>3.4280999999999999E-2</v>
          </cell>
          <cell r="M3140">
            <v>-19</v>
          </cell>
          <cell r="N3140">
            <v>18</v>
          </cell>
          <cell r="O3140">
            <v>1</v>
          </cell>
          <cell r="P3140">
            <v>50.05</v>
          </cell>
          <cell r="Q3140">
            <v>0</v>
          </cell>
          <cell r="R3140">
            <v>50.05</v>
          </cell>
        </row>
        <row r="3141">
          <cell r="A3141" t="str">
            <v xml:space="preserve">Люберская.13 </v>
          </cell>
          <cell r="B3141" t="str">
            <v xml:space="preserve">Север общ.над д/с К.А."Соцкультбыт" </v>
          </cell>
          <cell r="C3141" t="str">
            <v xml:space="preserve">Прочие </v>
          </cell>
          <cell r="D3141">
            <v>89.89</v>
          </cell>
          <cell r="E3141">
            <v>0</v>
          </cell>
          <cell r="F3141">
            <v>404.5</v>
          </cell>
          <cell r="G3141">
            <v>0.71</v>
          </cell>
          <cell r="H3141">
            <v>1.19</v>
          </cell>
          <cell r="I3141">
            <v>4.5999999999999996</v>
          </cell>
          <cell r="J3141" t="str">
            <v xml:space="preserve"> </v>
          </cell>
          <cell r="K3141">
            <v>167</v>
          </cell>
          <cell r="L3141">
            <v>1.3321999999999999E-2</v>
          </cell>
          <cell r="M3141">
            <v>-19</v>
          </cell>
          <cell r="N3141">
            <v>18</v>
          </cell>
          <cell r="O3141">
            <v>1</v>
          </cell>
          <cell r="P3141">
            <v>19.45</v>
          </cell>
          <cell r="Q3141">
            <v>0</v>
          </cell>
          <cell r="R3141">
            <v>19.45</v>
          </cell>
        </row>
        <row r="3142">
          <cell r="A3142" t="str">
            <v xml:space="preserve">Люберская.13 </v>
          </cell>
          <cell r="B3142" t="str">
            <v xml:space="preserve">Северный 11 </v>
          </cell>
          <cell r="C3142" t="str">
            <v xml:space="preserve">Жилзаказчик </v>
          </cell>
          <cell r="D3142">
            <v>727.3</v>
          </cell>
          <cell r="E3142">
            <v>2</v>
          </cell>
          <cell r="F3142">
            <v>2777</v>
          </cell>
          <cell r="G3142">
            <v>0.51</v>
          </cell>
          <cell r="H3142">
            <v>1.19</v>
          </cell>
          <cell r="I3142">
            <v>4.5999999999999996</v>
          </cell>
          <cell r="J3142" t="str">
            <v xml:space="preserve">2 </v>
          </cell>
          <cell r="K3142">
            <v>167</v>
          </cell>
          <cell r="L3142">
            <v>6.5568000000000001E-2</v>
          </cell>
          <cell r="M3142">
            <v>-19</v>
          </cell>
          <cell r="N3142">
            <v>18</v>
          </cell>
          <cell r="O3142">
            <v>1</v>
          </cell>
          <cell r="P3142">
            <v>95.727999999999994</v>
          </cell>
          <cell r="Q3142">
            <v>96.49</v>
          </cell>
          <cell r="R3142">
            <v>96.49</v>
          </cell>
        </row>
        <row r="3143">
          <cell r="A3143" t="str">
            <v xml:space="preserve">Люберская.13 </v>
          </cell>
          <cell r="B3143" t="str">
            <v xml:space="preserve">Северный 13 </v>
          </cell>
          <cell r="C3143" t="str">
            <v xml:space="preserve">Жилзаказчик </v>
          </cell>
          <cell r="D3143">
            <v>850.4</v>
          </cell>
          <cell r="E3143">
            <v>2</v>
          </cell>
          <cell r="F3143">
            <v>3562</v>
          </cell>
          <cell r="G3143">
            <v>0.48</v>
          </cell>
          <cell r="H3143">
            <v>1.19</v>
          </cell>
          <cell r="I3143">
            <v>4.5999999999999996</v>
          </cell>
          <cell r="J3143" t="str">
            <v xml:space="preserve">2 </v>
          </cell>
          <cell r="K3143">
            <v>167</v>
          </cell>
          <cell r="L3143">
            <v>7.9144999999999993E-2</v>
          </cell>
          <cell r="M3143">
            <v>-19</v>
          </cell>
          <cell r="N3143">
            <v>18</v>
          </cell>
          <cell r="O3143">
            <v>1</v>
          </cell>
          <cell r="P3143">
            <v>115.55</v>
          </cell>
          <cell r="Q3143">
            <v>112.82599999999999</v>
          </cell>
          <cell r="R3143">
            <v>112.82599999999999</v>
          </cell>
        </row>
        <row r="3144">
          <cell r="A3144" t="str">
            <v xml:space="preserve">Люберская.13 </v>
          </cell>
          <cell r="B3144" t="str">
            <v xml:space="preserve">Северный 15 </v>
          </cell>
          <cell r="C3144" t="str">
            <v xml:space="preserve">Жилзаказчик </v>
          </cell>
          <cell r="D3144">
            <v>855.5</v>
          </cell>
          <cell r="E3144">
            <v>2</v>
          </cell>
          <cell r="F3144">
            <v>3214</v>
          </cell>
          <cell r="G3144">
            <v>0.46</v>
          </cell>
          <cell r="H3144">
            <v>1.19</v>
          </cell>
          <cell r="I3144">
            <v>4.5999999999999996</v>
          </cell>
          <cell r="J3144" t="str">
            <v xml:space="preserve">2 </v>
          </cell>
          <cell r="K3144">
            <v>167</v>
          </cell>
          <cell r="L3144">
            <v>6.7984000000000003E-2</v>
          </cell>
          <cell r="M3144">
            <v>-19</v>
          </cell>
          <cell r="N3144">
            <v>18</v>
          </cell>
          <cell r="O3144">
            <v>1</v>
          </cell>
          <cell r="P3144">
            <v>99.256</v>
          </cell>
          <cell r="Q3144">
            <v>113.5</v>
          </cell>
          <cell r="R3144">
            <v>113.5</v>
          </cell>
        </row>
        <row r="3145">
          <cell r="A3145" t="str">
            <v xml:space="preserve">Люберская.13 </v>
          </cell>
          <cell r="B3145" t="str">
            <v xml:space="preserve">Северный 17 </v>
          </cell>
          <cell r="C3145" t="str">
            <v xml:space="preserve">Жилзаказчик </v>
          </cell>
          <cell r="D3145">
            <v>607</v>
          </cell>
          <cell r="E3145">
            <v>2</v>
          </cell>
          <cell r="F3145">
            <v>2090</v>
          </cell>
          <cell r="G3145">
            <v>0.53</v>
          </cell>
          <cell r="H3145">
            <v>1.19</v>
          </cell>
          <cell r="I3145">
            <v>4.5999999999999996</v>
          </cell>
          <cell r="J3145" t="str">
            <v xml:space="preserve">2 </v>
          </cell>
          <cell r="K3145">
            <v>167</v>
          </cell>
          <cell r="L3145">
            <v>5.1188999999999998E-2</v>
          </cell>
          <cell r="M3145">
            <v>-19</v>
          </cell>
          <cell r="N3145">
            <v>18</v>
          </cell>
          <cell r="O3145">
            <v>1</v>
          </cell>
          <cell r="P3145">
            <v>74.733999999999995</v>
          </cell>
          <cell r="Q3145">
            <v>80.531999999999996</v>
          </cell>
          <cell r="R3145">
            <v>80.531999999999996</v>
          </cell>
        </row>
        <row r="3146">
          <cell r="A3146" t="str">
            <v xml:space="preserve">Люберская.13 </v>
          </cell>
          <cell r="B3146" t="str">
            <v xml:space="preserve">Северный 19 </v>
          </cell>
          <cell r="C3146" t="str">
            <v xml:space="preserve">Жилзаказчик </v>
          </cell>
          <cell r="D3146">
            <v>611.6</v>
          </cell>
          <cell r="E3146">
            <v>2</v>
          </cell>
          <cell r="F3146">
            <v>2108</v>
          </cell>
          <cell r="G3146">
            <v>0.53</v>
          </cell>
          <cell r="H3146">
            <v>1.19</v>
          </cell>
          <cell r="I3146">
            <v>4.5999999999999996</v>
          </cell>
          <cell r="J3146" t="str">
            <v xml:space="preserve">2 </v>
          </cell>
          <cell r="K3146">
            <v>167</v>
          </cell>
          <cell r="L3146">
            <v>5.1630000000000002E-2</v>
          </cell>
          <cell r="M3146">
            <v>-19</v>
          </cell>
          <cell r="N3146">
            <v>18</v>
          </cell>
          <cell r="O3146">
            <v>1</v>
          </cell>
          <cell r="P3146">
            <v>75.378</v>
          </cell>
          <cell r="Q3146">
            <v>81.138999999999996</v>
          </cell>
          <cell r="R3146">
            <v>81.138999999999996</v>
          </cell>
        </row>
        <row r="3147">
          <cell r="A3147" t="str">
            <v xml:space="preserve">Люберская.13 </v>
          </cell>
          <cell r="B3147" t="str">
            <v xml:space="preserve">Северный 3 </v>
          </cell>
          <cell r="C3147" t="str">
            <v xml:space="preserve">Жилзаказчик </v>
          </cell>
          <cell r="D3147">
            <v>248.3</v>
          </cell>
          <cell r="E3147">
            <v>2</v>
          </cell>
          <cell r="F3147">
            <v>1008</v>
          </cell>
          <cell r="G3147">
            <v>0.65</v>
          </cell>
          <cell r="H3147">
            <v>1.19</v>
          </cell>
          <cell r="I3147">
            <v>4.5999999999999996</v>
          </cell>
          <cell r="J3147" t="str">
            <v xml:space="preserve">2 </v>
          </cell>
          <cell r="K3147">
            <v>167</v>
          </cell>
          <cell r="L3147">
            <v>3.0299E-2</v>
          </cell>
          <cell r="M3147">
            <v>-19</v>
          </cell>
          <cell r="N3147">
            <v>18</v>
          </cell>
          <cell r="O3147">
            <v>1</v>
          </cell>
          <cell r="P3147">
            <v>44.235999999999997</v>
          </cell>
          <cell r="Q3147">
            <v>32.941000000000003</v>
          </cell>
          <cell r="R3147">
            <v>32.941000000000003</v>
          </cell>
        </row>
        <row r="3148">
          <cell r="A3148" t="str">
            <v xml:space="preserve">Люберская.13 </v>
          </cell>
          <cell r="B3148" t="str">
            <v xml:space="preserve">Северный 4 </v>
          </cell>
          <cell r="C3148" t="str">
            <v xml:space="preserve">Жилзаказчик </v>
          </cell>
          <cell r="D3148">
            <v>298.7</v>
          </cell>
          <cell r="E3148">
            <v>2</v>
          </cell>
          <cell r="F3148">
            <v>1051</v>
          </cell>
          <cell r="G3148">
            <v>0.64</v>
          </cell>
          <cell r="H3148">
            <v>1.19</v>
          </cell>
          <cell r="I3148">
            <v>4.5999999999999996</v>
          </cell>
          <cell r="J3148" t="str">
            <v xml:space="preserve">2 </v>
          </cell>
          <cell r="K3148">
            <v>167</v>
          </cell>
          <cell r="L3148">
            <v>3.0957999999999999E-2</v>
          </cell>
          <cell r="M3148">
            <v>-19</v>
          </cell>
          <cell r="N3148">
            <v>18</v>
          </cell>
          <cell r="O3148">
            <v>1</v>
          </cell>
          <cell r="P3148">
            <v>45.197000000000003</v>
          </cell>
          <cell r="Q3148">
            <v>39.630000000000003</v>
          </cell>
          <cell r="R3148">
            <v>39.630000000000003</v>
          </cell>
        </row>
        <row r="3149">
          <cell r="A3149" t="str">
            <v xml:space="preserve">Люберская.13 </v>
          </cell>
          <cell r="B3149" t="str">
            <v xml:space="preserve">Северный 6 </v>
          </cell>
          <cell r="C3149" t="str">
            <v xml:space="preserve">Жилзаказчик </v>
          </cell>
          <cell r="D3149">
            <v>289.8</v>
          </cell>
          <cell r="E3149">
            <v>102</v>
          </cell>
          <cell r="F3149">
            <v>992</v>
          </cell>
          <cell r="G3149">
            <v>0.65</v>
          </cell>
          <cell r="H3149">
            <v>1.19</v>
          </cell>
          <cell r="I3149">
            <v>4.5999999999999996</v>
          </cell>
          <cell r="J3149" t="str">
            <v xml:space="preserve">2 </v>
          </cell>
          <cell r="K3149">
            <v>167</v>
          </cell>
          <cell r="L3149">
            <v>2.9956E-2</v>
          </cell>
          <cell r="M3149">
            <v>-19</v>
          </cell>
          <cell r="N3149">
            <v>18</v>
          </cell>
          <cell r="O3149">
            <v>1</v>
          </cell>
          <cell r="P3149">
            <v>43.737000000000002</v>
          </cell>
          <cell r="Q3149">
            <v>38.447000000000003</v>
          </cell>
          <cell r="R3149">
            <v>38.447000000000003</v>
          </cell>
        </row>
        <row r="3150">
          <cell r="A3150" t="str">
            <v xml:space="preserve">Люберская.13 </v>
          </cell>
          <cell r="B3150" t="str">
            <v xml:space="preserve">Северный 7 </v>
          </cell>
          <cell r="C3150" t="str">
            <v xml:space="preserve">Жилзаказчик </v>
          </cell>
          <cell r="D3150">
            <v>245.1</v>
          </cell>
          <cell r="E3150">
            <v>2</v>
          </cell>
          <cell r="F3150">
            <v>1374</v>
          </cell>
          <cell r="G3150">
            <v>0.57999999999999996</v>
          </cell>
          <cell r="H3150">
            <v>1.19</v>
          </cell>
          <cell r="I3150">
            <v>4.5999999999999996</v>
          </cell>
          <cell r="J3150" t="str">
            <v xml:space="preserve">2 </v>
          </cell>
          <cell r="K3150">
            <v>167</v>
          </cell>
          <cell r="L3150">
            <v>3.7157999999999997E-2</v>
          </cell>
          <cell r="M3150">
            <v>-19</v>
          </cell>
          <cell r="N3150">
            <v>18</v>
          </cell>
          <cell r="O3150">
            <v>1</v>
          </cell>
          <cell r="P3150">
            <v>54.249000000000002</v>
          </cell>
          <cell r="Q3150">
            <v>32.515999999999998</v>
          </cell>
          <cell r="R3150">
            <v>32.515999999999998</v>
          </cell>
        </row>
        <row r="3151">
          <cell r="A3151" t="str">
            <v xml:space="preserve">Люберская.13 </v>
          </cell>
          <cell r="B3151" t="str">
            <v xml:space="preserve">Северный 8 </v>
          </cell>
          <cell r="C3151" t="str">
            <v xml:space="preserve">Жилзаказчик </v>
          </cell>
          <cell r="D3151">
            <v>376.9</v>
          </cell>
          <cell r="E3151">
            <v>2</v>
          </cell>
          <cell r="F3151">
            <v>1383</v>
          </cell>
          <cell r="G3151">
            <v>0.57999999999999996</v>
          </cell>
          <cell r="H3151">
            <v>1.19</v>
          </cell>
          <cell r="I3151">
            <v>4.5999999999999996</v>
          </cell>
          <cell r="J3151" t="str">
            <v xml:space="preserve">2 </v>
          </cell>
          <cell r="K3151">
            <v>167</v>
          </cell>
          <cell r="L3151">
            <v>3.7336999999999995E-2</v>
          </cell>
          <cell r="M3151">
            <v>-19</v>
          </cell>
          <cell r="N3151">
            <v>18</v>
          </cell>
          <cell r="O3151">
            <v>1</v>
          </cell>
          <cell r="P3151">
            <v>54.511000000000003</v>
          </cell>
          <cell r="Q3151">
            <v>50.006</v>
          </cell>
          <cell r="R3151">
            <v>50.006</v>
          </cell>
        </row>
        <row r="3152">
          <cell r="A3152" t="str">
            <v xml:space="preserve">Люберская.13 </v>
          </cell>
          <cell r="B3152" t="str">
            <v xml:space="preserve">Север 20 кв.1 ж.д. </v>
          </cell>
          <cell r="C3152" t="str">
            <v xml:space="preserve">Население </v>
          </cell>
          <cell r="D3152">
            <v>39.9</v>
          </cell>
          <cell r="E3152">
            <v>180</v>
          </cell>
          <cell r="F3152">
            <v>179.8</v>
          </cell>
          <cell r="G3152">
            <v>0.82</v>
          </cell>
          <cell r="H3152">
            <v>1.19</v>
          </cell>
          <cell r="I3152">
            <v>4.5999999999999996</v>
          </cell>
          <cell r="J3152" t="str">
            <v xml:space="preserve">1 </v>
          </cell>
          <cell r="K3152">
            <v>167</v>
          </cell>
          <cell r="L3152">
            <v>6.8389999999999996E-3</v>
          </cell>
          <cell r="M3152">
            <v>-19</v>
          </cell>
          <cell r="N3152">
            <v>18</v>
          </cell>
          <cell r="O3152">
            <v>1</v>
          </cell>
          <cell r="P3152">
            <v>9.984</v>
          </cell>
          <cell r="Q3152">
            <v>5.2949999999999999</v>
          </cell>
          <cell r="R3152">
            <v>5.2949999999999999</v>
          </cell>
        </row>
        <row r="3153">
          <cell r="A3153" t="str">
            <v xml:space="preserve">Люберская.13 </v>
          </cell>
          <cell r="B3153" t="str">
            <v xml:space="preserve">Север Люберецкая 17 ж.д. </v>
          </cell>
          <cell r="C3153" t="str">
            <v xml:space="preserve">Население </v>
          </cell>
          <cell r="D3153">
            <v>245.4</v>
          </cell>
          <cell r="E3153">
            <v>809</v>
          </cell>
          <cell r="F3153">
            <v>809.29</v>
          </cell>
          <cell r="G3153">
            <v>0.57000000000000006</v>
          </cell>
          <cell r="H3153">
            <v>1.19</v>
          </cell>
          <cell r="I3153">
            <v>4.5999999999999996</v>
          </cell>
          <cell r="J3153" t="str">
            <v xml:space="preserve">2 </v>
          </cell>
          <cell r="K3153">
            <v>167</v>
          </cell>
          <cell r="L3153">
            <v>2.1398E-2</v>
          </cell>
          <cell r="M3153">
            <v>-19</v>
          </cell>
          <cell r="N3153">
            <v>18</v>
          </cell>
          <cell r="O3153">
            <v>1</v>
          </cell>
          <cell r="P3153">
            <v>31.241</v>
          </cell>
          <cell r="Q3153">
            <v>32.56</v>
          </cell>
          <cell r="R3153">
            <v>32.56</v>
          </cell>
        </row>
        <row r="3154">
          <cell r="A3154" t="str">
            <v xml:space="preserve">Люберская.13 </v>
          </cell>
          <cell r="B3154" t="str">
            <v xml:space="preserve">Север Моросина 12 кв.1 ж/д </v>
          </cell>
          <cell r="C3154" t="str">
            <v xml:space="preserve">Население </v>
          </cell>
          <cell r="D3154">
            <v>38.9</v>
          </cell>
          <cell r="E3154">
            <v>129</v>
          </cell>
          <cell r="F3154">
            <v>128.9</v>
          </cell>
          <cell r="G3154">
            <v>0.92</v>
          </cell>
          <cell r="H3154">
            <v>1.19</v>
          </cell>
          <cell r="I3154">
            <v>4.5999999999999996</v>
          </cell>
          <cell r="J3154" t="str">
            <v xml:space="preserve">1 </v>
          </cell>
          <cell r="K3154">
            <v>167</v>
          </cell>
          <cell r="L3154">
            <v>5.5009999999999998E-3</v>
          </cell>
          <cell r="M3154">
            <v>-19</v>
          </cell>
          <cell r="N3154">
            <v>18</v>
          </cell>
          <cell r="O3154">
            <v>1</v>
          </cell>
          <cell r="P3154">
            <v>8.032</v>
          </cell>
          <cell r="Q3154">
            <v>5.1630000000000003</v>
          </cell>
          <cell r="R3154">
            <v>5.1630000000000003</v>
          </cell>
        </row>
        <row r="3155">
          <cell r="A3155" t="str">
            <v xml:space="preserve">Люберская.13 </v>
          </cell>
          <cell r="B3155" t="str">
            <v xml:space="preserve">Север 14 кв.1 жилой дом </v>
          </cell>
          <cell r="C3155" t="str">
            <v xml:space="preserve">Население </v>
          </cell>
          <cell r="D3155">
            <v>54.8</v>
          </cell>
          <cell r="E3155">
            <v>144</v>
          </cell>
          <cell r="F3155">
            <v>143.88999999999999</v>
          </cell>
          <cell r="G3155">
            <v>0.82</v>
          </cell>
          <cell r="H3155">
            <v>1.19</v>
          </cell>
          <cell r="I3155">
            <v>4.5999999999999996</v>
          </cell>
          <cell r="J3155" t="str">
            <v xml:space="preserve">1 </v>
          </cell>
          <cell r="K3155">
            <v>167</v>
          </cell>
          <cell r="L3155">
            <v>5.4729999999999996E-3</v>
          </cell>
          <cell r="M3155">
            <v>-19</v>
          </cell>
          <cell r="N3155">
            <v>18</v>
          </cell>
          <cell r="O3155">
            <v>1</v>
          </cell>
          <cell r="P3155">
            <v>7.9909999999999997</v>
          </cell>
          <cell r="Q3155">
            <v>7.2690000000000001</v>
          </cell>
          <cell r="R3155">
            <v>7.2690000000000001</v>
          </cell>
        </row>
        <row r="3156">
          <cell r="A3156" t="str">
            <v xml:space="preserve">Люберская.13 </v>
          </cell>
          <cell r="B3156" t="str">
            <v xml:space="preserve">Север 16 кв.2 жилой дом </v>
          </cell>
          <cell r="C3156" t="str">
            <v xml:space="preserve">Население </v>
          </cell>
          <cell r="D3156">
            <v>44.2</v>
          </cell>
          <cell r="E3156">
            <v>199</v>
          </cell>
          <cell r="F3156">
            <v>198.86</v>
          </cell>
          <cell r="G3156">
            <v>0.82</v>
          </cell>
          <cell r="H3156">
            <v>1.19</v>
          </cell>
          <cell r="I3156">
            <v>4.5999999999999996</v>
          </cell>
          <cell r="J3156" t="str">
            <v xml:space="preserve">1 </v>
          </cell>
          <cell r="K3156">
            <v>167</v>
          </cell>
          <cell r="L3156">
            <v>7.5639999999999995E-3</v>
          </cell>
          <cell r="M3156">
            <v>-19</v>
          </cell>
          <cell r="N3156">
            <v>18</v>
          </cell>
          <cell r="O3156">
            <v>1</v>
          </cell>
          <cell r="P3156">
            <v>11.044</v>
          </cell>
          <cell r="Q3156">
            <v>5.8650000000000002</v>
          </cell>
          <cell r="R3156">
            <v>5.8650000000000002</v>
          </cell>
        </row>
        <row r="3157">
          <cell r="A3157" t="str">
            <v xml:space="preserve">Люберская.13 </v>
          </cell>
          <cell r="B3157" t="str">
            <v xml:space="preserve">Север 18 кв.1 жилой дом </v>
          </cell>
          <cell r="C3157" t="str">
            <v xml:space="preserve">Население </v>
          </cell>
          <cell r="D3157">
            <v>44.4</v>
          </cell>
          <cell r="E3157">
            <v>199</v>
          </cell>
          <cell r="F3157">
            <v>199.65</v>
          </cell>
          <cell r="G3157">
            <v>0.82</v>
          </cell>
          <cell r="H3157">
            <v>1.19</v>
          </cell>
          <cell r="I3157">
            <v>4.5999999999999996</v>
          </cell>
          <cell r="J3157" t="str">
            <v xml:space="preserve">1 </v>
          </cell>
          <cell r="K3157">
            <v>167</v>
          </cell>
          <cell r="L3157">
            <v>7.5940000000000001E-3</v>
          </cell>
          <cell r="M3157">
            <v>-19</v>
          </cell>
          <cell r="N3157">
            <v>18</v>
          </cell>
          <cell r="O3157">
            <v>1</v>
          </cell>
          <cell r="P3157">
            <v>11.087999999999999</v>
          </cell>
          <cell r="Q3157">
            <v>5.8929999999999998</v>
          </cell>
          <cell r="R3157">
            <v>5.8929999999999998</v>
          </cell>
        </row>
        <row r="3158">
          <cell r="A3158" t="str">
            <v xml:space="preserve">Люберская.13 </v>
          </cell>
          <cell r="B3158" t="str">
            <v xml:space="preserve">Север Люберецкая 19 кв.1 жилой дом </v>
          </cell>
          <cell r="C3158" t="str">
            <v xml:space="preserve">Население </v>
          </cell>
          <cell r="D3158">
            <v>129.19999999999999</v>
          </cell>
          <cell r="E3158">
            <v>581</v>
          </cell>
          <cell r="F3158">
            <v>581.39</v>
          </cell>
          <cell r="G3158">
            <v>0.67</v>
          </cell>
          <cell r="H3158">
            <v>1.19</v>
          </cell>
          <cell r="I3158">
            <v>4.5999999999999996</v>
          </cell>
          <cell r="J3158" t="str">
            <v xml:space="preserve">1 </v>
          </cell>
          <cell r="K3158">
            <v>167</v>
          </cell>
          <cell r="L3158">
            <v>1.8068999999999998E-2</v>
          </cell>
          <cell r="M3158">
            <v>-19</v>
          </cell>
          <cell r="N3158">
            <v>18</v>
          </cell>
          <cell r="O3158">
            <v>1</v>
          </cell>
          <cell r="P3158">
            <v>26.381</v>
          </cell>
          <cell r="Q3158">
            <v>17.141999999999999</v>
          </cell>
          <cell r="R3158">
            <v>17.141999999999999</v>
          </cell>
        </row>
        <row r="3159">
          <cell r="A3159" t="str">
            <v xml:space="preserve">Люберская.13 </v>
          </cell>
          <cell r="B3159" t="str">
            <v xml:space="preserve">Север 20 кв.2 жилой дом </v>
          </cell>
          <cell r="C3159" t="str">
            <v xml:space="preserve">Население </v>
          </cell>
          <cell r="D3159">
            <v>52.8</v>
          </cell>
          <cell r="E3159">
            <v>237</v>
          </cell>
          <cell r="F3159">
            <v>237.52</v>
          </cell>
          <cell r="G3159">
            <v>0.78</v>
          </cell>
          <cell r="H3159">
            <v>1.19</v>
          </cell>
          <cell r="I3159">
            <v>4.5999999999999996</v>
          </cell>
          <cell r="J3159" t="str">
            <v xml:space="preserve">1 </v>
          </cell>
          <cell r="K3159">
            <v>167</v>
          </cell>
          <cell r="L3159">
            <v>8.5939999999999992E-3</v>
          </cell>
          <cell r="M3159">
            <v>-19</v>
          </cell>
          <cell r="N3159">
            <v>18</v>
          </cell>
          <cell r="O3159">
            <v>1</v>
          </cell>
          <cell r="P3159">
            <v>12.547000000000001</v>
          </cell>
          <cell r="Q3159">
            <v>7.0039999999999996</v>
          </cell>
          <cell r="R3159">
            <v>7.0039999999999996</v>
          </cell>
        </row>
        <row r="3160">
          <cell r="A3160" t="str">
            <v xml:space="preserve">Люберская.13 </v>
          </cell>
          <cell r="B3160" t="str">
            <v xml:space="preserve">Север Моросина 22 кв.1 ж/д </v>
          </cell>
          <cell r="C3160" t="str">
            <v xml:space="preserve">Население </v>
          </cell>
          <cell r="D3160">
            <v>70</v>
          </cell>
          <cell r="E3160">
            <v>183</v>
          </cell>
          <cell r="F3160">
            <v>248.75</v>
          </cell>
          <cell r="G3160">
            <v>0.77</v>
          </cell>
          <cell r="H3160">
            <v>1.19</v>
          </cell>
          <cell r="I3160">
            <v>4.5999999999999996</v>
          </cell>
          <cell r="J3160" t="str">
            <v xml:space="preserve">1 </v>
          </cell>
          <cell r="K3160">
            <v>167</v>
          </cell>
          <cell r="L3160">
            <v>8.8089999999999991E-3</v>
          </cell>
          <cell r="M3160">
            <v>-19</v>
          </cell>
          <cell r="N3160">
            <v>18</v>
          </cell>
          <cell r="O3160">
            <v>1</v>
          </cell>
          <cell r="P3160">
            <v>12.862</v>
          </cell>
          <cell r="Q3160">
            <v>9.2870000000000008</v>
          </cell>
          <cell r="R3160">
            <v>9.2870000000000008</v>
          </cell>
        </row>
        <row r="3161">
          <cell r="A3161" t="str">
            <v xml:space="preserve">Люберская.13 </v>
          </cell>
          <cell r="B3161" t="str">
            <v xml:space="preserve">Север Моросина 22 кв.2 ж/д </v>
          </cell>
          <cell r="C3161" t="str">
            <v xml:space="preserve">Население </v>
          </cell>
          <cell r="D3161">
            <v>90.1</v>
          </cell>
          <cell r="E3161">
            <v>185</v>
          </cell>
          <cell r="F3161">
            <v>321.77999999999997</v>
          </cell>
          <cell r="G3161">
            <v>0.77</v>
          </cell>
          <cell r="H3161">
            <v>1.19</v>
          </cell>
          <cell r="I3161">
            <v>4.5999999999999996</v>
          </cell>
          <cell r="J3161" t="str">
            <v xml:space="preserve">1 </v>
          </cell>
          <cell r="K3161">
            <v>167</v>
          </cell>
          <cell r="L3161">
            <v>1.1394999999999999E-2</v>
          </cell>
          <cell r="M3161">
            <v>-19</v>
          </cell>
          <cell r="N3161">
            <v>18</v>
          </cell>
          <cell r="O3161">
            <v>1</v>
          </cell>
          <cell r="P3161">
            <v>16.635999999999999</v>
          </cell>
          <cell r="Q3161">
            <v>11.952</v>
          </cell>
          <cell r="R3161">
            <v>11.952</v>
          </cell>
        </row>
        <row r="3162">
          <cell r="A3162" t="str">
            <v xml:space="preserve">Люберская.13 </v>
          </cell>
          <cell r="B3162" t="str">
            <v xml:space="preserve">Север Моросина 18 кв.2 ж/д </v>
          </cell>
          <cell r="C3162" t="str">
            <v xml:space="preserve">Население </v>
          </cell>
          <cell r="D3162">
            <v>58.9</v>
          </cell>
          <cell r="E3162">
            <v>172</v>
          </cell>
          <cell r="F3162">
            <v>171.91</v>
          </cell>
          <cell r="G3162">
            <v>0.82</v>
          </cell>
          <cell r="H3162">
            <v>1.19</v>
          </cell>
          <cell r="I3162">
            <v>4.5999999999999996</v>
          </cell>
          <cell r="J3162" t="str">
            <v xml:space="preserve">1 </v>
          </cell>
          <cell r="K3162">
            <v>167</v>
          </cell>
          <cell r="L3162">
            <v>6.5389999999999997E-3</v>
          </cell>
          <cell r="M3162">
            <v>-19</v>
          </cell>
          <cell r="N3162">
            <v>18</v>
          </cell>
          <cell r="O3162">
            <v>1</v>
          </cell>
          <cell r="P3162">
            <v>9.5459999999999994</v>
          </cell>
          <cell r="Q3162">
            <v>7.8159999999999998</v>
          </cell>
          <cell r="R3162">
            <v>7.8159999999999998</v>
          </cell>
        </row>
        <row r="3163">
          <cell r="A3163" t="str">
            <v xml:space="preserve">Люберская.13 </v>
          </cell>
          <cell r="B3163" t="str">
            <v xml:space="preserve">Север Российская 94 кв.23 </v>
          </cell>
          <cell r="C3163" t="str">
            <v xml:space="preserve">Население </v>
          </cell>
          <cell r="D3163">
            <v>133.5</v>
          </cell>
          <cell r="E3163">
            <v>481</v>
          </cell>
          <cell r="F3163">
            <v>480.61</v>
          </cell>
          <cell r="G3163">
            <v>0.67</v>
          </cell>
          <cell r="H3163">
            <v>1.19</v>
          </cell>
          <cell r="I3163">
            <v>4.5999999999999996</v>
          </cell>
          <cell r="J3163" t="str">
            <v xml:space="preserve">1 </v>
          </cell>
          <cell r="K3163">
            <v>167</v>
          </cell>
          <cell r="L3163">
            <v>1.4936999999999999E-2</v>
          </cell>
          <cell r="M3163">
            <v>-19</v>
          </cell>
          <cell r="N3163">
            <v>18</v>
          </cell>
          <cell r="O3163">
            <v>1</v>
          </cell>
          <cell r="P3163">
            <v>21.809000000000001</v>
          </cell>
          <cell r="Q3163">
            <v>17.712</v>
          </cell>
          <cell r="R3163">
            <v>17.712</v>
          </cell>
        </row>
        <row r="3164">
          <cell r="A3164" t="str">
            <v xml:space="preserve">Итого по котельной </v>
          </cell>
          <cell r="B3164" t="str">
            <v xml:space="preserve">собственное ---------------------------- </v>
          </cell>
          <cell r="C3164" t="str">
            <v xml:space="preserve">По всем группам </v>
          </cell>
          <cell r="D3164">
            <v>7585.89</v>
          </cell>
          <cell r="E3164">
            <v>3619</v>
          </cell>
          <cell r="F3164">
            <v>29890.67</v>
          </cell>
          <cell r="H3164">
            <v>1.19</v>
          </cell>
          <cell r="L3164">
            <v>0.74962899999999999</v>
          </cell>
          <cell r="P3164">
            <v>1093.779</v>
          </cell>
          <cell r="Q3164">
            <v>810.9849999999999</v>
          </cell>
          <cell r="R3164">
            <v>1023.0269999999999</v>
          </cell>
        </row>
        <row r="3165">
          <cell r="A3165" t="str">
            <v xml:space="preserve"> </v>
          </cell>
          <cell r="B3165" t="str">
            <v xml:space="preserve"> </v>
          </cell>
          <cell r="C3165" t="str">
            <v xml:space="preserve">"Население" в т.ч. "Жилзаказчик" </v>
          </cell>
          <cell r="D3165">
            <v>6112.7000000000007</v>
          </cell>
          <cell r="E3165">
            <v>3619</v>
          </cell>
          <cell r="F3165">
            <v>23261.35</v>
          </cell>
          <cell r="H3165">
            <v>1.19</v>
          </cell>
          <cell r="L3165">
            <v>0.60393599999999992</v>
          </cell>
          <cell r="P3165">
            <v>881.73699999999985</v>
          </cell>
          <cell r="Q3165">
            <v>810.9849999999999</v>
          </cell>
          <cell r="R3165">
            <v>810.9849999999999</v>
          </cell>
        </row>
        <row r="3166">
          <cell r="A3166" t="str">
            <v xml:space="preserve"> </v>
          </cell>
          <cell r="B3166" t="str">
            <v xml:space="preserve"> </v>
          </cell>
          <cell r="C3166" t="str">
            <v xml:space="preserve">Жилзаказчик </v>
          </cell>
          <cell r="D3166">
            <v>5110.6000000000004</v>
          </cell>
          <cell r="E3166">
            <v>120</v>
          </cell>
          <cell r="F3166">
            <v>19559</v>
          </cell>
          <cell r="H3166">
            <v>1.19</v>
          </cell>
          <cell r="L3166">
            <v>0.48122399999999993</v>
          </cell>
          <cell r="P3166">
            <v>702.57599999999991</v>
          </cell>
          <cell r="Q3166">
            <v>678.02699999999993</v>
          </cell>
          <cell r="R3166">
            <v>678.02699999999993</v>
          </cell>
        </row>
        <row r="3167">
          <cell r="A3167" t="str">
            <v xml:space="preserve"> </v>
          </cell>
          <cell r="B3167" t="str">
            <v xml:space="preserve"> </v>
          </cell>
          <cell r="C3167" t="str">
            <v xml:space="preserve">Прочие </v>
          </cell>
          <cell r="D3167">
            <v>1473.1899999999998</v>
          </cell>
          <cell r="E3167">
            <v>0</v>
          </cell>
          <cell r="F3167">
            <v>6629.3200000000006</v>
          </cell>
          <cell r="H3167">
            <v>1.19</v>
          </cell>
          <cell r="L3167">
            <v>0.14569299999999999</v>
          </cell>
          <cell r="P3167">
            <v>212.04199999999997</v>
          </cell>
          <cell r="Q3167">
            <v>0</v>
          </cell>
          <cell r="R3167">
            <v>212.04199999999997</v>
          </cell>
        </row>
        <row r="3168">
          <cell r="A3168" t="str">
            <v xml:space="preserve">МАЙКОПСКАЯ 7/2 </v>
          </cell>
          <cell r="B3168" t="str">
            <v xml:space="preserve">Шевченко 2 </v>
          </cell>
          <cell r="C3168" t="str">
            <v xml:space="preserve">Прочие </v>
          </cell>
          <cell r="D3168">
            <v>117.56</v>
          </cell>
          <cell r="E3168">
            <v>0</v>
          </cell>
          <cell r="F3168">
            <v>529.02</v>
          </cell>
          <cell r="G3168">
            <v>0.43</v>
          </cell>
          <cell r="H3168">
            <v>1.19</v>
          </cell>
          <cell r="I3168">
            <v>4.5999999999999996</v>
          </cell>
          <cell r="J3168" t="str">
            <v xml:space="preserve"> </v>
          </cell>
          <cell r="K3168">
            <v>167</v>
          </cell>
          <cell r="L3168">
            <v>1.0551999999999999E-2</v>
          </cell>
          <cell r="M3168">
            <v>-19</v>
          </cell>
          <cell r="N3168">
            <v>18</v>
          </cell>
          <cell r="O3168">
            <v>1</v>
          </cell>
          <cell r="P3168">
            <v>15.404</v>
          </cell>
          <cell r="Q3168">
            <v>0</v>
          </cell>
          <cell r="R3168">
            <v>15.404</v>
          </cell>
        </row>
        <row r="3169">
          <cell r="A3169" t="str">
            <v xml:space="preserve">МАЙКОПСКАЯ 7/2 </v>
          </cell>
          <cell r="B3169" t="str">
            <v xml:space="preserve">Шевченко 2 </v>
          </cell>
          <cell r="C3169" t="str">
            <v xml:space="preserve">Бюджет </v>
          </cell>
          <cell r="D3169">
            <v>718.14</v>
          </cell>
          <cell r="E3169">
            <v>3400</v>
          </cell>
          <cell r="F3169">
            <v>2657.13</v>
          </cell>
          <cell r="G3169">
            <v>0.43</v>
          </cell>
          <cell r="H3169">
            <v>1.19</v>
          </cell>
          <cell r="I3169">
            <v>4.5999999999999996</v>
          </cell>
          <cell r="J3169" t="str">
            <v xml:space="preserve"> </v>
          </cell>
          <cell r="K3169">
            <v>167</v>
          </cell>
          <cell r="L3169">
            <v>5.2999999999999999E-2</v>
          </cell>
          <cell r="M3169">
            <v>-19</v>
          </cell>
          <cell r="N3169">
            <v>18</v>
          </cell>
          <cell r="O3169">
            <v>1</v>
          </cell>
          <cell r="P3169">
            <v>77.38</v>
          </cell>
          <cell r="Q3169">
            <v>0</v>
          </cell>
          <cell r="R3169">
            <v>77.38</v>
          </cell>
        </row>
        <row r="3170">
          <cell r="A3170" t="str">
            <v xml:space="preserve">Итого по котельной </v>
          </cell>
          <cell r="B3170" t="str">
            <v xml:space="preserve">собственное ---------------------------- </v>
          </cell>
          <cell r="C3170" t="str">
            <v xml:space="preserve">По всем группам </v>
          </cell>
          <cell r="D3170">
            <v>835.7</v>
          </cell>
          <cell r="E3170">
            <v>3400</v>
          </cell>
          <cell r="F3170">
            <v>3186.15</v>
          </cell>
          <cell r="H3170">
            <v>1.19</v>
          </cell>
          <cell r="L3170">
            <v>6.3551999999999997E-2</v>
          </cell>
          <cell r="P3170">
            <v>92.783999999999992</v>
          </cell>
          <cell r="Q3170">
            <v>0</v>
          </cell>
          <cell r="R3170">
            <v>92.783999999999992</v>
          </cell>
        </row>
        <row r="3171">
          <cell r="A3171" t="str">
            <v xml:space="preserve"> </v>
          </cell>
          <cell r="B3171" t="str">
            <v xml:space="preserve"> </v>
          </cell>
          <cell r="C3171" t="str">
            <v xml:space="preserve">Бюджет </v>
          </cell>
          <cell r="D3171">
            <v>718.14</v>
          </cell>
          <cell r="E3171">
            <v>3400</v>
          </cell>
          <cell r="F3171">
            <v>2657.13</v>
          </cell>
          <cell r="H3171">
            <v>1.19</v>
          </cell>
          <cell r="L3171">
            <v>5.2999999999999999E-2</v>
          </cell>
          <cell r="P3171">
            <v>77.38</v>
          </cell>
          <cell r="Q3171">
            <v>0</v>
          </cell>
          <cell r="R3171">
            <v>77.38</v>
          </cell>
        </row>
        <row r="3172">
          <cell r="A3172" t="str">
            <v xml:space="preserve"> </v>
          </cell>
          <cell r="B3172" t="str">
            <v xml:space="preserve"> </v>
          </cell>
          <cell r="C3172" t="str">
            <v xml:space="preserve">Прочие </v>
          </cell>
          <cell r="D3172">
            <v>117.56</v>
          </cell>
          <cell r="E3172">
            <v>0</v>
          </cell>
          <cell r="F3172">
            <v>529.02</v>
          </cell>
          <cell r="H3172">
            <v>1.19</v>
          </cell>
          <cell r="L3172">
            <v>1.0551999999999999E-2</v>
          </cell>
          <cell r="P3172">
            <v>15.404</v>
          </cell>
          <cell r="Q3172">
            <v>0</v>
          </cell>
          <cell r="R3172">
            <v>15.404</v>
          </cell>
        </row>
        <row r="3173">
          <cell r="A3173" t="str">
            <v>Тепловые потери в наружных сетях потребителей</v>
          </cell>
          <cell r="H3173">
            <v>1.19</v>
          </cell>
        </row>
        <row r="3174">
          <cell r="A3174" t="str">
            <v xml:space="preserve">Минская 118 </v>
          </cell>
          <cell r="B3174" t="str">
            <v xml:space="preserve">Минская 118/3 ж/д </v>
          </cell>
          <cell r="C3174" t="str">
            <v xml:space="preserve">Жилзаказчик </v>
          </cell>
          <cell r="D3174">
            <v>941.3</v>
          </cell>
          <cell r="E3174">
            <v>3953</v>
          </cell>
          <cell r="F3174">
            <v>3951</v>
          </cell>
          <cell r="G3174">
            <v>0.4</v>
          </cell>
          <cell r="H3174">
            <v>1.19</v>
          </cell>
          <cell r="I3174">
            <v>4.5999999999999996</v>
          </cell>
          <cell r="J3174" t="str">
            <v xml:space="preserve">2 </v>
          </cell>
          <cell r="K3174">
            <v>167</v>
          </cell>
          <cell r="L3174">
            <v>7.3675999999999991E-2</v>
          </cell>
          <cell r="M3174">
            <v>-19</v>
          </cell>
          <cell r="N3174">
            <v>18</v>
          </cell>
          <cell r="O3174">
            <v>1</v>
          </cell>
          <cell r="P3174">
            <v>107.566</v>
          </cell>
          <cell r="Q3174">
            <v>124.88200000000001</v>
          </cell>
          <cell r="R3174">
            <v>124.88200000000001</v>
          </cell>
        </row>
        <row r="3175">
          <cell r="A3175" t="str">
            <v xml:space="preserve">Минская 118 </v>
          </cell>
          <cell r="B3175" t="str">
            <v xml:space="preserve">Минская 118/4 </v>
          </cell>
          <cell r="C3175" t="str">
            <v xml:space="preserve">Жилзаказчик </v>
          </cell>
          <cell r="D3175">
            <v>434.7</v>
          </cell>
          <cell r="E3175">
            <v>1751</v>
          </cell>
          <cell r="F3175">
            <v>1749</v>
          </cell>
          <cell r="G3175">
            <v>0.46</v>
          </cell>
          <cell r="H3175">
            <v>1.19</v>
          </cell>
          <cell r="I3175">
            <v>4.5999999999999996</v>
          </cell>
          <cell r="J3175" t="str">
            <v xml:space="preserve">2 </v>
          </cell>
          <cell r="K3175">
            <v>167</v>
          </cell>
          <cell r="L3175">
            <v>3.7157999999999997E-2</v>
          </cell>
          <cell r="M3175">
            <v>-19</v>
          </cell>
          <cell r="N3175">
            <v>18</v>
          </cell>
          <cell r="O3175">
            <v>1</v>
          </cell>
          <cell r="P3175">
            <v>54.249000000000002</v>
          </cell>
          <cell r="Q3175">
            <v>57.673000000000002</v>
          </cell>
          <cell r="R3175">
            <v>57.673000000000002</v>
          </cell>
        </row>
        <row r="3176">
          <cell r="A3176" t="str">
            <v xml:space="preserve">Минская 118 </v>
          </cell>
          <cell r="B3176" t="str">
            <v xml:space="preserve">Минская 118/5 </v>
          </cell>
          <cell r="C3176" t="str">
            <v xml:space="preserve">Жилзаказчик </v>
          </cell>
          <cell r="D3176">
            <v>380.3</v>
          </cell>
          <cell r="E3176">
            <v>1858</v>
          </cell>
          <cell r="F3176">
            <v>1856</v>
          </cell>
          <cell r="G3176">
            <v>0.54</v>
          </cell>
          <cell r="H3176">
            <v>1.19</v>
          </cell>
          <cell r="I3176">
            <v>4.5999999999999996</v>
          </cell>
          <cell r="J3176" t="str">
            <v xml:space="preserve">2 </v>
          </cell>
          <cell r="K3176">
            <v>167</v>
          </cell>
          <cell r="L3176">
            <v>4.6490999999999998E-2</v>
          </cell>
          <cell r="M3176">
            <v>-19</v>
          </cell>
          <cell r="N3176">
            <v>18</v>
          </cell>
          <cell r="O3176">
            <v>1</v>
          </cell>
          <cell r="P3176">
            <v>67.876000000000005</v>
          </cell>
          <cell r="Q3176">
            <v>50.454000000000001</v>
          </cell>
          <cell r="R3176">
            <v>50.454000000000001</v>
          </cell>
        </row>
        <row r="3177">
          <cell r="A3177" t="str">
            <v xml:space="preserve">Минская 118 </v>
          </cell>
          <cell r="B3177" t="str">
            <v xml:space="preserve">Минская 118/6 </v>
          </cell>
          <cell r="C3177" t="str">
            <v xml:space="preserve">Жилзаказчик </v>
          </cell>
          <cell r="D3177">
            <v>386</v>
          </cell>
          <cell r="E3177">
            <v>1777</v>
          </cell>
          <cell r="F3177">
            <v>1775</v>
          </cell>
          <cell r="G3177">
            <v>0.55000000000000004</v>
          </cell>
          <cell r="H3177">
            <v>1.19</v>
          </cell>
          <cell r="I3177">
            <v>4.5999999999999996</v>
          </cell>
          <cell r="J3177" t="str">
            <v xml:space="preserve">2 </v>
          </cell>
          <cell r="K3177">
            <v>167</v>
          </cell>
          <cell r="L3177">
            <v>4.4873999999999997E-2</v>
          </cell>
          <cell r="M3177">
            <v>-19</v>
          </cell>
          <cell r="N3177">
            <v>18</v>
          </cell>
          <cell r="O3177">
            <v>1</v>
          </cell>
          <cell r="P3177">
            <v>65.513999999999996</v>
          </cell>
          <cell r="Q3177">
            <v>51.210999999999999</v>
          </cell>
          <cell r="R3177">
            <v>51.210999999999999</v>
          </cell>
        </row>
        <row r="3178">
          <cell r="A3178" t="str">
            <v xml:space="preserve">Минская 118 </v>
          </cell>
          <cell r="B3178" t="str">
            <v xml:space="preserve">Минская 120 </v>
          </cell>
          <cell r="C3178" t="str">
            <v xml:space="preserve">ИТП Население-Жилзаказчик </v>
          </cell>
          <cell r="D3178">
            <v>2203.6</v>
          </cell>
          <cell r="E3178">
            <v>9201</v>
          </cell>
          <cell r="F3178">
            <v>8543</v>
          </cell>
          <cell r="G3178">
            <v>0.4</v>
          </cell>
          <cell r="H3178">
            <v>1.19</v>
          </cell>
          <cell r="I3178">
            <v>4.5999999999999996</v>
          </cell>
          <cell r="J3178" t="str">
            <v xml:space="preserve">5 </v>
          </cell>
          <cell r="K3178">
            <v>167</v>
          </cell>
          <cell r="L3178">
            <v>0.157721</v>
          </cell>
          <cell r="M3178">
            <v>-19</v>
          </cell>
          <cell r="N3178">
            <v>18</v>
          </cell>
          <cell r="O3178">
            <v>1</v>
          </cell>
          <cell r="P3178">
            <v>230.26900000000001</v>
          </cell>
          <cell r="Q3178">
            <v>219.267</v>
          </cell>
          <cell r="R3178">
            <v>219.267</v>
          </cell>
        </row>
        <row r="3179">
          <cell r="A3179" t="str">
            <v xml:space="preserve">Минская 118 </v>
          </cell>
          <cell r="B3179" t="str">
            <v xml:space="preserve">Минская 120/5 ж/д </v>
          </cell>
          <cell r="C3179" t="str">
            <v xml:space="preserve">Население </v>
          </cell>
          <cell r="D3179">
            <v>108.9</v>
          </cell>
          <cell r="E3179">
            <v>429</v>
          </cell>
          <cell r="F3179">
            <v>428</v>
          </cell>
          <cell r="G3179">
            <v>0.73150000000000004</v>
          </cell>
          <cell r="H3179">
            <v>1.19</v>
          </cell>
          <cell r="I3179">
            <v>4.5999999999999996</v>
          </cell>
          <cell r="J3179" t="str">
            <v xml:space="preserve">1 </v>
          </cell>
          <cell r="K3179">
            <v>167</v>
          </cell>
          <cell r="L3179">
            <v>1.4428E-2</v>
          </cell>
          <cell r="M3179">
            <v>-19</v>
          </cell>
          <cell r="N3179">
            <v>18</v>
          </cell>
          <cell r="O3179">
            <v>1</v>
          </cell>
          <cell r="P3179">
            <v>21.065000000000001</v>
          </cell>
          <cell r="Q3179">
            <v>14.45</v>
          </cell>
          <cell r="R3179">
            <v>14.45</v>
          </cell>
        </row>
        <row r="3180">
          <cell r="A3180" t="str">
            <v xml:space="preserve">Минская 118 </v>
          </cell>
          <cell r="B3180" t="str">
            <v xml:space="preserve">Минская 120/1 3-х кв.коттедж </v>
          </cell>
          <cell r="C3180" t="str">
            <v xml:space="preserve">ИТП Население </v>
          </cell>
          <cell r="D3180">
            <v>233.8</v>
          </cell>
          <cell r="E3180">
            <v>1053</v>
          </cell>
          <cell r="F3180">
            <v>1053</v>
          </cell>
          <cell r="G3180">
            <v>0.63383599999999996</v>
          </cell>
          <cell r="H3180">
            <v>1.19</v>
          </cell>
          <cell r="I3180">
            <v>4.5999999999999996</v>
          </cell>
          <cell r="J3180" t="str">
            <v xml:space="preserve">1 </v>
          </cell>
          <cell r="K3180">
            <v>167</v>
          </cell>
          <cell r="L3180">
            <v>3.0960000000000001E-2</v>
          </cell>
          <cell r="M3180">
            <v>-19</v>
          </cell>
          <cell r="N3180">
            <v>18</v>
          </cell>
          <cell r="O3180">
            <v>1</v>
          </cell>
          <cell r="P3180">
            <v>45.201000000000001</v>
          </cell>
          <cell r="Q3180">
            <v>31.016999999999999</v>
          </cell>
          <cell r="R3180">
            <v>31.016999999999999</v>
          </cell>
        </row>
        <row r="3181">
          <cell r="A3181" t="str">
            <v xml:space="preserve">Итого по котельной </v>
          </cell>
          <cell r="B3181" t="str">
            <v xml:space="preserve">собственное ---------------------------- </v>
          </cell>
          <cell r="C3181" t="str">
            <v xml:space="preserve">По всем группам </v>
          </cell>
          <cell r="D3181">
            <v>4688.5999999999995</v>
          </cell>
          <cell r="E3181">
            <v>20022</v>
          </cell>
          <cell r="F3181">
            <v>19355</v>
          </cell>
          <cell r="H3181">
            <v>1.19</v>
          </cell>
          <cell r="L3181">
            <v>0.405308</v>
          </cell>
          <cell r="P3181">
            <v>591.74</v>
          </cell>
          <cell r="Q3181">
            <v>548.95400000000006</v>
          </cell>
          <cell r="R3181">
            <v>548.95400000000006</v>
          </cell>
        </row>
        <row r="3182">
          <cell r="A3182" t="str">
            <v xml:space="preserve"> </v>
          </cell>
          <cell r="B3182" t="str">
            <v xml:space="preserve"> </v>
          </cell>
          <cell r="C3182" t="str">
            <v xml:space="preserve">"Население" в т.ч. "Жилзаказчик" </v>
          </cell>
          <cell r="D3182">
            <v>2251.2000000000003</v>
          </cell>
          <cell r="E3182">
            <v>9768</v>
          </cell>
          <cell r="F3182">
            <v>9759</v>
          </cell>
          <cell r="H3182">
            <v>1.19</v>
          </cell>
          <cell r="L3182">
            <v>0.21662699999999999</v>
          </cell>
          <cell r="P3182">
            <v>316.27</v>
          </cell>
          <cell r="Q3182">
            <v>298.67</v>
          </cell>
          <cell r="R3182">
            <v>298.67</v>
          </cell>
        </row>
        <row r="3183">
          <cell r="A3183" t="str">
            <v xml:space="preserve"> </v>
          </cell>
          <cell r="B3183" t="str">
            <v xml:space="preserve"> </v>
          </cell>
          <cell r="C3183" t="str">
            <v xml:space="preserve">Жилзаказчик </v>
          </cell>
          <cell r="D3183">
            <v>2142.3000000000002</v>
          </cell>
          <cell r="E3183">
            <v>9339</v>
          </cell>
          <cell r="F3183">
            <v>9331</v>
          </cell>
          <cell r="H3183">
            <v>1.19</v>
          </cell>
          <cell r="L3183">
            <v>0.20219899999999999</v>
          </cell>
          <cell r="P3183">
            <v>295.20499999999998</v>
          </cell>
          <cell r="Q3183">
            <v>284.22000000000003</v>
          </cell>
          <cell r="R3183">
            <v>284.22000000000003</v>
          </cell>
        </row>
        <row r="3184">
          <cell r="A3184" t="str">
            <v xml:space="preserve"> </v>
          </cell>
          <cell r="B3184" t="str">
            <v xml:space="preserve"> </v>
          </cell>
          <cell r="C3184" t="str">
            <v xml:space="preserve">ИТП Население-Жилзаказчик </v>
          </cell>
          <cell r="D3184">
            <v>2203.6</v>
          </cell>
          <cell r="E3184">
            <v>9201</v>
          </cell>
          <cell r="F3184">
            <v>8543</v>
          </cell>
          <cell r="H3184">
            <v>1.19</v>
          </cell>
          <cell r="L3184">
            <v>0.157721</v>
          </cell>
          <cell r="P3184">
            <v>230.26900000000001</v>
          </cell>
          <cell r="Q3184">
            <v>219.267</v>
          </cell>
          <cell r="R3184">
            <v>219.267</v>
          </cell>
        </row>
        <row r="3185">
          <cell r="A3185" t="str">
            <v xml:space="preserve"> </v>
          </cell>
          <cell r="B3185" t="str">
            <v xml:space="preserve"> </v>
          </cell>
          <cell r="C3185" t="str">
            <v xml:space="preserve">ИТП Население </v>
          </cell>
          <cell r="D3185">
            <v>233.8</v>
          </cell>
          <cell r="E3185">
            <v>1053</v>
          </cell>
          <cell r="F3185">
            <v>1053</v>
          </cell>
          <cell r="H3185">
            <v>1.19</v>
          </cell>
          <cell r="L3185">
            <v>3.0960000000000001E-2</v>
          </cell>
          <cell r="P3185">
            <v>45.201000000000001</v>
          </cell>
          <cell r="Q3185">
            <v>31.016999999999999</v>
          </cell>
          <cell r="R3185">
            <v>31.016999999999999</v>
          </cell>
        </row>
        <row r="3186">
          <cell r="A3186" t="str">
            <v>Тепловые потери в наружных сетях потребителей</v>
          </cell>
          <cell r="H3186">
            <v>1.19</v>
          </cell>
        </row>
        <row r="3187">
          <cell r="A3187" t="str">
            <v xml:space="preserve">Мира 65 </v>
          </cell>
          <cell r="B3187" t="str">
            <v xml:space="preserve">Мира 65 адм.зд. </v>
          </cell>
          <cell r="C3187" t="str">
            <v xml:space="preserve">Прочие </v>
          </cell>
          <cell r="D3187">
            <v>1449.44</v>
          </cell>
          <cell r="E3187">
            <v>1500</v>
          </cell>
          <cell r="F3187">
            <v>6522.49</v>
          </cell>
          <cell r="G3187">
            <v>0.43</v>
          </cell>
          <cell r="H3187">
            <v>1.19</v>
          </cell>
          <cell r="I3187">
            <v>4.5999999999999996</v>
          </cell>
          <cell r="J3187" t="str">
            <v xml:space="preserve"> </v>
          </cell>
          <cell r="K3187">
            <v>167</v>
          </cell>
          <cell r="L3187">
            <v>0.13009999999999999</v>
          </cell>
          <cell r="M3187">
            <v>-19</v>
          </cell>
          <cell r="N3187">
            <v>18</v>
          </cell>
          <cell r="O3187">
            <v>1</v>
          </cell>
          <cell r="P3187">
            <v>189.94300000000001</v>
          </cell>
          <cell r="Q3187">
            <v>0</v>
          </cell>
          <cell r="R3187">
            <v>189.94300000000001</v>
          </cell>
        </row>
        <row r="3188">
          <cell r="A3188" t="str">
            <v xml:space="preserve">Мира 65 </v>
          </cell>
          <cell r="B3188" t="str">
            <v xml:space="preserve">Мира 65 бытовки </v>
          </cell>
          <cell r="C3188" t="str">
            <v xml:space="preserve">Прочие </v>
          </cell>
          <cell r="D3188">
            <v>106.46</v>
          </cell>
          <cell r="E3188">
            <v>280</v>
          </cell>
          <cell r="F3188">
            <v>479.06</v>
          </cell>
          <cell r="G3188">
            <v>0.45</v>
          </cell>
          <cell r="H3188">
            <v>1.19</v>
          </cell>
          <cell r="I3188">
            <v>4.5999999999999996</v>
          </cell>
          <cell r="J3188" t="str">
            <v xml:space="preserve"> </v>
          </cell>
          <cell r="K3188">
            <v>167</v>
          </cell>
          <cell r="L3188">
            <v>0.01</v>
          </cell>
          <cell r="M3188">
            <v>-19</v>
          </cell>
          <cell r="N3188">
            <v>18</v>
          </cell>
          <cell r="O3188">
            <v>1</v>
          </cell>
          <cell r="P3188">
            <v>14.6</v>
          </cell>
          <cell r="Q3188">
            <v>0</v>
          </cell>
          <cell r="R3188">
            <v>14.6</v>
          </cell>
        </row>
        <row r="3189">
          <cell r="A3189" t="str">
            <v xml:space="preserve">Мира 65 </v>
          </cell>
          <cell r="B3189" t="str">
            <v xml:space="preserve">Мира 65 гл.корпус (цо) </v>
          </cell>
          <cell r="C3189" t="str">
            <v xml:space="preserve">Прочие </v>
          </cell>
          <cell r="D3189">
            <v>8841.01</v>
          </cell>
          <cell r="E3189">
            <v>10250</v>
          </cell>
          <cell r="F3189">
            <v>32711.72</v>
          </cell>
          <cell r="G3189">
            <v>0.43</v>
          </cell>
          <cell r="H3189">
            <v>1.19</v>
          </cell>
          <cell r="I3189">
            <v>4.5999999999999996</v>
          </cell>
          <cell r="J3189" t="str">
            <v xml:space="preserve"> </v>
          </cell>
          <cell r="K3189">
            <v>167</v>
          </cell>
          <cell r="L3189">
            <v>0.65248000000000006</v>
          </cell>
          <cell r="M3189">
            <v>-19</v>
          </cell>
          <cell r="N3189">
            <v>18</v>
          </cell>
          <cell r="O3189">
            <v>1</v>
          </cell>
          <cell r="P3189">
            <v>952.60599999999999</v>
          </cell>
          <cell r="Q3189">
            <v>0</v>
          </cell>
          <cell r="R3189">
            <v>952.60599999999999</v>
          </cell>
        </row>
        <row r="3190">
          <cell r="A3190" t="str">
            <v xml:space="preserve">Итого по котельной </v>
          </cell>
          <cell r="B3190" t="str">
            <v xml:space="preserve">собственное ---------------------------- </v>
          </cell>
          <cell r="C3190" t="str">
            <v xml:space="preserve">По всем группам </v>
          </cell>
          <cell r="D3190">
            <v>10396.91</v>
          </cell>
          <cell r="E3190">
            <v>12030</v>
          </cell>
          <cell r="F3190">
            <v>39713.270000000004</v>
          </cell>
          <cell r="H3190">
            <v>1.19</v>
          </cell>
          <cell r="L3190">
            <v>0.79258000000000006</v>
          </cell>
          <cell r="P3190">
            <v>1157.1489999999999</v>
          </cell>
          <cell r="Q3190">
            <v>0</v>
          </cell>
          <cell r="R3190">
            <v>1157.1489999999999</v>
          </cell>
        </row>
        <row r="3191">
          <cell r="A3191" t="str">
            <v xml:space="preserve"> </v>
          </cell>
          <cell r="B3191" t="str">
            <v xml:space="preserve"> </v>
          </cell>
          <cell r="C3191" t="str">
            <v xml:space="preserve">Прочие </v>
          </cell>
          <cell r="D3191">
            <v>10396.91</v>
          </cell>
          <cell r="E3191">
            <v>12030</v>
          </cell>
          <cell r="F3191">
            <v>39713.270000000004</v>
          </cell>
          <cell r="H3191">
            <v>1.19</v>
          </cell>
          <cell r="L3191">
            <v>0.79258000000000006</v>
          </cell>
          <cell r="P3191">
            <v>1157.1489999999999</v>
          </cell>
          <cell r="Q3191">
            <v>0</v>
          </cell>
          <cell r="R3191">
            <v>1157.1489999999999</v>
          </cell>
        </row>
        <row r="3192">
          <cell r="A3192" t="str">
            <v>Тепловые потери в наружных сетях потребителей</v>
          </cell>
          <cell r="H3192">
            <v>1.19</v>
          </cell>
        </row>
        <row r="3193">
          <cell r="A3193" t="str">
            <v xml:space="preserve">Мичурина.16 </v>
          </cell>
          <cell r="B3193" t="str">
            <v xml:space="preserve">Калинина 136 маг-н </v>
          </cell>
          <cell r="C3193" t="str">
            <v xml:space="preserve">Прочие </v>
          </cell>
          <cell r="D3193">
            <v>145.56</v>
          </cell>
          <cell r="E3193">
            <v>0</v>
          </cell>
          <cell r="F3193">
            <v>602</v>
          </cell>
          <cell r="G3193">
            <v>0.38</v>
          </cell>
          <cell r="H3193">
            <v>1.19</v>
          </cell>
          <cell r="I3193">
            <v>4.5999999999999996</v>
          </cell>
          <cell r="J3193" t="str">
            <v xml:space="preserve"> </v>
          </cell>
          <cell r="K3193">
            <v>167</v>
          </cell>
          <cell r="L3193">
            <v>1.0610000000000001E-2</v>
          </cell>
          <cell r="M3193">
            <v>-19</v>
          </cell>
          <cell r="N3193">
            <v>18</v>
          </cell>
          <cell r="O3193">
            <v>1</v>
          </cell>
          <cell r="P3193">
            <v>15.491</v>
          </cell>
          <cell r="Q3193">
            <v>0</v>
          </cell>
          <cell r="R3193">
            <v>15.491</v>
          </cell>
        </row>
        <row r="3194">
          <cell r="A3194" t="str">
            <v xml:space="preserve">Мичурина.16 </v>
          </cell>
          <cell r="B3194" t="str">
            <v xml:space="preserve">Калинина 140 </v>
          </cell>
          <cell r="C3194" t="str">
            <v xml:space="preserve">Жилзаказчик </v>
          </cell>
          <cell r="D3194">
            <v>406.2</v>
          </cell>
          <cell r="E3194">
            <v>1825</v>
          </cell>
          <cell r="F3194">
            <v>1823</v>
          </cell>
          <cell r="G3194">
            <v>0.46</v>
          </cell>
          <cell r="H3194">
            <v>1.19</v>
          </cell>
          <cell r="I3194">
            <v>4.5999999999999996</v>
          </cell>
          <cell r="J3194" t="str">
            <v xml:space="preserve">2 </v>
          </cell>
          <cell r="K3194">
            <v>167</v>
          </cell>
          <cell r="L3194">
            <v>3.8560999999999998E-2</v>
          </cell>
          <cell r="M3194">
            <v>-19</v>
          </cell>
          <cell r="N3194">
            <v>18</v>
          </cell>
          <cell r="O3194">
            <v>1</v>
          </cell>
          <cell r="P3194">
            <v>56.298999999999999</v>
          </cell>
          <cell r="Q3194">
            <v>53.892000000000003</v>
          </cell>
          <cell r="R3194">
            <v>53.892000000000003</v>
          </cell>
        </row>
        <row r="3195">
          <cell r="A3195" t="str">
            <v xml:space="preserve">Мичурина.16 </v>
          </cell>
          <cell r="B3195" t="str">
            <v xml:space="preserve">Калинина 142 </v>
          </cell>
          <cell r="C3195" t="str">
            <v xml:space="preserve">Жилзаказчик </v>
          </cell>
          <cell r="D3195">
            <v>387.1</v>
          </cell>
          <cell r="E3195">
            <v>1879</v>
          </cell>
          <cell r="F3195">
            <v>1877</v>
          </cell>
          <cell r="G3195">
            <v>0.45</v>
          </cell>
          <cell r="H3195">
            <v>1.19</v>
          </cell>
          <cell r="I3195">
            <v>4.5999999999999996</v>
          </cell>
          <cell r="J3195" t="str">
            <v xml:space="preserve">2 </v>
          </cell>
          <cell r="K3195">
            <v>167</v>
          </cell>
          <cell r="L3195">
            <v>3.9529000000000002E-2</v>
          </cell>
          <cell r="M3195">
            <v>-19</v>
          </cell>
          <cell r="N3195">
            <v>18</v>
          </cell>
          <cell r="O3195">
            <v>1</v>
          </cell>
          <cell r="P3195">
            <v>57.710999999999999</v>
          </cell>
          <cell r="Q3195">
            <v>51.353999999999999</v>
          </cell>
          <cell r="R3195">
            <v>51.353999999999999</v>
          </cell>
        </row>
        <row r="3196">
          <cell r="A3196" t="str">
            <v xml:space="preserve">Мичурина.16 </v>
          </cell>
          <cell r="B3196" t="str">
            <v xml:space="preserve">Мичурина 12 </v>
          </cell>
          <cell r="C3196" t="str">
            <v xml:space="preserve">Жилзаказчик </v>
          </cell>
          <cell r="D3196">
            <v>398.9</v>
          </cell>
          <cell r="E3196">
            <v>1794</v>
          </cell>
          <cell r="F3196">
            <v>1792</v>
          </cell>
          <cell r="G3196">
            <v>0.46</v>
          </cell>
          <cell r="H3196">
            <v>1.19</v>
          </cell>
          <cell r="I3196">
            <v>4.5999999999999996</v>
          </cell>
          <cell r="J3196" t="str">
            <v xml:space="preserve">2 </v>
          </cell>
          <cell r="K3196">
            <v>167</v>
          </cell>
          <cell r="L3196">
            <v>3.7988000000000001E-2</v>
          </cell>
          <cell r="M3196">
            <v>-19</v>
          </cell>
          <cell r="N3196">
            <v>18</v>
          </cell>
          <cell r="O3196">
            <v>1</v>
          </cell>
          <cell r="P3196">
            <v>55.462000000000003</v>
          </cell>
          <cell r="Q3196">
            <v>52.923999999999999</v>
          </cell>
          <cell r="R3196">
            <v>52.923999999999999</v>
          </cell>
        </row>
        <row r="3197">
          <cell r="A3197" t="str">
            <v xml:space="preserve">Мичурина.16 </v>
          </cell>
          <cell r="B3197" t="str">
            <v xml:space="preserve">Мичурина 14 </v>
          </cell>
          <cell r="C3197" t="str">
            <v xml:space="preserve">Жилзаказчик </v>
          </cell>
          <cell r="D3197">
            <v>391.5</v>
          </cell>
          <cell r="E3197">
            <v>3654</v>
          </cell>
          <cell r="F3197">
            <v>3652</v>
          </cell>
          <cell r="G3197">
            <v>0.48</v>
          </cell>
          <cell r="H3197">
            <v>1.19</v>
          </cell>
          <cell r="I3197">
            <v>4.5999999999999996</v>
          </cell>
          <cell r="J3197" t="str">
            <v xml:space="preserve">2 </v>
          </cell>
          <cell r="K3197">
            <v>167</v>
          </cell>
          <cell r="L3197">
            <v>8.0806000000000003E-2</v>
          </cell>
          <cell r="M3197">
            <v>-19</v>
          </cell>
          <cell r="N3197">
            <v>18</v>
          </cell>
          <cell r="O3197">
            <v>1</v>
          </cell>
          <cell r="P3197">
            <v>117.974</v>
          </cell>
          <cell r="Q3197">
            <v>51.94</v>
          </cell>
          <cell r="R3197">
            <v>51.94</v>
          </cell>
        </row>
        <row r="3198">
          <cell r="A3198" t="str">
            <v xml:space="preserve">Мичурина.16 </v>
          </cell>
          <cell r="B3198" t="str">
            <v xml:space="preserve">Мичурина 16 </v>
          </cell>
          <cell r="C3198" t="str">
            <v xml:space="preserve">Жилзаказчик </v>
          </cell>
          <cell r="D3198">
            <v>1839</v>
          </cell>
          <cell r="E3198">
            <v>7067</v>
          </cell>
          <cell r="F3198">
            <v>7062</v>
          </cell>
          <cell r="G3198">
            <v>0.42</v>
          </cell>
          <cell r="H3198">
            <v>1.19</v>
          </cell>
          <cell r="I3198">
            <v>4.5999999999999996</v>
          </cell>
          <cell r="J3198" t="str">
            <v xml:space="preserve">5 </v>
          </cell>
          <cell r="K3198">
            <v>167</v>
          </cell>
          <cell r="L3198">
            <v>0.13725799999999999</v>
          </cell>
          <cell r="M3198">
            <v>-19</v>
          </cell>
          <cell r="N3198">
            <v>18</v>
          </cell>
          <cell r="O3198">
            <v>1</v>
          </cell>
          <cell r="P3198">
            <v>200.393</v>
          </cell>
          <cell r="Q3198">
            <v>182.98599999999999</v>
          </cell>
          <cell r="R3198">
            <v>182.98599999999999</v>
          </cell>
        </row>
        <row r="3199">
          <cell r="A3199" t="str">
            <v xml:space="preserve">Мичурина.16 </v>
          </cell>
          <cell r="B3199" t="str">
            <v xml:space="preserve">Калинина 138 </v>
          </cell>
          <cell r="C3199" t="str">
            <v xml:space="preserve">Прочие </v>
          </cell>
          <cell r="D3199">
            <v>382</v>
          </cell>
          <cell r="E3199">
            <v>0</v>
          </cell>
          <cell r="F3199">
            <v>2252</v>
          </cell>
          <cell r="G3199">
            <v>0</v>
          </cell>
          <cell r="H3199">
            <v>1.19</v>
          </cell>
          <cell r="I3199">
            <v>4.5999999999999996</v>
          </cell>
          <cell r="J3199" t="str">
            <v xml:space="preserve"> </v>
          </cell>
          <cell r="K3199">
            <v>167</v>
          </cell>
          <cell r="L3199">
            <v>7.4500000000000009E-3</v>
          </cell>
          <cell r="M3199">
            <v>-19</v>
          </cell>
          <cell r="N3199">
            <v>15</v>
          </cell>
          <cell r="O3199">
            <v>1</v>
          </cell>
          <cell r="P3199">
            <v>9.2010000000000005</v>
          </cell>
          <cell r="Q3199">
            <v>0</v>
          </cell>
          <cell r="R3199">
            <v>9.2010000000000005</v>
          </cell>
        </row>
        <row r="3200">
          <cell r="A3200" t="str">
            <v xml:space="preserve">Итого по котельной </v>
          </cell>
          <cell r="B3200" t="str">
            <v xml:space="preserve">собственное ---------------------------- </v>
          </cell>
          <cell r="C3200" t="str">
            <v xml:space="preserve">По всем группам </v>
          </cell>
          <cell r="D3200">
            <v>3950.26</v>
          </cell>
          <cell r="E3200">
            <v>16219</v>
          </cell>
          <cell r="F3200">
            <v>19060</v>
          </cell>
          <cell r="H3200">
            <v>1.19</v>
          </cell>
          <cell r="L3200">
            <v>0.35220200000000002</v>
          </cell>
          <cell r="P3200">
            <v>512.53099999999995</v>
          </cell>
          <cell r="Q3200">
            <v>393.096</v>
          </cell>
          <cell r="R3200">
            <v>417.78800000000001</v>
          </cell>
        </row>
        <row r="3201">
          <cell r="A3201" t="str">
            <v xml:space="preserve"> </v>
          </cell>
          <cell r="B3201" t="str">
            <v xml:space="preserve"> </v>
          </cell>
          <cell r="C3201" t="str">
            <v xml:space="preserve">"Население" в т.ч. "Жилзаказчик" </v>
          </cell>
          <cell r="D3201">
            <v>3422.7</v>
          </cell>
          <cell r="E3201">
            <v>16219</v>
          </cell>
          <cell r="F3201">
            <v>16206</v>
          </cell>
          <cell r="H3201">
            <v>1.19</v>
          </cell>
          <cell r="L3201">
            <v>0.33414199999999999</v>
          </cell>
          <cell r="P3201">
            <v>487.83899999999994</v>
          </cell>
          <cell r="Q3201">
            <v>393.096</v>
          </cell>
          <cell r="R3201">
            <v>393.096</v>
          </cell>
        </row>
        <row r="3202">
          <cell r="A3202" t="str">
            <v xml:space="preserve"> </v>
          </cell>
          <cell r="B3202" t="str">
            <v xml:space="preserve"> </v>
          </cell>
          <cell r="C3202" t="str">
            <v xml:space="preserve">Жилзаказчик </v>
          </cell>
          <cell r="D3202">
            <v>3422.7</v>
          </cell>
          <cell r="E3202">
            <v>16219</v>
          </cell>
          <cell r="F3202">
            <v>16206</v>
          </cell>
          <cell r="H3202">
            <v>1.19</v>
          </cell>
          <cell r="L3202">
            <v>0.33414199999999999</v>
          </cell>
          <cell r="P3202">
            <v>487.83899999999994</v>
          </cell>
          <cell r="Q3202">
            <v>393.096</v>
          </cell>
          <cell r="R3202">
            <v>393.096</v>
          </cell>
        </row>
        <row r="3203">
          <cell r="A3203" t="str">
            <v xml:space="preserve"> </v>
          </cell>
          <cell r="B3203" t="str">
            <v xml:space="preserve"> </v>
          </cell>
          <cell r="C3203" t="str">
            <v xml:space="preserve">Прочие </v>
          </cell>
          <cell r="D3203">
            <v>527.55999999999995</v>
          </cell>
          <cell r="E3203">
            <v>0</v>
          </cell>
          <cell r="F3203">
            <v>2854</v>
          </cell>
          <cell r="H3203">
            <v>1.19</v>
          </cell>
          <cell r="L3203">
            <v>1.8060000000000003E-2</v>
          </cell>
          <cell r="P3203">
            <v>24.692</v>
          </cell>
          <cell r="Q3203">
            <v>0</v>
          </cell>
          <cell r="R3203">
            <v>24.692</v>
          </cell>
        </row>
        <row r="3204">
          <cell r="A3204" t="str">
            <v>Тепловые потери в наружных сетях потребителей</v>
          </cell>
          <cell r="H3204">
            <v>1.19</v>
          </cell>
        </row>
        <row r="3205">
          <cell r="A3205" t="str">
            <v xml:space="preserve">Московск.42 </v>
          </cell>
          <cell r="B3205" t="str">
            <v xml:space="preserve">40 Лет Победы 33/9 пристр </v>
          </cell>
          <cell r="C3205" t="str">
            <v xml:space="preserve">Прочие </v>
          </cell>
          <cell r="D3205">
            <v>526.79999999999995</v>
          </cell>
          <cell r="E3205">
            <v>0</v>
          </cell>
          <cell r="F3205">
            <v>3370</v>
          </cell>
          <cell r="G3205">
            <v>0</v>
          </cell>
          <cell r="H3205">
            <v>1.19</v>
          </cell>
          <cell r="I3205">
            <v>4.5999999999999996</v>
          </cell>
          <cell r="J3205" t="str">
            <v xml:space="preserve">2 </v>
          </cell>
          <cell r="K3205">
            <v>167</v>
          </cell>
          <cell r="L3205">
            <v>3.0823E-2</v>
          </cell>
          <cell r="M3205">
            <v>-19</v>
          </cell>
          <cell r="N3205">
            <v>18</v>
          </cell>
          <cell r="O3205">
            <v>1</v>
          </cell>
          <cell r="P3205">
            <v>45.000999999999998</v>
          </cell>
          <cell r="Q3205">
            <v>0</v>
          </cell>
          <cell r="R3205">
            <v>45.000999999999998</v>
          </cell>
        </row>
        <row r="3206">
          <cell r="A3206" t="str">
            <v xml:space="preserve">Московск.42 </v>
          </cell>
          <cell r="B3206" t="str">
            <v xml:space="preserve">40Л Победы 37/3  ж/д </v>
          </cell>
          <cell r="C3206" t="str">
            <v xml:space="preserve">Население </v>
          </cell>
          <cell r="D3206">
            <v>4189.2</v>
          </cell>
          <cell r="E3206">
            <v>17378</v>
          </cell>
          <cell r="F3206">
            <v>17368.02</v>
          </cell>
          <cell r="G3206">
            <v>0.37</v>
          </cell>
          <cell r="H3206">
            <v>1.19</v>
          </cell>
          <cell r="I3206">
            <v>4.5999999999999996</v>
          </cell>
          <cell r="J3206" t="str">
            <v xml:space="preserve">10 </v>
          </cell>
          <cell r="K3206">
            <v>167</v>
          </cell>
          <cell r="L3206">
            <v>0.29809000000000002</v>
          </cell>
          <cell r="M3206">
            <v>-19</v>
          </cell>
          <cell r="N3206">
            <v>18</v>
          </cell>
          <cell r="O3206">
            <v>1</v>
          </cell>
          <cell r="P3206">
            <v>435.20400000000001</v>
          </cell>
          <cell r="Q3206">
            <v>416.84100000000001</v>
          </cell>
          <cell r="R3206">
            <v>416.84100000000001</v>
          </cell>
        </row>
        <row r="3207">
          <cell r="A3207" t="str">
            <v xml:space="preserve">Московск.42 </v>
          </cell>
          <cell r="B3207" t="str">
            <v xml:space="preserve">40 Л Победы 37/1 офис </v>
          </cell>
          <cell r="C3207" t="str">
            <v xml:space="preserve">Прочие </v>
          </cell>
          <cell r="D3207">
            <v>246.94</v>
          </cell>
          <cell r="E3207">
            <v>0</v>
          </cell>
          <cell r="F3207">
            <v>913.67</v>
          </cell>
          <cell r="G3207">
            <v>0.34</v>
          </cell>
          <cell r="H3207">
            <v>1.19</v>
          </cell>
          <cell r="I3207">
            <v>4.5999999999999996</v>
          </cell>
          <cell r="J3207" t="str">
            <v xml:space="preserve"> </v>
          </cell>
          <cell r="K3207">
            <v>167</v>
          </cell>
          <cell r="L3207">
            <v>1.4410000000000001E-2</v>
          </cell>
          <cell r="M3207">
            <v>-19</v>
          </cell>
          <cell r="N3207">
            <v>18</v>
          </cell>
          <cell r="O3207">
            <v>1</v>
          </cell>
          <cell r="P3207">
            <v>21.039000000000001</v>
          </cell>
          <cell r="Q3207">
            <v>0</v>
          </cell>
          <cell r="R3207">
            <v>21.039000000000001</v>
          </cell>
        </row>
        <row r="3208">
          <cell r="A3208" t="str">
            <v xml:space="preserve">Московск.42 </v>
          </cell>
          <cell r="B3208" t="str">
            <v xml:space="preserve">40Л Победы 35  магазин </v>
          </cell>
          <cell r="C3208" t="str">
            <v xml:space="preserve">Прочие </v>
          </cell>
          <cell r="D3208">
            <v>603</v>
          </cell>
          <cell r="E3208">
            <v>1507</v>
          </cell>
          <cell r="F3208">
            <v>929.55</v>
          </cell>
          <cell r="G3208">
            <v>0.38</v>
          </cell>
          <cell r="H3208">
            <v>1.19</v>
          </cell>
          <cell r="I3208">
            <v>4.5999999999999996</v>
          </cell>
          <cell r="J3208" t="str">
            <v xml:space="preserve"> </v>
          </cell>
          <cell r="K3208">
            <v>167</v>
          </cell>
          <cell r="L3208">
            <v>1.4938E-2</v>
          </cell>
          <cell r="M3208">
            <v>-19</v>
          </cell>
          <cell r="N3208">
            <v>15</v>
          </cell>
          <cell r="O3208">
            <v>1</v>
          </cell>
          <cell r="P3208">
            <v>18.45</v>
          </cell>
          <cell r="Q3208">
            <v>0</v>
          </cell>
          <cell r="R3208">
            <v>18.45</v>
          </cell>
        </row>
        <row r="3209">
          <cell r="A3209" t="str">
            <v xml:space="preserve">Московск.42 </v>
          </cell>
          <cell r="B3209" t="str">
            <v xml:space="preserve">Зиповская 14  магазин </v>
          </cell>
          <cell r="C3209" t="str">
            <v xml:space="preserve">Прочие </v>
          </cell>
          <cell r="D3209">
            <v>392</v>
          </cell>
          <cell r="E3209">
            <v>0</v>
          </cell>
          <cell r="F3209">
            <v>1763.98</v>
          </cell>
          <cell r="G3209">
            <v>0.37</v>
          </cell>
          <cell r="H3209">
            <v>1.19</v>
          </cell>
          <cell r="I3209">
            <v>4.5999999999999996</v>
          </cell>
          <cell r="J3209" t="str">
            <v xml:space="preserve"> </v>
          </cell>
          <cell r="K3209">
            <v>167</v>
          </cell>
          <cell r="L3209">
            <v>2.7520000000000003E-2</v>
          </cell>
          <cell r="M3209">
            <v>-19</v>
          </cell>
          <cell r="N3209">
            <v>15</v>
          </cell>
          <cell r="O3209">
            <v>1</v>
          </cell>
          <cell r="P3209">
            <v>33.991</v>
          </cell>
          <cell r="Q3209">
            <v>0</v>
          </cell>
          <cell r="R3209">
            <v>33.991</v>
          </cell>
        </row>
        <row r="3210">
          <cell r="A3210" t="str">
            <v xml:space="preserve">Московск.42 </v>
          </cell>
          <cell r="B3210" t="str">
            <v xml:space="preserve">Зиповская 12 ж/д </v>
          </cell>
          <cell r="C3210" t="str">
            <v xml:space="preserve">Население </v>
          </cell>
          <cell r="D3210">
            <v>3858.4</v>
          </cell>
          <cell r="E3210">
            <v>17372</v>
          </cell>
          <cell r="F3210">
            <v>19261.150000000001</v>
          </cell>
          <cell r="G3210">
            <v>0.37</v>
          </cell>
          <cell r="H3210">
            <v>1.19</v>
          </cell>
          <cell r="I3210">
            <v>4.5999999999999996</v>
          </cell>
          <cell r="J3210" t="str">
            <v xml:space="preserve">9 </v>
          </cell>
          <cell r="K3210">
            <v>167</v>
          </cell>
          <cell r="L3210">
            <v>0.33121200000000001</v>
          </cell>
          <cell r="M3210">
            <v>-19</v>
          </cell>
          <cell r="N3210">
            <v>18</v>
          </cell>
          <cell r="O3210">
            <v>1</v>
          </cell>
          <cell r="P3210">
            <v>483.56299999999999</v>
          </cell>
          <cell r="Q3210">
            <v>383.92200000000003</v>
          </cell>
          <cell r="R3210">
            <v>383.92200000000003</v>
          </cell>
        </row>
        <row r="3211">
          <cell r="A3211" t="str">
            <v xml:space="preserve">Московск.42 </v>
          </cell>
          <cell r="B3211" t="str">
            <v xml:space="preserve">Зиповская 24/2 спортивный комплекс </v>
          </cell>
          <cell r="C3211" t="str">
            <v xml:space="preserve">Прочие </v>
          </cell>
          <cell r="D3211">
            <v>615.94000000000005</v>
          </cell>
          <cell r="E3211">
            <v>0</v>
          </cell>
          <cell r="F3211">
            <v>2771.72</v>
          </cell>
          <cell r="G3211">
            <v>0.37</v>
          </cell>
          <cell r="H3211">
            <v>1.19</v>
          </cell>
          <cell r="I3211">
            <v>4.5999999999999996</v>
          </cell>
          <cell r="J3211" t="str">
            <v xml:space="preserve"> </v>
          </cell>
          <cell r="K3211">
            <v>167</v>
          </cell>
          <cell r="L3211">
            <v>4.4999999999999998E-2</v>
          </cell>
          <cell r="M3211">
            <v>-19</v>
          </cell>
          <cell r="N3211">
            <v>16</v>
          </cell>
          <cell r="O3211">
            <v>1</v>
          </cell>
          <cell r="P3211">
            <v>59.146999999999998</v>
          </cell>
          <cell r="Q3211">
            <v>0</v>
          </cell>
          <cell r="R3211">
            <v>59.146999999999998</v>
          </cell>
        </row>
        <row r="3212">
          <cell r="A3212" t="str">
            <v xml:space="preserve">Московск.42 </v>
          </cell>
          <cell r="B3212" t="str">
            <v xml:space="preserve">Московская 48  офиc </v>
          </cell>
          <cell r="C3212" t="str">
            <v xml:space="preserve">Прочие </v>
          </cell>
          <cell r="D3212">
            <v>206.54</v>
          </cell>
          <cell r="E3212">
            <v>320</v>
          </cell>
          <cell r="F3212">
            <v>929.44</v>
          </cell>
          <cell r="G3212">
            <v>0.43</v>
          </cell>
          <cell r="H3212">
            <v>1.19</v>
          </cell>
          <cell r="I3212">
            <v>4.5999999999999996</v>
          </cell>
          <cell r="J3212" t="str">
            <v xml:space="preserve"> </v>
          </cell>
          <cell r="K3212">
            <v>167</v>
          </cell>
          <cell r="L3212">
            <v>1.8539E-2</v>
          </cell>
          <cell r="M3212">
            <v>-19</v>
          </cell>
          <cell r="N3212">
            <v>18</v>
          </cell>
          <cell r="O3212">
            <v>1</v>
          </cell>
          <cell r="P3212">
            <v>27.065999999999999</v>
          </cell>
          <cell r="Q3212">
            <v>0</v>
          </cell>
          <cell r="R3212">
            <v>27.065999999999999</v>
          </cell>
        </row>
        <row r="3213">
          <cell r="A3213" t="str">
            <v xml:space="preserve">Московск.42 </v>
          </cell>
          <cell r="B3213" t="str">
            <v xml:space="preserve">40Л Победы 37/1 офис </v>
          </cell>
          <cell r="C3213" t="str">
            <v xml:space="preserve">Прочие </v>
          </cell>
          <cell r="D3213">
            <v>214.38</v>
          </cell>
          <cell r="E3213">
            <v>0</v>
          </cell>
          <cell r="F3213">
            <v>793.2</v>
          </cell>
          <cell r="G3213">
            <v>0.34</v>
          </cell>
          <cell r="H3213">
            <v>1.19</v>
          </cell>
          <cell r="I3213">
            <v>4.5999999999999996</v>
          </cell>
          <cell r="J3213" t="str">
            <v xml:space="preserve"> </v>
          </cell>
          <cell r="K3213">
            <v>167</v>
          </cell>
          <cell r="L3213">
            <v>1.251E-2</v>
          </cell>
          <cell r="M3213">
            <v>-19</v>
          </cell>
          <cell r="N3213">
            <v>18</v>
          </cell>
          <cell r="O3213">
            <v>1</v>
          </cell>
          <cell r="P3213">
            <v>18.265000000000001</v>
          </cell>
          <cell r="Q3213">
            <v>0</v>
          </cell>
          <cell r="R3213">
            <v>18.265000000000001</v>
          </cell>
        </row>
        <row r="3214">
          <cell r="A3214" t="str">
            <v xml:space="preserve">Московск.42 </v>
          </cell>
          <cell r="B3214" t="str">
            <v xml:space="preserve">40Л Победы 33/1  ж/д </v>
          </cell>
          <cell r="C3214" t="str">
            <v xml:space="preserve">ИТП Население </v>
          </cell>
          <cell r="D3214">
            <v>11469.3</v>
          </cell>
          <cell r="E3214">
            <v>51622</v>
          </cell>
          <cell r="F3214">
            <v>51612</v>
          </cell>
          <cell r="G3214">
            <v>0.34</v>
          </cell>
          <cell r="H3214">
            <v>1.19</v>
          </cell>
          <cell r="I3214">
            <v>4.5999999999999996</v>
          </cell>
          <cell r="J3214" t="str">
            <v xml:space="preserve">10 </v>
          </cell>
          <cell r="K3214">
            <v>167</v>
          </cell>
          <cell r="L3214">
            <v>0.81400000000000006</v>
          </cell>
          <cell r="M3214">
            <v>-19</v>
          </cell>
          <cell r="N3214">
            <v>18</v>
          </cell>
          <cell r="O3214">
            <v>1</v>
          </cell>
          <cell r="P3214">
            <v>1188.422</v>
          </cell>
          <cell r="Q3214">
            <v>1141.23</v>
          </cell>
          <cell r="R3214">
            <v>1141.23</v>
          </cell>
        </row>
        <row r="3215">
          <cell r="A3215" t="str">
            <v xml:space="preserve">Московск.42 </v>
          </cell>
          <cell r="B3215" t="str">
            <v xml:space="preserve">Московская 48  адм.зд. </v>
          </cell>
          <cell r="C3215" t="str">
            <v xml:space="preserve">Прочие </v>
          </cell>
          <cell r="D3215">
            <v>119.91</v>
          </cell>
          <cell r="E3215">
            <v>0</v>
          </cell>
          <cell r="F3215">
            <v>419.7</v>
          </cell>
          <cell r="G3215">
            <v>0.35</v>
          </cell>
          <cell r="H3215">
            <v>1.19</v>
          </cell>
          <cell r="I3215">
            <v>4.5999999999999996</v>
          </cell>
          <cell r="J3215" t="str">
            <v xml:space="preserve"> </v>
          </cell>
          <cell r="K3215">
            <v>167</v>
          </cell>
          <cell r="L3215">
            <v>6.8139999999999997E-3</v>
          </cell>
          <cell r="M3215">
            <v>-19</v>
          </cell>
          <cell r="N3215">
            <v>18</v>
          </cell>
          <cell r="O3215">
            <v>1</v>
          </cell>
          <cell r="P3215">
            <v>9.9480000000000004</v>
          </cell>
          <cell r="Q3215">
            <v>0</v>
          </cell>
          <cell r="R3215">
            <v>9.9480000000000004</v>
          </cell>
        </row>
        <row r="3216">
          <cell r="A3216" t="str">
            <v xml:space="preserve">Московск.42 </v>
          </cell>
          <cell r="B3216" t="str">
            <v xml:space="preserve">Зиповская 12 офис </v>
          </cell>
          <cell r="C3216" t="str">
            <v xml:space="preserve">Прочие </v>
          </cell>
          <cell r="D3216">
            <v>361.8</v>
          </cell>
          <cell r="E3216">
            <v>0</v>
          </cell>
          <cell r="F3216">
            <v>1628.08</v>
          </cell>
          <cell r="G3216">
            <v>0.37</v>
          </cell>
          <cell r="H3216">
            <v>1.19</v>
          </cell>
          <cell r="I3216">
            <v>4.5999999999999996</v>
          </cell>
          <cell r="J3216" t="str">
            <v xml:space="preserve"> </v>
          </cell>
          <cell r="K3216">
            <v>167</v>
          </cell>
          <cell r="L3216">
            <v>2.7942999999999999E-2</v>
          </cell>
          <cell r="M3216">
            <v>-19</v>
          </cell>
          <cell r="N3216">
            <v>18</v>
          </cell>
          <cell r="O3216">
            <v>1</v>
          </cell>
          <cell r="P3216">
            <v>40.795000000000002</v>
          </cell>
          <cell r="Q3216">
            <v>0</v>
          </cell>
          <cell r="R3216">
            <v>40.795000000000002</v>
          </cell>
        </row>
        <row r="3217">
          <cell r="A3217" t="str">
            <v xml:space="preserve">Московск.42 </v>
          </cell>
          <cell r="B3217" t="str">
            <v xml:space="preserve">40Л Победы 37/2 ж/дом ц/о </v>
          </cell>
          <cell r="C3217" t="str">
            <v xml:space="preserve">Население </v>
          </cell>
          <cell r="D3217">
            <v>15673.3</v>
          </cell>
          <cell r="E3217">
            <v>60071</v>
          </cell>
          <cell r="F3217">
            <v>60060.06</v>
          </cell>
          <cell r="G3217">
            <v>0.34</v>
          </cell>
          <cell r="H3217">
            <v>1.19</v>
          </cell>
          <cell r="I3217">
            <v>4.5999999999999996</v>
          </cell>
          <cell r="J3217" t="str">
            <v xml:space="preserve">11 </v>
          </cell>
          <cell r="K3217">
            <v>167</v>
          </cell>
          <cell r="L3217">
            <v>0.94724000000000008</v>
          </cell>
          <cell r="M3217">
            <v>-19</v>
          </cell>
          <cell r="N3217">
            <v>18</v>
          </cell>
          <cell r="O3217">
            <v>1</v>
          </cell>
          <cell r="P3217">
            <v>1382.9490000000001</v>
          </cell>
          <cell r="Q3217">
            <v>1559.5419999999999</v>
          </cell>
          <cell r="R3217">
            <v>1559.5419999999999</v>
          </cell>
        </row>
        <row r="3218">
          <cell r="A3218" t="str">
            <v xml:space="preserve">Московск.42 </v>
          </cell>
          <cell r="B3218" t="str">
            <v xml:space="preserve">Московская 46 адм.зд. </v>
          </cell>
          <cell r="C3218" t="str">
            <v xml:space="preserve">Прочие </v>
          </cell>
          <cell r="D3218">
            <v>195</v>
          </cell>
          <cell r="E3218">
            <v>0</v>
          </cell>
          <cell r="F3218">
            <v>830</v>
          </cell>
          <cell r="G3218">
            <v>0.43</v>
          </cell>
          <cell r="H3218">
            <v>1.19</v>
          </cell>
          <cell r="I3218">
            <v>4.5999999999999996</v>
          </cell>
          <cell r="J3218" t="str">
            <v xml:space="preserve"> </v>
          </cell>
          <cell r="K3218">
            <v>167</v>
          </cell>
          <cell r="L3218">
            <v>1.6556999999999999E-2</v>
          </cell>
          <cell r="M3218">
            <v>-19</v>
          </cell>
          <cell r="N3218">
            <v>18</v>
          </cell>
          <cell r="O3218">
            <v>1</v>
          </cell>
          <cell r="P3218">
            <v>24.172999999999998</v>
          </cell>
          <cell r="Q3218">
            <v>0</v>
          </cell>
          <cell r="R3218">
            <v>24.172999999999998</v>
          </cell>
        </row>
        <row r="3219">
          <cell r="A3219" t="str">
            <v xml:space="preserve">Московск.42 </v>
          </cell>
          <cell r="B3219" t="str">
            <v xml:space="preserve">40Л Победы 37 Инст-т </v>
          </cell>
          <cell r="C3219" t="str">
            <v xml:space="preserve">Прочие </v>
          </cell>
          <cell r="D3219">
            <v>2559.17</v>
          </cell>
          <cell r="E3219">
            <v>10388</v>
          </cell>
          <cell r="F3219">
            <v>8957.09</v>
          </cell>
          <cell r="G3219">
            <v>0.35</v>
          </cell>
          <cell r="H3219">
            <v>1.19</v>
          </cell>
          <cell r="I3219">
            <v>4.5999999999999996</v>
          </cell>
          <cell r="J3219" t="str">
            <v xml:space="preserve"> </v>
          </cell>
          <cell r="K3219">
            <v>167</v>
          </cell>
          <cell r="L3219">
            <v>0.145422</v>
          </cell>
          <cell r="M3219">
            <v>-19</v>
          </cell>
          <cell r="N3219">
            <v>18</v>
          </cell>
          <cell r="O3219">
            <v>1</v>
          </cell>
          <cell r="P3219">
            <v>212.31299999999999</v>
          </cell>
          <cell r="Q3219">
            <v>0</v>
          </cell>
          <cell r="R3219">
            <v>212.31299999999999</v>
          </cell>
        </row>
        <row r="3220">
          <cell r="A3220" t="str">
            <v xml:space="preserve">Московск.42 </v>
          </cell>
          <cell r="B3220" t="str">
            <v xml:space="preserve">40Л Победы 37 ПРОХОДНАЯ ИН-ТА </v>
          </cell>
          <cell r="C3220" t="str">
            <v xml:space="preserve">Прочие </v>
          </cell>
          <cell r="D3220">
            <v>35.67</v>
          </cell>
          <cell r="E3220">
            <v>0</v>
          </cell>
          <cell r="F3220">
            <v>124.83</v>
          </cell>
          <cell r="G3220">
            <v>0.43</v>
          </cell>
          <cell r="H3220">
            <v>1.19</v>
          </cell>
          <cell r="I3220">
            <v>4.5999999999999996</v>
          </cell>
          <cell r="J3220" t="str">
            <v xml:space="preserve"> </v>
          </cell>
          <cell r="K3220">
            <v>167</v>
          </cell>
          <cell r="L3220">
            <v>2.49E-3</v>
          </cell>
          <cell r="M3220">
            <v>-19</v>
          </cell>
          <cell r="N3220">
            <v>18</v>
          </cell>
          <cell r="O3220">
            <v>1</v>
          </cell>
          <cell r="P3220">
            <v>3.6349999999999998</v>
          </cell>
          <cell r="Q3220">
            <v>0</v>
          </cell>
          <cell r="R3220">
            <v>3.6349999999999998</v>
          </cell>
        </row>
        <row r="3221">
          <cell r="A3221" t="str">
            <v xml:space="preserve">Московск.42 </v>
          </cell>
          <cell r="B3221" t="str">
            <v xml:space="preserve">40 Л Победы 33/7 гараж </v>
          </cell>
          <cell r="C3221" t="str">
            <v xml:space="preserve">ИТП Прочие </v>
          </cell>
          <cell r="D3221">
            <v>874.9</v>
          </cell>
          <cell r="E3221">
            <v>3937</v>
          </cell>
          <cell r="F3221">
            <v>3937</v>
          </cell>
          <cell r="G3221">
            <v>0</v>
          </cell>
          <cell r="H3221">
            <v>1.19</v>
          </cell>
          <cell r="I3221">
            <v>4.5999999999999996</v>
          </cell>
          <cell r="J3221" t="str">
            <v xml:space="preserve"> </v>
          </cell>
          <cell r="K3221">
            <v>167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</row>
        <row r="3222">
          <cell r="A3222" t="str">
            <v xml:space="preserve">Московск.42 </v>
          </cell>
          <cell r="B3222" t="str">
            <v xml:space="preserve">40 Л Победы 33/7 офис </v>
          </cell>
          <cell r="C3222" t="str">
            <v xml:space="preserve">Прочие </v>
          </cell>
          <cell r="D3222">
            <v>827.27</v>
          </cell>
          <cell r="E3222">
            <v>0</v>
          </cell>
          <cell r="F3222">
            <v>2895.45</v>
          </cell>
          <cell r="G3222">
            <v>0.37</v>
          </cell>
          <cell r="H3222">
            <v>1.19</v>
          </cell>
          <cell r="I3222">
            <v>4.5999999999999996</v>
          </cell>
          <cell r="J3222" t="str">
            <v xml:space="preserve"> </v>
          </cell>
          <cell r="K3222">
            <v>167</v>
          </cell>
          <cell r="L3222">
            <v>4.9694999999999996E-2</v>
          </cell>
          <cell r="M3222">
            <v>-19</v>
          </cell>
          <cell r="N3222">
            <v>18</v>
          </cell>
          <cell r="O3222">
            <v>1</v>
          </cell>
          <cell r="P3222">
            <v>72.554000000000002</v>
          </cell>
          <cell r="Q3222">
            <v>0</v>
          </cell>
          <cell r="R3222">
            <v>72.554000000000002</v>
          </cell>
        </row>
        <row r="3223">
          <cell r="A3223" t="str">
            <v xml:space="preserve">Московск.42 </v>
          </cell>
          <cell r="B3223" t="str">
            <v xml:space="preserve">40 Л Победы 33/7 ж/д </v>
          </cell>
          <cell r="C3223" t="str">
            <v xml:space="preserve">ИТП Население </v>
          </cell>
          <cell r="D3223">
            <v>13272.9</v>
          </cell>
          <cell r="E3223">
            <v>59293</v>
          </cell>
          <cell r="F3223">
            <v>26226.01</v>
          </cell>
          <cell r="G3223">
            <v>0.37</v>
          </cell>
          <cell r="H3223">
            <v>1.19</v>
          </cell>
          <cell r="I3223">
            <v>4.5999999999999996</v>
          </cell>
          <cell r="J3223" t="str">
            <v xml:space="preserve">18 </v>
          </cell>
          <cell r="K3223">
            <v>167</v>
          </cell>
          <cell r="L3223">
            <v>0.45012099999999999</v>
          </cell>
          <cell r="M3223">
            <v>-19</v>
          </cell>
          <cell r="N3223">
            <v>18</v>
          </cell>
          <cell r="O3223">
            <v>1</v>
          </cell>
          <cell r="P3223">
            <v>657.16700000000003</v>
          </cell>
          <cell r="Q3223">
            <v>1614.1849999999999</v>
          </cell>
          <cell r="R3223">
            <v>1614.1849999999999</v>
          </cell>
        </row>
        <row r="3224">
          <cell r="A3224" t="str">
            <v xml:space="preserve">Московск.42 </v>
          </cell>
          <cell r="B3224" t="str">
            <v xml:space="preserve">Зиповская 14 </v>
          </cell>
          <cell r="C3224" t="str">
            <v xml:space="preserve">Прочие </v>
          </cell>
          <cell r="D3224">
            <v>141.9</v>
          </cell>
          <cell r="E3224">
            <v>562</v>
          </cell>
          <cell r="F3224">
            <v>562</v>
          </cell>
          <cell r="G3224">
            <v>0.37</v>
          </cell>
          <cell r="H3224">
            <v>1.19</v>
          </cell>
          <cell r="I3224">
            <v>4.5999999999999996</v>
          </cell>
          <cell r="J3224" t="str">
            <v xml:space="preserve">9 </v>
          </cell>
          <cell r="K3224">
            <v>167</v>
          </cell>
          <cell r="L3224">
            <v>8.7669999999999988E-3</v>
          </cell>
          <cell r="M3224">
            <v>-19</v>
          </cell>
          <cell r="N3224">
            <v>15</v>
          </cell>
          <cell r="O3224">
            <v>1</v>
          </cell>
          <cell r="P3224">
            <v>10.827999999999999</v>
          </cell>
          <cell r="Q3224">
            <v>0</v>
          </cell>
          <cell r="R3224">
            <v>10.827999999999999</v>
          </cell>
        </row>
        <row r="3225">
          <cell r="A3225" t="str">
            <v xml:space="preserve">Московск.42 </v>
          </cell>
          <cell r="B3225" t="str">
            <v xml:space="preserve">Зиповская 18 Д/С N221 </v>
          </cell>
          <cell r="C3225" t="str">
            <v xml:space="preserve">Бюджет </v>
          </cell>
          <cell r="D3225">
            <v>2133</v>
          </cell>
          <cell r="E3225">
            <v>0</v>
          </cell>
          <cell r="F3225">
            <v>9138</v>
          </cell>
          <cell r="G3225">
            <v>0.34</v>
          </cell>
          <cell r="H3225">
            <v>1.19</v>
          </cell>
          <cell r="I3225">
            <v>4.5999999999999996</v>
          </cell>
          <cell r="J3225" t="str">
            <v xml:space="preserve"> </v>
          </cell>
          <cell r="K3225">
            <v>167</v>
          </cell>
          <cell r="L3225">
            <v>0.15191099999999999</v>
          </cell>
          <cell r="M3225">
            <v>-19</v>
          </cell>
          <cell r="N3225">
            <v>20</v>
          </cell>
          <cell r="O3225">
            <v>1</v>
          </cell>
          <cell r="P3225">
            <v>241.637</v>
          </cell>
          <cell r="Q3225">
            <v>0</v>
          </cell>
          <cell r="R3225">
            <v>241.637</v>
          </cell>
        </row>
        <row r="3226">
          <cell r="A3226" t="str">
            <v xml:space="preserve">Московск.42 </v>
          </cell>
          <cell r="B3226" t="str">
            <v xml:space="preserve">Зиповская 14 маг-н </v>
          </cell>
          <cell r="C3226" t="str">
            <v xml:space="preserve">Прочие </v>
          </cell>
          <cell r="D3226">
            <v>348.9</v>
          </cell>
          <cell r="E3226">
            <v>0</v>
          </cell>
          <cell r="F3226">
            <v>1542.97</v>
          </cell>
          <cell r="G3226">
            <v>0.37</v>
          </cell>
          <cell r="H3226">
            <v>1.19</v>
          </cell>
          <cell r="I3226">
            <v>4.5999999999999996</v>
          </cell>
          <cell r="J3226" t="str">
            <v xml:space="preserve"> </v>
          </cell>
          <cell r="K3226">
            <v>167</v>
          </cell>
          <cell r="L3226">
            <v>2.4544E-2</v>
          </cell>
          <cell r="M3226">
            <v>-19</v>
          </cell>
          <cell r="N3226">
            <v>16</v>
          </cell>
          <cell r="O3226">
            <v>1</v>
          </cell>
          <cell r="P3226">
            <v>32.26</v>
          </cell>
          <cell r="Q3226">
            <v>0</v>
          </cell>
          <cell r="R3226">
            <v>32.26</v>
          </cell>
        </row>
        <row r="3227">
          <cell r="A3227" t="str">
            <v xml:space="preserve">Московск.42 </v>
          </cell>
          <cell r="B3227" t="str">
            <v xml:space="preserve">40 Л Поб 33/9 лит 3 встр </v>
          </cell>
          <cell r="C3227" t="str">
            <v xml:space="preserve">Прочие </v>
          </cell>
          <cell r="D3227">
            <v>718</v>
          </cell>
          <cell r="E3227">
            <v>0</v>
          </cell>
          <cell r="F3227">
            <v>3158</v>
          </cell>
          <cell r="G3227">
            <v>0</v>
          </cell>
          <cell r="H3227">
            <v>1.19</v>
          </cell>
          <cell r="I3227">
            <v>4.5999999999999996</v>
          </cell>
          <cell r="J3227" t="str">
            <v xml:space="preserve">16 </v>
          </cell>
          <cell r="K3227">
            <v>167</v>
          </cell>
          <cell r="L3227">
            <v>5.1200000000000002E-2</v>
          </cell>
          <cell r="M3227">
            <v>-19</v>
          </cell>
          <cell r="N3227">
            <v>18</v>
          </cell>
          <cell r="O3227">
            <v>1</v>
          </cell>
          <cell r="P3227">
            <v>74.751999999999995</v>
          </cell>
          <cell r="Q3227">
            <v>0</v>
          </cell>
          <cell r="R3227">
            <v>74.751999999999995</v>
          </cell>
        </row>
        <row r="3228">
          <cell r="A3228" t="str">
            <v xml:space="preserve">Московск.42 </v>
          </cell>
          <cell r="B3228" t="str">
            <v xml:space="preserve">40 Л поб 33/10 лит 2 встр </v>
          </cell>
          <cell r="C3228" t="str">
            <v xml:space="preserve">Прочие </v>
          </cell>
          <cell r="D3228">
            <v>745</v>
          </cell>
          <cell r="E3228">
            <v>0</v>
          </cell>
          <cell r="F3228">
            <v>3281</v>
          </cell>
          <cell r="G3228">
            <v>0</v>
          </cell>
          <cell r="H3228">
            <v>1.19</v>
          </cell>
          <cell r="I3228">
            <v>4.5999999999999996</v>
          </cell>
          <cell r="J3228" t="str">
            <v xml:space="preserve">16 </v>
          </cell>
          <cell r="K3228">
            <v>167</v>
          </cell>
          <cell r="L3228">
            <v>5.2160000000000005E-2</v>
          </cell>
          <cell r="M3228">
            <v>-19</v>
          </cell>
          <cell r="N3228">
            <v>18</v>
          </cell>
          <cell r="O3228">
            <v>1</v>
          </cell>
          <cell r="P3228">
            <v>76.153000000000006</v>
          </cell>
          <cell r="Q3228">
            <v>0</v>
          </cell>
          <cell r="R3228">
            <v>76.153000000000006</v>
          </cell>
        </row>
        <row r="3229">
          <cell r="A3229" t="str">
            <v xml:space="preserve">Московск.42 </v>
          </cell>
          <cell r="B3229" t="str">
            <v xml:space="preserve">40 Л поб 33/11 лит 1 встр </v>
          </cell>
          <cell r="C3229" t="str">
            <v xml:space="preserve">Прочие </v>
          </cell>
          <cell r="D3229">
            <v>745</v>
          </cell>
          <cell r="E3229">
            <v>0</v>
          </cell>
          <cell r="F3229">
            <v>3281</v>
          </cell>
          <cell r="G3229">
            <v>0</v>
          </cell>
          <cell r="H3229">
            <v>1.19</v>
          </cell>
          <cell r="I3229">
            <v>4.5999999999999996</v>
          </cell>
          <cell r="J3229" t="str">
            <v xml:space="preserve">16 </v>
          </cell>
          <cell r="K3229">
            <v>167</v>
          </cell>
          <cell r="L3229">
            <v>5.2163000000000001E-2</v>
          </cell>
          <cell r="M3229">
            <v>-19</v>
          </cell>
          <cell r="N3229">
            <v>18</v>
          </cell>
          <cell r="O3229">
            <v>1</v>
          </cell>
          <cell r="P3229">
            <v>76.158000000000001</v>
          </cell>
          <cell r="Q3229">
            <v>0</v>
          </cell>
          <cell r="R3229">
            <v>76.158000000000001</v>
          </cell>
        </row>
        <row r="3230">
          <cell r="A3230" t="str">
            <v xml:space="preserve">Московск.42 </v>
          </cell>
          <cell r="B3230" t="str">
            <v xml:space="preserve">40Л Победы 33 лит6 офис </v>
          </cell>
          <cell r="C3230" t="str">
            <v xml:space="preserve">Прочие </v>
          </cell>
          <cell r="D3230">
            <v>591.5</v>
          </cell>
          <cell r="E3230">
            <v>0</v>
          </cell>
          <cell r="F3230">
            <v>2135</v>
          </cell>
          <cell r="G3230">
            <v>0</v>
          </cell>
          <cell r="H3230">
            <v>1.19</v>
          </cell>
          <cell r="I3230">
            <v>4.5999999999999996</v>
          </cell>
          <cell r="J3230" t="str">
            <v xml:space="preserve">14 </v>
          </cell>
          <cell r="K3230">
            <v>167</v>
          </cell>
          <cell r="L3230">
            <v>3.8900000000000004E-2</v>
          </cell>
          <cell r="M3230">
            <v>-19</v>
          </cell>
          <cell r="N3230">
            <v>18</v>
          </cell>
          <cell r="O3230">
            <v>1</v>
          </cell>
          <cell r="P3230">
            <v>56.792999999999999</v>
          </cell>
          <cell r="Q3230">
            <v>0</v>
          </cell>
          <cell r="R3230">
            <v>56.792999999999999</v>
          </cell>
        </row>
        <row r="3231">
          <cell r="A3231" t="str">
            <v xml:space="preserve">Московск.42 </v>
          </cell>
          <cell r="B3231" t="str">
            <v xml:space="preserve">40Л Победы 33/6 цоколь лит4 </v>
          </cell>
          <cell r="C3231" t="str">
            <v xml:space="preserve">Прочие </v>
          </cell>
          <cell r="D3231">
            <v>836.29</v>
          </cell>
          <cell r="E3231">
            <v>0</v>
          </cell>
          <cell r="F3231">
            <v>3498.97</v>
          </cell>
          <cell r="G3231">
            <v>0</v>
          </cell>
          <cell r="H3231">
            <v>1.19</v>
          </cell>
          <cell r="I3231">
            <v>4.5999999999999996</v>
          </cell>
          <cell r="J3231" t="str">
            <v xml:space="preserve">14 </v>
          </cell>
          <cell r="K3231">
            <v>167</v>
          </cell>
          <cell r="L3231">
            <v>3.8100000000000002E-2</v>
          </cell>
          <cell r="M3231">
            <v>-19</v>
          </cell>
          <cell r="N3231">
            <v>18</v>
          </cell>
          <cell r="O3231">
            <v>1</v>
          </cell>
          <cell r="P3231">
            <v>55.625999999999998</v>
          </cell>
          <cell r="Q3231">
            <v>0</v>
          </cell>
          <cell r="R3231">
            <v>55.625999999999998</v>
          </cell>
        </row>
        <row r="3232">
          <cell r="A3232" t="str">
            <v xml:space="preserve">Московск.42 </v>
          </cell>
          <cell r="B3232" t="str">
            <v xml:space="preserve">40 Л Поб 33/10 лит 2 ж/д </v>
          </cell>
          <cell r="C3232" t="str">
            <v xml:space="preserve">ИТП Население </v>
          </cell>
          <cell r="D3232">
            <v>13556.6</v>
          </cell>
          <cell r="E3232">
            <v>58481</v>
          </cell>
          <cell r="F3232">
            <v>58481</v>
          </cell>
          <cell r="G3232">
            <v>0</v>
          </cell>
          <cell r="H3232">
            <v>1.19</v>
          </cell>
          <cell r="I3232">
            <v>4.5999999999999996</v>
          </cell>
          <cell r="J3232" t="str">
            <v xml:space="preserve">16 </v>
          </cell>
          <cell r="K3232">
            <v>167</v>
          </cell>
          <cell r="L3232">
            <v>1.046975</v>
          </cell>
          <cell r="M3232">
            <v>-19</v>
          </cell>
          <cell r="N3232">
            <v>18</v>
          </cell>
          <cell r="O3232">
            <v>1</v>
          </cell>
          <cell r="P3232">
            <v>1528.559</v>
          </cell>
          <cell r="Q3232">
            <v>1648.6859999999999</v>
          </cell>
          <cell r="R3232">
            <v>1648.6859999999999</v>
          </cell>
        </row>
        <row r="3233">
          <cell r="A3233" t="str">
            <v xml:space="preserve">Московск.42 </v>
          </cell>
          <cell r="B3233" t="str">
            <v xml:space="preserve">40 Л Поб 33/9 лит 3 ж/д </v>
          </cell>
          <cell r="C3233" t="str">
            <v xml:space="preserve">ИТП Население </v>
          </cell>
          <cell r="D3233">
            <v>13180.8</v>
          </cell>
          <cell r="E3233">
            <v>56288</v>
          </cell>
          <cell r="F3233">
            <v>56288</v>
          </cell>
          <cell r="G3233">
            <v>0</v>
          </cell>
          <cell r="H3233">
            <v>1.19</v>
          </cell>
          <cell r="I3233">
            <v>4.5999999999999996</v>
          </cell>
          <cell r="J3233" t="str">
            <v xml:space="preserve">16 </v>
          </cell>
          <cell r="K3233">
            <v>167</v>
          </cell>
          <cell r="L3233">
            <v>1.1688000000000001</v>
          </cell>
          <cell r="M3233">
            <v>-19</v>
          </cell>
          <cell r="N3233">
            <v>18</v>
          </cell>
          <cell r="O3233">
            <v>1</v>
          </cell>
          <cell r="P3233">
            <v>1706.422</v>
          </cell>
          <cell r="Q3233">
            <v>1602.9860000000001</v>
          </cell>
          <cell r="R3233">
            <v>1602.9860000000001</v>
          </cell>
        </row>
        <row r="3234">
          <cell r="A3234" t="str">
            <v xml:space="preserve">Московск.42 </v>
          </cell>
          <cell r="B3234" t="str">
            <v xml:space="preserve">40 Л поб 33/11 лит 1 ж\д </v>
          </cell>
          <cell r="C3234" t="str">
            <v xml:space="preserve">ИТП Население </v>
          </cell>
          <cell r="D3234">
            <v>13556.6</v>
          </cell>
          <cell r="E3234">
            <v>58481</v>
          </cell>
          <cell r="F3234">
            <v>58481</v>
          </cell>
          <cell r="G3234">
            <v>0</v>
          </cell>
          <cell r="H3234">
            <v>1.19</v>
          </cell>
          <cell r="I3234">
            <v>4.5999999999999996</v>
          </cell>
          <cell r="J3234" t="str">
            <v xml:space="preserve">16 </v>
          </cell>
          <cell r="K3234">
            <v>167</v>
          </cell>
          <cell r="L3234">
            <v>1.046975</v>
          </cell>
          <cell r="M3234">
            <v>-19</v>
          </cell>
          <cell r="N3234">
            <v>18</v>
          </cell>
          <cell r="O3234">
            <v>1</v>
          </cell>
          <cell r="P3234">
            <v>1528.559</v>
          </cell>
          <cell r="Q3234">
            <v>1648.6859999999999</v>
          </cell>
          <cell r="R3234">
            <v>1648.6859999999999</v>
          </cell>
        </row>
        <row r="3235">
          <cell r="A3235" t="str">
            <v xml:space="preserve">Московск.42 </v>
          </cell>
          <cell r="B3235" t="str">
            <v xml:space="preserve">40Л Победы  33 лит5 ж/д </v>
          </cell>
          <cell r="C3235" t="str">
            <v xml:space="preserve">ИТП Население </v>
          </cell>
          <cell r="D3235">
            <v>5712.6</v>
          </cell>
          <cell r="E3235">
            <v>9689</v>
          </cell>
          <cell r="F3235">
            <v>43601</v>
          </cell>
          <cell r="G3235">
            <v>0</v>
          </cell>
          <cell r="H3235">
            <v>1.19</v>
          </cell>
          <cell r="I3235">
            <v>4.5999999999999996</v>
          </cell>
          <cell r="J3235" t="str">
            <v xml:space="preserve">14 </v>
          </cell>
          <cell r="K3235">
            <v>167</v>
          </cell>
          <cell r="L3235">
            <v>0.56991799999999992</v>
          </cell>
          <cell r="M3235">
            <v>-19</v>
          </cell>
          <cell r="N3235">
            <v>18</v>
          </cell>
          <cell r="O3235">
            <v>1</v>
          </cell>
          <cell r="P3235">
            <v>832.06899999999996</v>
          </cell>
          <cell r="Q3235">
            <v>694.73800000000006</v>
          </cell>
          <cell r="R3235">
            <v>694.73800000000006</v>
          </cell>
        </row>
        <row r="3236">
          <cell r="A3236" t="str">
            <v xml:space="preserve">Московск.42 </v>
          </cell>
          <cell r="B3236" t="str">
            <v xml:space="preserve">40Л Победы 33 лит6 ж/д </v>
          </cell>
          <cell r="C3236" t="str">
            <v xml:space="preserve">ИТП Население </v>
          </cell>
          <cell r="D3236">
            <v>5436.9</v>
          </cell>
          <cell r="E3236">
            <v>48760</v>
          </cell>
          <cell r="F3236">
            <v>48760</v>
          </cell>
          <cell r="G3236">
            <v>0</v>
          </cell>
          <cell r="H3236">
            <v>1.19</v>
          </cell>
          <cell r="I3236">
            <v>4.5999999999999996</v>
          </cell>
          <cell r="J3236" t="str">
            <v xml:space="preserve">14 </v>
          </cell>
          <cell r="K3236">
            <v>167</v>
          </cell>
          <cell r="L3236">
            <v>0.62650000000000006</v>
          </cell>
          <cell r="M3236">
            <v>-19</v>
          </cell>
          <cell r="N3236">
            <v>18</v>
          </cell>
          <cell r="O3236">
            <v>1</v>
          </cell>
          <cell r="P3236">
            <v>914.67600000000004</v>
          </cell>
          <cell r="Q3236">
            <v>661.21</v>
          </cell>
          <cell r="R3236">
            <v>661.21</v>
          </cell>
        </row>
        <row r="3237">
          <cell r="A3237" t="str">
            <v xml:space="preserve">Московск.42 </v>
          </cell>
          <cell r="B3237" t="str">
            <v xml:space="preserve">40Л Победы 33/6 лит4 </v>
          </cell>
          <cell r="C3237" t="str">
            <v xml:space="preserve">ИТП Население </v>
          </cell>
          <cell r="D3237">
            <v>11654.2</v>
          </cell>
          <cell r="E3237">
            <v>48760</v>
          </cell>
          <cell r="F3237">
            <v>48759.839999999997</v>
          </cell>
          <cell r="G3237">
            <v>0</v>
          </cell>
          <cell r="H3237">
            <v>1.19</v>
          </cell>
          <cell r="I3237">
            <v>4.5999999999999996</v>
          </cell>
          <cell r="J3237" t="str">
            <v xml:space="preserve">14 </v>
          </cell>
          <cell r="K3237">
            <v>167</v>
          </cell>
          <cell r="L3237">
            <v>0.66280000000000006</v>
          </cell>
          <cell r="M3237">
            <v>-19</v>
          </cell>
          <cell r="N3237">
            <v>18</v>
          </cell>
          <cell r="O3237">
            <v>1</v>
          </cell>
          <cell r="P3237">
            <v>967.673</v>
          </cell>
          <cell r="Q3237">
            <v>1417.325</v>
          </cell>
          <cell r="R3237">
            <v>1417.325</v>
          </cell>
        </row>
        <row r="3238">
          <cell r="A3238" t="str">
            <v xml:space="preserve">Московск.42 </v>
          </cell>
          <cell r="B3238" t="str">
            <v xml:space="preserve">40 лет Победы 35 </v>
          </cell>
          <cell r="C3238" t="str">
            <v xml:space="preserve">Жилзаказчик </v>
          </cell>
          <cell r="D3238">
            <v>2704</v>
          </cell>
          <cell r="E3238">
            <v>10074</v>
          </cell>
          <cell r="F3238">
            <v>10115.07</v>
          </cell>
          <cell r="G3238">
            <v>0.377</v>
          </cell>
          <cell r="H3238">
            <v>1.19</v>
          </cell>
          <cell r="I3238">
            <v>4.5999999999999996</v>
          </cell>
          <cell r="J3238" t="str">
            <v xml:space="preserve">5 </v>
          </cell>
          <cell r="K3238">
            <v>167</v>
          </cell>
          <cell r="L3238">
            <v>0.17689099999999999</v>
          </cell>
          <cell r="M3238">
            <v>-19</v>
          </cell>
          <cell r="N3238">
            <v>18</v>
          </cell>
          <cell r="O3238">
            <v>1</v>
          </cell>
          <cell r="P3238">
            <v>258.25700000000001</v>
          </cell>
          <cell r="Q3238">
            <v>269.05599999999998</v>
          </cell>
          <cell r="R3238">
            <v>269.05599999999998</v>
          </cell>
        </row>
        <row r="3239">
          <cell r="A3239" t="str">
            <v xml:space="preserve">Московск.42 </v>
          </cell>
          <cell r="B3239" t="str">
            <v xml:space="preserve">40 лет Победы 37/1 </v>
          </cell>
          <cell r="C3239" t="str">
            <v xml:space="preserve">Жилзаказчик </v>
          </cell>
          <cell r="D3239">
            <v>12297.3</v>
          </cell>
          <cell r="E3239">
            <v>54356</v>
          </cell>
          <cell r="F3239">
            <v>52858.61</v>
          </cell>
          <cell r="G3239">
            <v>0.34</v>
          </cell>
          <cell r="H3239">
            <v>1.19</v>
          </cell>
          <cell r="I3239">
            <v>4.5999999999999996</v>
          </cell>
          <cell r="J3239" t="str">
            <v xml:space="preserve">9 </v>
          </cell>
          <cell r="K3239">
            <v>167</v>
          </cell>
          <cell r="L3239">
            <v>0.83366200000000001</v>
          </cell>
          <cell r="M3239">
            <v>-19</v>
          </cell>
          <cell r="N3239">
            <v>18</v>
          </cell>
          <cell r="O3239">
            <v>1</v>
          </cell>
          <cell r="P3239">
            <v>1217.1279999999999</v>
          </cell>
          <cell r="Q3239">
            <v>1223.6189999999999</v>
          </cell>
          <cell r="R3239">
            <v>1223.6189999999999</v>
          </cell>
        </row>
        <row r="3240">
          <cell r="A3240" t="str">
            <v xml:space="preserve">Московск.42 </v>
          </cell>
          <cell r="B3240" t="str">
            <v xml:space="preserve">Зиповская 22 цо </v>
          </cell>
          <cell r="C3240" t="str">
            <v xml:space="preserve">Жилзаказчик </v>
          </cell>
          <cell r="D3240">
            <v>6144.1</v>
          </cell>
          <cell r="E3240">
            <v>9</v>
          </cell>
          <cell r="F3240">
            <v>26800</v>
          </cell>
          <cell r="G3240">
            <v>0</v>
          </cell>
          <cell r="H3240">
            <v>1.19</v>
          </cell>
          <cell r="I3240">
            <v>4.5999999999999996</v>
          </cell>
          <cell r="J3240" t="str">
            <v xml:space="preserve">9 </v>
          </cell>
          <cell r="K3240">
            <v>167</v>
          </cell>
          <cell r="L3240">
            <v>0.45550000000000002</v>
          </cell>
          <cell r="M3240">
            <v>-19</v>
          </cell>
          <cell r="N3240">
            <v>18</v>
          </cell>
          <cell r="O3240">
            <v>1</v>
          </cell>
          <cell r="P3240">
            <v>665.02</v>
          </cell>
          <cell r="Q3240">
            <v>611.35900000000004</v>
          </cell>
          <cell r="R3240">
            <v>611.35900000000004</v>
          </cell>
        </row>
        <row r="3241">
          <cell r="A3241" t="str">
            <v xml:space="preserve">Московск.42 </v>
          </cell>
          <cell r="B3241" t="str">
            <v xml:space="preserve">Московская 48 </v>
          </cell>
          <cell r="C3241" t="str">
            <v xml:space="preserve">Жилзаказчик </v>
          </cell>
          <cell r="D3241">
            <v>8720.6</v>
          </cell>
          <cell r="E3241">
            <v>32760</v>
          </cell>
          <cell r="F3241">
            <v>31787.11</v>
          </cell>
          <cell r="G3241">
            <v>0.35</v>
          </cell>
          <cell r="H3241">
            <v>1.19</v>
          </cell>
          <cell r="I3241">
            <v>4.5999999999999996</v>
          </cell>
          <cell r="J3241" t="str">
            <v xml:space="preserve">10 </v>
          </cell>
          <cell r="K3241">
            <v>167</v>
          </cell>
          <cell r="L3241">
            <v>0.51607700000000001</v>
          </cell>
          <cell r="M3241">
            <v>-19</v>
          </cell>
          <cell r="N3241">
            <v>18</v>
          </cell>
          <cell r="O3241">
            <v>1</v>
          </cell>
          <cell r="P3241">
            <v>753.46100000000001</v>
          </cell>
          <cell r="Q3241">
            <v>867.72900000000004</v>
          </cell>
          <cell r="R3241">
            <v>867.72900000000004</v>
          </cell>
        </row>
        <row r="3242">
          <cell r="A3242" t="str">
            <v xml:space="preserve">Московск.42 </v>
          </cell>
          <cell r="B3242" t="str">
            <v xml:space="preserve">Московская 52 </v>
          </cell>
          <cell r="C3242" t="str">
            <v xml:space="preserve">Жилзаказчик </v>
          </cell>
          <cell r="D3242">
            <v>4425.5</v>
          </cell>
          <cell r="E3242">
            <v>17185</v>
          </cell>
          <cell r="F3242">
            <v>17180</v>
          </cell>
          <cell r="G3242">
            <v>0.37</v>
          </cell>
          <cell r="H3242">
            <v>1.19</v>
          </cell>
          <cell r="I3242">
            <v>4.5999999999999996</v>
          </cell>
          <cell r="J3242" t="str">
            <v xml:space="preserve">5 </v>
          </cell>
          <cell r="K3242">
            <v>167</v>
          </cell>
          <cell r="L3242">
            <v>0.29486299999999999</v>
          </cell>
          <cell r="M3242">
            <v>-19</v>
          </cell>
          <cell r="N3242">
            <v>18</v>
          </cell>
          <cell r="O3242">
            <v>1</v>
          </cell>
          <cell r="P3242">
            <v>430.49400000000003</v>
          </cell>
          <cell r="Q3242">
            <v>440.351</v>
          </cell>
          <cell r="R3242">
            <v>440.351</v>
          </cell>
        </row>
        <row r="3243">
          <cell r="A3243" t="str">
            <v xml:space="preserve">Московск.42 </v>
          </cell>
          <cell r="B3243" t="str">
            <v xml:space="preserve">40Л Победы,35 магазин </v>
          </cell>
          <cell r="C3243" t="str">
            <v xml:space="preserve">Прочие </v>
          </cell>
          <cell r="D3243">
            <v>329.85</v>
          </cell>
          <cell r="E3243">
            <v>0</v>
          </cell>
          <cell r="F3243">
            <v>1154.48</v>
          </cell>
          <cell r="G3243">
            <v>0.38</v>
          </cell>
          <cell r="H3243">
            <v>1.19</v>
          </cell>
          <cell r="I3243">
            <v>4.5999999999999996</v>
          </cell>
          <cell r="J3243" t="str">
            <v xml:space="preserve"> </v>
          </cell>
          <cell r="K3243">
            <v>167</v>
          </cell>
          <cell r="L3243">
            <v>1.8700000000000001E-2</v>
          </cell>
          <cell r="M3243">
            <v>-19</v>
          </cell>
          <cell r="N3243">
            <v>15</v>
          </cell>
          <cell r="O3243">
            <v>1</v>
          </cell>
          <cell r="P3243">
            <v>23.097000000000001</v>
          </cell>
          <cell r="Q3243">
            <v>0</v>
          </cell>
          <cell r="R3243">
            <v>23.097000000000001</v>
          </cell>
        </row>
        <row r="3244">
          <cell r="A3244" t="str">
            <v xml:space="preserve">Московск.42 </v>
          </cell>
          <cell r="B3244" t="str">
            <v xml:space="preserve">Зиповская 14 магазин </v>
          </cell>
          <cell r="C3244" t="str">
            <v xml:space="preserve">Прочие </v>
          </cell>
          <cell r="D3244">
            <v>406.26</v>
          </cell>
          <cell r="E3244">
            <v>0</v>
          </cell>
          <cell r="F3244">
            <v>1421.91</v>
          </cell>
          <cell r="G3244">
            <v>0.38</v>
          </cell>
          <cell r="H3244">
            <v>1.19</v>
          </cell>
          <cell r="I3244">
            <v>4.5999999999999996</v>
          </cell>
          <cell r="J3244" t="str">
            <v xml:space="preserve"> </v>
          </cell>
          <cell r="K3244">
            <v>167</v>
          </cell>
          <cell r="L3244">
            <v>2.5063999999999999E-2</v>
          </cell>
          <cell r="M3244">
            <v>-19</v>
          </cell>
          <cell r="N3244">
            <v>18</v>
          </cell>
          <cell r="O3244">
            <v>1</v>
          </cell>
          <cell r="P3244">
            <v>36.591999999999999</v>
          </cell>
          <cell r="Q3244">
            <v>0</v>
          </cell>
          <cell r="R3244">
            <v>36.591999999999999</v>
          </cell>
        </row>
        <row r="3245">
          <cell r="A3245" t="str">
            <v xml:space="preserve">Московск.42 </v>
          </cell>
          <cell r="B3245" t="str">
            <v xml:space="preserve">Зиповская 14 ж/д </v>
          </cell>
          <cell r="C3245" t="str">
            <v xml:space="preserve">Население </v>
          </cell>
          <cell r="D3245">
            <v>5145.3</v>
          </cell>
          <cell r="E3245">
            <v>29297</v>
          </cell>
          <cell r="F3245">
            <v>29297</v>
          </cell>
          <cell r="G3245">
            <v>0</v>
          </cell>
          <cell r="H3245">
            <v>1.19</v>
          </cell>
          <cell r="I3245">
            <v>4.5999999999999996</v>
          </cell>
          <cell r="J3245" t="str">
            <v xml:space="preserve">9 </v>
          </cell>
          <cell r="K3245">
            <v>167</v>
          </cell>
          <cell r="L3245">
            <v>0.40817899999999996</v>
          </cell>
          <cell r="M3245">
            <v>-19</v>
          </cell>
          <cell r="N3245">
            <v>18</v>
          </cell>
          <cell r="O3245">
            <v>1</v>
          </cell>
          <cell r="P3245">
            <v>595.93299999999999</v>
          </cell>
          <cell r="Q3245">
            <v>511.97199999999998</v>
          </cell>
          <cell r="R3245">
            <v>511.97199999999998</v>
          </cell>
        </row>
        <row r="3246">
          <cell r="A3246" t="str">
            <v xml:space="preserve">Московск.42 </v>
          </cell>
          <cell r="B3246" t="str">
            <v xml:space="preserve">Московск 42корп5 ж\д </v>
          </cell>
          <cell r="C3246" t="str">
            <v xml:space="preserve">Население </v>
          </cell>
          <cell r="D3246">
            <v>578.1</v>
          </cell>
          <cell r="E3246">
            <v>3581</v>
          </cell>
          <cell r="F3246">
            <v>1662</v>
          </cell>
          <cell r="G3246">
            <v>0.55000000000000004</v>
          </cell>
          <cell r="H3246">
            <v>1.19</v>
          </cell>
          <cell r="I3246">
            <v>4.5999999999999996</v>
          </cell>
          <cell r="J3246" t="str">
            <v xml:space="preserve">2 </v>
          </cell>
          <cell r="K3246">
            <v>167</v>
          </cell>
          <cell r="L3246">
            <v>4.2710000000000005E-2</v>
          </cell>
          <cell r="M3246">
            <v>-19</v>
          </cell>
          <cell r="N3246">
            <v>18</v>
          </cell>
          <cell r="O3246">
            <v>1</v>
          </cell>
          <cell r="P3246">
            <v>62.356000000000002</v>
          </cell>
          <cell r="Q3246">
            <v>76.694999999999993</v>
          </cell>
          <cell r="R3246">
            <v>76.694999999999993</v>
          </cell>
        </row>
        <row r="3247">
          <cell r="A3247" t="str">
            <v xml:space="preserve">Московск.42 </v>
          </cell>
          <cell r="B3247" t="str">
            <v xml:space="preserve">Московская 42кор 15 ж\д </v>
          </cell>
          <cell r="C3247" t="str">
            <v xml:space="preserve">Население </v>
          </cell>
          <cell r="D3247">
            <v>141.80000000000001</v>
          </cell>
          <cell r="E3247">
            <v>638</v>
          </cell>
          <cell r="F3247">
            <v>638</v>
          </cell>
          <cell r="G3247">
            <v>0.69</v>
          </cell>
          <cell r="H3247">
            <v>1.19</v>
          </cell>
          <cell r="I3247">
            <v>4.5999999999999996</v>
          </cell>
          <cell r="J3247" t="str">
            <v xml:space="preserve">1 </v>
          </cell>
          <cell r="K3247">
            <v>167</v>
          </cell>
          <cell r="L3247">
            <v>2.0300000000000002E-2</v>
          </cell>
          <cell r="M3247">
            <v>-19</v>
          </cell>
          <cell r="N3247">
            <v>18</v>
          </cell>
          <cell r="O3247">
            <v>1</v>
          </cell>
          <cell r="P3247">
            <v>29.638000000000002</v>
          </cell>
          <cell r="Q3247">
            <v>18.812000000000001</v>
          </cell>
          <cell r="R3247">
            <v>18.812000000000001</v>
          </cell>
        </row>
        <row r="3248">
          <cell r="A3248" t="str">
            <v xml:space="preserve">Московск.42 </v>
          </cell>
          <cell r="B3248" t="str">
            <v xml:space="preserve">Московская 42кор14 ж/д </v>
          </cell>
          <cell r="C3248" t="str">
            <v xml:space="preserve">Население </v>
          </cell>
          <cell r="D3248">
            <v>174.5</v>
          </cell>
          <cell r="E3248">
            <v>785</v>
          </cell>
          <cell r="F3248">
            <v>785</v>
          </cell>
          <cell r="G3248">
            <v>0.67</v>
          </cell>
          <cell r="H3248">
            <v>1.19</v>
          </cell>
          <cell r="I3248">
            <v>4.5999999999999996</v>
          </cell>
          <cell r="J3248" t="str">
            <v xml:space="preserve">1 </v>
          </cell>
          <cell r="K3248">
            <v>167</v>
          </cell>
          <cell r="L3248">
            <v>2.4460000000000003E-2</v>
          </cell>
          <cell r="M3248">
            <v>-19</v>
          </cell>
          <cell r="N3248">
            <v>18</v>
          </cell>
          <cell r="O3248">
            <v>1</v>
          </cell>
          <cell r="P3248">
            <v>35.710999999999999</v>
          </cell>
          <cell r="Q3248">
            <v>23.151</v>
          </cell>
          <cell r="R3248">
            <v>23.151</v>
          </cell>
        </row>
        <row r="3249">
          <cell r="A3249" t="str">
            <v xml:space="preserve">Московск.42 </v>
          </cell>
          <cell r="B3249" t="str">
            <v xml:space="preserve">Московская 42корп.18 ж\д </v>
          </cell>
          <cell r="C3249" t="str">
            <v xml:space="preserve">Население </v>
          </cell>
          <cell r="D3249">
            <v>216.9</v>
          </cell>
          <cell r="E3249">
            <v>325</v>
          </cell>
          <cell r="F3249">
            <v>217.13</v>
          </cell>
          <cell r="G3249">
            <v>0.81</v>
          </cell>
          <cell r="H3249">
            <v>1.19</v>
          </cell>
          <cell r="I3249">
            <v>4.5999999999999996</v>
          </cell>
          <cell r="J3249" t="str">
            <v xml:space="preserve">1 </v>
          </cell>
          <cell r="K3249">
            <v>167</v>
          </cell>
          <cell r="L3249">
            <v>8.1900000000000011E-3</v>
          </cell>
          <cell r="M3249">
            <v>-19</v>
          </cell>
          <cell r="N3249">
            <v>18</v>
          </cell>
          <cell r="O3249">
            <v>1</v>
          </cell>
          <cell r="P3249">
            <v>11.956</v>
          </cell>
          <cell r="Q3249">
            <v>28.779</v>
          </cell>
          <cell r="R3249">
            <v>28.779</v>
          </cell>
        </row>
        <row r="3250">
          <cell r="A3250" t="str">
            <v xml:space="preserve">Московск.42 </v>
          </cell>
          <cell r="B3250" t="str">
            <v xml:space="preserve">Московская 42корп.19 ж\д </v>
          </cell>
          <cell r="C3250" t="str">
            <v xml:space="preserve">Население </v>
          </cell>
          <cell r="D3250">
            <v>45.3</v>
          </cell>
          <cell r="E3250">
            <v>1056</v>
          </cell>
          <cell r="F3250">
            <v>770.79</v>
          </cell>
          <cell r="G3250">
            <v>0.67</v>
          </cell>
          <cell r="H3250">
            <v>1.19</v>
          </cell>
          <cell r="I3250">
            <v>4.5999999999999996</v>
          </cell>
          <cell r="J3250" t="str">
            <v xml:space="preserve">1 </v>
          </cell>
          <cell r="K3250">
            <v>167</v>
          </cell>
          <cell r="L3250">
            <v>2.4060000000000002E-2</v>
          </cell>
          <cell r="M3250">
            <v>-19</v>
          </cell>
          <cell r="N3250">
            <v>18</v>
          </cell>
          <cell r="O3250">
            <v>1</v>
          </cell>
          <cell r="P3250">
            <v>35.127000000000002</v>
          </cell>
          <cell r="Q3250">
            <v>6.0090000000000003</v>
          </cell>
          <cell r="R3250">
            <v>6.0090000000000003</v>
          </cell>
        </row>
        <row r="3251">
          <cell r="A3251" t="str">
            <v xml:space="preserve">Московск.42 </v>
          </cell>
          <cell r="B3251" t="str">
            <v xml:space="preserve">Московская 42корп.6 ж\д </v>
          </cell>
          <cell r="C3251" t="str">
            <v xml:space="preserve">Население </v>
          </cell>
          <cell r="D3251">
            <v>1194.8</v>
          </cell>
          <cell r="E3251">
            <v>8010</v>
          </cell>
          <cell r="F3251">
            <v>6808</v>
          </cell>
          <cell r="G3251">
            <v>0.42</v>
          </cell>
          <cell r="H3251">
            <v>1.19</v>
          </cell>
          <cell r="I3251">
            <v>4.5999999999999996</v>
          </cell>
          <cell r="J3251" t="str">
            <v xml:space="preserve">3 </v>
          </cell>
          <cell r="K3251">
            <v>167</v>
          </cell>
          <cell r="L3251">
            <v>0.13326000000000002</v>
          </cell>
          <cell r="M3251">
            <v>-19</v>
          </cell>
          <cell r="N3251">
            <v>18</v>
          </cell>
          <cell r="O3251">
            <v>1</v>
          </cell>
          <cell r="P3251">
            <v>194.55799999999999</v>
          </cell>
          <cell r="Q3251">
            <v>158.51400000000001</v>
          </cell>
          <cell r="R3251">
            <v>158.51400000000001</v>
          </cell>
        </row>
        <row r="3252">
          <cell r="A3252" t="str">
            <v xml:space="preserve">Московск.42 </v>
          </cell>
          <cell r="B3252" t="str">
            <v xml:space="preserve">Московская 42корп.8 ж\д </v>
          </cell>
          <cell r="C3252" t="str">
            <v xml:space="preserve">Население </v>
          </cell>
          <cell r="D3252">
            <v>129.1</v>
          </cell>
          <cell r="E3252">
            <v>470</v>
          </cell>
          <cell r="F3252">
            <v>341.05</v>
          </cell>
          <cell r="G3252">
            <v>0.76</v>
          </cell>
          <cell r="H3252">
            <v>1.19</v>
          </cell>
          <cell r="I3252">
            <v>4.5999999999999996</v>
          </cell>
          <cell r="J3252" t="str">
            <v xml:space="preserve">1 </v>
          </cell>
          <cell r="K3252">
            <v>167</v>
          </cell>
          <cell r="L3252">
            <v>1.208E-2</v>
          </cell>
          <cell r="M3252">
            <v>-19</v>
          </cell>
          <cell r="N3252">
            <v>18</v>
          </cell>
          <cell r="O3252">
            <v>1</v>
          </cell>
          <cell r="P3252">
            <v>17.635999999999999</v>
          </cell>
          <cell r="Q3252">
            <v>17.126000000000001</v>
          </cell>
          <cell r="R3252">
            <v>17.126000000000001</v>
          </cell>
        </row>
        <row r="3253">
          <cell r="A3253" t="str">
            <v xml:space="preserve">Московск.42 </v>
          </cell>
          <cell r="B3253" t="str">
            <v xml:space="preserve">Московская 46 ж\д </v>
          </cell>
          <cell r="C3253" t="str">
            <v xml:space="preserve">Население </v>
          </cell>
          <cell r="D3253">
            <v>1823.4</v>
          </cell>
          <cell r="E3253">
            <v>7126</v>
          </cell>
          <cell r="F3253">
            <v>6711</v>
          </cell>
          <cell r="G3253">
            <v>0.42</v>
          </cell>
          <cell r="H3253">
            <v>1.19</v>
          </cell>
          <cell r="I3253">
            <v>4.5999999999999996</v>
          </cell>
          <cell r="J3253" t="str">
            <v xml:space="preserve">2 </v>
          </cell>
          <cell r="K3253">
            <v>167</v>
          </cell>
          <cell r="L3253">
            <v>0.13169</v>
          </cell>
          <cell r="M3253">
            <v>-19</v>
          </cell>
          <cell r="N3253">
            <v>18</v>
          </cell>
          <cell r="O3253">
            <v>1</v>
          </cell>
          <cell r="P3253">
            <v>192.26400000000001</v>
          </cell>
          <cell r="Q3253">
            <v>241.91399999999999</v>
          </cell>
          <cell r="R3253">
            <v>241.91399999999999</v>
          </cell>
        </row>
        <row r="3254">
          <cell r="A3254" t="str">
            <v xml:space="preserve">Московск.42 </v>
          </cell>
          <cell r="B3254" t="str">
            <v xml:space="preserve">Зиповская 12 адм помещ </v>
          </cell>
          <cell r="C3254" t="str">
            <v xml:space="preserve">Бюджет </v>
          </cell>
          <cell r="D3254">
            <v>224.2</v>
          </cell>
          <cell r="E3254">
            <v>834</v>
          </cell>
          <cell r="F3254">
            <v>1267.54</v>
          </cell>
          <cell r="G3254">
            <v>0.37</v>
          </cell>
          <cell r="H3254">
            <v>1.19</v>
          </cell>
          <cell r="I3254">
            <v>4.5999999999999996</v>
          </cell>
          <cell r="J3254" t="str">
            <v xml:space="preserve"> </v>
          </cell>
          <cell r="K3254">
            <v>167</v>
          </cell>
          <cell r="L3254">
            <v>2.1755E-2</v>
          </cell>
          <cell r="M3254">
            <v>-19</v>
          </cell>
          <cell r="N3254">
            <v>18</v>
          </cell>
          <cell r="O3254">
            <v>1</v>
          </cell>
          <cell r="P3254">
            <v>31.762</v>
          </cell>
          <cell r="Q3254">
            <v>0</v>
          </cell>
          <cell r="R3254">
            <v>31.762</v>
          </cell>
        </row>
        <row r="3255">
          <cell r="A3255" t="str">
            <v xml:space="preserve">Московск.42 </v>
          </cell>
          <cell r="B3255" t="str">
            <v xml:space="preserve">Московск 42 ЛАБОРАТОРН.КОРПУС.9 </v>
          </cell>
          <cell r="C3255" t="str">
            <v xml:space="preserve">Бюджет </v>
          </cell>
          <cell r="D3255">
            <v>3161</v>
          </cell>
          <cell r="E3255">
            <v>0</v>
          </cell>
          <cell r="F3255">
            <v>5746.7</v>
          </cell>
          <cell r="G3255">
            <v>0.35</v>
          </cell>
          <cell r="H3255">
            <v>1.19</v>
          </cell>
          <cell r="I3255">
            <v>4.5999999999999996</v>
          </cell>
          <cell r="J3255" t="str">
            <v xml:space="preserve"> </v>
          </cell>
          <cell r="K3255">
            <v>167</v>
          </cell>
          <cell r="L3255">
            <v>9.3300000000000008E-2</v>
          </cell>
          <cell r="M3255">
            <v>-19</v>
          </cell>
          <cell r="N3255">
            <v>18</v>
          </cell>
          <cell r="O3255">
            <v>1</v>
          </cell>
          <cell r="P3255">
            <v>136.21600000000001</v>
          </cell>
          <cell r="Q3255">
            <v>0</v>
          </cell>
          <cell r="R3255">
            <v>136.21600000000001</v>
          </cell>
        </row>
        <row r="3256">
          <cell r="A3256" t="str">
            <v xml:space="preserve">Московск.42 </v>
          </cell>
          <cell r="B3256" t="str">
            <v xml:space="preserve">Московск 42.Лаболаторн.корпус 3 </v>
          </cell>
          <cell r="C3256" t="str">
            <v xml:space="preserve">Бюджет </v>
          </cell>
          <cell r="D3256">
            <v>2370.0500000000002</v>
          </cell>
          <cell r="E3256">
            <v>0</v>
          </cell>
          <cell r="F3256">
            <v>10665.24</v>
          </cell>
          <cell r="G3256">
            <v>0.33</v>
          </cell>
          <cell r="H3256">
            <v>1.19</v>
          </cell>
          <cell r="I3256">
            <v>4.5999999999999996</v>
          </cell>
          <cell r="J3256" t="str">
            <v xml:space="preserve"> </v>
          </cell>
          <cell r="K3256">
            <v>167</v>
          </cell>
          <cell r="L3256">
            <v>0.16326000000000002</v>
          </cell>
          <cell r="M3256">
            <v>-19</v>
          </cell>
          <cell r="N3256">
            <v>18</v>
          </cell>
          <cell r="O3256">
            <v>1</v>
          </cell>
          <cell r="P3256">
            <v>238.35599999999999</v>
          </cell>
          <cell r="Q3256">
            <v>0</v>
          </cell>
          <cell r="R3256">
            <v>238.35599999999999</v>
          </cell>
        </row>
        <row r="3257">
          <cell r="A3257" t="str">
            <v xml:space="preserve">Московск.42 </v>
          </cell>
          <cell r="B3257" t="str">
            <v xml:space="preserve">Московская 42 АДМИНИСТР.КОРПУС </v>
          </cell>
          <cell r="C3257" t="str">
            <v xml:space="preserve">Бюджет </v>
          </cell>
          <cell r="D3257">
            <v>1403.53</v>
          </cell>
          <cell r="E3257">
            <v>0</v>
          </cell>
          <cell r="F3257">
            <v>6315.87</v>
          </cell>
          <cell r="G3257">
            <v>0.38</v>
          </cell>
          <cell r="H3257">
            <v>1.19</v>
          </cell>
          <cell r="I3257">
            <v>4.5999999999999996</v>
          </cell>
          <cell r="J3257" t="str">
            <v xml:space="preserve"> </v>
          </cell>
          <cell r="K3257">
            <v>167</v>
          </cell>
          <cell r="L3257">
            <v>0.11133000000000001</v>
          </cell>
          <cell r="M3257">
            <v>-19</v>
          </cell>
          <cell r="N3257">
            <v>18</v>
          </cell>
          <cell r="O3257">
            <v>1</v>
          </cell>
          <cell r="P3257">
            <v>162.54</v>
          </cell>
          <cell r="Q3257">
            <v>0</v>
          </cell>
          <cell r="R3257">
            <v>162.54</v>
          </cell>
        </row>
        <row r="3258">
          <cell r="A3258" t="str">
            <v xml:space="preserve">Московск.42 </v>
          </cell>
          <cell r="B3258" t="str">
            <v xml:space="preserve">Московская 42 Стол.плотн.мастер </v>
          </cell>
          <cell r="C3258" t="str">
            <v xml:space="preserve">Бюджет </v>
          </cell>
          <cell r="D3258">
            <v>302.43</v>
          </cell>
          <cell r="E3258">
            <v>0</v>
          </cell>
          <cell r="F3258">
            <v>1360.92</v>
          </cell>
          <cell r="G3258">
            <v>0.60000000000000009</v>
          </cell>
          <cell r="H3258">
            <v>1.19</v>
          </cell>
          <cell r="I3258">
            <v>4.5999999999999996</v>
          </cell>
          <cell r="J3258" t="str">
            <v xml:space="preserve"> </v>
          </cell>
          <cell r="K3258">
            <v>167</v>
          </cell>
          <cell r="L3258">
            <v>3.5830000000000001E-2</v>
          </cell>
          <cell r="M3258">
            <v>-19</v>
          </cell>
          <cell r="N3258">
            <v>16</v>
          </cell>
          <cell r="O3258">
            <v>1</v>
          </cell>
          <cell r="P3258">
            <v>47.094999999999999</v>
          </cell>
          <cell r="Q3258">
            <v>0</v>
          </cell>
          <cell r="R3258">
            <v>47.094999999999999</v>
          </cell>
        </row>
        <row r="3259">
          <cell r="A3259" t="str">
            <v xml:space="preserve">Московск.42 </v>
          </cell>
          <cell r="B3259" t="str">
            <v xml:space="preserve">Московская 42 корп 16 лаборат </v>
          </cell>
          <cell r="C3259" t="str">
            <v xml:space="preserve">Бюджет </v>
          </cell>
          <cell r="D3259">
            <v>500</v>
          </cell>
          <cell r="E3259">
            <v>3012</v>
          </cell>
          <cell r="F3259">
            <v>2437.6999999999998</v>
          </cell>
          <cell r="G3259">
            <v>0.43</v>
          </cell>
          <cell r="H3259">
            <v>1.19</v>
          </cell>
          <cell r="I3259">
            <v>4.5999999999999996</v>
          </cell>
          <cell r="J3259" t="str">
            <v xml:space="preserve"> </v>
          </cell>
          <cell r="K3259">
            <v>167</v>
          </cell>
          <cell r="L3259">
            <v>4.8623E-2</v>
          </cell>
          <cell r="M3259">
            <v>-19</v>
          </cell>
          <cell r="N3259">
            <v>16</v>
          </cell>
          <cell r="O3259">
            <v>1</v>
          </cell>
          <cell r="P3259">
            <v>63.908999999999999</v>
          </cell>
          <cell r="Q3259">
            <v>0</v>
          </cell>
          <cell r="R3259">
            <v>63.908999999999999</v>
          </cell>
        </row>
        <row r="3260">
          <cell r="A3260" t="str">
            <v xml:space="preserve">Московск.42 </v>
          </cell>
          <cell r="B3260" t="str">
            <v xml:space="preserve">Московская 42 лабор.корп.2 </v>
          </cell>
          <cell r="C3260" t="str">
            <v xml:space="preserve">Бюджет </v>
          </cell>
          <cell r="D3260">
            <v>1451.17</v>
          </cell>
          <cell r="E3260">
            <v>0</v>
          </cell>
          <cell r="F3260">
            <v>6903</v>
          </cell>
          <cell r="G3260">
            <v>0.37</v>
          </cell>
          <cell r="H3260">
            <v>1.19</v>
          </cell>
          <cell r="I3260">
            <v>4.5999999999999996</v>
          </cell>
          <cell r="J3260" t="str">
            <v xml:space="preserve"> </v>
          </cell>
          <cell r="K3260">
            <v>167</v>
          </cell>
          <cell r="L3260">
            <v>0.11208000000000001</v>
          </cell>
          <cell r="M3260">
            <v>-19</v>
          </cell>
          <cell r="N3260">
            <v>16</v>
          </cell>
          <cell r="O3260">
            <v>1</v>
          </cell>
          <cell r="P3260">
            <v>147.315</v>
          </cell>
          <cell r="Q3260">
            <v>0</v>
          </cell>
          <cell r="R3260">
            <v>147.315</v>
          </cell>
        </row>
        <row r="3261">
          <cell r="A3261" t="str">
            <v xml:space="preserve">Московск.42 </v>
          </cell>
          <cell r="B3261" t="str">
            <v xml:space="preserve">40 Л Победы ж.д.33/8 </v>
          </cell>
          <cell r="C3261" t="str">
            <v xml:space="preserve">ИТП Население </v>
          </cell>
          <cell r="D3261">
            <v>14713.8</v>
          </cell>
          <cell r="E3261">
            <v>72234</v>
          </cell>
          <cell r="F3261">
            <v>57530.52</v>
          </cell>
          <cell r="G3261">
            <v>0.34</v>
          </cell>
          <cell r="H3261">
            <v>1.19</v>
          </cell>
          <cell r="I3261">
            <v>4.5999999999999996</v>
          </cell>
          <cell r="J3261" t="str">
            <v xml:space="preserve">17 </v>
          </cell>
          <cell r="K3261">
            <v>167</v>
          </cell>
          <cell r="L3261">
            <v>0.9</v>
          </cell>
          <cell r="M3261">
            <v>-19</v>
          </cell>
          <cell r="N3261">
            <v>18</v>
          </cell>
          <cell r="O3261">
            <v>1</v>
          </cell>
          <cell r="P3261">
            <v>1313.979</v>
          </cell>
          <cell r="Q3261">
            <v>1789.421</v>
          </cell>
          <cell r="R3261">
            <v>1789.421</v>
          </cell>
        </row>
        <row r="3262">
          <cell r="A3262" t="str">
            <v xml:space="preserve">Итого по котельной </v>
          </cell>
          <cell r="B3262" t="str">
            <v xml:space="preserve">собственное ---------------------------- </v>
          </cell>
          <cell r="C3262" t="str">
            <v xml:space="preserve">По всем группам </v>
          </cell>
          <cell r="D3262">
            <v>194202.7</v>
          </cell>
          <cell r="E3262">
            <v>744661</v>
          </cell>
          <cell r="F3262">
            <v>826533.36999999988</v>
          </cell>
          <cell r="H3262">
            <v>1.19</v>
          </cell>
          <cell r="L3262">
            <v>13.404900999999999</v>
          </cell>
          <cell r="P3262">
            <v>19536.246999999999</v>
          </cell>
          <cell r="Q3262">
            <v>19073.858</v>
          </cell>
          <cell r="R3262">
            <v>21171.324000000001</v>
          </cell>
        </row>
        <row r="3263">
          <cell r="A3263" t="str">
            <v xml:space="preserve"> </v>
          </cell>
          <cell r="B3263" t="str">
            <v xml:space="preserve"> </v>
          </cell>
          <cell r="C3263" t="str">
            <v xml:space="preserve">Бюджет </v>
          </cell>
          <cell r="D3263">
            <v>11545.38</v>
          </cell>
          <cell r="E3263">
            <v>3846</v>
          </cell>
          <cell r="F3263">
            <v>43834.97</v>
          </cell>
          <cell r="H3263">
            <v>1.19</v>
          </cell>
          <cell r="L3263">
            <v>0.738089</v>
          </cell>
          <cell r="P3263">
            <v>1068.83</v>
          </cell>
          <cell r="Q3263">
            <v>0</v>
          </cell>
          <cell r="R3263">
            <v>1068.83</v>
          </cell>
        </row>
        <row r="3264">
          <cell r="A3264" t="str">
            <v xml:space="preserve"> </v>
          </cell>
          <cell r="B3264" t="str">
            <v xml:space="preserve"> </v>
          </cell>
          <cell r="C3264" t="str">
            <v xml:space="preserve">"Население" в т.ч. "Жилзаказчик" </v>
          </cell>
          <cell r="D3264">
            <v>67461.600000000006</v>
          </cell>
          <cell r="E3264">
            <v>260493</v>
          </cell>
          <cell r="F3264">
            <v>282659.99</v>
          </cell>
          <cell r="H3264">
            <v>1.19</v>
          </cell>
          <cell r="L3264">
            <v>4.6584640000000004</v>
          </cell>
          <cell r="P3264">
            <v>6801.255000000001</v>
          </cell>
          <cell r="Q3264">
            <v>6855.3909999999996</v>
          </cell>
          <cell r="R3264">
            <v>6855.3909999999996</v>
          </cell>
        </row>
        <row r="3265">
          <cell r="A3265" t="str">
            <v xml:space="preserve"> </v>
          </cell>
          <cell r="B3265" t="str">
            <v xml:space="preserve"> </v>
          </cell>
          <cell r="C3265" t="str">
            <v xml:space="preserve">Жилзаказчик </v>
          </cell>
          <cell r="D3265">
            <v>34291.5</v>
          </cell>
          <cell r="E3265">
            <v>114384</v>
          </cell>
          <cell r="F3265">
            <v>138740.78999999998</v>
          </cell>
          <cell r="H3265">
            <v>1.19</v>
          </cell>
          <cell r="L3265">
            <v>2.276993</v>
          </cell>
          <cell r="P3265">
            <v>3324.36</v>
          </cell>
          <cell r="Q3265">
            <v>3412.114</v>
          </cell>
          <cell r="R3265">
            <v>3412.114</v>
          </cell>
        </row>
        <row r="3266">
          <cell r="A3266" t="str">
            <v xml:space="preserve"> </v>
          </cell>
          <cell r="B3266" t="str">
            <v xml:space="preserve"> </v>
          </cell>
          <cell r="C3266" t="str">
            <v xml:space="preserve">Прочие </v>
          </cell>
          <cell r="D3266">
            <v>11767.12</v>
          </cell>
          <cell r="E3266">
            <v>12777</v>
          </cell>
          <cell r="F3266">
            <v>46362.040000000015</v>
          </cell>
          <cell r="H3266">
            <v>1.19</v>
          </cell>
          <cell r="L3266">
            <v>0.7222590000000001</v>
          </cell>
          <cell r="P3266">
            <v>1028.636</v>
          </cell>
          <cell r="Q3266">
            <v>0</v>
          </cell>
          <cell r="R3266">
            <v>1028.636</v>
          </cell>
        </row>
        <row r="3267">
          <cell r="A3267" t="str">
            <v xml:space="preserve"> </v>
          </cell>
          <cell r="B3267" t="str">
            <v xml:space="preserve"> </v>
          </cell>
          <cell r="C3267" t="str">
            <v xml:space="preserve">ИТП Население </v>
          </cell>
          <cell r="D3267">
            <v>102553.69999999998</v>
          </cell>
          <cell r="E3267">
            <v>463608</v>
          </cell>
          <cell r="F3267">
            <v>449739.37</v>
          </cell>
          <cell r="H3267">
            <v>1.19</v>
          </cell>
          <cell r="L3267">
            <v>7.2860889999999996</v>
          </cell>
          <cell r="P3267">
            <v>10637.526</v>
          </cell>
          <cell r="Q3267">
            <v>12218.466999999999</v>
          </cell>
          <cell r="R3267">
            <v>12218.466999999999</v>
          </cell>
        </row>
        <row r="3268">
          <cell r="A3268" t="str">
            <v xml:space="preserve"> </v>
          </cell>
          <cell r="B3268" t="str">
            <v xml:space="preserve"> </v>
          </cell>
          <cell r="C3268" t="str">
            <v xml:space="preserve">ИТП Прочие </v>
          </cell>
          <cell r="D3268">
            <v>874.9</v>
          </cell>
          <cell r="E3268">
            <v>3937</v>
          </cell>
          <cell r="F3268">
            <v>3937</v>
          </cell>
          <cell r="H3268">
            <v>1.19</v>
          </cell>
          <cell r="L3268">
            <v>0</v>
          </cell>
          <cell r="P3268">
            <v>0</v>
          </cell>
          <cell r="Q3268">
            <v>0</v>
          </cell>
          <cell r="R3268">
            <v>0</v>
          </cell>
        </row>
        <row r="3269">
          <cell r="A3269" t="str">
            <v>Тепловые потери в наружных сетях потребителей</v>
          </cell>
          <cell r="H3269">
            <v>1.19</v>
          </cell>
        </row>
        <row r="3270">
          <cell r="A3270" t="str">
            <v xml:space="preserve">Московская74 </v>
          </cell>
          <cell r="B3270" t="str">
            <v xml:space="preserve">Московская 76 Д/с 216 Кораблик детства </v>
          </cell>
          <cell r="C3270" t="str">
            <v xml:space="preserve">Бюджет </v>
          </cell>
          <cell r="D3270">
            <v>3316.49</v>
          </cell>
          <cell r="E3270">
            <v>12271</v>
          </cell>
          <cell r="F3270">
            <v>12271</v>
          </cell>
          <cell r="G3270">
            <v>0</v>
          </cell>
          <cell r="H3270">
            <v>1.19</v>
          </cell>
          <cell r="I3270">
            <v>4.5999999999999996</v>
          </cell>
          <cell r="J3270" t="str">
            <v xml:space="preserve"> </v>
          </cell>
          <cell r="K3270">
            <v>167</v>
          </cell>
          <cell r="L3270">
            <v>0.20621</v>
          </cell>
          <cell r="M3270">
            <v>-19</v>
          </cell>
          <cell r="N3270">
            <v>20</v>
          </cell>
          <cell r="O3270">
            <v>1</v>
          </cell>
          <cell r="P3270">
            <v>328.00799999999998</v>
          </cell>
          <cell r="Q3270">
            <v>0</v>
          </cell>
          <cell r="R3270">
            <v>328.00799999999998</v>
          </cell>
        </row>
        <row r="3271">
          <cell r="A3271" t="str">
            <v xml:space="preserve">Московская74 </v>
          </cell>
          <cell r="B3271" t="str">
            <v xml:space="preserve">Московская 68  ж/дом </v>
          </cell>
          <cell r="C3271" t="str">
            <v xml:space="preserve">Население </v>
          </cell>
          <cell r="D3271">
            <v>3894.5</v>
          </cell>
          <cell r="E3271">
            <v>17515</v>
          </cell>
          <cell r="F3271">
            <v>17515</v>
          </cell>
          <cell r="G3271">
            <v>0.37</v>
          </cell>
          <cell r="H3271">
            <v>1.19</v>
          </cell>
          <cell r="I3271">
            <v>4.5999999999999996</v>
          </cell>
          <cell r="J3271" t="str">
            <v xml:space="preserve">9 </v>
          </cell>
          <cell r="K3271">
            <v>167</v>
          </cell>
          <cell r="L3271">
            <v>0.30061499999999997</v>
          </cell>
          <cell r="M3271">
            <v>-19</v>
          </cell>
          <cell r="N3271">
            <v>18</v>
          </cell>
          <cell r="O3271">
            <v>1</v>
          </cell>
          <cell r="P3271">
            <v>438.89100000000002</v>
          </cell>
          <cell r="Q3271">
            <v>387.51600000000002</v>
          </cell>
          <cell r="R3271">
            <v>387.51600000000002</v>
          </cell>
        </row>
        <row r="3272">
          <cell r="A3272" t="str">
            <v xml:space="preserve">Московская74 </v>
          </cell>
          <cell r="B3272" t="str">
            <v xml:space="preserve">Московская 96  больница </v>
          </cell>
          <cell r="C3272" t="str">
            <v xml:space="preserve">ИТП Прочие </v>
          </cell>
          <cell r="D3272">
            <v>14444.72</v>
          </cell>
          <cell r="E3272">
            <v>0</v>
          </cell>
          <cell r="F3272">
            <v>65001.24</v>
          </cell>
          <cell r="G3272">
            <v>0.30000000000000004</v>
          </cell>
          <cell r="H3272">
            <v>1.19</v>
          </cell>
          <cell r="I3272">
            <v>4.5999999999999996</v>
          </cell>
          <cell r="J3272" t="str">
            <v xml:space="preserve"> </v>
          </cell>
          <cell r="K3272">
            <v>167</v>
          </cell>
          <cell r="L3272">
            <v>0.953457</v>
          </cell>
          <cell r="M3272">
            <v>-19</v>
          </cell>
          <cell r="N3272">
            <v>20</v>
          </cell>
          <cell r="O3272">
            <v>1</v>
          </cell>
          <cell r="P3272">
            <v>1516.6130000000001</v>
          </cell>
          <cell r="Q3272">
            <v>0</v>
          </cell>
          <cell r="R3272">
            <v>1516.6130000000001</v>
          </cell>
        </row>
        <row r="3273">
          <cell r="A3273" t="str">
            <v xml:space="preserve">Московская74 </v>
          </cell>
          <cell r="B3273" t="str">
            <v xml:space="preserve">Московская 96/1 цех таблеток </v>
          </cell>
          <cell r="C3273" t="str">
            <v xml:space="preserve">ИТП Бюджет </v>
          </cell>
          <cell r="D3273">
            <v>754.88</v>
          </cell>
          <cell r="E3273">
            <v>0</v>
          </cell>
          <cell r="F3273">
            <v>3213</v>
          </cell>
          <cell r="G3273">
            <v>0.35</v>
          </cell>
          <cell r="H3273">
            <v>1.19</v>
          </cell>
          <cell r="I3273">
            <v>4.5999999999999996</v>
          </cell>
          <cell r="J3273" t="str">
            <v xml:space="preserve"> </v>
          </cell>
          <cell r="K3273">
            <v>167</v>
          </cell>
          <cell r="L3273">
            <v>5.2170000000000001E-2</v>
          </cell>
          <cell r="M3273">
            <v>-19</v>
          </cell>
          <cell r="N3273">
            <v>18</v>
          </cell>
          <cell r="O3273">
            <v>1</v>
          </cell>
          <cell r="P3273">
            <v>76.167000000000002</v>
          </cell>
          <cell r="Q3273">
            <v>0</v>
          </cell>
          <cell r="R3273">
            <v>76.167000000000002</v>
          </cell>
        </row>
        <row r="3274">
          <cell r="A3274" t="str">
            <v xml:space="preserve">Московская74 </v>
          </cell>
          <cell r="B3274" t="str">
            <v xml:space="preserve">Московская 80 адм.зд. </v>
          </cell>
          <cell r="C3274" t="str">
            <v xml:space="preserve">Прочие </v>
          </cell>
          <cell r="D3274">
            <v>76.84</v>
          </cell>
          <cell r="E3274">
            <v>0</v>
          </cell>
          <cell r="F3274">
            <v>284.3</v>
          </cell>
          <cell r="G3274">
            <v>0.36699999999999999</v>
          </cell>
          <cell r="H3274">
            <v>1.19</v>
          </cell>
          <cell r="I3274">
            <v>4.5999999999999996</v>
          </cell>
          <cell r="J3274" t="str">
            <v xml:space="preserve"> </v>
          </cell>
          <cell r="K3274">
            <v>167</v>
          </cell>
          <cell r="L3274">
            <v>4.8400000000000006E-3</v>
          </cell>
          <cell r="M3274">
            <v>-19</v>
          </cell>
          <cell r="N3274">
            <v>18</v>
          </cell>
          <cell r="O3274">
            <v>1</v>
          </cell>
          <cell r="P3274">
            <v>7.0659999999999998</v>
          </cell>
          <cell r="Q3274">
            <v>0</v>
          </cell>
          <cell r="R3274">
            <v>7.0659999999999998</v>
          </cell>
        </row>
        <row r="3275">
          <cell r="A3275" t="str">
            <v xml:space="preserve">Московская74 </v>
          </cell>
          <cell r="B3275" t="str">
            <v xml:space="preserve">Московская 82  парикмахерская </v>
          </cell>
          <cell r="C3275" t="str">
            <v xml:space="preserve">Прочие </v>
          </cell>
          <cell r="D3275">
            <v>49.22</v>
          </cell>
          <cell r="E3275">
            <v>0</v>
          </cell>
          <cell r="F3275">
            <v>182.11</v>
          </cell>
          <cell r="G3275">
            <v>0.38</v>
          </cell>
          <cell r="H3275">
            <v>1.19</v>
          </cell>
          <cell r="I3275">
            <v>4.5999999999999996</v>
          </cell>
          <cell r="J3275" t="str">
            <v xml:space="preserve"> </v>
          </cell>
          <cell r="K3275">
            <v>167</v>
          </cell>
          <cell r="L3275">
            <v>3.2100000000000002E-3</v>
          </cell>
          <cell r="M3275">
            <v>-19</v>
          </cell>
          <cell r="N3275">
            <v>18</v>
          </cell>
          <cell r="O3275">
            <v>1</v>
          </cell>
          <cell r="P3275">
            <v>4.6859999999999999</v>
          </cell>
          <cell r="Q3275">
            <v>0</v>
          </cell>
          <cell r="R3275">
            <v>4.6859999999999999</v>
          </cell>
        </row>
        <row r="3276">
          <cell r="A3276" t="str">
            <v xml:space="preserve">Московская74 </v>
          </cell>
          <cell r="B3276" t="str">
            <v xml:space="preserve">Московская 82 офис </v>
          </cell>
          <cell r="C3276" t="str">
            <v xml:space="preserve">Прочие </v>
          </cell>
          <cell r="D3276">
            <v>45.89</v>
          </cell>
          <cell r="E3276">
            <v>0</v>
          </cell>
          <cell r="F3276">
            <v>169.78</v>
          </cell>
          <cell r="G3276">
            <v>0.38</v>
          </cell>
          <cell r="H3276">
            <v>1.19</v>
          </cell>
          <cell r="I3276">
            <v>4.5999999999999996</v>
          </cell>
          <cell r="J3276" t="str">
            <v xml:space="preserve">. </v>
          </cell>
          <cell r="K3276">
            <v>167</v>
          </cell>
          <cell r="L3276">
            <v>2.7500000000000003E-3</v>
          </cell>
          <cell r="M3276">
            <v>-19</v>
          </cell>
          <cell r="N3276">
            <v>15</v>
          </cell>
          <cell r="O3276">
            <v>1</v>
          </cell>
          <cell r="P3276">
            <v>3.3970000000000002</v>
          </cell>
          <cell r="Q3276">
            <v>0</v>
          </cell>
          <cell r="R3276">
            <v>3.3970000000000002</v>
          </cell>
        </row>
        <row r="3277">
          <cell r="A3277" t="str">
            <v xml:space="preserve">Московская74 </v>
          </cell>
          <cell r="B3277" t="str">
            <v xml:space="preserve">Карякина 8 СШ N71 </v>
          </cell>
          <cell r="C3277" t="str">
            <v xml:space="preserve">Бюджет </v>
          </cell>
          <cell r="D3277">
            <v>6583.69</v>
          </cell>
          <cell r="E3277">
            <v>0</v>
          </cell>
          <cell r="F3277">
            <v>18301</v>
          </cell>
          <cell r="G3277">
            <v>0.33</v>
          </cell>
          <cell r="H3277">
            <v>1.19</v>
          </cell>
          <cell r="I3277">
            <v>4.5999999999999996</v>
          </cell>
          <cell r="J3277" t="str">
            <v xml:space="preserve"> </v>
          </cell>
          <cell r="K3277">
            <v>167</v>
          </cell>
          <cell r="L3277">
            <v>0.26500000000000001</v>
          </cell>
          <cell r="M3277">
            <v>-19</v>
          </cell>
          <cell r="N3277">
            <v>16</v>
          </cell>
          <cell r="O3277">
            <v>1</v>
          </cell>
          <cell r="P3277">
            <v>348.31</v>
          </cell>
          <cell r="Q3277">
            <v>0</v>
          </cell>
          <cell r="R3277">
            <v>348.31</v>
          </cell>
        </row>
        <row r="3278">
          <cell r="A3278" t="str">
            <v xml:space="preserve">Московская74 </v>
          </cell>
          <cell r="B3278" t="str">
            <v xml:space="preserve">Московская 56 Д/С 136 </v>
          </cell>
          <cell r="C3278" t="str">
            <v xml:space="preserve">Бюджет </v>
          </cell>
          <cell r="D3278">
            <v>2249.1799999999998</v>
          </cell>
          <cell r="E3278">
            <v>0</v>
          </cell>
          <cell r="F3278">
            <v>7026</v>
          </cell>
          <cell r="G3278">
            <v>0.34</v>
          </cell>
          <cell r="H3278">
            <v>1.19</v>
          </cell>
          <cell r="I3278">
            <v>4.5999999999999996</v>
          </cell>
          <cell r="J3278" t="str">
            <v xml:space="preserve"> </v>
          </cell>
          <cell r="K3278">
            <v>167</v>
          </cell>
          <cell r="L3278">
            <v>0.1168</v>
          </cell>
          <cell r="M3278">
            <v>-19</v>
          </cell>
          <cell r="N3278">
            <v>20</v>
          </cell>
          <cell r="O3278">
            <v>1</v>
          </cell>
          <cell r="P3278">
            <v>185.786</v>
          </cell>
          <cell r="Q3278">
            <v>0</v>
          </cell>
          <cell r="R3278">
            <v>185.786</v>
          </cell>
        </row>
        <row r="3279">
          <cell r="A3279" t="str">
            <v xml:space="preserve">Московская74 </v>
          </cell>
          <cell r="B3279" t="str">
            <v xml:space="preserve">Карякина 11 ж/д </v>
          </cell>
          <cell r="C3279" t="str">
            <v xml:space="preserve">ИТП Население </v>
          </cell>
          <cell r="D3279">
            <v>4183.1000000000004</v>
          </cell>
          <cell r="E3279">
            <v>15993</v>
          </cell>
          <cell r="F3279">
            <v>15984</v>
          </cell>
          <cell r="G3279">
            <v>0</v>
          </cell>
          <cell r="H3279">
            <v>1.19</v>
          </cell>
          <cell r="I3279">
            <v>4.5999999999999996</v>
          </cell>
          <cell r="J3279" t="str">
            <v xml:space="preserve">9 </v>
          </cell>
          <cell r="K3279">
            <v>167</v>
          </cell>
          <cell r="L3279">
            <v>0.1565</v>
          </cell>
          <cell r="M3279">
            <v>-19</v>
          </cell>
          <cell r="N3279">
            <v>18</v>
          </cell>
          <cell r="O3279">
            <v>1</v>
          </cell>
          <cell r="P3279">
            <v>228.48599999999999</v>
          </cell>
          <cell r="Q3279">
            <v>416.23200000000003</v>
          </cell>
          <cell r="R3279">
            <v>416.23200000000003</v>
          </cell>
        </row>
        <row r="3280">
          <cell r="A3280" t="str">
            <v xml:space="preserve">Московская74 </v>
          </cell>
          <cell r="B3280" t="str">
            <v xml:space="preserve">Карякина 11 подвал ж/д </v>
          </cell>
          <cell r="C3280" t="str">
            <v xml:space="preserve">ИТП Население </v>
          </cell>
          <cell r="D3280">
            <v>240.51809014857599</v>
          </cell>
          <cell r="E3280">
            <v>0</v>
          </cell>
          <cell r="F3280">
            <v>889.91693354973199</v>
          </cell>
          <cell r="G3280">
            <v>0</v>
          </cell>
          <cell r="H3280">
            <v>1.19</v>
          </cell>
          <cell r="I3280">
            <v>4.5999999999999996</v>
          </cell>
          <cell r="J3280" t="str">
            <v xml:space="preserve">9 </v>
          </cell>
          <cell r="K3280">
            <v>167</v>
          </cell>
          <cell r="L3280">
            <v>1.6295E-2</v>
          </cell>
          <cell r="M3280">
            <v>-19</v>
          </cell>
          <cell r="N3280">
            <v>18</v>
          </cell>
          <cell r="O3280">
            <v>1</v>
          </cell>
          <cell r="P3280">
            <v>23.79</v>
          </cell>
          <cell r="Q3280">
            <v>0</v>
          </cell>
          <cell r="R3280">
            <v>0</v>
          </cell>
        </row>
        <row r="3281">
          <cell r="A3281" t="str">
            <v xml:space="preserve">Московская74 </v>
          </cell>
          <cell r="B3281" t="str">
            <v xml:space="preserve">Карякина 9 ж/д </v>
          </cell>
          <cell r="C3281" t="str">
            <v xml:space="preserve">ИТП Население </v>
          </cell>
          <cell r="D3281">
            <v>5326.6</v>
          </cell>
          <cell r="E3281">
            <v>25324</v>
          </cell>
          <cell r="F3281">
            <v>25319</v>
          </cell>
          <cell r="G3281">
            <v>0</v>
          </cell>
          <cell r="H3281">
            <v>1.19</v>
          </cell>
          <cell r="I3281">
            <v>4.5999999999999996</v>
          </cell>
          <cell r="J3281" t="str">
            <v xml:space="preserve">5 </v>
          </cell>
          <cell r="K3281">
            <v>167</v>
          </cell>
          <cell r="L3281">
            <v>0.248</v>
          </cell>
          <cell r="M3281">
            <v>-19</v>
          </cell>
          <cell r="N3281">
            <v>18</v>
          </cell>
          <cell r="O3281">
            <v>1</v>
          </cell>
          <cell r="P3281">
            <v>362.07400000000001</v>
          </cell>
          <cell r="Q3281">
            <v>530.01499999999999</v>
          </cell>
          <cell r="R3281">
            <v>530.01499999999999</v>
          </cell>
        </row>
        <row r="3282">
          <cell r="A3282" t="str">
            <v xml:space="preserve">Московская74 </v>
          </cell>
          <cell r="B3282" t="str">
            <v xml:space="preserve">Московская 92 встроенные пом. </v>
          </cell>
          <cell r="C3282" t="str">
            <v xml:space="preserve">ИТП Население </v>
          </cell>
          <cell r="D3282">
            <v>756</v>
          </cell>
          <cell r="E3282">
            <v>3785</v>
          </cell>
          <cell r="F3282">
            <v>3785</v>
          </cell>
          <cell r="G3282">
            <v>0</v>
          </cell>
          <cell r="H3282">
            <v>1.19</v>
          </cell>
          <cell r="I3282">
            <v>4.5999999999999996</v>
          </cell>
          <cell r="J3282" t="str">
            <v xml:space="preserve">5 </v>
          </cell>
          <cell r="K3282">
            <v>167</v>
          </cell>
          <cell r="L3282">
            <v>3.3556999999999997E-2</v>
          </cell>
          <cell r="M3282">
            <v>-19</v>
          </cell>
          <cell r="N3282">
            <v>18</v>
          </cell>
          <cell r="O3282">
            <v>1</v>
          </cell>
          <cell r="P3282">
            <v>48.991999999999997</v>
          </cell>
          <cell r="Q3282">
            <v>75.224999999999994</v>
          </cell>
          <cell r="R3282">
            <v>75.224999999999994</v>
          </cell>
        </row>
        <row r="3283">
          <cell r="A3283" t="str">
            <v xml:space="preserve">Московская74 </v>
          </cell>
          <cell r="B3283" t="str">
            <v xml:space="preserve">Московская 92 ж/дом </v>
          </cell>
          <cell r="C3283" t="str">
            <v xml:space="preserve">ИТП Население </v>
          </cell>
          <cell r="D3283">
            <v>2858.6</v>
          </cell>
          <cell r="E3283">
            <v>14325</v>
          </cell>
          <cell r="F3283">
            <v>14320</v>
          </cell>
          <cell r="G3283">
            <v>0</v>
          </cell>
          <cell r="H3283">
            <v>1.19</v>
          </cell>
          <cell r="I3283">
            <v>4.5999999999999996</v>
          </cell>
          <cell r="J3283" t="str">
            <v xml:space="preserve">5 </v>
          </cell>
          <cell r="K3283">
            <v>167</v>
          </cell>
          <cell r="L3283">
            <v>0.1404</v>
          </cell>
          <cell r="M3283">
            <v>-19</v>
          </cell>
          <cell r="N3283">
            <v>18</v>
          </cell>
          <cell r="O3283">
            <v>1</v>
          </cell>
          <cell r="P3283">
            <v>204.98</v>
          </cell>
          <cell r="Q3283">
            <v>284.44099999999997</v>
          </cell>
          <cell r="R3283">
            <v>284.44099999999997</v>
          </cell>
        </row>
        <row r="3284">
          <cell r="A3284" t="str">
            <v xml:space="preserve">Московская74 </v>
          </cell>
          <cell r="B3284" t="str">
            <v xml:space="preserve">Московская 80 п/о 72 </v>
          </cell>
          <cell r="C3284" t="str">
            <v xml:space="preserve">Прочие </v>
          </cell>
          <cell r="D3284">
            <v>200</v>
          </cell>
          <cell r="E3284">
            <v>600</v>
          </cell>
          <cell r="F3284">
            <v>1168.78</v>
          </cell>
          <cell r="G3284">
            <v>0.37</v>
          </cell>
          <cell r="H3284">
            <v>1.19</v>
          </cell>
          <cell r="I3284">
            <v>4.5999999999999996</v>
          </cell>
          <cell r="J3284" t="str">
            <v xml:space="preserve"> </v>
          </cell>
          <cell r="K3284">
            <v>167</v>
          </cell>
          <cell r="L3284">
            <v>2.0060000000000001E-2</v>
          </cell>
          <cell r="M3284">
            <v>-19</v>
          </cell>
          <cell r="N3284">
            <v>18</v>
          </cell>
          <cell r="O3284">
            <v>1</v>
          </cell>
          <cell r="P3284">
            <v>29.286999999999999</v>
          </cell>
          <cell r="Q3284">
            <v>0</v>
          </cell>
          <cell r="R3284">
            <v>29.286999999999999</v>
          </cell>
        </row>
        <row r="3285">
          <cell r="A3285" t="str">
            <v xml:space="preserve">Московская74 </v>
          </cell>
          <cell r="B3285" t="str">
            <v xml:space="preserve">Московская 86 А ОБЩ. </v>
          </cell>
          <cell r="C3285" t="str">
            <v xml:space="preserve">Население </v>
          </cell>
          <cell r="D3285">
            <v>1417</v>
          </cell>
          <cell r="E3285">
            <v>0</v>
          </cell>
          <cell r="F3285">
            <v>3865</v>
          </cell>
          <cell r="G3285">
            <v>0.47</v>
          </cell>
          <cell r="H3285">
            <v>1.19</v>
          </cell>
          <cell r="I3285">
            <v>4.5999999999999996</v>
          </cell>
          <cell r="J3285" t="str">
            <v xml:space="preserve">5 </v>
          </cell>
          <cell r="K3285">
            <v>167</v>
          </cell>
          <cell r="L3285">
            <v>8.4791999999999992E-2</v>
          </cell>
          <cell r="M3285">
            <v>-19</v>
          </cell>
          <cell r="N3285">
            <v>18</v>
          </cell>
          <cell r="O3285">
            <v>1</v>
          </cell>
          <cell r="P3285">
            <v>123.795</v>
          </cell>
          <cell r="Q3285">
            <v>140.99600000000001</v>
          </cell>
          <cell r="R3285">
            <v>140.99600000000001</v>
          </cell>
        </row>
        <row r="3286">
          <cell r="A3286" t="str">
            <v xml:space="preserve">Московская74 </v>
          </cell>
          <cell r="B3286" t="str">
            <v xml:space="preserve">Карякина 1 </v>
          </cell>
          <cell r="C3286" t="str">
            <v xml:space="preserve">Жилзаказчик </v>
          </cell>
          <cell r="D3286">
            <v>3062.5</v>
          </cell>
          <cell r="E3286">
            <v>13455</v>
          </cell>
          <cell r="F3286">
            <v>13446</v>
          </cell>
          <cell r="G3286">
            <v>0.37</v>
          </cell>
          <cell r="H3286">
            <v>1.19</v>
          </cell>
          <cell r="I3286">
            <v>4.5999999999999996</v>
          </cell>
          <cell r="J3286" t="str">
            <v xml:space="preserve">9 </v>
          </cell>
          <cell r="K3286">
            <v>167</v>
          </cell>
          <cell r="L3286">
            <v>0.23077599999999998</v>
          </cell>
          <cell r="M3286">
            <v>-19</v>
          </cell>
          <cell r="N3286">
            <v>18</v>
          </cell>
          <cell r="O3286">
            <v>1</v>
          </cell>
          <cell r="P3286">
            <v>336.928</v>
          </cell>
          <cell r="Q3286">
            <v>304.72800000000001</v>
          </cell>
          <cell r="R3286">
            <v>304.72800000000001</v>
          </cell>
        </row>
        <row r="3287">
          <cell r="A3287" t="str">
            <v xml:space="preserve">Московская74 </v>
          </cell>
          <cell r="B3287" t="str">
            <v xml:space="preserve">Московская 60 </v>
          </cell>
          <cell r="C3287" t="str">
            <v xml:space="preserve">Жилзаказчик </v>
          </cell>
          <cell r="D3287">
            <v>4682.3999999999996</v>
          </cell>
          <cell r="E3287">
            <v>16385</v>
          </cell>
          <cell r="F3287">
            <v>16379</v>
          </cell>
          <cell r="G3287">
            <v>0.37</v>
          </cell>
          <cell r="H3287">
            <v>1.19</v>
          </cell>
          <cell r="I3287">
            <v>4.5999999999999996</v>
          </cell>
          <cell r="J3287" t="str">
            <v xml:space="preserve">5 </v>
          </cell>
          <cell r="K3287">
            <v>167</v>
          </cell>
          <cell r="L3287">
            <v>0.28113199999999999</v>
          </cell>
          <cell r="M3287">
            <v>-19</v>
          </cell>
          <cell r="N3287">
            <v>18</v>
          </cell>
          <cell r="O3287">
            <v>1</v>
          </cell>
          <cell r="P3287">
            <v>410.44499999999999</v>
          </cell>
          <cell r="Q3287">
            <v>465.91300000000001</v>
          </cell>
          <cell r="R3287">
            <v>465.91300000000001</v>
          </cell>
        </row>
        <row r="3288">
          <cell r="A3288" t="str">
            <v xml:space="preserve">Московская74 </v>
          </cell>
          <cell r="B3288" t="str">
            <v xml:space="preserve">Московская 62 </v>
          </cell>
          <cell r="C3288" t="str">
            <v xml:space="preserve">Жилзаказчик </v>
          </cell>
          <cell r="D3288">
            <v>5828.4</v>
          </cell>
          <cell r="E3288">
            <v>22089</v>
          </cell>
          <cell r="F3288">
            <v>22084</v>
          </cell>
          <cell r="G3288">
            <v>0.37</v>
          </cell>
          <cell r="H3288">
            <v>1.19</v>
          </cell>
          <cell r="I3288">
            <v>4.5999999999999996</v>
          </cell>
          <cell r="J3288" t="str">
            <v xml:space="preserve">5 </v>
          </cell>
          <cell r="K3288">
            <v>167</v>
          </cell>
          <cell r="L3288">
            <v>0.37903100000000001</v>
          </cell>
          <cell r="M3288">
            <v>-19</v>
          </cell>
          <cell r="N3288">
            <v>18</v>
          </cell>
          <cell r="O3288">
            <v>1</v>
          </cell>
          <cell r="P3288">
            <v>553.37599999999998</v>
          </cell>
          <cell r="Q3288">
            <v>579.94299999999998</v>
          </cell>
          <cell r="R3288">
            <v>579.94299999999998</v>
          </cell>
        </row>
        <row r="3289">
          <cell r="A3289" t="str">
            <v xml:space="preserve">Московская74 </v>
          </cell>
          <cell r="B3289" t="str">
            <v xml:space="preserve">Московская 70 </v>
          </cell>
          <cell r="C3289" t="str">
            <v xml:space="preserve">Жилзаказчик </v>
          </cell>
          <cell r="D3289">
            <v>2744.7</v>
          </cell>
          <cell r="E3289">
            <v>11635</v>
          </cell>
          <cell r="F3289">
            <v>11630</v>
          </cell>
          <cell r="G3289">
            <v>0.38</v>
          </cell>
          <cell r="H3289">
            <v>1.19</v>
          </cell>
          <cell r="I3289">
            <v>4.5999999999999996</v>
          </cell>
          <cell r="J3289" t="str">
            <v xml:space="preserve">5 </v>
          </cell>
          <cell r="K3289">
            <v>167</v>
          </cell>
          <cell r="L3289">
            <v>0.20500199999999999</v>
          </cell>
          <cell r="M3289">
            <v>-19</v>
          </cell>
          <cell r="N3289">
            <v>18</v>
          </cell>
          <cell r="O3289">
            <v>1</v>
          </cell>
          <cell r="P3289">
            <v>299.29899999999998</v>
          </cell>
          <cell r="Q3289">
            <v>273.108</v>
          </cell>
          <cell r="R3289">
            <v>273.108</v>
          </cell>
        </row>
        <row r="3290">
          <cell r="A3290" t="str">
            <v xml:space="preserve">Московская74 </v>
          </cell>
          <cell r="B3290" t="str">
            <v xml:space="preserve">Московская 72 общ. </v>
          </cell>
          <cell r="C3290" t="str">
            <v xml:space="preserve">Жилзаказчик </v>
          </cell>
          <cell r="D3290">
            <v>4695.7</v>
          </cell>
          <cell r="E3290">
            <v>23583</v>
          </cell>
          <cell r="F3290">
            <v>23573</v>
          </cell>
          <cell r="G3290">
            <v>0</v>
          </cell>
          <cell r="H3290">
            <v>1.19</v>
          </cell>
          <cell r="I3290">
            <v>4.5999999999999996</v>
          </cell>
          <cell r="J3290" t="str">
            <v xml:space="preserve">9 </v>
          </cell>
          <cell r="K3290">
            <v>167</v>
          </cell>
          <cell r="L3290">
            <v>0.407717</v>
          </cell>
          <cell r="M3290">
            <v>-19</v>
          </cell>
          <cell r="N3290">
            <v>18</v>
          </cell>
          <cell r="O3290">
            <v>1</v>
          </cell>
          <cell r="P3290">
            <v>595.25699999999995</v>
          </cell>
          <cell r="Q3290">
            <v>467.24</v>
          </cell>
          <cell r="R3290">
            <v>467.24</v>
          </cell>
        </row>
        <row r="3291">
          <cell r="A3291" t="str">
            <v xml:space="preserve">Московская74 </v>
          </cell>
          <cell r="B3291" t="str">
            <v xml:space="preserve">Московская 86 </v>
          </cell>
          <cell r="C3291" t="str">
            <v xml:space="preserve">Жилзаказчик </v>
          </cell>
          <cell r="D3291">
            <v>3205.1</v>
          </cell>
          <cell r="E3291">
            <v>13424</v>
          </cell>
          <cell r="F3291">
            <v>13419</v>
          </cell>
          <cell r="G3291">
            <v>0.37</v>
          </cell>
          <cell r="H3291">
            <v>1.19</v>
          </cell>
          <cell r="I3291">
            <v>4.5999999999999996</v>
          </cell>
          <cell r="J3291" t="str">
            <v xml:space="preserve">5 </v>
          </cell>
          <cell r="K3291">
            <v>167</v>
          </cell>
          <cell r="L3291">
            <v>0.23031199999999999</v>
          </cell>
          <cell r="M3291">
            <v>-19</v>
          </cell>
          <cell r="N3291">
            <v>18</v>
          </cell>
          <cell r="O3291">
            <v>1</v>
          </cell>
          <cell r="P3291">
            <v>336.25</v>
          </cell>
          <cell r="Q3291">
            <v>318.91899999999998</v>
          </cell>
          <cell r="R3291">
            <v>318.91899999999998</v>
          </cell>
        </row>
        <row r="3292">
          <cell r="A3292" t="str">
            <v xml:space="preserve">Московская74 </v>
          </cell>
          <cell r="B3292" t="str">
            <v xml:space="preserve">Московская 88 общ. </v>
          </cell>
          <cell r="C3292" t="str">
            <v xml:space="preserve">Жилзаказчик </v>
          </cell>
          <cell r="D3292">
            <v>3473.6</v>
          </cell>
          <cell r="E3292">
            <v>17114</v>
          </cell>
          <cell r="F3292">
            <v>13809.58</v>
          </cell>
          <cell r="G3292">
            <v>0.37</v>
          </cell>
          <cell r="H3292">
            <v>1.19</v>
          </cell>
          <cell r="I3292">
            <v>4.5999999999999996</v>
          </cell>
          <cell r="J3292" t="str">
            <v xml:space="preserve">5 </v>
          </cell>
          <cell r="K3292">
            <v>167</v>
          </cell>
          <cell r="L3292">
            <v>0.23701599999999998</v>
          </cell>
          <cell r="M3292">
            <v>-19</v>
          </cell>
          <cell r="N3292">
            <v>18</v>
          </cell>
          <cell r="O3292">
            <v>1</v>
          </cell>
          <cell r="P3292">
            <v>346.03899999999999</v>
          </cell>
          <cell r="Q3292">
            <v>345.63600000000002</v>
          </cell>
          <cell r="R3292">
            <v>345.63600000000002</v>
          </cell>
        </row>
        <row r="3293">
          <cell r="A3293" t="str">
            <v xml:space="preserve">Московская74 </v>
          </cell>
          <cell r="B3293" t="str">
            <v xml:space="preserve">Московская 90 </v>
          </cell>
          <cell r="C3293" t="str">
            <v xml:space="preserve">Жилзаказчик </v>
          </cell>
          <cell r="D3293">
            <v>7962.2</v>
          </cell>
          <cell r="E3293">
            <v>40277</v>
          </cell>
          <cell r="F3293">
            <v>40268</v>
          </cell>
          <cell r="G3293">
            <v>0.35</v>
          </cell>
          <cell r="H3293">
            <v>1.19</v>
          </cell>
          <cell r="I3293">
            <v>4.5999999999999996</v>
          </cell>
          <cell r="J3293" t="str">
            <v xml:space="preserve">9 </v>
          </cell>
          <cell r="K3293">
            <v>167</v>
          </cell>
          <cell r="L3293">
            <v>0.65190000000000003</v>
          </cell>
          <cell r="M3293">
            <v>-19</v>
          </cell>
          <cell r="N3293">
            <v>18</v>
          </cell>
          <cell r="O3293">
            <v>1</v>
          </cell>
          <cell r="P3293">
            <v>951.76099999999997</v>
          </cell>
          <cell r="Q3293">
            <v>792.26700000000005</v>
          </cell>
          <cell r="R3293">
            <v>792.26700000000005</v>
          </cell>
        </row>
        <row r="3294">
          <cell r="A3294" t="str">
            <v xml:space="preserve">Московская74 </v>
          </cell>
          <cell r="B3294" t="str">
            <v xml:space="preserve">Московская 66 </v>
          </cell>
          <cell r="C3294" t="str">
            <v xml:space="preserve">Жилзаказчик </v>
          </cell>
          <cell r="D3294">
            <v>6561.7</v>
          </cell>
          <cell r="E3294">
            <v>30804</v>
          </cell>
          <cell r="F3294">
            <v>27648.22</v>
          </cell>
          <cell r="G3294">
            <v>0.36</v>
          </cell>
          <cell r="H3294">
            <v>1.19</v>
          </cell>
          <cell r="I3294">
            <v>4.5999999999999996</v>
          </cell>
          <cell r="J3294" t="str">
            <v xml:space="preserve">9 </v>
          </cell>
          <cell r="K3294">
            <v>167</v>
          </cell>
          <cell r="L3294">
            <v>0.46121699999999999</v>
          </cell>
          <cell r="M3294">
            <v>-19</v>
          </cell>
          <cell r="N3294">
            <v>18</v>
          </cell>
          <cell r="O3294">
            <v>1</v>
          </cell>
          <cell r="P3294">
            <v>673.36599999999999</v>
          </cell>
          <cell r="Q3294">
            <v>652.91200000000003</v>
          </cell>
          <cell r="R3294">
            <v>652.91200000000003</v>
          </cell>
        </row>
        <row r="3295">
          <cell r="A3295" t="str">
            <v xml:space="preserve">Московская74 </v>
          </cell>
          <cell r="B3295" t="str">
            <v xml:space="preserve">Московская 80 </v>
          </cell>
          <cell r="C3295" t="str">
            <v xml:space="preserve">Жилзаказчик </v>
          </cell>
          <cell r="D3295">
            <v>6470.6</v>
          </cell>
          <cell r="E3295">
            <v>22550</v>
          </cell>
          <cell r="F3295">
            <v>24964.639999999999</v>
          </cell>
          <cell r="G3295">
            <v>0.37</v>
          </cell>
          <cell r="H3295">
            <v>1.19</v>
          </cell>
          <cell r="I3295">
            <v>4.5999999999999996</v>
          </cell>
          <cell r="J3295" t="str">
            <v xml:space="preserve">9 </v>
          </cell>
          <cell r="K3295">
            <v>167</v>
          </cell>
          <cell r="L3295">
            <v>0.42847199999999996</v>
          </cell>
          <cell r="M3295">
            <v>-19</v>
          </cell>
          <cell r="N3295">
            <v>18</v>
          </cell>
          <cell r="O3295">
            <v>1</v>
          </cell>
          <cell r="P3295">
            <v>625.55999999999995</v>
          </cell>
          <cell r="Q3295">
            <v>643.84699999999998</v>
          </cell>
          <cell r="R3295">
            <v>643.84699999999998</v>
          </cell>
        </row>
        <row r="3296">
          <cell r="A3296" t="str">
            <v xml:space="preserve">Московская74 </v>
          </cell>
          <cell r="B3296" t="str">
            <v xml:space="preserve">Московская 82 </v>
          </cell>
          <cell r="C3296" t="str">
            <v xml:space="preserve">Жилзаказчик </v>
          </cell>
          <cell r="D3296">
            <v>3147</v>
          </cell>
          <cell r="E3296">
            <v>11410</v>
          </cell>
          <cell r="F3296">
            <v>10780</v>
          </cell>
          <cell r="G3296">
            <v>0.38</v>
          </cell>
          <cell r="H3296">
            <v>1.19</v>
          </cell>
          <cell r="I3296">
            <v>4.5999999999999996</v>
          </cell>
          <cell r="J3296" t="str">
            <v xml:space="preserve">5 </v>
          </cell>
          <cell r="K3296">
            <v>167</v>
          </cell>
          <cell r="L3296">
            <v>0.19001899999999999</v>
          </cell>
          <cell r="M3296">
            <v>-19</v>
          </cell>
          <cell r="N3296">
            <v>18</v>
          </cell>
          <cell r="O3296">
            <v>1</v>
          </cell>
          <cell r="P3296">
            <v>277.42200000000003</v>
          </cell>
          <cell r="Q3296">
            <v>313.13600000000002</v>
          </cell>
          <cell r="R3296">
            <v>313.13600000000002</v>
          </cell>
        </row>
        <row r="3297">
          <cell r="A3297" t="str">
            <v xml:space="preserve">Московская74 </v>
          </cell>
          <cell r="B3297" t="str">
            <v xml:space="preserve">Московская 84 </v>
          </cell>
          <cell r="C3297" t="str">
            <v xml:space="preserve">Жилзаказчик </v>
          </cell>
          <cell r="D3297">
            <v>8261.4</v>
          </cell>
          <cell r="E3297">
            <v>34886</v>
          </cell>
          <cell r="F3297">
            <v>34877</v>
          </cell>
          <cell r="G3297">
            <v>0.35</v>
          </cell>
          <cell r="H3297">
            <v>1.19</v>
          </cell>
          <cell r="I3297">
            <v>4.5999999999999996</v>
          </cell>
          <cell r="J3297" t="str">
            <v xml:space="preserve">9 </v>
          </cell>
          <cell r="K3297">
            <v>167</v>
          </cell>
          <cell r="L3297">
            <v>0.56624299999999994</v>
          </cell>
          <cell r="M3297">
            <v>-19</v>
          </cell>
          <cell r="N3297">
            <v>18</v>
          </cell>
          <cell r="O3297">
            <v>1</v>
          </cell>
          <cell r="P3297">
            <v>826.70299999999997</v>
          </cell>
          <cell r="Q3297">
            <v>822.03499999999997</v>
          </cell>
          <cell r="R3297">
            <v>822.03499999999997</v>
          </cell>
        </row>
        <row r="3298">
          <cell r="A3298" t="str">
            <v xml:space="preserve">Московская74 </v>
          </cell>
          <cell r="B3298" t="str">
            <v xml:space="preserve">Карякина 3 ж/д </v>
          </cell>
          <cell r="C3298" t="str">
            <v xml:space="preserve">Население </v>
          </cell>
          <cell r="D3298">
            <v>2657.2</v>
          </cell>
          <cell r="E3298">
            <v>13446</v>
          </cell>
          <cell r="F3298">
            <v>13446</v>
          </cell>
          <cell r="G3298">
            <v>0.37</v>
          </cell>
          <cell r="H3298">
            <v>1.19</v>
          </cell>
          <cell r="I3298">
            <v>4.5999999999999996</v>
          </cell>
          <cell r="J3298" t="str">
            <v xml:space="preserve">9 </v>
          </cell>
          <cell r="K3298">
            <v>167</v>
          </cell>
          <cell r="L3298">
            <v>0.228578</v>
          </cell>
          <cell r="M3298">
            <v>-19</v>
          </cell>
          <cell r="N3298">
            <v>18</v>
          </cell>
          <cell r="O3298">
            <v>1</v>
          </cell>
          <cell r="P3298">
            <v>333.71800000000002</v>
          </cell>
          <cell r="Q3298">
            <v>264.40199999999999</v>
          </cell>
          <cell r="R3298">
            <v>264.40199999999999</v>
          </cell>
        </row>
        <row r="3299">
          <cell r="A3299" t="str">
            <v xml:space="preserve">Московская74 </v>
          </cell>
          <cell r="B3299" t="str">
            <v xml:space="preserve">Московская94 цоколь ж/д </v>
          </cell>
          <cell r="C3299" t="str">
            <v xml:space="preserve">Прочие </v>
          </cell>
          <cell r="D3299">
            <v>363.73</v>
          </cell>
          <cell r="E3299">
            <v>0</v>
          </cell>
          <cell r="F3299">
            <v>1636.79</v>
          </cell>
          <cell r="G3299">
            <v>0.35</v>
          </cell>
          <cell r="H3299">
            <v>1.19</v>
          </cell>
          <cell r="I3299">
            <v>4.5999999999999996</v>
          </cell>
          <cell r="J3299" t="str">
            <v xml:space="preserve"> </v>
          </cell>
          <cell r="K3299">
            <v>167</v>
          </cell>
          <cell r="L3299">
            <v>2.6574E-2</v>
          </cell>
          <cell r="M3299">
            <v>-19</v>
          </cell>
          <cell r="N3299">
            <v>18</v>
          </cell>
          <cell r="O3299">
            <v>1</v>
          </cell>
          <cell r="P3299">
            <v>38.798000000000002</v>
          </cell>
          <cell r="Q3299">
            <v>0</v>
          </cell>
          <cell r="R3299">
            <v>38.798000000000002</v>
          </cell>
        </row>
        <row r="3300">
          <cell r="A3300" t="str">
            <v xml:space="preserve">Московская74 </v>
          </cell>
          <cell r="B3300" t="str">
            <v xml:space="preserve">Московская 94 ж/д 16 эт. </v>
          </cell>
          <cell r="C3300" t="str">
            <v xml:space="preserve">ИТП Население </v>
          </cell>
          <cell r="D3300">
            <v>8945.2999999999993</v>
          </cell>
          <cell r="E3300">
            <v>39825</v>
          </cell>
          <cell r="F3300">
            <v>39993</v>
          </cell>
          <cell r="G3300">
            <v>0.35</v>
          </cell>
          <cell r="H3300">
            <v>1.19</v>
          </cell>
          <cell r="I3300">
            <v>4.5999999999999996</v>
          </cell>
          <cell r="J3300" t="str">
            <v xml:space="preserve">16 </v>
          </cell>
          <cell r="K3300">
            <v>167</v>
          </cell>
          <cell r="L3300">
            <v>0.64929999999999999</v>
          </cell>
          <cell r="M3300">
            <v>-19</v>
          </cell>
          <cell r="N3300">
            <v>18</v>
          </cell>
          <cell r="O3300">
            <v>1</v>
          </cell>
          <cell r="P3300">
            <v>947.96400000000006</v>
          </cell>
          <cell r="Q3300">
            <v>1087.885</v>
          </cell>
          <cell r="R3300">
            <v>1087.885</v>
          </cell>
        </row>
        <row r="3301">
          <cell r="A3301" t="str">
            <v xml:space="preserve">Московская74 </v>
          </cell>
          <cell r="B3301" t="str">
            <v xml:space="preserve">Московская 80 помещ.АТС </v>
          </cell>
          <cell r="C3301" t="str">
            <v xml:space="preserve">Прочие </v>
          </cell>
          <cell r="D3301">
            <v>156</v>
          </cell>
          <cell r="E3301">
            <v>0</v>
          </cell>
          <cell r="F3301">
            <v>487.67</v>
          </cell>
          <cell r="G3301">
            <v>0.37</v>
          </cell>
          <cell r="H3301">
            <v>1.19</v>
          </cell>
          <cell r="I3301">
            <v>4.5999999999999996</v>
          </cell>
          <cell r="J3301" t="str">
            <v xml:space="preserve"> </v>
          </cell>
          <cell r="K3301">
            <v>167</v>
          </cell>
          <cell r="L3301">
            <v>8.3700000000000007E-3</v>
          </cell>
          <cell r="M3301">
            <v>-19</v>
          </cell>
          <cell r="N3301">
            <v>18</v>
          </cell>
          <cell r="O3301">
            <v>1</v>
          </cell>
          <cell r="P3301">
            <v>12.218999999999999</v>
          </cell>
          <cell r="Q3301">
            <v>0</v>
          </cell>
          <cell r="R3301">
            <v>12.218999999999999</v>
          </cell>
        </row>
        <row r="3302">
          <cell r="A3302" t="str">
            <v xml:space="preserve">Московская74 </v>
          </cell>
          <cell r="B3302" t="str">
            <v xml:space="preserve">Московская 66 П-ка 16 </v>
          </cell>
          <cell r="C3302" t="str">
            <v xml:space="preserve">Бюджет </v>
          </cell>
          <cell r="D3302">
            <v>1715.35</v>
          </cell>
          <cell r="E3302">
            <v>0</v>
          </cell>
          <cell r="F3302">
            <v>6346.79</v>
          </cell>
          <cell r="G3302">
            <v>0.34</v>
          </cell>
          <cell r="H3302">
            <v>1.19</v>
          </cell>
          <cell r="I3302">
            <v>4.5999999999999996</v>
          </cell>
          <cell r="J3302" t="str">
            <v xml:space="preserve"> </v>
          </cell>
          <cell r="K3302">
            <v>167</v>
          </cell>
          <cell r="L3302">
            <v>0.10613</v>
          </cell>
          <cell r="M3302">
            <v>-19</v>
          </cell>
          <cell r="N3302">
            <v>20</v>
          </cell>
          <cell r="O3302">
            <v>1</v>
          </cell>
          <cell r="P3302">
            <v>168.816</v>
          </cell>
          <cell r="Q3302">
            <v>0</v>
          </cell>
          <cell r="R3302">
            <v>168.816</v>
          </cell>
        </row>
        <row r="3303">
          <cell r="A3303" t="str">
            <v xml:space="preserve">Московская74 </v>
          </cell>
          <cell r="B3303" t="str">
            <v xml:space="preserve">Московская 74 ПОДКАЧКА </v>
          </cell>
          <cell r="C3303" t="str">
            <v xml:space="preserve">Прочие </v>
          </cell>
          <cell r="D3303">
            <v>29.61</v>
          </cell>
          <cell r="E3303">
            <v>8039</v>
          </cell>
          <cell r="F3303">
            <v>126</v>
          </cell>
          <cell r="G3303">
            <v>1.05</v>
          </cell>
          <cell r="H3303">
            <v>1.19</v>
          </cell>
          <cell r="I3303">
            <v>4.5999999999999996</v>
          </cell>
          <cell r="J3303" t="str">
            <v xml:space="preserve"> </v>
          </cell>
          <cell r="K3303">
            <v>167</v>
          </cell>
          <cell r="L3303">
            <v>6.1400000000000005E-3</v>
          </cell>
          <cell r="M3303">
            <v>-19</v>
          </cell>
          <cell r="N3303">
            <v>18</v>
          </cell>
          <cell r="O3303">
            <v>1</v>
          </cell>
          <cell r="P3303">
            <v>8.9629999999999992</v>
          </cell>
          <cell r="Q3303">
            <v>0</v>
          </cell>
          <cell r="R3303">
            <v>8.9629999999999992</v>
          </cell>
        </row>
        <row r="3304">
          <cell r="A3304" t="str">
            <v xml:space="preserve">Итого по котельной </v>
          </cell>
          <cell r="B3304" t="str">
            <v xml:space="preserve">собственное ---------------------------- </v>
          </cell>
          <cell r="C3304" t="str">
            <v xml:space="preserve">По всем группам </v>
          </cell>
          <cell r="D3304">
            <v>120359.71809014857</v>
          </cell>
          <cell r="E3304">
            <v>408735</v>
          </cell>
          <cell r="F3304">
            <v>504209.81693354971</v>
          </cell>
          <cell r="H3304">
            <v>1.19</v>
          </cell>
          <cell r="L3304">
            <v>7.8985849999999989</v>
          </cell>
          <cell r="P3304">
            <v>11673.212</v>
          </cell>
          <cell r="Q3304">
            <v>9166.3960000000006</v>
          </cell>
          <cell r="R3304">
            <v>11894.511999999999</v>
          </cell>
        </row>
        <row r="3305">
          <cell r="A3305" t="str">
            <v xml:space="preserve"> </v>
          </cell>
          <cell r="B3305" t="str">
            <v xml:space="preserve"> </v>
          </cell>
          <cell r="C3305" t="str">
            <v xml:space="preserve">Бюджет </v>
          </cell>
          <cell r="D3305">
            <v>13864.71</v>
          </cell>
          <cell r="E3305">
            <v>12271</v>
          </cell>
          <cell r="F3305">
            <v>43944.79</v>
          </cell>
          <cell r="H3305">
            <v>1.19</v>
          </cell>
          <cell r="L3305">
            <v>0.69413999999999998</v>
          </cell>
          <cell r="P3305">
            <v>1030.92</v>
          </cell>
          <cell r="Q3305">
            <v>0</v>
          </cell>
          <cell r="R3305">
            <v>1030.92</v>
          </cell>
        </row>
        <row r="3306">
          <cell r="A3306" t="str">
            <v xml:space="preserve"> </v>
          </cell>
          <cell r="B3306" t="str">
            <v xml:space="preserve"> </v>
          </cell>
          <cell r="C3306" t="str">
            <v xml:space="preserve">"Население" в т.ч. "Жилзаказчик" </v>
          </cell>
          <cell r="D3306">
            <v>68064</v>
          </cell>
          <cell r="E3306">
            <v>288573</v>
          </cell>
          <cell r="F3306">
            <v>287704.44</v>
          </cell>
          <cell r="H3306">
            <v>1.19</v>
          </cell>
          <cell r="L3306">
            <v>4.8828219999999991</v>
          </cell>
          <cell r="P3306">
            <v>7128.81</v>
          </cell>
          <cell r="Q3306">
            <v>6772.598</v>
          </cell>
          <cell r="R3306">
            <v>6772.598</v>
          </cell>
        </row>
        <row r="3307">
          <cell r="A3307" t="str">
            <v xml:space="preserve"> </v>
          </cell>
          <cell r="B3307" t="str">
            <v xml:space="preserve"> </v>
          </cell>
          <cell r="C3307" t="str">
            <v xml:space="preserve">Жилзаказчик </v>
          </cell>
          <cell r="D3307">
            <v>60095.3</v>
          </cell>
          <cell r="E3307">
            <v>257612</v>
          </cell>
          <cell r="F3307">
            <v>252878.44</v>
          </cell>
          <cell r="H3307">
            <v>1.19</v>
          </cell>
          <cell r="L3307">
            <v>4.2688369999999995</v>
          </cell>
          <cell r="P3307">
            <v>6232.405999999999</v>
          </cell>
          <cell r="Q3307">
            <v>5979.6840000000002</v>
          </cell>
          <cell r="R3307">
            <v>5979.6840000000002</v>
          </cell>
        </row>
        <row r="3308">
          <cell r="A3308" t="str">
            <v xml:space="preserve"> </v>
          </cell>
          <cell r="B3308" t="str">
            <v xml:space="preserve"> </v>
          </cell>
          <cell r="C3308" t="str">
            <v xml:space="preserve">Прочие </v>
          </cell>
          <cell r="D3308">
            <v>921.29000000000008</v>
          </cell>
          <cell r="E3308">
            <v>8639</v>
          </cell>
          <cell r="F3308">
            <v>4055.43</v>
          </cell>
          <cell r="H3308">
            <v>1.19</v>
          </cell>
          <cell r="L3308">
            <v>7.1944000000000008E-2</v>
          </cell>
          <cell r="P3308">
            <v>104.416</v>
          </cell>
          <cell r="Q3308">
            <v>0</v>
          </cell>
          <cell r="R3308">
            <v>104.416</v>
          </cell>
        </row>
        <row r="3309">
          <cell r="A3309" t="str">
            <v xml:space="preserve"> </v>
          </cell>
          <cell r="B3309" t="str">
            <v xml:space="preserve"> </v>
          </cell>
          <cell r="C3309" t="str">
            <v xml:space="preserve">ИТП Бюджет </v>
          </cell>
          <cell r="D3309">
            <v>754.88</v>
          </cell>
          <cell r="E3309">
            <v>0</v>
          </cell>
          <cell r="F3309">
            <v>3213</v>
          </cell>
          <cell r="H3309">
            <v>1.19</v>
          </cell>
          <cell r="L3309">
            <v>5.2170000000000001E-2</v>
          </cell>
          <cell r="P3309">
            <v>76.167000000000002</v>
          </cell>
          <cell r="Q3309">
            <v>0</v>
          </cell>
          <cell r="R3309">
            <v>76.167000000000002</v>
          </cell>
        </row>
        <row r="3310">
          <cell r="A3310" t="str">
            <v xml:space="preserve"> </v>
          </cell>
          <cell r="B3310" t="str">
            <v xml:space="preserve"> </v>
          </cell>
          <cell r="C3310" t="str">
            <v xml:space="preserve">ИТП Население </v>
          </cell>
          <cell r="D3310">
            <v>22310.118090148579</v>
          </cell>
          <cell r="E3310">
            <v>99252</v>
          </cell>
          <cell r="F3310">
            <v>100290.91693354973</v>
          </cell>
          <cell r="H3310">
            <v>1.19</v>
          </cell>
          <cell r="L3310">
            <v>1.2440519999999999</v>
          </cell>
          <cell r="P3310">
            <v>1816.2860000000001</v>
          </cell>
          <cell r="Q3310">
            <v>2393.7979999999998</v>
          </cell>
          <cell r="R3310">
            <v>2393.7979999999998</v>
          </cell>
        </row>
        <row r="3311">
          <cell r="A3311" t="str">
            <v xml:space="preserve"> </v>
          </cell>
          <cell r="B3311" t="str">
            <v xml:space="preserve"> </v>
          </cell>
          <cell r="C3311" t="str">
            <v xml:space="preserve">ИТП Прочие </v>
          </cell>
          <cell r="D3311">
            <v>14444.72</v>
          </cell>
          <cell r="E3311">
            <v>0</v>
          </cell>
          <cell r="F3311">
            <v>65001.24</v>
          </cell>
          <cell r="H3311">
            <v>1.19</v>
          </cell>
          <cell r="L3311">
            <v>0.953457</v>
          </cell>
          <cell r="P3311">
            <v>1516.6130000000001</v>
          </cell>
          <cell r="Q3311">
            <v>0</v>
          </cell>
          <cell r="R3311">
            <v>1516.6130000000001</v>
          </cell>
        </row>
        <row r="3312">
          <cell r="A3312" t="str">
            <v>Тепловые потери в наружных сетях потребителей</v>
          </cell>
          <cell r="H3312">
            <v>1.19</v>
          </cell>
        </row>
        <row r="3313">
          <cell r="A3313" t="str">
            <v xml:space="preserve">Невкипел25 </v>
          </cell>
          <cell r="B3313" t="str">
            <v xml:space="preserve">Гидростроителей 40 Маг </v>
          </cell>
          <cell r="C3313" t="str">
            <v xml:space="preserve">Прочие </v>
          </cell>
          <cell r="D3313">
            <v>65.540000000000006</v>
          </cell>
          <cell r="E3313">
            <v>0</v>
          </cell>
          <cell r="F3313">
            <v>251</v>
          </cell>
          <cell r="G3313">
            <v>0.37</v>
          </cell>
          <cell r="H3313">
            <v>1.19</v>
          </cell>
          <cell r="I3313">
            <v>4.5999999999999996</v>
          </cell>
          <cell r="J3313" t="str">
            <v xml:space="preserve"> </v>
          </cell>
          <cell r="K3313">
            <v>167</v>
          </cell>
          <cell r="L3313">
            <v>3.9579999999999997E-3</v>
          </cell>
          <cell r="M3313">
            <v>-19</v>
          </cell>
          <cell r="N3313">
            <v>15</v>
          </cell>
          <cell r="O3313">
            <v>1</v>
          </cell>
          <cell r="P3313">
            <v>4.8890000000000002</v>
          </cell>
          <cell r="Q3313">
            <v>0</v>
          </cell>
          <cell r="R3313">
            <v>4.8890000000000002</v>
          </cell>
        </row>
        <row r="3314">
          <cell r="A3314" t="str">
            <v xml:space="preserve">Невкипел25 </v>
          </cell>
          <cell r="B3314" t="str">
            <v xml:space="preserve">Гидростроителей 40 офис </v>
          </cell>
          <cell r="C3314" t="str">
            <v xml:space="preserve">Прочие </v>
          </cell>
          <cell r="D3314">
            <v>105.2</v>
          </cell>
          <cell r="E3314">
            <v>0</v>
          </cell>
          <cell r="F3314">
            <v>403.23</v>
          </cell>
          <cell r="G3314">
            <v>0.37</v>
          </cell>
          <cell r="H3314">
            <v>1.19</v>
          </cell>
          <cell r="I3314">
            <v>4.5999999999999996</v>
          </cell>
          <cell r="J3314" t="str">
            <v xml:space="preserve"> </v>
          </cell>
          <cell r="K3314">
            <v>167</v>
          </cell>
          <cell r="L3314">
            <v>6.9210000000000001E-3</v>
          </cell>
          <cell r="M3314">
            <v>-19</v>
          </cell>
          <cell r="N3314">
            <v>18</v>
          </cell>
          <cell r="O3314">
            <v>1</v>
          </cell>
          <cell r="P3314">
            <v>10.103999999999999</v>
          </cell>
          <cell r="Q3314">
            <v>0</v>
          </cell>
          <cell r="R3314">
            <v>10.103999999999999</v>
          </cell>
        </row>
        <row r="3315">
          <cell r="A3315" t="str">
            <v xml:space="preserve">Невкипел25 </v>
          </cell>
          <cell r="B3315" t="str">
            <v xml:space="preserve">Гидростроителей 12  аптека </v>
          </cell>
          <cell r="C3315" t="str">
            <v xml:space="preserve">Прочие </v>
          </cell>
          <cell r="D3315">
            <v>270.22000000000003</v>
          </cell>
          <cell r="E3315">
            <v>0</v>
          </cell>
          <cell r="F3315">
            <v>1215.98</v>
          </cell>
          <cell r="G3315">
            <v>0.37</v>
          </cell>
          <cell r="H3315">
            <v>1.19</v>
          </cell>
          <cell r="I3315">
            <v>4.5999999999999996</v>
          </cell>
          <cell r="J3315" t="str">
            <v xml:space="preserve"> </v>
          </cell>
          <cell r="K3315">
            <v>167</v>
          </cell>
          <cell r="L3315">
            <v>2.0870000000000003E-2</v>
          </cell>
          <cell r="M3315">
            <v>-19</v>
          </cell>
          <cell r="N3315">
            <v>18</v>
          </cell>
          <cell r="O3315">
            <v>1</v>
          </cell>
          <cell r="P3315">
            <v>30.469000000000001</v>
          </cell>
          <cell r="Q3315">
            <v>0</v>
          </cell>
          <cell r="R3315">
            <v>30.469000000000001</v>
          </cell>
        </row>
        <row r="3316">
          <cell r="A3316" t="str">
            <v xml:space="preserve">Невкипел25 </v>
          </cell>
          <cell r="B3316" t="str">
            <v xml:space="preserve">Благоева 48 ДЕТ.БИБЛ. </v>
          </cell>
          <cell r="C3316" t="str">
            <v xml:space="preserve">Бюджет </v>
          </cell>
          <cell r="D3316">
            <v>321.95</v>
          </cell>
          <cell r="E3316">
            <v>271</v>
          </cell>
          <cell r="F3316">
            <v>1191.22</v>
          </cell>
          <cell r="G3316">
            <v>0.35</v>
          </cell>
          <cell r="H3316">
            <v>1.19</v>
          </cell>
          <cell r="I3316">
            <v>4.5999999999999996</v>
          </cell>
          <cell r="J3316" t="str">
            <v xml:space="preserve"> </v>
          </cell>
          <cell r="K3316">
            <v>167</v>
          </cell>
          <cell r="L3316">
            <v>1.9340000000000003E-2</v>
          </cell>
          <cell r="M3316">
            <v>-19</v>
          </cell>
          <cell r="N3316">
            <v>18</v>
          </cell>
          <cell r="O3316">
            <v>1</v>
          </cell>
          <cell r="P3316">
            <v>28.234999999999999</v>
          </cell>
          <cell r="Q3316">
            <v>0</v>
          </cell>
          <cell r="R3316">
            <v>28.234999999999999</v>
          </cell>
        </row>
        <row r="3317">
          <cell r="A3317" t="str">
            <v xml:space="preserve">Невкипел25 </v>
          </cell>
          <cell r="B3317" t="str">
            <v xml:space="preserve">Гидростроителей 22 РП-36 </v>
          </cell>
          <cell r="C3317" t="str">
            <v xml:space="preserve">Прочие </v>
          </cell>
          <cell r="D3317">
            <v>85.7</v>
          </cell>
          <cell r="E3317">
            <v>388</v>
          </cell>
          <cell r="F3317">
            <v>594.58000000000004</v>
          </cell>
          <cell r="G3317">
            <v>0.7</v>
          </cell>
          <cell r="H3317">
            <v>1.19</v>
          </cell>
          <cell r="I3317">
            <v>4.5999999999999996</v>
          </cell>
          <cell r="J3317" t="str">
            <v xml:space="preserve"> </v>
          </cell>
          <cell r="K3317">
            <v>167</v>
          </cell>
          <cell r="L3317">
            <v>1.8262999999999998E-2</v>
          </cell>
          <cell r="M3317">
            <v>-19</v>
          </cell>
          <cell r="N3317">
            <v>16</v>
          </cell>
          <cell r="O3317">
            <v>1</v>
          </cell>
          <cell r="P3317">
            <v>24.004000000000001</v>
          </cell>
          <cell r="Q3317">
            <v>0</v>
          </cell>
          <cell r="R3317">
            <v>24.004000000000001</v>
          </cell>
        </row>
        <row r="3318">
          <cell r="A3318" t="str">
            <v xml:space="preserve">Невкипел25 </v>
          </cell>
          <cell r="B3318" t="str">
            <v xml:space="preserve">Т Слава 14 Самойлов </v>
          </cell>
          <cell r="C3318" t="str">
            <v xml:space="preserve">Прочие </v>
          </cell>
          <cell r="D3318">
            <v>91.15</v>
          </cell>
          <cell r="E3318">
            <v>0</v>
          </cell>
          <cell r="F3318">
            <v>410.18</v>
          </cell>
          <cell r="G3318">
            <v>0.37</v>
          </cell>
          <cell r="H3318">
            <v>1.19</v>
          </cell>
          <cell r="I3318">
            <v>4.5999999999999996</v>
          </cell>
          <cell r="J3318" t="str">
            <v xml:space="preserve"> </v>
          </cell>
          <cell r="K3318">
            <v>167</v>
          </cell>
          <cell r="L3318">
            <v>7.0400000000000003E-3</v>
          </cell>
          <cell r="M3318">
            <v>-19</v>
          </cell>
          <cell r="N3318">
            <v>18</v>
          </cell>
          <cell r="O3318">
            <v>1</v>
          </cell>
          <cell r="P3318">
            <v>10.278</v>
          </cell>
          <cell r="Q3318">
            <v>0</v>
          </cell>
          <cell r="R3318">
            <v>10.278</v>
          </cell>
        </row>
        <row r="3319">
          <cell r="A3319" t="str">
            <v xml:space="preserve">Невкипел25 </v>
          </cell>
          <cell r="B3319" t="str">
            <v xml:space="preserve">Т Слава 14 кафе </v>
          </cell>
          <cell r="C3319" t="str">
            <v xml:space="preserve">Прочие </v>
          </cell>
          <cell r="D3319">
            <v>397.49</v>
          </cell>
          <cell r="E3319">
            <v>0</v>
          </cell>
          <cell r="F3319">
            <v>1788.7</v>
          </cell>
          <cell r="G3319">
            <v>0.37</v>
          </cell>
          <cell r="H3319">
            <v>1.19</v>
          </cell>
          <cell r="I3319">
            <v>4.5999999999999996</v>
          </cell>
          <cell r="J3319" t="str">
            <v xml:space="preserve"> </v>
          </cell>
          <cell r="K3319">
            <v>167</v>
          </cell>
          <cell r="L3319">
            <v>3.0700000000000002E-2</v>
          </cell>
          <cell r="M3319">
            <v>-19</v>
          </cell>
          <cell r="N3319">
            <v>18</v>
          </cell>
          <cell r="O3319">
            <v>1</v>
          </cell>
          <cell r="P3319">
            <v>44.820999999999998</v>
          </cell>
          <cell r="Q3319">
            <v>0</v>
          </cell>
          <cell r="R3319">
            <v>44.820999999999998</v>
          </cell>
        </row>
        <row r="3320">
          <cell r="A3320" t="str">
            <v xml:space="preserve">Невкипел25 </v>
          </cell>
          <cell r="B3320" t="str">
            <v xml:space="preserve">Гидростроителей 20 МАГАЗ. </v>
          </cell>
          <cell r="C3320" t="str">
            <v xml:space="preserve">Прочие </v>
          </cell>
          <cell r="D3320">
            <v>102.54</v>
          </cell>
          <cell r="E3320">
            <v>0</v>
          </cell>
          <cell r="F3320">
            <v>408</v>
          </cell>
          <cell r="G3320">
            <v>0.38</v>
          </cell>
          <cell r="H3320">
            <v>1.19</v>
          </cell>
          <cell r="I3320">
            <v>4.5999999999999996</v>
          </cell>
          <cell r="J3320" t="str">
            <v xml:space="preserve"> </v>
          </cell>
          <cell r="K3320">
            <v>167</v>
          </cell>
          <cell r="L3320">
            <v>6.8100000000000009E-3</v>
          </cell>
          <cell r="M3320">
            <v>-19</v>
          </cell>
          <cell r="N3320">
            <v>16</v>
          </cell>
          <cell r="O3320">
            <v>1</v>
          </cell>
          <cell r="P3320">
            <v>8.9510000000000005</v>
          </cell>
          <cell r="Q3320">
            <v>0</v>
          </cell>
          <cell r="R3320">
            <v>8.9510000000000005</v>
          </cell>
        </row>
        <row r="3321">
          <cell r="A3321" t="str">
            <v xml:space="preserve">Невкипел25 </v>
          </cell>
          <cell r="B3321" t="str">
            <v xml:space="preserve">Благоева 48 МАГ "ПРОДУКТЫ" </v>
          </cell>
          <cell r="C3321" t="str">
            <v xml:space="preserve">Прочие </v>
          </cell>
          <cell r="D3321">
            <v>159.41999999999999</v>
          </cell>
          <cell r="E3321">
            <v>1056</v>
          </cell>
          <cell r="F3321">
            <v>589.85</v>
          </cell>
          <cell r="G3321">
            <v>0.35</v>
          </cell>
          <cell r="H3321">
            <v>1.19</v>
          </cell>
          <cell r="I3321">
            <v>4.5999999999999996</v>
          </cell>
          <cell r="J3321" t="str">
            <v xml:space="preserve"> </v>
          </cell>
          <cell r="K3321">
            <v>167</v>
          </cell>
          <cell r="L3321">
            <v>8.8000000000000005E-3</v>
          </cell>
          <cell r="M3321">
            <v>-19</v>
          </cell>
          <cell r="N3321">
            <v>15</v>
          </cell>
          <cell r="O3321">
            <v>1</v>
          </cell>
          <cell r="P3321">
            <v>10.869</v>
          </cell>
          <cell r="Q3321">
            <v>0</v>
          </cell>
          <cell r="R3321">
            <v>10.869</v>
          </cell>
        </row>
        <row r="3322">
          <cell r="A3322" t="str">
            <v xml:space="preserve">Невкипел25 </v>
          </cell>
          <cell r="B3322" t="str">
            <v xml:space="preserve">Гидростроителей 34 Рентгенкабинет </v>
          </cell>
          <cell r="C3322" t="str">
            <v xml:space="preserve">Бюджет </v>
          </cell>
          <cell r="D3322">
            <v>597.58000000000004</v>
          </cell>
          <cell r="E3322">
            <v>0</v>
          </cell>
          <cell r="F3322">
            <v>2211.06</v>
          </cell>
          <cell r="G3322">
            <v>0.37</v>
          </cell>
          <cell r="H3322">
            <v>1.19</v>
          </cell>
          <cell r="I3322">
            <v>4.5999999999999996</v>
          </cell>
          <cell r="J3322" t="str">
            <v xml:space="preserve"> </v>
          </cell>
          <cell r="K3322">
            <v>167</v>
          </cell>
          <cell r="L3322">
            <v>0.04</v>
          </cell>
          <cell r="M3322">
            <v>-19</v>
          </cell>
          <cell r="N3322">
            <v>20</v>
          </cell>
          <cell r="O3322">
            <v>1</v>
          </cell>
          <cell r="P3322">
            <v>63.625999999999998</v>
          </cell>
          <cell r="Q3322">
            <v>0</v>
          </cell>
          <cell r="R3322">
            <v>63.625999999999998</v>
          </cell>
        </row>
        <row r="3323">
          <cell r="A3323" t="str">
            <v xml:space="preserve">Невкипел25 </v>
          </cell>
          <cell r="B3323" t="str">
            <v xml:space="preserve">Гидростроителей 34 СТОМАТ ПОЛ. </v>
          </cell>
          <cell r="C3323" t="str">
            <v xml:space="preserve">Бюджет </v>
          </cell>
          <cell r="D3323">
            <v>1493.96</v>
          </cell>
          <cell r="E3323">
            <v>7656</v>
          </cell>
          <cell r="F3323">
            <v>5527.64</v>
          </cell>
          <cell r="G3323">
            <v>0.37</v>
          </cell>
          <cell r="H3323">
            <v>1.19</v>
          </cell>
          <cell r="I3323">
            <v>4.5999999999999996</v>
          </cell>
          <cell r="J3323" t="str">
            <v xml:space="preserve"> </v>
          </cell>
          <cell r="K3323">
            <v>167</v>
          </cell>
          <cell r="L3323">
            <v>0.1</v>
          </cell>
          <cell r="M3323">
            <v>-19</v>
          </cell>
          <cell r="N3323">
            <v>20</v>
          </cell>
          <cell r="O3323">
            <v>1</v>
          </cell>
          <cell r="P3323">
            <v>159.06399999999999</v>
          </cell>
          <cell r="Q3323">
            <v>0</v>
          </cell>
          <cell r="R3323">
            <v>159.06399999999999</v>
          </cell>
        </row>
        <row r="3324">
          <cell r="A3324" t="str">
            <v xml:space="preserve">Невкипел25 </v>
          </cell>
          <cell r="B3324" t="str">
            <v xml:space="preserve">Т Славы 16  Ж/Д </v>
          </cell>
          <cell r="C3324" t="str">
            <v xml:space="preserve">Население </v>
          </cell>
          <cell r="D3324">
            <v>3382</v>
          </cell>
          <cell r="E3324">
            <v>12095</v>
          </cell>
          <cell r="F3324">
            <v>12094.57</v>
          </cell>
          <cell r="G3324">
            <v>0.37</v>
          </cell>
          <cell r="H3324">
            <v>1.19</v>
          </cell>
          <cell r="I3324">
            <v>4.5999999999999996</v>
          </cell>
          <cell r="J3324" t="str">
            <v xml:space="preserve">5 </v>
          </cell>
          <cell r="K3324">
            <v>167</v>
          </cell>
          <cell r="L3324">
            <v>0.20758099999999999</v>
          </cell>
          <cell r="M3324">
            <v>-19</v>
          </cell>
          <cell r="N3324">
            <v>18</v>
          </cell>
          <cell r="O3324">
            <v>1</v>
          </cell>
          <cell r="P3324">
            <v>303.06299999999999</v>
          </cell>
          <cell r="Q3324">
            <v>336.52</v>
          </cell>
          <cell r="R3324">
            <v>336.52</v>
          </cell>
        </row>
        <row r="3325">
          <cell r="A3325" t="str">
            <v xml:space="preserve">Невкипел25 </v>
          </cell>
          <cell r="B3325" t="str">
            <v xml:space="preserve">Т Славы 14  Ж/Д </v>
          </cell>
          <cell r="C3325" t="str">
            <v xml:space="preserve">Население </v>
          </cell>
          <cell r="D3325">
            <v>4239.3999999999996</v>
          </cell>
          <cell r="E3325">
            <v>15414</v>
          </cell>
          <cell r="F3325">
            <v>15414.24</v>
          </cell>
          <cell r="G3325">
            <v>0.37</v>
          </cell>
          <cell r="H3325">
            <v>1.19</v>
          </cell>
          <cell r="I3325">
            <v>4.5999999999999996</v>
          </cell>
          <cell r="J3325" t="str">
            <v xml:space="preserve">5 </v>
          </cell>
          <cell r="K3325">
            <v>167</v>
          </cell>
          <cell r="L3325">
            <v>0.26455699999999999</v>
          </cell>
          <cell r="M3325">
            <v>-19</v>
          </cell>
          <cell r="N3325">
            <v>18</v>
          </cell>
          <cell r="O3325">
            <v>1</v>
          </cell>
          <cell r="P3325">
            <v>386.24700000000001</v>
          </cell>
          <cell r="Q3325">
            <v>421.83300000000003</v>
          </cell>
          <cell r="R3325">
            <v>421.83300000000003</v>
          </cell>
        </row>
        <row r="3326">
          <cell r="A3326" t="str">
            <v xml:space="preserve">Невкипел25 </v>
          </cell>
          <cell r="B3326" t="str">
            <v xml:space="preserve">Невкипелого 31 Ж/Д </v>
          </cell>
          <cell r="C3326" t="str">
            <v xml:space="preserve">Население </v>
          </cell>
          <cell r="D3326">
            <v>5411.2</v>
          </cell>
          <cell r="E3326">
            <v>20074</v>
          </cell>
          <cell r="F3326">
            <v>15848</v>
          </cell>
          <cell r="G3326">
            <v>0.37</v>
          </cell>
          <cell r="H3326">
            <v>1.19</v>
          </cell>
          <cell r="I3326">
            <v>4.5999999999999996</v>
          </cell>
          <cell r="J3326" t="str">
            <v xml:space="preserve">9 </v>
          </cell>
          <cell r="K3326">
            <v>167</v>
          </cell>
          <cell r="L3326">
            <v>0.27200000000000002</v>
          </cell>
          <cell r="M3326">
            <v>-19</v>
          </cell>
          <cell r="N3326">
            <v>18</v>
          </cell>
          <cell r="O3326">
            <v>1</v>
          </cell>
          <cell r="P3326">
            <v>397.11500000000001</v>
          </cell>
          <cell r="Q3326">
            <v>538.43399999999997</v>
          </cell>
          <cell r="R3326">
            <v>538.43399999999997</v>
          </cell>
        </row>
        <row r="3327">
          <cell r="A3327" t="str">
            <v xml:space="preserve">Невкипел25 </v>
          </cell>
          <cell r="B3327" t="str">
            <v xml:space="preserve">Т Славы 8 Ж/Д </v>
          </cell>
          <cell r="C3327" t="str">
            <v xml:space="preserve">Население </v>
          </cell>
          <cell r="D3327">
            <v>7027.2</v>
          </cell>
          <cell r="E3327">
            <v>29846</v>
          </cell>
          <cell r="F3327">
            <v>35157.879999999997</v>
          </cell>
          <cell r="G3327">
            <v>0.37</v>
          </cell>
          <cell r="H3327">
            <v>1.19</v>
          </cell>
          <cell r="I3327">
            <v>4.5999999999999996</v>
          </cell>
          <cell r="J3327" t="str">
            <v xml:space="preserve">9 </v>
          </cell>
          <cell r="K3327">
            <v>167</v>
          </cell>
          <cell r="L3327">
            <v>0.60342000000000007</v>
          </cell>
          <cell r="M3327">
            <v>-19</v>
          </cell>
          <cell r="N3327">
            <v>18</v>
          </cell>
          <cell r="O3327">
            <v>1</v>
          </cell>
          <cell r="P3327">
            <v>880.98199999999997</v>
          </cell>
          <cell r="Q3327">
            <v>699.23199999999997</v>
          </cell>
          <cell r="R3327">
            <v>699.23199999999997</v>
          </cell>
        </row>
        <row r="3328">
          <cell r="A3328" t="str">
            <v xml:space="preserve">Невкипел25 </v>
          </cell>
          <cell r="B3328" t="str">
            <v xml:space="preserve">Гидростроителей 15 Ж/Д </v>
          </cell>
          <cell r="C3328" t="str">
            <v xml:space="preserve">Население </v>
          </cell>
          <cell r="D3328">
            <v>6138.3</v>
          </cell>
          <cell r="E3328">
            <v>22503</v>
          </cell>
          <cell r="F3328">
            <v>24586.97</v>
          </cell>
          <cell r="G3328">
            <v>0.37</v>
          </cell>
          <cell r="H3328">
            <v>1.19</v>
          </cell>
          <cell r="I3328">
            <v>4.5999999999999996</v>
          </cell>
          <cell r="J3328" t="str">
            <v xml:space="preserve">5 </v>
          </cell>
          <cell r="K3328">
            <v>167</v>
          </cell>
          <cell r="L3328">
            <v>0.42199000000000003</v>
          </cell>
          <cell r="M3328">
            <v>-19</v>
          </cell>
          <cell r="N3328">
            <v>18</v>
          </cell>
          <cell r="O3328">
            <v>1</v>
          </cell>
          <cell r="P3328">
            <v>616.096</v>
          </cell>
          <cell r="Q3328">
            <v>610.779</v>
          </cell>
          <cell r="R3328">
            <v>610.779</v>
          </cell>
        </row>
        <row r="3329">
          <cell r="A3329" t="str">
            <v xml:space="preserve">Невкипел25 </v>
          </cell>
          <cell r="B3329" t="str">
            <v xml:space="preserve">Благоева 50 Ж/Д </v>
          </cell>
          <cell r="C3329" t="str">
            <v xml:space="preserve">Население </v>
          </cell>
          <cell r="D3329">
            <v>8352.9</v>
          </cell>
          <cell r="E3329">
            <v>31425</v>
          </cell>
          <cell r="F3329">
            <v>33589</v>
          </cell>
          <cell r="G3329">
            <v>0.35</v>
          </cell>
          <cell r="H3329">
            <v>1.19</v>
          </cell>
          <cell r="I3329">
            <v>4.5999999999999996</v>
          </cell>
          <cell r="J3329" t="str">
            <v xml:space="preserve">9 </v>
          </cell>
          <cell r="K3329">
            <v>167</v>
          </cell>
          <cell r="L3329">
            <v>0.55000000000000004</v>
          </cell>
          <cell r="M3329">
            <v>-19</v>
          </cell>
          <cell r="N3329">
            <v>18</v>
          </cell>
          <cell r="O3329">
            <v>1</v>
          </cell>
          <cell r="P3329">
            <v>802.98800000000006</v>
          </cell>
          <cell r="Q3329">
            <v>831.13900000000001</v>
          </cell>
          <cell r="R3329">
            <v>831.13900000000001</v>
          </cell>
        </row>
        <row r="3330">
          <cell r="A3330" t="str">
            <v xml:space="preserve">Невкипел25 </v>
          </cell>
          <cell r="B3330" t="str">
            <v xml:space="preserve">Трудовой Славы 14 </v>
          </cell>
          <cell r="C3330" t="str">
            <v xml:space="preserve">Бюджет </v>
          </cell>
          <cell r="D3330">
            <v>696.02</v>
          </cell>
          <cell r="E3330">
            <v>0</v>
          </cell>
          <cell r="F3330">
            <v>2575.2800000000002</v>
          </cell>
          <cell r="G3330">
            <v>0.37</v>
          </cell>
          <cell r="H3330">
            <v>1.19</v>
          </cell>
          <cell r="I3330">
            <v>4.5999999999999996</v>
          </cell>
          <cell r="J3330" t="str">
            <v xml:space="preserve"> </v>
          </cell>
          <cell r="K3330">
            <v>167</v>
          </cell>
          <cell r="L3330">
            <v>4.4200000000000003E-2</v>
          </cell>
          <cell r="M3330">
            <v>-19</v>
          </cell>
          <cell r="N3330">
            <v>18</v>
          </cell>
          <cell r="O3330">
            <v>1</v>
          </cell>
          <cell r="P3330">
            <v>64.53</v>
          </cell>
          <cell r="Q3330">
            <v>0</v>
          </cell>
          <cell r="R3330">
            <v>64.53</v>
          </cell>
        </row>
        <row r="3331">
          <cell r="A3331" t="str">
            <v xml:space="preserve">Невкипел25 </v>
          </cell>
          <cell r="B3331" t="str">
            <v xml:space="preserve">Гидростроителей 12 </v>
          </cell>
          <cell r="C3331" t="str">
            <v xml:space="preserve">Прочие </v>
          </cell>
          <cell r="D3331">
            <v>166.6</v>
          </cell>
          <cell r="E3331">
            <v>0</v>
          </cell>
          <cell r="F3331">
            <v>616.44000000000005</v>
          </cell>
          <cell r="G3331">
            <v>0.37</v>
          </cell>
          <cell r="H3331">
            <v>1.19</v>
          </cell>
          <cell r="I3331">
            <v>4.5999999999999996</v>
          </cell>
          <cell r="J3331" t="str">
            <v xml:space="preserve"> </v>
          </cell>
          <cell r="K3331">
            <v>167</v>
          </cell>
          <cell r="L3331">
            <v>1.0580000000000001E-2</v>
          </cell>
          <cell r="M3331">
            <v>-19</v>
          </cell>
          <cell r="N3331">
            <v>18</v>
          </cell>
          <cell r="O3331">
            <v>1</v>
          </cell>
          <cell r="P3331">
            <v>15.446</v>
          </cell>
          <cell r="Q3331">
            <v>0</v>
          </cell>
          <cell r="R3331">
            <v>15.446</v>
          </cell>
        </row>
        <row r="3332">
          <cell r="A3332" t="str">
            <v xml:space="preserve">Невкипел25 </v>
          </cell>
          <cell r="B3332" t="str">
            <v xml:space="preserve">Благоева 44 </v>
          </cell>
          <cell r="C3332" t="str">
            <v xml:space="preserve">Жилзаказчик </v>
          </cell>
          <cell r="D3332">
            <v>8756.2999999999993</v>
          </cell>
          <cell r="E3332">
            <v>34105</v>
          </cell>
          <cell r="F3332">
            <v>34096</v>
          </cell>
          <cell r="G3332">
            <v>0.35</v>
          </cell>
          <cell r="H3332">
            <v>1.19</v>
          </cell>
          <cell r="I3332">
            <v>4.5999999999999996</v>
          </cell>
          <cell r="J3332" t="str">
            <v xml:space="preserve">9 </v>
          </cell>
          <cell r="K3332">
            <v>167</v>
          </cell>
          <cell r="L3332">
            <v>0.55672599999999994</v>
          </cell>
          <cell r="M3332">
            <v>-19</v>
          </cell>
          <cell r="N3332">
            <v>18</v>
          </cell>
          <cell r="O3332">
            <v>1</v>
          </cell>
          <cell r="P3332">
            <v>812.80799999999999</v>
          </cell>
          <cell r="Q3332">
            <v>871.279</v>
          </cell>
          <cell r="R3332">
            <v>871.279</v>
          </cell>
        </row>
        <row r="3333">
          <cell r="A3333" t="str">
            <v xml:space="preserve">Невкипел25 </v>
          </cell>
          <cell r="B3333" t="str">
            <v xml:space="preserve">Благоева 46 </v>
          </cell>
          <cell r="C3333" t="str">
            <v xml:space="preserve">Жилзаказчик </v>
          </cell>
          <cell r="D3333">
            <v>8712.4</v>
          </cell>
          <cell r="E3333">
            <v>34130</v>
          </cell>
          <cell r="F3333">
            <v>34121</v>
          </cell>
          <cell r="G3333">
            <v>0.35</v>
          </cell>
          <cell r="H3333">
            <v>1.19</v>
          </cell>
          <cell r="I3333">
            <v>4.5999999999999996</v>
          </cell>
          <cell r="J3333" t="str">
            <v xml:space="preserve">9 </v>
          </cell>
          <cell r="K3333">
            <v>167</v>
          </cell>
          <cell r="L3333">
            <v>0.55713400000000002</v>
          </cell>
          <cell r="M3333">
            <v>-19</v>
          </cell>
          <cell r="N3333">
            <v>18</v>
          </cell>
          <cell r="O3333">
            <v>1</v>
          </cell>
          <cell r="P3333">
            <v>813.404</v>
          </cell>
          <cell r="Q3333">
            <v>866.91099999999994</v>
          </cell>
          <cell r="R3333">
            <v>866.91099999999994</v>
          </cell>
        </row>
        <row r="3334">
          <cell r="A3334" t="str">
            <v xml:space="preserve">Невкипел25 </v>
          </cell>
          <cell r="B3334" t="str">
            <v xml:space="preserve">Благоева 48 </v>
          </cell>
          <cell r="C3334" t="str">
            <v xml:space="preserve">Жилзаказчик </v>
          </cell>
          <cell r="D3334">
            <v>8678.15</v>
          </cell>
          <cell r="E3334">
            <v>35052</v>
          </cell>
          <cell r="F3334">
            <v>35043.599999999999</v>
          </cell>
          <cell r="G3334">
            <v>0.35</v>
          </cell>
          <cell r="H3334">
            <v>1.19</v>
          </cell>
          <cell r="I3334">
            <v>4.5999999999999996</v>
          </cell>
          <cell r="J3334" t="str">
            <v xml:space="preserve">9 </v>
          </cell>
          <cell r="K3334">
            <v>167</v>
          </cell>
          <cell r="L3334">
            <v>0.56894699999999998</v>
          </cell>
          <cell r="M3334">
            <v>-19</v>
          </cell>
          <cell r="N3334">
            <v>18</v>
          </cell>
          <cell r="O3334">
            <v>1</v>
          </cell>
          <cell r="P3334">
            <v>829.68799999999999</v>
          </cell>
          <cell r="Q3334">
            <v>862.49400000000003</v>
          </cell>
          <cell r="R3334">
            <v>862.49400000000003</v>
          </cell>
        </row>
        <row r="3335">
          <cell r="A3335" t="str">
            <v xml:space="preserve">Невкипел25 </v>
          </cell>
          <cell r="B3335" t="str">
            <v xml:space="preserve">Гидростроителей 13 ц.о </v>
          </cell>
          <cell r="C3335" t="str">
            <v xml:space="preserve">Жилзаказчик </v>
          </cell>
          <cell r="D3335">
            <v>4307.5</v>
          </cell>
          <cell r="E3335">
            <v>18425</v>
          </cell>
          <cell r="F3335">
            <v>18413</v>
          </cell>
          <cell r="G3335">
            <v>0.37</v>
          </cell>
          <cell r="H3335">
            <v>1.19</v>
          </cell>
          <cell r="I3335">
            <v>4.5999999999999996</v>
          </cell>
          <cell r="J3335" t="str">
            <v xml:space="preserve">12 </v>
          </cell>
          <cell r="K3335">
            <v>167</v>
          </cell>
          <cell r="L3335">
            <v>0.316025</v>
          </cell>
          <cell r="M3335">
            <v>-19</v>
          </cell>
          <cell r="N3335">
            <v>18</v>
          </cell>
          <cell r="O3335">
            <v>1</v>
          </cell>
          <cell r="P3335">
            <v>461.39</v>
          </cell>
          <cell r="Q3335">
            <v>428.61099999999999</v>
          </cell>
          <cell r="R3335">
            <v>428.61099999999999</v>
          </cell>
        </row>
        <row r="3336">
          <cell r="A3336" t="str">
            <v xml:space="preserve">Невкипел25 </v>
          </cell>
          <cell r="B3336" t="str">
            <v xml:space="preserve">Гидростроителей 18 </v>
          </cell>
          <cell r="C3336" t="str">
            <v xml:space="preserve">Жилзаказчик </v>
          </cell>
          <cell r="D3336">
            <v>3483.95</v>
          </cell>
          <cell r="E3336">
            <v>11733</v>
          </cell>
          <cell r="F3336">
            <v>11886.779999999999</v>
          </cell>
          <cell r="G3336">
            <v>0.38</v>
          </cell>
          <cell r="H3336">
            <v>1.19</v>
          </cell>
          <cell r="I3336">
            <v>4.5999999999999996</v>
          </cell>
          <cell r="J3336" t="str">
            <v xml:space="preserve">5 </v>
          </cell>
          <cell r="K3336">
            <v>167</v>
          </cell>
          <cell r="L3336">
            <v>0.20952800000000005</v>
          </cell>
          <cell r="M3336">
            <v>-19</v>
          </cell>
          <cell r="N3336">
            <v>18</v>
          </cell>
          <cell r="O3336">
            <v>1</v>
          </cell>
          <cell r="P3336">
            <v>301.822</v>
          </cell>
          <cell r="Q3336">
            <v>342.63900000000001</v>
          </cell>
          <cell r="R3336">
            <v>342.63900000000001</v>
          </cell>
        </row>
        <row r="3337">
          <cell r="A3337" t="str">
            <v xml:space="preserve">Невкипел25 </v>
          </cell>
          <cell r="B3337" t="str">
            <v xml:space="preserve">Гидростроителей 22 </v>
          </cell>
          <cell r="C3337" t="str">
            <v xml:space="preserve">Жилзаказчик </v>
          </cell>
          <cell r="D3337">
            <v>2481.1</v>
          </cell>
          <cell r="E3337">
            <v>9895</v>
          </cell>
          <cell r="F3337">
            <v>9886</v>
          </cell>
          <cell r="G3337">
            <v>0.39</v>
          </cell>
          <cell r="H3337">
            <v>1.19</v>
          </cell>
          <cell r="I3337">
            <v>4.5999999999999996</v>
          </cell>
          <cell r="J3337" t="str">
            <v xml:space="preserve">9 </v>
          </cell>
          <cell r="K3337">
            <v>167</v>
          </cell>
          <cell r="L3337">
            <v>0.17930499999999999</v>
          </cell>
          <cell r="M3337">
            <v>-19</v>
          </cell>
          <cell r="N3337">
            <v>18</v>
          </cell>
          <cell r="O3337">
            <v>1</v>
          </cell>
          <cell r="P3337">
            <v>261.78199999999998</v>
          </cell>
          <cell r="Q3337">
            <v>246.87799999999999</v>
          </cell>
          <cell r="R3337">
            <v>246.87799999999999</v>
          </cell>
        </row>
        <row r="3338">
          <cell r="A3338" t="str">
            <v xml:space="preserve">Невкипел25 </v>
          </cell>
          <cell r="B3338" t="str">
            <v xml:space="preserve">Гидростроителей 24 </v>
          </cell>
          <cell r="C3338" t="str">
            <v xml:space="preserve">Жилзаказчик </v>
          </cell>
          <cell r="D3338">
            <v>2478.9</v>
          </cell>
          <cell r="E3338">
            <v>9895</v>
          </cell>
          <cell r="F3338">
            <v>9886</v>
          </cell>
          <cell r="G3338">
            <v>0.39</v>
          </cell>
          <cell r="H3338">
            <v>1.19</v>
          </cell>
          <cell r="I3338">
            <v>4.5999999999999996</v>
          </cell>
          <cell r="J3338" t="str">
            <v xml:space="preserve">9 </v>
          </cell>
          <cell r="K3338">
            <v>167</v>
          </cell>
          <cell r="L3338">
            <v>0.17930499999999999</v>
          </cell>
          <cell r="M3338">
            <v>-19</v>
          </cell>
          <cell r="N3338">
            <v>18</v>
          </cell>
          <cell r="O3338">
            <v>1</v>
          </cell>
          <cell r="P3338">
            <v>261.78199999999998</v>
          </cell>
          <cell r="Q3338">
            <v>246.65799999999999</v>
          </cell>
          <cell r="R3338">
            <v>246.65799999999999</v>
          </cell>
        </row>
        <row r="3339">
          <cell r="A3339" t="str">
            <v xml:space="preserve">Невкипел25 </v>
          </cell>
          <cell r="B3339" t="str">
            <v xml:space="preserve">Гидростроителей 28  10-эт.270кв. </v>
          </cell>
          <cell r="C3339" t="str">
            <v xml:space="preserve">Жилзаказчик </v>
          </cell>
          <cell r="D3339">
            <v>13126.5</v>
          </cell>
          <cell r="E3339">
            <v>47800</v>
          </cell>
          <cell r="F3339">
            <v>47790</v>
          </cell>
          <cell r="G3339">
            <v>0.34</v>
          </cell>
          <cell r="H3339">
            <v>1.19</v>
          </cell>
          <cell r="I3339">
            <v>4.5999999999999996</v>
          </cell>
          <cell r="J3339" t="str">
            <v xml:space="preserve">10 </v>
          </cell>
          <cell r="K3339">
            <v>167</v>
          </cell>
          <cell r="L3339">
            <v>0.753722</v>
          </cell>
          <cell r="M3339">
            <v>-19</v>
          </cell>
          <cell r="N3339">
            <v>18</v>
          </cell>
          <cell r="O3339">
            <v>1</v>
          </cell>
          <cell r="P3339">
            <v>1100.4179999999999</v>
          </cell>
          <cell r="Q3339">
            <v>1306.1289999999999</v>
          </cell>
          <cell r="R3339">
            <v>1306.1289999999999</v>
          </cell>
        </row>
        <row r="3340">
          <cell r="A3340" t="str">
            <v xml:space="preserve">Невкипел25 </v>
          </cell>
          <cell r="B3340" t="str">
            <v xml:space="preserve">Гидростроителей 32 </v>
          </cell>
          <cell r="C3340" t="str">
            <v xml:space="preserve">Жилзаказчик </v>
          </cell>
          <cell r="D3340">
            <v>3293.3</v>
          </cell>
          <cell r="E3340">
            <v>11445</v>
          </cell>
          <cell r="F3340">
            <v>11440</v>
          </cell>
          <cell r="G3340">
            <v>0.38</v>
          </cell>
          <cell r="H3340">
            <v>1.19</v>
          </cell>
          <cell r="I3340">
            <v>4.5999999999999996</v>
          </cell>
          <cell r="J3340" t="str">
            <v xml:space="preserve">5 </v>
          </cell>
          <cell r="K3340">
            <v>167</v>
          </cell>
          <cell r="L3340">
            <v>0.201653</v>
          </cell>
          <cell r="M3340">
            <v>-19</v>
          </cell>
          <cell r="N3340">
            <v>18</v>
          </cell>
          <cell r="O3340">
            <v>1</v>
          </cell>
          <cell r="P3340">
            <v>294.41000000000003</v>
          </cell>
          <cell r="Q3340">
            <v>327.69200000000001</v>
          </cell>
          <cell r="R3340">
            <v>327.69200000000001</v>
          </cell>
        </row>
        <row r="3341">
          <cell r="A3341" t="str">
            <v xml:space="preserve">Невкипел25 </v>
          </cell>
          <cell r="B3341" t="str">
            <v xml:space="preserve">Гидростроителей 34 </v>
          </cell>
          <cell r="C3341" t="str">
            <v xml:space="preserve">Жилзаказчик </v>
          </cell>
          <cell r="D3341">
            <v>3847.3</v>
          </cell>
          <cell r="E3341">
            <v>17570</v>
          </cell>
          <cell r="F3341">
            <v>13488</v>
          </cell>
          <cell r="G3341">
            <v>0.37</v>
          </cell>
          <cell r="H3341">
            <v>1.19</v>
          </cell>
          <cell r="I3341">
            <v>4.5999999999999996</v>
          </cell>
          <cell r="J3341" t="str">
            <v xml:space="preserve">5 </v>
          </cell>
          <cell r="K3341">
            <v>167</v>
          </cell>
          <cell r="L3341">
            <v>0.23150399999999999</v>
          </cell>
          <cell r="M3341">
            <v>-19</v>
          </cell>
          <cell r="N3341">
            <v>18</v>
          </cell>
          <cell r="O3341">
            <v>1</v>
          </cell>
          <cell r="P3341">
            <v>337.99099999999999</v>
          </cell>
          <cell r="Q3341">
            <v>382.81700000000001</v>
          </cell>
          <cell r="R3341">
            <v>382.81700000000001</v>
          </cell>
        </row>
        <row r="3342">
          <cell r="A3342" t="str">
            <v xml:space="preserve">Невкипел25 </v>
          </cell>
          <cell r="B3342" t="str">
            <v xml:space="preserve">Гидростроителей 40 </v>
          </cell>
          <cell r="C3342" t="str">
            <v xml:space="preserve">Жилзаказчик </v>
          </cell>
          <cell r="D3342">
            <v>3976.1</v>
          </cell>
          <cell r="E3342">
            <v>19072</v>
          </cell>
          <cell r="F3342">
            <v>16944.73</v>
          </cell>
          <cell r="G3342">
            <v>0.37</v>
          </cell>
          <cell r="H3342">
            <v>1.19</v>
          </cell>
          <cell r="I3342">
            <v>4.5999999999999996</v>
          </cell>
          <cell r="J3342" t="str">
            <v xml:space="preserve">14 </v>
          </cell>
          <cell r="K3342">
            <v>167</v>
          </cell>
          <cell r="L3342">
            <v>0.290825</v>
          </cell>
          <cell r="M3342">
            <v>-19</v>
          </cell>
          <cell r="N3342">
            <v>18</v>
          </cell>
          <cell r="O3342">
            <v>1</v>
          </cell>
          <cell r="P3342">
            <v>424.59899999999999</v>
          </cell>
          <cell r="Q3342">
            <v>483.553</v>
          </cell>
          <cell r="R3342">
            <v>483.553</v>
          </cell>
        </row>
        <row r="3343">
          <cell r="A3343" t="str">
            <v xml:space="preserve">Невкипел25 </v>
          </cell>
          <cell r="B3343" t="str">
            <v xml:space="preserve">Игнатова 61 </v>
          </cell>
          <cell r="C3343" t="str">
            <v xml:space="preserve">Жилзаказчик </v>
          </cell>
          <cell r="D3343">
            <v>7099.1</v>
          </cell>
          <cell r="E3343">
            <v>9</v>
          </cell>
          <cell r="F3343">
            <v>28241</v>
          </cell>
          <cell r="G3343">
            <v>0.36</v>
          </cell>
          <cell r="H3343">
            <v>1.19</v>
          </cell>
          <cell r="I3343">
            <v>4.5999999999999996</v>
          </cell>
          <cell r="J3343" t="str">
            <v xml:space="preserve">9 </v>
          </cell>
          <cell r="K3343">
            <v>167</v>
          </cell>
          <cell r="L3343">
            <v>0.47619000000000006</v>
          </cell>
          <cell r="M3343">
            <v>-19</v>
          </cell>
          <cell r="N3343">
            <v>18</v>
          </cell>
          <cell r="O3343">
            <v>1</v>
          </cell>
          <cell r="P3343">
            <v>695.22699999999998</v>
          </cell>
          <cell r="Q3343">
            <v>706.38400000000001</v>
          </cell>
          <cell r="R3343">
            <v>706.38400000000001</v>
          </cell>
        </row>
        <row r="3344">
          <cell r="A3344" t="str">
            <v xml:space="preserve">Невкипел25 </v>
          </cell>
          <cell r="B3344" t="str">
            <v xml:space="preserve">Игнатова 63 </v>
          </cell>
          <cell r="C3344" t="str">
            <v xml:space="preserve">Жилзаказчик </v>
          </cell>
          <cell r="D3344">
            <v>2743.3</v>
          </cell>
          <cell r="E3344">
            <v>5</v>
          </cell>
          <cell r="F3344">
            <v>9356</v>
          </cell>
          <cell r="G3344">
            <v>0.4</v>
          </cell>
          <cell r="H3344">
            <v>1.19</v>
          </cell>
          <cell r="I3344">
            <v>4.5999999999999996</v>
          </cell>
          <cell r="J3344" t="str">
            <v xml:space="preserve">5 </v>
          </cell>
          <cell r="K3344">
            <v>167</v>
          </cell>
          <cell r="L3344">
            <v>0.17186199999999999</v>
          </cell>
          <cell r="M3344">
            <v>-19</v>
          </cell>
          <cell r="N3344">
            <v>18</v>
          </cell>
          <cell r="O3344">
            <v>1</v>
          </cell>
          <cell r="P3344">
            <v>250.91499999999999</v>
          </cell>
          <cell r="Q3344">
            <v>272.96499999999997</v>
          </cell>
          <cell r="R3344">
            <v>272.96499999999997</v>
          </cell>
        </row>
        <row r="3345">
          <cell r="A3345" t="str">
            <v xml:space="preserve">Невкипел25 </v>
          </cell>
          <cell r="B3345" t="str">
            <v xml:space="preserve">Игнатова 65 </v>
          </cell>
          <cell r="C3345" t="str">
            <v xml:space="preserve">Жилзаказчик </v>
          </cell>
          <cell r="D3345">
            <v>14517.2</v>
          </cell>
          <cell r="E3345">
            <v>9</v>
          </cell>
          <cell r="F3345">
            <v>58514.5</v>
          </cell>
          <cell r="G3345">
            <v>0.34</v>
          </cell>
          <cell r="H3345">
            <v>1.19</v>
          </cell>
          <cell r="I3345">
            <v>4.5999999999999996</v>
          </cell>
          <cell r="J3345" t="str">
            <v xml:space="preserve">9 </v>
          </cell>
          <cell r="K3345">
            <v>167</v>
          </cell>
          <cell r="L3345">
            <v>0.92286499999999994</v>
          </cell>
          <cell r="M3345">
            <v>-19</v>
          </cell>
          <cell r="N3345">
            <v>18</v>
          </cell>
          <cell r="O3345">
            <v>1</v>
          </cell>
          <cell r="P3345">
            <v>1346.107</v>
          </cell>
          <cell r="Q3345">
            <v>1443.2940000000001</v>
          </cell>
          <cell r="R3345">
            <v>1443.2940000000001</v>
          </cell>
        </row>
        <row r="3346">
          <cell r="A3346" t="str">
            <v xml:space="preserve">Невкипел25 </v>
          </cell>
          <cell r="B3346" t="str">
            <v xml:space="preserve">Невкипелого 21 </v>
          </cell>
          <cell r="C3346" t="str">
            <v xml:space="preserve">Жилзаказчик </v>
          </cell>
          <cell r="D3346">
            <v>4164.3</v>
          </cell>
          <cell r="E3346">
            <v>19268</v>
          </cell>
          <cell r="F3346">
            <v>18871</v>
          </cell>
          <cell r="G3346">
            <v>0.37</v>
          </cell>
          <cell r="H3346">
            <v>1.19</v>
          </cell>
          <cell r="I3346">
            <v>4.5999999999999996</v>
          </cell>
          <cell r="J3346" t="str">
            <v xml:space="preserve">12 </v>
          </cell>
          <cell r="K3346">
            <v>167</v>
          </cell>
          <cell r="L3346">
            <v>0.32388600000000001</v>
          </cell>
          <cell r="M3346">
            <v>-19</v>
          </cell>
          <cell r="N3346">
            <v>18</v>
          </cell>
          <cell r="O3346">
            <v>1</v>
          </cell>
          <cell r="P3346">
            <v>472.86700000000002</v>
          </cell>
          <cell r="Q3346">
            <v>414.35899999999998</v>
          </cell>
          <cell r="R3346">
            <v>414.35899999999998</v>
          </cell>
        </row>
        <row r="3347">
          <cell r="A3347" t="str">
            <v xml:space="preserve">Невкипел25 </v>
          </cell>
          <cell r="B3347" t="str">
            <v xml:space="preserve">Невкипелого 23 </v>
          </cell>
          <cell r="C3347" t="str">
            <v xml:space="preserve">Жилзаказчик </v>
          </cell>
          <cell r="D3347">
            <v>2675.6400000000003</v>
          </cell>
          <cell r="E3347">
            <v>9617</v>
          </cell>
          <cell r="F3347">
            <v>9666.16</v>
          </cell>
          <cell r="G3347">
            <v>0.39</v>
          </cell>
          <cell r="H3347">
            <v>1.19</v>
          </cell>
          <cell r="I3347">
            <v>4.5999999999999996</v>
          </cell>
          <cell r="J3347" t="str">
            <v xml:space="preserve">5 </v>
          </cell>
          <cell r="K3347">
            <v>167</v>
          </cell>
          <cell r="L3347">
            <v>0.17666299999999999</v>
          </cell>
          <cell r="M3347">
            <v>-19</v>
          </cell>
          <cell r="N3347">
            <v>18</v>
          </cell>
          <cell r="O3347">
            <v>1</v>
          </cell>
          <cell r="P3347">
            <v>256.48</v>
          </cell>
          <cell r="Q3347">
            <v>264.77800000000002</v>
          </cell>
          <cell r="R3347">
            <v>264.77800000000002</v>
          </cell>
        </row>
        <row r="3348">
          <cell r="A3348" t="str">
            <v xml:space="preserve">Невкипел25 </v>
          </cell>
          <cell r="B3348" t="str">
            <v xml:space="preserve">Невкипелого 25 </v>
          </cell>
          <cell r="C3348" t="str">
            <v xml:space="preserve">Жилзаказчик </v>
          </cell>
          <cell r="D3348">
            <v>3308.45</v>
          </cell>
          <cell r="E3348">
            <v>11799</v>
          </cell>
          <cell r="F3348">
            <v>11830.82</v>
          </cell>
          <cell r="G3348">
            <v>0.38</v>
          </cell>
          <cell r="H3348">
            <v>1.19</v>
          </cell>
          <cell r="I3348">
            <v>4.5999999999999996</v>
          </cell>
          <cell r="J3348" t="str">
            <v xml:space="preserve">5 </v>
          </cell>
          <cell r="K3348">
            <v>167</v>
          </cell>
          <cell r="L3348">
            <v>0.20854200000000001</v>
          </cell>
          <cell r="M3348">
            <v>-19</v>
          </cell>
          <cell r="N3348">
            <v>18</v>
          </cell>
          <cell r="O3348">
            <v>1</v>
          </cell>
          <cell r="P3348">
            <v>303.52100000000002</v>
          </cell>
          <cell r="Q3348">
            <v>328.21100000000001</v>
          </cell>
          <cell r="R3348">
            <v>328.21100000000001</v>
          </cell>
        </row>
        <row r="3349">
          <cell r="A3349" t="str">
            <v xml:space="preserve">Невкипел25 </v>
          </cell>
          <cell r="B3349" t="str">
            <v xml:space="preserve">Т Славы 10 </v>
          </cell>
          <cell r="C3349" t="str">
            <v xml:space="preserve">Жилзаказчик </v>
          </cell>
          <cell r="D3349">
            <v>4228.8999999999996</v>
          </cell>
          <cell r="E3349">
            <v>18270</v>
          </cell>
          <cell r="F3349">
            <v>18316.8</v>
          </cell>
          <cell r="G3349">
            <v>0.37</v>
          </cell>
          <cell r="H3349">
            <v>1.19</v>
          </cell>
          <cell r="I3349">
            <v>4.5999999999999996</v>
          </cell>
          <cell r="J3349" t="str">
            <v xml:space="preserve">12 </v>
          </cell>
          <cell r="K3349">
            <v>167</v>
          </cell>
          <cell r="L3349">
            <v>0.31437399999999999</v>
          </cell>
          <cell r="M3349">
            <v>-19</v>
          </cell>
          <cell r="N3349">
            <v>18</v>
          </cell>
          <cell r="O3349">
            <v>1</v>
          </cell>
          <cell r="P3349">
            <v>457.505</v>
          </cell>
          <cell r="Q3349">
            <v>419.495</v>
          </cell>
          <cell r="R3349">
            <v>419.495</v>
          </cell>
        </row>
        <row r="3350">
          <cell r="A3350" t="str">
            <v xml:space="preserve">Невкипел25 </v>
          </cell>
          <cell r="B3350" t="str">
            <v xml:space="preserve">Гидростроителей 12 </v>
          </cell>
          <cell r="C3350" t="str">
            <v xml:space="preserve">Жилзаказчик </v>
          </cell>
          <cell r="D3350">
            <v>3795.1</v>
          </cell>
          <cell r="E3350">
            <v>16405</v>
          </cell>
          <cell r="F3350">
            <v>11688</v>
          </cell>
          <cell r="G3350">
            <v>0</v>
          </cell>
          <cell r="H3350">
            <v>1.19</v>
          </cell>
          <cell r="I3350">
            <v>4.5999999999999996</v>
          </cell>
          <cell r="J3350" t="str">
            <v xml:space="preserve">5 </v>
          </cell>
          <cell r="K3350">
            <v>167</v>
          </cell>
          <cell r="L3350">
            <v>0.200604</v>
          </cell>
          <cell r="M3350">
            <v>-19</v>
          </cell>
          <cell r="N3350">
            <v>18</v>
          </cell>
          <cell r="O3350">
            <v>1</v>
          </cell>
          <cell r="P3350">
            <v>292.87700000000001</v>
          </cell>
          <cell r="Q3350">
            <v>377.62599999999998</v>
          </cell>
          <cell r="R3350">
            <v>377.62599999999998</v>
          </cell>
        </row>
        <row r="3351">
          <cell r="A3351" t="str">
            <v xml:space="preserve">Невкипел25 </v>
          </cell>
          <cell r="B3351" t="str">
            <v xml:space="preserve">Гидростроителей 16 </v>
          </cell>
          <cell r="C3351" t="str">
            <v xml:space="preserve">Жилзаказчик </v>
          </cell>
          <cell r="D3351">
            <v>2732.2000000000003</v>
          </cell>
          <cell r="E3351">
            <v>9270</v>
          </cell>
          <cell r="F3351">
            <v>9333.81</v>
          </cell>
          <cell r="G3351">
            <v>0.4</v>
          </cell>
          <cell r="H3351">
            <v>1.19</v>
          </cell>
          <cell r="I3351">
            <v>4.5999999999999996</v>
          </cell>
          <cell r="J3351" t="str">
            <v xml:space="preserve">5 </v>
          </cell>
          <cell r="K3351">
            <v>167</v>
          </cell>
          <cell r="L3351">
            <v>0.17188799999999999</v>
          </cell>
          <cell r="M3351">
            <v>-19</v>
          </cell>
          <cell r="N3351">
            <v>18</v>
          </cell>
          <cell r="O3351">
            <v>1</v>
          </cell>
          <cell r="P3351">
            <v>249.10300000000001</v>
          </cell>
          <cell r="Q3351">
            <v>270.07900000000001</v>
          </cell>
          <cell r="R3351">
            <v>270.07900000000001</v>
          </cell>
        </row>
        <row r="3352">
          <cell r="A3352" t="str">
            <v xml:space="preserve">Невкипел25 </v>
          </cell>
          <cell r="B3352" t="str">
            <v xml:space="preserve">Гидростроителей 26 </v>
          </cell>
          <cell r="C3352" t="str">
            <v xml:space="preserve">Жилзаказчик </v>
          </cell>
          <cell r="D3352">
            <v>2429.1999999999998</v>
          </cell>
          <cell r="E3352">
            <v>9895</v>
          </cell>
          <cell r="F3352">
            <v>9886</v>
          </cell>
          <cell r="G3352">
            <v>0.39</v>
          </cell>
          <cell r="H3352">
            <v>1.19</v>
          </cell>
          <cell r="I3352">
            <v>4.5999999999999996</v>
          </cell>
          <cell r="J3352" t="str">
            <v xml:space="preserve">9 </v>
          </cell>
          <cell r="K3352">
            <v>167</v>
          </cell>
          <cell r="L3352">
            <v>0.17930499999999999</v>
          </cell>
          <cell r="M3352">
            <v>-19</v>
          </cell>
          <cell r="N3352">
            <v>18</v>
          </cell>
          <cell r="O3352">
            <v>1</v>
          </cell>
          <cell r="P3352">
            <v>261.78199999999998</v>
          </cell>
          <cell r="Q3352">
            <v>241.71600000000001</v>
          </cell>
          <cell r="R3352">
            <v>241.71600000000001</v>
          </cell>
        </row>
        <row r="3353">
          <cell r="A3353" t="str">
            <v xml:space="preserve">Невкипел25 </v>
          </cell>
          <cell r="B3353" t="str">
            <v xml:space="preserve">Гидростроителей 36 </v>
          </cell>
          <cell r="C3353" t="str">
            <v xml:space="preserve">Жилзаказчик </v>
          </cell>
          <cell r="D3353">
            <v>2774.8</v>
          </cell>
          <cell r="E3353">
            <v>10394</v>
          </cell>
          <cell r="F3353">
            <v>10520.28</v>
          </cell>
          <cell r="G3353">
            <v>0.39</v>
          </cell>
          <cell r="H3353">
            <v>1.19</v>
          </cell>
          <cell r="I3353">
            <v>4.5999999999999996</v>
          </cell>
          <cell r="J3353" t="str">
            <v xml:space="preserve">5 </v>
          </cell>
          <cell r="K3353">
            <v>167</v>
          </cell>
          <cell r="L3353">
            <v>0.18837199999999998</v>
          </cell>
          <cell r="M3353">
            <v>-19</v>
          </cell>
          <cell r="N3353">
            <v>18</v>
          </cell>
          <cell r="O3353">
            <v>1</v>
          </cell>
          <cell r="P3353">
            <v>271.584</v>
          </cell>
          <cell r="Q3353">
            <v>272.78800000000001</v>
          </cell>
          <cell r="R3353">
            <v>272.78800000000001</v>
          </cell>
        </row>
        <row r="3354">
          <cell r="A3354" t="str">
            <v xml:space="preserve">Невкипел25 </v>
          </cell>
          <cell r="B3354" t="str">
            <v xml:space="preserve">Игнатова 67 </v>
          </cell>
          <cell r="C3354" t="str">
            <v xml:space="preserve">Жилзаказчик </v>
          </cell>
          <cell r="D3354">
            <v>21566.68</v>
          </cell>
          <cell r="E3354">
            <v>98307</v>
          </cell>
          <cell r="F3354">
            <v>86301.5</v>
          </cell>
          <cell r="G3354">
            <v>0.34</v>
          </cell>
          <cell r="H3354">
            <v>1.19</v>
          </cell>
          <cell r="I3354">
            <v>4.5999999999999996</v>
          </cell>
          <cell r="J3354" t="str">
            <v xml:space="preserve">9 </v>
          </cell>
          <cell r="K3354">
            <v>167</v>
          </cell>
          <cell r="L3354">
            <v>1.361103</v>
          </cell>
          <cell r="M3354">
            <v>-19</v>
          </cell>
          <cell r="N3354">
            <v>18</v>
          </cell>
          <cell r="O3354">
            <v>1</v>
          </cell>
          <cell r="P3354">
            <v>1986.318</v>
          </cell>
          <cell r="Q3354">
            <v>2145.0189999999998</v>
          </cell>
          <cell r="R3354">
            <v>2145.0189999999998</v>
          </cell>
        </row>
        <row r="3355">
          <cell r="A3355" t="str">
            <v xml:space="preserve">Невкипел25 </v>
          </cell>
          <cell r="B3355" t="str">
            <v xml:space="preserve">Невкипелого 15 </v>
          </cell>
          <cell r="C3355" t="str">
            <v xml:space="preserve">Жилзаказчик </v>
          </cell>
          <cell r="D3355">
            <v>4137.6000000000004</v>
          </cell>
          <cell r="E3355">
            <v>19268</v>
          </cell>
          <cell r="F3355">
            <v>18879</v>
          </cell>
          <cell r="G3355">
            <v>0</v>
          </cell>
          <cell r="H3355">
            <v>1.19</v>
          </cell>
          <cell r="I3355">
            <v>4.5999999999999996</v>
          </cell>
          <cell r="J3355" t="str">
            <v xml:space="preserve">12 </v>
          </cell>
          <cell r="K3355">
            <v>167</v>
          </cell>
          <cell r="L3355">
            <v>0.43883099999999997</v>
          </cell>
          <cell r="M3355">
            <v>-19</v>
          </cell>
          <cell r="N3355">
            <v>18</v>
          </cell>
          <cell r="O3355">
            <v>1</v>
          </cell>
          <cell r="P3355">
            <v>640.68299999999999</v>
          </cell>
          <cell r="Q3355">
            <v>411.70499999999998</v>
          </cell>
          <cell r="R3355">
            <v>411.70499999999998</v>
          </cell>
        </row>
        <row r="3356">
          <cell r="A3356" t="str">
            <v xml:space="preserve">Невкипел25 </v>
          </cell>
          <cell r="B3356" t="str">
            <v xml:space="preserve">Невкипелого 19 </v>
          </cell>
          <cell r="C3356" t="str">
            <v xml:space="preserve">Жилзаказчик </v>
          </cell>
          <cell r="D3356">
            <v>14362.4</v>
          </cell>
          <cell r="E3356">
            <v>54702</v>
          </cell>
          <cell r="F3356">
            <v>54692.99</v>
          </cell>
          <cell r="G3356">
            <v>0.34</v>
          </cell>
          <cell r="H3356">
            <v>1.19</v>
          </cell>
          <cell r="I3356">
            <v>4.5999999999999996</v>
          </cell>
          <cell r="J3356" t="str">
            <v xml:space="preserve">9 </v>
          </cell>
          <cell r="K3356">
            <v>167</v>
          </cell>
          <cell r="L3356">
            <v>0.86259299999999994</v>
          </cell>
          <cell r="M3356">
            <v>-19</v>
          </cell>
          <cell r="N3356">
            <v>18</v>
          </cell>
          <cell r="O3356">
            <v>1</v>
          </cell>
          <cell r="P3356">
            <v>1259.367</v>
          </cell>
          <cell r="Q3356">
            <v>1429.104</v>
          </cell>
          <cell r="R3356">
            <v>1429.104</v>
          </cell>
        </row>
        <row r="3357">
          <cell r="A3357" t="str">
            <v xml:space="preserve">Невкипел25 </v>
          </cell>
          <cell r="B3357" t="str">
            <v xml:space="preserve">Невкипелого 15 МБОУДОД ДМЦ </v>
          </cell>
          <cell r="C3357" t="str">
            <v xml:space="preserve">Бюджет </v>
          </cell>
          <cell r="D3357">
            <v>37</v>
          </cell>
          <cell r="E3357">
            <v>0</v>
          </cell>
          <cell r="F3357">
            <v>166</v>
          </cell>
          <cell r="G3357">
            <v>0.42907799999999996</v>
          </cell>
          <cell r="H3357">
            <v>1.19</v>
          </cell>
          <cell r="I3357">
            <v>4.5999999999999996</v>
          </cell>
          <cell r="J3357" t="str">
            <v xml:space="preserve"> </v>
          </cell>
          <cell r="K3357">
            <v>167</v>
          </cell>
          <cell r="L3357">
            <v>3.3039999999999996E-3</v>
          </cell>
          <cell r="M3357">
            <v>-19</v>
          </cell>
          <cell r="N3357">
            <v>18</v>
          </cell>
          <cell r="O3357">
            <v>1</v>
          </cell>
          <cell r="P3357">
            <v>4.8230000000000004</v>
          </cell>
          <cell r="Q3357">
            <v>0</v>
          </cell>
          <cell r="R3357">
            <v>4.8230000000000004</v>
          </cell>
        </row>
        <row r="3358">
          <cell r="A3358" t="str">
            <v xml:space="preserve">Невкипел25 </v>
          </cell>
          <cell r="B3358" t="str">
            <v xml:space="preserve">Невкипелого 15 нежил.помещение </v>
          </cell>
          <cell r="C3358" t="str">
            <v xml:space="preserve">Прочие </v>
          </cell>
          <cell r="D3358">
            <v>51.97</v>
          </cell>
          <cell r="E3358">
            <v>0</v>
          </cell>
          <cell r="F3358">
            <v>192.27</v>
          </cell>
          <cell r="G3358">
            <v>0.37</v>
          </cell>
          <cell r="H3358">
            <v>1.19</v>
          </cell>
          <cell r="I3358">
            <v>4.5999999999999996</v>
          </cell>
          <cell r="J3358" t="str">
            <v xml:space="preserve"> </v>
          </cell>
          <cell r="K3358">
            <v>167</v>
          </cell>
          <cell r="L3358">
            <v>3.3E-3</v>
          </cell>
          <cell r="M3358">
            <v>-19</v>
          </cell>
          <cell r="N3358">
            <v>18</v>
          </cell>
          <cell r="O3358">
            <v>1</v>
          </cell>
          <cell r="P3358">
            <v>4.8170000000000002</v>
          </cell>
          <cell r="Q3358">
            <v>0</v>
          </cell>
          <cell r="R3358">
            <v>4.8170000000000002</v>
          </cell>
        </row>
        <row r="3359">
          <cell r="A3359" t="str">
            <v xml:space="preserve">Невкипел25 </v>
          </cell>
          <cell r="B3359" t="str">
            <v xml:space="preserve">Гидростроителей 30 д/сад 190 </v>
          </cell>
          <cell r="C3359" t="str">
            <v xml:space="preserve">Бюджет </v>
          </cell>
          <cell r="D3359">
            <v>3321.82</v>
          </cell>
          <cell r="E3359">
            <v>8420</v>
          </cell>
          <cell r="F3359">
            <v>14948.21</v>
          </cell>
          <cell r="G3359">
            <v>0.34</v>
          </cell>
          <cell r="H3359">
            <v>1.19</v>
          </cell>
          <cell r="I3359">
            <v>4.5999999999999996</v>
          </cell>
          <cell r="J3359" t="str">
            <v xml:space="preserve"> </v>
          </cell>
          <cell r="K3359">
            <v>167</v>
          </cell>
          <cell r="L3359">
            <v>0.2485</v>
          </cell>
          <cell r="M3359">
            <v>-19</v>
          </cell>
          <cell r="N3359">
            <v>20</v>
          </cell>
          <cell r="O3359">
            <v>1</v>
          </cell>
          <cell r="P3359">
            <v>395.27600000000001</v>
          </cell>
          <cell r="Q3359">
            <v>0</v>
          </cell>
          <cell r="R3359">
            <v>395.27600000000001</v>
          </cell>
        </row>
        <row r="3360">
          <cell r="A3360" t="str">
            <v xml:space="preserve">Невкипел25 </v>
          </cell>
          <cell r="B3360" t="str">
            <v xml:space="preserve">Гидростроителей 20 СОШ-46 </v>
          </cell>
          <cell r="C3360" t="str">
            <v xml:space="preserve">Бюджет </v>
          </cell>
          <cell r="D3360">
            <v>6868.83</v>
          </cell>
          <cell r="E3360">
            <v>23512</v>
          </cell>
          <cell r="F3360">
            <v>30909.72</v>
          </cell>
          <cell r="G3360">
            <v>0.33</v>
          </cell>
          <cell r="H3360">
            <v>1.19</v>
          </cell>
          <cell r="I3360">
            <v>4.5999999999999996</v>
          </cell>
          <cell r="J3360" t="str">
            <v xml:space="preserve"> </v>
          </cell>
          <cell r="K3360">
            <v>167</v>
          </cell>
          <cell r="L3360">
            <v>0.44758000000000003</v>
          </cell>
          <cell r="M3360">
            <v>-19</v>
          </cell>
          <cell r="N3360">
            <v>16</v>
          </cell>
          <cell r="O3360">
            <v>1</v>
          </cell>
          <cell r="P3360">
            <v>588.29</v>
          </cell>
          <cell r="Q3360">
            <v>0</v>
          </cell>
          <cell r="R3360">
            <v>588.29</v>
          </cell>
        </row>
        <row r="3361">
          <cell r="A3361" t="str">
            <v xml:space="preserve">Невкипел25 </v>
          </cell>
          <cell r="B3361" t="str">
            <v xml:space="preserve">Гидростроителей 20 произв.кл. </v>
          </cell>
          <cell r="C3361" t="str">
            <v xml:space="preserve">Бюджет </v>
          </cell>
          <cell r="D3361">
            <v>168.81</v>
          </cell>
          <cell r="E3361">
            <v>718</v>
          </cell>
          <cell r="F3361">
            <v>759.66</v>
          </cell>
          <cell r="G3361">
            <v>0.39</v>
          </cell>
          <cell r="H3361">
            <v>1.19</v>
          </cell>
          <cell r="I3361">
            <v>4.5999999999999996</v>
          </cell>
          <cell r="J3361" t="str">
            <v xml:space="preserve"> </v>
          </cell>
          <cell r="K3361">
            <v>167</v>
          </cell>
          <cell r="L3361">
            <v>1.3000000000000001E-2</v>
          </cell>
          <cell r="M3361">
            <v>-19</v>
          </cell>
          <cell r="N3361">
            <v>16</v>
          </cell>
          <cell r="O3361">
            <v>1</v>
          </cell>
          <cell r="P3361">
            <v>17.085999999999999</v>
          </cell>
          <cell r="Q3361">
            <v>0</v>
          </cell>
          <cell r="R3361">
            <v>17.085999999999999</v>
          </cell>
        </row>
        <row r="3362">
          <cell r="A3362" t="str">
            <v xml:space="preserve">Невкипел25 </v>
          </cell>
          <cell r="B3362" t="str">
            <v xml:space="preserve">Т Славы 14 трик.ателье </v>
          </cell>
          <cell r="C3362" t="str">
            <v xml:space="preserve">Прочие </v>
          </cell>
          <cell r="D3362">
            <v>175.57</v>
          </cell>
          <cell r="E3362">
            <v>2978</v>
          </cell>
          <cell r="F3362">
            <v>790.06</v>
          </cell>
          <cell r="G3362">
            <v>0.37</v>
          </cell>
          <cell r="H3362">
            <v>1.19</v>
          </cell>
          <cell r="I3362">
            <v>4.5999999999999996</v>
          </cell>
          <cell r="J3362" t="str">
            <v xml:space="preserve"> </v>
          </cell>
          <cell r="K3362">
            <v>167</v>
          </cell>
          <cell r="L3362">
            <v>1.3560000000000001E-2</v>
          </cell>
          <cell r="M3362">
            <v>-19</v>
          </cell>
          <cell r="N3362">
            <v>18</v>
          </cell>
          <cell r="O3362">
            <v>1</v>
          </cell>
          <cell r="P3362">
            <v>19.797000000000001</v>
          </cell>
          <cell r="Q3362">
            <v>0</v>
          </cell>
          <cell r="R3362">
            <v>19.797000000000001</v>
          </cell>
        </row>
        <row r="3363">
          <cell r="A3363" t="str">
            <v xml:space="preserve">Невкипел25 </v>
          </cell>
          <cell r="B3363" t="str">
            <v xml:space="preserve">Гидростроителей 12 ад пом рэп-5 </v>
          </cell>
          <cell r="C3363" t="str">
            <v xml:space="preserve">Прочие </v>
          </cell>
          <cell r="D3363">
            <v>58.78</v>
          </cell>
          <cell r="E3363">
            <v>0</v>
          </cell>
          <cell r="F3363">
            <v>217.5</v>
          </cell>
          <cell r="G3363">
            <v>0.37</v>
          </cell>
          <cell r="H3363">
            <v>1.19</v>
          </cell>
          <cell r="I3363">
            <v>4.5999999999999996</v>
          </cell>
          <cell r="J3363" t="str">
            <v xml:space="preserve"> </v>
          </cell>
          <cell r="K3363">
            <v>167</v>
          </cell>
          <cell r="L3363">
            <v>3.7329999999999998E-3</v>
          </cell>
          <cell r="M3363">
            <v>-19</v>
          </cell>
          <cell r="N3363">
            <v>18</v>
          </cell>
          <cell r="O3363">
            <v>1</v>
          </cell>
          <cell r="P3363">
            <v>5.4489999999999998</v>
          </cell>
          <cell r="Q3363">
            <v>0</v>
          </cell>
          <cell r="R3363">
            <v>5.4489999999999998</v>
          </cell>
        </row>
        <row r="3364">
          <cell r="A3364" t="str">
            <v xml:space="preserve">Невкипел25 </v>
          </cell>
          <cell r="B3364" t="str">
            <v xml:space="preserve">Гидростроителей 12 магазин </v>
          </cell>
          <cell r="C3364" t="str">
            <v xml:space="preserve">Прочие </v>
          </cell>
          <cell r="D3364">
            <v>358.33</v>
          </cell>
          <cell r="E3364">
            <v>0</v>
          </cell>
          <cell r="F3364">
            <v>1325.81</v>
          </cell>
          <cell r="G3364">
            <v>0.37</v>
          </cell>
          <cell r="H3364">
            <v>1.19</v>
          </cell>
          <cell r="I3364">
            <v>4.5999999999999996</v>
          </cell>
          <cell r="J3364" t="str">
            <v xml:space="preserve"> </v>
          </cell>
          <cell r="K3364">
            <v>167</v>
          </cell>
          <cell r="L3364">
            <v>2.0910000000000002E-2</v>
          </cell>
          <cell r="M3364">
            <v>-19</v>
          </cell>
          <cell r="N3364">
            <v>15</v>
          </cell>
          <cell r="O3364">
            <v>1</v>
          </cell>
          <cell r="P3364">
            <v>25.827000000000002</v>
          </cell>
          <cell r="Q3364">
            <v>0</v>
          </cell>
          <cell r="R3364">
            <v>25.827000000000002</v>
          </cell>
        </row>
        <row r="3365">
          <cell r="A3365" t="str">
            <v xml:space="preserve">Невкипел25 </v>
          </cell>
          <cell r="B3365" t="str">
            <v xml:space="preserve">Трудовой славы 14 магазин </v>
          </cell>
          <cell r="C3365" t="str">
            <v xml:space="preserve">Прочие </v>
          </cell>
          <cell r="D3365">
            <v>302.63</v>
          </cell>
          <cell r="E3365">
            <v>0</v>
          </cell>
          <cell r="F3365">
            <v>1119.74</v>
          </cell>
          <cell r="G3365">
            <v>0.37</v>
          </cell>
          <cell r="H3365">
            <v>1.19</v>
          </cell>
          <cell r="I3365">
            <v>4.5999999999999996</v>
          </cell>
          <cell r="J3365" t="str">
            <v xml:space="preserve"> </v>
          </cell>
          <cell r="K3365">
            <v>167</v>
          </cell>
          <cell r="L3365">
            <v>1.7660000000000002E-2</v>
          </cell>
          <cell r="M3365">
            <v>-19</v>
          </cell>
          <cell r="N3365">
            <v>15</v>
          </cell>
          <cell r="O3365">
            <v>1</v>
          </cell>
          <cell r="P3365">
            <v>21.812999999999999</v>
          </cell>
          <cell r="Q3365">
            <v>0</v>
          </cell>
          <cell r="R3365">
            <v>21.812999999999999</v>
          </cell>
        </row>
        <row r="3366">
          <cell r="A3366" t="str">
            <v xml:space="preserve">Невкипел25 </v>
          </cell>
          <cell r="B3366" t="str">
            <v xml:space="preserve">Гидростроителей 40 </v>
          </cell>
          <cell r="C3366" t="str">
            <v xml:space="preserve">Прочие </v>
          </cell>
          <cell r="D3366">
            <v>370.06</v>
          </cell>
          <cell r="E3366">
            <v>0</v>
          </cell>
          <cell r="F3366">
            <v>1369.23</v>
          </cell>
          <cell r="G3366">
            <v>0.37</v>
          </cell>
          <cell r="H3366">
            <v>1.19</v>
          </cell>
          <cell r="I3366">
            <v>4.5999999999999996</v>
          </cell>
          <cell r="J3366" t="str">
            <v xml:space="preserve"> </v>
          </cell>
          <cell r="K3366">
            <v>167</v>
          </cell>
          <cell r="L3366">
            <v>2.2230000000000003E-2</v>
          </cell>
          <cell r="M3366">
            <v>-19</v>
          </cell>
          <cell r="N3366">
            <v>16</v>
          </cell>
          <cell r="O3366">
            <v>1</v>
          </cell>
          <cell r="P3366">
            <v>29.218</v>
          </cell>
          <cell r="Q3366">
            <v>0</v>
          </cell>
          <cell r="R3366">
            <v>29.218</v>
          </cell>
        </row>
        <row r="3367">
          <cell r="A3367" t="str">
            <v xml:space="preserve">Итого по котельной </v>
          </cell>
          <cell r="B3367" t="str">
            <v xml:space="preserve">собственное ---------------------------- </v>
          </cell>
          <cell r="C3367" t="str">
            <v xml:space="preserve">По всем группам </v>
          </cell>
          <cell r="D3367">
            <v>204494.54000000004</v>
          </cell>
          <cell r="E3367">
            <v>703342</v>
          </cell>
          <cell r="F3367">
            <v>805364.99</v>
          </cell>
          <cell r="H3367">
            <v>1.19</v>
          </cell>
          <cell r="L3367">
            <v>13.472558999999999</v>
          </cell>
          <cell r="P3367">
            <v>19634.915999999997</v>
          </cell>
          <cell r="Q3367">
            <v>18801.120999999999</v>
          </cell>
          <cell r="R3367">
            <v>20388.803</v>
          </cell>
        </row>
        <row r="3368">
          <cell r="A3368" t="str">
            <v xml:space="preserve"> </v>
          </cell>
          <cell r="B3368" t="str">
            <v xml:space="preserve"> </v>
          </cell>
          <cell r="C3368" t="str">
            <v xml:space="preserve">Бюджет </v>
          </cell>
          <cell r="D3368">
            <v>13505.97</v>
          </cell>
          <cell r="E3368">
            <v>40577</v>
          </cell>
          <cell r="F3368">
            <v>58288.790000000008</v>
          </cell>
          <cell r="H3368">
            <v>1.19</v>
          </cell>
          <cell r="L3368">
            <v>0.91592400000000007</v>
          </cell>
          <cell r="P3368">
            <v>1320.93</v>
          </cell>
          <cell r="Q3368">
            <v>0</v>
          </cell>
          <cell r="R3368">
            <v>1320.93</v>
          </cell>
        </row>
        <row r="3369">
          <cell r="A3369" t="str">
            <v xml:space="preserve"> </v>
          </cell>
          <cell r="B3369" t="str">
            <v xml:space="preserve"> </v>
          </cell>
          <cell r="C3369" t="str">
            <v xml:space="preserve">"Население" в т.ч. "Жилзаказчик" </v>
          </cell>
          <cell r="D3369">
            <v>188227.37000000002</v>
          </cell>
          <cell r="E3369">
            <v>658343</v>
          </cell>
          <cell r="F3369">
            <v>735783.63</v>
          </cell>
          <cell r="H3369">
            <v>1.19</v>
          </cell>
          <cell r="L3369">
            <v>12.3613</v>
          </cell>
          <cell r="P3369">
            <v>18047.233999999997</v>
          </cell>
          <cell r="Q3369">
            <v>18801.120999999999</v>
          </cell>
          <cell r="R3369">
            <v>18801.120999999999</v>
          </cell>
        </row>
        <row r="3370">
          <cell r="A3370" t="str">
            <v xml:space="preserve"> </v>
          </cell>
          <cell r="B3370" t="str">
            <v xml:space="preserve"> </v>
          </cell>
          <cell r="C3370" t="str">
            <v xml:space="preserve">Жилзаказчик </v>
          </cell>
          <cell r="D3370">
            <v>153676.37000000002</v>
          </cell>
          <cell r="E3370">
            <v>526986</v>
          </cell>
          <cell r="F3370">
            <v>599092.97</v>
          </cell>
          <cell r="H3370">
            <v>1.19</v>
          </cell>
          <cell r="L3370">
            <v>10.041751999999999</v>
          </cell>
          <cell r="P3370">
            <v>14660.742999999997</v>
          </cell>
          <cell r="Q3370">
            <v>15363.184000000001</v>
          </cell>
          <cell r="R3370">
            <v>15363.184000000001</v>
          </cell>
        </row>
        <row r="3371">
          <cell r="A3371" t="str">
            <v xml:space="preserve"> </v>
          </cell>
          <cell r="B3371" t="str">
            <v xml:space="preserve"> </v>
          </cell>
          <cell r="C3371" t="str">
            <v xml:space="preserve">Прочие </v>
          </cell>
          <cell r="D3371">
            <v>2761.2</v>
          </cell>
          <cell r="E3371">
            <v>4422</v>
          </cell>
          <cell r="F3371">
            <v>11292.57</v>
          </cell>
          <cell r="H3371">
            <v>1.19</v>
          </cell>
          <cell r="L3371">
            <v>0.19533500000000001</v>
          </cell>
          <cell r="P3371">
            <v>266.75200000000001</v>
          </cell>
          <cell r="Q3371">
            <v>0</v>
          </cell>
          <cell r="R3371">
            <v>266.75200000000001</v>
          </cell>
        </row>
        <row r="3372">
          <cell r="A3372" t="str">
            <v>Тепловые потери в наружных сетях потребителей</v>
          </cell>
          <cell r="H3372">
            <v>1.19</v>
          </cell>
        </row>
        <row r="3373">
          <cell r="A3373" t="str">
            <v xml:space="preserve">Новгор.15 </v>
          </cell>
          <cell r="B3373" t="str">
            <v xml:space="preserve">Новороссийская 184 МАГАЗИН </v>
          </cell>
          <cell r="C3373" t="str">
            <v xml:space="preserve">Прочие </v>
          </cell>
          <cell r="D3373">
            <v>54.9</v>
          </cell>
          <cell r="E3373">
            <v>236</v>
          </cell>
          <cell r="F3373">
            <v>238.9</v>
          </cell>
          <cell r="G3373">
            <v>0.37</v>
          </cell>
          <cell r="H3373">
            <v>1.19</v>
          </cell>
          <cell r="I3373">
            <v>4.5999999999999996</v>
          </cell>
          <cell r="J3373" t="str">
            <v xml:space="preserve"> </v>
          </cell>
          <cell r="K3373">
            <v>167</v>
          </cell>
          <cell r="L3373">
            <v>4.1000000000000003E-3</v>
          </cell>
          <cell r="M3373">
            <v>-19</v>
          </cell>
          <cell r="N3373">
            <v>18</v>
          </cell>
          <cell r="O3373">
            <v>1</v>
          </cell>
          <cell r="P3373">
            <v>5.9859999999999998</v>
          </cell>
          <cell r="Q3373">
            <v>0</v>
          </cell>
          <cell r="R3373">
            <v>5.9859999999999998</v>
          </cell>
        </row>
        <row r="3374">
          <cell r="A3374" t="str">
            <v xml:space="preserve">Новгор.15 </v>
          </cell>
          <cell r="B3374" t="str">
            <v xml:space="preserve">Новороссийская 184 ДО № 8619/0104 </v>
          </cell>
          <cell r="C3374" t="str">
            <v xml:space="preserve">Прочие </v>
          </cell>
          <cell r="D3374">
            <v>106.5</v>
          </cell>
          <cell r="E3374">
            <v>0</v>
          </cell>
          <cell r="F3374">
            <v>357.8</v>
          </cell>
          <cell r="G3374">
            <v>0.37</v>
          </cell>
          <cell r="H3374">
            <v>1.19</v>
          </cell>
          <cell r="I3374">
            <v>4.5999999999999996</v>
          </cell>
          <cell r="J3374" t="str">
            <v xml:space="preserve"> </v>
          </cell>
          <cell r="K3374">
            <v>167</v>
          </cell>
          <cell r="L3374">
            <v>6.1900000000000002E-3</v>
          </cell>
          <cell r="M3374">
            <v>-19</v>
          </cell>
          <cell r="N3374">
            <v>18</v>
          </cell>
          <cell r="O3374">
            <v>1</v>
          </cell>
          <cell r="P3374">
            <v>9.0380000000000003</v>
          </cell>
          <cell r="Q3374">
            <v>0</v>
          </cell>
          <cell r="R3374">
            <v>9.0380000000000003</v>
          </cell>
        </row>
        <row r="3375">
          <cell r="A3375" t="str">
            <v xml:space="preserve">Новгор.15 </v>
          </cell>
          <cell r="B3375" t="str">
            <v xml:space="preserve">Дунайская 54/1 офис </v>
          </cell>
          <cell r="C3375" t="str">
            <v xml:space="preserve">Прочие </v>
          </cell>
          <cell r="D3375">
            <v>209.44</v>
          </cell>
          <cell r="E3375">
            <v>0</v>
          </cell>
          <cell r="F3375">
            <v>774.92</v>
          </cell>
          <cell r="G3375">
            <v>0.37</v>
          </cell>
          <cell r="H3375">
            <v>1.19</v>
          </cell>
          <cell r="I3375">
            <v>4.5999999999999996</v>
          </cell>
          <cell r="J3375" t="str">
            <v xml:space="preserve"> </v>
          </cell>
          <cell r="K3375">
            <v>167</v>
          </cell>
          <cell r="L3375">
            <v>1.3300000000000001E-2</v>
          </cell>
          <cell r="M3375">
            <v>-19</v>
          </cell>
          <cell r="N3375">
            <v>18</v>
          </cell>
          <cell r="O3375">
            <v>1</v>
          </cell>
          <cell r="P3375">
            <v>19.417000000000002</v>
          </cell>
          <cell r="Q3375">
            <v>0</v>
          </cell>
          <cell r="R3375">
            <v>19.417000000000002</v>
          </cell>
        </row>
        <row r="3376">
          <cell r="A3376" t="str">
            <v xml:space="preserve">Новгор.15 </v>
          </cell>
          <cell r="B3376" t="str">
            <v xml:space="preserve">Дунайская 62 адм.зд. </v>
          </cell>
          <cell r="C3376" t="str">
            <v xml:space="preserve">Бюджет </v>
          </cell>
          <cell r="D3376">
            <v>1400</v>
          </cell>
          <cell r="E3376">
            <v>5940</v>
          </cell>
          <cell r="F3376">
            <v>5940</v>
          </cell>
          <cell r="G3376">
            <v>0.38</v>
          </cell>
          <cell r="H3376">
            <v>1.19</v>
          </cell>
          <cell r="I3376">
            <v>4.5999999999999996</v>
          </cell>
          <cell r="J3376" t="str">
            <v xml:space="preserve"> </v>
          </cell>
          <cell r="K3376">
            <v>167</v>
          </cell>
          <cell r="L3376">
            <v>0.10470399999999999</v>
          </cell>
          <cell r="M3376">
            <v>-19</v>
          </cell>
          <cell r="N3376">
            <v>18</v>
          </cell>
          <cell r="O3376">
            <v>1</v>
          </cell>
          <cell r="P3376">
            <v>152.86500000000001</v>
          </cell>
          <cell r="Q3376">
            <v>0</v>
          </cell>
          <cell r="R3376">
            <v>152.86500000000001</v>
          </cell>
        </row>
        <row r="3377">
          <cell r="A3377" t="str">
            <v xml:space="preserve">Новгор.15 </v>
          </cell>
          <cell r="B3377" t="str">
            <v xml:space="preserve">Уральская 13 офисы </v>
          </cell>
          <cell r="C3377" t="str">
            <v xml:space="preserve">Прочие </v>
          </cell>
          <cell r="D3377">
            <v>613</v>
          </cell>
          <cell r="E3377">
            <v>756</v>
          </cell>
          <cell r="F3377">
            <v>2757</v>
          </cell>
          <cell r="G3377">
            <v>0.43</v>
          </cell>
          <cell r="H3377">
            <v>1.19</v>
          </cell>
          <cell r="I3377">
            <v>4.5999999999999996</v>
          </cell>
          <cell r="J3377" t="str">
            <v xml:space="preserve"> </v>
          </cell>
          <cell r="K3377">
            <v>167</v>
          </cell>
          <cell r="L3377">
            <v>5.5E-2</v>
          </cell>
          <cell r="M3377">
            <v>-19</v>
          </cell>
          <cell r="N3377">
            <v>18</v>
          </cell>
          <cell r="O3377">
            <v>1</v>
          </cell>
          <cell r="P3377">
            <v>80.299000000000007</v>
          </cell>
          <cell r="Q3377">
            <v>0</v>
          </cell>
          <cell r="R3377">
            <v>80.299000000000007</v>
          </cell>
        </row>
        <row r="3378">
          <cell r="A3378" t="str">
            <v xml:space="preserve">Новгор.15 </v>
          </cell>
          <cell r="B3378" t="str">
            <v xml:space="preserve">Уральская 13 ж/дом </v>
          </cell>
          <cell r="C3378" t="str">
            <v xml:space="preserve">ИТП Население </v>
          </cell>
          <cell r="D3378">
            <v>9640.2999999999993</v>
          </cell>
          <cell r="E3378">
            <v>30008</v>
          </cell>
          <cell r="F3378">
            <v>29995</v>
          </cell>
          <cell r="G3378">
            <v>0.36</v>
          </cell>
          <cell r="H3378">
            <v>1.19</v>
          </cell>
          <cell r="I3378">
            <v>4.5999999999999996</v>
          </cell>
          <cell r="J3378" t="str">
            <v xml:space="preserve">13 </v>
          </cell>
          <cell r="K3378">
            <v>167</v>
          </cell>
          <cell r="L3378">
            <v>0.50090000000000001</v>
          </cell>
          <cell r="M3378">
            <v>-19</v>
          </cell>
          <cell r="N3378">
            <v>18</v>
          </cell>
          <cell r="O3378">
            <v>1</v>
          </cell>
          <cell r="P3378">
            <v>731.303</v>
          </cell>
          <cell r="Q3378">
            <v>1172.4079999999999</v>
          </cell>
          <cell r="R3378">
            <v>1172.4079999999999</v>
          </cell>
        </row>
        <row r="3379">
          <cell r="A3379" t="str">
            <v xml:space="preserve">Новгор.15 </v>
          </cell>
          <cell r="B3379" t="str">
            <v xml:space="preserve">Енисейская,54 кв.4 стоматология </v>
          </cell>
          <cell r="C3379" t="str">
            <v xml:space="preserve">Прочие </v>
          </cell>
          <cell r="D3379">
            <v>56.2</v>
          </cell>
          <cell r="E3379">
            <v>1400</v>
          </cell>
          <cell r="F3379">
            <v>205.23</v>
          </cell>
          <cell r="G3379">
            <v>0.37</v>
          </cell>
          <cell r="H3379">
            <v>1.19</v>
          </cell>
          <cell r="I3379">
            <v>4.5999999999999996</v>
          </cell>
          <cell r="J3379" t="str">
            <v xml:space="preserve"> </v>
          </cell>
          <cell r="K3379">
            <v>167</v>
          </cell>
          <cell r="L3379">
            <v>3.522E-3</v>
          </cell>
          <cell r="M3379">
            <v>-19</v>
          </cell>
          <cell r="N3379">
            <v>18</v>
          </cell>
          <cell r="O3379">
            <v>1</v>
          </cell>
          <cell r="P3379">
            <v>5.14</v>
          </cell>
          <cell r="Q3379">
            <v>0</v>
          </cell>
          <cell r="R3379">
            <v>5.14</v>
          </cell>
        </row>
        <row r="3380">
          <cell r="A3380" t="str">
            <v xml:space="preserve">Новгор.15 </v>
          </cell>
          <cell r="B3380" t="str">
            <v xml:space="preserve">Таганрогская 18/1 ж/д </v>
          </cell>
          <cell r="C3380" t="str">
            <v xml:space="preserve">Население </v>
          </cell>
          <cell r="D3380">
            <v>19.100000000000001</v>
          </cell>
          <cell r="E3380">
            <v>86</v>
          </cell>
          <cell r="F3380">
            <v>86</v>
          </cell>
          <cell r="G3380">
            <v>0.92</v>
          </cell>
          <cell r="H3380">
            <v>1.19</v>
          </cell>
          <cell r="I3380">
            <v>4.5999999999999996</v>
          </cell>
          <cell r="J3380" t="str">
            <v xml:space="preserve">1 </v>
          </cell>
          <cell r="K3380">
            <v>167</v>
          </cell>
          <cell r="L3380">
            <v>3.6500000000000005E-3</v>
          </cell>
          <cell r="M3380">
            <v>-19</v>
          </cell>
          <cell r="N3380">
            <v>18</v>
          </cell>
          <cell r="O3380">
            <v>1</v>
          </cell>
          <cell r="P3380">
            <v>5.3289999999999997</v>
          </cell>
          <cell r="Q3380">
            <v>2.532</v>
          </cell>
          <cell r="R3380">
            <v>2.532</v>
          </cell>
        </row>
        <row r="3381">
          <cell r="A3381" t="str">
            <v xml:space="preserve">Новгор.15 </v>
          </cell>
          <cell r="B3381" t="str">
            <v xml:space="preserve">Новороссийская 184неж пом </v>
          </cell>
          <cell r="C3381" t="str">
            <v xml:space="preserve">Прочие </v>
          </cell>
          <cell r="D3381">
            <v>92</v>
          </cell>
          <cell r="E3381">
            <v>0</v>
          </cell>
          <cell r="F3381">
            <v>340.39</v>
          </cell>
          <cell r="G3381">
            <v>0.38</v>
          </cell>
          <cell r="H3381">
            <v>1.19</v>
          </cell>
          <cell r="I3381">
            <v>4.5999999999999996</v>
          </cell>
          <cell r="J3381" t="str">
            <v xml:space="preserve"> </v>
          </cell>
          <cell r="K3381">
            <v>167</v>
          </cell>
          <cell r="L3381">
            <v>6.0000000000000001E-3</v>
          </cell>
          <cell r="M3381">
            <v>-19</v>
          </cell>
          <cell r="N3381">
            <v>18</v>
          </cell>
          <cell r="O3381">
            <v>1</v>
          </cell>
          <cell r="P3381">
            <v>8.7590000000000003</v>
          </cell>
          <cell r="Q3381">
            <v>0</v>
          </cell>
          <cell r="R3381">
            <v>8.7590000000000003</v>
          </cell>
        </row>
        <row r="3382">
          <cell r="A3382" t="str">
            <v xml:space="preserve">Новгор.15 </v>
          </cell>
          <cell r="B3382" t="str">
            <v xml:space="preserve">Новороссийская 184 неж.пом </v>
          </cell>
          <cell r="C3382" t="str">
            <v xml:space="preserve">Прочие </v>
          </cell>
          <cell r="D3382">
            <v>204.1</v>
          </cell>
          <cell r="E3382">
            <v>891</v>
          </cell>
          <cell r="F3382">
            <v>857.65</v>
          </cell>
          <cell r="G3382">
            <v>0.37</v>
          </cell>
          <cell r="H3382">
            <v>1.19</v>
          </cell>
          <cell r="I3382">
            <v>4.5999999999999996</v>
          </cell>
          <cell r="J3382" t="str">
            <v xml:space="preserve"> </v>
          </cell>
          <cell r="K3382">
            <v>167</v>
          </cell>
          <cell r="L3382">
            <v>1.472E-2</v>
          </cell>
          <cell r="M3382">
            <v>-19</v>
          </cell>
          <cell r="N3382">
            <v>18</v>
          </cell>
          <cell r="O3382">
            <v>1</v>
          </cell>
          <cell r="P3382">
            <v>21.491</v>
          </cell>
          <cell r="Q3382">
            <v>0</v>
          </cell>
          <cell r="R3382">
            <v>21.491</v>
          </cell>
        </row>
        <row r="3383">
          <cell r="A3383" t="str">
            <v xml:space="preserve">Новгор.15 </v>
          </cell>
          <cell r="B3383" t="str">
            <v xml:space="preserve">Новороссийская 182 неж/п </v>
          </cell>
          <cell r="C3383" t="str">
            <v xml:space="preserve">Прочие </v>
          </cell>
          <cell r="D3383">
            <v>99.21</v>
          </cell>
          <cell r="E3383">
            <v>0</v>
          </cell>
          <cell r="F3383">
            <v>367.07</v>
          </cell>
          <cell r="G3383">
            <v>0.37</v>
          </cell>
          <cell r="H3383">
            <v>1.19</v>
          </cell>
          <cell r="I3383">
            <v>4.5999999999999996</v>
          </cell>
          <cell r="J3383" t="str">
            <v xml:space="preserve"> </v>
          </cell>
          <cell r="K3383">
            <v>167</v>
          </cell>
          <cell r="L3383">
            <v>6.3E-3</v>
          </cell>
          <cell r="M3383">
            <v>-19</v>
          </cell>
          <cell r="N3383">
            <v>18</v>
          </cell>
          <cell r="O3383">
            <v>1</v>
          </cell>
          <cell r="P3383">
            <v>9.1989999999999998</v>
          </cell>
          <cell r="Q3383">
            <v>0</v>
          </cell>
          <cell r="R3383">
            <v>9.1989999999999998</v>
          </cell>
        </row>
        <row r="3384">
          <cell r="A3384" t="str">
            <v xml:space="preserve">Новгор.15 </v>
          </cell>
          <cell r="B3384" t="str">
            <v xml:space="preserve">Новороссийская 184 п/о 59 </v>
          </cell>
          <cell r="C3384" t="str">
            <v xml:space="preserve">Прочие </v>
          </cell>
          <cell r="D3384">
            <v>370</v>
          </cell>
          <cell r="E3384">
            <v>1110</v>
          </cell>
          <cell r="F3384">
            <v>836.09</v>
          </cell>
          <cell r="G3384">
            <v>0.37</v>
          </cell>
          <cell r="H3384">
            <v>1.19</v>
          </cell>
          <cell r="I3384">
            <v>4.5999999999999996</v>
          </cell>
          <cell r="J3384" t="str">
            <v xml:space="preserve"> </v>
          </cell>
          <cell r="K3384">
            <v>167</v>
          </cell>
          <cell r="L3384">
            <v>1.4350000000000002E-2</v>
          </cell>
          <cell r="M3384">
            <v>-19</v>
          </cell>
          <cell r="N3384">
            <v>18</v>
          </cell>
          <cell r="O3384">
            <v>1</v>
          </cell>
          <cell r="P3384">
            <v>20.951000000000001</v>
          </cell>
          <cell r="Q3384">
            <v>0</v>
          </cell>
          <cell r="R3384">
            <v>20.951000000000001</v>
          </cell>
        </row>
        <row r="3385">
          <cell r="A3385" t="str">
            <v xml:space="preserve">Новгор.15 </v>
          </cell>
          <cell r="B3385" t="str">
            <v xml:space="preserve">Дунайская 54/1 </v>
          </cell>
          <cell r="C3385" t="str">
            <v xml:space="preserve">Прочие </v>
          </cell>
          <cell r="D3385">
            <v>108.7</v>
          </cell>
          <cell r="E3385">
            <v>0</v>
          </cell>
          <cell r="F3385">
            <v>440.55</v>
          </cell>
          <cell r="G3385">
            <v>0.37</v>
          </cell>
          <cell r="H3385">
            <v>1.19</v>
          </cell>
          <cell r="I3385">
            <v>4.5999999999999996</v>
          </cell>
          <cell r="J3385" t="str">
            <v xml:space="preserve"> </v>
          </cell>
          <cell r="K3385">
            <v>167</v>
          </cell>
          <cell r="L3385">
            <v>7.5000000000000006E-3</v>
          </cell>
          <cell r="M3385">
            <v>-19</v>
          </cell>
          <cell r="N3385">
            <v>18</v>
          </cell>
          <cell r="O3385">
            <v>1</v>
          </cell>
          <cell r="P3385">
            <v>10.948</v>
          </cell>
          <cell r="Q3385">
            <v>0</v>
          </cell>
          <cell r="R3385">
            <v>10.948</v>
          </cell>
        </row>
        <row r="3386">
          <cell r="A3386" t="str">
            <v xml:space="preserve">Новгор.15 </v>
          </cell>
          <cell r="B3386" t="str">
            <v xml:space="preserve">Новороссийская 184-а МАГ </v>
          </cell>
          <cell r="C3386" t="str">
            <v xml:space="preserve">Прочие </v>
          </cell>
          <cell r="D3386">
            <v>130.33000000000001</v>
          </cell>
          <cell r="E3386">
            <v>225</v>
          </cell>
          <cell r="F3386">
            <v>586.5</v>
          </cell>
          <cell r="G3386">
            <v>0.38</v>
          </cell>
          <cell r="H3386">
            <v>1.19</v>
          </cell>
          <cell r="I3386">
            <v>4.5999999999999996</v>
          </cell>
          <cell r="J3386" t="str">
            <v xml:space="preserve"> </v>
          </cell>
          <cell r="K3386">
            <v>167</v>
          </cell>
          <cell r="L3386">
            <v>9.4999999999999998E-3</v>
          </cell>
          <cell r="M3386">
            <v>-19</v>
          </cell>
          <cell r="N3386">
            <v>15</v>
          </cell>
          <cell r="O3386">
            <v>1</v>
          </cell>
          <cell r="P3386">
            <v>11.734</v>
          </cell>
          <cell r="Q3386">
            <v>0</v>
          </cell>
          <cell r="R3386">
            <v>11.734</v>
          </cell>
        </row>
        <row r="3387">
          <cell r="A3387" t="str">
            <v xml:space="preserve">Новгор.15 </v>
          </cell>
          <cell r="B3387" t="str">
            <v xml:space="preserve">Дунайская 54 ПАРИКМ-42 </v>
          </cell>
          <cell r="C3387" t="str">
            <v xml:space="preserve">Прочие </v>
          </cell>
          <cell r="D3387">
            <v>69.2</v>
          </cell>
          <cell r="E3387">
            <v>275</v>
          </cell>
          <cell r="F3387">
            <v>274.58</v>
          </cell>
          <cell r="G3387">
            <v>0.37</v>
          </cell>
          <cell r="H3387">
            <v>1.19</v>
          </cell>
          <cell r="I3387">
            <v>4.5999999999999996</v>
          </cell>
          <cell r="J3387" t="str">
            <v xml:space="preserve"> </v>
          </cell>
          <cell r="K3387">
            <v>167</v>
          </cell>
          <cell r="L3387">
            <v>4.712E-3</v>
          </cell>
          <cell r="M3387">
            <v>-19</v>
          </cell>
          <cell r="N3387">
            <v>18</v>
          </cell>
          <cell r="O3387">
            <v>1</v>
          </cell>
          <cell r="P3387">
            <v>6.8789999999999996</v>
          </cell>
          <cell r="Q3387">
            <v>0</v>
          </cell>
          <cell r="R3387">
            <v>6.8789999999999996</v>
          </cell>
        </row>
        <row r="3388">
          <cell r="A3388" t="str">
            <v xml:space="preserve">Новгор.15 </v>
          </cell>
          <cell r="B3388" t="str">
            <v xml:space="preserve">Бородина 19 Админист.-бытов.здание </v>
          </cell>
          <cell r="C3388" t="str">
            <v xml:space="preserve">Бюджет </v>
          </cell>
          <cell r="D3388">
            <v>372.11</v>
          </cell>
          <cell r="E3388">
            <v>8413</v>
          </cell>
          <cell r="F3388">
            <v>1674.49</v>
          </cell>
          <cell r="G3388">
            <v>0.43</v>
          </cell>
          <cell r="H3388">
            <v>1.19</v>
          </cell>
          <cell r="I3388">
            <v>4.5999999999999996</v>
          </cell>
          <cell r="J3388" t="str">
            <v xml:space="preserve"> </v>
          </cell>
          <cell r="K3388">
            <v>167</v>
          </cell>
          <cell r="L3388">
            <v>3.3399999999999999E-2</v>
          </cell>
          <cell r="M3388">
            <v>-19</v>
          </cell>
          <cell r="N3388">
            <v>18</v>
          </cell>
          <cell r="O3388">
            <v>1</v>
          </cell>
          <cell r="P3388">
            <v>48.762999999999998</v>
          </cell>
          <cell r="Q3388">
            <v>0</v>
          </cell>
          <cell r="R3388">
            <v>48.762999999999998</v>
          </cell>
        </row>
        <row r="3389">
          <cell r="A3389" t="str">
            <v xml:space="preserve">Новгор.15 </v>
          </cell>
          <cell r="B3389" t="str">
            <v xml:space="preserve">Бородина 19 Гостиница </v>
          </cell>
          <cell r="C3389" t="str">
            <v xml:space="preserve">Бюджет </v>
          </cell>
          <cell r="D3389">
            <v>581.11</v>
          </cell>
          <cell r="E3389">
            <v>0</v>
          </cell>
          <cell r="F3389">
            <v>2615.0100000000002</v>
          </cell>
          <cell r="G3389">
            <v>0.43</v>
          </cell>
          <cell r="H3389">
            <v>1.19</v>
          </cell>
          <cell r="I3389">
            <v>4.5999999999999996</v>
          </cell>
          <cell r="J3389" t="str">
            <v xml:space="preserve"> </v>
          </cell>
          <cell r="K3389">
            <v>167</v>
          </cell>
          <cell r="L3389">
            <v>5.2160000000000005E-2</v>
          </cell>
          <cell r="M3389">
            <v>-19</v>
          </cell>
          <cell r="N3389">
            <v>18</v>
          </cell>
          <cell r="O3389">
            <v>1</v>
          </cell>
          <cell r="P3389">
            <v>76.153000000000006</v>
          </cell>
          <cell r="Q3389">
            <v>0</v>
          </cell>
          <cell r="R3389">
            <v>76.153000000000006</v>
          </cell>
        </row>
        <row r="3390">
          <cell r="A3390" t="str">
            <v xml:space="preserve">Новгор.15 </v>
          </cell>
          <cell r="B3390" t="str">
            <v xml:space="preserve">Бородина 19 СПОРТЗАЛ </v>
          </cell>
          <cell r="C3390" t="str">
            <v xml:space="preserve">Бюджет </v>
          </cell>
          <cell r="D3390">
            <v>4751.87</v>
          </cell>
          <cell r="E3390">
            <v>10121</v>
          </cell>
          <cell r="F3390">
            <v>21383.41</v>
          </cell>
          <cell r="G3390">
            <v>0.33</v>
          </cell>
          <cell r="H3390">
            <v>1.19</v>
          </cell>
          <cell r="I3390">
            <v>4.5999999999999996</v>
          </cell>
          <cell r="J3390" t="str">
            <v xml:space="preserve"> </v>
          </cell>
          <cell r="K3390">
            <v>167</v>
          </cell>
          <cell r="L3390">
            <v>0.30079</v>
          </cell>
          <cell r="M3390">
            <v>-19</v>
          </cell>
          <cell r="N3390">
            <v>15</v>
          </cell>
          <cell r="O3390">
            <v>1</v>
          </cell>
          <cell r="P3390">
            <v>371.52199999999999</v>
          </cell>
          <cell r="Q3390">
            <v>0</v>
          </cell>
          <cell r="R3390">
            <v>371.52199999999999</v>
          </cell>
        </row>
        <row r="3391">
          <cell r="A3391" t="str">
            <v xml:space="preserve">Новгор.15 </v>
          </cell>
          <cell r="B3391" t="str">
            <v xml:space="preserve">Бородина 21 ГАРАЖИ </v>
          </cell>
          <cell r="C3391" t="str">
            <v xml:space="preserve">Бюджет </v>
          </cell>
          <cell r="D3391">
            <v>260.01</v>
          </cell>
          <cell r="E3391">
            <v>0</v>
          </cell>
          <cell r="F3391">
            <v>1170.04</v>
          </cell>
          <cell r="G3391">
            <v>0.7</v>
          </cell>
          <cell r="H3391">
            <v>1.19</v>
          </cell>
          <cell r="I3391">
            <v>4.5999999999999996</v>
          </cell>
          <cell r="J3391" t="str">
            <v xml:space="preserve"> </v>
          </cell>
          <cell r="K3391">
            <v>167</v>
          </cell>
          <cell r="L3391">
            <v>3.3884999999999998E-2</v>
          </cell>
          <cell r="M3391">
            <v>-19</v>
          </cell>
          <cell r="N3391">
            <v>14</v>
          </cell>
          <cell r="O3391">
            <v>1</v>
          </cell>
          <cell r="P3391">
            <v>39.006</v>
          </cell>
          <cell r="Q3391">
            <v>0</v>
          </cell>
          <cell r="R3391">
            <v>39.006</v>
          </cell>
        </row>
        <row r="3392">
          <cell r="A3392" t="str">
            <v xml:space="preserve">Новгор.15 </v>
          </cell>
          <cell r="B3392" t="str">
            <v xml:space="preserve">Бородина 21 Гаражный бокс </v>
          </cell>
          <cell r="C3392" t="str">
            <v xml:space="preserve">Бюджет </v>
          </cell>
          <cell r="D3392">
            <v>62.93</v>
          </cell>
          <cell r="E3392">
            <v>0</v>
          </cell>
          <cell r="F3392">
            <v>283.2</v>
          </cell>
          <cell r="G3392">
            <v>0.7</v>
          </cell>
          <cell r="H3392">
            <v>1.19</v>
          </cell>
          <cell r="I3392">
            <v>4.5999999999999996</v>
          </cell>
          <cell r="J3392" t="str">
            <v xml:space="preserve"> </v>
          </cell>
          <cell r="K3392">
            <v>167</v>
          </cell>
          <cell r="L3392">
            <v>8.4500000000000009E-3</v>
          </cell>
          <cell r="M3392">
            <v>-19</v>
          </cell>
          <cell r="N3392">
            <v>15</v>
          </cell>
          <cell r="O3392">
            <v>1</v>
          </cell>
          <cell r="P3392">
            <v>10.436999999999999</v>
          </cell>
          <cell r="Q3392">
            <v>0</v>
          </cell>
          <cell r="R3392">
            <v>10.436999999999999</v>
          </cell>
        </row>
        <row r="3393">
          <cell r="A3393" t="str">
            <v xml:space="preserve">Новгор.15 </v>
          </cell>
          <cell r="B3393" t="str">
            <v xml:space="preserve">Бородина 21 СДЮСШ-СПОРТ-1 </v>
          </cell>
          <cell r="C3393" t="str">
            <v xml:space="preserve">Бюджет </v>
          </cell>
          <cell r="D3393">
            <v>5713.17</v>
          </cell>
          <cell r="E3393">
            <v>16220</v>
          </cell>
          <cell r="F3393">
            <v>25709.279999999999</v>
          </cell>
          <cell r="G3393">
            <v>0.33</v>
          </cell>
          <cell r="H3393">
            <v>1.19</v>
          </cell>
          <cell r="I3393">
            <v>4.5999999999999996</v>
          </cell>
          <cell r="J3393" t="str">
            <v xml:space="preserve"> </v>
          </cell>
          <cell r="K3393">
            <v>167</v>
          </cell>
          <cell r="L3393">
            <v>0.36164000000000002</v>
          </cell>
          <cell r="M3393">
            <v>-19</v>
          </cell>
          <cell r="N3393">
            <v>15</v>
          </cell>
          <cell r="O3393">
            <v>1</v>
          </cell>
          <cell r="P3393">
            <v>446.68099999999998</v>
          </cell>
          <cell r="Q3393">
            <v>0</v>
          </cell>
          <cell r="R3393">
            <v>446.68099999999998</v>
          </cell>
        </row>
        <row r="3394">
          <cell r="A3394" t="str">
            <v xml:space="preserve">Новгор.15 </v>
          </cell>
          <cell r="B3394" t="str">
            <v xml:space="preserve">Новгородская 16 спрткорпус </v>
          </cell>
          <cell r="C3394" t="str">
            <v xml:space="preserve">Бюджет </v>
          </cell>
          <cell r="D3394">
            <v>5741.16</v>
          </cell>
          <cell r="E3394">
            <v>0</v>
          </cell>
          <cell r="F3394">
            <v>25835.22</v>
          </cell>
          <cell r="G3394">
            <v>0.33</v>
          </cell>
          <cell r="H3394">
            <v>1.19</v>
          </cell>
          <cell r="I3394">
            <v>4.5999999999999996</v>
          </cell>
          <cell r="J3394" t="str">
            <v xml:space="preserve"> </v>
          </cell>
          <cell r="K3394">
            <v>167</v>
          </cell>
          <cell r="L3394">
            <v>0.37410000000000004</v>
          </cell>
          <cell r="M3394">
            <v>-19</v>
          </cell>
          <cell r="N3394">
            <v>16</v>
          </cell>
          <cell r="O3394">
            <v>1</v>
          </cell>
          <cell r="P3394">
            <v>491.70800000000003</v>
          </cell>
          <cell r="Q3394">
            <v>0</v>
          </cell>
          <cell r="R3394">
            <v>491.70800000000003</v>
          </cell>
        </row>
        <row r="3395">
          <cell r="A3395" t="str">
            <v xml:space="preserve">Новгор.15 </v>
          </cell>
          <cell r="B3395" t="str">
            <v xml:space="preserve">Новороссийская 178 АПТЕКА 400 </v>
          </cell>
          <cell r="C3395" t="str">
            <v xml:space="preserve">Прочие </v>
          </cell>
          <cell r="D3395">
            <v>218.07</v>
          </cell>
          <cell r="E3395">
            <v>825</v>
          </cell>
          <cell r="F3395">
            <v>806.84</v>
          </cell>
          <cell r="G3395">
            <v>0.37</v>
          </cell>
          <cell r="H3395">
            <v>1.19</v>
          </cell>
          <cell r="I3395">
            <v>4.5999999999999996</v>
          </cell>
          <cell r="J3395" t="str">
            <v xml:space="preserve"> </v>
          </cell>
          <cell r="K3395">
            <v>167</v>
          </cell>
          <cell r="L3395">
            <v>1.3847999999999999E-2</v>
          </cell>
          <cell r="M3395">
            <v>-19</v>
          </cell>
          <cell r="N3395">
            <v>18</v>
          </cell>
          <cell r="O3395">
            <v>1</v>
          </cell>
          <cell r="P3395">
            <v>20.218</v>
          </cell>
          <cell r="Q3395">
            <v>0</v>
          </cell>
          <cell r="R3395">
            <v>20.218</v>
          </cell>
        </row>
        <row r="3396">
          <cell r="A3396" t="str">
            <v xml:space="preserve">Новгор.15 </v>
          </cell>
          <cell r="B3396" t="str">
            <v xml:space="preserve">Дунайская 60 СТОЛОВАЯ </v>
          </cell>
          <cell r="C3396" t="str">
            <v xml:space="preserve">Бюджет </v>
          </cell>
          <cell r="D3396">
            <v>133.12</v>
          </cell>
          <cell r="E3396">
            <v>0</v>
          </cell>
          <cell r="F3396">
            <v>599.04</v>
          </cell>
          <cell r="G3396">
            <v>0.35</v>
          </cell>
          <cell r="H3396">
            <v>1.19</v>
          </cell>
          <cell r="I3396">
            <v>4.5999999999999996</v>
          </cell>
          <cell r="J3396" t="str">
            <v xml:space="preserve"> </v>
          </cell>
          <cell r="K3396">
            <v>167</v>
          </cell>
          <cell r="L3396">
            <v>9.1999999999999998E-3</v>
          </cell>
          <cell r="M3396">
            <v>-19</v>
          </cell>
          <cell r="N3396">
            <v>16</v>
          </cell>
          <cell r="O3396">
            <v>1</v>
          </cell>
          <cell r="P3396">
            <v>12.092000000000001</v>
          </cell>
          <cell r="Q3396">
            <v>0</v>
          </cell>
          <cell r="R3396">
            <v>12.092000000000001</v>
          </cell>
        </row>
        <row r="3397">
          <cell r="A3397" t="str">
            <v xml:space="preserve">Новгор.15 </v>
          </cell>
          <cell r="B3397" t="str">
            <v xml:space="preserve">Дунайская 60 ХОЗ БЛОКИ </v>
          </cell>
          <cell r="C3397" t="str">
            <v xml:space="preserve">Бюджет </v>
          </cell>
          <cell r="D3397">
            <v>56.61</v>
          </cell>
          <cell r="E3397">
            <v>0</v>
          </cell>
          <cell r="F3397">
            <v>254.74</v>
          </cell>
          <cell r="G3397">
            <v>0.60000000000000009</v>
          </cell>
          <cell r="H3397">
            <v>1.19</v>
          </cell>
          <cell r="I3397">
            <v>4.5999999999999996</v>
          </cell>
          <cell r="J3397" t="str">
            <v xml:space="preserve"> </v>
          </cell>
          <cell r="K3397">
            <v>167</v>
          </cell>
          <cell r="L3397">
            <v>7.0900000000000008E-3</v>
          </cell>
          <cell r="M3397">
            <v>-19</v>
          </cell>
          <cell r="N3397">
            <v>18</v>
          </cell>
          <cell r="O3397">
            <v>1</v>
          </cell>
          <cell r="P3397">
            <v>10.352</v>
          </cell>
          <cell r="Q3397">
            <v>0</v>
          </cell>
          <cell r="R3397">
            <v>10.352</v>
          </cell>
        </row>
        <row r="3398">
          <cell r="A3398" t="str">
            <v xml:space="preserve">Новгор.15 </v>
          </cell>
          <cell r="B3398" t="str">
            <v xml:space="preserve">Дунайская 54 А </v>
          </cell>
          <cell r="C3398" t="str">
            <v xml:space="preserve">Жилзаказчик </v>
          </cell>
          <cell r="D3398">
            <v>4585.5</v>
          </cell>
          <cell r="E3398">
            <v>19332</v>
          </cell>
          <cell r="F3398">
            <v>19327</v>
          </cell>
          <cell r="G3398">
            <v>0.37</v>
          </cell>
          <cell r="H3398">
            <v>1.19</v>
          </cell>
          <cell r="I3398">
            <v>4.5999999999999996</v>
          </cell>
          <cell r="J3398" t="str">
            <v xml:space="preserve">5 </v>
          </cell>
          <cell r="K3398">
            <v>167</v>
          </cell>
          <cell r="L3398">
            <v>0.33171200000000001</v>
          </cell>
          <cell r="M3398">
            <v>-19</v>
          </cell>
          <cell r="N3398">
            <v>18</v>
          </cell>
          <cell r="O3398">
            <v>1</v>
          </cell>
          <cell r="P3398">
            <v>484.29199999999997</v>
          </cell>
          <cell r="Q3398">
            <v>456.27199999999999</v>
          </cell>
          <cell r="R3398">
            <v>456.27199999999999</v>
          </cell>
        </row>
        <row r="3399">
          <cell r="A3399" t="str">
            <v xml:space="preserve">Новгор.15 </v>
          </cell>
          <cell r="B3399" t="str">
            <v xml:space="preserve">Дунайская 54/1 </v>
          </cell>
          <cell r="C3399" t="str">
            <v xml:space="preserve">Жилзаказчик </v>
          </cell>
          <cell r="D3399">
            <v>4662.1000000000004</v>
          </cell>
          <cell r="E3399">
            <v>5</v>
          </cell>
          <cell r="F3399">
            <v>20598</v>
          </cell>
          <cell r="G3399">
            <v>0</v>
          </cell>
          <cell r="H3399">
            <v>1.19</v>
          </cell>
          <cell r="I3399">
            <v>4.5999999999999996</v>
          </cell>
          <cell r="J3399" t="str">
            <v xml:space="preserve">5 </v>
          </cell>
          <cell r="K3399">
            <v>167</v>
          </cell>
          <cell r="L3399">
            <v>0.35353399999999996</v>
          </cell>
          <cell r="M3399">
            <v>-19</v>
          </cell>
          <cell r="N3399">
            <v>18</v>
          </cell>
          <cell r="O3399">
            <v>1</v>
          </cell>
          <cell r="P3399">
            <v>516.15300000000002</v>
          </cell>
          <cell r="Q3399">
            <v>463.89499999999998</v>
          </cell>
          <cell r="R3399">
            <v>463.89499999999998</v>
          </cell>
        </row>
        <row r="3400">
          <cell r="A3400" t="str">
            <v xml:space="preserve">Новгор.15 </v>
          </cell>
          <cell r="B3400" t="str">
            <v xml:space="preserve">Енисейская 54 А </v>
          </cell>
          <cell r="C3400" t="str">
            <v xml:space="preserve">Жилзаказчик </v>
          </cell>
          <cell r="D3400">
            <v>3306.1</v>
          </cell>
          <cell r="E3400">
            <v>15102</v>
          </cell>
          <cell r="F3400">
            <v>14887</v>
          </cell>
          <cell r="G3400">
            <v>0.37</v>
          </cell>
          <cell r="H3400">
            <v>1.19</v>
          </cell>
          <cell r="I3400">
            <v>4.5999999999999996</v>
          </cell>
          <cell r="J3400" t="str">
            <v xml:space="preserve">10 </v>
          </cell>
          <cell r="K3400">
            <v>167</v>
          </cell>
          <cell r="L3400">
            <v>0.25550400000000001</v>
          </cell>
          <cell r="M3400">
            <v>-19</v>
          </cell>
          <cell r="N3400">
            <v>18</v>
          </cell>
          <cell r="O3400">
            <v>1</v>
          </cell>
          <cell r="P3400">
            <v>373.03</v>
          </cell>
          <cell r="Q3400">
            <v>328.96800000000002</v>
          </cell>
          <cell r="R3400">
            <v>328.96800000000002</v>
          </cell>
        </row>
        <row r="3401">
          <cell r="A3401" t="str">
            <v xml:space="preserve">Новгор.15 </v>
          </cell>
          <cell r="B3401" t="str">
            <v xml:space="preserve">Енисейская 56 Д </v>
          </cell>
          <cell r="C3401" t="str">
            <v xml:space="preserve">Жилзаказчик </v>
          </cell>
          <cell r="D3401">
            <v>3150.6</v>
          </cell>
          <cell r="E3401">
            <v>12721</v>
          </cell>
          <cell r="F3401">
            <v>12716</v>
          </cell>
          <cell r="G3401">
            <v>0.37</v>
          </cell>
          <cell r="H3401">
            <v>1.19</v>
          </cell>
          <cell r="I3401">
            <v>4.5999999999999996</v>
          </cell>
          <cell r="J3401" t="str">
            <v xml:space="preserve">5 </v>
          </cell>
          <cell r="K3401">
            <v>167</v>
          </cell>
          <cell r="L3401">
            <v>0.22001599999999999</v>
          </cell>
          <cell r="M3401">
            <v>-19</v>
          </cell>
          <cell r="N3401">
            <v>18</v>
          </cell>
          <cell r="O3401">
            <v>1</v>
          </cell>
          <cell r="P3401">
            <v>321.21800000000002</v>
          </cell>
          <cell r="Q3401">
            <v>313.49599999999998</v>
          </cell>
          <cell r="R3401">
            <v>313.49599999999998</v>
          </cell>
        </row>
        <row r="3402">
          <cell r="A3402" t="str">
            <v xml:space="preserve">Новгор.15 </v>
          </cell>
          <cell r="B3402" t="str">
            <v xml:space="preserve">Новгородская 11 А </v>
          </cell>
          <cell r="C3402" t="str">
            <v xml:space="preserve">Жилзаказчик </v>
          </cell>
          <cell r="D3402">
            <v>3339.2</v>
          </cell>
          <cell r="E3402">
            <v>11639</v>
          </cell>
          <cell r="F3402">
            <v>11634</v>
          </cell>
          <cell r="G3402">
            <v>0.38</v>
          </cell>
          <cell r="H3402">
            <v>1.19</v>
          </cell>
          <cell r="I3402">
            <v>4.5999999999999996</v>
          </cell>
          <cell r="J3402" t="str">
            <v xml:space="preserve">5 </v>
          </cell>
          <cell r="K3402">
            <v>167</v>
          </cell>
          <cell r="L3402">
            <v>0.20507299999999998</v>
          </cell>
          <cell r="M3402">
            <v>-19</v>
          </cell>
          <cell r="N3402">
            <v>18</v>
          </cell>
          <cell r="O3402">
            <v>1</v>
          </cell>
          <cell r="P3402">
            <v>299.40199999999999</v>
          </cell>
          <cell r="Q3402">
            <v>332.26299999999998</v>
          </cell>
          <cell r="R3402">
            <v>332.26299999999998</v>
          </cell>
        </row>
        <row r="3403">
          <cell r="A3403" t="str">
            <v xml:space="preserve">Новгор.15 </v>
          </cell>
          <cell r="B3403" t="str">
            <v xml:space="preserve">Новгородская 13 Д </v>
          </cell>
          <cell r="C3403" t="str">
            <v xml:space="preserve">Жилзаказчик </v>
          </cell>
          <cell r="D3403">
            <v>4747.8999999999996</v>
          </cell>
          <cell r="E3403">
            <v>16385</v>
          </cell>
          <cell r="F3403">
            <v>16380</v>
          </cell>
          <cell r="G3403">
            <v>0.37</v>
          </cell>
          <cell r="H3403">
            <v>1.19</v>
          </cell>
          <cell r="I3403">
            <v>4.5999999999999996</v>
          </cell>
          <cell r="J3403" t="str">
            <v xml:space="preserve">5 </v>
          </cell>
          <cell r="K3403">
            <v>167</v>
          </cell>
          <cell r="L3403">
            <v>0.28113199999999999</v>
          </cell>
          <cell r="M3403">
            <v>-19</v>
          </cell>
          <cell r="N3403">
            <v>18</v>
          </cell>
          <cell r="O3403">
            <v>1</v>
          </cell>
          <cell r="P3403">
            <v>410.44499999999999</v>
          </cell>
          <cell r="Q3403">
            <v>472.43</v>
          </cell>
          <cell r="R3403">
            <v>472.43</v>
          </cell>
        </row>
        <row r="3404">
          <cell r="A3404" t="str">
            <v xml:space="preserve">Новгор.15 </v>
          </cell>
          <cell r="B3404" t="str">
            <v xml:space="preserve">Новороссийская 176 </v>
          </cell>
          <cell r="C3404" t="str">
            <v xml:space="preserve">Жилзаказчик </v>
          </cell>
          <cell r="D3404">
            <v>455.9</v>
          </cell>
          <cell r="E3404">
            <v>2024</v>
          </cell>
          <cell r="F3404">
            <v>2022</v>
          </cell>
          <cell r="G3404">
            <v>0.45</v>
          </cell>
          <cell r="H3404">
            <v>1.19</v>
          </cell>
          <cell r="I3404">
            <v>4.5999999999999996</v>
          </cell>
          <cell r="J3404" t="str">
            <v xml:space="preserve">2 </v>
          </cell>
          <cell r="K3404">
            <v>167</v>
          </cell>
          <cell r="L3404">
            <v>4.2207000000000001E-2</v>
          </cell>
          <cell r="M3404">
            <v>-19</v>
          </cell>
          <cell r="N3404">
            <v>18</v>
          </cell>
          <cell r="O3404">
            <v>1</v>
          </cell>
          <cell r="P3404">
            <v>61.62</v>
          </cell>
          <cell r="Q3404">
            <v>60.487000000000002</v>
          </cell>
          <cell r="R3404">
            <v>60.487000000000002</v>
          </cell>
        </row>
        <row r="3405">
          <cell r="A3405" t="str">
            <v xml:space="preserve">Новгор.15 </v>
          </cell>
          <cell r="B3405" t="str">
            <v xml:space="preserve">Новороссийская 178 А </v>
          </cell>
          <cell r="C3405" t="str">
            <v xml:space="preserve">Жилзаказчик </v>
          </cell>
          <cell r="D3405">
            <v>2978.2</v>
          </cell>
          <cell r="E3405">
            <v>12864</v>
          </cell>
          <cell r="F3405">
            <v>11677</v>
          </cell>
          <cell r="G3405">
            <v>0.38</v>
          </cell>
          <cell r="H3405">
            <v>1.19</v>
          </cell>
          <cell r="I3405">
            <v>4.5999999999999996</v>
          </cell>
          <cell r="J3405" t="str">
            <v xml:space="preserve">5 </v>
          </cell>
          <cell r="K3405">
            <v>167</v>
          </cell>
          <cell r="L3405">
            <v>0.20454699999999998</v>
          </cell>
          <cell r="M3405">
            <v>-19</v>
          </cell>
          <cell r="N3405">
            <v>18</v>
          </cell>
          <cell r="O3405">
            <v>1</v>
          </cell>
          <cell r="P3405">
            <v>298.63400000000001</v>
          </cell>
          <cell r="Q3405">
            <v>296.34199999999998</v>
          </cell>
          <cell r="R3405">
            <v>296.34199999999998</v>
          </cell>
        </row>
        <row r="3406">
          <cell r="A3406" t="str">
            <v xml:space="preserve">Новгор.15 </v>
          </cell>
          <cell r="B3406" t="str">
            <v xml:space="preserve">Новороссийская 180 </v>
          </cell>
          <cell r="C3406" t="str">
            <v xml:space="preserve">Жилзаказчик </v>
          </cell>
          <cell r="D3406">
            <v>4479.8</v>
          </cell>
          <cell r="E3406">
            <v>16875</v>
          </cell>
          <cell r="F3406">
            <v>16870</v>
          </cell>
          <cell r="G3406">
            <v>0.37</v>
          </cell>
          <cell r="H3406">
            <v>1.19</v>
          </cell>
          <cell r="I3406">
            <v>4.5999999999999996</v>
          </cell>
          <cell r="J3406" t="str">
            <v xml:space="preserve">5 </v>
          </cell>
          <cell r="K3406">
            <v>167</v>
          </cell>
          <cell r="L3406">
            <v>0.28954199999999997</v>
          </cell>
          <cell r="M3406">
            <v>-19</v>
          </cell>
          <cell r="N3406">
            <v>18</v>
          </cell>
          <cell r="O3406">
            <v>1</v>
          </cell>
          <cell r="P3406">
            <v>422.72500000000002</v>
          </cell>
          <cell r="Q3406">
            <v>445.75299999999999</v>
          </cell>
          <cell r="R3406">
            <v>445.75299999999999</v>
          </cell>
        </row>
        <row r="3407">
          <cell r="A3407" t="str">
            <v xml:space="preserve">Новгор.15 </v>
          </cell>
          <cell r="B3407" t="str">
            <v xml:space="preserve">Новороссийская 182 А </v>
          </cell>
          <cell r="C3407" t="str">
            <v xml:space="preserve">Жилзаказчик </v>
          </cell>
          <cell r="D3407">
            <v>3128.5</v>
          </cell>
          <cell r="E3407">
            <v>12689</v>
          </cell>
          <cell r="F3407">
            <v>11630</v>
          </cell>
          <cell r="G3407">
            <v>0.37</v>
          </cell>
          <cell r="H3407">
            <v>1.19</v>
          </cell>
          <cell r="I3407">
            <v>4.5999999999999996</v>
          </cell>
          <cell r="J3407" t="str">
            <v xml:space="preserve">5 </v>
          </cell>
          <cell r="K3407">
            <v>167</v>
          </cell>
          <cell r="L3407">
            <v>0.20122799999999999</v>
          </cell>
          <cell r="M3407">
            <v>-19</v>
          </cell>
          <cell r="N3407">
            <v>18</v>
          </cell>
          <cell r="O3407">
            <v>1</v>
          </cell>
          <cell r="P3407">
            <v>293.78899999999999</v>
          </cell>
          <cell r="Q3407">
            <v>311.29599999999999</v>
          </cell>
          <cell r="R3407">
            <v>311.29599999999999</v>
          </cell>
        </row>
        <row r="3408">
          <cell r="A3408" t="str">
            <v xml:space="preserve">Новгор.15 </v>
          </cell>
          <cell r="B3408" t="str">
            <v xml:space="preserve">Новороссийская 184 Г </v>
          </cell>
          <cell r="C3408" t="str">
            <v xml:space="preserve">Жилзаказчик </v>
          </cell>
          <cell r="D3408">
            <v>2532.3000000000002</v>
          </cell>
          <cell r="E3408">
            <v>15789</v>
          </cell>
          <cell r="F3408">
            <v>9755</v>
          </cell>
          <cell r="G3408">
            <v>0.37</v>
          </cell>
          <cell r="H3408">
            <v>1.19</v>
          </cell>
          <cell r="I3408">
            <v>4.5999999999999996</v>
          </cell>
          <cell r="J3408" t="str">
            <v xml:space="preserve">5 </v>
          </cell>
          <cell r="K3408">
            <v>167</v>
          </cell>
          <cell r="L3408">
            <v>0.16878599999999999</v>
          </cell>
          <cell r="M3408">
            <v>-19</v>
          </cell>
          <cell r="N3408">
            <v>18</v>
          </cell>
          <cell r="O3408">
            <v>1</v>
          </cell>
          <cell r="P3408">
            <v>246.42400000000001</v>
          </cell>
          <cell r="Q3408">
            <v>251.97</v>
          </cell>
          <cell r="R3408">
            <v>251.97</v>
          </cell>
        </row>
        <row r="3409">
          <cell r="A3409" t="str">
            <v xml:space="preserve">Новгор.15 </v>
          </cell>
          <cell r="B3409" t="str">
            <v xml:space="preserve">Таганрогская  1 </v>
          </cell>
          <cell r="C3409" t="str">
            <v xml:space="preserve">Жилзаказчик </v>
          </cell>
          <cell r="D3409">
            <v>1165.5</v>
          </cell>
          <cell r="E3409">
            <v>4273</v>
          </cell>
          <cell r="F3409">
            <v>4270.0200000000004</v>
          </cell>
          <cell r="G3409">
            <v>0.47</v>
          </cell>
          <cell r="H3409">
            <v>1.19</v>
          </cell>
          <cell r="I3409">
            <v>4.5999999999999996</v>
          </cell>
          <cell r="J3409" t="str">
            <v xml:space="preserve">3 </v>
          </cell>
          <cell r="K3409">
            <v>167</v>
          </cell>
          <cell r="L3409">
            <v>9.2103999999999991E-2</v>
          </cell>
          <cell r="M3409">
            <v>-19</v>
          </cell>
          <cell r="N3409">
            <v>18</v>
          </cell>
          <cell r="O3409">
            <v>1</v>
          </cell>
          <cell r="P3409">
            <v>134.46899999999999</v>
          </cell>
          <cell r="Q3409">
            <v>154.62799999999999</v>
          </cell>
          <cell r="R3409">
            <v>154.62799999999999</v>
          </cell>
        </row>
        <row r="3410">
          <cell r="A3410" t="str">
            <v xml:space="preserve">Новгор.15 </v>
          </cell>
          <cell r="B3410" t="str">
            <v xml:space="preserve">Таганрогская  1а </v>
          </cell>
          <cell r="C3410" t="str">
            <v xml:space="preserve">Жилзаказчик </v>
          </cell>
          <cell r="D3410">
            <v>956.6</v>
          </cell>
          <cell r="E3410">
            <v>5</v>
          </cell>
          <cell r="F3410">
            <v>3772</v>
          </cell>
          <cell r="G3410">
            <v>0.47</v>
          </cell>
          <cell r="H3410">
            <v>1.19</v>
          </cell>
          <cell r="I3410">
            <v>4.5999999999999996</v>
          </cell>
          <cell r="J3410" t="str">
            <v xml:space="preserve">5 </v>
          </cell>
          <cell r="K3410">
            <v>167</v>
          </cell>
          <cell r="L3410">
            <v>8.2935999999999996E-2</v>
          </cell>
          <cell r="M3410">
            <v>-19</v>
          </cell>
          <cell r="N3410">
            <v>18</v>
          </cell>
          <cell r="O3410">
            <v>1</v>
          </cell>
          <cell r="P3410">
            <v>121.08499999999999</v>
          </cell>
          <cell r="Q3410">
            <v>95.186000000000007</v>
          </cell>
          <cell r="R3410">
            <v>95.186000000000007</v>
          </cell>
        </row>
        <row r="3411">
          <cell r="A3411" t="str">
            <v xml:space="preserve">Новгор.15 </v>
          </cell>
          <cell r="B3411" t="str">
            <v xml:space="preserve">Таганрогская 16 </v>
          </cell>
          <cell r="C3411" t="str">
            <v xml:space="preserve">Жилзаказчик </v>
          </cell>
          <cell r="D3411">
            <v>3131.6</v>
          </cell>
          <cell r="E3411">
            <v>11807</v>
          </cell>
          <cell r="F3411">
            <v>11802</v>
          </cell>
          <cell r="G3411">
            <v>0.38</v>
          </cell>
          <cell r="H3411">
            <v>1.19</v>
          </cell>
          <cell r="I3411">
            <v>4.5999999999999996</v>
          </cell>
          <cell r="J3411" t="str">
            <v xml:space="preserve">5 </v>
          </cell>
          <cell r="K3411">
            <v>167</v>
          </cell>
          <cell r="L3411">
            <v>0.208034</v>
          </cell>
          <cell r="M3411">
            <v>-19</v>
          </cell>
          <cell r="N3411">
            <v>18</v>
          </cell>
          <cell r="O3411">
            <v>1</v>
          </cell>
          <cell r="P3411">
            <v>303.726</v>
          </cell>
          <cell r="Q3411">
            <v>311.60599999999999</v>
          </cell>
          <cell r="R3411">
            <v>311.60599999999999</v>
          </cell>
        </row>
        <row r="3412">
          <cell r="A3412" t="str">
            <v xml:space="preserve">Новгор.15 </v>
          </cell>
          <cell r="B3412" t="str">
            <v xml:space="preserve">Таганрогская 18 </v>
          </cell>
          <cell r="C3412" t="str">
            <v xml:space="preserve">Жилзаказчик </v>
          </cell>
          <cell r="D3412">
            <v>650.4</v>
          </cell>
          <cell r="E3412">
            <v>3299</v>
          </cell>
          <cell r="F3412">
            <v>3328.42</v>
          </cell>
          <cell r="G3412">
            <v>0.42</v>
          </cell>
          <cell r="H3412">
            <v>1.19</v>
          </cell>
          <cell r="I3412">
            <v>4.5999999999999996</v>
          </cell>
          <cell r="J3412" t="str">
            <v xml:space="preserve">2 </v>
          </cell>
          <cell r="K3412">
            <v>167</v>
          </cell>
          <cell r="L3412">
            <v>6.4846000000000001E-2</v>
          </cell>
          <cell r="M3412">
            <v>-19</v>
          </cell>
          <cell r="N3412">
            <v>18</v>
          </cell>
          <cell r="O3412">
            <v>1</v>
          </cell>
          <cell r="P3412">
            <v>94.673000000000002</v>
          </cell>
          <cell r="Q3412">
            <v>86.292000000000002</v>
          </cell>
          <cell r="R3412">
            <v>86.292000000000002</v>
          </cell>
        </row>
        <row r="3413">
          <cell r="A3413" t="str">
            <v xml:space="preserve">Новгор.15 </v>
          </cell>
          <cell r="B3413" t="str">
            <v xml:space="preserve">Таганрогская 4 </v>
          </cell>
          <cell r="C3413" t="str">
            <v xml:space="preserve">Жилзаказчик </v>
          </cell>
          <cell r="D3413">
            <v>3817.4</v>
          </cell>
          <cell r="E3413">
            <v>16377</v>
          </cell>
          <cell r="F3413">
            <v>16372</v>
          </cell>
          <cell r="G3413">
            <v>0.37</v>
          </cell>
          <cell r="H3413">
            <v>1.19</v>
          </cell>
          <cell r="I3413">
            <v>4.5999999999999996</v>
          </cell>
          <cell r="J3413" t="str">
            <v xml:space="preserve">5 </v>
          </cell>
          <cell r="K3413">
            <v>167</v>
          </cell>
          <cell r="L3413">
            <v>0.28099499999999999</v>
          </cell>
          <cell r="M3413">
            <v>-19</v>
          </cell>
          <cell r="N3413">
            <v>18</v>
          </cell>
          <cell r="O3413">
            <v>1</v>
          </cell>
          <cell r="P3413">
            <v>410.24599999999998</v>
          </cell>
          <cell r="Q3413">
            <v>379.84300000000002</v>
          </cell>
          <cell r="R3413">
            <v>379.84300000000002</v>
          </cell>
        </row>
        <row r="3414">
          <cell r="A3414" t="str">
            <v xml:space="preserve">Новгор.15 </v>
          </cell>
          <cell r="B3414" t="str">
            <v xml:space="preserve">Ялтинская 73 автосалон </v>
          </cell>
          <cell r="C3414" t="str">
            <v xml:space="preserve">Прочие </v>
          </cell>
          <cell r="D3414">
            <v>2409</v>
          </cell>
          <cell r="E3414">
            <v>10409</v>
          </cell>
          <cell r="F3414">
            <v>10409</v>
          </cell>
          <cell r="G3414">
            <v>0</v>
          </cell>
          <cell r="H3414">
            <v>1.19</v>
          </cell>
          <cell r="I3414">
            <v>4.5999999999999996</v>
          </cell>
          <cell r="J3414" t="str">
            <v xml:space="preserve"> </v>
          </cell>
          <cell r="K3414">
            <v>167</v>
          </cell>
          <cell r="L3414">
            <v>0.10437</v>
          </cell>
          <cell r="M3414">
            <v>-19</v>
          </cell>
          <cell r="N3414">
            <v>16</v>
          </cell>
          <cell r="O3414">
            <v>1</v>
          </cell>
          <cell r="P3414">
            <v>137.18100000000001</v>
          </cell>
          <cell r="Q3414">
            <v>0</v>
          </cell>
          <cell r="R3414">
            <v>137.18100000000001</v>
          </cell>
        </row>
        <row r="3415">
          <cell r="A3415" t="str">
            <v xml:space="preserve">Новгор.15 </v>
          </cell>
          <cell r="B3415" t="str">
            <v xml:space="preserve">Новгородская 16 СОШ-24 </v>
          </cell>
          <cell r="C3415" t="str">
            <v xml:space="preserve">Бюджет </v>
          </cell>
          <cell r="D3415">
            <v>6936.66</v>
          </cell>
          <cell r="E3415">
            <v>23512</v>
          </cell>
          <cell r="F3415">
            <v>31214.959999999999</v>
          </cell>
          <cell r="G3415">
            <v>0.33</v>
          </cell>
          <cell r="H3415">
            <v>1.19</v>
          </cell>
          <cell r="I3415">
            <v>4.5999999999999996</v>
          </cell>
          <cell r="J3415" t="str">
            <v xml:space="preserve"> </v>
          </cell>
          <cell r="K3415">
            <v>167</v>
          </cell>
          <cell r="L3415">
            <v>0.45200000000000001</v>
          </cell>
          <cell r="M3415">
            <v>-19</v>
          </cell>
          <cell r="N3415">
            <v>16</v>
          </cell>
          <cell r="O3415">
            <v>1</v>
          </cell>
          <cell r="P3415">
            <v>594.09900000000005</v>
          </cell>
          <cell r="Q3415">
            <v>0</v>
          </cell>
          <cell r="R3415">
            <v>594.09900000000005</v>
          </cell>
        </row>
        <row r="3416">
          <cell r="A3416" t="str">
            <v xml:space="preserve">Новгор.15 </v>
          </cell>
          <cell r="B3416" t="str">
            <v xml:space="preserve">Енисейская 49 СКУЛЬПТУРНЫЙ ЦЕХ </v>
          </cell>
          <cell r="C3416" t="str">
            <v xml:space="preserve">Прочие </v>
          </cell>
          <cell r="D3416">
            <v>927.75</v>
          </cell>
          <cell r="E3416">
            <v>0</v>
          </cell>
          <cell r="F3416">
            <v>4174.8900000000003</v>
          </cell>
          <cell r="G3416">
            <v>0.5</v>
          </cell>
          <cell r="H3416">
            <v>1.19</v>
          </cell>
          <cell r="I3416">
            <v>4.5999999999999996</v>
          </cell>
          <cell r="J3416" t="str">
            <v xml:space="preserve"> </v>
          </cell>
          <cell r="K3416">
            <v>167</v>
          </cell>
          <cell r="L3416">
            <v>9.6830000000000013E-2</v>
          </cell>
          <cell r="M3416">
            <v>-19</v>
          </cell>
          <cell r="N3416">
            <v>18</v>
          </cell>
          <cell r="O3416">
            <v>1</v>
          </cell>
          <cell r="P3416">
            <v>141.369</v>
          </cell>
          <cell r="Q3416">
            <v>0</v>
          </cell>
          <cell r="R3416">
            <v>141.369</v>
          </cell>
        </row>
        <row r="3417">
          <cell r="A3417" t="str">
            <v xml:space="preserve">Новгор.15 </v>
          </cell>
          <cell r="B3417" t="str">
            <v xml:space="preserve">Новгородская/Ялтинская 2/36 </v>
          </cell>
          <cell r="C3417" t="str">
            <v xml:space="preserve">Население </v>
          </cell>
          <cell r="D3417">
            <v>1581</v>
          </cell>
          <cell r="E3417">
            <v>2516</v>
          </cell>
          <cell r="F3417">
            <v>2516</v>
          </cell>
          <cell r="G3417">
            <v>0</v>
          </cell>
          <cell r="H3417">
            <v>1.19</v>
          </cell>
          <cell r="I3417">
            <v>4.5999999999999996</v>
          </cell>
          <cell r="J3417" t="str">
            <v xml:space="preserve">3 </v>
          </cell>
          <cell r="K3417">
            <v>167</v>
          </cell>
          <cell r="L3417">
            <v>8.6860000000000007E-2</v>
          </cell>
          <cell r="M3417">
            <v>-19</v>
          </cell>
          <cell r="N3417">
            <v>18</v>
          </cell>
          <cell r="O3417">
            <v>1</v>
          </cell>
          <cell r="P3417">
            <v>126.81399999999999</v>
          </cell>
          <cell r="Q3417">
            <v>209.75299999999999</v>
          </cell>
          <cell r="R3417">
            <v>209.75299999999999</v>
          </cell>
        </row>
        <row r="3418">
          <cell r="A3418" t="str">
            <v xml:space="preserve">Новгор.15 </v>
          </cell>
          <cell r="B3418" t="str">
            <v xml:space="preserve">Новороссийская 184 Адм.зд. </v>
          </cell>
          <cell r="C3418" t="str">
            <v xml:space="preserve">Прочие </v>
          </cell>
          <cell r="D3418">
            <v>187.39</v>
          </cell>
          <cell r="E3418">
            <v>0</v>
          </cell>
          <cell r="F3418">
            <v>693.35</v>
          </cell>
          <cell r="G3418">
            <v>0.37</v>
          </cell>
          <cell r="H3418">
            <v>1.19</v>
          </cell>
          <cell r="I3418">
            <v>4.5999999999999996</v>
          </cell>
          <cell r="J3418" t="str">
            <v xml:space="preserve"> </v>
          </cell>
          <cell r="K3418">
            <v>167</v>
          </cell>
          <cell r="L3418">
            <v>1.1900000000000001E-2</v>
          </cell>
          <cell r="M3418">
            <v>-19</v>
          </cell>
          <cell r="N3418">
            <v>18</v>
          </cell>
          <cell r="O3418">
            <v>1</v>
          </cell>
          <cell r="P3418">
            <v>17.373000000000001</v>
          </cell>
          <cell r="Q3418">
            <v>0</v>
          </cell>
          <cell r="R3418">
            <v>17.373000000000001</v>
          </cell>
        </row>
        <row r="3419">
          <cell r="A3419" t="str">
            <v xml:space="preserve">Новгор.15 </v>
          </cell>
          <cell r="B3419" t="str">
            <v xml:space="preserve">Новороссийская 182 Адм.зд. </v>
          </cell>
          <cell r="C3419" t="str">
            <v xml:space="preserve">Бюджет </v>
          </cell>
          <cell r="D3419">
            <v>100.47</v>
          </cell>
          <cell r="E3419">
            <v>0</v>
          </cell>
          <cell r="F3419">
            <v>450</v>
          </cell>
          <cell r="G3419">
            <v>0.43</v>
          </cell>
          <cell r="H3419">
            <v>1.19</v>
          </cell>
          <cell r="I3419">
            <v>4.5999999999999996</v>
          </cell>
          <cell r="J3419" t="str">
            <v xml:space="preserve"> </v>
          </cell>
          <cell r="K3419">
            <v>167</v>
          </cell>
          <cell r="L3419">
            <v>8.9700000000000005E-3</v>
          </cell>
          <cell r="M3419">
            <v>-19</v>
          </cell>
          <cell r="N3419">
            <v>18</v>
          </cell>
          <cell r="O3419">
            <v>1</v>
          </cell>
          <cell r="P3419">
            <v>13.096</v>
          </cell>
          <cell r="Q3419">
            <v>0</v>
          </cell>
          <cell r="R3419">
            <v>13.096</v>
          </cell>
        </row>
        <row r="3420">
          <cell r="A3420" t="str">
            <v xml:space="preserve">Итого по котельной </v>
          </cell>
          <cell r="B3420" t="str">
            <v xml:space="preserve">собственное ---------------------------- </v>
          </cell>
          <cell r="C3420" t="str">
            <v xml:space="preserve">По всем группам </v>
          </cell>
          <cell r="D3420">
            <v>90293.01</v>
          </cell>
          <cell r="E3420">
            <v>284129</v>
          </cell>
          <cell r="F3420">
            <v>360887.59</v>
          </cell>
          <cell r="H3420">
            <v>1.19</v>
          </cell>
          <cell r="L3420">
            <v>5.9921370000000005</v>
          </cell>
          <cell r="P3420">
            <v>8448.1329999999998</v>
          </cell>
          <cell r="Q3420">
            <v>6145.42</v>
          </cell>
          <cell r="R3420">
            <v>8938.1759999999995</v>
          </cell>
        </row>
        <row r="3421">
          <cell r="A3421" t="str">
            <v xml:space="preserve"> </v>
          </cell>
          <cell r="B3421" t="str">
            <v xml:space="preserve"> </v>
          </cell>
          <cell r="C3421" t="str">
            <v xml:space="preserve">Бюджет </v>
          </cell>
          <cell r="D3421">
            <v>26109.22</v>
          </cell>
          <cell r="E3421">
            <v>64206</v>
          </cell>
          <cell r="F3421">
            <v>117129.38999999998</v>
          </cell>
          <cell r="H3421">
            <v>1.19</v>
          </cell>
          <cell r="L3421">
            <v>1.7463890000000002</v>
          </cell>
          <cell r="P3421">
            <v>2266.7740000000003</v>
          </cell>
          <cell r="Q3421">
            <v>0</v>
          </cell>
          <cell r="R3421">
            <v>2266.7740000000003</v>
          </cell>
        </row>
        <row r="3422">
          <cell r="A3422" t="str">
            <v xml:space="preserve"> </v>
          </cell>
          <cell r="B3422" t="str">
            <v xml:space="preserve"> </v>
          </cell>
          <cell r="C3422" t="str">
            <v xml:space="preserve">"Население" в т.ч. "Жилзаказчик" </v>
          </cell>
          <cell r="D3422">
            <v>48687.7</v>
          </cell>
          <cell r="E3422">
            <v>173788</v>
          </cell>
          <cell r="F3422">
            <v>189642.44</v>
          </cell>
          <cell r="H3422">
            <v>1.19</v>
          </cell>
          <cell r="L3422">
            <v>3.372706</v>
          </cell>
          <cell r="P3422">
            <v>4924.0739999999996</v>
          </cell>
          <cell r="Q3422">
            <v>4973.0119999999997</v>
          </cell>
          <cell r="R3422">
            <v>4973.0119999999997</v>
          </cell>
        </row>
        <row r="3423">
          <cell r="A3423" t="str">
            <v xml:space="preserve"> </v>
          </cell>
          <cell r="B3423" t="str">
            <v xml:space="preserve"> </v>
          </cell>
          <cell r="C3423" t="str">
            <v xml:space="preserve">Жилзаказчик </v>
          </cell>
          <cell r="D3423">
            <v>47087.600000000006</v>
          </cell>
          <cell r="E3423">
            <v>171186</v>
          </cell>
          <cell r="F3423">
            <v>187040.44</v>
          </cell>
          <cell r="H3423">
            <v>1.19</v>
          </cell>
          <cell r="L3423">
            <v>3.2821959999999999</v>
          </cell>
          <cell r="P3423">
            <v>4791.9309999999996</v>
          </cell>
          <cell r="Q3423">
            <v>4760.7269999999999</v>
          </cell>
          <cell r="R3423">
            <v>4760.7269999999999</v>
          </cell>
        </row>
        <row r="3424">
          <cell r="A3424" t="str">
            <v xml:space="preserve"> </v>
          </cell>
          <cell r="B3424" t="str">
            <v xml:space="preserve"> </v>
          </cell>
          <cell r="C3424" t="str">
            <v xml:space="preserve">Прочие </v>
          </cell>
          <cell r="D3424">
            <v>5855.79</v>
          </cell>
          <cell r="E3424">
            <v>16127</v>
          </cell>
          <cell r="F3424">
            <v>24120.759999999995</v>
          </cell>
          <cell r="H3424">
            <v>1.19</v>
          </cell>
          <cell r="L3424">
            <v>0.37214200000000003</v>
          </cell>
          <cell r="P3424">
            <v>525.98200000000008</v>
          </cell>
          <cell r="Q3424">
            <v>0</v>
          </cell>
          <cell r="R3424">
            <v>525.98200000000008</v>
          </cell>
        </row>
        <row r="3425">
          <cell r="A3425" t="str">
            <v xml:space="preserve"> </v>
          </cell>
          <cell r="B3425" t="str">
            <v xml:space="preserve"> </v>
          </cell>
          <cell r="C3425" t="str">
            <v xml:space="preserve">ИТП Население </v>
          </cell>
          <cell r="D3425">
            <v>9640.2999999999993</v>
          </cell>
          <cell r="E3425">
            <v>30008</v>
          </cell>
          <cell r="F3425">
            <v>29995</v>
          </cell>
          <cell r="H3425">
            <v>1.19</v>
          </cell>
          <cell r="L3425">
            <v>0.50090000000000001</v>
          </cell>
          <cell r="P3425">
            <v>731.303</v>
          </cell>
          <cell r="Q3425">
            <v>1172.4079999999999</v>
          </cell>
          <cell r="R3425">
            <v>1172.4079999999999</v>
          </cell>
        </row>
        <row r="3426">
          <cell r="A3426" t="str">
            <v>Тепловые потери в наружных сетях потребителей</v>
          </cell>
          <cell r="H3426">
            <v>1.19</v>
          </cell>
        </row>
        <row r="3427">
          <cell r="A3427" t="str">
            <v xml:space="preserve">Новорос 202/2 </v>
          </cell>
          <cell r="B3427" t="str">
            <v xml:space="preserve">Новороссийская 186 Маг автозапч </v>
          </cell>
          <cell r="C3427" t="str">
            <v xml:space="preserve">Прочие </v>
          </cell>
          <cell r="D3427">
            <v>666.21</v>
          </cell>
          <cell r="E3427">
            <v>0</v>
          </cell>
          <cell r="F3427">
            <v>2464.9699999999998</v>
          </cell>
          <cell r="G3427">
            <v>0.38</v>
          </cell>
          <cell r="H3427">
            <v>1.19</v>
          </cell>
          <cell r="I3427">
            <v>4.5999999999999996</v>
          </cell>
          <cell r="J3427" t="str">
            <v xml:space="preserve"> </v>
          </cell>
          <cell r="K3427">
            <v>167</v>
          </cell>
          <cell r="L3427">
            <v>4.3450000000000003E-2</v>
          </cell>
          <cell r="M3427">
            <v>-19</v>
          </cell>
          <cell r="N3427">
            <v>18</v>
          </cell>
          <cell r="O3427">
            <v>1</v>
          </cell>
          <cell r="P3427">
            <v>63.435000000000002</v>
          </cell>
          <cell r="Q3427">
            <v>0</v>
          </cell>
          <cell r="R3427">
            <v>63.435000000000002</v>
          </cell>
        </row>
        <row r="3428">
          <cell r="A3428" t="str">
            <v xml:space="preserve">Новорос 202/2 </v>
          </cell>
          <cell r="B3428" t="str">
            <v xml:space="preserve">Волжская 106  П/ВЫД. </v>
          </cell>
          <cell r="C3428" t="str">
            <v xml:space="preserve">Бюджет </v>
          </cell>
          <cell r="D3428">
            <v>40.22</v>
          </cell>
          <cell r="E3428">
            <v>148</v>
          </cell>
          <cell r="F3428">
            <v>180.99</v>
          </cell>
          <cell r="G3428">
            <v>0.43</v>
          </cell>
          <cell r="H3428">
            <v>1.19</v>
          </cell>
          <cell r="I3428">
            <v>4.5999999999999996</v>
          </cell>
          <cell r="J3428" t="str">
            <v xml:space="preserve"> </v>
          </cell>
          <cell r="K3428">
            <v>167</v>
          </cell>
          <cell r="L3428">
            <v>3.6100000000000004E-3</v>
          </cell>
          <cell r="M3428">
            <v>-19</v>
          </cell>
          <cell r="N3428">
            <v>18</v>
          </cell>
          <cell r="O3428">
            <v>1</v>
          </cell>
          <cell r="P3428">
            <v>5.2709999999999999</v>
          </cell>
          <cell r="Q3428">
            <v>0</v>
          </cell>
          <cell r="R3428">
            <v>5.2709999999999999</v>
          </cell>
        </row>
        <row r="3429">
          <cell r="A3429" t="str">
            <v xml:space="preserve">Новорос 202/2 </v>
          </cell>
          <cell r="B3429" t="str">
            <v xml:space="preserve">Новороссийская 186 МАГАЗ </v>
          </cell>
          <cell r="C3429" t="str">
            <v xml:space="preserve">Прочие </v>
          </cell>
          <cell r="D3429">
            <v>108.1</v>
          </cell>
          <cell r="E3429">
            <v>0</v>
          </cell>
          <cell r="F3429">
            <v>551.98</v>
          </cell>
          <cell r="G3429">
            <v>0.38</v>
          </cell>
          <cell r="H3429">
            <v>1.19</v>
          </cell>
          <cell r="I3429">
            <v>4.5999999999999996</v>
          </cell>
          <cell r="J3429" t="str">
            <v xml:space="preserve"> </v>
          </cell>
          <cell r="K3429">
            <v>167</v>
          </cell>
          <cell r="L3429">
            <v>9.6509999999999999E-3</v>
          </cell>
          <cell r="M3429">
            <v>-19</v>
          </cell>
          <cell r="N3429">
            <v>18</v>
          </cell>
          <cell r="O3429">
            <v>1</v>
          </cell>
          <cell r="P3429">
            <v>14.090999999999999</v>
          </cell>
          <cell r="Q3429">
            <v>0</v>
          </cell>
          <cell r="R3429">
            <v>14.090999999999999</v>
          </cell>
        </row>
        <row r="3430">
          <cell r="A3430" t="str">
            <v xml:space="preserve">Новорос 202/2 </v>
          </cell>
          <cell r="B3430" t="str">
            <v xml:space="preserve">Новороссийская 200 типограф. </v>
          </cell>
          <cell r="C3430" t="str">
            <v xml:space="preserve">Прочие </v>
          </cell>
          <cell r="D3430">
            <v>159.15</v>
          </cell>
          <cell r="E3430">
            <v>0</v>
          </cell>
          <cell r="F3430">
            <v>716.17</v>
          </cell>
          <cell r="G3430">
            <v>0.43</v>
          </cell>
          <cell r="H3430">
            <v>1.19</v>
          </cell>
          <cell r="I3430">
            <v>4.5999999999999996</v>
          </cell>
          <cell r="J3430" t="str">
            <v xml:space="preserve"> </v>
          </cell>
          <cell r="K3430">
            <v>167</v>
          </cell>
          <cell r="L3430">
            <v>1.4284999999999999E-2</v>
          </cell>
          <cell r="M3430">
            <v>-19</v>
          </cell>
          <cell r="N3430">
            <v>18</v>
          </cell>
          <cell r="O3430">
            <v>1</v>
          </cell>
          <cell r="P3430">
            <v>20.856000000000002</v>
          </cell>
          <cell r="Q3430">
            <v>0</v>
          </cell>
          <cell r="R3430">
            <v>20.856000000000002</v>
          </cell>
        </row>
        <row r="3431">
          <cell r="A3431" t="str">
            <v xml:space="preserve">Новорос 202/2 </v>
          </cell>
          <cell r="B3431" t="str">
            <v xml:space="preserve">Новороссийская 192 нежил.помещ. </v>
          </cell>
          <cell r="C3431" t="str">
            <v xml:space="preserve">Прочие </v>
          </cell>
          <cell r="D3431">
            <v>240</v>
          </cell>
          <cell r="E3431">
            <v>2994</v>
          </cell>
          <cell r="F3431">
            <v>887.95</v>
          </cell>
          <cell r="G3431">
            <v>0.37</v>
          </cell>
          <cell r="H3431">
            <v>1.19</v>
          </cell>
          <cell r="I3431">
            <v>4.5999999999999996</v>
          </cell>
          <cell r="J3431" t="str">
            <v xml:space="preserve"> </v>
          </cell>
          <cell r="K3431">
            <v>167</v>
          </cell>
          <cell r="L3431">
            <v>1.5240000000000002E-2</v>
          </cell>
          <cell r="M3431">
            <v>-19</v>
          </cell>
          <cell r="N3431">
            <v>18</v>
          </cell>
          <cell r="O3431">
            <v>1</v>
          </cell>
          <cell r="P3431">
            <v>22.25</v>
          </cell>
          <cell r="Q3431">
            <v>0</v>
          </cell>
          <cell r="R3431">
            <v>22.25</v>
          </cell>
        </row>
        <row r="3432">
          <cell r="A3432" t="str">
            <v xml:space="preserve">Новорос 202/2 </v>
          </cell>
          <cell r="B3432" t="str">
            <v xml:space="preserve">Новороссийская 186 МАГ </v>
          </cell>
          <cell r="C3432" t="str">
            <v xml:space="preserve">Прочие </v>
          </cell>
          <cell r="D3432">
            <v>145.66</v>
          </cell>
          <cell r="E3432">
            <v>0</v>
          </cell>
          <cell r="F3432">
            <v>538.95000000000005</v>
          </cell>
          <cell r="G3432">
            <v>0.38</v>
          </cell>
          <cell r="H3432">
            <v>1.19</v>
          </cell>
          <cell r="I3432">
            <v>4.5999999999999996</v>
          </cell>
          <cell r="J3432" t="str">
            <v xml:space="preserve"> </v>
          </cell>
          <cell r="K3432">
            <v>167</v>
          </cell>
          <cell r="L3432">
            <v>9.4999999999999998E-3</v>
          </cell>
          <cell r="M3432">
            <v>-19</v>
          </cell>
          <cell r="N3432">
            <v>18</v>
          </cell>
          <cell r="O3432">
            <v>1</v>
          </cell>
          <cell r="P3432">
            <v>13.87</v>
          </cell>
          <cell r="Q3432">
            <v>0</v>
          </cell>
          <cell r="R3432">
            <v>13.87</v>
          </cell>
        </row>
        <row r="3433">
          <cell r="A3433" t="str">
            <v xml:space="preserve">Новорос 202/2 </v>
          </cell>
          <cell r="B3433" t="str">
            <v xml:space="preserve">Волжская 106 К </v>
          </cell>
          <cell r="C3433" t="str">
            <v xml:space="preserve">Жилзаказчик </v>
          </cell>
          <cell r="D3433">
            <v>1037.9000000000001</v>
          </cell>
          <cell r="E3433">
            <v>4909</v>
          </cell>
          <cell r="F3433">
            <v>4722</v>
          </cell>
          <cell r="G3433">
            <v>0.45</v>
          </cell>
          <cell r="H3433">
            <v>1.19</v>
          </cell>
          <cell r="I3433">
            <v>4.5999999999999996</v>
          </cell>
          <cell r="J3433" t="str">
            <v xml:space="preserve">3 </v>
          </cell>
          <cell r="K3433">
            <v>167</v>
          </cell>
          <cell r="L3433">
            <v>9.9005999999999997E-2</v>
          </cell>
          <cell r="M3433">
            <v>-19</v>
          </cell>
          <cell r="N3433">
            <v>18</v>
          </cell>
          <cell r="O3433">
            <v>1</v>
          </cell>
          <cell r="P3433">
            <v>144.54499999999999</v>
          </cell>
          <cell r="Q3433">
            <v>137.702</v>
          </cell>
          <cell r="R3433">
            <v>137.702</v>
          </cell>
        </row>
        <row r="3434">
          <cell r="A3434" t="str">
            <v xml:space="preserve">Новорос 202/2 </v>
          </cell>
          <cell r="B3434" t="str">
            <v xml:space="preserve">Волжская 108 А </v>
          </cell>
          <cell r="C3434" t="str">
            <v xml:space="preserve">Жилзаказчик </v>
          </cell>
          <cell r="D3434">
            <v>1083.5999999999999</v>
          </cell>
          <cell r="E3434">
            <v>5169</v>
          </cell>
          <cell r="F3434">
            <v>5138.8100000000004</v>
          </cell>
          <cell r="G3434">
            <v>0.38</v>
          </cell>
          <cell r="H3434">
            <v>1.19</v>
          </cell>
          <cell r="I3434">
            <v>4.5999999999999996</v>
          </cell>
          <cell r="J3434" t="str">
            <v xml:space="preserve">3 </v>
          </cell>
          <cell r="K3434">
            <v>167</v>
          </cell>
          <cell r="L3434">
            <v>9.0581999999999996E-2</v>
          </cell>
          <cell r="M3434">
            <v>-19</v>
          </cell>
          <cell r="N3434">
            <v>18</v>
          </cell>
          <cell r="O3434">
            <v>1</v>
          </cell>
          <cell r="P3434">
            <v>132.249</v>
          </cell>
          <cell r="Q3434">
            <v>143.761</v>
          </cell>
          <cell r="R3434">
            <v>143.761</v>
          </cell>
        </row>
        <row r="3435">
          <cell r="A3435" t="str">
            <v xml:space="preserve">Новорос 202/2 </v>
          </cell>
          <cell r="B3435" t="str">
            <v xml:space="preserve">Волжская 77 А </v>
          </cell>
          <cell r="C3435" t="str">
            <v xml:space="preserve">Жилзаказчик </v>
          </cell>
          <cell r="D3435">
            <v>3159.8</v>
          </cell>
          <cell r="E3435">
            <v>11961</v>
          </cell>
          <cell r="F3435">
            <v>11956</v>
          </cell>
          <cell r="G3435">
            <v>0.38</v>
          </cell>
          <cell r="H3435">
            <v>1.19</v>
          </cell>
          <cell r="I3435">
            <v>4.5999999999999996</v>
          </cell>
          <cell r="J3435" t="str">
            <v xml:space="preserve">5 </v>
          </cell>
          <cell r="K3435">
            <v>167</v>
          </cell>
          <cell r="L3435">
            <v>0.21074899999999999</v>
          </cell>
          <cell r="M3435">
            <v>-19</v>
          </cell>
          <cell r="N3435">
            <v>18</v>
          </cell>
          <cell r="O3435">
            <v>1</v>
          </cell>
          <cell r="P3435">
            <v>307.69</v>
          </cell>
          <cell r="Q3435">
            <v>314.40899999999999</v>
          </cell>
          <cell r="R3435">
            <v>314.40899999999999</v>
          </cell>
        </row>
        <row r="3436">
          <cell r="A3436" t="str">
            <v xml:space="preserve">Новорос 202/2 </v>
          </cell>
          <cell r="B3436" t="str">
            <v xml:space="preserve">Новороссийская 186 А </v>
          </cell>
          <cell r="C3436" t="str">
            <v xml:space="preserve">Жилзаказчик </v>
          </cell>
          <cell r="D3436">
            <v>2605.4</v>
          </cell>
          <cell r="E3436">
            <v>12382</v>
          </cell>
          <cell r="F3436">
            <v>9660</v>
          </cell>
          <cell r="G3436">
            <v>0.38</v>
          </cell>
          <cell r="H3436">
            <v>1.19</v>
          </cell>
          <cell r="I3436">
            <v>4.5999999999999996</v>
          </cell>
          <cell r="J3436" t="str">
            <v xml:space="preserve">5 </v>
          </cell>
          <cell r="K3436">
            <v>167</v>
          </cell>
          <cell r="L3436">
            <v>0.16848399999999999</v>
          </cell>
          <cell r="M3436">
            <v>-19</v>
          </cell>
          <cell r="N3436">
            <v>18</v>
          </cell>
          <cell r="O3436">
            <v>1</v>
          </cell>
          <cell r="P3436">
            <v>245.983</v>
          </cell>
          <cell r="Q3436">
            <v>259.245</v>
          </cell>
          <cell r="R3436">
            <v>259.245</v>
          </cell>
        </row>
        <row r="3437">
          <cell r="A3437" t="str">
            <v xml:space="preserve">Новорос 202/2 </v>
          </cell>
          <cell r="B3437" t="str">
            <v xml:space="preserve">Новороссийская 192 А </v>
          </cell>
          <cell r="C3437" t="str">
            <v xml:space="preserve">Жилзаказчик </v>
          </cell>
          <cell r="D3437">
            <v>2575.4</v>
          </cell>
          <cell r="E3437">
            <v>13175</v>
          </cell>
          <cell r="F3437">
            <v>10138</v>
          </cell>
          <cell r="G3437">
            <v>0.37</v>
          </cell>
          <cell r="H3437">
            <v>1.19</v>
          </cell>
          <cell r="I3437">
            <v>4.5999999999999996</v>
          </cell>
          <cell r="J3437" t="str">
            <v xml:space="preserve">5 </v>
          </cell>
          <cell r="K3437">
            <v>167</v>
          </cell>
          <cell r="L3437">
            <v>0.17540799999999998</v>
          </cell>
          <cell r="M3437">
            <v>-19</v>
          </cell>
          <cell r="N3437">
            <v>18</v>
          </cell>
          <cell r="O3437">
            <v>1</v>
          </cell>
          <cell r="P3437">
            <v>256.08999999999997</v>
          </cell>
          <cell r="Q3437">
            <v>256.26</v>
          </cell>
          <cell r="R3437">
            <v>256.26</v>
          </cell>
        </row>
        <row r="3438">
          <cell r="A3438" t="str">
            <v xml:space="preserve">Новорос 202/2 </v>
          </cell>
          <cell r="B3438" t="str">
            <v xml:space="preserve">Новороссийская 198 Б </v>
          </cell>
          <cell r="C3438" t="str">
            <v xml:space="preserve">Жилзаказчик </v>
          </cell>
          <cell r="D3438">
            <v>1071.0999999999999</v>
          </cell>
          <cell r="E3438">
            <v>5092</v>
          </cell>
          <cell r="F3438">
            <v>5075.62</v>
          </cell>
          <cell r="G3438">
            <v>0.38</v>
          </cell>
          <cell r="H3438">
            <v>1.19</v>
          </cell>
          <cell r="I3438">
            <v>4.5999999999999996</v>
          </cell>
          <cell r="J3438" t="str">
            <v xml:space="preserve">3 </v>
          </cell>
          <cell r="K3438">
            <v>167</v>
          </cell>
          <cell r="L3438">
            <v>8.9467999999999992E-2</v>
          </cell>
          <cell r="M3438">
            <v>-19</v>
          </cell>
          <cell r="N3438">
            <v>18</v>
          </cell>
          <cell r="O3438">
            <v>1</v>
          </cell>
          <cell r="P3438">
            <v>130.62100000000001</v>
          </cell>
          <cell r="Q3438">
            <v>142.102</v>
          </cell>
          <cell r="R3438">
            <v>142.102</v>
          </cell>
        </row>
        <row r="3439">
          <cell r="A3439" t="str">
            <v xml:space="preserve">Новорос 202/2 </v>
          </cell>
          <cell r="B3439" t="str">
            <v xml:space="preserve">Новороссийская 202 Г </v>
          </cell>
          <cell r="C3439" t="str">
            <v xml:space="preserve">Жилзаказчик </v>
          </cell>
          <cell r="D3439">
            <v>1186.74</v>
          </cell>
          <cell r="E3439">
            <v>4960</v>
          </cell>
          <cell r="F3439">
            <v>5181.79</v>
          </cell>
          <cell r="G3439">
            <v>0.38</v>
          </cell>
          <cell r="H3439">
            <v>1.19</v>
          </cell>
          <cell r="I3439">
            <v>4.5999999999999996</v>
          </cell>
          <cell r="J3439" t="str">
            <v xml:space="preserve">3 </v>
          </cell>
          <cell r="K3439">
            <v>167</v>
          </cell>
          <cell r="L3439">
            <v>9.134500000000001E-2</v>
          </cell>
          <cell r="M3439">
            <v>-19</v>
          </cell>
          <cell r="N3439">
            <v>18</v>
          </cell>
          <cell r="O3439">
            <v>1</v>
          </cell>
          <cell r="P3439">
            <v>127.904</v>
          </cell>
          <cell r="Q3439">
            <v>150.34399999999999</v>
          </cell>
          <cell r="R3439">
            <v>150.34399999999999</v>
          </cell>
        </row>
        <row r="3440">
          <cell r="A3440" t="str">
            <v xml:space="preserve">Новорос 202/2 </v>
          </cell>
          <cell r="B3440" t="str">
            <v xml:space="preserve">Новороссийская 204 Д </v>
          </cell>
          <cell r="C3440" t="str">
            <v xml:space="preserve">Жилзаказчик </v>
          </cell>
          <cell r="D3440">
            <v>1115.5199999999998</v>
          </cell>
          <cell r="E3440">
            <v>5095</v>
          </cell>
          <cell r="F3440">
            <v>5158.96</v>
          </cell>
          <cell r="G3440">
            <v>0.38</v>
          </cell>
          <cell r="H3440">
            <v>1.19</v>
          </cell>
          <cell r="I3440">
            <v>4.5999999999999996</v>
          </cell>
          <cell r="J3440" t="str">
            <v xml:space="preserve">3 </v>
          </cell>
          <cell r="K3440">
            <v>167</v>
          </cell>
          <cell r="L3440">
            <v>9.0937000000000004E-2</v>
          </cell>
          <cell r="M3440">
            <v>-19</v>
          </cell>
          <cell r="N3440">
            <v>18</v>
          </cell>
          <cell r="O3440">
            <v>1</v>
          </cell>
          <cell r="P3440">
            <v>130.69800000000001</v>
          </cell>
          <cell r="Q3440">
            <v>145.114</v>
          </cell>
          <cell r="R3440">
            <v>145.114</v>
          </cell>
        </row>
        <row r="3441">
          <cell r="A3441" t="str">
            <v xml:space="preserve">Новорос 202/2 </v>
          </cell>
          <cell r="B3441" t="str">
            <v xml:space="preserve">Новороссийская 206 Е </v>
          </cell>
          <cell r="C3441" t="str">
            <v xml:space="preserve">Жилзаказчик </v>
          </cell>
          <cell r="D3441">
            <v>998.9</v>
          </cell>
          <cell r="E3441">
            <v>4573</v>
          </cell>
          <cell r="F3441">
            <v>4560.09</v>
          </cell>
          <cell r="G3441">
            <v>0.46</v>
          </cell>
          <cell r="H3441">
            <v>1.19</v>
          </cell>
          <cell r="I3441">
            <v>4.5999999999999996</v>
          </cell>
          <cell r="J3441" t="str">
            <v xml:space="preserve">3 </v>
          </cell>
          <cell r="K3441">
            <v>167</v>
          </cell>
          <cell r="L3441">
            <v>9.7303000000000001E-2</v>
          </cell>
          <cell r="M3441">
            <v>-19</v>
          </cell>
          <cell r="N3441">
            <v>18</v>
          </cell>
          <cell r="O3441">
            <v>1</v>
          </cell>
          <cell r="P3441">
            <v>142.06</v>
          </cell>
          <cell r="Q3441">
            <v>132.52699999999999</v>
          </cell>
          <cell r="R3441">
            <v>132.52699999999999</v>
          </cell>
        </row>
        <row r="3442">
          <cell r="A3442" t="str">
            <v xml:space="preserve">Новорос 202/2 </v>
          </cell>
          <cell r="B3442" t="str">
            <v xml:space="preserve">Новороссийская 208 А </v>
          </cell>
          <cell r="C3442" t="str">
            <v xml:space="preserve">Жилзаказчик </v>
          </cell>
          <cell r="D3442">
            <v>651.20000000000005</v>
          </cell>
          <cell r="E3442">
            <v>4643</v>
          </cell>
          <cell r="F3442">
            <v>3250</v>
          </cell>
          <cell r="G3442">
            <v>0.46</v>
          </cell>
          <cell r="H3442">
            <v>1.19</v>
          </cell>
          <cell r="I3442">
            <v>4.5999999999999996</v>
          </cell>
          <cell r="J3442" t="str">
            <v xml:space="preserve">3 </v>
          </cell>
          <cell r="K3442">
            <v>167</v>
          </cell>
          <cell r="L3442">
            <v>6.8900000000000003E-2</v>
          </cell>
          <cell r="M3442">
            <v>-19</v>
          </cell>
          <cell r="N3442">
            <v>18</v>
          </cell>
          <cell r="O3442">
            <v>1</v>
          </cell>
          <cell r="P3442">
            <v>100.59399999999999</v>
          </cell>
          <cell r="Q3442">
            <v>86.397000000000006</v>
          </cell>
          <cell r="R3442">
            <v>86.397000000000006</v>
          </cell>
        </row>
        <row r="3443">
          <cell r="A3443" t="str">
            <v xml:space="preserve">Новорос 202/2 </v>
          </cell>
          <cell r="B3443" t="str">
            <v xml:space="preserve">Таганрогская 13 </v>
          </cell>
          <cell r="C3443" t="str">
            <v xml:space="preserve">Жилзаказчик </v>
          </cell>
          <cell r="D3443">
            <v>1003.1</v>
          </cell>
          <cell r="E3443">
            <v>3</v>
          </cell>
          <cell r="F3443">
            <v>4868.2299999999996</v>
          </cell>
          <cell r="G3443">
            <v>0.45</v>
          </cell>
          <cell r="H3443">
            <v>1.19</v>
          </cell>
          <cell r="I3443">
            <v>4.5999999999999996</v>
          </cell>
          <cell r="J3443" t="str">
            <v xml:space="preserve">3 </v>
          </cell>
          <cell r="K3443">
            <v>167</v>
          </cell>
          <cell r="L3443">
            <v>0.10162</v>
          </cell>
          <cell r="M3443">
            <v>-19</v>
          </cell>
          <cell r="N3443">
            <v>18</v>
          </cell>
          <cell r="O3443">
            <v>1</v>
          </cell>
          <cell r="P3443">
            <v>148.363</v>
          </cell>
          <cell r="Q3443">
            <v>133.08000000000001</v>
          </cell>
          <cell r="R3443">
            <v>133.08000000000001</v>
          </cell>
        </row>
        <row r="3444">
          <cell r="A3444" t="str">
            <v xml:space="preserve">Новорос 202/2 </v>
          </cell>
          <cell r="B3444" t="str">
            <v xml:space="preserve">Таганрогская 3 общ. </v>
          </cell>
          <cell r="C3444" t="str">
            <v xml:space="preserve">Жилзаказчик </v>
          </cell>
          <cell r="D3444">
            <v>1750.6</v>
          </cell>
          <cell r="E3444">
            <v>7525</v>
          </cell>
          <cell r="F3444">
            <v>7521</v>
          </cell>
          <cell r="G3444">
            <v>0</v>
          </cell>
          <cell r="H3444">
            <v>1.19</v>
          </cell>
          <cell r="I3444">
            <v>4.5999999999999996</v>
          </cell>
          <cell r="J3444" t="str">
            <v xml:space="preserve">5 </v>
          </cell>
          <cell r="K3444">
            <v>167</v>
          </cell>
          <cell r="L3444">
            <v>0.144709</v>
          </cell>
          <cell r="M3444">
            <v>-19</v>
          </cell>
          <cell r="N3444">
            <v>18</v>
          </cell>
          <cell r="O3444">
            <v>1</v>
          </cell>
          <cell r="P3444">
            <v>211.273</v>
          </cell>
          <cell r="Q3444">
            <v>174.191</v>
          </cell>
          <cell r="R3444">
            <v>174.191</v>
          </cell>
        </row>
        <row r="3445">
          <cell r="A3445" t="str">
            <v xml:space="preserve">Новорос 202/2 </v>
          </cell>
          <cell r="B3445" t="str">
            <v xml:space="preserve">Таганрогская 5 цо </v>
          </cell>
          <cell r="C3445" t="str">
            <v xml:space="preserve">Жилзаказчик </v>
          </cell>
          <cell r="D3445">
            <v>3133.8</v>
          </cell>
          <cell r="E3445">
            <v>2</v>
          </cell>
          <cell r="F3445">
            <v>14276.132625</v>
          </cell>
          <cell r="G3445">
            <v>0.37</v>
          </cell>
          <cell r="H3445">
            <v>1.19</v>
          </cell>
          <cell r="I3445">
            <v>4.5999999999999996</v>
          </cell>
          <cell r="J3445" t="str">
            <v xml:space="preserve">5 </v>
          </cell>
          <cell r="K3445">
            <v>167</v>
          </cell>
          <cell r="L3445">
            <v>0.23335599999999998</v>
          </cell>
          <cell r="M3445">
            <v>-19</v>
          </cell>
          <cell r="N3445">
            <v>18</v>
          </cell>
          <cell r="O3445">
            <v>1</v>
          </cell>
          <cell r="P3445">
            <v>340.69499999999999</v>
          </cell>
          <cell r="Q3445">
            <v>311.82100000000003</v>
          </cell>
          <cell r="R3445">
            <v>311.82100000000003</v>
          </cell>
        </row>
        <row r="3446">
          <cell r="A3446" t="str">
            <v xml:space="preserve">Новорос 202/2 </v>
          </cell>
          <cell r="B3446" t="str">
            <v xml:space="preserve">Дунайская 57 ДОУ-135 цо </v>
          </cell>
          <cell r="C3446" t="str">
            <v xml:space="preserve">Бюджет </v>
          </cell>
          <cell r="D3446">
            <v>860.3</v>
          </cell>
          <cell r="E3446">
            <v>4080</v>
          </cell>
          <cell r="F3446">
            <v>3526.97</v>
          </cell>
          <cell r="G3446">
            <v>0.38</v>
          </cell>
          <cell r="H3446">
            <v>1.19</v>
          </cell>
          <cell r="I3446">
            <v>4.5999999999999996</v>
          </cell>
          <cell r="J3446" t="str">
            <v xml:space="preserve"> </v>
          </cell>
          <cell r="K3446">
            <v>167</v>
          </cell>
          <cell r="L3446">
            <v>6.5000000000000002E-2</v>
          </cell>
          <cell r="M3446">
            <v>-19</v>
          </cell>
          <cell r="N3446">
            <v>20</v>
          </cell>
          <cell r="O3446">
            <v>1</v>
          </cell>
          <cell r="P3446">
            <v>103.392</v>
          </cell>
          <cell r="Q3446">
            <v>0</v>
          </cell>
          <cell r="R3446">
            <v>103.392</v>
          </cell>
        </row>
        <row r="3447">
          <cell r="A3447" t="str">
            <v xml:space="preserve">Новорос 202/2 </v>
          </cell>
          <cell r="B3447" t="str">
            <v xml:space="preserve">Новороссийская 192"тандер" </v>
          </cell>
          <cell r="C3447" t="str">
            <v xml:space="preserve">Прочие </v>
          </cell>
          <cell r="D3447">
            <v>194.48</v>
          </cell>
          <cell r="E3447">
            <v>719</v>
          </cell>
          <cell r="F3447">
            <v>719.59</v>
          </cell>
          <cell r="G3447">
            <v>0.37</v>
          </cell>
          <cell r="H3447">
            <v>1.19</v>
          </cell>
          <cell r="I3447">
            <v>4.5999999999999996</v>
          </cell>
          <cell r="J3447" t="str">
            <v xml:space="preserve"> </v>
          </cell>
          <cell r="K3447">
            <v>167</v>
          </cell>
          <cell r="L3447">
            <v>1.1441E-2</v>
          </cell>
          <cell r="M3447">
            <v>-19</v>
          </cell>
          <cell r="N3447">
            <v>15</v>
          </cell>
          <cell r="O3447">
            <v>1</v>
          </cell>
          <cell r="P3447">
            <v>14.131</v>
          </cell>
          <cell r="Q3447">
            <v>0</v>
          </cell>
          <cell r="R3447">
            <v>14.131</v>
          </cell>
        </row>
        <row r="3448">
          <cell r="A3448" t="str">
            <v xml:space="preserve">Новорос 202/2 </v>
          </cell>
          <cell r="B3448" t="str">
            <v xml:space="preserve">Новороссийская 186 нежилое </v>
          </cell>
          <cell r="C3448" t="str">
            <v xml:space="preserve">Прочие </v>
          </cell>
          <cell r="D3448">
            <v>102.3</v>
          </cell>
          <cell r="E3448">
            <v>0</v>
          </cell>
          <cell r="F3448">
            <v>390.33</v>
          </cell>
          <cell r="G3448">
            <v>0.38</v>
          </cell>
          <cell r="H3448">
            <v>1.19</v>
          </cell>
          <cell r="I3448">
            <v>4.5999999999999996</v>
          </cell>
          <cell r="J3448" t="str">
            <v xml:space="preserve"> </v>
          </cell>
          <cell r="K3448">
            <v>167</v>
          </cell>
          <cell r="L3448">
            <v>6.2559999999999994E-3</v>
          </cell>
          <cell r="M3448">
            <v>-19</v>
          </cell>
          <cell r="N3448">
            <v>15</v>
          </cell>
          <cell r="O3448">
            <v>1</v>
          </cell>
          <cell r="P3448">
            <v>7.7270000000000003</v>
          </cell>
          <cell r="Q3448">
            <v>0</v>
          </cell>
          <cell r="R3448">
            <v>7.7270000000000003</v>
          </cell>
        </row>
        <row r="3449">
          <cell r="A3449" t="str">
            <v xml:space="preserve">Новорос 202/2 </v>
          </cell>
          <cell r="B3449" t="str">
            <v xml:space="preserve">Новороссийская 192 литА неж.пом. </v>
          </cell>
          <cell r="C3449" t="str">
            <v xml:space="preserve">Прочие </v>
          </cell>
          <cell r="D3449">
            <v>256</v>
          </cell>
          <cell r="E3449">
            <v>0</v>
          </cell>
          <cell r="F3449">
            <v>996.64</v>
          </cell>
          <cell r="G3449">
            <v>0.37</v>
          </cell>
          <cell r="H3449">
            <v>1.19</v>
          </cell>
          <cell r="I3449">
            <v>4.5999999999999996</v>
          </cell>
          <cell r="J3449" t="str">
            <v xml:space="preserve"> </v>
          </cell>
          <cell r="K3449">
            <v>167</v>
          </cell>
          <cell r="L3449">
            <v>1.5845999999999999E-2</v>
          </cell>
          <cell r="M3449">
            <v>-19</v>
          </cell>
          <cell r="N3449">
            <v>15</v>
          </cell>
          <cell r="O3449">
            <v>1</v>
          </cell>
          <cell r="P3449">
            <v>19.571999999999999</v>
          </cell>
          <cell r="Q3449">
            <v>0</v>
          </cell>
          <cell r="R3449">
            <v>19.571999999999999</v>
          </cell>
        </row>
        <row r="3450">
          <cell r="A3450" t="str">
            <v xml:space="preserve">Новорос 202/2 </v>
          </cell>
          <cell r="B3450" t="str">
            <v xml:space="preserve">Волжская 77 ПОДКАЧКА </v>
          </cell>
          <cell r="C3450" t="str">
            <v xml:space="preserve">Прочие </v>
          </cell>
          <cell r="D3450">
            <v>5.34</v>
          </cell>
          <cell r="E3450">
            <v>180</v>
          </cell>
          <cell r="F3450">
            <v>24.02</v>
          </cell>
          <cell r="G3450">
            <v>1.05</v>
          </cell>
          <cell r="H3450">
            <v>1.19</v>
          </cell>
          <cell r="I3450">
            <v>4.5999999999999996</v>
          </cell>
          <cell r="J3450" t="str">
            <v xml:space="preserve"> </v>
          </cell>
          <cell r="K3450">
            <v>167</v>
          </cell>
          <cell r="L3450">
            <v>1.17E-3</v>
          </cell>
          <cell r="M3450">
            <v>-19</v>
          </cell>
          <cell r="N3450">
            <v>18</v>
          </cell>
          <cell r="O3450">
            <v>1</v>
          </cell>
          <cell r="P3450">
            <v>1.7090000000000001</v>
          </cell>
          <cell r="Q3450">
            <v>0</v>
          </cell>
          <cell r="R3450">
            <v>1.7090000000000001</v>
          </cell>
        </row>
        <row r="3451">
          <cell r="A3451" t="str">
            <v xml:space="preserve">Новорос 202/2 </v>
          </cell>
          <cell r="B3451" t="str">
            <v xml:space="preserve">Новороссийская 200А м-ская </v>
          </cell>
          <cell r="C3451" t="str">
            <v xml:space="preserve">Прочие </v>
          </cell>
          <cell r="D3451">
            <v>36.72</v>
          </cell>
          <cell r="E3451">
            <v>0</v>
          </cell>
          <cell r="F3451">
            <v>165.24</v>
          </cell>
          <cell r="G3451">
            <v>0.43</v>
          </cell>
          <cell r="H3451">
            <v>1.19</v>
          </cell>
          <cell r="I3451">
            <v>4.5999999999999996</v>
          </cell>
          <cell r="J3451" t="str">
            <v xml:space="preserve"> </v>
          </cell>
          <cell r="K3451">
            <v>167</v>
          </cell>
          <cell r="L3451">
            <v>3.2959999999999999E-3</v>
          </cell>
          <cell r="M3451">
            <v>-19</v>
          </cell>
          <cell r="N3451">
            <v>18</v>
          </cell>
          <cell r="O3451">
            <v>1</v>
          </cell>
          <cell r="P3451">
            <v>4.8120000000000003</v>
          </cell>
          <cell r="Q3451">
            <v>0</v>
          </cell>
          <cell r="R3451">
            <v>4.8120000000000003</v>
          </cell>
        </row>
        <row r="3452">
          <cell r="A3452" t="str">
            <v xml:space="preserve">Итого по котельной </v>
          </cell>
          <cell r="B3452" t="str">
            <v xml:space="preserve">собственное ---------------------------- </v>
          </cell>
          <cell r="C3452" t="str">
            <v xml:space="preserve">По всем группам </v>
          </cell>
          <cell r="D3452">
            <v>24187.539999999997</v>
          </cell>
          <cell r="E3452">
            <v>87874</v>
          </cell>
          <cell r="F3452">
            <v>102670.432625</v>
          </cell>
          <cell r="H3452">
            <v>1.19</v>
          </cell>
          <cell r="L3452">
            <v>1.8606119999999995</v>
          </cell>
          <cell r="P3452">
            <v>2717.4050000000002</v>
          </cell>
          <cell r="Q3452">
            <v>2386.953</v>
          </cell>
          <cell r="R3452">
            <v>2678.069</v>
          </cell>
        </row>
        <row r="3453">
          <cell r="A3453" t="str">
            <v xml:space="preserve"> </v>
          </cell>
          <cell r="B3453" t="str">
            <v xml:space="preserve"> </v>
          </cell>
          <cell r="C3453" t="str">
            <v xml:space="preserve">Бюджет </v>
          </cell>
          <cell r="D3453">
            <v>900.52</v>
          </cell>
          <cell r="E3453">
            <v>4228</v>
          </cell>
          <cell r="F3453">
            <v>3707.96</v>
          </cell>
          <cell r="H3453">
            <v>1.19</v>
          </cell>
          <cell r="L3453">
            <v>6.8610000000000004E-2</v>
          </cell>
          <cell r="P3453">
            <v>108.663</v>
          </cell>
          <cell r="Q3453">
            <v>0</v>
          </cell>
          <cell r="R3453">
            <v>108.663</v>
          </cell>
        </row>
        <row r="3454">
          <cell r="A3454" t="str">
            <v xml:space="preserve"> </v>
          </cell>
          <cell r="B3454" t="str">
            <v xml:space="preserve"> </v>
          </cell>
          <cell r="C3454" t="str">
            <v xml:space="preserve">"Население" в т.ч. "Жилзаказчик" </v>
          </cell>
          <cell r="D3454">
            <v>21373.06</v>
          </cell>
          <cell r="E3454">
            <v>79753</v>
          </cell>
          <cell r="F3454">
            <v>91506.632624999998</v>
          </cell>
          <cell r="H3454">
            <v>1.19</v>
          </cell>
          <cell r="L3454">
            <v>1.6618669999999995</v>
          </cell>
          <cell r="P3454">
            <v>2426.2890000000002</v>
          </cell>
          <cell r="Q3454">
            <v>2386.953</v>
          </cell>
          <cell r="R3454">
            <v>2386.953</v>
          </cell>
        </row>
        <row r="3455">
          <cell r="A3455" t="str">
            <v xml:space="preserve"> </v>
          </cell>
          <cell r="B3455" t="str">
            <v xml:space="preserve"> </v>
          </cell>
          <cell r="C3455" t="str">
            <v xml:space="preserve">Жилзаказчик </v>
          </cell>
          <cell r="D3455">
            <v>21373.06</v>
          </cell>
          <cell r="E3455">
            <v>79753</v>
          </cell>
          <cell r="F3455">
            <v>91506.632624999998</v>
          </cell>
          <cell r="H3455">
            <v>1.19</v>
          </cell>
          <cell r="L3455">
            <v>1.6618669999999995</v>
          </cell>
          <cell r="P3455">
            <v>2426.2890000000002</v>
          </cell>
          <cell r="Q3455">
            <v>2386.953</v>
          </cell>
          <cell r="R3455">
            <v>2386.953</v>
          </cell>
        </row>
        <row r="3456">
          <cell r="A3456" t="str">
            <v xml:space="preserve"> </v>
          </cell>
          <cell r="B3456" t="str">
            <v xml:space="preserve"> </v>
          </cell>
          <cell r="C3456" t="str">
            <v xml:space="preserve">Прочие </v>
          </cell>
          <cell r="D3456">
            <v>1913.96</v>
          </cell>
          <cell r="E3456">
            <v>3893</v>
          </cell>
          <cell r="F3456">
            <v>7455.84</v>
          </cell>
          <cell r="H3456">
            <v>1.19</v>
          </cell>
          <cell r="L3456">
            <v>0.13013499999999997</v>
          </cell>
          <cell r="P3456">
            <v>182.45300000000003</v>
          </cell>
          <cell r="Q3456">
            <v>0</v>
          </cell>
          <cell r="R3456">
            <v>182.45300000000003</v>
          </cell>
        </row>
        <row r="3457">
          <cell r="A3457" t="str">
            <v xml:space="preserve">Одесская 40 </v>
          </cell>
          <cell r="B3457" t="str">
            <v xml:space="preserve">Одесская 46 общ от </v>
          </cell>
          <cell r="C3457" t="str">
            <v xml:space="preserve">Население </v>
          </cell>
          <cell r="D3457">
            <v>4007.1</v>
          </cell>
          <cell r="E3457">
            <v>15115</v>
          </cell>
          <cell r="F3457">
            <v>15115</v>
          </cell>
          <cell r="G3457">
            <v>0</v>
          </cell>
          <cell r="H3457">
            <v>1.19</v>
          </cell>
          <cell r="I3457">
            <v>4.5999999999999996</v>
          </cell>
          <cell r="J3457" t="str">
            <v xml:space="preserve">5 </v>
          </cell>
          <cell r="K3457">
            <v>167</v>
          </cell>
          <cell r="L3457">
            <v>0.25725500000000001</v>
          </cell>
          <cell r="M3457">
            <v>-19</v>
          </cell>
          <cell r="N3457">
            <v>18</v>
          </cell>
          <cell r="O3457">
            <v>1</v>
          </cell>
          <cell r="P3457">
            <v>375.58499999999998</v>
          </cell>
          <cell r="Q3457">
            <v>398.721</v>
          </cell>
          <cell r="R3457">
            <v>398.721</v>
          </cell>
        </row>
        <row r="3458">
          <cell r="A3458" t="str">
            <v xml:space="preserve">Одесская 40 </v>
          </cell>
          <cell r="B3458" t="str">
            <v xml:space="preserve">Коммунаров 225 мед пункт </v>
          </cell>
          <cell r="C3458" t="str">
            <v xml:space="preserve">Прочие </v>
          </cell>
          <cell r="D3458">
            <v>176.92</v>
          </cell>
          <cell r="E3458">
            <v>0</v>
          </cell>
          <cell r="F3458">
            <v>654.61</v>
          </cell>
          <cell r="G3458">
            <v>0.38</v>
          </cell>
          <cell r="H3458">
            <v>1.19</v>
          </cell>
          <cell r="I3458">
            <v>4.5999999999999996</v>
          </cell>
          <cell r="J3458" t="str">
            <v xml:space="preserve"> </v>
          </cell>
          <cell r="K3458">
            <v>167</v>
          </cell>
          <cell r="L3458">
            <v>1.1630000000000001E-2</v>
          </cell>
          <cell r="M3458">
            <v>-19</v>
          </cell>
          <cell r="N3458">
            <v>18</v>
          </cell>
          <cell r="O3458">
            <v>1</v>
          </cell>
          <cell r="P3458">
            <v>16.981000000000002</v>
          </cell>
          <cell r="Q3458">
            <v>0</v>
          </cell>
          <cell r="R3458">
            <v>16.981000000000002</v>
          </cell>
        </row>
        <row r="3459">
          <cell r="A3459" t="str">
            <v xml:space="preserve">Одесская 40 </v>
          </cell>
          <cell r="B3459" t="str">
            <v xml:space="preserve">Одесская 42 ветер.аптека </v>
          </cell>
          <cell r="C3459" t="str">
            <v xml:space="preserve">Прочие </v>
          </cell>
          <cell r="D3459">
            <v>79.489999999999995</v>
          </cell>
          <cell r="E3459">
            <v>0</v>
          </cell>
          <cell r="F3459">
            <v>294.11</v>
          </cell>
          <cell r="G3459">
            <v>0.43</v>
          </cell>
          <cell r="H3459">
            <v>1.19</v>
          </cell>
          <cell r="I3459">
            <v>4.5999999999999996</v>
          </cell>
          <cell r="J3459" t="str">
            <v xml:space="preserve"> </v>
          </cell>
          <cell r="K3459">
            <v>167</v>
          </cell>
          <cell r="L3459">
            <v>5.8800000000000007E-3</v>
          </cell>
          <cell r="M3459">
            <v>-19</v>
          </cell>
          <cell r="N3459">
            <v>18</v>
          </cell>
          <cell r="O3459">
            <v>1</v>
          </cell>
          <cell r="P3459">
            <v>8.5850000000000009</v>
          </cell>
          <cell r="Q3459">
            <v>0</v>
          </cell>
          <cell r="R3459">
            <v>8.5850000000000009</v>
          </cell>
        </row>
        <row r="3460">
          <cell r="A3460" t="str">
            <v xml:space="preserve">Одесская 40 </v>
          </cell>
          <cell r="B3460" t="str">
            <v xml:space="preserve">Красная 188 ОБЩЕЖ </v>
          </cell>
          <cell r="C3460" t="str">
            <v xml:space="preserve">Население </v>
          </cell>
          <cell r="D3460">
            <v>3009.7</v>
          </cell>
          <cell r="E3460">
            <v>15206</v>
          </cell>
          <cell r="F3460">
            <v>15206</v>
          </cell>
          <cell r="G3460">
            <v>0.37</v>
          </cell>
          <cell r="H3460">
            <v>1.19</v>
          </cell>
          <cell r="I3460">
            <v>4.5999999999999996</v>
          </cell>
          <cell r="J3460" t="str">
            <v xml:space="preserve">4 </v>
          </cell>
          <cell r="K3460">
            <v>167</v>
          </cell>
          <cell r="L3460">
            <v>0.26098299999999997</v>
          </cell>
          <cell r="M3460">
            <v>-19</v>
          </cell>
          <cell r="N3460">
            <v>18</v>
          </cell>
          <cell r="O3460">
            <v>1</v>
          </cell>
          <cell r="P3460">
            <v>381.029</v>
          </cell>
          <cell r="Q3460">
            <v>399.3</v>
          </cell>
          <cell r="R3460">
            <v>399.3</v>
          </cell>
        </row>
        <row r="3461">
          <cell r="A3461" t="str">
            <v xml:space="preserve">Одесская 40 </v>
          </cell>
          <cell r="B3461" t="str">
            <v xml:space="preserve">Красная 186 мастерские с пристр. </v>
          </cell>
          <cell r="C3461" t="str">
            <v xml:space="preserve">Бюджет </v>
          </cell>
          <cell r="D3461">
            <v>1079</v>
          </cell>
          <cell r="E3461">
            <v>6541</v>
          </cell>
          <cell r="F3461">
            <v>6229.51</v>
          </cell>
          <cell r="G3461">
            <v>0.5</v>
          </cell>
          <cell r="H3461">
            <v>1.19</v>
          </cell>
          <cell r="I3461">
            <v>4.5999999999999996</v>
          </cell>
          <cell r="J3461" t="str">
            <v xml:space="preserve">2 </v>
          </cell>
          <cell r="K3461">
            <v>167</v>
          </cell>
          <cell r="L3461">
            <v>0.132769</v>
          </cell>
          <cell r="M3461">
            <v>-19</v>
          </cell>
          <cell r="N3461">
            <v>15</v>
          </cell>
          <cell r="O3461">
            <v>1</v>
          </cell>
          <cell r="P3461">
            <v>163.99</v>
          </cell>
          <cell r="Q3461">
            <v>0</v>
          </cell>
          <cell r="R3461">
            <v>163.99</v>
          </cell>
        </row>
        <row r="3462">
          <cell r="A3462" t="str">
            <v xml:space="preserve">Одесская 40 </v>
          </cell>
          <cell r="B3462" t="str">
            <v xml:space="preserve">Красная 186 спортзал </v>
          </cell>
          <cell r="C3462" t="str">
            <v xml:space="preserve">Бюджет </v>
          </cell>
          <cell r="D3462">
            <v>850.9</v>
          </cell>
          <cell r="E3462">
            <v>6284</v>
          </cell>
          <cell r="F3462">
            <v>5984.77</v>
          </cell>
          <cell r="G3462">
            <v>0.35</v>
          </cell>
          <cell r="H3462">
            <v>1.19</v>
          </cell>
          <cell r="I3462">
            <v>4.5999999999999996</v>
          </cell>
          <cell r="J3462" t="str">
            <v xml:space="preserve">1 </v>
          </cell>
          <cell r="K3462">
            <v>167</v>
          </cell>
          <cell r="L3462">
            <v>9.1912999999999995E-2</v>
          </cell>
          <cell r="M3462">
            <v>-19</v>
          </cell>
          <cell r="N3462">
            <v>16</v>
          </cell>
          <cell r="O3462">
            <v>1</v>
          </cell>
          <cell r="P3462">
            <v>120.807</v>
          </cell>
          <cell r="Q3462">
            <v>0</v>
          </cell>
          <cell r="R3462">
            <v>120.807</v>
          </cell>
        </row>
        <row r="3463">
          <cell r="A3463" t="str">
            <v xml:space="preserve">Одесская 40 </v>
          </cell>
          <cell r="B3463" t="str">
            <v xml:space="preserve">Красная 186 столовая </v>
          </cell>
          <cell r="C3463" t="str">
            <v xml:space="preserve">Бюджет </v>
          </cell>
          <cell r="D3463">
            <v>234.8</v>
          </cell>
          <cell r="E3463">
            <v>1033</v>
          </cell>
          <cell r="F3463">
            <v>983.8</v>
          </cell>
          <cell r="G3463">
            <v>0.35</v>
          </cell>
          <cell r="H3463">
            <v>1.19</v>
          </cell>
          <cell r="I3463">
            <v>4.5999999999999996</v>
          </cell>
          <cell r="J3463" t="str">
            <v xml:space="preserve">1 </v>
          </cell>
          <cell r="K3463">
            <v>167</v>
          </cell>
          <cell r="L3463">
            <v>1.5108999999999999E-2</v>
          </cell>
          <cell r="M3463">
            <v>-19</v>
          </cell>
          <cell r="N3463">
            <v>16</v>
          </cell>
          <cell r="O3463">
            <v>1</v>
          </cell>
          <cell r="P3463">
            <v>19.859000000000002</v>
          </cell>
          <cell r="Q3463">
            <v>0</v>
          </cell>
          <cell r="R3463">
            <v>19.859000000000002</v>
          </cell>
        </row>
        <row r="3464">
          <cell r="A3464" t="str">
            <v xml:space="preserve">Одесская 40 </v>
          </cell>
          <cell r="B3464" t="str">
            <v xml:space="preserve">Красная 186 учеб.корпус с пристр. </v>
          </cell>
          <cell r="C3464" t="str">
            <v xml:space="preserve">Бюджет </v>
          </cell>
          <cell r="D3464">
            <v>5003.5</v>
          </cell>
          <cell r="E3464">
            <v>22623</v>
          </cell>
          <cell r="F3464">
            <v>33833.57</v>
          </cell>
          <cell r="G3464">
            <v>0.24</v>
          </cell>
          <cell r="H3464">
            <v>1.19</v>
          </cell>
          <cell r="I3464">
            <v>4.5999999999999996</v>
          </cell>
          <cell r="J3464" t="str">
            <v xml:space="preserve">3 </v>
          </cell>
          <cell r="K3464">
            <v>167</v>
          </cell>
          <cell r="L3464">
            <v>0.35630400000000001</v>
          </cell>
          <cell r="M3464">
            <v>-19</v>
          </cell>
          <cell r="N3464">
            <v>16</v>
          </cell>
          <cell r="O3464">
            <v>1</v>
          </cell>
          <cell r="P3464">
            <v>468.31799999999998</v>
          </cell>
          <cell r="Q3464">
            <v>0</v>
          </cell>
          <cell r="R3464">
            <v>468.31799999999998</v>
          </cell>
        </row>
        <row r="3465">
          <cell r="A3465" t="str">
            <v xml:space="preserve">Одесская 40 </v>
          </cell>
          <cell r="B3465" t="str">
            <v xml:space="preserve">Одесская 42 46 АД ЗД </v>
          </cell>
          <cell r="C3465" t="str">
            <v xml:space="preserve">Бюджет </v>
          </cell>
          <cell r="D3465">
            <v>53</v>
          </cell>
          <cell r="E3465">
            <v>850</v>
          </cell>
          <cell r="F3465">
            <v>1276.92</v>
          </cell>
          <cell r="G3465">
            <v>0.43</v>
          </cell>
          <cell r="H3465">
            <v>1.19</v>
          </cell>
          <cell r="I3465">
            <v>4.5999999999999996</v>
          </cell>
          <cell r="J3465" t="str">
            <v xml:space="preserve"> </v>
          </cell>
          <cell r="K3465">
            <v>167</v>
          </cell>
          <cell r="L3465">
            <v>2.5470000000000003E-2</v>
          </cell>
          <cell r="M3465">
            <v>-19</v>
          </cell>
          <cell r="N3465">
            <v>18</v>
          </cell>
          <cell r="O3465">
            <v>1</v>
          </cell>
          <cell r="P3465">
            <v>37.185000000000002</v>
          </cell>
          <cell r="Q3465">
            <v>0</v>
          </cell>
          <cell r="R3465">
            <v>37.185000000000002</v>
          </cell>
        </row>
        <row r="3466">
          <cell r="A3466" t="str">
            <v xml:space="preserve">Одесская 40 </v>
          </cell>
          <cell r="B3466" t="str">
            <v xml:space="preserve">Красная 180 БАНК 3-Й ЭТАЖ </v>
          </cell>
          <cell r="C3466" t="str">
            <v xml:space="preserve">Прочие </v>
          </cell>
          <cell r="D3466">
            <v>449.94</v>
          </cell>
          <cell r="E3466">
            <v>0</v>
          </cell>
          <cell r="F3466">
            <v>2024.73</v>
          </cell>
          <cell r="G3466">
            <v>0.38</v>
          </cell>
          <cell r="H3466">
            <v>1.19</v>
          </cell>
          <cell r="I3466">
            <v>4.5999999999999996</v>
          </cell>
          <cell r="J3466" t="str">
            <v xml:space="preserve"> </v>
          </cell>
          <cell r="K3466">
            <v>167</v>
          </cell>
          <cell r="L3466">
            <v>3.569E-2</v>
          </cell>
          <cell r="M3466">
            <v>-19</v>
          </cell>
          <cell r="N3466">
            <v>18</v>
          </cell>
          <cell r="O3466">
            <v>1</v>
          </cell>
          <cell r="P3466">
            <v>52.106000000000002</v>
          </cell>
          <cell r="Q3466">
            <v>0</v>
          </cell>
          <cell r="R3466">
            <v>52.106000000000002</v>
          </cell>
        </row>
        <row r="3467">
          <cell r="A3467" t="str">
            <v xml:space="preserve">Одесская 40 </v>
          </cell>
          <cell r="B3467" t="str">
            <v xml:space="preserve">Красная 180 А АД ЗД </v>
          </cell>
          <cell r="C3467" t="str">
            <v xml:space="preserve">Бюджет </v>
          </cell>
          <cell r="D3467">
            <v>145.99</v>
          </cell>
          <cell r="E3467">
            <v>0</v>
          </cell>
          <cell r="F3467">
            <v>656.95</v>
          </cell>
          <cell r="G3467">
            <v>0.38</v>
          </cell>
          <cell r="H3467">
            <v>1.19</v>
          </cell>
          <cell r="I3467">
            <v>4.5999999999999996</v>
          </cell>
          <cell r="J3467" t="str">
            <v xml:space="preserve"> </v>
          </cell>
          <cell r="K3467">
            <v>167</v>
          </cell>
          <cell r="L3467">
            <v>1.1580000000000002E-2</v>
          </cell>
          <cell r="M3467">
            <v>-19</v>
          </cell>
          <cell r="N3467">
            <v>18</v>
          </cell>
          <cell r="O3467">
            <v>1</v>
          </cell>
          <cell r="P3467">
            <v>16.905999999999999</v>
          </cell>
          <cell r="Q3467">
            <v>0</v>
          </cell>
          <cell r="R3467">
            <v>16.905999999999999</v>
          </cell>
        </row>
        <row r="3468">
          <cell r="A3468" t="str">
            <v xml:space="preserve">Одесская 40 </v>
          </cell>
          <cell r="B3468" t="str">
            <v xml:space="preserve">Одесская 40 МАГАЗИН"МЕБЕЛЬ" </v>
          </cell>
          <cell r="C3468" t="str">
            <v xml:space="preserve">Прочие </v>
          </cell>
          <cell r="D3468">
            <v>167.25</v>
          </cell>
          <cell r="E3468">
            <v>0</v>
          </cell>
          <cell r="F3468">
            <v>618.84</v>
          </cell>
          <cell r="G3468">
            <v>0.37</v>
          </cell>
          <cell r="H3468">
            <v>1.19</v>
          </cell>
          <cell r="I3468">
            <v>4.5999999999999996</v>
          </cell>
          <cell r="J3468" t="str">
            <v xml:space="preserve"> </v>
          </cell>
          <cell r="K3468">
            <v>167</v>
          </cell>
          <cell r="L3468">
            <v>9.7600000000000013E-3</v>
          </cell>
          <cell r="M3468">
            <v>-19</v>
          </cell>
          <cell r="N3468">
            <v>15</v>
          </cell>
          <cell r="O3468">
            <v>1</v>
          </cell>
          <cell r="P3468">
            <v>12.055999999999999</v>
          </cell>
          <cell r="Q3468">
            <v>0</v>
          </cell>
          <cell r="R3468">
            <v>12.055999999999999</v>
          </cell>
        </row>
        <row r="3469">
          <cell r="A3469" t="str">
            <v xml:space="preserve">Одесская 40 </v>
          </cell>
          <cell r="B3469" t="str">
            <v xml:space="preserve">Одесская 40 МАГАЗИН </v>
          </cell>
          <cell r="C3469" t="str">
            <v xml:space="preserve">Прочие </v>
          </cell>
          <cell r="D3469">
            <v>167.08</v>
          </cell>
          <cell r="E3469">
            <v>0</v>
          </cell>
          <cell r="F3469">
            <v>618.20000000000005</v>
          </cell>
          <cell r="G3469">
            <v>0.37</v>
          </cell>
          <cell r="H3469">
            <v>1.19</v>
          </cell>
          <cell r="I3469">
            <v>4.5999999999999996</v>
          </cell>
          <cell r="J3469" t="str">
            <v xml:space="preserve"> </v>
          </cell>
          <cell r="K3469">
            <v>167</v>
          </cell>
          <cell r="L3469">
            <v>9.75E-3</v>
          </cell>
          <cell r="M3469">
            <v>-19</v>
          </cell>
          <cell r="N3469">
            <v>15</v>
          </cell>
          <cell r="O3469">
            <v>1</v>
          </cell>
          <cell r="P3469">
            <v>12.044</v>
          </cell>
          <cell r="Q3469">
            <v>0</v>
          </cell>
          <cell r="R3469">
            <v>12.044</v>
          </cell>
        </row>
        <row r="3470">
          <cell r="A3470" t="str">
            <v xml:space="preserve">Одесская 40 </v>
          </cell>
          <cell r="B3470" t="str">
            <v xml:space="preserve">Коммунаров 219 </v>
          </cell>
          <cell r="C3470" t="str">
            <v xml:space="preserve">Жилзаказчик </v>
          </cell>
          <cell r="D3470">
            <v>406</v>
          </cell>
          <cell r="E3470">
            <v>1562</v>
          </cell>
          <cell r="F3470">
            <v>1523.22</v>
          </cell>
          <cell r="G3470">
            <v>0.47</v>
          </cell>
          <cell r="H3470">
            <v>1.19</v>
          </cell>
          <cell r="I3470">
            <v>4.5999999999999996</v>
          </cell>
          <cell r="J3470" t="str">
            <v xml:space="preserve">1 </v>
          </cell>
          <cell r="K3470">
            <v>167</v>
          </cell>
          <cell r="L3470">
            <v>3.2996999999999999E-2</v>
          </cell>
          <cell r="M3470">
            <v>-19</v>
          </cell>
          <cell r="N3470">
            <v>18</v>
          </cell>
          <cell r="O3470">
            <v>1</v>
          </cell>
          <cell r="P3470">
            <v>47.018000000000001</v>
          </cell>
          <cell r="Q3470">
            <v>52.591999999999999</v>
          </cell>
          <cell r="R3470">
            <v>52.591999999999999</v>
          </cell>
        </row>
        <row r="3471">
          <cell r="A3471" t="str">
            <v xml:space="preserve">Одесская 40 </v>
          </cell>
          <cell r="B3471" t="str">
            <v xml:space="preserve">Коммунаров 225 </v>
          </cell>
          <cell r="C3471" t="str">
            <v xml:space="preserve">Жилзаказчик </v>
          </cell>
          <cell r="D3471">
            <v>3216.4</v>
          </cell>
          <cell r="E3471">
            <v>10753</v>
          </cell>
          <cell r="F3471">
            <v>10748</v>
          </cell>
          <cell r="G3471">
            <v>0.38</v>
          </cell>
          <cell r="H3471">
            <v>1.19</v>
          </cell>
          <cell r="I3471">
            <v>4.5999999999999996</v>
          </cell>
          <cell r="J3471" t="str">
            <v xml:space="preserve">5 </v>
          </cell>
          <cell r="K3471">
            <v>167</v>
          </cell>
          <cell r="L3471">
            <v>0.19095099999999998</v>
          </cell>
          <cell r="M3471">
            <v>-19</v>
          </cell>
          <cell r="N3471">
            <v>18</v>
          </cell>
          <cell r="O3471">
            <v>1</v>
          </cell>
          <cell r="P3471">
            <v>278.78399999999999</v>
          </cell>
          <cell r="Q3471">
            <v>320.041</v>
          </cell>
          <cell r="R3471">
            <v>320.041</v>
          </cell>
        </row>
        <row r="3472">
          <cell r="A3472" t="str">
            <v xml:space="preserve">Одесская 40 </v>
          </cell>
          <cell r="B3472" t="str">
            <v xml:space="preserve">Красная 184 </v>
          </cell>
          <cell r="C3472" t="str">
            <v xml:space="preserve">Жилзаказчик </v>
          </cell>
          <cell r="D3472">
            <v>1847.9</v>
          </cell>
          <cell r="E3472">
            <v>13215</v>
          </cell>
          <cell r="F3472">
            <v>9000.91</v>
          </cell>
          <cell r="G3472">
            <v>0.37</v>
          </cell>
          <cell r="H3472">
            <v>1.19</v>
          </cell>
          <cell r="I3472">
            <v>4.5999999999999996</v>
          </cell>
          <cell r="J3472" t="str">
            <v xml:space="preserve">4 </v>
          </cell>
          <cell r="K3472">
            <v>167</v>
          </cell>
          <cell r="L3472">
            <v>0.15448399999999998</v>
          </cell>
          <cell r="M3472">
            <v>-19</v>
          </cell>
          <cell r="N3472">
            <v>18</v>
          </cell>
          <cell r="O3472">
            <v>1</v>
          </cell>
          <cell r="P3472">
            <v>225.54300000000001</v>
          </cell>
          <cell r="Q3472">
            <v>245.16499999999999</v>
          </cell>
          <cell r="R3472">
            <v>245.16499999999999</v>
          </cell>
        </row>
        <row r="3473">
          <cell r="A3473" t="str">
            <v xml:space="preserve">Одесская 40 </v>
          </cell>
          <cell r="B3473" t="str">
            <v xml:space="preserve">Одесская 40 </v>
          </cell>
          <cell r="C3473" t="str">
            <v xml:space="preserve">Жилзаказчик </v>
          </cell>
          <cell r="D3473">
            <v>3094.9</v>
          </cell>
          <cell r="E3473">
            <v>16167</v>
          </cell>
          <cell r="F3473">
            <v>12071.62</v>
          </cell>
          <cell r="G3473">
            <v>0.37</v>
          </cell>
          <cell r="H3473">
            <v>1.19</v>
          </cell>
          <cell r="I3473">
            <v>4.5999999999999996</v>
          </cell>
          <cell r="J3473" t="str">
            <v xml:space="preserve">5 </v>
          </cell>
          <cell r="K3473">
            <v>167</v>
          </cell>
          <cell r="L3473">
            <v>0.20718699999999998</v>
          </cell>
          <cell r="M3473">
            <v>-19</v>
          </cell>
          <cell r="N3473">
            <v>18</v>
          </cell>
          <cell r="O3473">
            <v>1</v>
          </cell>
          <cell r="P3473">
            <v>302.48700000000002</v>
          </cell>
          <cell r="Q3473">
            <v>307.95100000000002</v>
          </cell>
          <cell r="R3473">
            <v>307.95100000000002</v>
          </cell>
        </row>
        <row r="3474">
          <cell r="A3474" t="str">
            <v xml:space="preserve">Одесская 40 </v>
          </cell>
          <cell r="B3474" t="str">
            <v xml:space="preserve">Одесская 42 </v>
          </cell>
          <cell r="C3474" t="str">
            <v xml:space="preserve">Жилзаказчик </v>
          </cell>
          <cell r="D3474">
            <v>1075.5999999999999</v>
          </cell>
          <cell r="E3474">
            <v>5939</v>
          </cell>
          <cell r="F3474">
            <v>4308.1099999999997</v>
          </cell>
          <cell r="G3474">
            <v>0.43</v>
          </cell>
          <cell r="H3474">
            <v>1.19</v>
          </cell>
          <cell r="I3474">
            <v>4.5999999999999996</v>
          </cell>
          <cell r="J3474" t="str">
            <v xml:space="preserve">4 </v>
          </cell>
          <cell r="K3474">
            <v>167</v>
          </cell>
          <cell r="L3474">
            <v>8.6130999999999999E-2</v>
          </cell>
          <cell r="M3474">
            <v>-19</v>
          </cell>
          <cell r="N3474">
            <v>18</v>
          </cell>
          <cell r="O3474">
            <v>1</v>
          </cell>
          <cell r="P3474">
            <v>125.749</v>
          </cell>
          <cell r="Q3474">
            <v>142.69900000000001</v>
          </cell>
          <cell r="R3474">
            <v>142.69900000000001</v>
          </cell>
        </row>
        <row r="3475">
          <cell r="A3475" t="str">
            <v xml:space="preserve">Одесская 40 </v>
          </cell>
          <cell r="B3475" t="str">
            <v xml:space="preserve">Одесская 44 </v>
          </cell>
          <cell r="C3475" t="str">
            <v xml:space="preserve">Жилзаказчик </v>
          </cell>
          <cell r="D3475">
            <v>2671.7</v>
          </cell>
          <cell r="E3475">
            <v>9134</v>
          </cell>
          <cell r="F3475">
            <v>9129</v>
          </cell>
          <cell r="G3475">
            <v>0.4</v>
          </cell>
          <cell r="H3475">
            <v>1.19</v>
          </cell>
          <cell r="I3475">
            <v>4.5999999999999996</v>
          </cell>
          <cell r="J3475" t="str">
            <v xml:space="preserve">5 </v>
          </cell>
          <cell r="K3475">
            <v>167</v>
          </cell>
          <cell r="L3475">
            <v>0.168963</v>
          </cell>
          <cell r="M3475">
            <v>-19</v>
          </cell>
          <cell r="N3475">
            <v>18</v>
          </cell>
          <cell r="O3475">
            <v>1</v>
          </cell>
          <cell r="P3475">
            <v>246.68299999999999</v>
          </cell>
          <cell r="Q3475">
            <v>265.84500000000003</v>
          </cell>
          <cell r="R3475">
            <v>265.84500000000003</v>
          </cell>
        </row>
        <row r="3476">
          <cell r="A3476" t="str">
            <v xml:space="preserve">Одесская 40 </v>
          </cell>
          <cell r="B3476" t="str">
            <v xml:space="preserve">Красная 182 АД ЗД </v>
          </cell>
          <cell r="C3476" t="str">
            <v xml:space="preserve">Прочие </v>
          </cell>
          <cell r="D3476">
            <v>1983.07</v>
          </cell>
          <cell r="E3476">
            <v>19608</v>
          </cell>
          <cell r="F3476">
            <v>8923.7999999999993</v>
          </cell>
          <cell r="G3476">
            <v>0.38</v>
          </cell>
          <cell r="H3476">
            <v>1.19</v>
          </cell>
          <cell r="I3476">
            <v>4.5999999999999996</v>
          </cell>
          <cell r="J3476" t="str">
            <v xml:space="preserve"> </v>
          </cell>
          <cell r="K3476">
            <v>167</v>
          </cell>
          <cell r="L3476">
            <v>0.1573</v>
          </cell>
          <cell r="M3476">
            <v>-19</v>
          </cell>
          <cell r="N3476">
            <v>18</v>
          </cell>
          <cell r="O3476">
            <v>1</v>
          </cell>
          <cell r="P3476">
            <v>229.655</v>
          </cell>
          <cell r="Q3476">
            <v>0</v>
          </cell>
          <cell r="R3476">
            <v>229.655</v>
          </cell>
        </row>
        <row r="3477">
          <cell r="A3477" t="str">
            <v xml:space="preserve">Одесская 40 </v>
          </cell>
          <cell r="B3477" t="str">
            <v xml:space="preserve">Коммунаров 221/1 АД.ЗД. </v>
          </cell>
          <cell r="C3477" t="str">
            <v xml:space="preserve">Прочие </v>
          </cell>
          <cell r="D3477">
            <v>886.38</v>
          </cell>
          <cell r="E3477">
            <v>3422</v>
          </cell>
          <cell r="F3477">
            <v>3988.7</v>
          </cell>
          <cell r="G3477">
            <v>0.43</v>
          </cell>
          <cell r="H3477">
            <v>1.19</v>
          </cell>
          <cell r="I3477">
            <v>4.5999999999999996</v>
          </cell>
          <cell r="J3477" t="str">
            <v xml:space="preserve"> </v>
          </cell>
          <cell r="K3477">
            <v>167</v>
          </cell>
          <cell r="L3477">
            <v>7.9560000000000006E-2</v>
          </cell>
          <cell r="M3477">
            <v>-19</v>
          </cell>
          <cell r="N3477">
            <v>18</v>
          </cell>
          <cell r="O3477">
            <v>1</v>
          </cell>
          <cell r="P3477">
            <v>116.155</v>
          </cell>
          <cell r="Q3477">
            <v>0</v>
          </cell>
          <cell r="R3477">
            <v>116.155</v>
          </cell>
        </row>
        <row r="3478">
          <cell r="A3478" t="str">
            <v xml:space="preserve">Одесская 40 </v>
          </cell>
          <cell r="B3478" t="str">
            <v xml:space="preserve">Красная 184 1-Й ЭТ ОФИС </v>
          </cell>
          <cell r="C3478" t="str">
            <v xml:space="preserve">Прочие </v>
          </cell>
          <cell r="D3478">
            <v>723.78</v>
          </cell>
          <cell r="E3478">
            <v>0</v>
          </cell>
          <cell r="F3478">
            <v>3240</v>
          </cell>
          <cell r="G3478">
            <v>0.43</v>
          </cell>
          <cell r="H3478">
            <v>1.19</v>
          </cell>
          <cell r="I3478">
            <v>4.5999999999999996</v>
          </cell>
          <cell r="J3478" t="str">
            <v xml:space="preserve"> </v>
          </cell>
          <cell r="K3478">
            <v>167</v>
          </cell>
          <cell r="L3478">
            <v>6.4621999999999999E-2</v>
          </cell>
          <cell r="M3478">
            <v>-19</v>
          </cell>
          <cell r="N3478">
            <v>18</v>
          </cell>
          <cell r="O3478">
            <v>1</v>
          </cell>
          <cell r="P3478">
            <v>94.346999999999994</v>
          </cell>
          <cell r="Q3478">
            <v>0</v>
          </cell>
          <cell r="R3478">
            <v>94.346999999999994</v>
          </cell>
        </row>
        <row r="3479">
          <cell r="A3479" t="str">
            <v xml:space="preserve">Одесская 40 </v>
          </cell>
          <cell r="B3479" t="str">
            <v xml:space="preserve">Одесская 46 служ.пом. </v>
          </cell>
          <cell r="C3479" t="str">
            <v xml:space="preserve">Прочие </v>
          </cell>
          <cell r="D3479">
            <v>59.04</v>
          </cell>
          <cell r="E3479">
            <v>0</v>
          </cell>
          <cell r="F3479">
            <v>265.69</v>
          </cell>
          <cell r="G3479">
            <v>0.37</v>
          </cell>
          <cell r="H3479">
            <v>1.19</v>
          </cell>
          <cell r="I3479">
            <v>4.5999999999999996</v>
          </cell>
          <cell r="J3479" t="str">
            <v xml:space="preserve"> </v>
          </cell>
          <cell r="K3479">
            <v>167</v>
          </cell>
          <cell r="L3479">
            <v>4.5600000000000007E-3</v>
          </cell>
          <cell r="M3479">
            <v>-19</v>
          </cell>
          <cell r="N3479">
            <v>18</v>
          </cell>
          <cell r="O3479">
            <v>1</v>
          </cell>
          <cell r="P3479">
            <v>6.657</v>
          </cell>
          <cell r="Q3479">
            <v>0</v>
          </cell>
          <cell r="R3479">
            <v>6.657</v>
          </cell>
        </row>
        <row r="3480">
          <cell r="A3480" t="str">
            <v xml:space="preserve">Одесская 40 </v>
          </cell>
          <cell r="B3480" t="str">
            <v xml:space="preserve">Одесская 40 "А" </v>
          </cell>
          <cell r="C3480" t="str">
            <v xml:space="preserve">Прочие </v>
          </cell>
          <cell r="D3480">
            <v>317.57</v>
          </cell>
          <cell r="E3480">
            <v>0</v>
          </cell>
          <cell r="F3480">
            <v>1175.03</v>
          </cell>
          <cell r="G3480">
            <v>0.37</v>
          </cell>
          <cell r="H3480">
            <v>1.19</v>
          </cell>
          <cell r="I3480">
            <v>4.5999999999999996</v>
          </cell>
          <cell r="J3480" t="str">
            <v xml:space="preserve"> </v>
          </cell>
          <cell r="K3480">
            <v>167</v>
          </cell>
          <cell r="L3480">
            <v>1.8532E-2</v>
          </cell>
          <cell r="M3480">
            <v>-19</v>
          </cell>
          <cell r="N3480">
            <v>15</v>
          </cell>
          <cell r="O3480">
            <v>1</v>
          </cell>
          <cell r="P3480">
            <v>22.89</v>
          </cell>
          <cell r="Q3480">
            <v>0</v>
          </cell>
          <cell r="R3480">
            <v>22.89</v>
          </cell>
        </row>
        <row r="3481">
          <cell r="A3481" t="str">
            <v xml:space="preserve">Одесская 40 </v>
          </cell>
          <cell r="B3481" t="str">
            <v xml:space="preserve">Одесская 40"Б"пристр. </v>
          </cell>
          <cell r="C3481" t="str">
            <v xml:space="preserve">Прочие </v>
          </cell>
          <cell r="D3481">
            <v>152.03</v>
          </cell>
          <cell r="E3481">
            <v>0</v>
          </cell>
          <cell r="F3481">
            <v>719</v>
          </cell>
          <cell r="G3481">
            <v>0.43</v>
          </cell>
          <cell r="H3481">
            <v>1.19</v>
          </cell>
          <cell r="I3481">
            <v>4.5999999999999996</v>
          </cell>
          <cell r="J3481" t="str">
            <v xml:space="preserve"> </v>
          </cell>
          <cell r="K3481">
            <v>167</v>
          </cell>
          <cell r="L3481">
            <v>1.3573999999999999E-2</v>
          </cell>
          <cell r="M3481">
            <v>-19</v>
          </cell>
          <cell r="N3481">
            <v>16</v>
          </cell>
          <cell r="O3481">
            <v>1</v>
          </cell>
          <cell r="P3481">
            <v>17.841000000000001</v>
          </cell>
          <cell r="Q3481">
            <v>0</v>
          </cell>
          <cell r="R3481">
            <v>17.841000000000001</v>
          </cell>
        </row>
        <row r="3482">
          <cell r="A3482" t="str">
            <v xml:space="preserve">Одесская 40 </v>
          </cell>
          <cell r="B3482" t="str">
            <v xml:space="preserve">Коммунаров 215/1 д/сад 132 </v>
          </cell>
          <cell r="C3482" t="str">
            <v xml:space="preserve">Бюджет </v>
          </cell>
          <cell r="D3482">
            <v>1219.25</v>
          </cell>
          <cell r="E3482">
            <v>0</v>
          </cell>
          <cell r="F3482">
            <v>5486.63</v>
          </cell>
          <cell r="G3482">
            <v>0.34</v>
          </cell>
          <cell r="H3482">
            <v>1.19</v>
          </cell>
          <cell r="I3482">
            <v>4.5999999999999996</v>
          </cell>
          <cell r="J3482" t="str">
            <v xml:space="preserve"> </v>
          </cell>
          <cell r="K3482">
            <v>167</v>
          </cell>
          <cell r="L3482">
            <v>9.1210000000000013E-2</v>
          </cell>
          <cell r="M3482">
            <v>-19</v>
          </cell>
          <cell r="N3482">
            <v>20</v>
          </cell>
          <cell r="O3482">
            <v>1</v>
          </cell>
          <cell r="P3482">
            <v>145.08199999999999</v>
          </cell>
          <cell r="Q3482">
            <v>0</v>
          </cell>
          <cell r="R3482">
            <v>145.08199999999999</v>
          </cell>
        </row>
        <row r="3483">
          <cell r="A3483" t="str">
            <v xml:space="preserve">Одесская 40 </v>
          </cell>
          <cell r="B3483" t="str">
            <v xml:space="preserve">Коммунаров 215/1 д/сад 132 пристр </v>
          </cell>
          <cell r="C3483" t="str">
            <v xml:space="preserve">Бюджет </v>
          </cell>
          <cell r="D3483">
            <v>381.98</v>
          </cell>
          <cell r="E3483">
            <v>0</v>
          </cell>
          <cell r="F3483">
            <v>1718.92</v>
          </cell>
          <cell r="G3483">
            <v>0.34</v>
          </cell>
          <cell r="H3483">
            <v>1.19</v>
          </cell>
          <cell r="I3483">
            <v>4.5999999999999996</v>
          </cell>
          <cell r="J3483" t="str">
            <v xml:space="preserve"> </v>
          </cell>
          <cell r="K3483">
            <v>167</v>
          </cell>
          <cell r="L3483">
            <v>2.7110000000000002E-2</v>
          </cell>
          <cell r="M3483">
            <v>-19</v>
          </cell>
          <cell r="N3483">
            <v>18</v>
          </cell>
          <cell r="O3483">
            <v>1</v>
          </cell>
          <cell r="P3483">
            <v>39.579000000000001</v>
          </cell>
          <cell r="Q3483">
            <v>0</v>
          </cell>
          <cell r="R3483">
            <v>39.579000000000001</v>
          </cell>
        </row>
        <row r="3484">
          <cell r="A3484" t="str">
            <v xml:space="preserve">Одесская 40 </v>
          </cell>
          <cell r="B3484" t="str">
            <v xml:space="preserve">Красная 180 А ОФИС </v>
          </cell>
          <cell r="C3484" t="str">
            <v xml:space="preserve">Прочие </v>
          </cell>
          <cell r="D3484">
            <v>211.42</v>
          </cell>
          <cell r="E3484">
            <v>0</v>
          </cell>
          <cell r="F3484">
            <v>951.38</v>
          </cell>
          <cell r="G3484">
            <v>0.38</v>
          </cell>
          <cell r="H3484">
            <v>1.19</v>
          </cell>
          <cell r="I3484">
            <v>4.5999999999999996</v>
          </cell>
          <cell r="J3484" t="str">
            <v xml:space="preserve"> </v>
          </cell>
          <cell r="K3484">
            <v>167</v>
          </cell>
          <cell r="L3484">
            <v>1.677E-2</v>
          </cell>
          <cell r="M3484">
            <v>-19</v>
          </cell>
          <cell r="N3484">
            <v>18</v>
          </cell>
          <cell r="O3484">
            <v>1</v>
          </cell>
          <cell r="P3484">
            <v>24.484000000000002</v>
          </cell>
          <cell r="Q3484">
            <v>0</v>
          </cell>
          <cell r="R3484">
            <v>24.484000000000002</v>
          </cell>
        </row>
        <row r="3485">
          <cell r="A3485" t="str">
            <v xml:space="preserve">Одесская 40 </v>
          </cell>
          <cell r="B3485" t="str">
            <v xml:space="preserve">Красная 180"А"АД.ЗД./С 10.02/ </v>
          </cell>
          <cell r="C3485" t="str">
            <v xml:space="preserve">Прочие </v>
          </cell>
          <cell r="D3485">
            <v>1575.86</v>
          </cell>
          <cell r="E3485">
            <v>0</v>
          </cell>
          <cell r="F3485">
            <v>7091.39</v>
          </cell>
          <cell r="G3485">
            <v>0.38</v>
          </cell>
          <cell r="H3485">
            <v>1.19</v>
          </cell>
          <cell r="I3485">
            <v>4.5999999999999996</v>
          </cell>
          <cell r="J3485" t="str">
            <v xml:space="preserve"> </v>
          </cell>
          <cell r="K3485">
            <v>167</v>
          </cell>
          <cell r="L3485">
            <v>0.125</v>
          </cell>
          <cell r="M3485">
            <v>-19</v>
          </cell>
          <cell r="N3485">
            <v>18</v>
          </cell>
          <cell r="O3485">
            <v>1</v>
          </cell>
          <cell r="P3485">
            <v>182.49700000000001</v>
          </cell>
          <cell r="Q3485">
            <v>0</v>
          </cell>
          <cell r="R3485">
            <v>182.49700000000001</v>
          </cell>
        </row>
        <row r="3486">
          <cell r="A3486" t="str">
            <v xml:space="preserve">Одесская 40 </v>
          </cell>
          <cell r="B3486" t="str">
            <v xml:space="preserve">Красная 180 А АД.ЗД </v>
          </cell>
          <cell r="C3486" t="str">
            <v xml:space="preserve">Прочие </v>
          </cell>
          <cell r="D3486">
            <v>173.72</v>
          </cell>
          <cell r="E3486">
            <v>0</v>
          </cell>
          <cell r="F3486">
            <v>781.75</v>
          </cell>
          <cell r="G3486">
            <v>0.38</v>
          </cell>
          <cell r="H3486">
            <v>1.19</v>
          </cell>
          <cell r="I3486">
            <v>4.5999999999999996</v>
          </cell>
          <cell r="J3486" t="str">
            <v xml:space="preserve"> </v>
          </cell>
          <cell r="K3486">
            <v>167</v>
          </cell>
          <cell r="L3486">
            <v>1.3780000000000001E-2</v>
          </cell>
          <cell r="M3486">
            <v>-19</v>
          </cell>
          <cell r="N3486">
            <v>18</v>
          </cell>
          <cell r="O3486">
            <v>1</v>
          </cell>
          <cell r="P3486">
            <v>20.119</v>
          </cell>
          <cell r="Q3486">
            <v>0</v>
          </cell>
          <cell r="R3486">
            <v>20.119</v>
          </cell>
        </row>
        <row r="3487">
          <cell r="A3487" t="str">
            <v xml:space="preserve">Одесская 40 </v>
          </cell>
          <cell r="B3487" t="str">
            <v xml:space="preserve">Коммунаров 217  контора </v>
          </cell>
          <cell r="C3487" t="str">
            <v xml:space="preserve">Прочие </v>
          </cell>
          <cell r="D3487">
            <v>172.35</v>
          </cell>
          <cell r="E3487">
            <v>0</v>
          </cell>
          <cell r="F3487">
            <v>775.58</v>
          </cell>
          <cell r="G3487">
            <v>0.43</v>
          </cell>
          <cell r="H3487">
            <v>1.19</v>
          </cell>
          <cell r="I3487">
            <v>4.5999999999999996</v>
          </cell>
          <cell r="J3487" t="str">
            <v xml:space="preserve"> </v>
          </cell>
          <cell r="K3487">
            <v>167</v>
          </cell>
          <cell r="L3487">
            <v>1.5470000000000001E-2</v>
          </cell>
          <cell r="M3487">
            <v>-19</v>
          </cell>
          <cell r="N3487">
            <v>18</v>
          </cell>
          <cell r="O3487">
            <v>1</v>
          </cell>
          <cell r="P3487">
            <v>22.585000000000001</v>
          </cell>
          <cell r="Q3487">
            <v>0</v>
          </cell>
          <cell r="R3487">
            <v>22.585000000000001</v>
          </cell>
        </row>
        <row r="3488">
          <cell r="A3488" t="str">
            <v xml:space="preserve">Одесская 40 </v>
          </cell>
          <cell r="B3488" t="str">
            <v xml:space="preserve">Одесская 40 аптека </v>
          </cell>
          <cell r="C3488" t="str">
            <v xml:space="preserve">Прочие </v>
          </cell>
          <cell r="D3488">
            <v>128.19999999999999</v>
          </cell>
          <cell r="E3488">
            <v>666</v>
          </cell>
          <cell r="F3488">
            <v>662.7</v>
          </cell>
          <cell r="G3488">
            <v>0.37</v>
          </cell>
          <cell r="H3488">
            <v>1.19</v>
          </cell>
          <cell r="I3488">
            <v>4.5999999999999996</v>
          </cell>
          <cell r="J3488" t="str">
            <v xml:space="preserve"> </v>
          </cell>
          <cell r="K3488">
            <v>167</v>
          </cell>
          <cell r="L3488">
            <v>1.1373999999999999E-2</v>
          </cell>
          <cell r="M3488">
            <v>-19</v>
          </cell>
          <cell r="N3488">
            <v>18</v>
          </cell>
          <cell r="O3488">
            <v>1</v>
          </cell>
          <cell r="P3488">
            <v>16.603999999999999</v>
          </cell>
          <cell r="Q3488">
            <v>0</v>
          </cell>
          <cell r="R3488">
            <v>16.603999999999999</v>
          </cell>
        </row>
        <row r="3489">
          <cell r="A3489" t="str">
            <v xml:space="preserve">Одесская 40 </v>
          </cell>
          <cell r="B3489" t="str">
            <v xml:space="preserve">Красная 184 АД.ЗД. </v>
          </cell>
          <cell r="C3489" t="str">
            <v xml:space="preserve">Прочие </v>
          </cell>
          <cell r="D3489">
            <v>93.92</v>
          </cell>
          <cell r="E3489">
            <v>649</v>
          </cell>
          <cell r="F3489">
            <v>422.63</v>
          </cell>
          <cell r="G3489">
            <v>0.43</v>
          </cell>
          <cell r="H3489">
            <v>1.19</v>
          </cell>
          <cell r="I3489">
            <v>4.5999999999999996</v>
          </cell>
          <cell r="J3489" t="str">
            <v xml:space="preserve"> </v>
          </cell>
          <cell r="K3489">
            <v>167</v>
          </cell>
          <cell r="L3489">
            <v>8.43E-3</v>
          </cell>
          <cell r="M3489">
            <v>-19</v>
          </cell>
          <cell r="N3489">
            <v>18</v>
          </cell>
          <cell r="O3489">
            <v>1</v>
          </cell>
          <cell r="P3489">
            <v>12.305999999999999</v>
          </cell>
          <cell r="Q3489">
            <v>0</v>
          </cell>
          <cell r="R3489">
            <v>12.305999999999999</v>
          </cell>
        </row>
        <row r="3490">
          <cell r="A3490" t="str">
            <v xml:space="preserve">Одесская 40 </v>
          </cell>
          <cell r="B3490" t="str">
            <v xml:space="preserve">Красная 180 ПРОИЗ КОРПУС </v>
          </cell>
          <cell r="C3490" t="str">
            <v xml:space="preserve">Прочие </v>
          </cell>
          <cell r="D3490">
            <v>10582.49</v>
          </cell>
          <cell r="E3490">
            <v>0</v>
          </cell>
          <cell r="F3490">
            <v>47621.2</v>
          </cell>
          <cell r="G3490">
            <v>0.32</v>
          </cell>
          <cell r="H3490">
            <v>1.19</v>
          </cell>
          <cell r="I3490">
            <v>4.5999999999999996</v>
          </cell>
          <cell r="J3490" t="str">
            <v xml:space="preserve"> </v>
          </cell>
          <cell r="K3490">
            <v>167</v>
          </cell>
          <cell r="L3490">
            <v>0.70688000000000006</v>
          </cell>
          <cell r="M3490">
            <v>-19</v>
          </cell>
          <cell r="N3490">
            <v>18</v>
          </cell>
          <cell r="O3490">
            <v>1</v>
          </cell>
          <cell r="P3490">
            <v>1032.029</v>
          </cell>
          <cell r="Q3490">
            <v>0</v>
          </cell>
          <cell r="R3490">
            <v>1032.029</v>
          </cell>
        </row>
        <row r="3491">
          <cell r="A3491" t="str">
            <v xml:space="preserve">Одесская 40 </v>
          </cell>
          <cell r="B3491" t="str">
            <v xml:space="preserve">Коммунаров 217 ад.зд. </v>
          </cell>
          <cell r="C3491" t="str">
            <v xml:space="preserve">Прочие </v>
          </cell>
          <cell r="D3491">
            <v>511.34</v>
          </cell>
          <cell r="E3491">
            <v>4955</v>
          </cell>
          <cell r="F3491">
            <v>2301.02</v>
          </cell>
          <cell r="G3491">
            <v>0.43</v>
          </cell>
          <cell r="H3491">
            <v>1.19</v>
          </cell>
          <cell r="I3491">
            <v>4.5999999999999996</v>
          </cell>
          <cell r="J3491" t="str">
            <v xml:space="preserve"> </v>
          </cell>
          <cell r="K3491">
            <v>167</v>
          </cell>
          <cell r="L3491">
            <v>4.5897E-2</v>
          </cell>
          <cell r="M3491">
            <v>-19</v>
          </cell>
          <cell r="N3491">
            <v>18</v>
          </cell>
          <cell r="O3491">
            <v>1</v>
          </cell>
          <cell r="P3491">
            <v>67.007999999999996</v>
          </cell>
          <cell r="Q3491">
            <v>0</v>
          </cell>
          <cell r="R3491">
            <v>67.007999999999996</v>
          </cell>
        </row>
        <row r="3492">
          <cell r="A3492" t="str">
            <v xml:space="preserve">Одесская 40 </v>
          </cell>
          <cell r="B3492" t="str">
            <v xml:space="preserve">Коммунаров 221/2 </v>
          </cell>
          <cell r="C3492" t="str">
            <v xml:space="preserve">Прочие </v>
          </cell>
          <cell r="D3492">
            <v>466.68</v>
          </cell>
          <cell r="E3492">
            <v>0</v>
          </cell>
          <cell r="F3492">
            <v>1633.38</v>
          </cell>
          <cell r="G3492">
            <v>0.43</v>
          </cell>
          <cell r="H3492">
            <v>1.19</v>
          </cell>
          <cell r="I3492">
            <v>4.5999999999999996</v>
          </cell>
          <cell r="J3492" t="str">
            <v xml:space="preserve"> </v>
          </cell>
          <cell r="K3492">
            <v>167</v>
          </cell>
          <cell r="L3492">
            <v>3.2580000000000005E-2</v>
          </cell>
          <cell r="M3492">
            <v>-19</v>
          </cell>
          <cell r="N3492">
            <v>18</v>
          </cell>
          <cell r="O3492">
            <v>1</v>
          </cell>
          <cell r="P3492">
            <v>47.567</v>
          </cell>
          <cell r="Q3492">
            <v>0</v>
          </cell>
          <cell r="R3492">
            <v>47.567</v>
          </cell>
        </row>
        <row r="3493">
          <cell r="A3493" t="str">
            <v xml:space="preserve">Одесская 40 </v>
          </cell>
          <cell r="B3493" t="str">
            <v xml:space="preserve">Красная 184/1 офис </v>
          </cell>
          <cell r="C3493" t="str">
            <v xml:space="preserve">Прочие </v>
          </cell>
          <cell r="D3493">
            <v>400</v>
          </cell>
          <cell r="E3493">
            <v>1670</v>
          </cell>
          <cell r="F3493">
            <v>1670</v>
          </cell>
          <cell r="G3493">
            <v>0</v>
          </cell>
          <cell r="H3493">
            <v>1.19</v>
          </cell>
          <cell r="I3493">
            <v>4.5999999999999996</v>
          </cell>
          <cell r="J3493" t="str">
            <v xml:space="preserve"> </v>
          </cell>
          <cell r="K3493">
            <v>167</v>
          </cell>
          <cell r="L3493">
            <v>4.2515999999999998E-2</v>
          </cell>
          <cell r="M3493">
            <v>-19</v>
          </cell>
          <cell r="N3493">
            <v>18</v>
          </cell>
          <cell r="O3493">
            <v>1</v>
          </cell>
          <cell r="P3493">
            <v>62.073</v>
          </cell>
          <cell r="Q3493">
            <v>0</v>
          </cell>
          <cell r="R3493">
            <v>62.073</v>
          </cell>
        </row>
        <row r="3494">
          <cell r="A3494" t="str">
            <v xml:space="preserve">Одесская 40 </v>
          </cell>
          <cell r="B3494" t="str">
            <v xml:space="preserve">Одесская 40 неж пом </v>
          </cell>
          <cell r="C3494" t="str">
            <v xml:space="preserve">Прочие </v>
          </cell>
          <cell r="D3494">
            <v>161.5</v>
          </cell>
          <cell r="E3494">
            <v>0</v>
          </cell>
          <cell r="F3494">
            <v>468.387</v>
          </cell>
          <cell r="G3494">
            <v>0.37</v>
          </cell>
          <cell r="H3494">
            <v>1.19</v>
          </cell>
          <cell r="I3494">
            <v>4.5999999999999996</v>
          </cell>
          <cell r="J3494" t="str">
            <v xml:space="preserve"> </v>
          </cell>
          <cell r="K3494">
            <v>167</v>
          </cell>
          <cell r="L3494">
            <v>8.0389999999999993E-3</v>
          </cell>
          <cell r="M3494">
            <v>-19</v>
          </cell>
          <cell r="N3494">
            <v>18</v>
          </cell>
          <cell r="O3494">
            <v>1</v>
          </cell>
          <cell r="P3494">
            <v>11.737</v>
          </cell>
          <cell r="Q3494">
            <v>0</v>
          </cell>
          <cell r="R3494">
            <v>11.737</v>
          </cell>
        </row>
        <row r="3495">
          <cell r="A3495" t="str">
            <v xml:space="preserve">Одесская 40 </v>
          </cell>
          <cell r="B3495" t="str">
            <v xml:space="preserve">Красная 184 ОФИС </v>
          </cell>
          <cell r="C3495" t="str">
            <v xml:space="preserve">Прочие </v>
          </cell>
          <cell r="D3495">
            <v>214.58</v>
          </cell>
          <cell r="E3495">
            <v>0</v>
          </cell>
          <cell r="F3495">
            <v>965.59</v>
          </cell>
          <cell r="G3495">
            <v>0.43</v>
          </cell>
          <cell r="H3495">
            <v>1.19</v>
          </cell>
          <cell r="I3495">
            <v>4.5999999999999996</v>
          </cell>
          <cell r="J3495" t="str">
            <v xml:space="preserve"> </v>
          </cell>
          <cell r="K3495">
            <v>167</v>
          </cell>
          <cell r="L3495">
            <v>1.9260000000000003E-2</v>
          </cell>
          <cell r="M3495">
            <v>-19</v>
          </cell>
          <cell r="N3495">
            <v>18</v>
          </cell>
          <cell r="O3495">
            <v>1</v>
          </cell>
          <cell r="P3495">
            <v>28.117999999999999</v>
          </cell>
          <cell r="Q3495">
            <v>0</v>
          </cell>
          <cell r="R3495">
            <v>28.117999999999999</v>
          </cell>
        </row>
        <row r="3496">
          <cell r="A3496" t="str">
            <v xml:space="preserve">Одесская 40 </v>
          </cell>
          <cell r="B3496" t="str">
            <v xml:space="preserve">Коммунаров 217А Адм зд </v>
          </cell>
          <cell r="C3496" t="str">
            <v xml:space="preserve">Прочие </v>
          </cell>
          <cell r="D3496">
            <v>622.79999999999995</v>
          </cell>
          <cell r="E3496">
            <v>0</v>
          </cell>
          <cell r="F3496">
            <v>2329.81</v>
          </cell>
          <cell r="G3496">
            <v>0.43</v>
          </cell>
          <cell r="H3496">
            <v>1.19</v>
          </cell>
          <cell r="I3496">
            <v>4.5999999999999996</v>
          </cell>
          <cell r="J3496" t="str">
            <v xml:space="preserve"> </v>
          </cell>
          <cell r="K3496">
            <v>167</v>
          </cell>
          <cell r="L3496">
            <v>4.6094999999999997E-2</v>
          </cell>
          <cell r="M3496">
            <v>-19</v>
          </cell>
          <cell r="N3496">
            <v>18</v>
          </cell>
          <cell r="O3496">
            <v>1</v>
          </cell>
          <cell r="P3496">
            <v>67.298000000000002</v>
          </cell>
          <cell r="Q3496">
            <v>0</v>
          </cell>
          <cell r="R3496">
            <v>67.298000000000002</v>
          </cell>
        </row>
        <row r="3497">
          <cell r="A3497" t="str">
            <v xml:space="preserve">Итого по котельной </v>
          </cell>
          <cell r="B3497" t="str">
            <v xml:space="preserve">собственное ---------------------------- </v>
          </cell>
          <cell r="C3497" t="str">
            <v xml:space="preserve">По всем группам </v>
          </cell>
          <cell r="D3497">
            <v>48775.13</v>
          </cell>
          <cell r="E3497">
            <v>155430</v>
          </cell>
          <cell r="F3497">
            <v>223470.45699999999</v>
          </cell>
          <cell r="H3497">
            <v>1.19</v>
          </cell>
          <cell r="L3497">
            <v>3.6133650000000004</v>
          </cell>
          <cell r="P3497">
            <v>5179.5010000000002</v>
          </cell>
          <cell r="Q3497">
            <v>2132.3140000000003</v>
          </cell>
          <cell r="R3497">
            <v>5327.7819999999992</v>
          </cell>
        </row>
        <row r="3498">
          <cell r="A3498" t="str">
            <v xml:space="preserve"> </v>
          </cell>
          <cell r="B3498" t="str">
            <v xml:space="preserve"> </v>
          </cell>
          <cell r="C3498" t="str">
            <v xml:space="preserve">Бюджет </v>
          </cell>
          <cell r="D3498">
            <v>8968.42</v>
          </cell>
          <cell r="E3498">
            <v>37331</v>
          </cell>
          <cell r="F3498">
            <v>56171.069999999992</v>
          </cell>
          <cell r="H3498">
            <v>1.19</v>
          </cell>
          <cell r="L3498">
            <v>0.75146500000000005</v>
          </cell>
          <cell r="P3498">
            <v>1011.7259999999998</v>
          </cell>
          <cell r="Q3498">
            <v>0</v>
          </cell>
          <cell r="R3498">
            <v>1011.7259999999998</v>
          </cell>
        </row>
        <row r="3499">
          <cell r="A3499" t="str">
            <v xml:space="preserve"> </v>
          </cell>
          <cell r="B3499" t="str">
            <v xml:space="preserve"> </v>
          </cell>
          <cell r="C3499" t="str">
            <v xml:space="preserve">"Население" в т.ч. "Жилзаказчик" </v>
          </cell>
          <cell r="D3499">
            <v>19329.3</v>
          </cell>
          <cell r="E3499">
            <v>87129</v>
          </cell>
          <cell r="F3499">
            <v>77101.86</v>
          </cell>
          <cell r="H3499">
            <v>1.19</v>
          </cell>
          <cell r="L3499">
            <v>1.3589509999999998</v>
          </cell>
          <cell r="P3499">
            <v>1984.0330000000001</v>
          </cell>
          <cell r="Q3499">
            <v>2132.3140000000003</v>
          </cell>
          <cell r="R3499">
            <v>2132.3140000000003</v>
          </cell>
        </row>
        <row r="3500">
          <cell r="A3500" t="str">
            <v xml:space="preserve"> </v>
          </cell>
          <cell r="B3500" t="str">
            <v xml:space="preserve"> </v>
          </cell>
          <cell r="C3500" t="str">
            <v xml:space="preserve">Жилзаказчик </v>
          </cell>
          <cell r="D3500">
            <v>12312.5</v>
          </cell>
          <cell r="E3500">
            <v>56808</v>
          </cell>
          <cell r="F3500">
            <v>46780.86</v>
          </cell>
          <cell r="H3500">
            <v>1.19</v>
          </cell>
          <cell r="L3500">
            <v>0.84071299999999993</v>
          </cell>
          <cell r="P3500">
            <v>1227.4190000000001</v>
          </cell>
          <cell r="Q3500">
            <v>1334.2930000000001</v>
          </cell>
          <cell r="R3500">
            <v>1334.2930000000001</v>
          </cell>
        </row>
        <row r="3501">
          <cell r="A3501" t="str">
            <v xml:space="preserve"> </v>
          </cell>
          <cell r="B3501" t="str">
            <v xml:space="preserve"> </v>
          </cell>
          <cell r="C3501" t="str">
            <v xml:space="preserve">Прочие </v>
          </cell>
          <cell r="D3501">
            <v>20477.41</v>
          </cell>
          <cell r="E3501">
            <v>30970</v>
          </cell>
          <cell r="F3501">
            <v>90197.527000000002</v>
          </cell>
          <cell r="H3501">
            <v>1.19</v>
          </cell>
          <cell r="L3501">
            <v>1.5029490000000003</v>
          </cell>
          <cell r="P3501">
            <v>2183.7420000000002</v>
          </cell>
          <cell r="Q3501">
            <v>0</v>
          </cell>
          <cell r="R3501">
            <v>2183.7420000000002</v>
          </cell>
        </row>
        <row r="3502">
          <cell r="A3502" t="str">
            <v>Тепловые потери в наружных сетях потребителей</v>
          </cell>
          <cell r="H3502">
            <v>1.19</v>
          </cell>
        </row>
        <row r="3503">
          <cell r="A3503" t="str">
            <v xml:space="preserve">П.ЗНАМ.ГАГАР.9/1 </v>
          </cell>
          <cell r="B3503" t="str">
            <v xml:space="preserve">ЗНАМ ВИНОГРАДНАЯ 2 Ж/Д </v>
          </cell>
          <cell r="C3503" t="str">
            <v xml:space="preserve">Население </v>
          </cell>
          <cell r="D3503">
            <v>258.5</v>
          </cell>
          <cell r="E3503">
            <v>614</v>
          </cell>
          <cell r="F3503">
            <v>614.26</v>
          </cell>
          <cell r="G3503">
            <v>0.69</v>
          </cell>
          <cell r="H3503">
            <v>1.19</v>
          </cell>
          <cell r="I3503">
            <v>4.5999999999999996</v>
          </cell>
          <cell r="J3503" t="str">
            <v xml:space="preserve">1 </v>
          </cell>
          <cell r="K3503">
            <v>167</v>
          </cell>
          <cell r="L3503">
            <v>1.9620000000000002E-2</v>
          </cell>
          <cell r="M3503">
            <v>-19</v>
          </cell>
          <cell r="N3503">
            <v>18</v>
          </cell>
          <cell r="O3503">
            <v>1</v>
          </cell>
          <cell r="P3503">
            <v>28.645</v>
          </cell>
          <cell r="Q3503">
            <v>34.295999999999999</v>
          </cell>
          <cell r="R3503">
            <v>34.295999999999999</v>
          </cell>
        </row>
        <row r="3504">
          <cell r="A3504" t="str">
            <v xml:space="preserve">П.ЗНАМ.ГАГАР.9/1 </v>
          </cell>
          <cell r="B3504" t="str">
            <v xml:space="preserve">Знам Ясеневая 30 ж/д </v>
          </cell>
          <cell r="C3504" t="str">
            <v xml:space="preserve">Население </v>
          </cell>
          <cell r="D3504">
            <v>113.6</v>
          </cell>
          <cell r="E3504">
            <v>511</v>
          </cell>
          <cell r="F3504">
            <v>511.09</v>
          </cell>
          <cell r="G3504">
            <v>0.70778200000000002</v>
          </cell>
          <cell r="H3504">
            <v>1.19</v>
          </cell>
          <cell r="I3504">
            <v>4.5999999999999996</v>
          </cell>
          <cell r="J3504" t="str">
            <v xml:space="preserve">1 </v>
          </cell>
          <cell r="K3504">
            <v>167</v>
          </cell>
          <cell r="L3504">
            <v>1.678E-2</v>
          </cell>
          <cell r="M3504">
            <v>-19</v>
          </cell>
          <cell r="N3504">
            <v>18</v>
          </cell>
          <cell r="O3504">
            <v>1</v>
          </cell>
          <cell r="P3504">
            <v>24.498000000000001</v>
          </cell>
          <cell r="Q3504">
            <v>15.07</v>
          </cell>
          <cell r="R3504">
            <v>15.07</v>
          </cell>
        </row>
        <row r="3505">
          <cell r="A3505" t="str">
            <v xml:space="preserve">П.ЗНАМ.ГАГАР.9/1 </v>
          </cell>
          <cell r="B3505" t="str">
            <v xml:space="preserve">п.Знам. Гагарина д.33 неж.пом. </v>
          </cell>
          <cell r="C3505" t="str">
            <v xml:space="preserve">Прочие </v>
          </cell>
          <cell r="D3505">
            <v>172.96</v>
          </cell>
          <cell r="E3505">
            <v>0</v>
          </cell>
          <cell r="F3505">
            <v>605.37</v>
          </cell>
          <cell r="G3505">
            <v>0.43</v>
          </cell>
          <cell r="H3505">
            <v>1.19</v>
          </cell>
          <cell r="I3505">
            <v>4.5999999999999996</v>
          </cell>
          <cell r="J3505" t="str">
            <v xml:space="preserve"> </v>
          </cell>
          <cell r="K3505">
            <v>167</v>
          </cell>
          <cell r="L3505">
            <v>1.2074999999999999E-2</v>
          </cell>
          <cell r="M3505">
            <v>-19</v>
          </cell>
          <cell r="N3505">
            <v>18</v>
          </cell>
          <cell r="O3505">
            <v>1</v>
          </cell>
          <cell r="P3505">
            <v>17.629000000000001</v>
          </cell>
          <cell r="Q3505">
            <v>0</v>
          </cell>
          <cell r="R3505">
            <v>17.629000000000001</v>
          </cell>
        </row>
        <row r="3506">
          <cell r="A3506" t="str">
            <v xml:space="preserve">П.ЗНАМ.ГАГАР.9/1 </v>
          </cell>
          <cell r="B3506" t="str">
            <v xml:space="preserve">Знам Виноградная 22 ж/д </v>
          </cell>
          <cell r="C3506" t="str">
            <v xml:space="preserve">Население </v>
          </cell>
          <cell r="D3506">
            <v>46.4</v>
          </cell>
          <cell r="E3506">
            <v>209</v>
          </cell>
          <cell r="F3506">
            <v>208.86</v>
          </cell>
          <cell r="G3506">
            <v>0.82</v>
          </cell>
          <cell r="H3506">
            <v>1.19</v>
          </cell>
          <cell r="I3506">
            <v>4.5999999999999996</v>
          </cell>
          <cell r="J3506" t="str">
            <v xml:space="preserve">1 </v>
          </cell>
          <cell r="K3506">
            <v>167</v>
          </cell>
          <cell r="L3506">
            <v>7.9100000000000004E-3</v>
          </cell>
          <cell r="M3506">
            <v>-19</v>
          </cell>
          <cell r="N3506">
            <v>18</v>
          </cell>
          <cell r="O3506">
            <v>1</v>
          </cell>
          <cell r="P3506">
            <v>11.548999999999999</v>
          </cell>
          <cell r="Q3506">
            <v>6.1580000000000004</v>
          </cell>
          <cell r="R3506">
            <v>6.1580000000000004</v>
          </cell>
        </row>
        <row r="3507">
          <cell r="A3507" t="str">
            <v xml:space="preserve">П.ЗНАМ.ГАГАР.9/1 </v>
          </cell>
          <cell r="B3507" t="str">
            <v xml:space="preserve">ЗНАМ БЫТ.АЭРОПОРТ </v>
          </cell>
          <cell r="C3507" t="str">
            <v xml:space="preserve">Прочие </v>
          </cell>
          <cell r="D3507">
            <v>380.24</v>
          </cell>
          <cell r="E3507">
            <v>1843</v>
          </cell>
          <cell r="F3507">
            <v>1711.09</v>
          </cell>
          <cell r="G3507">
            <v>0.43</v>
          </cell>
          <cell r="H3507">
            <v>1.19</v>
          </cell>
          <cell r="I3507">
            <v>4.5999999999999996</v>
          </cell>
          <cell r="J3507" t="str">
            <v xml:space="preserve"> </v>
          </cell>
          <cell r="K3507">
            <v>167</v>
          </cell>
          <cell r="L3507">
            <v>3.4130000000000001E-2</v>
          </cell>
          <cell r="M3507">
            <v>-19</v>
          </cell>
          <cell r="N3507">
            <v>18</v>
          </cell>
          <cell r="O3507">
            <v>1</v>
          </cell>
          <cell r="P3507">
            <v>49.829000000000001</v>
          </cell>
          <cell r="Q3507">
            <v>0</v>
          </cell>
          <cell r="R3507">
            <v>49.829000000000001</v>
          </cell>
        </row>
        <row r="3508">
          <cell r="A3508" t="str">
            <v xml:space="preserve">П.ЗНАМ.ГАГАР.9/1 </v>
          </cell>
          <cell r="B3508" t="str">
            <v xml:space="preserve">ЗНАМ СКЛАД ПРОМЗОНА АЭРОПОРТ </v>
          </cell>
          <cell r="C3508" t="str">
            <v xml:space="preserve">Прочие </v>
          </cell>
          <cell r="D3508">
            <v>232.35</v>
          </cell>
          <cell r="E3508">
            <v>824</v>
          </cell>
          <cell r="F3508">
            <v>1045.5899999999999</v>
          </cell>
          <cell r="G3508">
            <v>0.60000000000000009</v>
          </cell>
          <cell r="H3508">
            <v>1.19</v>
          </cell>
          <cell r="I3508">
            <v>4.5999999999999996</v>
          </cell>
          <cell r="J3508" t="str">
            <v xml:space="preserve"> </v>
          </cell>
          <cell r="K3508">
            <v>167</v>
          </cell>
          <cell r="L3508">
            <v>2.9100999999999998E-2</v>
          </cell>
          <cell r="M3508">
            <v>-19</v>
          </cell>
          <cell r="N3508">
            <v>18</v>
          </cell>
          <cell r="O3508">
            <v>1</v>
          </cell>
          <cell r="P3508">
            <v>42.487000000000002</v>
          </cell>
          <cell r="Q3508">
            <v>0</v>
          </cell>
          <cell r="R3508">
            <v>42.487000000000002</v>
          </cell>
        </row>
        <row r="3509">
          <cell r="A3509" t="str">
            <v xml:space="preserve">П.ЗНАМ.ГАГАР.9/1 </v>
          </cell>
          <cell r="B3509" t="str">
            <v xml:space="preserve">ЗНАМ ЦЕХ ПРОМЗОНА АЭРОПОРТ </v>
          </cell>
          <cell r="C3509" t="str">
            <v xml:space="preserve">Прочие </v>
          </cell>
          <cell r="D3509">
            <v>599.17999999999995</v>
          </cell>
          <cell r="E3509">
            <v>3960</v>
          </cell>
          <cell r="F3509">
            <v>2696.32</v>
          </cell>
          <cell r="G3509">
            <v>0.5</v>
          </cell>
          <cell r="H3509">
            <v>1.19</v>
          </cell>
          <cell r="I3509">
            <v>4.5999999999999996</v>
          </cell>
          <cell r="J3509" t="str">
            <v xml:space="preserve"> </v>
          </cell>
          <cell r="K3509">
            <v>167</v>
          </cell>
          <cell r="L3509">
            <v>6.2536999999999995E-2</v>
          </cell>
          <cell r="M3509">
            <v>-19</v>
          </cell>
          <cell r="N3509">
            <v>18</v>
          </cell>
          <cell r="O3509">
            <v>1</v>
          </cell>
          <cell r="P3509">
            <v>91.302999999999997</v>
          </cell>
          <cell r="Q3509">
            <v>0</v>
          </cell>
          <cell r="R3509">
            <v>91.302999999999997</v>
          </cell>
        </row>
        <row r="3510">
          <cell r="A3510" t="str">
            <v xml:space="preserve">П.ЗНАМ.ГАГАР.9/1 </v>
          </cell>
          <cell r="B3510" t="str">
            <v xml:space="preserve">Знам Платановая 35 ж/д </v>
          </cell>
          <cell r="C3510" t="str">
            <v xml:space="preserve">Население </v>
          </cell>
          <cell r="D3510">
            <v>175.9</v>
          </cell>
          <cell r="E3510">
            <v>989</v>
          </cell>
          <cell r="F3510">
            <v>988.74</v>
          </cell>
          <cell r="G3510">
            <v>0.65</v>
          </cell>
          <cell r="H3510">
            <v>1.19</v>
          </cell>
          <cell r="I3510">
            <v>4.5999999999999996</v>
          </cell>
          <cell r="J3510" t="str">
            <v xml:space="preserve">1 </v>
          </cell>
          <cell r="K3510">
            <v>167</v>
          </cell>
          <cell r="L3510">
            <v>2.9811999999999998E-2</v>
          </cell>
          <cell r="M3510">
            <v>-19</v>
          </cell>
          <cell r="N3510">
            <v>18</v>
          </cell>
          <cell r="O3510">
            <v>1</v>
          </cell>
          <cell r="P3510">
            <v>43.526000000000003</v>
          </cell>
          <cell r="Q3510">
            <v>23.338999999999999</v>
          </cell>
          <cell r="R3510">
            <v>23.338999999999999</v>
          </cell>
        </row>
        <row r="3511">
          <cell r="A3511" t="str">
            <v xml:space="preserve">П.ЗНАМ.ГАГАР.9/1 </v>
          </cell>
          <cell r="B3511" t="str">
            <v xml:space="preserve">ЗНАМ Гагарина 22 Пожар депо </v>
          </cell>
          <cell r="C3511" t="str">
            <v xml:space="preserve">Прочие </v>
          </cell>
          <cell r="D3511">
            <v>369.17</v>
          </cell>
          <cell r="E3511">
            <v>1750</v>
          </cell>
          <cell r="F3511">
            <v>1661.26</v>
          </cell>
          <cell r="G3511">
            <v>0.48</v>
          </cell>
          <cell r="H3511">
            <v>1.19</v>
          </cell>
          <cell r="I3511">
            <v>4.5999999999999996</v>
          </cell>
          <cell r="J3511" t="str">
            <v xml:space="preserve"> </v>
          </cell>
          <cell r="K3511">
            <v>167</v>
          </cell>
          <cell r="L3511">
            <v>3.3989999999999999E-2</v>
          </cell>
          <cell r="M3511">
            <v>-19</v>
          </cell>
          <cell r="N3511">
            <v>15</v>
          </cell>
          <cell r="O3511">
            <v>1</v>
          </cell>
          <cell r="P3511">
            <v>41.981999999999999</v>
          </cell>
          <cell r="Q3511">
            <v>0</v>
          </cell>
          <cell r="R3511">
            <v>41.981999999999999</v>
          </cell>
        </row>
        <row r="3512">
          <cell r="A3512" t="str">
            <v xml:space="preserve">П.ЗНАМ.ГАГАР.9/1 </v>
          </cell>
          <cell r="B3512" t="str">
            <v xml:space="preserve">ЗНАМ Первомайс 1 ФИЗИОЛОГ.КОРП. </v>
          </cell>
          <cell r="C3512" t="str">
            <v xml:space="preserve">Прочие </v>
          </cell>
          <cell r="D3512">
            <v>1014.71</v>
          </cell>
          <cell r="E3512">
            <v>3708</v>
          </cell>
          <cell r="F3512">
            <v>4566.18</v>
          </cell>
          <cell r="G3512">
            <v>0.37</v>
          </cell>
          <cell r="H3512">
            <v>1.19</v>
          </cell>
          <cell r="I3512">
            <v>4.5999999999999996</v>
          </cell>
          <cell r="J3512" t="str">
            <v xml:space="preserve"> </v>
          </cell>
          <cell r="K3512">
            <v>167</v>
          </cell>
          <cell r="L3512">
            <v>7.8370000000000009E-2</v>
          </cell>
          <cell r="M3512">
            <v>-19</v>
          </cell>
          <cell r="N3512">
            <v>18</v>
          </cell>
          <cell r="O3512">
            <v>1</v>
          </cell>
          <cell r="P3512">
            <v>114.41800000000001</v>
          </cell>
          <cell r="Q3512">
            <v>0</v>
          </cell>
          <cell r="R3512">
            <v>114.41800000000001</v>
          </cell>
        </row>
        <row r="3513">
          <cell r="A3513" t="str">
            <v xml:space="preserve">П.ЗНАМ.ГАГАР.9/1 </v>
          </cell>
          <cell r="B3513" t="str">
            <v xml:space="preserve">ЗНАМ Первомайс 6 ЛАБОР.КОРП. </v>
          </cell>
          <cell r="C3513" t="str">
            <v xml:space="preserve">Прочие </v>
          </cell>
          <cell r="D3513">
            <v>777.21</v>
          </cell>
          <cell r="E3513">
            <v>3223</v>
          </cell>
          <cell r="F3513">
            <v>2875.7</v>
          </cell>
          <cell r="G3513">
            <v>0.37</v>
          </cell>
          <cell r="H3513">
            <v>1.19</v>
          </cell>
          <cell r="I3513">
            <v>4.5999999999999996</v>
          </cell>
          <cell r="J3513" t="str">
            <v xml:space="preserve"> </v>
          </cell>
          <cell r="K3513">
            <v>167</v>
          </cell>
          <cell r="L3513">
            <v>4.9355999999999997E-2</v>
          </cell>
          <cell r="M3513">
            <v>-19</v>
          </cell>
          <cell r="N3513">
            <v>18</v>
          </cell>
          <cell r="O3513">
            <v>1</v>
          </cell>
          <cell r="P3513">
            <v>72.058999999999997</v>
          </cell>
          <cell r="Q3513">
            <v>0</v>
          </cell>
          <cell r="R3513">
            <v>72.058999999999997</v>
          </cell>
        </row>
        <row r="3514">
          <cell r="A3514" t="str">
            <v xml:space="preserve">П.ЗНАМ.ГАГАР.9/1 </v>
          </cell>
          <cell r="B3514" t="str">
            <v xml:space="preserve">Знам Первомайск 4 АДМ.КОР. </v>
          </cell>
          <cell r="C3514" t="str">
            <v xml:space="preserve">Прочие </v>
          </cell>
          <cell r="D3514">
            <v>6256.41</v>
          </cell>
          <cell r="E3514">
            <v>0</v>
          </cell>
          <cell r="F3514">
            <v>23148.71</v>
          </cell>
          <cell r="G3514">
            <v>0.32</v>
          </cell>
          <cell r="H3514">
            <v>1.19</v>
          </cell>
          <cell r="I3514">
            <v>4.5999999999999996</v>
          </cell>
          <cell r="J3514" t="str">
            <v xml:space="preserve"> </v>
          </cell>
          <cell r="K3514">
            <v>167</v>
          </cell>
          <cell r="L3514">
            <v>0.343615</v>
          </cell>
          <cell r="M3514">
            <v>-19</v>
          </cell>
          <cell r="N3514">
            <v>18</v>
          </cell>
          <cell r="O3514">
            <v>1</v>
          </cell>
          <cell r="P3514">
            <v>501.67</v>
          </cell>
          <cell r="Q3514">
            <v>0</v>
          </cell>
          <cell r="R3514">
            <v>501.67</v>
          </cell>
        </row>
        <row r="3515">
          <cell r="A3515" t="str">
            <v xml:space="preserve">П.ЗНАМ.ГАГАР.9/1 </v>
          </cell>
          <cell r="B3515" t="str">
            <v xml:space="preserve">Пр. Аэропортовский 7 адм.зд. </v>
          </cell>
          <cell r="C3515" t="str">
            <v xml:space="preserve">Прочие </v>
          </cell>
          <cell r="D3515">
            <v>642.70000000000005</v>
          </cell>
          <cell r="E3515">
            <v>3212</v>
          </cell>
          <cell r="F3515">
            <v>3177.01965475718</v>
          </cell>
          <cell r="G3515">
            <v>0.43</v>
          </cell>
          <cell r="H3515">
            <v>1.19</v>
          </cell>
          <cell r="I3515">
            <v>4.5999999999999996</v>
          </cell>
          <cell r="J3515" t="str">
            <v xml:space="preserve"> </v>
          </cell>
          <cell r="K3515">
            <v>167</v>
          </cell>
          <cell r="L3515">
            <v>6.337000000000001E-2</v>
          </cell>
          <cell r="M3515">
            <v>-19</v>
          </cell>
          <cell r="N3515">
            <v>18</v>
          </cell>
          <cell r="O3515">
            <v>1</v>
          </cell>
          <cell r="P3515">
            <v>92.519000000000005</v>
          </cell>
          <cell r="Q3515">
            <v>0</v>
          </cell>
          <cell r="R3515">
            <v>92.519000000000005</v>
          </cell>
        </row>
        <row r="3516">
          <cell r="A3516" t="str">
            <v xml:space="preserve">П.ЗНАМ.ГАГАР.9/1 </v>
          </cell>
          <cell r="B3516" t="str">
            <v xml:space="preserve">Знам Гагарина 10 ж/д </v>
          </cell>
          <cell r="C3516" t="str">
            <v xml:space="preserve">Жилзаказчик </v>
          </cell>
          <cell r="D3516">
            <v>573.79999999999995</v>
          </cell>
          <cell r="E3516">
            <v>2195</v>
          </cell>
          <cell r="F3516">
            <v>2193</v>
          </cell>
          <cell r="G3516">
            <v>0.53</v>
          </cell>
          <cell r="H3516">
            <v>1.19</v>
          </cell>
          <cell r="I3516">
            <v>4.5999999999999996</v>
          </cell>
          <cell r="J3516" t="str">
            <v xml:space="preserve">2 </v>
          </cell>
          <cell r="K3516">
            <v>167</v>
          </cell>
          <cell r="L3516">
            <v>5.3508E-2</v>
          </cell>
          <cell r="M3516">
            <v>-19</v>
          </cell>
          <cell r="N3516">
            <v>18</v>
          </cell>
          <cell r="O3516">
            <v>1</v>
          </cell>
          <cell r="P3516">
            <v>78.12</v>
          </cell>
          <cell r="Q3516">
            <v>76.125</v>
          </cell>
          <cell r="R3516">
            <v>76.125</v>
          </cell>
        </row>
        <row r="3517">
          <cell r="A3517" t="str">
            <v xml:space="preserve">П.ЗНАМ.ГАГАР.9/1 </v>
          </cell>
          <cell r="B3517" t="str">
            <v xml:space="preserve">Знам Гагарина 12 ж/д </v>
          </cell>
          <cell r="C3517" t="str">
            <v xml:space="preserve">Жилзаказчик </v>
          </cell>
          <cell r="D3517">
            <v>646.20000000000005</v>
          </cell>
          <cell r="E3517">
            <v>2202</v>
          </cell>
          <cell r="F3517">
            <v>2293.6000000000004</v>
          </cell>
          <cell r="G3517">
            <v>0.53</v>
          </cell>
          <cell r="H3517">
            <v>1.19</v>
          </cell>
          <cell r="I3517">
            <v>4.5999999999999996</v>
          </cell>
          <cell r="J3517" t="str">
            <v xml:space="preserve">2 </v>
          </cell>
          <cell r="K3517">
            <v>167</v>
          </cell>
          <cell r="L3517">
            <v>5.5962999999999992E-2</v>
          </cell>
          <cell r="M3517">
            <v>-19</v>
          </cell>
          <cell r="N3517">
            <v>18</v>
          </cell>
          <cell r="O3517">
            <v>1</v>
          </cell>
          <cell r="P3517">
            <v>78.369</v>
          </cell>
          <cell r="Q3517">
            <v>82.626999999999995</v>
          </cell>
          <cell r="R3517">
            <v>82.626999999999995</v>
          </cell>
        </row>
        <row r="3518">
          <cell r="A3518" t="str">
            <v xml:space="preserve">П.ЗНАМ.ГАГАР.9/1 </v>
          </cell>
          <cell r="B3518" t="str">
            <v xml:space="preserve">Знам Гагарина 14 ж/д </v>
          </cell>
          <cell r="C3518" t="str">
            <v xml:space="preserve">Жилзаказчик </v>
          </cell>
          <cell r="D3518">
            <v>576.70000000000005</v>
          </cell>
          <cell r="E3518">
            <v>2497</v>
          </cell>
          <cell r="F3518">
            <v>2494.98</v>
          </cell>
          <cell r="G3518">
            <v>0.52</v>
          </cell>
          <cell r="H3518">
            <v>1.19</v>
          </cell>
          <cell r="I3518">
            <v>4.5999999999999996</v>
          </cell>
          <cell r="J3518" t="str">
            <v xml:space="preserve">2 </v>
          </cell>
          <cell r="K3518">
            <v>167</v>
          </cell>
          <cell r="L3518">
            <v>6.0181999999999999E-2</v>
          </cell>
          <cell r="M3518">
            <v>-19</v>
          </cell>
          <cell r="N3518">
            <v>18</v>
          </cell>
          <cell r="O3518">
            <v>1</v>
          </cell>
          <cell r="P3518">
            <v>87.866</v>
          </cell>
          <cell r="Q3518">
            <v>76.512</v>
          </cell>
          <cell r="R3518">
            <v>76.512</v>
          </cell>
        </row>
        <row r="3519">
          <cell r="A3519" t="str">
            <v xml:space="preserve">П.ЗНАМ.ГАГАР.9/1 </v>
          </cell>
          <cell r="B3519" t="str">
            <v xml:space="preserve">Знам Гагарина 16 ж/д </v>
          </cell>
          <cell r="C3519" t="str">
            <v xml:space="preserve">Жилзаказчик </v>
          </cell>
          <cell r="D3519">
            <v>574</v>
          </cell>
          <cell r="E3519">
            <v>2190</v>
          </cell>
          <cell r="F3519">
            <v>2188</v>
          </cell>
          <cell r="G3519">
            <v>0.53</v>
          </cell>
          <cell r="H3519">
            <v>1.19</v>
          </cell>
          <cell r="I3519">
            <v>4.5999999999999996</v>
          </cell>
          <cell r="J3519" t="str">
            <v xml:space="preserve">2 </v>
          </cell>
          <cell r="K3519">
            <v>167</v>
          </cell>
          <cell r="L3519">
            <v>5.3385999999999996E-2</v>
          </cell>
          <cell r="M3519">
            <v>-19</v>
          </cell>
          <cell r="N3519">
            <v>18</v>
          </cell>
          <cell r="O3519">
            <v>1</v>
          </cell>
          <cell r="P3519">
            <v>77.941999999999993</v>
          </cell>
          <cell r="Q3519">
            <v>76.153000000000006</v>
          </cell>
          <cell r="R3519">
            <v>76.153000000000006</v>
          </cell>
        </row>
        <row r="3520">
          <cell r="A3520" t="str">
            <v xml:space="preserve">П.ЗНАМ.ГАГАР.9/1 </v>
          </cell>
          <cell r="B3520" t="str">
            <v xml:space="preserve">Знам Гагарина 18 ж/д </v>
          </cell>
          <cell r="C3520" t="str">
            <v xml:space="preserve">Жилзаказчик </v>
          </cell>
          <cell r="D3520">
            <v>632.38</v>
          </cell>
          <cell r="E3520">
            <v>2190</v>
          </cell>
          <cell r="F3520">
            <v>2284.1999999999998</v>
          </cell>
          <cell r="G3520">
            <v>0.53</v>
          </cell>
          <cell r="H3520">
            <v>1.19</v>
          </cell>
          <cell r="I3520">
            <v>4.5999999999999996</v>
          </cell>
          <cell r="J3520" t="str">
            <v xml:space="preserve">2 </v>
          </cell>
          <cell r="K3520">
            <v>167</v>
          </cell>
          <cell r="L3520">
            <v>5.5733000000000005E-2</v>
          </cell>
          <cell r="M3520">
            <v>-19</v>
          </cell>
          <cell r="N3520">
            <v>18</v>
          </cell>
          <cell r="O3520">
            <v>1</v>
          </cell>
          <cell r="P3520">
            <v>77.941999999999993</v>
          </cell>
          <cell r="Q3520">
            <v>81.061999999999998</v>
          </cell>
          <cell r="R3520">
            <v>81.061999999999998</v>
          </cell>
        </row>
        <row r="3521">
          <cell r="A3521" t="str">
            <v xml:space="preserve">П.ЗНАМ.ГАГАР.9/1 </v>
          </cell>
          <cell r="B3521" t="str">
            <v xml:space="preserve">Знам Гагарина 20 ж/д </v>
          </cell>
          <cell r="C3521" t="str">
            <v xml:space="preserve">Жилзаказчик </v>
          </cell>
          <cell r="D3521">
            <v>697.44</v>
          </cell>
          <cell r="E3521">
            <v>2202</v>
          </cell>
          <cell r="F3521">
            <v>2396.8000000000002</v>
          </cell>
          <cell r="G3521">
            <v>0.53</v>
          </cell>
          <cell r="H3521">
            <v>1.19</v>
          </cell>
          <cell r="I3521">
            <v>4.5999999999999996</v>
          </cell>
          <cell r="J3521" t="str">
            <v xml:space="preserve">2 </v>
          </cell>
          <cell r="K3521">
            <v>167</v>
          </cell>
          <cell r="L3521">
            <v>5.8480999999999984E-2</v>
          </cell>
          <cell r="M3521">
            <v>-19</v>
          </cell>
          <cell r="N3521">
            <v>18</v>
          </cell>
          <cell r="O3521">
            <v>1</v>
          </cell>
          <cell r="P3521">
            <v>78.369</v>
          </cell>
          <cell r="Q3521">
            <v>86.462999999999994</v>
          </cell>
          <cell r="R3521">
            <v>86.462999999999994</v>
          </cell>
        </row>
        <row r="3522">
          <cell r="A3522" t="str">
            <v xml:space="preserve">П.ЗНАМ.ГАГАР.9/1 </v>
          </cell>
          <cell r="B3522" t="str">
            <v xml:space="preserve">Знам Светлая 1 </v>
          </cell>
          <cell r="C3522" t="str">
            <v xml:space="preserve">Жилзаказчик </v>
          </cell>
          <cell r="D3522">
            <v>586.65</v>
          </cell>
          <cell r="E3522">
            <v>4138</v>
          </cell>
          <cell r="F3522">
            <v>4150.17</v>
          </cell>
          <cell r="G3522">
            <v>0.47</v>
          </cell>
          <cell r="H3522">
            <v>1.19</v>
          </cell>
          <cell r="I3522">
            <v>4.5999999999999996</v>
          </cell>
          <cell r="J3522" t="str">
            <v xml:space="preserve">2 </v>
          </cell>
          <cell r="K3522">
            <v>167</v>
          </cell>
          <cell r="L3522">
            <v>8.9903999999999998E-2</v>
          </cell>
          <cell r="M3522">
            <v>-19</v>
          </cell>
          <cell r="N3522">
            <v>18</v>
          </cell>
          <cell r="O3522">
            <v>1</v>
          </cell>
          <cell r="P3522">
            <v>130.809</v>
          </cell>
          <cell r="Q3522">
            <v>77.292000000000002</v>
          </cell>
          <cell r="R3522">
            <v>77.292000000000002</v>
          </cell>
        </row>
        <row r="3523">
          <cell r="A3523" t="str">
            <v xml:space="preserve">П.ЗНАМ.ГАГАР.9/1 </v>
          </cell>
          <cell r="B3523" t="str">
            <v xml:space="preserve">Знам Светлая 11 </v>
          </cell>
          <cell r="C3523" t="str">
            <v xml:space="preserve">Жилзаказчик </v>
          </cell>
          <cell r="D3523">
            <v>602.9</v>
          </cell>
          <cell r="E3523">
            <v>2524</v>
          </cell>
          <cell r="F3523">
            <v>2522</v>
          </cell>
          <cell r="G3523">
            <v>0.52</v>
          </cell>
          <cell r="H3523">
            <v>1.19</v>
          </cell>
          <cell r="I3523">
            <v>4.5999999999999996</v>
          </cell>
          <cell r="J3523" t="str">
            <v xml:space="preserve">2 </v>
          </cell>
          <cell r="K3523">
            <v>167</v>
          </cell>
          <cell r="L3523">
            <v>6.0717E-2</v>
          </cell>
          <cell r="M3523">
            <v>-19</v>
          </cell>
          <cell r="N3523">
            <v>18</v>
          </cell>
          <cell r="O3523">
            <v>1</v>
          </cell>
          <cell r="P3523">
            <v>88.646000000000001</v>
          </cell>
          <cell r="Q3523">
            <v>79.989999999999995</v>
          </cell>
          <cell r="R3523">
            <v>79.989999999999995</v>
          </cell>
        </row>
        <row r="3524">
          <cell r="A3524" t="str">
            <v xml:space="preserve">П.ЗНАМ.ГАГАР.9/1 </v>
          </cell>
          <cell r="B3524" t="str">
            <v xml:space="preserve">Знам Светлая 13 </v>
          </cell>
          <cell r="C3524" t="str">
            <v xml:space="preserve">Жилзаказчик </v>
          </cell>
          <cell r="D3524">
            <v>615.70000000000005</v>
          </cell>
          <cell r="E3524">
            <v>3173</v>
          </cell>
          <cell r="F3524">
            <v>3171</v>
          </cell>
          <cell r="G3524">
            <v>0.49</v>
          </cell>
          <cell r="H3524">
            <v>1.19</v>
          </cell>
          <cell r="I3524">
            <v>4.5999999999999996</v>
          </cell>
          <cell r="J3524" t="str">
            <v xml:space="preserve">2 </v>
          </cell>
          <cell r="K3524">
            <v>167</v>
          </cell>
          <cell r="L3524">
            <v>7.2516999999999998E-2</v>
          </cell>
          <cell r="M3524">
            <v>-19</v>
          </cell>
          <cell r="N3524">
            <v>18</v>
          </cell>
          <cell r="O3524">
            <v>1</v>
          </cell>
          <cell r="P3524">
            <v>105.873</v>
          </cell>
          <cell r="Q3524">
            <v>81.686000000000007</v>
          </cell>
          <cell r="R3524">
            <v>81.686000000000007</v>
          </cell>
        </row>
        <row r="3525">
          <cell r="A3525" t="str">
            <v xml:space="preserve">П.ЗНАМ.ГАГАР.9/1 </v>
          </cell>
          <cell r="B3525" t="str">
            <v xml:space="preserve">Знам Светлая 15 </v>
          </cell>
          <cell r="C3525" t="str">
            <v xml:space="preserve">Жилзаказчик </v>
          </cell>
          <cell r="D3525">
            <v>590.28</v>
          </cell>
          <cell r="E3525">
            <v>2431</v>
          </cell>
          <cell r="F3525">
            <v>2453.1999999999998</v>
          </cell>
          <cell r="G3525">
            <v>0.52</v>
          </cell>
          <cell r="H3525">
            <v>1.19</v>
          </cell>
          <cell r="I3525">
            <v>4.5999999999999996</v>
          </cell>
          <cell r="J3525" t="str">
            <v xml:space="preserve">2 </v>
          </cell>
          <cell r="K3525">
            <v>167</v>
          </cell>
          <cell r="L3525">
            <v>5.9288E-2</v>
          </cell>
          <cell r="M3525">
            <v>-19</v>
          </cell>
          <cell r="N3525">
            <v>18</v>
          </cell>
          <cell r="O3525">
            <v>1</v>
          </cell>
          <cell r="P3525">
            <v>85.686999999999998</v>
          </cell>
          <cell r="Q3525">
            <v>77.491</v>
          </cell>
          <cell r="R3525">
            <v>77.491</v>
          </cell>
        </row>
        <row r="3526">
          <cell r="A3526" t="str">
            <v xml:space="preserve">П.ЗНАМ.ГАГАР.9/1 </v>
          </cell>
          <cell r="B3526" t="str">
            <v xml:space="preserve">Знам Светлая 17 </v>
          </cell>
          <cell r="C3526" t="str">
            <v xml:space="preserve">Жилзаказчик </v>
          </cell>
          <cell r="D3526">
            <v>683.35</v>
          </cell>
          <cell r="E3526">
            <v>2594</v>
          </cell>
          <cell r="F3526">
            <v>2677.8</v>
          </cell>
          <cell r="G3526">
            <v>0.52</v>
          </cell>
          <cell r="H3526">
            <v>1.19</v>
          </cell>
          <cell r="I3526">
            <v>4.5999999999999996</v>
          </cell>
          <cell r="J3526" t="str">
            <v xml:space="preserve">2 </v>
          </cell>
          <cell r="K3526">
            <v>167</v>
          </cell>
          <cell r="L3526">
            <v>6.4094999999999999E-2</v>
          </cell>
          <cell r="M3526">
            <v>-19</v>
          </cell>
          <cell r="N3526">
            <v>18</v>
          </cell>
          <cell r="O3526">
            <v>1</v>
          </cell>
          <cell r="P3526">
            <v>90.578000000000003</v>
          </cell>
          <cell r="Q3526">
            <v>87.816999999999993</v>
          </cell>
          <cell r="R3526">
            <v>87.816999999999993</v>
          </cell>
        </row>
        <row r="3527">
          <cell r="A3527" t="str">
            <v xml:space="preserve">П.ЗНАМ.ГАГАР.9/1 </v>
          </cell>
          <cell r="B3527" t="str">
            <v xml:space="preserve">Знам Светлая 19 Ж/Д </v>
          </cell>
          <cell r="C3527" t="str">
            <v xml:space="preserve">Жилзаказчик </v>
          </cell>
          <cell r="D3527">
            <v>594.9</v>
          </cell>
          <cell r="E3527">
            <v>2103</v>
          </cell>
          <cell r="F3527">
            <v>2163.4</v>
          </cell>
          <cell r="G3527">
            <v>0.53</v>
          </cell>
          <cell r="H3527">
            <v>1.19</v>
          </cell>
          <cell r="I3527">
            <v>4.5999999999999996</v>
          </cell>
          <cell r="J3527" t="str">
            <v xml:space="preserve">2 </v>
          </cell>
          <cell r="K3527">
            <v>167</v>
          </cell>
          <cell r="L3527">
            <v>5.2985999999999998E-2</v>
          </cell>
          <cell r="M3527">
            <v>-19</v>
          </cell>
          <cell r="N3527">
            <v>18</v>
          </cell>
          <cell r="O3527">
            <v>1</v>
          </cell>
          <cell r="P3527">
            <v>75.126000000000005</v>
          </cell>
          <cell r="Q3527">
            <v>76.855000000000004</v>
          </cell>
          <cell r="R3527">
            <v>76.855000000000004</v>
          </cell>
        </row>
        <row r="3528">
          <cell r="A3528" t="str">
            <v xml:space="preserve">П.ЗНАМ.ГАГАР.9/1 </v>
          </cell>
          <cell r="B3528" t="str">
            <v xml:space="preserve">Знам Светлая 21 </v>
          </cell>
          <cell r="C3528" t="str">
            <v xml:space="preserve">Жилзаказчик </v>
          </cell>
          <cell r="D3528">
            <v>2595.9300000000003</v>
          </cell>
          <cell r="E3528">
            <v>14109</v>
          </cell>
          <cell r="F3528">
            <v>14283.5</v>
          </cell>
          <cell r="G3528">
            <v>0.37</v>
          </cell>
          <cell r="H3528">
            <v>1.19</v>
          </cell>
          <cell r="I3528">
            <v>4.5999999999999996</v>
          </cell>
          <cell r="J3528" t="str">
            <v xml:space="preserve">2 </v>
          </cell>
          <cell r="K3528">
            <v>167</v>
          </cell>
          <cell r="L3528">
            <v>0.24515100000000001</v>
          </cell>
          <cell r="M3528">
            <v>-19</v>
          </cell>
          <cell r="N3528">
            <v>18</v>
          </cell>
          <cell r="O3528">
            <v>1</v>
          </cell>
          <cell r="P3528">
            <v>353.49099999999999</v>
          </cell>
          <cell r="Q3528">
            <v>338.54899999999998</v>
          </cell>
          <cell r="R3528">
            <v>338.54899999999998</v>
          </cell>
        </row>
        <row r="3529">
          <cell r="A3529" t="str">
            <v xml:space="preserve">П.ЗНАМ.ГАГАР.9/1 </v>
          </cell>
          <cell r="B3529" t="str">
            <v xml:space="preserve">Знам Светлая 23 </v>
          </cell>
          <cell r="C3529" t="str">
            <v xml:space="preserve">Жилзаказчик </v>
          </cell>
          <cell r="D3529">
            <v>954.5</v>
          </cell>
          <cell r="E3529">
            <v>4093</v>
          </cell>
          <cell r="F3529">
            <v>4092.71</v>
          </cell>
          <cell r="G3529">
            <v>0.47</v>
          </cell>
          <cell r="H3529">
            <v>1.19</v>
          </cell>
          <cell r="I3529">
            <v>4.5999999999999996</v>
          </cell>
          <cell r="J3529" t="str">
            <v xml:space="preserve">2 </v>
          </cell>
          <cell r="K3529">
            <v>167</v>
          </cell>
          <cell r="L3529">
            <v>8.8848999999999997E-2</v>
          </cell>
          <cell r="M3529">
            <v>-19</v>
          </cell>
          <cell r="N3529">
            <v>18</v>
          </cell>
          <cell r="O3529">
            <v>1</v>
          </cell>
          <cell r="P3529">
            <v>129.71799999999999</v>
          </cell>
          <cell r="Q3529">
            <v>126.63500000000001</v>
          </cell>
          <cell r="R3529">
            <v>126.63500000000001</v>
          </cell>
        </row>
        <row r="3530">
          <cell r="A3530" t="str">
            <v xml:space="preserve">П.ЗНАМ.ГАГАР.9/1 </v>
          </cell>
          <cell r="B3530" t="str">
            <v xml:space="preserve">Знам Светлая 3 </v>
          </cell>
          <cell r="C3530" t="str">
            <v xml:space="preserve">Жилзаказчик </v>
          </cell>
          <cell r="D3530">
            <v>585.9</v>
          </cell>
          <cell r="E3530">
            <v>2410</v>
          </cell>
          <cell r="F3530">
            <v>2408</v>
          </cell>
          <cell r="G3530">
            <v>0.52</v>
          </cell>
          <cell r="H3530">
            <v>1.19</v>
          </cell>
          <cell r="I3530">
            <v>4.5999999999999996</v>
          </cell>
          <cell r="J3530" t="str">
            <v xml:space="preserve">2 </v>
          </cell>
          <cell r="K3530">
            <v>167</v>
          </cell>
          <cell r="L3530">
            <v>5.8306999999999998E-2</v>
          </cell>
          <cell r="M3530">
            <v>-19</v>
          </cell>
          <cell r="N3530">
            <v>18</v>
          </cell>
          <cell r="O3530">
            <v>1</v>
          </cell>
          <cell r="P3530">
            <v>85.126999999999995</v>
          </cell>
          <cell r="Q3530">
            <v>77.733999999999995</v>
          </cell>
          <cell r="R3530">
            <v>77.733999999999995</v>
          </cell>
        </row>
        <row r="3531">
          <cell r="A3531" t="str">
            <v xml:space="preserve">П.ЗНАМ.ГАГАР.9/1 </v>
          </cell>
          <cell r="B3531" t="str">
            <v xml:space="preserve">Знам Светлая 5 </v>
          </cell>
          <cell r="C3531" t="str">
            <v xml:space="preserve">Жилзаказчик </v>
          </cell>
          <cell r="D3531">
            <v>574.1</v>
          </cell>
          <cell r="E3531">
            <v>2339</v>
          </cell>
          <cell r="F3531">
            <v>2337</v>
          </cell>
          <cell r="G3531">
            <v>0.52</v>
          </cell>
          <cell r="H3531">
            <v>1.19</v>
          </cell>
          <cell r="I3531">
            <v>4.5999999999999996</v>
          </cell>
          <cell r="J3531" t="str">
            <v xml:space="preserve">2 </v>
          </cell>
          <cell r="K3531">
            <v>167</v>
          </cell>
          <cell r="L3531">
            <v>5.6695999999999996E-2</v>
          </cell>
          <cell r="M3531">
            <v>-19</v>
          </cell>
          <cell r="N3531">
            <v>18</v>
          </cell>
          <cell r="O3531">
            <v>1</v>
          </cell>
          <cell r="P3531">
            <v>82.775999999999996</v>
          </cell>
          <cell r="Q3531">
            <v>76.164000000000001</v>
          </cell>
          <cell r="R3531">
            <v>76.164000000000001</v>
          </cell>
        </row>
        <row r="3532">
          <cell r="A3532" t="str">
            <v xml:space="preserve">П.ЗНАМ.ГАГАР.9/1 </v>
          </cell>
          <cell r="B3532" t="str">
            <v xml:space="preserve">Знам Светлая 7 </v>
          </cell>
          <cell r="C3532" t="str">
            <v xml:space="preserve">Жилзаказчик </v>
          </cell>
          <cell r="D3532">
            <v>535.70000000000005</v>
          </cell>
          <cell r="E3532">
            <v>2314</v>
          </cell>
          <cell r="F3532">
            <v>2312</v>
          </cell>
          <cell r="G3532">
            <v>0.52</v>
          </cell>
          <cell r="H3532">
            <v>1.19</v>
          </cell>
          <cell r="I3532">
            <v>4.5999999999999996</v>
          </cell>
          <cell r="J3532" t="str">
            <v xml:space="preserve">2 </v>
          </cell>
          <cell r="K3532">
            <v>167</v>
          </cell>
          <cell r="L3532">
            <v>5.6196999999999997E-2</v>
          </cell>
          <cell r="M3532">
            <v>-19</v>
          </cell>
          <cell r="N3532">
            <v>18</v>
          </cell>
          <cell r="O3532">
            <v>1</v>
          </cell>
          <cell r="P3532">
            <v>82.046000000000006</v>
          </cell>
          <cell r="Q3532">
            <v>71.072999999999993</v>
          </cell>
          <cell r="R3532">
            <v>71.072999999999993</v>
          </cell>
        </row>
        <row r="3533">
          <cell r="A3533" t="str">
            <v xml:space="preserve">П.ЗНАМ.ГАГАР.9/1 </v>
          </cell>
          <cell r="B3533" t="str">
            <v xml:space="preserve">Знам Светлая 9 </v>
          </cell>
          <cell r="C3533" t="str">
            <v xml:space="preserve">Жилзаказчик </v>
          </cell>
          <cell r="D3533">
            <v>579.1</v>
          </cell>
          <cell r="E3533">
            <v>2103</v>
          </cell>
          <cell r="F3533">
            <v>2101</v>
          </cell>
          <cell r="G3533">
            <v>0.53</v>
          </cell>
          <cell r="H3533">
            <v>1.19</v>
          </cell>
          <cell r="I3533">
            <v>4.5999999999999996</v>
          </cell>
          <cell r="J3533" t="str">
            <v xml:space="preserve">2 </v>
          </cell>
          <cell r="K3533">
            <v>167</v>
          </cell>
          <cell r="L3533">
            <v>5.1457999999999997E-2</v>
          </cell>
          <cell r="M3533">
            <v>-19</v>
          </cell>
          <cell r="N3533">
            <v>18</v>
          </cell>
          <cell r="O3533">
            <v>1</v>
          </cell>
          <cell r="P3533">
            <v>75.126000000000005</v>
          </cell>
          <cell r="Q3533">
            <v>76.828000000000003</v>
          </cell>
          <cell r="R3533">
            <v>76.828000000000003</v>
          </cell>
        </row>
        <row r="3534">
          <cell r="A3534" t="str">
            <v xml:space="preserve">П.ЗНАМ.ГАГАР.9/1 </v>
          </cell>
          <cell r="B3534" t="str">
            <v xml:space="preserve">Знам Первомайская 8 ДОУ-161 </v>
          </cell>
          <cell r="C3534" t="str">
            <v xml:space="preserve">Бюджет </v>
          </cell>
          <cell r="D3534">
            <v>1140</v>
          </cell>
          <cell r="E3534">
            <v>0</v>
          </cell>
          <cell r="F3534">
            <v>4559</v>
          </cell>
          <cell r="G3534">
            <v>0.38</v>
          </cell>
          <cell r="H3534">
            <v>1.19</v>
          </cell>
          <cell r="I3534">
            <v>4.5999999999999996</v>
          </cell>
          <cell r="J3534" t="str">
            <v xml:space="preserve"> </v>
          </cell>
          <cell r="K3534">
            <v>167</v>
          </cell>
          <cell r="L3534">
            <v>8.4699999999999998E-2</v>
          </cell>
          <cell r="M3534">
            <v>-19</v>
          </cell>
          <cell r="N3534">
            <v>20</v>
          </cell>
          <cell r="O3534">
            <v>1</v>
          </cell>
          <cell r="P3534">
            <v>134.72800000000001</v>
          </cell>
          <cell r="Q3534">
            <v>0</v>
          </cell>
          <cell r="R3534">
            <v>134.72800000000001</v>
          </cell>
        </row>
        <row r="3535">
          <cell r="A3535" t="str">
            <v xml:space="preserve">П.ЗНАМ.ГАГАР.9/1 </v>
          </cell>
          <cell r="B3535" t="str">
            <v xml:space="preserve">Знам Светлая 21 1/2часть кв </v>
          </cell>
          <cell r="C3535" t="str">
            <v xml:space="preserve">Население </v>
          </cell>
          <cell r="D3535">
            <v>81.8</v>
          </cell>
          <cell r="E3535">
            <v>274</v>
          </cell>
          <cell r="F3535">
            <v>484.93</v>
          </cell>
          <cell r="G3535">
            <v>0.37</v>
          </cell>
          <cell r="H3535">
            <v>1.19</v>
          </cell>
          <cell r="I3535">
            <v>4.5999999999999996</v>
          </cell>
          <cell r="J3535" t="str">
            <v xml:space="preserve">2 </v>
          </cell>
          <cell r="K3535">
            <v>167</v>
          </cell>
          <cell r="L3535">
            <v>8.3229999999999988E-3</v>
          </cell>
          <cell r="M3535">
            <v>-19</v>
          </cell>
          <cell r="N3535">
            <v>18</v>
          </cell>
          <cell r="O3535">
            <v>1</v>
          </cell>
          <cell r="P3535">
            <v>12.151999999999999</v>
          </cell>
          <cell r="Q3535">
            <v>10.852</v>
          </cell>
          <cell r="R3535">
            <v>10.852</v>
          </cell>
        </row>
        <row r="3536">
          <cell r="A3536" t="str">
            <v xml:space="preserve">П.ЗНАМ.ГАГАР.9/1 </v>
          </cell>
          <cell r="B3536" t="str">
            <v xml:space="preserve">Знам Светлая 21 1/2 кв 1 </v>
          </cell>
          <cell r="C3536" t="str">
            <v xml:space="preserve">Население </v>
          </cell>
          <cell r="D3536">
            <v>66.8</v>
          </cell>
          <cell r="E3536">
            <v>200</v>
          </cell>
          <cell r="F3536">
            <v>396.02</v>
          </cell>
          <cell r="G3536">
            <v>0.37</v>
          </cell>
          <cell r="H3536">
            <v>1.19</v>
          </cell>
          <cell r="I3536">
            <v>4.5999999999999996</v>
          </cell>
          <cell r="J3536" t="str">
            <v xml:space="preserve">2 </v>
          </cell>
          <cell r="K3536">
            <v>167</v>
          </cell>
          <cell r="L3536">
            <v>6.7970000000000001E-3</v>
          </cell>
          <cell r="M3536">
            <v>-19</v>
          </cell>
          <cell r="N3536">
            <v>18</v>
          </cell>
          <cell r="O3536">
            <v>1</v>
          </cell>
          <cell r="P3536">
            <v>9.923</v>
          </cell>
          <cell r="Q3536">
            <v>8.8620000000000001</v>
          </cell>
          <cell r="R3536">
            <v>8.8620000000000001</v>
          </cell>
        </row>
        <row r="3537">
          <cell r="A3537" t="str">
            <v xml:space="preserve">П.ЗНАМ.ГАГАР.9/1 </v>
          </cell>
          <cell r="B3537" t="str">
            <v xml:space="preserve">Знам Виноградная 1 жд </v>
          </cell>
          <cell r="C3537" t="str">
            <v xml:space="preserve">Население </v>
          </cell>
          <cell r="D3537">
            <v>178</v>
          </cell>
          <cell r="E3537">
            <v>805</v>
          </cell>
          <cell r="F3537">
            <v>805</v>
          </cell>
          <cell r="G3537">
            <v>0.66949700000000001</v>
          </cell>
          <cell r="H3537">
            <v>1.19</v>
          </cell>
          <cell r="I3537">
            <v>4.5999999999999996</v>
          </cell>
          <cell r="J3537" t="str">
            <v xml:space="preserve">2 </v>
          </cell>
          <cell r="K3537">
            <v>167</v>
          </cell>
          <cell r="L3537">
            <v>2.5000000000000001E-2</v>
          </cell>
          <cell r="M3537">
            <v>-19</v>
          </cell>
          <cell r="N3537">
            <v>18</v>
          </cell>
          <cell r="O3537">
            <v>1</v>
          </cell>
          <cell r="P3537">
            <v>36.500999999999998</v>
          </cell>
          <cell r="Q3537">
            <v>23.614999999999998</v>
          </cell>
          <cell r="R3537">
            <v>23.614999999999998</v>
          </cell>
        </row>
        <row r="3538">
          <cell r="A3538" t="str">
            <v xml:space="preserve">П.ЗНАМ.ГАГАР.9/1 </v>
          </cell>
          <cell r="B3538" t="str">
            <v xml:space="preserve">Знам Первомайский пер 2 жд </v>
          </cell>
          <cell r="C3538" t="str">
            <v xml:space="preserve">Население </v>
          </cell>
          <cell r="D3538">
            <v>884</v>
          </cell>
          <cell r="E3538">
            <v>327</v>
          </cell>
          <cell r="F3538">
            <v>327</v>
          </cell>
          <cell r="G3538">
            <v>0.76935699999999996</v>
          </cell>
          <cell r="H3538">
            <v>1.19</v>
          </cell>
          <cell r="I3538">
            <v>4.5999999999999996</v>
          </cell>
          <cell r="J3538" t="str">
            <v xml:space="preserve">1 </v>
          </cell>
          <cell r="K3538">
            <v>167</v>
          </cell>
          <cell r="L3538">
            <v>1.1670000000000002E-2</v>
          </cell>
          <cell r="M3538">
            <v>-19</v>
          </cell>
          <cell r="N3538">
            <v>18</v>
          </cell>
          <cell r="O3538">
            <v>1</v>
          </cell>
          <cell r="P3538">
            <v>17.038</v>
          </cell>
          <cell r="Q3538">
            <v>117.28100000000001</v>
          </cell>
          <cell r="R3538">
            <v>117.28100000000001</v>
          </cell>
        </row>
        <row r="3539">
          <cell r="A3539" t="str">
            <v xml:space="preserve">П.ЗНАМ.ГАГАР.9/1 </v>
          </cell>
          <cell r="B3539" t="str">
            <v xml:space="preserve">П Знаменский,ул.Первомайская,7 </v>
          </cell>
          <cell r="C3539" t="str">
            <v xml:space="preserve">Население </v>
          </cell>
          <cell r="D3539">
            <v>450.9</v>
          </cell>
          <cell r="E3539">
            <v>0</v>
          </cell>
          <cell r="F3539">
            <v>1867.8</v>
          </cell>
          <cell r="G3539">
            <v>0.55000000000000004</v>
          </cell>
          <cell r="H3539">
            <v>1.19</v>
          </cell>
          <cell r="I3539">
            <v>4.5999999999999996</v>
          </cell>
          <cell r="J3539" t="str">
            <v xml:space="preserve">3 </v>
          </cell>
          <cell r="K3539">
            <v>167</v>
          </cell>
          <cell r="L3539">
            <v>4.7584999999999995E-2</v>
          </cell>
          <cell r="M3539">
            <v>-19</v>
          </cell>
          <cell r="N3539">
            <v>18</v>
          </cell>
          <cell r="O3539">
            <v>1</v>
          </cell>
          <cell r="P3539">
            <v>69.471999999999994</v>
          </cell>
          <cell r="Q3539">
            <v>59.823</v>
          </cell>
          <cell r="R3539">
            <v>59.823</v>
          </cell>
        </row>
        <row r="3540">
          <cell r="A3540" t="str">
            <v xml:space="preserve">Итого по котельной </v>
          </cell>
          <cell r="B3540" t="str">
            <v xml:space="preserve">собственное ---------------------------- </v>
          </cell>
          <cell r="C3540" t="str">
            <v xml:space="preserve">По всем группам </v>
          </cell>
          <cell r="D3540">
            <v>27040.36</v>
          </cell>
          <cell r="E3540">
            <v>80771</v>
          </cell>
          <cell r="F3540">
            <v>110772.2996547572</v>
          </cell>
          <cell r="H3540">
            <v>1.19</v>
          </cell>
          <cell r="L3540">
            <v>2.258159</v>
          </cell>
          <cell r="P3540">
            <v>3300.2870000000003</v>
          </cell>
          <cell r="Q3540">
            <v>2026.3520000000001</v>
          </cell>
          <cell r="R3540">
            <v>3184.9760000000001</v>
          </cell>
        </row>
        <row r="3541">
          <cell r="A3541" t="str">
            <v xml:space="preserve"> </v>
          </cell>
          <cell r="B3541" t="str">
            <v xml:space="preserve"> </v>
          </cell>
          <cell r="C3541" t="str">
            <v xml:space="preserve">Бюджет </v>
          </cell>
          <cell r="D3541">
            <v>1140</v>
          </cell>
          <cell r="E3541">
            <v>0</v>
          </cell>
          <cell r="F3541">
            <v>4559</v>
          </cell>
          <cell r="H3541">
            <v>1.19</v>
          </cell>
          <cell r="L3541">
            <v>8.4699999999999998E-2</v>
          </cell>
          <cell r="P3541">
            <v>134.72800000000001</v>
          </cell>
          <cell r="Q3541">
            <v>0</v>
          </cell>
          <cell r="R3541">
            <v>134.72800000000001</v>
          </cell>
        </row>
        <row r="3542">
          <cell r="A3542" t="str">
            <v xml:space="preserve"> </v>
          </cell>
          <cell r="B3542" t="str">
            <v xml:space="preserve"> </v>
          </cell>
          <cell r="C3542" t="str">
            <v xml:space="preserve">"Население" в т.ч. "Жилзаказчик" </v>
          </cell>
          <cell r="D3542">
            <v>15455.430000000002</v>
          </cell>
          <cell r="E3542">
            <v>62251</v>
          </cell>
          <cell r="F3542">
            <v>64726.060000000005</v>
          </cell>
          <cell r="H3542">
            <v>1.19</v>
          </cell>
          <cell r="L3542">
            <v>1.4669150000000002</v>
          </cell>
          <cell r="P3542">
            <v>2141.663</v>
          </cell>
          <cell r="Q3542">
            <v>2026.3520000000001</v>
          </cell>
          <cell r="R3542">
            <v>2026.3520000000001</v>
          </cell>
        </row>
        <row r="3543">
          <cell r="A3543" t="str">
            <v xml:space="preserve"> </v>
          </cell>
          <cell r="B3543" t="str">
            <v xml:space="preserve"> </v>
          </cell>
          <cell r="C3543" t="str">
            <v xml:space="preserve">Жилзаказчик </v>
          </cell>
          <cell r="D3543">
            <v>13199.530000000002</v>
          </cell>
          <cell r="E3543">
            <v>58322</v>
          </cell>
          <cell r="F3543">
            <v>58522.360000000008</v>
          </cell>
          <cell r="H3543">
            <v>1.19</v>
          </cell>
          <cell r="L3543">
            <v>1.2934180000000002</v>
          </cell>
          <cell r="P3543">
            <v>1888.3589999999999</v>
          </cell>
          <cell r="Q3543">
            <v>1727.056</v>
          </cell>
          <cell r="R3543">
            <v>1727.056</v>
          </cell>
        </row>
        <row r="3544">
          <cell r="A3544" t="str">
            <v xml:space="preserve"> </v>
          </cell>
          <cell r="B3544" t="str">
            <v xml:space="preserve"> </v>
          </cell>
          <cell r="C3544" t="str">
            <v xml:space="preserve">Прочие </v>
          </cell>
          <cell r="D3544">
            <v>10444.93</v>
          </cell>
          <cell r="E3544">
            <v>18520</v>
          </cell>
          <cell r="F3544">
            <v>41487.239654757184</v>
          </cell>
          <cell r="H3544">
            <v>1.19</v>
          </cell>
          <cell r="L3544">
            <v>0.70654400000000006</v>
          </cell>
          <cell r="P3544">
            <v>1023.896</v>
          </cell>
          <cell r="Q3544">
            <v>0</v>
          </cell>
          <cell r="R3544">
            <v>1023.896</v>
          </cell>
        </row>
        <row r="3545">
          <cell r="A3545" t="str">
            <v>Тепловые потери в наружных сетях потребителей</v>
          </cell>
          <cell r="H3545">
            <v>1.19</v>
          </cell>
        </row>
        <row r="3546">
          <cell r="A3546" t="str">
            <v xml:space="preserve">П.ИНДУСТРИАЛ </v>
          </cell>
          <cell r="B3546" t="str">
            <v xml:space="preserve">Инд Cтепная 3/1 кв.3 </v>
          </cell>
          <cell r="C3546" t="str">
            <v xml:space="preserve">Население </v>
          </cell>
          <cell r="D3546">
            <v>82.5</v>
          </cell>
          <cell r="E3546">
            <v>0</v>
          </cell>
          <cell r="F3546">
            <v>240.94</v>
          </cell>
          <cell r="G3546">
            <v>0.68</v>
          </cell>
          <cell r="H3546">
            <v>1.19</v>
          </cell>
          <cell r="I3546">
            <v>4.5999999999999996</v>
          </cell>
          <cell r="J3546" t="str">
            <v xml:space="preserve">2 </v>
          </cell>
          <cell r="K3546">
            <v>167</v>
          </cell>
          <cell r="L3546">
            <v>7.6E-3</v>
          </cell>
          <cell r="M3546">
            <v>-19</v>
          </cell>
          <cell r="N3546">
            <v>18</v>
          </cell>
          <cell r="O3546">
            <v>1</v>
          </cell>
          <cell r="P3546">
            <v>11.097</v>
          </cell>
          <cell r="Q3546">
            <v>10.945</v>
          </cell>
          <cell r="R3546">
            <v>10.945</v>
          </cell>
        </row>
        <row r="3547">
          <cell r="A3547" t="str">
            <v xml:space="preserve">П.ИНДУСТРИАЛ </v>
          </cell>
          <cell r="B3547" t="str">
            <v xml:space="preserve">Инд Степная 3/1 кв.4 </v>
          </cell>
          <cell r="C3547" t="str">
            <v xml:space="preserve">Население </v>
          </cell>
          <cell r="D3547">
            <v>55.9</v>
          </cell>
          <cell r="E3547">
            <v>0</v>
          </cell>
          <cell r="F3547">
            <v>163.23699999999999</v>
          </cell>
          <cell r="G3547">
            <v>0.68</v>
          </cell>
          <cell r="H3547">
            <v>1.19</v>
          </cell>
          <cell r="I3547">
            <v>4.5999999999999996</v>
          </cell>
          <cell r="J3547" t="str">
            <v xml:space="preserve">2 </v>
          </cell>
          <cell r="K3547">
            <v>167</v>
          </cell>
          <cell r="L3547">
            <v>5.1489999999999999E-3</v>
          </cell>
          <cell r="M3547">
            <v>-19</v>
          </cell>
          <cell r="N3547">
            <v>18</v>
          </cell>
          <cell r="O3547">
            <v>1</v>
          </cell>
          <cell r="P3547">
            <v>7.5170000000000003</v>
          </cell>
          <cell r="Q3547">
            <v>7.4180000000000001</v>
          </cell>
          <cell r="R3547">
            <v>7.4180000000000001</v>
          </cell>
        </row>
        <row r="3548">
          <cell r="A3548" t="str">
            <v xml:space="preserve">П.ИНДУСТРИАЛ </v>
          </cell>
          <cell r="B3548" t="str">
            <v xml:space="preserve">Инд Степная 3/1 неж. </v>
          </cell>
          <cell r="C3548" t="str">
            <v xml:space="preserve">Прочие </v>
          </cell>
          <cell r="D3548">
            <v>22.2</v>
          </cell>
          <cell r="E3548">
            <v>0</v>
          </cell>
          <cell r="F3548">
            <v>64.83</v>
          </cell>
          <cell r="G3548">
            <v>0.68</v>
          </cell>
          <cell r="H3548">
            <v>1.19</v>
          </cell>
          <cell r="I3548">
            <v>4.5999999999999996</v>
          </cell>
          <cell r="J3548" t="str">
            <v xml:space="preserve"> </v>
          </cell>
          <cell r="K3548">
            <v>167</v>
          </cell>
          <cell r="L3548">
            <v>2.0449999999999999E-3</v>
          </cell>
          <cell r="M3548">
            <v>-19</v>
          </cell>
          <cell r="N3548">
            <v>18</v>
          </cell>
          <cell r="O3548">
            <v>1</v>
          </cell>
          <cell r="P3548">
            <v>2.9870000000000001</v>
          </cell>
          <cell r="Q3548">
            <v>0</v>
          </cell>
          <cell r="R3548">
            <v>2.9870000000000001</v>
          </cell>
        </row>
        <row r="3549">
          <cell r="A3549" t="str">
            <v xml:space="preserve">П.ИНДУСТРИАЛ </v>
          </cell>
          <cell r="B3549" t="str">
            <v xml:space="preserve">Инд Степная 3/1 </v>
          </cell>
          <cell r="C3549" t="str">
            <v xml:space="preserve">Прочие </v>
          </cell>
          <cell r="D3549">
            <v>169.8</v>
          </cell>
          <cell r="E3549">
            <v>0</v>
          </cell>
          <cell r="F3549">
            <v>449.29</v>
          </cell>
          <cell r="G3549">
            <v>0.68</v>
          </cell>
          <cell r="H3549">
            <v>1.19</v>
          </cell>
          <cell r="I3549">
            <v>4.5999999999999996</v>
          </cell>
          <cell r="J3549" t="str">
            <v xml:space="preserve"> </v>
          </cell>
          <cell r="K3549">
            <v>167</v>
          </cell>
          <cell r="L3549">
            <v>1.4171999999999999E-2</v>
          </cell>
          <cell r="M3549">
            <v>-19</v>
          </cell>
          <cell r="N3549">
            <v>18</v>
          </cell>
          <cell r="O3549">
            <v>1</v>
          </cell>
          <cell r="P3549">
            <v>20.69</v>
          </cell>
          <cell r="Q3549">
            <v>0</v>
          </cell>
          <cell r="R3549">
            <v>20.69</v>
          </cell>
        </row>
        <row r="3550">
          <cell r="A3550" t="str">
            <v xml:space="preserve">П.ИНДУСТРИАЛ </v>
          </cell>
          <cell r="B3550" t="str">
            <v xml:space="preserve">Инд гостиница </v>
          </cell>
          <cell r="C3550" t="str">
            <v xml:space="preserve">Прочие </v>
          </cell>
          <cell r="D3550">
            <v>256.24</v>
          </cell>
          <cell r="E3550">
            <v>690</v>
          </cell>
          <cell r="F3550">
            <v>1153.0899999999999</v>
          </cell>
          <cell r="G3550">
            <v>0.43</v>
          </cell>
          <cell r="H3550">
            <v>1.19</v>
          </cell>
          <cell r="I3550">
            <v>4.5999999999999996</v>
          </cell>
          <cell r="J3550" t="str">
            <v xml:space="preserve"> </v>
          </cell>
          <cell r="K3550">
            <v>167</v>
          </cell>
          <cell r="L3550">
            <v>2.3E-2</v>
          </cell>
          <cell r="M3550">
            <v>-19</v>
          </cell>
          <cell r="N3550">
            <v>18</v>
          </cell>
          <cell r="O3550">
            <v>1</v>
          </cell>
          <cell r="P3550">
            <v>33.581000000000003</v>
          </cell>
          <cell r="Q3550">
            <v>0</v>
          </cell>
          <cell r="R3550">
            <v>33.581000000000003</v>
          </cell>
        </row>
        <row r="3551">
          <cell r="A3551" t="str">
            <v xml:space="preserve">П.ИНДУСТРИАЛ </v>
          </cell>
          <cell r="B3551" t="str">
            <v xml:space="preserve">Инд Юбилейная 41 ж/дом </v>
          </cell>
          <cell r="C3551" t="str">
            <v xml:space="preserve">Население </v>
          </cell>
          <cell r="D3551">
            <v>58.3</v>
          </cell>
          <cell r="E3551">
            <v>202</v>
          </cell>
          <cell r="F3551">
            <v>201.42</v>
          </cell>
          <cell r="G3551">
            <v>0.82</v>
          </cell>
          <cell r="H3551">
            <v>1.19</v>
          </cell>
          <cell r="I3551">
            <v>4.5999999999999996</v>
          </cell>
          <cell r="J3551" t="str">
            <v xml:space="preserve">1 </v>
          </cell>
          <cell r="K3551">
            <v>167</v>
          </cell>
          <cell r="L3551">
            <v>7.6559999999999996E-3</v>
          </cell>
          <cell r="M3551">
            <v>-19</v>
          </cell>
          <cell r="N3551">
            <v>18</v>
          </cell>
          <cell r="O3551">
            <v>1</v>
          </cell>
          <cell r="P3551">
            <v>11.178000000000001</v>
          </cell>
          <cell r="Q3551">
            <v>7.734</v>
          </cell>
          <cell r="R3551">
            <v>7.734</v>
          </cell>
        </row>
        <row r="3552">
          <cell r="A3552" t="str">
            <v xml:space="preserve">П.ИНДУСТРИАЛ </v>
          </cell>
          <cell r="B3552" t="str">
            <v xml:space="preserve">Инд Веселая 1 Д/С 43 </v>
          </cell>
          <cell r="C3552" t="str">
            <v xml:space="preserve">Бюджет </v>
          </cell>
          <cell r="D3552">
            <v>1917.78</v>
          </cell>
          <cell r="E3552">
            <v>0</v>
          </cell>
          <cell r="F3552">
            <v>8630.02</v>
          </cell>
          <cell r="G3552">
            <v>0.34</v>
          </cell>
          <cell r="H3552">
            <v>1.19</v>
          </cell>
          <cell r="I3552">
            <v>4.5999999999999996</v>
          </cell>
          <cell r="J3552" t="str">
            <v xml:space="preserve"> </v>
          </cell>
          <cell r="K3552">
            <v>167</v>
          </cell>
          <cell r="L3552">
            <v>0.14346599999999998</v>
          </cell>
          <cell r="M3552">
            <v>-19</v>
          </cell>
          <cell r="N3552">
            <v>20</v>
          </cell>
          <cell r="O3552">
            <v>1</v>
          </cell>
          <cell r="P3552">
            <v>228.20500000000001</v>
          </cell>
          <cell r="Q3552">
            <v>0</v>
          </cell>
          <cell r="R3552">
            <v>228.20500000000001</v>
          </cell>
        </row>
        <row r="3553">
          <cell r="A3553" t="str">
            <v xml:space="preserve">П.ИНДУСТРИАЛ </v>
          </cell>
          <cell r="B3553" t="str">
            <v xml:space="preserve">Инд Степная 9 ж/д </v>
          </cell>
          <cell r="C3553" t="str">
            <v xml:space="preserve">Население </v>
          </cell>
          <cell r="D3553">
            <v>1893.6</v>
          </cell>
          <cell r="E3553">
            <v>8517</v>
          </cell>
          <cell r="F3553">
            <v>8623.15</v>
          </cell>
          <cell r="G3553">
            <v>0.4</v>
          </cell>
          <cell r="H3553">
            <v>1.19</v>
          </cell>
          <cell r="I3553">
            <v>4.5999999999999996</v>
          </cell>
          <cell r="J3553" t="str">
            <v xml:space="preserve">5 </v>
          </cell>
          <cell r="K3553">
            <v>167</v>
          </cell>
          <cell r="L3553">
            <v>0.16</v>
          </cell>
          <cell r="M3553">
            <v>-19</v>
          </cell>
          <cell r="N3553">
            <v>18</v>
          </cell>
          <cell r="O3553">
            <v>1</v>
          </cell>
          <cell r="P3553">
            <v>233.595</v>
          </cell>
          <cell r="Q3553">
            <v>188.42099999999999</v>
          </cell>
          <cell r="R3553">
            <v>188.42099999999999</v>
          </cell>
        </row>
        <row r="3554">
          <cell r="A3554" t="str">
            <v xml:space="preserve">П.ИНДУСТРИАЛ </v>
          </cell>
          <cell r="B3554" t="str">
            <v xml:space="preserve">Инд Степная 10 ШКОЛА N62 </v>
          </cell>
          <cell r="C3554" t="str">
            <v xml:space="preserve">Бюджет </v>
          </cell>
          <cell r="D3554">
            <v>2934.45</v>
          </cell>
          <cell r="E3554">
            <v>0</v>
          </cell>
          <cell r="F3554">
            <v>13205.03</v>
          </cell>
          <cell r="G3554">
            <v>0.33</v>
          </cell>
          <cell r="H3554">
            <v>1.19</v>
          </cell>
          <cell r="I3554">
            <v>4.5999999999999996</v>
          </cell>
          <cell r="J3554" t="str">
            <v xml:space="preserve"> </v>
          </cell>
          <cell r="K3554">
            <v>167</v>
          </cell>
          <cell r="L3554">
            <v>0.19121199999999999</v>
          </cell>
          <cell r="M3554">
            <v>-19</v>
          </cell>
          <cell r="N3554">
            <v>16</v>
          </cell>
          <cell r="O3554">
            <v>1</v>
          </cell>
          <cell r="P3554">
            <v>251.32499999999999</v>
          </cell>
          <cell r="Q3554">
            <v>0</v>
          </cell>
          <cell r="R3554">
            <v>251.32499999999999</v>
          </cell>
        </row>
        <row r="3555">
          <cell r="A3555" t="str">
            <v xml:space="preserve">П.ИНДУСТРИАЛ </v>
          </cell>
          <cell r="B3555" t="str">
            <v xml:space="preserve">Инд Степная 12 каб.врача общ.прак. </v>
          </cell>
          <cell r="C3555" t="str">
            <v xml:space="preserve">Бюджет </v>
          </cell>
          <cell r="D3555">
            <v>217.51</v>
          </cell>
          <cell r="E3555">
            <v>0</v>
          </cell>
          <cell r="F3555">
            <v>924</v>
          </cell>
          <cell r="G3555">
            <v>0.43</v>
          </cell>
          <cell r="H3555">
            <v>1.19</v>
          </cell>
          <cell r="I3555">
            <v>4.5999999999999996</v>
          </cell>
          <cell r="J3555" t="str">
            <v xml:space="preserve"> </v>
          </cell>
          <cell r="K3555">
            <v>167</v>
          </cell>
          <cell r="L3555">
            <v>1.9420000000000003E-2</v>
          </cell>
          <cell r="M3555">
            <v>-19</v>
          </cell>
          <cell r="N3555">
            <v>20</v>
          </cell>
          <cell r="O3555">
            <v>1</v>
          </cell>
          <cell r="P3555">
            <v>30.89</v>
          </cell>
          <cell r="Q3555">
            <v>0</v>
          </cell>
          <cell r="R3555">
            <v>30.89</v>
          </cell>
        </row>
        <row r="3556">
          <cell r="A3556" t="str">
            <v xml:space="preserve">П.ИНДУСТРИАЛ </v>
          </cell>
          <cell r="B3556" t="str">
            <v xml:space="preserve">Индустриальный п/о 56 </v>
          </cell>
          <cell r="C3556" t="str">
            <v xml:space="preserve">Прочие </v>
          </cell>
          <cell r="D3556">
            <v>69</v>
          </cell>
          <cell r="E3556">
            <v>185</v>
          </cell>
          <cell r="F3556">
            <v>368.49</v>
          </cell>
          <cell r="G3556">
            <v>0.43</v>
          </cell>
          <cell r="H3556">
            <v>1.19</v>
          </cell>
          <cell r="I3556">
            <v>4.5999999999999996</v>
          </cell>
          <cell r="J3556" t="str">
            <v xml:space="preserve"> </v>
          </cell>
          <cell r="K3556">
            <v>167</v>
          </cell>
          <cell r="L3556">
            <v>7.3500000000000006E-3</v>
          </cell>
          <cell r="M3556">
            <v>-19</v>
          </cell>
          <cell r="N3556">
            <v>18</v>
          </cell>
          <cell r="O3556">
            <v>1</v>
          </cell>
          <cell r="P3556">
            <v>10.731</v>
          </cell>
          <cell r="Q3556">
            <v>0</v>
          </cell>
          <cell r="R3556">
            <v>10.731</v>
          </cell>
        </row>
        <row r="3557">
          <cell r="A3557" t="str">
            <v xml:space="preserve">П.ИНДУСТРИАЛ </v>
          </cell>
          <cell r="B3557" t="str">
            <v xml:space="preserve">Инд Степная 1 </v>
          </cell>
          <cell r="C3557" t="str">
            <v xml:space="preserve">Жилзаказчик </v>
          </cell>
          <cell r="D3557">
            <v>4139.3999999999996</v>
          </cell>
          <cell r="E3557">
            <v>17850</v>
          </cell>
          <cell r="F3557">
            <v>17845</v>
          </cell>
          <cell r="G3557">
            <v>0.37</v>
          </cell>
          <cell r="H3557">
            <v>1.19</v>
          </cell>
          <cell r="I3557">
            <v>4.5999999999999996</v>
          </cell>
          <cell r="J3557" t="str">
            <v xml:space="preserve">5 </v>
          </cell>
          <cell r="K3557">
            <v>167</v>
          </cell>
          <cell r="L3557">
            <v>0.30627599999999999</v>
          </cell>
          <cell r="M3557">
            <v>-19</v>
          </cell>
          <cell r="N3557">
            <v>18</v>
          </cell>
          <cell r="O3557">
            <v>1</v>
          </cell>
          <cell r="P3557">
            <v>447.15800000000002</v>
          </cell>
          <cell r="Q3557">
            <v>411.88299999999998</v>
          </cell>
          <cell r="R3557">
            <v>411.88299999999998</v>
          </cell>
        </row>
        <row r="3558">
          <cell r="A3558" t="str">
            <v xml:space="preserve">П.ИНДУСТРИАЛ </v>
          </cell>
          <cell r="B3558" t="str">
            <v xml:space="preserve">Инд Степная 2 </v>
          </cell>
          <cell r="C3558" t="str">
            <v xml:space="preserve">Жилзаказчик </v>
          </cell>
          <cell r="D3558">
            <v>4205.8</v>
          </cell>
          <cell r="E3558">
            <v>18556</v>
          </cell>
          <cell r="F3558">
            <v>18551</v>
          </cell>
          <cell r="G3558">
            <v>0.37</v>
          </cell>
          <cell r="H3558">
            <v>1.19</v>
          </cell>
          <cell r="I3558">
            <v>4.5999999999999996</v>
          </cell>
          <cell r="J3558" t="str">
            <v xml:space="preserve">5 </v>
          </cell>
          <cell r="K3558">
            <v>167</v>
          </cell>
          <cell r="L3558">
            <v>0.31839400000000001</v>
          </cell>
          <cell r="M3558">
            <v>-19</v>
          </cell>
          <cell r="N3558">
            <v>18</v>
          </cell>
          <cell r="O3558">
            <v>1</v>
          </cell>
          <cell r="P3558">
            <v>464.84800000000001</v>
          </cell>
          <cell r="Q3558">
            <v>418.488</v>
          </cell>
          <cell r="R3558">
            <v>418.488</v>
          </cell>
        </row>
        <row r="3559">
          <cell r="A3559" t="str">
            <v xml:space="preserve">П.ИНДУСТРИАЛ </v>
          </cell>
          <cell r="B3559" t="str">
            <v xml:space="preserve">Инд Степная 3 </v>
          </cell>
          <cell r="C3559" t="str">
            <v xml:space="preserve">Жилзаказчик </v>
          </cell>
          <cell r="D3559">
            <v>4509.6000000000004</v>
          </cell>
          <cell r="E3559">
            <v>15964</v>
          </cell>
          <cell r="F3559">
            <v>15959</v>
          </cell>
          <cell r="G3559">
            <v>0.37</v>
          </cell>
          <cell r="H3559">
            <v>1.19</v>
          </cell>
          <cell r="I3559">
            <v>4.5999999999999996</v>
          </cell>
          <cell r="J3559" t="str">
            <v xml:space="preserve">5 </v>
          </cell>
          <cell r="K3559">
            <v>167</v>
          </cell>
          <cell r="L3559">
            <v>0.27390700000000001</v>
          </cell>
          <cell r="M3559">
            <v>-19</v>
          </cell>
          <cell r="N3559">
            <v>18</v>
          </cell>
          <cell r="O3559">
            <v>1</v>
          </cell>
          <cell r="P3559">
            <v>399.899</v>
          </cell>
          <cell r="Q3559">
            <v>448.72</v>
          </cell>
          <cell r="R3559">
            <v>448.72</v>
          </cell>
        </row>
        <row r="3560">
          <cell r="A3560" t="str">
            <v xml:space="preserve">П.ИНДУСТРИАЛ </v>
          </cell>
          <cell r="B3560" t="str">
            <v xml:space="preserve">Инд Степная 4 </v>
          </cell>
          <cell r="C3560" t="str">
            <v xml:space="preserve">Жилзаказчик </v>
          </cell>
          <cell r="D3560">
            <v>4455.1000000000004</v>
          </cell>
          <cell r="E3560">
            <v>15195</v>
          </cell>
          <cell r="F3560">
            <v>15190</v>
          </cell>
          <cell r="G3560">
            <v>0.37</v>
          </cell>
          <cell r="H3560">
            <v>1.19</v>
          </cell>
          <cell r="I3560">
            <v>4.5999999999999996</v>
          </cell>
          <cell r="J3560" t="str">
            <v xml:space="preserve">5 </v>
          </cell>
          <cell r="K3560">
            <v>167</v>
          </cell>
          <cell r="L3560">
            <v>0.260708</v>
          </cell>
          <cell r="M3560">
            <v>-19</v>
          </cell>
          <cell r="N3560">
            <v>18</v>
          </cell>
          <cell r="O3560">
            <v>1</v>
          </cell>
          <cell r="P3560">
            <v>380.62700000000001</v>
          </cell>
          <cell r="Q3560">
            <v>443.298</v>
          </cell>
          <cell r="R3560">
            <v>443.298</v>
          </cell>
        </row>
        <row r="3561">
          <cell r="A3561" t="str">
            <v xml:space="preserve">П.ИНДУСТРИАЛ </v>
          </cell>
          <cell r="B3561" t="str">
            <v xml:space="preserve">Инд Степная 5 </v>
          </cell>
          <cell r="C3561" t="str">
            <v xml:space="preserve">Жилзаказчик </v>
          </cell>
          <cell r="D3561">
            <v>362.4</v>
          </cell>
          <cell r="E3561">
            <v>2</v>
          </cell>
          <cell r="F3561">
            <v>1245.94</v>
          </cell>
          <cell r="G3561">
            <v>0.67</v>
          </cell>
          <cell r="H3561">
            <v>1.19</v>
          </cell>
          <cell r="I3561">
            <v>4.5999999999999996</v>
          </cell>
          <cell r="J3561" t="str">
            <v xml:space="preserve">2 </v>
          </cell>
          <cell r="K3561">
            <v>167</v>
          </cell>
          <cell r="L3561">
            <v>3.8433999999999996E-2</v>
          </cell>
          <cell r="M3561">
            <v>-19</v>
          </cell>
          <cell r="N3561">
            <v>18</v>
          </cell>
          <cell r="O3561">
            <v>1</v>
          </cell>
          <cell r="P3561">
            <v>56.113</v>
          </cell>
          <cell r="Q3561">
            <v>48.082000000000001</v>
          </cell>
          <cell r="R3561">
            <v>48.082000000000001</v>
          </cell>
        </row>
        <row r="3562">
          <cell r="A3562" t="str">
            <v xml:space="preserve">П.ИНДУСТРИАЛ </v>
          </cell>
          <cell r="B3562" t="str">
            <v xml:space="preserve">Инд Степная 6 </v>
          </cell>
          <cell r="C3562" t="str">
            <v xml:space="preserve">Жилзаказчик </v>
          </cell>
          <cell r="D3562">
            <v>713.3</v>
          </cell>
          <cell r="E3562">
            <v>2</v>
          </cell>
          <cell r="F3562">
            <v>2517.19</v>
          </cell>
          <cell r="G3562">
            <v>0.53</v>
          </cell>
          <cell r="H3562">
            <v>1.19</v>
          </cell>
          <cell r="I3562">
            <v>4.5999999999999996</v>
          </cell>
          <cell r="J3562" t="str">
            <v xml:space="preserve">2 </v>
          </cell>
          <cell r="K3562">
            <v>167</v>
          </cell>
          <cell r="L3562">
            <v>6.1534999999999999E-2</v>
          </cell>
          <cell r="M3562">
            <v>-19</v>
          </cell>
          <cell r="N3562">
            <v>18</v>
          </cell>
          <cell r="O3562">
            <v>1</v>
          </cell>
          <cell r="P3562">
            <v>89.838999999999999</v>
          </cell>
          <cell r="Q3562">
            <v>94.632999999999996</v>
          </cell>
          <cell r="R3562">
            <v>94.632999999999996</v>
          </cell>
        </row>
        <row r="3563">
          <cell r="A3563" t="str">
            <v xml:space="preserve">П.ИНДУСТРИАЛ </v>
          </cell>
          <cell r="B3563" t="str">
            <v xml:space="preserve">Инд Степная 7 </v>
          </cell>
          <cell r="C3563" t="str">
            <v xml:space="preserve">Жилзаказчик </v>
          </cell>
          <cell r="D3563">
            <v>4365.8</v>
          </cell>
          <cell r="E3563">
            <v>15203</v>
          </cell>
          <cell r="F3563">
            <v>15198</v>
          </cell>
          <cell r="G3563">
            <v>0.37</v>
          </cell>
          <cell r="H3563">
            <v>1.19</v>
          </cell>
          <cell r="I3563">
            <v>4.5999999999999996</v>
          </cell>
          <cell r="J3563" t="str">
            <v xml:space="preserve">5 </v>
          </cell>
          <cell r="K3563">
            <v>167</v>
          </cell>
          <cell r="L3563">
            <v>0.26084599999999997</v>
          </cell>
          <cell r="M3563">
            <v>-19</v>
          </cell>
          <cell r="N3563">
            <v>18</v>
          </cell>
          <cell r="O3563">
            <v>1</v>
          </cell>
          <cell r="P3563">
            <v>380.82799999999997</v>
          </cell>
          <cell r="Q3563">
            <v>434.40899999999999</v>
          </cell>
          <cell r="R3563">
            <v>434.40899999999999</v>
          </cell>
        </row>
        <row r="3564">
          <cell r="A3564" t="str">
            <v xml:space="preserve">П.ИНДУСТРИАЛ </v>
          </cell>
          <cell r="B3564" t="str">
            <v xml:space="preserve">ИНД Степная 12 пом.АТС </v>
          </cell>
          <cell r="C3564" t="str">
            <v xml:space="preserve">Прочие </v>
          </cell>
          <cell r="D3564">
            <v>74.53</v>
          </cell>
          <cell r="E3564">
            <v>0</v>
          </cell>
          <cell r="F3564">
            <v>335.4</v>
          </cell>
          <cell r="G3564">
            <v>0.43</v>
          </cell>
          <cell r="H3564">
            <v>1.19</v>
          </cell>
          <cell r="I3564">
            <v>4.5999999999999996</v>
          </cell>
          <cell r="J3564" t="str">
            <v xml:space="preserve"> </v>
          </cell>
          <cell r="K3564">
            <v>167</v>
          </cell>
          <cell r="L3564">
            <v>6.6900000000000006E-3</v>
          </cell>
          <cell r="M3564">
            <v>-19</v>
          </cell>
          <cell r="N3564">
            <v>18</v>
          </cell>
          <cell r="O3564">
            <v>1</v>
          </cell>
          <cell r="P3564">
            <v>9.7680000000000007</v>
          </cell>
          <cell r="Q3564">
            <v>0</v>
          </cell>
          <cell r="R3564">
            <v>9.7680000000000007</v>
          </cell>
        </row>
        <row r="3565">
          <cell r="A3565" t="str">
            <v xml:space="preserve">П.ИНДУСТРИАЛ </v>
          </cell>
          <cell r="B3565" t="str">
            <v xml:space="preserve">Степная 12 литА неж.пом. </v>
          </cell>
          <cell r="C3565" t="str">
            <v xml:space="preserve">Бюджет </v>
          </cell>
          <cell r="D3565">
            <v>55.1</v>
          </cell>
          <cell r="E3565">
            <v>0</v>
          </cell>
          <cell r="F3565">
            <v>229.37</v>
          </cell>
          <cell r="G3565">
            <v>0.43</v>
          </cell>
          <cell r="H3565">
            <v>1.19</v>
          </cell>
          <cell r="I3565">
            <v>4.5999999999999996</v>
          </cell>
          <cell r="J3565" t="str">
            <v xml:space="preserve"> </v>
          </cell>
          <cell r="K3565">
            <v>167</v>
          </cell>
          <cell r="L3565">
            <v>4.5750000000000001E-3</v>
          </cell>
          <cell r="M3565">
            <v>-19</v>
          </cell>
          <cell r="N3565">
            <v>18</v>
          </cell>
          <cell r="O3565">
            <v>1</v>
          </cell>
          <cell r="P3565">
            <v>6.68</v>
          </cell>
          <cell r="Q3565">
            <v>0</v>
          </cell>
          <cell r="R3565">
            <v>6.68</v>
          </cell>
        </row>
        <row r="3566">
          <cell r="A3566" t="str">
            <v xml:space="preserve">Итого по котельной </v>
          </cell>
          <cell r="B3566" t="str">
            <v xml:space="preserve">собственное ---------------------------- </v>
          </cell>
          <cell r="C3566" t="str">
            <v xml:space="preserve">По всем группам </v>
          </cell>
          <cell r="D3566">
            <v>30558.31</v>
          </cell>
          <cell r="E3566">
            <v>92366</v>
          </cell>
          <cell r="F3566">
            <v>121094.397</v>
          </cell>
          <cell r="H3566">
            <v>1.19</v>
          </cell>
          <cell r="L3566">
            <v>2.1124350000000001</v>
          </cell>
          <cell r="P3566">
            <v>3077.5559999999996</v>
          </cell>
          <cell r="Q3566">
            <v>2514.0309999999999</v>
          </cell>
          <cell r="R3566">
            <v>3108.8879999999999</v>
          </cell>
        </row>
        <row r="3567">
          <cell r="A3567" t="str">
            <v xml:space="preserve"> </v>
          </cell>
          <cell r="B3567" t="str">
            <v xml:space="preserve"> </v>
          </cell>
          <cell r="C3567" t="str">
            <v xml:space="preserve">Бюджет </v>
          </cell>
          <cell r="D3567">
            <v>5124.84</v>
          </cell>
          <cell r="E3567">
            <v>0</v>
          </cell>
          <cell r="F3567">
            <v>22988.42</v>
          </cell>
          <cell r="H3567">
            <v>1.19</v>
          </cell>
          <cell r="L3567">
            <v>0.35867299999999996</v>
          </cell>
          <cell r="P3567">
            <v>517.09999999999991</v>
          </cell>
          <cell r="Q3567">
            <v>0</v>
          </cell>
          <cell r="R3567">
            <v>517.09999999999991</v>
          </cell>
        </row>
        <row r="3568">
          <cell r="A3568" t="str">
            <v xml:space="preserve"> </v>
          </cell>
          <cell r="B3568" t="str">
            <v xml:space="preserve"> </v>
          </cell>
          <cell r="C3568" t="str">
            <v xml:space="preserve">"Население" в т.ч. "Жилзаказчик" </v>
          </cell>
          <cell r="D3568">
            <v>24841.7</v>
          </cell>
          <cell r="E3568">
            <v>91491</v>
          </cell>
          <cell r="F3568">
            <v>95734.877000000008</v>
          </cell>
          <cell r="H3568">
            <v>1.19</v>
          </cell>
          <cell r="L3568">
            <v>1.7005049999999999</v>
          </cell>
          <cell r="P3568">
            <v>2482.6990000000001</v>
          </cell>
          <cell r="Q3568">
            <v>2514.0309999999999</v>
          </cell>
          <cell r="R3568">
            <v>2514.0309999999999</v>
          </cell>
        </row>
        <row r="3569">
          <cell r="A3569" t="str">
            <v xml:space="preserve"> </v>
          </cell>
          <cell r="B3569" t="str">
            <v xml:space="preserve"> </v>
          </cell>
          <cell r="C3569" t="str">
            <v xml:space="preserve">Жилзаказчик </v>
          </cell>
          <cell r="D3569">
            <v>22751.4</v>
          </cell>
          <cell r="E3569">
            <v>82772</v>
          </cell>
          <cell r="F3569">
            <v>86506.13</v>
          </cell>
          <cell r="H3569">
            <v>1.19</v>
          </cell>
          <cell r="L3569">
            <v>1.5201</v>
          </cell>
          <cell r="P3569">
            <v>2219.3119999999999</v>
          </cell>
          <cell r="Q3569">
            <v>2299.5129999999999</v>
          </cell>
          <cell r="R3569">
            <v>2299.5129999999999</v>
          </cell>
        </row>
        <row r="3570">
          <cell r="A3570" t="str">
            <v xml:space="preserve"> </v>
          </cell>
          <cell r="B3570" t="str">
            <v xml:space="preserve"> </v>
          </cell>
          <cell r="C3570" t="str">
            <v xml:space="preserve">Прочие </v>
          </cell>
          <cell r="D3570">
            <v>591.77</v>
          </cell>
          <cell r="E3570">
            <v>875</v>
          </cell>
          <cell r="F3570">
            <v>2371.1</v>
          </cell>
          <cell r="H3570">
            <v>1.19</v>
          </cell>
          <cell r="L3570">
            <v>5.3257000000000006E-2</v>
          </cell>
          <cell r="P3570">
            <v>77.757000000000005</v>
          </cell>
          <cell r="Q3570">
            <v>0</v>
          </cell>
          <cell r="R3570">
            <v>77.757000000000005</v>
          </cell>
        </row>
        <row r="3571">
          <cell r="A3571" t="str">
            <v>Тепловые потери в наружных сетях потребителей</v>
          </cell>
          <cell r="H3571">
            <v>1.19</v>
          </cell>
        </row>
        <row r="3572">
          <cell r="A3572" t="str">
            <v xml:space="preserve">ПЕСЧАНАЯ 9/3 </v>
          </cell>
          <cell r="B3572" t="str">
            <v xml:space="preserve">Песчаная 9 Адм зд </v>
          </cell>
          <cell r="C3572" t="str">
            <v xml:space="preserve">Прочие </v>
          </cell>
          <cell r="D3572">
            <v>151.85</v>
          </cell>
          <cell r="E3572">
            <v>0</v>
          </cell>
          <cell r="F3572">
            <v>683.33</v>
          </cell>
          <cell r="G3572">
            <v>0.43</v>
          </cell>
          <cell r="H3572">
            <v>1.19</v>
          </cell>
          <cell r="I3572">
            <v>4.5999999999999996</v>
          </cell>
          <cell r="J3572" t="str">
            <v xml:space="preserve"> </v>
          </cell>
          <cell r="K3572">
            <v>167</v>
          </cell>
          <cell r="L3572">
            <v>1.3630000000000001E-2</v>
          </cell>
          <cell r="M3572">
            <v>-19</v>
          </cell>
          <cell r="N3572">
            <v>18</v>
          </cell>
          <cell r="O3572">
            <v>1</v>
          </cell>
          <cell r="P3572">
            <v>19.899999999999999</v>
          </cell>
          <cell r="Q3572">
            <v>0</v>
          </cell>
          <cell r="R3572">
            <v>19.899999999999999</v>
          </cell>
        </row>
        <row r="3573">
          <cell r="A3573" t="str">
            <v xml:space="preserve">ПЕСЧАНАЯ 9/3 </v>
          </cell>
          <cell r="B3573" t="str">
            <v xml:space="preserve">Песчаная 9 АДМ.ЗД. </v>
          </cell>
          <cell r="C3573" t="str">
            <v xml:space="preserve">Прочие </v>
          </cell>
          <cell r="D3573">
            <v>369.32</v>
          </cell>
          <cell r="E3573">
            <v>0</v>
          </cell>
          <cell r="F3573">
            <v>2130.46</v>
          </cell>
          <cell r="G3573">
            <v>0.43</v>
          </cell>
          <cell r="H3573">
            <v>1.19</v>
          </cell>
          <cell r="I3573">
            <v>4.5999999999999996</v>
          </cell>
          <cell r="J3573" t="str">
            <v xml:space="preserve"> </v>
          </cell>
          <cell r="K3573">
            <v>167</v>
          </cell>
          <cell r="L3573">
            <v>4.2494999999999998E-2</v>
          </cell>
          <cell r="M3573">
            <v>-19</v>
          </cell>
          <cell r="N3573">
            <v>18</v>
          </cell>
          <cell r="O3573">
            <v>1</v>
          </cell>
          <cell r="P3573">
            <v>62.042000000000002</v>
          </cell>
          <cell r="Q3573">
            <v>0</v>
          </cell>
          <cell r="R3573">
            <v>62.042000000000002</v>
          </cell>
        </row>
        <row r="3574">
          <cell r="A3574" t="str">
            <v xml:space="preserve">ПЕСЧАНАЯ 9/3 </v>
          </cell>
          <cell r="B3574" t="str">
            <v xml:space="preserve">Заводская 18 </v>
          </cell>
          <cell r="C3574" t="str">
            <v xml:space="preserve">Жилзаказчик </v>
          </cell>
          <cell r="D3574">
            <v>678.7</v>
          </cell>
          <cell r="E3574">
            <v>3132</v>
          </cell>
          <cell r="F3574">
            <v>3130</v>
          </cell>
          <cell r="G3574">
            <v>0.43</v>
          </cell>
          <cell r="H3574">
            <v>1.19</v>
          </cell>
          <cell r="I3574">
            <v>4.5999999999999996</v>
          </cell>
          <cell r="J3574" t="str">
            <v xml:space="preserve">2 </v>
          </cell>
          <cell r="K3574">
            <v>167</v>
          </cell>
          <cell r="L3574">
            <v>6.1996999999999997E-2</v>
          </cell>
          <cell r="M3574">
            <v>-19</v>
          </cell>
          <cell r="N3574">
            <v>18</v>
          </cell>
          <cell r="O3574">
            <v>1</v>
          </cell>
          <cell r="P3574">
            <v>90.513999999999996</v>
          </cell>
          <cell r="Q3574">
            <v>90.045000000000002</v>
          </cell>
          <cell r="R3574">
            <v>90.045000000000002</v>
          </cell>
        </row>
        <row r="3575">
          <cell r="A3575" t="str">
            <v xml:space="preserve">ПЕСЧАНАЯ 9/3 </v>
          </cell>
          <cell r="B3575" t="str">
            <v xml:space="preserve">Заводская 18/1 </v>
          </cell>
          <cell r="C3575" t="str">
            <v xml:space="preserve">Жилзаказчик </v>
          </cell>
          <cell r="D3575">
            <v>1770.4</v>
          </cell>
          <cell r="E3575">
            <v>7438</v>
          </cell>
          <cell r="F3575">
            <v>7427.65</v>
          </cell>
          <cell r="G3575">
            <v>0.42</v>
          </cell>
          <cell r="H3575">
            <v>1.19</v>
          </cell>
          <cell r="I3575">
            <v>4.5999999999999996</v>
          </cell>
          <cell r="J3575" t="str">
            <v xml:space="preserve">5 </v>
          </cell>
          <cell r="K3575">
            <v>167</v>
          </cell>
          <cell r="L3575">
            <v>0.14333099999999999</v>
          </cell>
          <cell r="M3575">
            <v>-19</v>
          </cell>
          <cell r="N3575">
            <v>18</v>
          </cell>
          <cell r="O3575">
            <v>1</v>
          </cell>
          <cell r="P3575">
            <v>209.25899999999999</v>
          </cell>
          <cell r="Q3575">
            <v>176.16</v>
          </cell>
          <cell r="R3575">
            <v>176.16</v>
          </cell>
        </row>
        <row r="3576">
          <cell r="A3576" t="str">
            <v xml:space="preserve">ПЕСЧАНАЯ 9/3 </v>
          </cell>
          <cell r="B3576" t="str">
            <v xml:space="preserve">Заводская 20 </v>
          </cell>
          <cell r="C3576" t="str">
            <v xml:space="preserve">Жилзаказчик </v>
          </cell>
          <cell r="D3576">
            <v>2697.9</v>
          </cell>
          <cell r="E3576">
            <v>10730</v>
          </cell>
          <cell r="F3576">
            <v>10725</v>
          </cell>
          <cell r="G3576">
            <v>0.38</v>
          </cell>
          <cell r="H3576">
            <v>1.19</v>
          </cell>
          <cell r="I3576">
            <v>4.5999999999999996</v>
          </cell>
          <cell r="J3576" t="str">
            <v xml:space="preserve">5 </v>
          </cell>
          <cell r="K3576">
            <v>167</v>
          </cell>
          <cell r="L3576">
            <v>0.190443</v>
          </cell>
          <cell r="M3576">
            <v>-19</v>
          </cell>
          <cell r="N3576">
            <v>18</v>
          </cell>
          <cell r="O3576">
            <v>1</v>
          </cell>
          <cell r="P3576">
            <v>278.04300000000001</v>
          </cell>
          <cell r="Q3576">
            <v>268.44900000000001</v>
          </cell>
          <cell r="R3576">
            <v>268.44900000000001</v>
          </cell>
        </row>
        <row r="3577">
          <cell r="A3577" t="str">
            <v xml:space="preserve">ПЕСЧАНАЯ 9/3 </v>
          </cell>
          <cell r="B3577" t="str">
            <v xml:space="preserve">Индустриальная 52 </v>
          </cell>
          <cell r="C3577" t="str">
            <v xml:space="preserve">Жилзаказчик </v>
          </cell>
          <cell r="D3577">
            <v>738.6</v>
          </cell>
          <cell r="E3577">
            <v>3268</v>
          </cell>
          <cell r="F3577">
            <v>3263.7</v>
          </cell>
          <cell r="G3577">
            <v>0.43</v>
          </cell>
          <cell r="H3577">
            <v>1.19</v>
          </cell>
          <cell r="I3577">
            <v>4.5999999999999996</v>
          </cell>
          <cell r="J3577" t="str">
            <v xml:space="preserve">2 </v>
          </cell>
          <cell r="K3577">
            <v>167</v>
          </cell>
          <cell r="L3577">
            <v>6.4341999999999996E-2</v>
          </cell>
          <cell r="M3577">
            <v>-19</v>
          </cell>
          <cell r="N3577">
            <v>18</v>
          </cell>
          <cell r="O3577">
            <v>1</v>
          </cell>
          <cell r="P3577">
            <v>93.938999999999993</v>
          </cell>
          <cell r="Q3577">
            <v>97.989000000000004</v>
          </cell>
          <cell r="R3577">
            <v>97.989000000000004</v>
          </cell>
        </row>
        <row r="3578">
          <cell r="A3578" t="str">
            <v xml:space="preserve">ПЕСЧАНАЯ 9/3 </v>
          </cell>
          <cell r="B3578" t="str">
            <v xml:space="preserve">Индустриальная 54 </v>
          </cell>
          <cell r="C3578" t="str">
            <v xml:space="preserve">Жилзаказчик </v>
          </cell>
          <cell r="D3578">
            <v>2559.6</v>
          </cell>
          <cell r="E3578">
            <v>9469</v>
          </cell>
          <cell r="F3578">
            <v>9473.59</v>
          </cell>
          <cell r="G3578">
            <v>0.4</v>
          </cell>
          <cell r="H3578">
            <v>1.19</v>
          </cell>
          <cell r="I3578">
            <v>4.5999999999999996</v>
          </cell>
          <cell r="J3578" t="str">
            <v xml:space="preserve">5 </v>
          </cell>
          <cell r="K3578">
            <v>167</v>
          </cell>
          <cell r="L3578">
            <v>0.17358299999999999</v>
          </cell>
          <cell r="M3578">
            <v>-19</v>
          </cell>
          <cell r="N3578">
            <v>18</v>
          </cell>
          <cell r="O3578">
            <v>1</v>
          </cell>
          <cell r="P3578">
            <v>253.42699999999999</v>
          </cell>
          <cell r="Q3578">
            <v>254.68899999999999</v>
          </cell>
          <cell r="R3578">
            <v>254.68899999999999</v>
          </cell>
        </row>
        <row r="3579">
          <cell r="A3579" t="str">
            <v xml:space="preserve">ПЕСЧАНАЯ 9/3 </v>
          </cell>
          <cell r="B3579" t="str">
            <v xml:space="preserve">Песчаная 11 </v>
          </cell>
          <cell r="C3579" t="str">
            <v xml:space="preserve">Жилзаказчик </v>
          </cell>
          <cell r="D3579">
            <v>4292.03</v>
          </cell>
          <cell r="E3579">
            <v>17719</v>
          </cell>
          <cell r="F3579">
            <v>17842.5</v>
          </cell>
          <cell r="G3579">
            <v>0.37</v>
          </cell>
          <cell r="H3579">
            <v>1.19</v>
          </cell>
          <cell r="I3579">
            <v>4.5999999999999996</v>
          </cell>
          <cell r="J3579" t="str">
            <v xml:space="preserve">5 </v>
          </cell>
          <cell r="K3579">
            <v>167</v>
          </cell>
          <cell r="L3579">
            <v>0.30623300000000003</v>
          </cell>
          <cell r="M3579">
            <v>-19</v>
          </cell>
          <cell r="N3579">
            <v>18</v>
          </cell>
          <cell r="O3579">
            <v>1</v>
          </cell>
          <cell r="P3579">
            <v>443.875</v>
          </cell>
          <cell r="Q3579">
            <v>423.87200000000001</v>
          </cell>
          <cell r="R3579">
            <v>423.87200000000001</v>
          </cell>
        </row>
        <row r="3580">
          <cell r="A3580" t="str">
            <v xml:space="preserve">ПЕСЧАНАЯ 9/3 </v>
          </cell>
          <cell r="B3580" t="str">
            <v xml:space="preserve">Песчаная 9 </v>
          </cell>
          <cell r="C3580" t="str">
            <v xml:space="preserve">Жилзаказчик </v>
          </cell>
          <cell r="D3580">
            <v>2702.3</v>
          </cell>
          <cell r="E3580">
            <v>10353</v>
          </cell>
          <cell r="F3580">
            <v>10347.799999999999</v>
          </cell>
          <cell r="G3580">
            <v>0.37</v>
          </cell>
          <cell r="H3580">
            <v>1.19</v>
          </cell>
          <cell r="I3580">
            <v>4.5999999999999996</v>
          </cell>
          <cell r="J3580" t="str">
            <v xml:space="preserve">5 </v>
          </cell>
          <cell r="K3580">
            <v>167</v>
          </cell>
          <cell r="L3580">
            <v>0.17760099999999998</v>
          </cell>
          <cell r="M3580">
            <v>-19</v>
          </cell>
          <cell r="N3580">
            <v>18</v>
          </cell>
          <cell r="O3580">
            <v>1</v>
          </cell>
          <cell r="P3580">
            <v>259.29399999999998</v>
          </cell>
          <cell r="Q3580">
            <v>268.88499999999999</v>
          </cell>
          <cell r="R3580">
            <v>268.88499999999999</v>
          </cell>
        </row>
        <row r="3581">
          <cell r="A3581" t="str">
            <v xml:space="preserve">ПЕСЧАНАЯ 9/3 </v>
          </cell>
          <cell r="B3581" t="str">
            <v xml:space="preserve">Станкостроительная 19 </v>
          </cell>
          <cell r="C3581" t="str">
            <v xml:space="preserve">Жилзаказчик </v>
          </cell>
          <cell r="D3581">
            <v>1835.2</v>
          </cell>
          <cell r="E3581">
            <v>6794</v>
          </cell>
          <cell r="F3581">
            <v>6789</v>
          </cell>
          <cell r="G3581">
            <v>0.42</v>
          </cell>
          <cell r="H3581">
            <v>1.19</v>
          </cell>
          <cell r="I3581">
            <v>4.5999999999999996</v>
          </cell>
          <cell r="J3581" t="str">
            <v xml:space="preserve">5 </v>
          </cell>
          <cell r="K3581">
            <v>167</v>
          </cell>
          <cell r="L3581">
            <v>0.13289699999999999</v>
          </cell>
          <cell r="M3581">
            <v>-19</v>
          </cell>
          <cell r="N3581">
            <v>18</v>
          </cell>
          <cell r="O3581">
            <v>1</v>
          </cell>
          <cell r="P3581">
            <v>194.02699999999999</v>
          </cell>
          <cell r="Q3581">
            <v>182.61</v>
          </cell>
          <cell r="R3581">
            <v>182.61</v>
          </cell>
        </row>
        <row r="3582">
          <cell r="A3582" t="str">
            <v xml:space="preserve">ПЕСЧАНАЯ 9/3 </v>
          </cell>
          <cell r="B3582" t="str">
            <v xml:space="preserve">Южная 18 </v>
          </cell>
          <cell r="C3582" t="str">
            <v xml:space="preserve">Жилзаказчик </v>
          </cell>
          <cell r="D3582">
            <v>1102.4000000000001</v>
          </cell>
          <cell r="E3582">
            <v>4377</v>
          </cell>
          <cell r="F3582">
            <v>4369.3</v>
          </cell>
          <cell r="G3582">
            <v>0.46</v>
          </cell>
          <cell r="H3582">
            <v>1.19</v>
          </cell>
          <cell r="I3582">
            <v>4.5999999999999996</v>
          </cell>
          <cell r="J3582" t="str">
            <v xml:space="preserve">3 </v>
          </cell>
          <cell r="K3582">
            <v>167</v>
          </cell>
          <cell r="L3582">
            <v>9.3840000000000007E-2</v>
          </cell>
          <cell r="M3582">
            <v>-19</v>
          </cell>
          <cell r="N3582">
            <v>18</v>
          </cell>
          <cell r="O3582">
            <v>1</v>
          </cell>
          <cell r="P3582">
            <v>137.00299999999999</v>
          </cell>
          <cell r="Q3582">
            <v>146.25800000000001</v>
          </cell>
          <cell r="R3582">
            <v>146.25800000000001</v>
          </cell>
        </row>
        <row r="3583">
          <cell r="A3583" t="str">
            <v xml:space="preserve">ПЕСЧАНАЯ 9/3 </v>
          </cell>
          <cell r="B3583" t="str">
            <v xml:space="preserve">Песчаная 14 Школа 31 </v>
          </cell>
          <cell r="C3583" t="str">
            <v xml:space="preserve">Бюджет </v>
          </cell>
          <cell r="D3583">
            <v>4292.4399999999996</v>
          </cell>
          <cell r="E3583">
            <v>18790</v>
          </cell>
          <cell r="F3583">
            <v>19315.98</v>
          </cell>
          <cell r="G3583">
            <v>0.33</v>
          </cell>
          <cell r="H3583">
            <v>1.19</v>
          </cell>
          <cell r="I3583">
            <v>4.5999999999999996</v>
          </cell>
          <cell r="J3583" t="str">
            <v xml:space="preserve"> </v>
          </cell>
          <cell r="K3583">
            <v>167</v>
          </cell>
          <cell r="L3583">
            <v>0.2797</v>
          </cell>
          <cell r="M3583">
            <v>-19</v>
          </cell>
          <cell r="N3583">
            <v>16</v>
          </cell>
          <cell r="O3583">
            <v>1</v>
          </cell>
          <cell r="P3583">
            <v>367.63</v>
          </cell>
          <cell r="Q3583">
            <v>0</v>
          </cell>
          <cell r="R3583">
            <v>367.63</v>
          </cell>
        </row>
        <row r="3584">
          <cell r="A3584" t="str">
            <v xml:space="preserve">Итого по котельной </v>
          </cell>
          <cell r="B3584" t="str">
            <v xml:space="preserve">собственное ---------------------------- </v>
          </cell>
          <cell r="C3584" t="str">
            <v xml:space="preserve">По всем группам </v>
          </cell>
          <cell r="D3584">
            <v>23190.74</v>
          </cell>
          <cell r="E3584">
            <v>92199</v>
          </cell>
          <cell r="F3584">
            <v>95498.31</v>
          </cell>
          <cell r="H3584">
            <v>1.19</v>
          </cell>
          <cell r="L3584">
            <v>1.6800919999999999</v>
          </cell>
          <cell r="P3584">
            <v>2412.172</v>
          </cell>
          <cell r="Q3584">
            <v>1908.9570000000001</v>
          </cell>
          <cell r="R3584">
            <v>2358.529</v>
          </cell>
        </row>
        <row r="3585">
          <cell r="A3585" t="str">
            <v xml:space="preserve"> </v>
          </cell>
          <cell r="B3585" t="str">
            <v xml:space="preserve"> </v>
          </cell>
          <cell r="C3585" t="str">
            <v xml:space="preserve">Бюджет </v>
          </cell>
          <cell r="D3585">
            <v>4292.4399999999996</v>
          </cell>
          <cell r="E3585">
            <v>18790</v>
          </cell>
          <cell r="F3585">
            <v>19315.98</v>
          </cell>
          <cell r="H3585">
            <v>1.19</v>
          </cell>
          <cell r="L3585">
            <v>0.2797</v>
          </cell>
          <cell r="P3585">
            <v>367.63</v>
          </cell>
          <cell r="Q3585">
            <v>0</v>
          </cell>
          <cell r="R3585">
            <v>367.63</v>
          </cell>
        </row>
        <row r="3586">
          <cell r="A3586" t="str">
            <v xml:space="preserve"> </v>
          </cell>
          <cell r="B3586" t="str">
            <v xml:space="preserve"> </v>
          </cell>
          <cell r="C3586" t="str">
            <v xml:space="preserve">"Население" в т.ч. "Жилзаказчик" </v>
          </cell>
          <cell r="D3586">
            <v>18377.13</v>
          </cell>
          <cell r="E3586">
            <v>73409</v>
          </cell>
          <cell r="F3586">
            <v>73368.540000000008</v>
          </cell>
          <cell r="H3586">
            <v>1.19</v>
          </cell>
          <cell r="L3586">
            <v>1.3442669999999999</v>
          </cell>
          <cell r="P3586">
            <v>1962.6</v>
          </cell>
          <cell r="Q3586">
            <v>1908.9570000000001</v>
          </cell>
          <cell r="R3586">
            <v>1908.9570000000001</v>
          </cell>
        </row>
        <row r="3587">
          <cell r="A3587" t="str">
            <v xml:space="preserve"> </v>
          </cell>
          <cell r="B3587" t="str">
            <v xml:space="preserve"> </v>
          </cell>
          <cell r="C3587" t="str">
            <v xml:space="preserve">Жилзаказчик </v>
          </cell>
          <cell r="D3587">
            <v>18377.13</v>
          </cell>
          <cell r="E3587">
            <v>73409</v>
          </cell>
          <cell r="F3587">
            <v>73368.540000000008</v>
          </cell>
          <cell r="H3587">
            <v>1.19</v>
          </cell>
          <cell r="L3587">
            <v>1.3442669999999999</v>
          </cell>
          <cell r="P3587">
            <v>1962.6</v>
          </cell>
          <cell r="Q3587">
            <v>1908.9570000000001</v>
          </cell>
          <cell r="R3587">
            <v>1908.9570000000001</v>
          </cell>
        </row>
        <row r="3588">
          <cell r="A3588" t="str">
            <v xml:space="preserve"> </v>
          </cell>
          <cell r="B3588" t="str">
            <v xml:space="preserve"> </v>
          </cell>
          <cell r="C3588" t="str">
            <v xml:space="preserve">Прочие </v>
          </cell>
          <cell r="D3588">
            <v>521.16999999999996</v>
          </cell>
          <cell r="E3588">
            <v>0</v>
          </cell>
          <cell r="F3588">
            <v>2813.79</v>
          </cell>
          <cell r="H3588">
            <v>1.19</v>
          </cell>
          <cell r="L3588">
            <v>5.6125000000000001E-2</v>
          </cell>
          <cell r="P3588">
            <v>81.942000000000007</v>
          </cell>
          <cell r="Q3588">
            <v>0</v>
          </cell>
          <cell r="R3588">
            <v>81.942000000000007</v>
          </cell>
        </row>
        <row r="3589">
          <cell r="A3589" t="str">
            <v xml:space="preserve">ПЛОДОРОДНЫЙ </v>
          </cell>
          <cell r="B3589" t="str">
            <v xml:space="preserve">Плодородный 6 кв.1 </v>
          </cell>
          <cell r="C3589" t="str">
            <v xml:space="preserve">Население </v>
          </cell>
          <cell r="D3589">
            <v>82</v>
          </cell>
          <cell r="E3589">
            <v>96</v>
          </cell>
          <cell r="F3589">
            <v>228.83</v>
          </cell>
          <cell r="G3589">
            <v>0.83761099999999999</v>
          </cell>
          <cell r="H3589">
            <v>1.19</v>
          </cell>
          <cell r="I3589">
            <v>4.5999999999999996</v>
          </cell>
          <cell r="J3589" t="str">
            <v xml:space="preserve">1 </v>
          </cell>
          <cell r="K3589">
            <v>167</v>
          </cell>
          <cell r="L3589">
            <v>8.8909999999999996E-3</v>
          </cell>
          <cell r="M3589">
            <v>-19</v>
          </cell>
          <cell r="N3589">
            <v>18</v>
          </cell>
          <cell r="O3589">
            <v>1</v>
          </cell>
          <cell r="P3589">
            <v>12.981999999999999</v>
          </cell>
          <cell r="Q3589">
            <v>10.879</v>
          </cell>
          <cell r="R3589">
            <v>10.879</v>
          </cell>
        </row>
        <row r="3590">
          <cell r="A3590" t="str">
            <v xml:space="preserve">ПЛОДОРОДНЫЙ </v>
          </cell>
          <cell r="B3590" t="str">
            <v xml:space="preserve">Плодородный 6 КВ.2 </v>
          </cell>
          <cell r="C3590" t="str">
            <v xml:space="preserve">Население </v>
          </cell>
          <cell r="D3590">
            <v>19.899999999999999</v>
          </cell>
          <cell r="E3590">
            <v>98</v>
          </cell>
          <cell r="F3590">
            <v>98</v>
          </cell>
          <cell r="G3590">
            <v>0.84</v>
          </cell>
          <cell r="H3590">
            <v>1.19</v>
          </cell>
          <cell r="I3590">
            <v>4.5999999999999996</v>
          </cell>
          <cell r="J3590" t="str">
            <v xml:space="preserve">1 </v>
          </cell>
          <cell r="K3590">
            <v>167</v>
          </cell>
          <cell r="L3590">
            <v>3.8200000000000005E-3</v>
          </cell>
          <cell r="M3590">
            <v>-19</v>
          </cell>
          <cell r="N3590">
            <v>18</v>
          </cell>
          <cell r="O3590">
            <v>1</v>
          </cell>
          <cell r="P3590">
            <v>5.5780000000000003</v>
          </cell>
          <cell r="Q3590">
            <v>2.6419999999999999</v>
          </cell>
          <cell r="R3590">
            <v>2.6419999999999999</v>
          </cell>
        </row>
        <row r="3591">
          <cell r="A3591" t="str">
            <v xml:space="preserve">ПЛОДОРОДНЫЙ </v>
          </cell>
          <cell r="B3591" t="str">
            <v xml:space="preserve">пос Плодородный 9 </v>
          </cell>
          <cell r="C3591" t="str">
            <v xml:space="preserve">Бюджет </v>
          </cell>
          <cell r="D3591">
            <v>738.6</v>
          </cell>
          <cell r="E3591">
            <v>3220</v>
          </cell>
          <cell r="F3591">
            <v>3220</v>
          </cell>
          <cell r="G3591">
            <v>0</v>
          </cell>
          <cell r="H3591">
            <v>1.19</v>
          </cell>
          <cell r="I3591">
            <v>4.5999999999999996</v>
          </cell>
          <cell r="J3591" t="str">
            <v xml:space="preserve"> </v>
          </cell>
          <cell r="K3591">
            <v>167</v>
          </cell>
          <cell r="L3591">
            <v>7.9394999999999993E-2</v>
          </cell>
          <cell r="M3591">
            <v>-19</v>
          </cell>
          <cell r="N3591">
            <v>20</v>
          </cell>
          <cell r="O3591">
            <v>1</v>
          </cell>
          <cell r="P3591">
            <v>126.288</v>
          </cell>
          <cell r="Q3591">
            <v>0</v>
          </cell>
          <cell r="R3591">
            <v>126.288</v>
          </cell>
        </row>
        <row r="3592">
          <cell r="A3592" t="str">
            <v xml:space="preserve">ПЛОДОРОДНЫЙ </v>
          </cell>
          <cell r="B3592" t="str">
            <v xml:space="preserve">Плодородный 3,4,8 ж/дома </v>
          </cell>
          <cell r="C3592" t="str">
            <v xml:space="preserve">Население </v>
          </cell>
          <cell r="D3592">
            <v>498</v>
          </cell>
          <cell r="E3592">
            <v>1983</v>
          </cell>
          <cell r="F3592">
            <v>1982</v>
          </cell>
          <cell r="G3592">
            <v>0.66</v>
          </cell>
          <cell r="H3592">
            <v>1.19</v>
          </cell>
          <cell r="I3592">
            <v>4.5999999999999996</v>
          </cell>
          <cell r="J3592" t="str">
            <v xml:space="preserve">1 </v>
          </cell>
          <cell r="K3592">
            <v>167</v>
          </cell>
          <cell r="L3592">
            <v>6.0675E-2</v>
          </cell>
          <cell r="M3592">
            <v>-19</v>
          </cell>
          <cell r="N3592">
            <v>18</v>
          </cell>
          <cell r="O3592">
            <v>1</v>
          </cell>
          <cell r="P3592">
            <v>88.584000000000003</v>
          </cell>
          <cell r="Q3592">
            <v>66.069999999999993</v>
          </cell>
          <cell r="R3592">
            <v>66.069999999999993</v>
          </cell>
        </row>
        <row r="3593">
          <cell r="A3593" t="str">
            <v xml:space="preserve">ПЛОДОРОДНЫЙ </v>
          </cell>
          <cell r="B3593" t="str">
            <v xml:space="preserve">Плодородный 1 ж/дом </v>
          </cell>
          <cell r="C3593" t="str">
            <v xml:space="preserve">Население </v>
          </cell>
          <cell r="D3593">
            <v>569.70000000000005</v>
          </cell>
          <cell r="E3593">
            <v>2398</v>
          </cell>
          <cell r="F3593">
            <v>2396</v>
          </cell>
          <cell r="G3593">
            <v>0</v>
          </cell>
          <cell r="H3593">
            <v>1.19</v>
          </cell>
          <cell r="I3593">
            <v>4.5999999999999996</v>
          </cell>
          <cell r="J3593" t="str">
            <v xml:space="preserve">2 </v>
          </cell>
          <cell r="K3593">
            <v>167</v>
          </cell>
          <cell r="L3593">
            <v>6.432199999999999E-2</v>
          </cell>
          <cell r="M3593">
            <v>-19</v>
          </cell>
          <cell r="N3593">
            <v>18</v>
          </cell>
          <cell r="O3593">
            <v>1</v>
          </cell>
          <cell r="P3593">
            <v>93.909000000000006</v>
          </cell>
          <cell r="Q3593">
            <v>75.582999999999998</v>
          </cell>
          <cell r="R3593">
            <v>75.582999999999998</v>
          </cell>
        </row>
        <row r="3594">
          <cell r="A3594" t="str">
            <v xml:space="preserve">ПЛОДОРОДНЫЙ </v>
          </cell>
          <cell r="B3594" t="str">
            <v xml:space="preserve">Плодородный 10 ж/дом </v>
          </cell>
          <cell r="C3594" t="str">
            <v xml:space="preserve">Население </v>
          </cell>
          <cell r="D3594">
            <v>1097.2</v>
          </cell>
          <cell r="E3594">
            <v>4127</v>
          </cell>
          <cell r="F3594">
            <v>4124</v>
          </cell>
          <cell r="G3594">
            <v>0</v>
          </cell>
          <cell r="H3594">
            <v>1.19</v>
          </cell>
          <cell r="I3594">
            <v>4.5999999999999996</v>
          </cell>
          <cell r="J3594" t="str">
            <v xml:space="preserve">3 </v>
          </cell>
          <cell r="K3594">
            <v>167</v>
          </cell>
          <cell r="L3594">
            <v>8.8723999999999997E-2</v>
          </cell>
          <cell r="M3594">
            <v>-19</v>
          </cell>
          <cell r="N3594">
            <v>18</v>
          </cell>
          <cell r="O3594">
            <v>1</v>
          </cell>
          <cell r="P3594">
            <v>129.536</v>
          </cell>
          <cell r="Q3594">
            <v>145.56700000000001</v>
          </cell>
          <cell r="R3594">
            <v>145.56700000000001</v>
          </cell>
        </row>
        <row r="3595">
          <cell r="A3595" t="str">
            <v xml:space="preserve">ПЛОДОРОДНЫЙ </v>
          </cell>
          <cell r="B3595" t="str">
            <v xml:space="preserve">Плодородный 11 ж/дом </v>
          </cell>
          <cell r="C3595" t="str">
            <v xml:space="preserve">Население </v>
          </cell>
          <cell r="D3595">
            <v>1196.0999999999999</v>
          </cell>
          <cell r="E3595">
            <v>4904</v>
          </cell>
          <cell r="F3595">
            <v>4901</v>
          </cell>
          <cell r="G3595">
            <v>0</v>
          </cell>
          <cell r="H3595">
            <v>1.19</v>
          </cell>
          <cell r="I3595">
            <v>4.5999999999999996</v>
          </cell>
          <cell r="J3595" t="str">
            <v xml:space="preserve">3 </v>
          </cell>
          <cell r="K3595">
            <v>167</v>
          </cell>
          <cell r="L3595">
            <v>0.106599</v>
          </cell>
          <cell r="M3595">
            <v>-19</v>
          </cell>
          <cell r="N3595">
            <v>18</v>
          </cell>
          <cell r="O3595">
            <v>1</v>
          </cell>
          <cell r="P3595">
            <v>155.63300000000001</v>
          </cell>
          <cell r="Q3595">
            <v>158.68600000000001</v>
          </cell>
          <cell r="R3595">
            <v>158.68600000000001</v>
          </cell>
        </row>
        <row r="3596">
          <cell r="A3596" t="str">
            <v xml:space="preserve">ПЛОДОРОДНЫЙ </v>
          </cell>
          <cell r="B3596" t="str">
            <v xml:space="preserve">Плодородный 12 ж/дом </v>
          </cell>
          <cell r="C3596" t="str">
            <v xml:space="preserve">Население </v>
          </cell>
          <cell r="D3596">
            <v>1250.0999999999999</v>
          </cell>
          <cell r="E3596">
            <v>4730</v>
          </cell>
          <cell r="F3596">
            <v>4727</v>
          </cell>
          <cell r="G3596">
            <v>0</v>
          </cell>
          <cell r="H3596">
            <v>1.19</v>
          </cell>
          <cell r="I3596">
            <v>4.5999999999999996</v>
          </cell>
          <cell r="J3596" t="str">
            <v xml:space="preserve">3 </v>
          </cell>
          <cell r="K3596">
            <v>167</v>
          </cell>
          <cell r="L3596">
            <v>9.8810000000000009E-2</v>
          </cell>
          <cell r="M3596">
            <v>-19</v>
          </cell>
          <cell r="N3596">
            <v>18</v>
          </cell>
          <cell r="O3596">
            <v>1</v>
          </cell>
          <cell r="P3596">
            <v>144.261</v>
          </cell>
          <cell r="Q3596">
            <v>165.85</v>
          </cell>
          <cell r="R3596">
            <v>165.85</v>
          </cell>
        </row>
        <row r="3597">
          <cell r="A3597" t="str">
            <v xml:space="preserve">ПЛОДОРОДНЫЙ </v>
          </cell>
          <cell r="B3597" t="str">
            <v xml:space="preserve">Плодородный 2 ж/дом </v>
          </cell>
          <cell r="C3597" t="str">
            <v xml:space="preserve">Население </v>
          </cell>
          <cell r="D3597">
            <v>340.6</v>
          </cell>
          <cell r="E3597">
            <v>1306</v>
          </cell>
          <cell r="F3597">
            <v>1304</v>
          </cell>
          <cell r="G3597">
            <v>0</v>
          </cell>
          <cell r="H3597">
            <v>1.19</v>
          </cell>
          <cell r="I3597">
            <v>4.5999999999999996</v>
          </cell>
          <cell r="J3597" t="str">
            <v xml:space="preserve">2 </v>
          </cell>
          <cell r="K3597">
            <v>167</v>
          </cell>
          <cell r="L3597">
            <v>3.7060000000000003E-2</v>
          </cell>
          <cell r="M3597">
            <v>-19</v>
          </cell>
          <cell r="N3597">
            <v>18</v>
          </cell>
          <cell r="O3597">
            <v>1</v>
          </cell>
          <cell r="P3597">
            <v>54.106000000000002</v>
          </cell>
          <cell r="Q3597">
            <v>45.185000000000002</v>
          </cell>
          <cell r="R3597">
            <v>45.185000000000002</v>
          </cell>
        </row>
        <row r="3598">
          <cell r="A3598" t="str">
            <v xml:space="preserve">ПЛОДОРОДНЫЙ </v>
          </cell>
          <cell r="B3598" t="str">
            <v xml:space="preserve">Плодородный 5 ж/дом </v>
          </cell>
          <cell r="C3598" t="str">
            <v xml:space="preserve">Население </v>
          </cell>
          <cell r="D3598">
            <v>722.8</v>
          </cell>
          <cell r="E3598">
            <v>3005</v>
          </cell>
          <cell r="F3598">
            <v>3003</v>
          </cell>
          <cell r="G3598">
            <v>0</v>
          </cell>
          <cell r="H3598">
            <v>1.19</v>
          </cell>
          <cell r="I3598">
            <v>4.5999999999999996</v>
          </cell>
          <cell r="J3598" t="str">
            <v xml:space="preserve">2 </v>
          </cell>
          <cell r="K3598">
            <v>167</v>
          </cell>
          <cell r="L3598">
            <v>6.8887000000000004E-2</v>
          </cell>
          <cell r="M3598">
            <v>-19</v>
          </cell>
          <cell r="N3598">
            <v>18</v>
          </cell>
          <cell r="O3598">
            <v>1</v>
          </cell>
          <cell r="P3598">
            <v>100.57299999999999</v>
          </cell>
          <cell r="Q3598">
            <v>95.894000000000005</v>
          </cell>
          <cell r="R3598">
            <v>95.894000000000005</v>
          </cell>
        </row>
        <row r="3599">
          <cell r="A3599" t="str">
            <v xml:space="preserve">ПЛОДОРОДНЫЙ </v>
          </cell>
          <cell r="B3599" t="str">
            <v xml:space="preserve">Плодородный 13 </v>
          </cell>
          <cell r="C3599" t="str">
            <v xml:space="preserve">Жилзаказчик </v>
          </cell>
          <cell r="D3599">
            <v>1334.2</v>
          </cell>
          <cell r="E3599">
            <v>4660</v>
          </cell>
          <cell r="F3599">
            <v>4825</v>
          </cell>
          <cell r="G3599">
            <v>0.46</v>
          </cell>
          <cell r="H3599">
            <v>1.19</v>
          </cell>
          <cell r="I3599">
            <v>4.5999999999999996</v>
          </cell>
          <cell r="J3599" t="str">
            <v xml:space="preserve">3 </v>
          </cell>
          <cell r="K3599">
            <v>167</v>
          </cell>
          <cell r="L3599">
            <v>0.10228500000000001</v>
          </cell>
          <cell r="M3599">
            <v>-19</v>
          </cell>
          <cell r="N3599">
            <v>18</v>
          </cell>
          <cell r="O3599">
            <v>1</v>
          </cell>
          <cell r="P3599">
            <v>144.13300000000001</v>
          </cell>
          <cell r="Q3599">
            <v>171.43799999999999</v>
          </cell>
          <cell r="R3599">
            <v>171.43799999999999</v>
          </cell>
        </row>
        <row r="3600">
          <cell r="A3600" t="str">
            <v xml:space="preserve">ПЛОДОРОДНЫЙ </v>
          </cell>
          <cell r="B3600" t="str">
            <v xml:space="preserve">Плодородный 7 </v>
          </cell>
          <cell r="C3600" t="str">
            <v xml:space="preserve">Жилзаказчик </v>
          </cell>
          <cell r="D3600">
            <v>1087.5999999999999</v>
          </cell>
          <cell r="E3600">
            <v>4142</v>
          </cell>
          <cell r="F3600">
            <v>4139</v>
          </cell>
          <cell r="G3600">
            <v>0.47</v>
          </cell>
          <cell r="H3600">
            <v>1.19</v>
          </cell>
          <cell r="I3600">
            <v>4.5999999999999996</v>
          </cell>
          <cell r="J3600" t="str">
            <v xml:space="preserve">3 </v>
          </cell>
          <cell r="K3600">
            <v>167</v>
          </cell>
          <cell r="L3600">
            <v>8.9661999999999992E-2</v>
          </cell>
          <cell r="M3600">
            <v>-19</v>
          </cell>
          <cell r="N3600">
            <v>18</v>
          </cell>
          <cell r="O3600">
            <v>1</v>
          </cell>
          <cell r="P3600">
            <v>130.905</v>
          </cell>
          <cell r="Q3600">
            <v>144.291</v>
          </cell>
          <cell r="R3600">
            <v>144.291</v>
          </cell>
        </row>
        <row r="3601">
          <cell r="A3601" t="str">
            <v xml:space="preserve">Итого по котельной </v>
          </cell>
          <cell r="B3601" t="str">
            <v xml:space="preserve">собственное ---------------------------- </v>
          </cell>
          <cell r="C3601" t="str">
            <v xml:space="preserve">По всем группам </v>
          </cell>
          <cell r="D3601">
            <v>8936.8000000000011</v>
          </cell>
          <cell r="E3601">
            <v>34837</v>
          </cell>
          <cell r="F3601">
            <v>34947.83</v>
          </cell>
          <cell r="H3601">
            <v>1.19</v>
          </cell>
          <cell r="L3601">
            <v>0.8091299999999999</v>
          </cell>
          <cell r="P3601">
            <v>1191.6869999999999</v>
          </cell>
          <cell r="Q3601">
            <v>1082.085</v>
          </cell>
          <cell r="R3601">
            <v>1208.373</v>
          </cell>
        </row>
        <row r="3602">
          <cell r="A3602" t="str">
            <v xml:space="preserve"> </v>
          </cell>
          <cell r="B3602" t="str">
            <v xml:space="preserve"> </v>
          </cell>
          <cell r="C3602" t="str">
            <v xml:space="preserve">Бюджет </v>
          </cell>
          <cell r="D3602">
            <v>738.6</v>
          </cell>
          <cell r="E3602">
            <v>3220</v>
          </cell>
          <cell r="F3602">
            <v>3220</v>
          </cell>
          <cell r="H3602">
            <v>1.19</v>
          </cell>
          <cell r="L3602">
            <v>7.9394999999999993E-2</v>
          </cell>
          <cell r="P3602">
            <v>126.288</v>
          </cell>
          <cell r="Q3602">
            <v>0</v>
          </cell>
          <cell r="R3602">
            <v>126.288</v>
          </cell>
        </row>
        <row r="3603">
          <cell r="A3603" t="str">
            <v xml:space="preserve"> </v>
          </cell>
          <cell r="B3603" t="str">
            <v xml:space="preserve"> </v>
          </cell>
          <cell r="C3603" t="str">
            <v xml:space="preserve">"Население" в т.ч. "Жилзаказчик" </v>
          </cell>
          <cell r="D3603">
            <v>8198.2000000000007</v>
          </cell>
          <cell r="E3603">
            <v>31617</v>
          </cell>
          <cell r="F3603">
            <v>31727.83</v>
          </cell>
          <cell r="H3603">
            <v>1.19</v>
          </cell>
          <cell r="L3603">
            <v>0.72973499999999991</v>
          </cell>
          <cell r="P3603">
            <v>1065.3989999999999</v>
          </cell>
          <cell r="Q3603">
            <v>1082.085</v>
          </cell>
          <cell r="R3603">
            <v>1082.085</v>
          </cell>
        </row>
        <row r="3604">
          <cell r="A3604" t="str">
            <v xml:space="preserve"> </v>
          </cell>
          <cell r="B3604" t="str">
            <v xml:space="preserve"> </v>
          </cell>
          <cell r="C3604" t="str">
            <v xml:space="preserve">Жилзаказчик </v>
          </cell>
          <cell r="D3604">
            <v>2421.8000000000002</v>
          </cell>
          <cell r="E3604">
            <v>8970</v>
          </cell>
          <cell r="F3604">
            <v>8964</v>
          </cell>
          <cell r="H3604">
            <v>1.19</v>
          </cell>
          <cell r="L3604">
            <v>0.19194699999999998</v>
          </cell>
          <cell r="P3604">
            <v>280.23699999999997</v>
          </cell>
          <cell r="Q3604">
            <v>315.72899999999998</v>
          </cell>
          <cell r="R3604">
            <v>315.72899999999998</v>
          </cell>
        </row>
        <row r="3605">
          <cell r="A3605" t="str">
            <v>Тепловые потери в наружных сетях потребителей</v>
          </cell>
          <cell r="H3605">
            <v>1.19</v>
          </cell>
        </row>
        <row r="3606">
          <cell r="A3606" t="str">
            <v xml:space="preserve">ПР-Д 1 Ведомст.9 </v>
          </cell>
          <cell r="B3606" t="str">
            <v xml:space="preserve">Ведомственный пер.13 Клуб ИМП </v>
          </cell>
          <cell r="C3606" t="str">
            <v xml:space="preserve">Бюджет </v>
          </cell>
          <cell r="D3606">
            <v>141.80000000000001</v>
          </cell>
          <cell r="E3606">
            <v>0</v>
          </cell>
          <cell r="F3606">
            <v>599.44000000000005</v>
          </cell>
          <cell r="G3606">
            <v>0.37</v>
          </cell>
          <cell r="H3606">
            <v>1.19</v>
          </cell>
          <cell r="I3606">
            <v>4.5999999999999996</v>
          </cell>
          <cell r="J3606" t="str">
            <v xml:space="preserve"> </v>
          </cell>
          <cell r="K3606">
            <v>167</v>
          </cell>
          <cell r="L3606">
            <v>1.0204999999999999E-2</v>
          </cell>
          <cell r="M3606">
            <v>-19</v>
          </cell>
          <cell r="N3606">
            <v>18</v>
          </cell>
          <cell r="O3606">
            <v>1</v>
          </cell>
          <cell r="P3606">
            <v>14.901</v>
          </cell>
          <cell r="Q3606">
            <v>0</v>
          </cell>
          <cell r="R3606">
            <v>14.901</v>
          </cell>
        </row>
        <row r="3607">
          <cell r="A3607" t="str">
            <v xml:space="preserve">ПР-Д 1 Ведомст.9 </v>
          </cell>
          <cell r="B3607" t="str">
            <v xml:space="preserve">К Партизан 559 </v>
          </cell>
          <cell r="C3607" t="str">
            <v xml:space="preserve">Жилзаказчик </v>
          </cell>
          <cell r="D3607">
            <v>3489.2</v>
          </cell>
          <cell r="E3607">
            <v>17240</v>
          </cell>
          <cell r="F3607">
            <v>16553.18</v>
          </cell>
          <cell r="G3607">
            <v>0.37</v>
          </cell>
          <cell r="H3607">
            <v>1.19</v>
          </cell>
          <cell r="I3607">
            <v>4.5999999999999996</v>
          </cell>
          <cell r="J3607" t="str">
            <v xml:space="preserve">9 </v>
          </cell>
          <cell r="K3607">
            <v>167</v>
          </cell>
          <cell r="L3607">
            <v>0.284105</v>
          </cell>
          <cell r="M3607">
            <v>-19</v>
          </cell>
          <cell r="N3607">
            <v>18</v>
          </cell>
          <cell r="O3607">
            <v>1</v>
          </cell>
          <cell r="P3607">
            <v>414.78699999999998</v>
          </cell>
          <cell r="Q3607">
            <v>347.18900000000002</v>
          </cell>
          <cell r="R3607">
            <v>347.18900000000002</v>
          </cell>
        </row>
        <row r="3608">
          <cell r="A3608" t="str">
            <v xml:space="preserve">ПР-Д 1 Ведомст.9 </v>
          </cell>
          <cell r="B3608" t="str">
            <v xml:space="preserve">Одесская 20 </v>
          </cell>
          <cell r="C3608" t="str">
            <v xml:space="preserve">Жилзаказчик </v>
          </cell>
          <cell r="D3608">
            <v>2478.1999999999998</v>
          </cell>
          <cell r="E3608">
            <v>10063</v>
          </cell>
          <cell r="F3608">
            <v>10053.98</v>
          </cell>
          <cell r="G3608">
            <v>0.39</v>
          </cell>
          <cell r="H3608">
            <v>1.19</v>
          </cell>
          <cell r="I3608">
            <v>4.5999999999999996</v>
          </cell>
          <cell r="J3608" t="str">
            <v xml:space="preserve">9 </v>
          </cell>
          <cell r="K3608">
            <v>167</v>
          </cell>
          <cell r="L3608">
            <v>0.181419</v>
          </cell>
          <cell r="M3608">
            <v>-19</v>
          </cell>
          <cell r="N3608">
            <v>18</v>
          </cell>
          <cell r="O3608">
            <v>1</v>
          </cell>
          <cell r="P3608">
            <v>264.86799999999999</v>
          </cell>
          <cell r="Q3608">
            <v>246.59100000000001</v>
          </cell>
          <cell r="R3608">
            <v>246.59100000000001</v>
          </cell>
        </row>
        <row r="3609">
          <cell r="A3609" t="str">
            <v xml:space="preserve">ПР-Д 1 Ведомст.9 </v>
          </cell>
          <cell r="B3609" t="str">
            <v xml:space="preserve">Одесская 22 </v>
          </cell>
          <cell r="C3609" t="str">
            <v xml:space="preserve">Жилзаказчик </v>
          </cell>
          <cell r="D3609">
            <v>2476</v>
          </cell>
          <cell r="E3609">
            <v>10044</v>
          </cell>
          <cell r="F3609">
            <v>10035.02</v>
          </cell>
          <cell r="G3609">
            <v>0.39</v>
          </cell>
          <cell r="H3609">
            <v>1.19</v>
          </cell>
          <cell r="I3609">
            <v>4.5999999999999996</v>
          </cell>
          <cell r="J3609" t="str">
            <v xml:space="preserve">9 </v>
          </cell>
          <cell r="K3609">
            <v>167</v>
          </cell>
          <cell r="L3609">
            <v>0.18107699999999999</v>
          </cell>
          <cell r="M3609">
            <v>-19</v>
          </cell>
          <cell r="N3609">
            <v>18</v>
          </cell>
          <cell r="O3609">
            <v>1</v>
          </cell>
          <cell r="P3609">
            <v>264.37</v>
          </cell>
          <cell r="Q3609">
            <v>246.37</v>
          </cell>
          <cell r="R3609">
            <v>246.37</v>
          </cell>
        </row>
        <row r="3610">
          <cell r="A3610" t="str">
            <v xml:space="preserve">ПР-Д 1 Ведомст.9 </v>
          </cell>
          <cell r="B3610" t="str">
            <v xml:space="preserve">Ведомственная 8 </v>
          </cell>
          <cell r="C3610" t="str">
            <v xml:space="preserve">Жилзаказчик </v>
          </cell>
          <cell r="D3610">
            <v>4449.8</v>
          </cell>
          <cell r="E3610">
            <v>19028</v>
          </cell>
          <cell r="F3610">
            <v>19023.02</v>
          </cell>
          <cell r="G3610">
            <v>0.37</v>
          </cell>
          <cell r="H3610">
            <v>1.19</v>
          </cell>
          <cell r="I3610">
            <v>4.5999999999999996</v>
          </cell>
          <cell r="J3610" t="str">
            <v xml:space="preserve">5 </v>
          </cell>
          <cell r="K3610">
            <v>167</v>
          </cell>
          <cell r="L3610">
            <v>0.32649499999999998</v>
          </cell>
          <cell r="M3610">
            <v>-19</v>
          </cell>
          <cell r="N3610">
            <v>18</v>
          </cell>
          <cell r="O3610">
            <v>1</v>
          </cell>
          <cell r="P3610">
            <v>476.67599999999999</v>
          </cell>
          <cell r="Q3610">
            <v>442.76799999999997</v>
          </cell>
          <cell r="R3610">
            <v>442.76799999999997</v>
          </cell>
        </row>
        <row r="3611">
          <cell r="A3611" t="str">
            <v xml:space="preserve">ПР-Д 1 Ведомст.9 </v>
          </cell>
          <cell r="B3611" t="str">
            <v xml:space="preserve">К Партизан 559 ЦЕНТР КРАСОТЫ И ЗДОРОВЬЯ </v>
          </cell>
          <cell r="C3611" t="str">
            <v xml:space="preserve">Прочие </v>
          </cell>
          <cell r="D3611">
            <v>105.01</v>
          </cell>
          <cell r="E3611">
            <v>0</v>
          </cell>
          <cell r="F3611">
            <v>472.52</v>
          </cell>
          <cell r="G3611">
            <v>0.37</v>
          </cell>
          <cell r="H3611">
            <v>1.19</v>
          </cell>
          <cell r="I3611">
            <v>4.5999999999999996</v>
          </cell>
          <cell r="J3611" t="str">
            <v xml:space="preserve"> </v>
          </cell>
          <cell r="K3611">
            <v>167</v>
          </cell>
          <cell r="L3611">
            <v>8.1100000000000009E-3</v>
          </cell>
          <cell r="M3611">
            <v>-19</v>
          </cell>
          <cell r="N3611">
            <v>18</v>
          </cell>
          <cell r="O3611">
            <v>1</v>
          </cell>
          <cell r="P3611">
            <v>11.840999999999999</v>
          </cell>
          <cell r="Q3611">
            <v>0</v>
          </cell>
          <cell r="R3611">
            <v>11.840999999999999</v>
          </cell>
        </row>
        <row r="3612">
          <cell r="A3612" t="str">
            <v xml:space="preserve">ПР-Д 1 Ведомст.9 </v>
          </cell>
          <cell r="B3612" t="str">
            <v xml:space="preserve">К Партизан 559 офис </v>
          </cell>
          <cell r="C3612" t="str">
            <v xml:space="preserve">Прочие </v>
          </cell>
          <cell r="D3612">
            <v>24.24</v>
          </cell>
          <cell r="E3612">
            <v>109</v>
          </cell>
          <cell r="F3612">
            <v>109.07</v>
          </cell>
          <cell r="G3612">
            <v>0.37</v>
          </cell>
          <cell r="H3612">
            <v>1.19</v>
          </cell>
          <cell r="I3612">
            <v>4.5999999999999996</v>
          </cell>
          <cell r="J3612" t="str">
            <v xml:space="preserve"> </v>
          </cell>
          <cell r="K3612">
            <v>167</v>
          </cell>
          <cell r="L3612">
            <v>1.872E-3</v>
          </cell>
          <cell r="M3612">
            <v>-19</v>
          </cell>
          <cell r="N3612">
            <v>18</v>
          </cell>
          <cell r="O3612">
            <v>1</v>
          </cell>
          <cell r="P3612">
            <v>2.7330000000000001</v>
          </cell>
          <cell r="Q3612">
            <v>0</v>
          </cell>
          <cell r="R3612">
            <v>2.7330000000000001</v>
          </cell>
        </row>
        <row r="3613">
          <cell r="A3613" t="str">
            <v xml:space="preserve">ПР-Д 1 Ведомст.9 </v>
          </cell>
          <cell r="B3613" t="str">
            <v xml:space="preserve">К Партизан 559 магазин </v>
          </cell>
          <cell r="C3613" t="str">
            <v xml:space="preserve">Прочие </v>
          </cell>
          <cell r="D3613">
            <v>163.27000000000001</v>
          </cell>
          <cell r="E3613">
            <v>774</v>
          </cell>
          <cell r="F3613">
            <v>734.71</v>
          </cell>
          <cell r="G3613">
            <v>0.37</v>
          </cell>
          <cell r="H3613">
            <v>1.19</v>
          </cell>
          <cell r="I3613">
            <v>4.5999999999999996</v>
          </cell>
          <cell r="J3613" t="str">
            <v xml:space="preserve"> </v>
          </cell>
          <cell r="K3613">
            <v>167</v>
          </cell>
          <cell r="L3613">
            <v>1.2610000000000001E-2</v>
          </cell>
          <cell r="M3613">
            <v>-19</v>
          </cell>
          <cell r="N3613">
            <v>18</v>
          </cell>
          <cell r="O3613">
            <v>1</v>
          </cell>
          <cell r="P3613">
            <v>18.411000000000001</v>
          </cell>
          <cell r="Q3613">
            <v>0</v>
          </cell>
          <cell r="R3613">
            <v>18.411000000000001</v>
          </cell>
        </row>
        <row r="3614">
          <cell r="A3614" t="str">
            <v xml:space="preserve">Итого по котельной </v>
          </cell>
          <cell r="B3614" t="str">
            <v xml:space="preserve">собственное ---------------------------- </v>
          </cell>
          <cell r="C3614" t="str">
            <v xml:space="preserve">По всем группам </v>
          </cell>
          <cell r="D3614">
            <v>13327.52</v>
          </cell>
          <cell r="E3614">
            <v>57258</v>
          </cell>
          <cell r="F3614">
            <v>57580.94</v>
          </cell>
          <cell r="H3614">
            <v>1.19</v>
          </cell>
          <cell r="L3614">
            <v>1.0058929999999999</v>
          </cell>
          <cell r="P3614">
            <v>1468.587</v>
          </cell>
          <cell r="Q3614">
            <v>1282.9179999999999</v>
          </cell>
          <cell r="R3614">
            <v>1330.8039999999999</v>
          </cell>
        </row>
        <row r="3615">
          <cell r="A3615" t="str">
            <v xml:space="preserve"> </v>
          </cell>
          <cell r="B3615" t="str">
            <v xml:space="preserve"> </v>
          </cell>
          <cell r="C3615" t="str">
            <v xml:space="preserve">Бюджет </v>
          </cell>
          <cell r="D3615">
            <v>141.80000000000001</v>
          </cell>
          <cell r="E3615">
            <v>0</v>
          </cell>
          <cell r="F3615">
            <v>599.44000000000005</v>
          </cell>
          <cell r="H3615">
            <v>1.19</v>
          </cell>
          <cell r="L3615">
            <v>1.0204999999999999E-2</v>
          </cell>
          <cell r="P3615">
            <v>14.901</v>
          </cell>
          <cell r="Q3615">
            <v>0</v>
          </cell>
          <cell r="R3615">
            <v>14.901</v>
          </cell>
        </row>
        <row r="3616">
          <cell r="A3616" t="str">
            <v xml:space="preserve"> </v>
          </cell>
          <cell r="B3616" t="str">
            <v xml:space="preserve"> </v>
          </cell>
          <cell r="C3616" t="str">
            <v xml:space="preserve">"Население" в т.ч. "Жилзаказчик" </v>
          </cell>
          <cell r="D3616">
            <v>12893.2</v>
          </cell>
          <cell r="E3616">
            <v>56375</v>
          </cell>
          <cell r="F3616">
            <v>55665.2</v>
          </cell>
          <cell r="H3616">
            <v>1.19</v>
          </cell>
          <cell r="L3616">
            <v>0.97309599999999996</v>
          </cell>
          <cell r="P3616">
            <v>1420.701</v>
          </cell>
          <cell r="Q3616">
            <v>1282.9179999999999</v>
          </cell>
          <cell r="R3616">
            <v>1282.9179999999999</v>
          </cell>
        </row>
        <row r="3617">
          <cell r="A3617" t="str">
            <v xml:space="preserve"> </v>
          </cell>
          <cell r="B3617" t="str">
            <v xml:space="preserve"> </v>
          </cell>
          <cell r="C3617" t="str">
            <v xml:space="preserve">Жилзаказчик </v>
          </cell>
          <cell r="D3617">
            <v>12893.2</v>
          </cell>
          <cell r="E3617">
            <v>56375</v>
          </cell>
          <cell r="F3617">
            <v>55665.2</v>
          </cell>
          <cell r="H3617">
            <v>1.19</v>
          </cell>
          <cell r="L3617">
            <v>0.97309599999999996</v>
          </cell>
          <cell r="P3617">
            <v>1420.701</v>
          </cell>
          <cell r="Q3617">
            <v>1282.9179999999999</v>
          </cell>
          <cell r="R3617">
            <v>1282.9179999999999</v>
          </cell>
        </row>
        <row r="3618">
          <cell r="A3618" t="str">
            <v xml:space="preserve"> </v>
          </cell>
          <cell r="B3618" t="str">
            <v xml:space="preserve"> </v>
          </cell>
          <cell r="C3618" t="str">
            <v xml:space="preserve">Прочие </v>
          </cell>
          <cell r="D3618">
            <v>292.52</v>
          </cell>
          <cell r="E3618">
            <v>883</v>
          </cell>
          <cell r="F3618">
            <v>1316.3</v>
          </cell>
          <cell r="H3618">
            <v>1.19</v>
          </cell>
          <cell r="L3618">
            <v>2.2592000000000001E-2</v>
          </cell>
          <cell r="P3618">
            <v>32.984999999999999</v>
          </cell>
          <cell r="Q3618">
            <v>0</v>
          </cell>
          <cell r="R3618">
            <v>32.984999999999999</v>
          </cell>
        </row>
        <row r="3619">
          <cell r="A3619" t="str">
            <v xml:space="preserve">ПРОЕЗД МИРНЫЙ 6 </v>
          </cell>
          <cell r="B3619" t="str">
            <v xml:space="preserve">Северная 704 ЦО </v>
          </cell>
          <cell r="C3619" t="str">
            <v xml:space="preserve">Население </v>
          </cell>
          <cell r="D3619">
            <v>101</v>
          </cell>
          <cell r="E3619">
            <v>432</v>
          </cell>
          <cell r="F3619">
            <v>432</v>
          </cell>
          <cell r="G3619">
            <v>0</v>
          </cell>
          <cell r="H3619">
            <v>1.19</v>
          </cell>
          <cell r="I3619">
            <v>4.5999999999999996</v>
          </cell>
          <cell r="J3619" t="str">
            <v xml:space="preserve">1 </v>
          </cell>
          <cell r="K3619">
            <v>167</v>
          </cell>
          <cell r="L3619">
            <v>7.2100000000000003E-3</v>
          </cell>
          <cell r="M3619">
            <v>-19</v>
          </cell>
          <cell r="N3619">
            <v>18</v>
          </cell>
          <cell r="O3619">
            <v>1</v>
          </cell>
          <cell r="P3619">
            <v>10.526</v>
          </cell>
          <cell r="Q3619">
            <v>13.4</v>
          </cell>
          <cell r="R3619">
            <v>13.4</v>
          </cell>
        </row>
        <row r="3620">
          <cell r="A3620" t="str">
            <v xml:space="preserve">ПРОЕЗД МИРНЫЙ 6 </v>
          </cell>
          <cell r="B3620" t="str">
            <v xml:space="preserve">Р Набережная 51 цоколь </v>
          </cell>
          <cell r="C3620" t="str">
            <v xml:space="preserve">Прочие </v>
          </cell>
          <cell r="D3620">
            <v>2444.5</v>
          </cell>
          <cell r="E3620">
            <v>8734</v>
          </cell>
          <cell r="F3620">
            <v>7056</v>
          </cell>
          <cell r="G3620">
            <v>0.34</v>
          </cell>
          <cell r="H3620">
            <v>1.19</v>
          </cell>
          <cell r="I3620">
            <v>4.5999999999999996</v>
          </cell>
          <cell r="J3620" t="str">
            <v xml:space="preserve"> </v>
          </cell>
          <cell r="K3620">
            <v>167</v>
          </cell>
          <cell r="L3620">
            <v>0.11128399999999999</v>
          </cell>
          <cell r="M3620">
            <v>-19</v>
          </cell>
          <cell r="N3620">
            <v>18</v>
          </cell>
          <cell r="O3620">
            <v>1</v>
          </cell>
          <cell r="P3620">
            <v>162.47300000000001</v>
          </cell>
          <cell r="Q3620">
            <v>0</v>
          </cell>
          <cell r="R3620">
            <v>162.47300000000001</v>
          </cell>
        </row>
        <row r="3621">
          <cell r="A3621" t="str">
            <v xml:space="preserve">ПРОЕЗД МИРНЫЙ 6 </v>
          </cell>
          <cell r="B3621" t="str">
            <v xml:space="preserve">Р Набережная 51 ж\д 14 эт </v>
          </cell>
          <cell r="C3621" t="str">
            <v xml:space="preserve">ИТП Население </v>
          </cell>
          <cell r="D3621">
            <v>28015.599999999999</v>
          </cell>
          <cell r="E3621">
            <v>128523</v>
          </cell>
          <cell r="F3621">
            <v>128523</v>
          </cell>
          <cell r="G3621">
            <v>0</v>
          </cell>
          <cell r="H3621">
            <v>1.19</v>
          </cell>
          <cell r="I3621">
            <v>4.5999999999999996</v>
          </cell>
          <cell r="J3621" t="str">
            <v xml:space="preserve">14 </v>
          </cell>
          <cell r="K3621">
            <v>167</v>
          </cell>
          <cell r="L3621">
            <v>2.31426</v>
          </cell>
          <cell r="M3621">
            <v>-19</v>
          </cell>
          <cell r="N3621">
            <v>18</v>
          </cell>
          <cell r="O3621">
            <v>1</v>
          </cell>
          <cell r="P3621">
            <v>3378.7689999999998</v>
          </cell>
          <cell r="Q3621">
            <v>3407.1179999999999</v>
          </cell>
          <cell r="R3621">
            <v>3407.1179999999999</v>
          </cell>
        </row>
        <row r="3622">
          <cell r="A3622" t="str">
            <v xml:space="preserve">ПРОЕЗД МИРНЫЙ 6 </v>
          </cell>
          <cell r="B3622" t="str">
            <v xml:space="preserve">70Л Октября 8 Магазин </v>
          </cell>
          <cell r="C3622" t="str">
            <v xml:space="preserve">Прочие </v>
          </cell>
          <cell r="D3622">
            <v>125.12</v>
          </cell>
          <cell r="E3622">
            <v>0</v>
          </cell>
          <cell r="F3622">
            <v>563.04</v>
          </cell>
          <cell r="G3622">
            <v>0.38</v>
          </cell>
          <cell r="H3622">
            <v>1.19</v>
          </cell>
          <cell r="I3622">
            <v>4.5999999999999996</v>
          </cell>
          <cell r="J3622" t="str">
            <v xml:space="preserve"> </v>
          </cell>
          <cell r="K3622">
            <v>167</v>
          </cell>
          <cell r="L3622">
            <v>9.1200000000000014E-3</v>
          </cell>
          <cell r="M3622">
            <v>-19</v>
          </cell>
          <cell r="N3622">
            <v>15</v>
          </cell>
          <cell r="O3622">
            <v>1</v>
          </cell>
          <cell r="P3622">
            <v>11.263999999999999</v>
          </cell>
          <cell r="Q3622">
            <v>0</v>
          </cell>
          <cell r="R3622">
            <v>11.263999999999999</v>
          </cell>
        </row>
        <row r="3623">
          <cell r="A3623" t="str">
            <v xml:space="preserve">ПРОЕЗД МИРНЫЙ 6 </v>
          </cell>
          <cell r="B3623" t="str">
            <v xml:space="preserve">70Л Октября 8 Маг </v>
          </cell>
          <cell r="C3623" t="str">
            <v xml:space="preserve">Прочие </v>
          </cell>
          <cell r="D3623">
            <v>282.07</v>
          </cell>
          <cell r="E3623">
            <v>0</v>
          </cell>
          <cell r="F3623">
            <v>1269.31</v>
          </cell>
          <cell r="G3623">
            <v>0.38</v>
          </cell>
          <cell r="H3623">
            <v>1.19</v>
          </cell>
          <cell r="I3623">
            <v>4.5999999999999996</v>
          </cell>
          <cell r="J3623" t="str">
            <v xml:space="preserve"> </v>
          </cell>
          <cell r="K3623">
            <v>167</v>
          </cell>
          <cell r="L3623">
            <v>2.0560000000000002E-2</v>
          </cell>
          <cell r="M3623">
            <v>-19</v>
          </cell>
          <cell r="N3623">
            <v>15</v>
          </cell>
          <cell r="O3623">
            <v>1</v>
          </cell>
          <cell r="P3623">
            <v>25.395</v>
          </cell>
          <cell r="Q3623">
            <v>0</v>
          </cell>
          <cell r="R3623">
            <v>25.395</v>
          </cell>
        </row>
        <row r="3624">
          <cell r="A3624" t="str">
            <v xml:space="preserve">ПРОЕЗД МИРНЫЙ 6 </v>
          </cell>
          <cell r="B3624" t="str">
            <v xml:space="preserve">70Л Октября 30 ДЮКФП </v>
          </cell>
          <cell r="C3624" t="str">
            <v xml:space="preserve">Бюджет </v>
          </cell>
          <cell r="D3624">
            <v>161.41</v>
          </cell>
          <cell r="E3624">
            <v>0</v>
          </cell>
          <cell r="F3624">
            <v>726.35</v>
          </cell>
          <cell r="G3624">
            <v>0.39</v>
          </cell>
          <cell r="H3624">
            <v>1.19</v>
          </cell>
          <cell r="I3624">
            <v>4.5999999999999996</v>
          </cell>
          <cell r="J3624" t="str">
            <v xml:space="preserve"> </v>
          </cell>
          <cell r="K3624">
            <v>167</v>
          </cell>
          <cell r="L3624">
            <v>1.2430000000000002E-2</v>
          </cell>
          <cell r="M3624">
            <v>-19</v>
          </cell>
          <cell r="N3624">
            <v>16</v>
          </cell>
          <cell r="O3624">
            <v>1</v>
          </cell>
          <cell r="P3624">
            <v>16.337</v>
          </cell>
          <cell r="Q3624">
            <v>0</v>
          </cell>
          <cell r="R3624">
            <v>16.337</v>
          </cell>
        </row>
        <row r="3625">
          <cell r="A3625" t="str">
            <v xml:space="preserve">ПРОЕЗД МИРНЫЙ 6 </v>
          </cell>
          <cell r="B3625" t="str">
            <v xml:space="preserve">Р Набережная 39 лит 35 </v>
          </cell>
          <cell r="C3625" t="str">
            <v xml:space="preserve">ИТП Население </v>
          </cell>
          <cell r="D3625">
            <v>5360.1</v>
          </cell>
          <cell r="E3625">
            <v>44758</v>
          </cell>
          <cell r="F3625">
            <v>44758</v>
          </cell>
          <cell r="G3625">
            <v>0</v>
          </cell>
          <cell r="H3625">
            <v>1.19</v>
          </cell>
          <cell r="I3625">
            <v>4.5999999999999996</v>
          </cell>
          <cell r="J3625" t="str">
            <v xml:space="preserve">12 </v>
          </cell>
          <cell r="K3625">
            <v>167</v>
          </cell>
          <cell r="L3625">
            <v>0.40818000000000004</v>
          </cell>
          <cell r="M3625">
            <v>-19</v>
          </cell>
          <cell r="N3625">
            <v>18</v>
          </cell>
          <cell r="O3625">
            <v>1</v>
          </cell>
          <cell r="P3625">
            <v>595.93299999999999</v>
          </cell>
          <cell r="Q3625">
            <v>533.34900000000005</v>
          </cell>
          <cell r="R3625">
            <v>533.34900000000005</v>
          </cell>
        </row>
        <row r="3626">
          <cell r="A3626" t="str">
            <v xml:space="preserve">ПРОЕЗД МИРНЫЙ 6 </v>
          </cell>
          <cell r="B3626" t="str">
            <v xml:space="preserve">П Чекистов 17 Рынок </v>
          </cell>
          <cell r="C3626" t="str">
            <v xml:space="preserve">Прочие </v>
          </cell>
          <cell r="D3626">
            <v>4636.09</v>
          </cell>
          <cell r="E3626">
            <v>0</v>
          </cell>
          <cell r="F3626">
            <v>20862.400000000001</v>
          </cell>
          <cell r="G3626">
            <v>0.31</v>
          </cell>
          <cell r="H3626">
            <v>1.19</v>
          </cell>
          <cell r="I3626">
            <v>4.5999999999999996</v>
          </cell>
          <cell r="J3626" t="str">
            <v xml:space="preserve"> </v>
          </cell>
          <cell r="K3626">
            <v>167</v>
          </cell>
          <cell r="L3626">
            <v>0.30000000000000004</v>
          </cell>
          <cell r="M3626">
            <v>-19</v>
          </cell>
          <cell r="N3626">
            <v>18</v>
          </cell>
          <cell r="O3626">
            <v>1</v>
          </cell>
          <cell r="P3626">
            <v>437.99299999999999</v>
          </cell>
          <cell r="Q3626">
            <v>0</v>
          </cell>
          <cell r="R3626">
            <v>437.99299999999999</v>
          </cell>
        </row>
        <row r="3627">
          <cell r="A3627" t="str">
            <v xml:space="preserve">ПРОЕЗД МИРНЫЙ 6 </v>
          </cell>
          <cell r="B3627" t="str">
            <v xml:space="preserve">К Партизан 6/2 корп 9 Причтовый дом </v>
          </cell>
          <cell r="C3627" t="str">
            <v xml:space="preserve">Прочие </v>
          </cell>
          <cell r="D3627">
            <v>439.2</v>
          </cell>
          <cell r="E3627">
            <v>1917</v>
          </cell>
          <cell r="F3627">
            <v>1917</v>
          </cell>
          <cell r="G3627">
            <v>0</v>
          </cell>
          <cell r="H3627">
            <v>1.19</v>
          </cell>
          <cell r="I3627">
            <v>4.5999999999999996</v>
          </cell>
          <cell r="J3627" t="str">
            <v xml:space="preserve"> </v>
          </cell>
          <cell r="K3627">
            <v>167</v>
          </cell>
          <cell r="L3627">
            <v>5.1001999999999999E-2</v>
          </cell>
          <cell r="M3627">
            <v>-19</v>
          </cell>
          <cell r="N3627">
            <v>18</v>
          </cell>
          <cell r="O3627">
            <v>1</v>
          </cell>
          <cell r="P3627">
            <v>74.462000000000003</v>
          </cell>
          <cell r="Q3627">
            <v>0</v>
          </cell>
          <cell r="R3627">
            <v>74.462000000000003</v>
          </cell>
        </row>
        <row r="3628">
          <cell r="A3628" t="str">
            <v xml:space="preserve">ПРОЕЗД МИРНЫЙ 6 </v>
          </cell>
          <cell r="B3628" t="str">
            <v xml:space="preserve">К Партизан 6/2 корп 9 храм </v>
          </cell>
          <cell r="C3628" t="str">
            <v xml:space="preserve">Прочие </v>
          </cell>
          <cell r="D3628">
            <v>150.30000000000001</v>
          </cell>
          <cell r="E3628">
            <v>145</v>
          </cell>
          <cell r="F3628">
            <v>145</v>
          </cell>
          <cell r="G3628">
            <v>0</v>
          </cell>
          <cell r="H3628">
            <v>1.19</v>
          </cell>
          <cell r="I3628">
            <v>4.5999999999999996</v>
          </cell>
          <cell r="J3628" t="str">
            <v xml:space="preserve"> </v>
          </cell>
          <cell r="K3628">
            <v>167</v>
          </cell>
          <cell r="L3628">
            <v>5.6531999999999999E-2</v>
          </cell>
          <cell r="M3628">
            <v>-19</v>
          </cell>
          <cell r="N3628">
            <v>16</v>
          </cell>
          <cell r="O3628">
            <v>1</v>
          </cell>
          <cell r="P3628">
            <v>74.304000000000002</v>
          </cell>
          <cell r="Q3628">
            <v>0</v>
          </cell>
          <cell r="R3628">
            <v>74.304000000000002</v>
          </cell>
        </row>
        <row r="3629">
          <cell r="A3629" t="str">
            <v xml:space="preserve">ПРОЕЗД МИРНЫЙ 6 </v>
          </cell>
          <cell r="B3629" t="str">
            <v xml:space="preserve">Харьковская 83/4 Гараж-мастерская </v>
          </cell>
          <cell r="C3629" t="str">
            <v xml:space="preserve">Прочие </v>
          </cell>
          <cell r="D3629">
            <v>53.51</v>
          </cell>
          <cell r="E3629">
            <v>241</v>
          </cell>
          <cell r="F3629">
            <v>240.8</v>
          </cell>
          <cell r="G3629">
            <v>0.5</v>
          </cell>
          <cell r="H3629">
            <v>1.19</v>
          </cell>
          <cell r="I3629">
            <v>4.5999999999999996</v>
          </cell>
          <cell r="J3629" t="str">
            <v xml:space="preserve"> </v>
          </cell>
          <cell r="K3629">
            <v>167</v>
          </cell>
          <cell r="L3629">
            <v>5.2829999999999995E-3</v>
          </cell>
          <cell r="M3629">
            <v>-19</v>
          </cell>
          <cell r="N3629">
            <v>16</v>
          </cell>
          <cell r="O3629">
            <v>1</v>
          </cell>
          <cell r="P3629">
            <v>6.9429999999999996</v>
          </cell>
          <cell r="Q3629">
            <v>0</v>
          </cell>
          <cell r="R3629">
            <v>6.9429999999999996</v>
          </cell>
        </row>
        <row r="3630">
          <cell r="A3630" t="str">
            <v xml:space="preserve">ПРОЕЗД МИРНЫЙ 6 </v>
          </cell>
          <cell r="B3630" t="str">
            <v xml:space="preserve">Харьковская 83/4 Ж/д </v>
          </cell>
          <cell r="C3630" t="str">
            <v xml:space="preserve">Население </v>
          </cell>
          <cell r="D3630">
            <v>157</v>
          </cell>
          <cell r="E3630">
            <v>705</v>
          </cell>
          <cell r="F3630">
            <v>705.17</v>
          </cell>
          <cell r="G3630">
            <v>0.65</v>
          </cell>
          <cell r="H3630">
            <v>1.19</v>
          </cell>
          <cell r="I3630">
            <v>4.5999999999999996</v>
          </cell>
          <cell r="J3630" t="str">
            <v xml:space="preserve">1 </v>
          </cell>
          <cell r="K3630">
            <v>167</v>
          </cell>
          <cell r="L3630">
            <v>2.1262E-2</v>
          </cell>
          <cell r="M3630">
            <v>-19</v>
          </cell>
          <cell r="N3630">
            <v>18</v>
          </cell>
          <cell r="O3630">
            <v>1</v>
          </cell>
          <cell r="P3630">
            <v>31.042999999999999</v>
          </cell>
          <cell r="Q3630">
            <v>20.83</v>
          </cell>
          <cell r="R3630">
            <v>20.83</v>
          </cell>
        </row>
        <row r="3631">
          <cell r="A3631" t="str">
            <v xml:space="preserve">ПРОЕЗД МИРНЫЙ 6 </v>
          </cell>
          <cell r="B3631" t="str">
            <v xml:space="preserve">П Чекистов 35 Аптека Александров </v>
          </cell>
          <cell r="C3631" t="str">
            <v xml:space="preserve">ИТП Прочие </v>
          </cell>
          <cell r="D3631">
            <v>142.6</v>
          </cell>
          <cell r="E3631">
            <v>0</v>
          </cell>
          <cell r="F3631">
            <v>420.63</v>
          </cell>
          <cell r="G3631">
            <v>0.43</v>
          </cell>
          <cell r="H3631">
            <v>1.19</v>
          </cell>
          <cell r="I3631">
            <v>4.5999999999999996</v>
          </cell>
          <cell r="J3631" t="str">
            <v xml:space="preserve"> </v>
          </cell>
          <cell r="K3631">
            <v>167</v>
          </cell>
          <cell r="L3631">
            <v>8.3899999999999999E-3</v>
          </cell>
          <cell r="M3631">
            <v>-19</v>
          </cell>
          <cell r="N3631">
            <v>18</v>
          </cell>
          <cell r="O3631">
            <v>1</v>
          </cell>
          <cell r="P3631">
            <v>12.249000000000001</v>
          </cell>
          <cell r="Q3631">
            <v>0</v>
          </cell>
          <cell r="R3631">
            <v>12.249000000000001</v>
          </cell>
        </row>
        <row r="3632">
          <cell r="A3632" t="str">
            <v xml:space="preserve">ПРОЕЗД МИРНЫЙ 6 </v>
          </cell>
          <cell r="B3632" t="str">
            <v xml:space="preserve">П Чекистов 35 Кривонос </v>
          </cell>
          <cell r="C3632" t="str">
            <v xml:space="preserve">ИТП Прочие </v>
          </cell>
          <cell r="D3632">
            <v>186.4</v>
          </cell>
          <cell r="E3632">
            <v>0</v>
          </cell>
          <cell r="F3632">
            <v>549.97</v>
          </cell>
          <cell r="G3632">
            <v>0.43</v>
          </cell>
          <cell r="H3632">
            <v>1.19</v>
          </cell>
          <cell r="I3632">
            <v>4.5999999999999996</v>
          </cell>
          <cell r="J3632" t="str">
            <v xml:space="preserve"> </v>
          </cell>
          <cell r="K3632">
            <v>167</v>
          </cell>
          <cell r="L3632">
            <v>1.0970000000000001E-2</v>
          </cell>
          <cell r="M3632">
            <v>-19</v>
          </cell>
          <cell r="N3632">
            <v>18</v>
          </cell>
          <cell r="O3632">
            <v>1</v>
          </cell>
          <cell r="P3632">
            <v>16.015999999999998</v>
          </cell>
          <cell r="Q3632">
            <v>0</v>
          </cell>
          <cell r="R3632">
            <v>16.015999999999998</v>
          </cell>
        </row>
        <row r="3633">
          <cell r="A3633" t="str">
            <v xml:space="preserve">ПРОЕЗД МИРНЫЙ 6 </v>
          </cell>
          <cell r="B3633" t="str">
            <v xml:space="preserve">П Чекистов 35 Маг.быт.хим. Бондарь </v>
          </cell>
          <cell r="C3633" t="str">
            <v xml:space="preserve">ИТП Прочие </v>
          </cell>
          <cell r="D3633">
            <v>80.8</v>
          </cell>
          <cell r="E3633">
            <v>0</v>
          </cell>
          <cell r="F3633">
            <v>238.64</v>
          </cell>
          <cell r="G3633">
            <v>0.43</v>
          </cell>
          <cell r="H3633">
            <v>1.19</v>
          </cell>
          <cell r="I3633">
            <v>4.5999999999999996</v>
          </cell>
          <cell r="J3633" t="str">
            <v xml:space="preserve"> </v>
          </cell>
          <cell r="K3633">
            <v>167</v>
          </cell>
          <cell r="L3633">
            <v>4.7600000000000003E-3</v>
          </cell>
          <cell r="M3633">
            <v>-19</v>
          </cell>
          <cell r="N3633">
            <v>18</v>
          </cell>
          <cell r="O3633">
            <v>1</v>
          </cell>
          <cell r="P3633">
            <v>6.95</v>
          </cell>
          <cell r="Q3633">
            <v>0</v>
          </cell>
          <cell r="R3633">
            <v>6.95</v>
          </cell>
        </row>
        <row r="3634">
          <cell r="A3634" t="str">
            <v xml:space="preserve">ПРОЕЗД МИРНЫЙ 6 </v>
          </cell>
          <cell r="B3634" t="str">
            <v xml:space="preserve">П Чекистов 35 Маг.сантехпром  Трофимук </v>
          </cell>
          <cell r="C3634" t="str">
            <v xml:space="preserve">ИТП Прочие </v>
          </cell>
          <cell r="D3634">
            <v>98.2</v>
          </cell>
          <cell r="E3634">
            <v>0</v>
          </cell>
          <cell r="F3634">
            <v>289.77999999999997</v>
          </cell>
          <cell r="G3634">
            <v>0.43</v>
          </cell>
          <cell r="H3634">
            <v>1.19</v>
          </cell>
          <cell r="I3634">
            <v>4.5999999999999996</v>
          </cell>
          <cell r="J3634" t="str">
            <v xml:space="preserve"> </v>
          </cell>
          <cell r="K3634">
            <v>167</v>
          </cell>
          <cell r="L3634">
            <v>5.7800000000000004E-3</v>
          </cell>
          <cell r="M3634">
            <v>-19</v>
          </cell>
          <cell r="N3634">
            <v>18</v>
          </cell>
          <cell r="O3634">
            <v>1</v>
          </cell>
          <cell r="P3634">
            <v>8.4390000000000001</v>
          </cell>
          <cell r="Q3634">
            <v>0</v>
          </cell>
          <cell r="R3634">
            <v>8.4390000000000001</v>
          </cell>
        </row>
        <row r="3635">
          <cell r="A3635" t="str">
            <v xml:space="preserve">ПРОЕЗД МИРНЫЙ 6 </v>
          </cell>
          <cell r="B3635" t="str">
            <v xml:space="preserve">П Чекистов 35 Офис Бондарь </v>
          </cell>
          <cell r="C3635" t="str">
            <v xml:space="preserve">ИТП Прочие </v>
          </cell>
          <cell r="D3635">
            <v>118.9</v>
          </cell>
          <cell r="E3635">
            <v>0</v>
          </cell>
          <cell r="F3635">
            <v>350.94</v>
          </cell>
          <cell r="G3635">
            <v>0.43</v>
          </cell>
          <cell r="H3635">
            <v>1.19</v>
          </cell>
          <cell r="I3635">
            <v>4.5999999999999996</v>
          </cell>
          <cell r="J3635" t="str">
            <v xml:space="preserve"> </v>
          </cell>
          <cell r="K3635">
            <v>167</v>
          </cell>
          <cell r="L3635">
            <v>7.0000000000000001E-3</v>
          </cell>
          <cell r="M3635">
            <v>-19</v>
          </cell>
          <cell r="N3635">
            <v>18</v>
          </cell>
          <cell r="O3635">
            <v>1</v>
          </cell>
          <cell r="P3635">
            <v>10.220000000000001</v>
          </cell>
          <cell r="Q3635">
            <v>0</v>
          </cell>
          <cell r="R3635">
            <v>10.220000000000001</v>
          </cell>
        </row>
        <row r="3636">
          <cell r="A3636" t="str">
            <v xml:space="preserve">ПРОЕЗД МИРНЫЙ 6 </v>
          </cell>
          <cell r="B3636" t="str">
            <v xml:space="preserve">П Чекистов 35 Парикмах Трофимук </v>
          </cell>
          <cell r="C3636" t="str">
            <v xml:space="preserve">ИТП Прочие </v>
          </cell>
          <cell r="D3636">
            <v>89.1</v>
          </cell>
          <cell r="E3636">
            <v>0</v>
          </cell>
          <cell r="F3636">
            <v>261.2</v>
          </cell>
          <cell r="G3636">
            <v>0.43</v>
          </cell>
          <cell r="H3636">
            <v>1.19</v>
          </cell>
          <cell r="I3636">
            <v>4.5999999999999996</v>
          </cell>
          <cell r="J3636" t="str">
            <v xml:space="preserve"> </v>
          </cell>
          <cell r="K3636">
            <v>167</v>
          </cell>
          <cell r="L3636">
            <v>5.2100000000000002E-3</v>
          </cell>
          <cell r="M3636">
            <v>-19</v>
          </cell>
          <cell r="N3636">
            <v>18</v>
          </cell>
          <cell r="O3636">
            <v>1</v>
          </cell>
          <cell r="P3636">
            <v>7.6059999999999999</v>
          </cell>
          <cell r="Q3636">
            <v>0</v>
          </cell>
          <cell r="R3636">
            <v>7.6059999999999999</v>
          </cell>
        </row>
        <row r="3637">
          <cell r="A3637" t="str">
            <v xml:space="preserve">ПРОЕЗД МИРНЫЙ 6 </v>
          </cell>
          <cell r="B3637" t="str">
            <v xml:space="preserve">П Чекистов 35 Рем.видео Базоян </v>
          </cell>
          <cell r="C3637" t="str">
            <v xml:space="preserve">ИТП Прочие </v>
          </cell>
          <cell r="D3637">
            <v>57.6</v>
          </cell>
          <cell r="E3637">
            <v>0</v>
          </cell>
          <cell r="F3637">
            <v>146.16</v>
          </cell>
          <cell r="G3637">
            <v>0.5</v>
          </cell>
          <cell r="H3637">
            <v>1.19</v>
          </cell>
          <cell r="I3637">
            <v>4.5999999999999996</v>
          </cell>
          <cell r="J3637" t="str">
            <v xml:space="preserve"> </v>
          </cell>
          <cell r="K3637">
            <v>167</v>
          </cell>
          <cell r="L3637">
            <v>3.3900000000000002E-3</v>
          </cell>
          <cell r="M3637">
            <v>-19</v>
          </cell>
          <cell r="N3637">
            <v>18</v>
          </cell>
          <cell r="O3637">
            <v>1</v>
          </cell>
          <cell r="P3637">
            <v>4.9510000000000005</v>
          </cell>
          <cell r="Q3637">
            <v>0</v>
          </cell>
          <cell r="R3637">
            <v>4.9510000000000005</v>
          </cell>
        </row>
        <row r="3638">
          <cell r="A3638" t="str">
            <v xml:space="preserve">ПРОЕЗД МИРНЫЙ 6 </v>
          </cell>
          <cell r="B3638" t="str">
            <v xml:space="preserve">П чек 35 стом каб Соколова </v>
          </cell>
          <cell r="C3638" t="str">
            <v xml:space="preserve">ИТП Прочие </v>
          </cell>
          <cell r="D3638">
            <v>81.3</v>
          </cell>
          <cell r="E3638">
            <v>180</v>
          </cell>
          <cell r="F3638">
            <v>258.14999999999998</v>
          </cell>
          <cell r="G3638">
            <v>0.4</v>
          </cell>
          <cell r="H3638">
            <v>1.19</v>
          </cell>
          <cell r="I3638">
            <v>4.5999999999999996</v>
          </cell>
          <cell r="J3638" t="str">
            <v xml:space="preserve"> </v>
          </cell>
          <cell r="K3638">
            <v>167</v>
          </cell>
          <cell r="L3638">
            <v>4.79E-3</v>
          </cell>
          <cell r="M3638">
            <v>-19</v>
          </cell>
          <cell r="N3638">
            <v>18</v>
          </cell>
          <cell r="O3638">
            <v>1</v>
          </cell>
          <cell r="P3638">
            <v>6.9930000000000003</v>
          </cell>
          <cell r="Q3638">
            <v>0</v>
          </cell>
          <cell r="R3638">
            <v>6.9930000000000003</v>
          </cell>
        </row>
        <row r="3639">
          <cell r="A3639" t="str">
            <v xml:space="preserve">ПРОЕЗД МИРНЫЙ 6 </v>
          </cell>
          <cell r="B3639" t="str">
            <v xml:space="preserve">П Чекистов 35 Ж/д </v>
          </cell>
          <cell r="C3639" t="str">
            <v xml:space="preserve">ИТП Население </v>
          </cell>
          <cell r="D3639">
            <v>7494</v>
          </cell>
          <cell r="E3639">
            <v>33960</v>
          </cell>
          <cell r="F3639">
            <v>33960</v>
          </cell>
          <cell r="G3639">
            <v>0</v>
          </cell>
          <cell r="H3639">
            <v>1.19</v>
          </cell>
          <cell r="I3639">
            <v>4.5999999999999996</v>
          </cell>
          <cell r="J3639" t="str">
            <v xml:space="preserve">6 </v>
          </cell>
          <cell r="K3639">
            <v>167</v>
          </cell>
          <cell r="L3639">
            <v>0.38295000000000001</v>
          </cell>
          <cell r="M3639">
            <v>-19</v>
          </cell>
          <cell r="N3639">
            <v>18</v>
          </cell>
          <cell r="O3639">
            <v>1</v>
          </cell>
          <cell r="P3639">
            <v>559.09900000000005</v>
          </cell>
          <cell r="Q3639">
            <v>745.67700000000002</v>
          </cell>
          <cell r="R3639">
            <v>745.67700000000002</v>
          </cell>
        </row>
        <row r="3640">
          <cell r="A3640" t="str">
            <v xml:space="preserve">ПРОЕЗД МИРНЫЙ 6 </v>
          </cell>
          <cell r="B3640" t="str">
            <v xml:space="preserve">Калинина 100/3 лит А маг-н </v>
          </cell>
          <cell r="C3640" t="str">
            <v xml:space="preserve">Прочие </v>
          </cell>
          <cell r="D3640">
            <v>213.1</v>
          </cell>
          <cell r="E3640">
            <v>654</v>
          </cell>
          <cell r="F3640">
            <v>654</v>
          </cell>
          <cell r="G3640">
            <v>0</v>
          </cell>
          <cell r="H3640">
            <v>1.19</v>
          </cell>
          <cell r="I3640">
            <v>4.5999999999999996</v>
          </cell>
          <cell r="J3640" t="str">
            <v xml:space="preserve"> </v>
          </cell>
          <cell r="K3640">
            <v>167</v>
          </cell>
          <cell r="L3640">
            <v>1.0508E-2</v>
          </cell>
          <cell r="M3640">
            <v>-19</v>
          </cell>
          <cell r="N3640">
            <v>15</v>
          </cell>
          <cell r="O3640">
            <v>1</v>
          </cell>
          <cell r="P3640">
            <v>12.978999999999999</v>
          </cell>
          <cell r="Q3640">
            <v>0</v>
          </cell>
          <cell r="R3640">
            <v>12.978999999999999</v>
          </cell>
        </row>
        <row r="3641">
          <cell r="A3641" t="str">
            <v xml:space="preserve">ПРОЕЗД МИРНЫЙ 6 </v>
          </cell>
          <cell r="B3641" t="str">
            <v xml:space="preserve">Калинина 100/3 лит Б адм зд </v>
          </cell>
          <cell r="C3641" t="str">
            <v xml:space="preserve">Прочие </v>
          </cell>
          <cell r="D3641">
            <v>19.2</v>
          </cell>
          <cell r="E3641">
            <v>52</v>
          </cell>
          <cell r="F3641">
            <v>52</v>
          </cell>
          <cell r="G3641">
            <v>0</v>
          </cell>
          <cell r="H3641">
            <v>1.19</v>
          </cell>
          <cell r="I3641">
            <v>4.5999999999999996</v>
          </cell>
          <cell r="J3641" t="str">
            <v xml:space="preserve"> </v>
          </cell>
          <cell r="K3641">
            <v>167</v>
          </cell>
          <cell r="L3641">
            <v>1.0280000000000001E-3</v>
          </cell>
          <cell r="M3641">
            <v>-19</v>
          </cell>
          <cell r="N3641">
            <v>18</v>
          </cell>
          <cell r="O3641">
            <v>1</v>
          </cell>
          <cell r="P3641">
            <v>1.502</v>
          </cell>
          <cell r="Q3641">
            <v>0</v>
          </cell>
          <cell r="R3641">
            <v>1.502</v>
          </cell>
        </row>
        <row r="3642">
          <cell r="A3642" t="str">
            <v xml:space="preserve">ПРОЕЗД МИРНЫЙ 6 </v>
          </cell>
          <cell r="B3642" t="str">
            <v xml:space="preserve">Калинина 100/3 лит В маг-н </v>
          </cell>
          <cell r="C3642" t="str">
            <v xml:space="preserve">Прочие </v>
          </cell>
          <cell r="D3642">
            <v>12.7</v>
          </cell>
          <cell r="E3642">
            <v>34</v>
          </cell>
          <cell r="F3642">
            <v>34</v>
          </cell>
          <cell r="G3642">
            <v>0</v>
          </cell>
          <cell r="H3642">
            <v>1.19</v>
          </cell>
          <cell r="I3642">
            <v>4.5999999999999996</v>
          </cell>
          <cell r="J3642" t="str">
            <v xml:space="preserve"> </v>
          </cell>
          <cell r="K3642">
            <v>167</v>
          </cell>
          <cell r="L3642">
            <v>5.4500000000000002E-4</v>
          </cell>
          <cell r="M3642">
            <v>-19</v>
          </cell>
          <cell r="N3642">
            <v>15</v>
          </cell>
          <cell r="O3642">
            <v>1</v>
          </cell>
          <cell r="P3642">
            <v>0.67300000000000004</v>
          </cell>
          <cell r="Q3642">
            <v>0</v>
          </cell>
          <cell r="R3642">
            <v>0.67300000000000004</v>
          </cell>
        </row>
        <row r="3643">
          <cell r="A3643" t="str">
            <v xml:space="preserve">ПРОЕЗД МИРНЫЙ 6 </v>
          </cell>
          <cell r="B3643" t="str">
            <v xml:space="preserve">Калинина 100/3 лит Д маг-н </v>
          </cell>
          <cell r="C3643" t="str">
            <v xml:space="preserve">Прочие </v>
          </cell>
          <cell r="D3643">
            <v>14.6</v>
          </cell>
          <cell r="E3643">
            <v>38</v>
          </cell>
          <cell r="F3643">
            <v>38</v>
          </cell>
          <cell r="G3643">
            <v>0</v>
          </cell>
          <cell r="H3643">
            <v>1.19</v>
          </cell>
          <cell r="I3643">
            <v>4.5999999999999996</v>
          </cell>
          <cell r="J3643" t="str">
            <v xml:space="preserve"> </v>
          </cell>
          <cell r="K3643">
            <v>167</v>
          </cell>
          <cell r="L3643">
            <v>6.0899999999999995E-4</v>
          </cell>
          <cell r="M3643">
            <v>-19</v>
          </cell>
          <cell r="N3643">
            <v>15</v>
          </cell>
          <cell r="O3643">
            <v>1</v>
          </cell>
          <cell r="P3643">
            <v>0.753</v>
          </cell>
          <cell r="Q3643">
            <v>0</v>
          </cell>
          <cell r="R3643">
            <v>0.753</v>
          </cell>
        </row>
        <row r="3644">
          <cell r="A3644" t="str">
            <v xml:space="preserve">ПРОЕЗД МИРНЫЙ 6 </v>
          </cell>
          <cell r="B3644" t="str">
            <v xml:space="preserve">Калинина 100/3 лит Е маг-н </v>
          </cell>
          <cell r="C3644" t="str">
            <v xml:space="preserve">Прочие </v>
          </cell>
          <cell r="D3644">
            <v>29.6</v>
          </cell>
          <cell r="E3644">
            <v>77</v>
          </cell>
          <cell r="F3644">
            <v>77</v>
          </cell>
          <cell r="G3644">
            <v>0</v>
          </cell>
          <cell r="H3644">
            <v>1.19</v>
          </cell>
          <cell r="I3644">
            <v>4.5999999999999996</v>
          </cell>
          <cell r="J3644" t="str">
            <v xml:space="preserve"> </v>
          </cell>
          <cell r="K3644">
            <v>167</v>
          </cell>
          <cell r="L3644">
            <v>1.235E-3</v>
          </cell>
          <cell r="M3644">
            <v>-19</v>
          </cell>
          <cell r="N3644">
            <v>15</v>
          </cell>
          <cell r="O3644">
            <v>1</v>
          </cell>
          <cell r="P3644">
            <v>1.5249999999999999</v>
          </cell>
          <cell r="Q3644">
            <v>0</v>
          </cell>
          <cell r="R3644">
            <v>1.5249999999999999</v>
          </cell>
        </row>
        <row r="3645">
          <cell r="A3645" t="str">
            <v xml:space="preserve">ПРОЕЗД МИРНЫЙ 6 </v>
          </cell>
          <cell r="B3645" t="str">
            <v xml:space="preserve">Калинина 100/3 лит Ж мастерские </v>
          </cell>
          <cell r="C3645" t="str">
            <v xml:space="preserve">Прочие </v>
          </cell>
          <cell r="D3645">
            <v>120.8</v>
          </cell>
          <cell r="E3645">
            <v>435</v>
          </cell>
          <cell r="F3645">
            <v>435</v>
          </cell>
          <cell r="G3645">
            <v>0</v>
          </cell>
          <cell r="H3645">
            <v>1.19</v>
          </cell>
          <cell r="I3645">
            <v>4.5999999999999996</v>
          </cell>
          <cell r="J3645" t="str">
            <v xml:space="preserve"> </v>
          </cell>
          <cell r="K3645">
            <v>167</v>
          </cell>
          <cell r="L3645">
            <v>9.4769999999999993E-3</v>
          </cell>
          <cell r="M3645">
            <v>-19</v>
          </cell>
          <cell r="N3645">
            <v>16</v>
          </cell>
          <cell r="O3645">
            <v>1</v>
          </cell>
          <cell r="P3645">
            <v>12.456</v>
          </cell>
          <cell r="Q3645">
            <v>0</v>
          </cell>
          <cell r="R3645">
            <v>12.456</v>
          </cell>
        </row>
        <row r="3646">
          <cell r="A3646" t="str">
            <v xml:space="preserve">ПРОЕЗД МИРНЫЙ 6 </v>
          </cell>
          <cell r="B3646" t="str">
            <v xml:space="preserve">Калинина 100/3 лит З сторожка </v>
          </cell>
          <cell r="C3646" t="str">
            <v xml:space="preserve">Прочие </v>
          </cell>
          <cell r="D3646">
            <v>8.3000000000000007</v>
          </cell>
          <cell r="E3646">
            <v>21</v>
          </cell>
          <cell r="F3646">
            <v>21</v>
          </cell>
          <cell r="G3646">
            <v>0</v>
          </cell>
          <cell r="H3646">
            <v>1.19</v>
          </cell>
          <cell r="I3646">
            <v>4.5999999999999996</v>
          </cell>
          <cell r="J3646" t="str">
            <v xml:space="preserve"> </v>
          </cell>
          <cell r="K3646">
            <v>167</v>
          </cell>
          <cell r="L3646">
            <v>2.8899999999999998E-4</v>
          </cell>
          <cell r="M3646">
            <v>-19</v>
          </cell>
          <cell r="N3646">
            <v>18</v>
          </cell>
          <cell r="O3646">
            <v>1</v>
          </cell>
          <cell r="P3646">
            <v>0.42199999999999999</v>
          </cell>
          <cell r="Q3646">
            <v>0</v>
          </cell>
          <cell r="R3646">
            <v>0.42199999999999999</v>
          </cell>
        </row>
        <row r="3647">
          <cell r="A3647" t="str">
            <v xml:space="preserve">ПРОЕЗД МИРНЫЙ 6 </v>
          </cell>
          <cell r="B3647" t="str">
            <v xml:space="preserve">Калинина 100/3 лит И гараж </v>
          </cell>
          <cell r="C3647" t="str">
            <v xml:space="preserve">Прочие </v>
          </cell>
          <cell r="D3647">
            <v>151.69999999999999</v>
          </cell>
          <cell r="E3647">
            <v>501</v>
          </cell>
          <cell r="F3647">
            <v>501</v>
          </cell>
          <cell r="G3647">
            <v>0</v>
          </cell>
          <cell r="H3647">
            <v>1.19</v>
          </cell>
          <cell r="I3647">
            <v>4.5999999999999996</v>
          </cell>
          <cell r="J3647" t="str">
            <v xml:space="preserve"> </v>
          </cell>
          <cell r="K3647">
            <v>167</v>
          </cell>
          <cell r="L3647">
            <v>1.0905999999999999E-2</v>
          </cell>
          <cell r="M3647">
            <v>-19</v>
          </cell>
          <cell r="N3647">
            <v>16</v>
          </cell>
          <cell r="O3647">
            <v>1</v>
          </cell>
          <cell r="P3647">
            <v>14.336</v>
          </cell>
          <cell r="Q3647">
            <v>0</v>
          </cell>
          <cell r="R3647">
            <v>14.336</v>
          </cell>
        </row>
        <row r="3648">
          <cell r="A3648" t="str">
            <v xml:space="preserve">ПРОЕЗД МИРНЫЙ 6 </v>
          </cell>
          <cell r="B3648" t="str">
            <v xml:space="preserve">П Чекистов 33/3  Ж/д ЦО </v>
          </cell>
          <cell r="C3648" t="str">
            <v xml:space="preserve">Население </v>
          </cell>
          <cell r="D3648">
            <v>4823.7</v>
          </cell>
          <cell r="E3648">
            <v>21106</v>
          </cell>
          <cell r="F3648">
            <v>21106</v>
          </cell>
          <cell r="G3648">
            <v>0</v>
          </cell>
          <cell r="H3648">
            <v>1.19</v>
          </cell>
          <cell r="I3648">
            <v>4.5999999999999996</v>
          </cell>
          <cell r="J3648" t="str">
            <v xml:space="preserve">11 </v>
          </cell>
          <cell r="K3648">
            <v>167</v>
          </cell>
          <cell r="L3648">
            <v>0.27290000000000003</v>
          </cell>
          <cell r="M3648">
            <v>-19</v>
          </cell>
          <cell r="N3648">
            <v>18</v>
          </cell>
          <cell r="O3648">
            <v>1</v>
          </cell>
          <cell r="P3648">
            <v>398.428</v>
          </cell>
          <cell r="Q3648">
            <v>479.97500000000002</v>
          </cell>
          <cell r="R3648">
            <v>479.97500000000002</v>
          </cell>
        </row>
        <row r="3649">
          <cell r="A3649" t="str">
            <v xml:space="preserve">ПРОЕЗД МИРНЫЙ 6 </v>
          </cell>
          <cell r="B3649" t="str">
            <v xml:space="preserve">Харьковская 83/6 цоколь </v>
          </cell>
          <cell r="C3649" t="str">
            <v xml:space="preserve">Население </v>
          </cell>
          <cell r="D3649">
            <v>545.1</v>
          </cell>
          <cell r="E3649">
            <v>1951</v>
          </cell>
          <cell r="F3649">
            <v>1951</v>
          </cell>
          <cell r="G3649">
            <v>0</v>
          </cell>
          <cell r="H3649">
            <v>1.19</v>
          </cell>
          <cell r="I3649">
            <v>4.5999999999999996</v>
          </cell>
          <cell r="J3649" t="str">
            <v xml:space="preserve">16 </v>
          </cell>
          <cell r="K3649">
            <v>167</v>
          </cell>
          <cell r="L3649">
            <v>1.9608E-2</v>
          </cell>
          <cell r="M3649">
            <v>-19</v>
          </cell>
          <cell r="N3649">
            <v>18</v>
          </cell>
          <cell r="O3649">
            <v>1.3</v>
          </cell>
          <cell r="P3649">
            <v>37.215000000000003</v>
          </cell>
          <cell r="Q3649">
            <v>66.290999999999997</v>
          </cell>
          <cell r="R3649">
            <v>66.290999999999997</v>
          </cell>
        </row>
        <row r="3650">
          <cell r="A3650" t="str">
            <v xml:space="preserve">ПРОЕЗД МИРНЫЙ 6 </v>
          </cell>
          <cell r="B3650" t="str">
            <v xml:space="preserve">Харьковская 83/6 ж д </v>
          </cell>
          <cell r="C3650" t="str">
            <v xml:space="preserve">ИТП Население </v>
          </cell>
          <cell r="D3650">
            <v>7468.7</v>
          </cell>
          <cell r="E3650">
            <v>31449</v>
          </cell>
          <cell r="F3650">
            <v>31449</v>
          </cell>
          <cell r="G3650">
            <v>0</v>
          </cell>
          <cell r="H3650">
            <v>1.19</v>
          </cell>
          <cell r="I3650">
            <v>4.5999999999999996</v>
          </cell>
          <cell r="J3650" t="str">
            <v xml:space="preserve">16 </v>
          </cell>
          <cell r="K3650">
            <v>167</v>
          </cell>
          <cell r="L3650">
            <v>0.53578000000000003</v>
          </cell>
          <cell r="M3650">
            <v>-19</v>
          </cell>
          <cell r="N3650">
            <v>18</v>
          </cell>
          <cell r="O3650">
            <v>1.3</v>
          </cell>
          <cell r="P3650">
            <v>1016.896</v>
          </cell>
          <cell r="Q3650">
            <v>908.30499999999995</v>
          </cell>
          <cell r="R3650">
            <v>908.30499999999995</v>
          </cell>
        </row>
        <row r="3651">
          <cell r="A3651" t="str">
            <v xml:space="preserve">ПРОЕЗД МИРНЫЙ 6 </v>
          </cell>
          <cell r="B3651" t="str">
            <v xml:space="preserve">П Чекистов 10 неж\п </v>
          </cell>
          <cell r="C3651" t="str">
            <v xml:space="preserve">Прочие </v>
          </cell>
          <cell r="D3651">
            <v>17.829999999999998</v>
          </cell>
          <cell r="E3651">
            <v>0</v>
          </cell>
          <cell r="F3651">
            <v>65.98</v>
          </cell>
          <cell r="G3651">
            <v>0.38</v>
          </cell>
          <cell r="H3651">
            <v>1.19</v>
          </cell>
          <cell r="I3651">
            <v>4.5999999999999996</v>
          </cell>
          <cell r="J3651" t="str">
            <v xml:space="preserve"> </v>
          </cell>
          <cell r="K3651">
            <v>167</v>
          </cell>
          <cell r="L3651">
            <v>1.163E-3</v>
          </cell>
          <cell r="M3651">
            <v>-19</v>
          </cell>
          <cell r="N3651">
            <v>18</v>
          </cell>
          <cell r="O3651">
            <v>1</v>
          </cell>
          <cell r="P3651">
            <v>1.6970000000000001</v>
          </cell>
          <cell r="Q3651">
            <v>0</v>
          </cell>
          <cell r="R3651">
            <v>1.6970000000000001</v>
          </cell>
        </row>
        <row r="3652">
          <cell r="A3652" t="str">
            <v xml:space="preserve">ПРОЕЗД МИРНЫЙ 6 </v>
          </cell>
          <cell r="B3652" t="str">
            <v xml:space="preserve">Р Набережная 11 240 КВ.Ж/Д </v>
          </cell>
          <cell r="C3652" t="str">
            <v xml:space="preserve">Население </v>
          </cell>
          <cell r="D3652">
            <v>15813</v>
          </cell>
          <cell r="E3652">
            <v>68227</v>
          </cell>
          <cell r="F3652">
            <v>40948.74</v>
          </cell>
          <cell r="G3652">
            <v>0.34</v>
          </cell>
          <cell r="H3652">
            <v>1.19</v>
          </cell>
          <cell r="I3652">
            <v>4.5999999999999996</v>
          </cell>
          <cell r="J3652" t="str">
            <v xml:space="preserve">12 </v>
          </cell>
          <cell r="K3652">
            <v>167</v>
          </cell>
          <cell r="L3652">
            <v>0.64582499999999998</v>
          </cell>
          <cell r="M3652">
            <v>-19</v>
          </cell>
          <cell r="N3652">
            <v>18</v>
          </cell>
          <cell r="O3652">
            <v>1</v>
          </cell>
          <cell r="P3652">
            <v>942.88900000000001</v>
          </cell>
          <cell r="Q3652">
            <v>1573.4449999999999</v>
          </cell>
          <cell r="R3652">
            <v>1573.4449999999999</v>
          </cell>
        </row>
        <row r="3653">
          <cell r="A3653" t="str">
            <v xml:space="preserve">ПРОЕЗД МИРНЫЙ 6 </v>
          </cell>
          <cell r="B3653" t="str">
            <v xml:space="preserve">Думенко 33 цок.эт </v>
          </cell>
          <cell r="C3653" t="str">
            <v xml:space="preserve">Прочие </v>
          </cell>
          <cell r="D3653">
            <v>1376.7</v>
          </cell>
          <cell r="E3653">
            <v>4180</v>
          </cell>
          <cell r="F3653">
            <v>1339.59</v>
          </cell>
          <cell r="G3653">
            <v>0.43</v>
          </cell>
          <cell r="H3653">
            <v>1.19</v>
          </cell>
          <cell r="I3653">
            <v>4.5999999999999996</v>
          </cell>
          <cell r="J3653" t="str">
            <v xml:space="preserve">12 </v>
          </cell>
          <cell r="K3653">
            <v>167</v>
          </cell>
          <cell r="L3653">
            <v>2.6720000000000001E-2</v>
          </cell>
          <cell r="M3653">
            <v>-19</v>
          </cell>
          <cell r="N3653">
            <v>18</v>
          </cell>
          <cell r="O3653">
            <v>1</v>
          </cell>
          <cell r="P3653">
            <v>39.01</v>
          </cell>
          <cell r="Q3653">
            <v>0</v>
          </cell>
          <cell r="R3653">
            <v>39.01</v>
          </cell>
        </row>
        <row r="3654">
          <cell r="A3654" t="str">
            <v xml:space="preserve">ПРОЕЗД МИРНЫЙ 6 </v>
          </cell>
          <cell r="B3654" t="str">
            <v xml:space="preserve">ДУМЕНКО 33 Ж/Д </v>
          </cell>
          <cell r="C3654" t="str">
            <v xml:space="preserve">ИТП Население </v>
          </cell>
          <cell r="D3654">
            <v>14208.6</v>
          </cell>
          <cell r="E3654">
            <v>60507</v>
          </cell>
          <cell r="F3654">
            <v>42835.37</v>
          </cell>
          <cell r="G3654">
            <v>0.34</v>
          </cell>
          <cell r="H3654">
            <v>1.19</v>
          </cell>
          <cell r="I3654">
            <v>4.5999999999999996</v>
          </cell>
          <cell r="J3654" t="str">
            <v xml:space="preserve">12 </v>
          </cell>
          <cell r="K3654">
            <v>167</v>
          </cell>
          <cell r="L3654">
            <v>0.67558000000000007</v>
          </cell>
          <cell r="M3654">
            <v>-19</v>
          </cell>
          <cell r="N3654">
            <v>18</v>
          </cell>
          <cell r="O3654">
            <v>1</v>
          </cell>
          <cell r="P3654">
            <v>986.33199999999999</v>
          </cell>
          <cell r="Q3654">
            <v>1413.8030000000001</v>
          </cell>
          <cell r="R3654">
            <v>1413.8030000000001</v>
          </cell>
        </row>
        <row r="3655">
          <cell r="A3655" t="str">
            <v xml:space="preserve">ПРОЕЗД МИРНЫЙ 6 </v>
          </cell>
          <cell r="B3655" t="str">
            <v xml:space="preserve">К Партизан 77 ДО № 8619/098 </v>
          </cell>
          <cell r="C3655" t="str">
            <v xml:space="preserve">Прочие </v>
          </cell>
          <cell r="D3655">
            <v>468.7</v>
          </cell>
          <cell r="E3655">
            <v>0</v>
          </cell>
          <cell r="F3655">
            <v>461</v>
          </cell>
          <cell r="G3655">
            <v>0.35</v>
          </cell>
          <cell r="H3655">
            <v>1.19</v>
          </cell>
          <cell r="I3655">
            <v>4.5999999999999996</v>
          </cell>
          <cell r="J3655" t="str">
            <v xml:space="preserve"> </v>
          </cell>
          <cell r="K3655">
            <v>167</v>
          </cell>
          <cell r="L3655">
            <v>7.5700000000000003E-3</v>
          </cell>
          <cell r="M3655">
            <v>-19</v>
          </cell>
          <cell r="N3655">
            <v>18</v>
          </cell>
          <cell r="O3655">
            <v>1</v>
          </cell>
          <cell r="P3655">
            <v>11.052</v>
          </cell>
          <cell r="Q3655">
            <v>0</v>
          </cell>
          <cell r="R3655">
            <v>11.052</v>
          </cell>
        </row>
        <row r="3656">
          <cell r="A3656" t="str">
            <v xml:space="preserve">ПРОЕЗД МИРНЫЙ 6 </v>
          </cell>
          <cell r="B3656" t="str">
            <v xml:space="preserve">П.Чекистов 7/3 ц.о </v>
          </cell>
          <cell r="C3656" t="str">
            <v xml:space="preserve">Прочие </v>
          </cell>
          <cell r="D3656">
            <v>143.63999999999999</v>
          </cell>
          <cell r="E3656">
            <v>0</v>
          </cell>
          <cell r="F3656">
            <v>502.72</v>
          </cell>
          <cell r="G3656">
            <v>0.43</v>
          </cell>
          <cell r="H3656">
            <v>1.19</v>
          </cell>
          <cell r="I3656">
            <v>4.5999999999999996</v>
          </cell>
          <cell r="J3656" t="str">
            <v xml:space="preserve"> </v>
          </cell>
          <cell r="K3656">
            <v>167</v>
          </cell>
          <cell r="L3656">
            <v>9.5500000000000012E-3</v>
          </cell>
          <cell r="M3656">
            <v>-19</v>
          </cell>
          <cell r="N3656">
            <v>18</v>
          </cell>
          <cell r="O3656">
            <v>1</v>
          </cell>
          <cell r="P3656">
            <v>13.942</v>
          </cell>
          <cell r="Q3656">
            <v>0</v>
          </cell>
          <cell r="R3656">
            <v>13.942</v>
          </cell>
        </row>
        <row r="3657">
          <cell r="A3657" t="str">
            <v xml:space="preserve">ПРОЕЗД МИРНЫЙ 6 </v>
          </cell>
          <cell r="B3657" t="str">
            <v xml:space="preserve">К Партизан 6/6 ж/д </v>
          </cell>
          <cell r="C3657" t="str">
            <v xml:space="preserve">Население </v>
          </cell>
          <cell r="D3657">
            <v>372</v>
          </cell>
          <cell r="E3657">
            <v>1042</v>
          </cell>
          <cell r="F3657">
            <v>952.7</v>
          </cell>
          <cell r="G3657">
            <v>0.5</v>
          </cell>
          <cell r="H3657">
            <v>1.19</v>
          </cell>
          <cell r="I3657">
            <v>4.5999999999999996</v>
          </cell>
          <cell r="J3657" t="str">
            <v xml:space="preserve">1 </v>
          </cell>
          <cell r="K3657">
            <v>167</v>
          </cell>
          <cell r="L3657">
            <v>2.1881999999999999E-2</v>
          </cell>
          <cell r="M3657">
            <v>-19</v>
          </cell>
          <cell r="N3657">
            <v>18</v>
          </cell>
          <cell r="O3657">
            <v>1</v>
          </cell>
          <cell r="P3657">
            <v>31.946999999999999</v>
          </cell>
          <cell r="Q3657">
            <v>49.353999999999999</v>
          </cell>
          <cell r="R3657">
            <v>49.353999999999999</v>
          </cell>
        </row>
        <row r="3658">
          <cell r="A3658" t="str">
            <v xml:space="preserve">ПРОЕЗД МИРНЫЙ 6 </v>
          </cell>
          <cell r="B3658" t="str">
            <v xml:space="preserve">70Л Октября 12/3 ПАРИК. </v>
          </cell>
          <cell r="C3658" t="str">
            <v xml:space="preserve">Прочие </v>
          </cell>
          <cell r="D3658">
            <v>57.26</v>
          </cell>
          <cell r="E3658">
            <v>262</v>
          </cell>
          <cell r="F3658">
            <v>257.69</v>
          </cell>
          <cell r="G3658">
            <v>0.43</v>
          </cell>
          <cell r="H3658">
            <v>1.19</v>
          </cell>
          <cell r="I3658">
            <v>4.5999999999999996</v>
          </cell>
          <cell r="J3658" t="str">
            <v xml:space="preserve"> </v>
          </cell>
          <cell r="K3658">
            <v>167</v>
          </cell>
          <cell r="L3658">
            <v>5.1400000000000005E-3</v>
          </cell>
          <cell r="M3658">
            <v>-19</v>
          </cell>
          <cell r="N3658">
            <v>18</v>
          </cell>
          <cell r="O3658">
            <v>1</v>
          </cell>
          <cell r="P3658">
            <v>7.5039999999999996</v>
          </cell>
          <cell r="Q3658">
            <v>0</v>
          </cell>
          <cell r="R3658">
            <v>7.5039999999999996</v>
          </cell>
        </row>
        <row r="3659">
          <cell r="A3659" t="str">
            <v xml:space="preserve">ПРОЕЗД МИРНЫЙ 6 </v>
          </cell>
          <cell r="B3659" t="str">
            <v xml:space="preserve">П Чекистов 22 офисы </v>
          </cell>
          <cell r="C3659" t="str">
            <v xml:space="preserve">Прочие </v>
          </cell>
          <cell r="D3659">
            <v>1958.91</v>
          </cell>
          <cell r="E3659">
            <v>0</v>
          </cell>
          <cell r="F3659">
            <v>7247.98</v>
          </cell>
          <cell r="G3659">
            <v>0.45</v>
          </cell>
          <cell r="H3659">
            <v>1.19</v>
          </cell>
          <cell r="I3659">
            <v>4.5999999999999996</v>
          </cell>
          <cell r="J3659" t="str">
            <v xml:space="preserve"> </v>
          </cell>
          <cell r="K3659">
            <v>167</v>
          </cell>
          <cell r="L3659">
            <v>0.15129499999999999</v>
          </cell>
          <cell r="M3659">
            <v>-19</v>
          </cell>
          <cell r="N3659">
            <v>18</v>
          </cell>
          <cell r="O3659">
            <v>1</v>
          </cell>
          <cell r="P3659">
            <v>220.887</v>
          </cell>
          <cell r="Q3659">
            <v>0</v>
          </cell>
          <cell r="R3659">
            <v>220.887</v>
          </cell>
        </row>
        <row r="3660">
          <cell r="A3660" t="str">
            <v xml:space="preserve">ПРОЕЗД МИРНЫЙ 6 </v>
          </cell>
          <cell r="B3660" t="str">
            <v xml:space="preserve">П Чекистов 24\1 офисы цо </v>
          </cell>
          <cell r="C3660" t="str">
            <v xml:space="preserve">Прочие </v>
          </cell>
          <cell r="D3660">
            <v>958</v>
          </cell>
          <cell r="E3660">
            <v>0</v>
          </cell>
          <cell r="F3660">
            <v>2874</v>
          </cell>
          <cell r="G3660">
            <v>0</v>
          </cell>
          <cell r="H3660">
            <v>1.19</v>
          </cell>
          <cell r="I3660">
            <v>4.5999999999999996</v>
          </cell>
          <cell r="J3660" t="str">
            <v xml:space="preserve"> </v>
          </cell>
          <cell r="K3660">
            <v>167</v>
          </cell>
          <cell r="L3660">
            <v>0.15129299999999998</v>
          </cell>
          <cell r="M3660">
            <v>-19</v>
          </cell>
          <cell r="N3660">
            <v>18</v>
          </cell>
          <cell r="O3660">
            <v>1</v>
          </cell>
          <cell r="P3660">
            <v>220.88499999999999</v>
          </cell>
          <cell r="Q3660">
            <v>0</v>
          </cell>
          <cell r="R3660">
            <v>220.88499999999999</v>
          </cell>
        </row>
        <row r="3661">
          <cell r="A3661" t="str">
            <v xml:space="preserve">ПРОЕЗД МИРНЫЙ 6 </v>
          </cell>
          <cell r="B3661" t="str">
            <v xml:space="preserve">П Чекиств 24\1  1.2.4.5под </v>
          </cell>
          <cell r="C3661" t="str">
            <v xml:space="preserve">ИТП Население </v>
          </cell>
          <cell r="D3661">
            <v>14205</v>
          </cell>
          <cell r="E3661">
            <v>67451</v>
          </cell>
          <cell r="F3661">
            <v>67451</v>
          </cell>
          <cell r="G3661">
            <v>0</v>
          </cell>
          <cell r="H3661">
            <v>1.19</v>
          </cell>
          <cell r="I3661">
            <v>4.5999999999999996</v>
          </cell>
          <cell r="J3661" t="str">
            <v xml:space="preserve">14 </v>
          </cell>
          <cell r="K3661">
            <v>167</v>
          </cell>
          <cell r="L3661">
            <v>0.823017</v>
          </cell>
          <cell r="M3661">
            <v>-19</v>
          </cell>
          <cell r="N3661">
            <v>18</v>
          </cell>
          <cell r="O3661">
            <v>1</v>
          </cell>
          <cell r="P3661">
            <v>1201.587</v>
          </cell>
          <cell r="Q3661">
            <v>1727.5419999999999</v>
          </cell>
          <cell r="R3661">
            <v>1727.5419999999999</v>
          </cell>
        </row>
        <row r="3662">
          <cell r="A3662" t="str">
            <v xml:space="preserve">ПРОЕЗД МИРНЫЙ 6 </v>
          </cell>
          <cell r="B3662" t="str">
            <v xml:space="preserve">П Чекистов 22 ж\д </v>
          </cell>
          <cell r="C3662" t="str">
            <v xml:space="preserve">ИТП Население </v>
          </cell>
          <cell r="D3662">
            <v>18631</v>
          </cell>
          <cell r="E3662">
            <v>85692</v>
          </cell>
          <cell r="F3662">
            <v>85692</v>
          </cell>
          <cell r="G3662">
            <v>0</v>
          </cell>
          <cell r="H3662">
            <v>1.19</v>
          </cell>
          <cell r="I3662">
            <v>4.5999999999999996</v>
          </cell>
          <cell r="J3662" t="str">
            <v xml:space="preserve">15 </v>
          </cell>
          <cell r="K3662">
            <v>167</v>
          </cell>
          <cell r="L3662">
            <v>1.1504300000000001</v>
          </cell>
          <cell r="M3662">
            <v>-19</v>
          </cell>
          <cell r="N3662">
            <v>18</v>
          </cell>
          <cell r="O3662">
            <v>1</v>
          </cell>
          <cell r="P3662">
            <v>1679.604</v>
          </cell>
          <cell r="Q3662">
            <v>2265.81</v>
          </cell>
          <cell r="R3662">
            <v>2265.81</v>
          </cell>
        </row>
        <row r="3663">
          <cell r="A3663" t="str">
            <v xml:space="preserve">ПРОЕЗД МИРНЫЙ 6 </v>
          </cell>
          <cell r="B3663" t="str">
            <v xml:space="preserve">П Чекистов 24\1 3под </v>
          </cell>
          <cell r="C3663" t="str">
            <v xml:space="preserve">ИТП Население </v>
          </cell>
          <cell r="D3663">
            <v>4505</v>
          </cell>
          <cell r="E3663">
            <v>13956</v>
          </cell>
          <cell r="F3663">
            <v>13956</v>
          </cell>
          <cell r="G3663">
            <v>0</v>
          </cell>
          <cell r="H3663">
            <v>1.19</v>
          </cell>
          <cell r="I3663">
            <v>4.5999999999999996</v>
          </cell>
          <cell r="J3663" t="str">
            <v xml:space="preserve">14 </v>
          </cell>
          <cell r="K3663">
            <v>167</v>
          </cell>
          <cell r="L3663">
            <v>0.1484</v>
          </cell>
          <cell r="M3663">
            <v>-19</v>
          </cell>
          <cell r="N3663">
            <v>18</v>
          </cell>
          <cell r="O3663">
            <v>1</v>
          </cell>
          <cell r="P3663">
            <v>216.661</v>
          </cell>
          <cell r="Q3663">
            <v>547.875</v>
          </cell>
          <cell r="R3663">
            <v>547.875</v>
          </cell>
        </row>
        <row r="3664">
          <cell r="A3664" t="str">
            <v xml:space="preserve">ПРОЕЗД МИРНЫЙ 6 </v>
          </cell>
          <cell r="B3664" t="str">
            <v xml:space="preserve">П ЧЕКИСТОВ 28  Ж/Д </v>
          </cell>
          <cell r="C3664" t="str">
            <v xml:space="preserve">Население </v>
          </cell>
          <cell r="D3664">
            <v>13940</v>
          </cell>
          <cell r="E3664">
            <v>58972</v>
          </cell>
          <cell r="F3664">
            <v>54725.14</v>
          </cell>
          <cell r="G3664">
            <v>0.34</v>
          </cell>
          <cell r="H3664">
            <v>1.19</v>
          </cell>
          <cell r="I3664">
            <v>4.5999999999999996</v>
          </cell>
          <cell r="J3664" t="str">
            <v xml:space="preserve">10 </v>
          </cell>
          <cell r="K3664">
            <v>167</v>
          </cell>
          <cell r="L3664">
            <v>0.86310000000000009</v>
          </cell>
          <cell r="M3664">
            <v>-19</v>
          </cell>
          <cell r="N3664">
            <v>18</v>
          </cell>
          <cell r="O3664">
            <v>1</v>
          </cell>
          <cell r="P3664">
            <v>1260.107</v>
          </cell>
          <cell r="Q3664">
            <v>1387.075</v>
          </cell>
          <cell r="R3664">
            <v>1387.075</v>
          </cell>
        </row>
        <row r="3665">
          <cell r="A3665" t="str">
            <v xml:space="preserve">ПРОЕЗД МИРНЫЙ 6 </v>
          </cell>
          <cell r="B3665" t="str">
            <v xml:space="preserve">П Чекистов 13 маг-н </v>
          </cell>
          <cell r="C3665" t="str">
            <v xml:space="preserve">Прочие </v>
          </cell>
          <cell r="D3665">
            <v>500.75</v>
          </cell>
          <cell r="E3665">
            <v>0</v>
          </cell>
          <cell r="F3665">
            <v>2253.39</v>
          </cell>
          <cell r="G3665">
            <v>0.38</v>
          </cell>
          <cell r="H3665">
            <v>1.19</v>
          </cell>
          <cell r="I3665">
            <v>4.5999999999999996</v>
          </cell>
          <cell r="J3665" t="str">
            <v xml:space="preserve"> </v>
          </cell>
          <cell r="K3665">
            <v>167</v>
          </cell>
          <cell r="L3665">
            <v>3.6500000000000005E-2</v>
          </cell>
          <cell r="M3665">
            <v>-19</v>
          </cell>
          <cell r="N3665">
            <v>15</v>
          </cell>
          <cell r="O3665">
            <v>1</v>
          </cell>
          <cell r="P3665">
            <v>45.082000000000001</v>
          </cell>
          <cell r="Q3665">
            <v>0</v>
          </cell>
          <cell r="R3665">
            <v>45.082000000000001</v>
          </cell>
        </row>
        <row r="3666">
          <cell r="A3666" t="str">
            <v xml:space="preserve">ПРОЕЗД МИРНЫЙ 6 </v>
          </cell>
          <cell r="B3666" t="str">
            <v xml:space="preserve">П Чекистов 1 маг. </v>
          </cell>
          <cell r="C3666" t="str">
            <v xml:space="preserve">Прочие </v>
          </cell>
          <cell r="D3666">
            <v>297</v>
          </cell>
          <cell r="E3666">
            <v>0</v>
          </cell>
          <cell r="F3666">
            <v>1765.67</v>
          </cell>
          <cell r="G3666">
            <v>0.38</v>
          </cell>
          <cell r="H3666">
            <v>1.19</v>
          </cell>
          <cell r="I3666">
            <v>4.5999999999999996</v>
          </cell>
          <cell r="J3666" t="str">
            <v xml:space="preserve"> </v>
          </cell>
          <cell r="K3666">
            <v>167</v>
          </cell>
          <cell r="L3666">
            <v>2.86E-2</v>
          </cell>
          <cell r="M3666">
            <v>-19</v>
          </cell>
          <cell r="N3666">
            <v>15</v>
          </cell>
          <cell r="O3666">
            <v>1</v>
          </cell>
          <cell r="P3666">
            <v>35.325000000000003</v>
          </cell>
          <cell r="Q3666">
            <v>0</v>
          </cell>
          <cell r="R3666">
            <v>35.325000000000003</v>
          </cell>
        </row>
        <row r="3667">
          <cell r="A3667" t="str">
            <v xml:space="preserve">ПРОЕЗД МИРНЫЙ 6 </v>
          </cell>
          <cell r="B3667" t="str">
            <v xml:space="preserve">П Чекистов 8 цок. от </v>
          </cell>
          <cell r="C3667" t="str">
            <v xml:space="preserve">Прочие </v>
          </cell>
          <cell r="D3667">
            <v>121.31</v>
          </cell>
          <cell r="E3667">
            <v>0</v>
          </cell>
          <cell r="F3667">
            <v>545.91</v>
          </cell>
          <cell r="G3667">
            <v>0</v>
          </cell>
          <cell r="H3667">
            <v>1.19</v>
          </cell>
          <cell r="I3667">
            <v>4.5999999999999996</v>
          </cell>
          <cell r="J3667" t="str">
            <v xml:space="preserve"> </v>
          </cell>
          <cell r="K3667">
            <v>167</v>
          </cell>
          <cell r="L3667">
            <v>8.6100000000000013E-3</v>
          </cell>
          <cell r="M3667">
            <v>-19</v>
          </cell>
          <cell r="N3667">
            <v>18</v>
          </cell>
          <cell r="O3667">
            <v>1</v>
          </cell>
          <cell r="P3667">
            <v>12.57</v>
          </cell>
          <cell r="Q3667">
            <v>0</v>
          </cell>
          <cell r="R3667">
            <v>12.57</v>
          </cell>
        </row>
        <row r="3668">
          <cell r="A3668" t="str">
            <v xml:space="preserve">ПРОЕЗД МИРНЫЙ 6 </v>
          </cell>
          <cell r="B3668" t="str">
            <v xml:space="preserve">К Партизан 4\4 неж.п </v>
          </cell>
          <cell r="C3668" t="str">
            <v xml:space="preserve">Прочие </v>
          </cell>
          <cell r="D3668">
            <v>61</v>
          </cell>
          <cell r="E3668">
            <v>0</v>
          </cell>
          <cell r="F3668">
            <v>215.67</v>
          </cell>
          <cell r="G3668">
            <v>0.34</v>
          </cell>
          <cell r="H3668">
            <v>1.19</v>
          </cell>
          <cell r="I3668">
            <v>4.5999999999999996</v>
          </cell>
          <cell r="J3668" t="str">
            <v xml:space="preserve">14 </v>
          </cell>
          <cell r="K3668">
            <v>167</v>
          </cell>
          <cell r="L3668">
            <v>3.3900000000000002E-3</v>
          </cell>
          <cell r="M3668">
            <v>-19</v>
          </cell>
          <cell r="N3668">
            <v>18</v>
          </cell>
          <cell r="O3668">
            <v>1</v>
          </cell>
          <cell r="P3668">
            <v>4.9510000000000005</v>
          </cell>
          <cell r="Q3668">
            <v>0</v>
          </cell>
          <cell r="R3668">
            <v>4.9510000000000005</v>
          </cell>
        </row>
        <row r="3669">
          <cell r="A3669" t="str">
            <v xml:space="preserve">ПРОЕЗД МИРНЫЙ 6 </v>
          </cell>
          <cell r="B3669" t="str">
            <v xml:space="preserve">Вавилова 1 неж.п.1эт </v>
          </cell>
          <cell r="C3669" t="str">
            <v xml:space="preserve">Прочие </v>
          </cell>
          <cell r="D3669">
            <v>95.14</v>
          </cell>
          <cell r="E3669">
            <v>0</v>
          </cell>
          <cell r="F3669">
            <v>428.15</v>
          </cell>
          <cell r="G3669">
            <v>0.43</v>
          </cell>
          <cell r="H3669">
            <v>1.19</v>
          </cell>
          <cell r="I3669">
            <v>4.5999999999999996</v>
          </cell>
          <cell r="J3669" t="str">
            <v xml:space="preserve"> </v>
          </cell>
          <cell r="K3669">
            <v>167</v>
          </cell>
          <cell r="L3669">
            <v>8.5400000000000007E-3</v>
          </cell>
          <cell r="M3669">
            <v>-19</v>
          </cell>
          <cell r="N3669">
            <v>18</v>
          </cell>
          <cell r="O3669">
            <v>1</v>
          </cell>
          <cell r="P3669">
            <v>12.467000000000001</v>
          </cell>
          <cell r="Q3669">
            <v>0</v>
          </cell>
          <cell r="R3669">
            <v>12.467000000000001</v>
          </cell>
        </row>
        <row r="3670">
          <cell r="A3670" t="str">
            <v xml:space="preserve">ПРОЕЗД МИРНЫЙ 6 </v>
          </cell>
          <cell r="B3670" t="str">
            <v xml:space="preserve">70 Лет Октября 10 адм зд </v>
          </cell>
          <cell r="C3670" t="str">
            <v xml:space="preserve">Прочие </v>
          </cell>
          <cell r="D3670">
            <v>105.19</v>
          </cell>
          <cell r="E3670">
            <v>0</v>
          </cell>
          <cell r="F3670">
            <v>389.19</v>
          </cell>
          <cell r="G3670">
            <v>0</v>
          </cell>
          <cell r="H3670">
            <v>1.19</v>
          </cell>
          <cell r="I3670">
            <v>4.5999999999999996</v>
          </cell>
          <cell r="J3670" t="str">
            <v xml:space="preserve"> </v>
          </cell>
          <cell r="K3670">
            <v>167</v>
          </cell>
          <cell r="L3670">
            <v>7.7629999999999999E-3</v>
          </cell>
          <cell r="M3670">
            <v>-19</v>
          </cell>
          <cell r="N3670">
            <v>18</v>
          </cell>
          <cell r="O3670">
            <v>1</v>
          </cell>
          <cell r="P3670">
            <v>11.334</v>
          </cell>
          <cell r="Q3670">
            <v>0</v>
          </cell>
          <cell r="R3670">
            <v>11.334</v>
          </cell>
        </row>
        <row r="3671">
          <cell r="A3671" t="str">
            <v xml:space="preserve">ПРОЕЗД МИРНЫЙ 6 </v>
          </cell>
          <cell r="B3671" t="str">
            <v xml:space="preserve">Калинина 1 кор 8а кв1 от </v>
          </cell>
          <cell r="C3671" t="str">
            <v xml:space="preserve">Население </v>
          </cell>
          <cell r="D3671">
            <v>46</v>
          </cell>
          <cell r="E3671">
            <v>0</v>
          </cell>
          <cell r="F3671">
            <v>155.80000000000001</v>
          </cell>
          <cell r="G3671">
            <v>0.71</v>
          </cell>
          <cell r="H3671">
            <v>1.19</v>
          </cell>
          <cell r="I3671">
            <v>4.5999999999999996</v>
          </cell>
          <cell r="J3671" t="str">
            <v xml:space="preserve">1 </v>
          </cell>
          <cell r="K3671">
            <v>167</v>
          </cell>
          <cell r="L3671">
            <v>5.2309999999999995E-3</v>
          </cell>
          <cell r="M3671">
            <v>-19</v>
          </cell>
          <cell r="N3671">
            <v>18</v>
          </cell>
          <cell r="O3671">
            <v>1</v>
          </cell>
          <cell r="P3671">
            <v>7.6379999999999999</v>
          </cell>
          <cell r="Q3671">
            <v>6.1029999999999998</v>
          </cell>
          <cell r="R3671">
            <v>6.1029999999999998</v>
          </cell>
        </row>
        <row r="3672">
          <cell r="A3672" t="str">
            <v xml:space="preserve">ПРОЕЗД МИРНЫЙ 6 </v>
          </cell>
          <cell r="B3672" t="str">
            <v xml:space="preserve">Калинина 1 кор 8а кв3 </v>
          </cell>
          <cell r="C3672" t="str">
            <v xml:space="preserve">ИТП Население </v>
          </cell>
          <cell r="D3672">
            <v>23</v>
          </cell>
          <cell r="E3672">
            <v>77</v>
          </cell>
          <cell r="F3672">
            <v>79.44</v>
          </cell>
          <cell r="G3672">
            <v>0.71</v>
          </cell>
          <cell r="H3672">
            <v>1.19</v>
          </cell>
          <cell r="I3672">
            <v>4.5999999999999996</v>
          </cell>
          <cell r="J3672" t="str">
            <v xml:space="preserve">1 </v>
          </cell>
          <cell r="K3672">
            <v>167</v>
          </cell>
          <cell r="L3672">
            <v>2.6159999999999998E-3</v>
          </cell>
          <cell r="M3672">
            <v>-19</v>
          </cell>
          <cell r="N3672">
            <v>18</v>
          </cell>
          <cell r="O3672">
            <v>1</v>
          </cell>
          <cell r="P3672">
            <v>3.8180000000000001</v>
          </cell>
          <cell r="Q3672">
            <v>3.0510000000000002</v>
          </cell>
          <cell r="R3672">
            <v>3.0510000000000002</v>
          </cell>
        </row>
        <row r="3673">
          <cell r="A3673" t="str">
            <v xml:space="preserve">ПРОЕЗД МИРНЫЙ 6 </v>
          </cell>
          <cell r="B3673" t="str">
            <v xml:space="preserve">Алма-Атинская 2/16 автомойка </v>
          </cell>
          <cell r="C3673" t="str">
            <v xml:space="preserve">Прочие </v>
          </cell>
          <cell r="D3673">
            <v>261</v>
          </cell>
          <cell r="E3673">
            <v>1096</v>
          </cell>
          <cell r="F3673">
            <v>1096</v>
          </cell>
          <cell r="G3673">
            <v>0</v>
          </cell>
          <cell r="H3673">
            <v>1.19</v>
          </cell>
          <cell r="I3673">
            <v>4.5999999999999996</v>
          </cell>
          <cell r="J3673" t="str">
            <v xml:space="preserve"> </v>
          </cell>
          <cell r="K3673">
            <v>167</v>
          </cell>
          <cell r="L3673">
            <v>2.3220000000000001E-2</v>
          </cell>
          <cell r="M3673">
            <v>-19</v>
          </cell>
          <cell r="N3673">
            <v>18</v>
          </cell>
          <cell r="O3673">
            <v>1</v>
          </cell>
          <cell r="P3673">
            <v>33.901000000000003</v>
          </cell>
          <cell r="Q3673">
            <v>0</v>
          </cell>
          <cell r="R3673">
            <v>33.901000000000003</v>
          </cell>
        </row>
        <row r="3674">
          <cell r="A3674" t="str">
            <v xml:space="preserve">ПРОЕЗД МИРНЫЙ 6 </v>
          </cell>
          <cell r="B3674" t="str">
            <v xml:space="preserve">Уч Куб 1отд Советская 4 кв 2 от </v>
          </cell>
          <cell r="C3674" t="str">
            <v xml:space="preserve">Население </v>
          </cell>
          <cell r="D3674">
            <v>41.6</v>
          </cell>
          <cell r="E3674">
            <v>0</v>
          </cell>
          <cell r="F3674">
            <v>0</v>
          </cell>
          <cell r="G3674">
            <v>0</v>
          </cell>
          <cell r="H3674">
            <v>1.19</v>
          </cell>
          <cell r="I3674">
            <v>4.5999999999999996</v>
          </cell>
          <cell r="J3674" t="str">
            <v xml:space="preserve">1 </v>
          </cell>
          <cell r="K3674">
            <v>167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5.5170000000000003</v>
          </cell>
          <cell r="R3674">
            <v>5.5170000000000003</v>
          </cell>
        </row>
        <row r="3675">
          <cell r="A3675" t="str">
            <v xml:space="preserve">ПРОЕЗД МИРНЫЙ 6 </v>
          </cell>
          <cell r="B3675" t="str">
            <v xml:space="preserve">Уч Куб 1отд Советская 4 кв 3 от </v>
          </cell>
          <cell r="C3675" t="str">
            <v xml:space="preserve">Население </v>
          </cell>
          <cell r="D3675">
            <v>55</v>
          </cell>
          <cell r="E3675">
            <v>0</v>
          </cell>
          <cell r="F3675">
            <v>0</v>
          </cell>
          <cell r="G3675">
            <v>0</v>
          </cell>
          <cell r="H3675">
            <v>1.19</v>
          </cell>
          <cell r="I3675">
            <v>4.5999999999999996</v>
          </cell>
          <cell r="J3675" t="str">
            <v xml:space="preserve">1 </v>
          </cell>
          <cell r="K3675">
            <v>167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7.2969999999999997</v>
          </cell>
          <cell r="R3675">
            <v>7.2969999999999997</v>
          </cell>
        </row>
        <row r="3676">
          <cell r="A3676" t="str">
            <v xml:space="preserve">ПРОЕЗД МИРНЫЙ 6 </v>
          </cell>
          <cell r="B3676" t="str">
            <v xml:space="preserve">Уч Куб 1отд Советская 4 кв 4 от </v>
          </cell>
          <cell r="C3676" t="str">
            <v xml:space="preserve">Население </v>
          </cell>
          <cell r="D3676">
            <v>33.200000000000003</v>
          </cell>
          <cell r="E3676">
            <v>0</v>
          </cell>
          <cell r="F3676">
            <v>0</v>
          </cell>
          <cell r="G3676">
            <v>0</v>
          </cell>
          <cell r="H3676">
            <v>1.19</v>
          </cell>
          <cell r="I3676">
            <v>4.5999999999999996</v>
          </cell>
          <cell r="J3676" t="str">
            <v xml:space="preserve">1 </v>
          </cell>
          <cell r="K3676">
            <v>167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4.4059999999999997</v>
          </cell>
          <cell r="R3676">
            <v>4.4059999999999997</v>
          </cell>
        </row>
        <row r="3677">
          <cell r="A3677" t="str">
            <v xml:space="preserve">ПРОЕЗД МИРНЫЙ 6 </v>
          </cell>
          <cell r="B3677" t="str">
            <v xml:space="preserve">Ген.Шифрина 5 ж/д и офисы лит.11 </v>
          </cell>
          <cell r="C3677" t="str">
            <v xml:space="preserve">Прочие </v>
          </cell>
          <cell r="D3677">
            <v>35676.19</v>
          </cell>
          <cell r="E3677">
            <v>0</v>
          </cell>
          <cell r="F3677">
            <v>172736.37</v>
          </cell>
          <cell r="G3677">
            <v>0</v>
          </cell>
          <cell r="H3677">
            <v>1.19</v>
          </cell>
          <cell r="I3677">
            <v>4.5999999999999996</v>
          </cell>
          <cell r="J3677" t="str">
            <v xml:space="preserve"> </v>
          </cell>
          <cell r="K3677">
            <v>167</v>
          </cell>
          <cell r="L3677">
            <v>0.79544000000000004</v>
          </cell>
          <cell r="M3677">
            <v>-19</v>
          </cell>
          <cell r="N3677">
            <v>18</v>
          </cell>
          <cell r="O3677">
            <v>1</v>
          </cell>
          <cell r="P3677">
            <v>1161.326</v>
          </cell>
          <cell r="Q3677">
            <v>0</v>
          </cell>
          <cell r="R3677">
            <v>1161.326</v>
          </cell>
        </row>
        <row r="3678">
          <cell r="A3678" t="str">
            <v xml:space="preserve">ПРОЕЗД МИРНЫЙ 6 </v>
          </cell>
          <cell r="B3678" t="str">
            <v xml:space="preserve">К Лучко 14 лит.9 ж/д и офисы </v>
          </cell>
          <cell r="C3678" t="str">
            <v xml:space="preserve">Прочие </v>
          </cell>
          <cell r="D3678">
            <v>57673.7</v>
          </cell>
          <cell r="E3678">
            <v>0</v>
          </cell>
          <cell r="F3678">
            <v>175007</v>
          </cell>
          <cell r="G3678">
            <v>0</v>
          </cell>
          <cell r="H3678">
            <v>1.19</v>
          </cell>
          <cell r="I3678">
            <v>4.5999999999999996</v>
          </cell>
          <cell r="J3678" t="str">
            <v xml:space="preserve">23 </v>
          </cell>
          <cell r="K3678">
            <v>167</v>
          </cell>
          <cell r="L3678">
            <v>1.19478</v>
          </cell>
          <cell r="M3678">
            <v>-19</v>
          </cell>
          <cell r="N3678">
            <v>18</v>
          </cell>
          <cell r="O3678">
            <v>1</v>
          </cell>
          <cell r="P3678">
            <v>1744.3530000000001</v>
          </cell>
          <cell r="Q3678">
            <v>0</v>
          </cell>
          <cell r="R3678">
            <v>1744.3530000000001</v>
          </cell>
        </row>
        <row r="3679">
          <cell r="A3679" t="str">
            <v xml:space="preserve">ПРОЕЗД МИРНЫЙ 6 </v>
          </cell>
          <cell r="B3679" t="str">
            <v xml:space="preserve">70Л Октября 26 библ.Маяковского </v>
          </cell>
          <cell r="C3679" t="str">
            <v xml:space="preserve">Бюджет </v>
          </cell>
          <cell r="D3679">
            <v>722.83</v>
          </cell>
          <cell r="E3679">
            <v>3115</v>
          </cell>
          <cell r="F3679">
            <v>3252.72</v>
          </cell>
          <cell r="G3679">
            <v>0</v>
          </cell>
          <cell r="H3679">
            <v>1.19</v>
          </cell>
          <cell r="I3679">
            <v>4.5999999999999996</v>
          </cell>
          <cell r="J3679" t="str">
            <v xml:space="preserve"> </v>
          </cell>
          <cell r="K3679">
            <v>167</v>
          </cell>
          <cell r="L3679">
            <v>6.4880000000000007E-2</v>
          </cell>
          <cell r="M3679">
            <v>-19</v>
          </cell>
          <cell r="N3679">
            <v>18</v>
          </cell>
          <cell r="O3679">
            <v>1</v>
          </cell>
          <cell r="P3679">
            <v>94.722999999999999</v>
          </cell>
          <cell r="Q3679">
            <v>0</v>
          </cell>
          <cell r="R3679">
            <v>94.722999999999999</v>
          </cell>
        </row>
        <row r="3680">
          <cell r="A3680" t="str">
            <v xml:space="preserve">ПРОЕЗД МИРНЫЙ 6 </v>
          </cell>
          <cell r="B3680" t="str">
            <v xml:space="preserve">Вавилова 15 ателье </v>
          </cell>
          <cell r="C3680" t="str">
            <v xml:space="preserve">Прочие </v>
          </cell>
          <cell r="D3680">
            <v>169.34</v>
          </cell>
          <cell r="E3680">
            <v>0</v>
          </cell>
          <cell r="F3680">
            <v>762.04</v>
          </cell>
          <cell r="G3680">
            <v>0.43</v>
          </cell>
          <cell r="H3680">
            <v>1.19</v>
          </cell>
          <cell r="I3680">
            <v>4.5999999999999996</v>
          </cell>
          <cell r="J3680" t="str">
            <v xml:space="preserve"> </v>
          </cell>
          <cell r="K3680">
            <v>167</v>
          </cell>
          <cell r="L3680">
            <v>1.52E-2</v>
          </cell>
          <cell r="M3680">
            <v>-19</v>
          </cell>
          <cell r="N3680">
            <v>18</v>
          </cell>
          <cell r="O3680">
            <v>1</v>
          </cell>
          <cell r="P3680">
            <v>22.192</v>
          </cell>
          <cell r="Q3680">
            <v>0</v>
          </cell>
          <cell r="R3680">
            <v>22.192</v>
          </cell>
        </row>
        <row r="3681">
          <cell r="A3681" t="str">
            <v xml:space="preserve">ПРОЕЗД МИРНЫЙ 6 </v>
          </cell>
          <cell r="B3681" t="str">
            <v xml:space="preserve">Б Платановый 11 мастерская по рем.дв. </v>
          </cell>
          <cell r="C3681" t="str">
            <v xml:space="preserve">Прочие </v>
          </cell>
          <cell r="D3681">
            <v>81.91</v>
          </cell>
          <cell r="E3681">
            <v>0</v>
          </cell>
          <cell r="F3681">
            <v>303.06</v>
          </cell>
          <cell r="G3681">
            <v>0.5</v>
          </cell>
          <cell r="H3681">
            <v>1.19</v>
          </cell>
          <cell r="I3681">
            <v>4.5999999999999996</v>
          </cell>
          <cell r="J3681" t="str">
            <v xml:space="preserve"> </v>
          </cell>
          <cell r="K3681">
            <v>167</v>
          </cell>
          <cell r="L3681">
            <v>7.0289999999999997E-3</v>
          </cell>
          <cell r="M3681">
            <v>-19</v>
          </cell>
          <cell r="N3681">
            <v>18</v>
          </cell>
          <cell r="O3681">
            <v>1</v>
          </cell>
          <cell r="P3681">
            <v>10.263</v>
          </cell>
          <cell r="Q3681">
            <v>0</v>
          </cell>
          <cell r="R3681">
            <v>10.263</v>
          </cell>
        </row>
        <row r="3682">
          <cell r="A3682" t="str">
            <v xml:space="preserve">ПРОЕЗД МИРНЫЙ 6 </v>
          </cell>
          <cell r="B3682" t="str">
            <v xml:space="preserve">70Л Октября 12/1 дет.стомат.пол-ка </v>
          </cell>
          <cell r="C3682" t="str">
            <v xml:space="preserve">Бюджет </v>
          </cell>
          <cell r="D3682">
            <v>71.3</v>
          </cell>
          <cell r="E3682">
            <v>0</v>
          </cell>
          <cell r="F3682">
            <v>217.6</v>
          </cell>
          <cell r="G3682">
            <v>0.37</v>
          </cell>
          <cell r="H3682">
            <v>1.19</v>
          </cell>
          <cell r="I3682">
            <v>4.5999999999999996</v>
          </cell>
          <cell r="J3682" t="str">
            <v xml:space="preserve"> </v>
          </cell>
          <cell r="K3682">
            <v>167</v>
          </cell>
          <cell r="L3682">
            <v>4.1710000000000002E-3</v>
          </cell>
          <cell r="M3682">
            <v>-19</v>
          </cell>
          <cell r="N3682">
            <v>20</v>
          </cell>
          <cell r="O3682">
            <v>1</v>
          </cell>
          <cell r="P3682">
            <v>6.6349999999999998</v>
          </cell>
          <cell r="Q3682">
            <v>0</v>
          </cell>
          <cell r="R3682">
            <v>6.6349999999999998</v>
          </cell>
        </row>
        <row r="3683">
          <cell r="A3683" t="str">
            <v xml:space="preserve">ПРОЕЗД МИРНЫЙ 6 </v>
          </cell>
          <cell r="B3683" t="str">
            <v xml:space="preserve">К Лучко 12 офис </v>
          </cell>
          <cell r="C3683" t="str">
            <v xml:space="preserve">ИТП Прочие </v>
          </cell>
          <cell r="D3683">
            <v>1124</v>
          </cell>
          <cell r="E3683">
            <v>2352</v>
          </cell>
          <cell r="F3683">
            <v>23522</v>
          </cell>
          <cell r="G3683">
            <v>0</v>
          </cell>
          <cell r="H3683">
            <v>1.19</v>
          </cell>
          <cell r="I3683">
            <v>4.5999999999999996</v>
          </cell>
          <cell r="J3683" t="str">
            <v xml:space="preserve"> </v>
          </cell>
          <cell r="K3683">
            <v>167</v>
          </cell>
          <cell r="L3683">
            <v>7.5601000000000002E-2</v>
          </cell>
          <cell r="M3683">
            <v>-19</v>
          </cell>
          <cell r="N3683">
            <v>18</v>
          </cell>
          <cell r="O3683">
            <v>1</v>
          </cell>
          <cell r="P3683">
            <v>110.375</v>
          </cell>
          <cell r="Q3683">
            <v>0</v>
          </cell>
          <cell r="R3683">
            <v>110.375</v>
          </cell>
        </row>
        <row r="3684">
          <cell r="A3684" t="str">
            <v xml:space="preserve">ПРОЕЗД МИРНЫЙ 6 </v>
          </cell>
          <cell r="B3684" t="str">
            <v xml:space="preserve">К Лучко 6 офис и гараж </v>
          </cell>
          <cell r="C3684" t="str">
            <v xml:space="preserve">ИТП Прочие </v>
          </cell>
          <cell r="D3684">
            <v>1455</v>
          </cell>
          <cell r="E3684">
            <v>20846</v>
          </cell>
          <cell r="F3684">
            <v>5750</v>
          </cell>
          <cell r="G3684">
            <v>0</v>
          </cell>
          <cell r="H3684">
            <v>1.19</v>
          </cell>
          <cell r="I3684">
            <v>4.5999999999999996</v>
          </cell>
          <cell r="J3684" t="str">
            <v xml:space="preserve"> </v>
          </cell>
          <cell r="K3684">
            <v>167</v>
          </cell>
          <cell r="L3684">
            <v>7.4064999999999992E-2</v>
          </cell>
          <cell r="M3684">
            <v>-19</v>
          </cell>
          <cell r="N3684">
            <v>18</v>
          </cell>
          <cell r="O3684">
            <v>1</v>
          </cell>
          <cell r="P3684">
            <v>108.134</v>
          </cell>
          <cell r="Q3684">
            <v>0</v>
          </cell>
          <cell r="R3684">
            <v>108.134</v>
          </cell>
        </row>
        <row r="3685">
          <cell r="A3685" t="str">
            <v xml:space="preserve">ПРОЕЗД МИРНЫЙ 6 </v>
          </cell>
          <cell r="B3685" t="str">
            <v xml:space="preserve">К Лучко 8 гараж </v>
          </cell>
          <cell r="C3685" t="str">
            <v xml:space="preserve">ИТП Прочие </v>
          </cell>
          <cell r="D3685">
            <v>108.4</v>
          </cell>
          <cell r="E3685">
            <v>488</v>
          </cell>
          <cell r="F3685">
            <v>0</v>
          </cell>
          <cell r="G3685">
            <v>0</v>
          </cell>
          <cell r="H3685">
            <v>1.19</v>
          </cell>
          <cell r="I3685">
            <v>4.5999999999999996</v>
          </cell>
          <cell r="J3685" t="str">
            <v xml:space="preserve"> </v>
          </cell>
          <cell r="K3685">
            <v>167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</row>
        <row r="3686">
          <cell r="A3686" t="str">
            <v xml:space="preserve">ПРОЕЗД МИРНЫЙ 6 </v>
          </cell>
          <cell r="B3686" t="str">
            <v xml:space="preserve">К Лучко 12 гараж </v>
          </cell>
          <cell r="C3686" t="str">
            <v xml:space="preserve">Прочие </v>
          </cell>
          <cell r="D3686">
            <v>0</v>
          </cell>
          <cell r="E3686">
            <v>120</v>
          </cell>
          <cell r="F3686">
            <v>0</v>
          </cell>
          <cell r="G3686">
            <v>0</v>
          </cell>
          <cell r="H3686">
            <v>1.19</v>
          </cell>
          <cell r="I3686">
            <v>4.5999999999999996</v>
          </cell>
          <cell r="J3686" t="str">
            <v xml:space="preserve"> </v>
          </cell>
          <cell r="K3686">
            <v>167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</row>
        <row r="3687">
          <cell r="A3687" t="str">
            <v xml:space="preserve">ПРОЕЗД МИРНЫЙ 6 </v>
          </cell>
          <cell r="B3687" t="str">
            <v xml:space="preserve">К Лучко 8 офис </v>
          </cell>
          <cell r="C3687" t="str">
            <v xml:space="preserve">Прочие </v>
          </cell>
          <cell r="D3687">
            <v>1776</v>
          </cell>
          <cell r="E3687">
            <v>7516</v>
          </cell>
          <cell r="F3687">
            <v>7516</v>
          </cell>
          <cell r="G3687">
            <v>0</v>
          </cell>
          <cell r="H3687">
            <v>1.19</v>
          </cell>
          <cell r="I3687">
            <v>4.5999999999999996</v>
          </cell>
          <cell r="J3687" t="str">
            <v xml:space="preserve"> </v>
          </cell>
          <cell r="K3687">
            <v>167</v>
          </cell>
          <cell r="L3687">
            <v>7.8740000000000004E-2</v>
          </cell>
          <cell r="M3687">
            <v>-19</v>
          </cell>
          <cell r="N3687">
            <v>18</v>
          </cell>
          <cell r="O3687">
            <v>1</v>
          </cell>
          <cell r="P3687">
            <v>114.958</v>
          </cell>
          <cell r="Q3687">
            <v>0</v>
          </cell>
          <cell r="R3687">
            <v>114.958</v>
          </cell>
        </row>
        <row r="3688">
          <cell r="A3688" t="str">
            <v xml:space="preserve">ПРОЕЗД МИРНЫЙ 6 </v>
          </cell>
          <cell r="B3688" t="str">
            <v xml:space="preserve">К Лучко 12 ж/дом </v>
          </cell>
          <cell r="C3688" t="str">
            <v xml:space="preserve">ИТП Население </v>
          </cell>
          <cell r="D3688">
            <v>18895.900000000001</v>
          </cell>
          <cell r="E3688">
            <v>86663</v>
          </cell>
          <cell r="F3688">
            <v>86643</v>
          </cell>
          <cell r="G3688">
            <v>0</v>
          </cell>
          <cell r="H3688">
            <v>1.19</v>
          </cell>
          <cell r="I3688">
            <v>4.5999999999999996</v>
          </cell>
          <cell r="J3688" t="str">
            <v xml:space="preserve">20 </v>
          </cell>
          <cell r="K3688">
            <v>167</v>
          </cell>
          <cell r="L3688">
            <v>0.69577800000000001</v>
          </cell>
          <cell r="M3688">
            <v>-19</v>
          </cell>
          <cell r="N3688">
            <v>18</v>
          </cell>
          <cell r="O3688">
            <v>1</v>
          </cell>
          <cell r="P3688">
            <v>1015.822</v>
          </cell>
          <cell r="Q3688">
            <v>2298.027</v>
          </cell>
          <cell r="R3688">
            <v>2298.027</v>
          </cell>
        </row>
        <row r="3689">
          <cell r="A3689" t="str">
            <v xml:space="preserve">ПРОЕЗД МИРНЫЙ 6 </v>
          </cell>
          <cell r="B3689" t="str">
            <v xml:space="preserve">К Лучко 6 ж/дом </v>
          </cell>
          <cell r="C3689" t="str">
            <v xml:space="preserve">ИТП Население </v>
          </cell>
          <cell r="D3689">
            <v>15461.9</v>
          </cell>
          <cell r="E3689">
            <v>47158</v>
          </cell>
          <cell r="F3689">
            <v>47142</v>
          </cell>
          <cell r="G3689">
            <v>0</v>
          </cell>
          <cell r="H3689">
            <v>1.19</v>
          </cell>
          <cell r="I3689">
            <v>4.5999999999999996</v>
          </cell>
          <cell r="J3689" t="str">
            <v xml:space="preserve">16 </v>
          </cell>
          <cell r="K3689">
            <v>167</v>
          </cell>
          <cell r="L3689">
            <v>0.68185000000000007</v>
          </cell>
          <cell r="M3689">
            <v>-19</v>
          </cell>
          <cell r="N3689">
            <v>18</v>
          </cell>
          <cell r="O3689">
            <v>1</v>
          </cell>
          <cell r="P3689">
            <v>995.48699999999997</v>
          </cell>
          <cell r="Q3689">
            <v>1880.4010000000001</v>
          </cell>
          <cell r="R3689">
            <v>1880.4010000000001</v>
          </cell>
        </row>
        <row r="3690">
          <cell r="A3690" t="str">
            <v xml:space="preserve">ПРОЕЗД МИРНЫЙ 6 </v>
          </cell>
          <cell r="B3690" t="str">
            <v xml:space="preserve">К Лучко 8 ж/д </v>
          </cell>
          <cell r="C3690" t="str">
            <v xml:space="preserve">ИТП Население </v>
          </cell>
          <cell r="D3690">
            <v>10744.8</v>
          </cell>
          <cell r="E3690">
            <v>54674</v>
          </cell>
          <cell r="F3690">
            <v>47142</v>
          </cell>
          <cell r="G3690">
            <v>0</v>
          </cell>
          <cell r="H3690">
            <v>1.19</v>
          </cell>
          <cell r="I3690">
            <v>4.5999999999999996</v>
          </cell>
          <cell r="J3690" t="str">
            <v xml:space="preserve">16 </v>
          </cell>
          <cell r="K3690">
            <v>167</v>
          </cell>
          <cell r="L3690">
            <v>0.40290000000000004</v>
          </cell>
          <cell r="M3690">
            <v>-19</v>
          </cell>
          <cell r="N3690">
            <v>18</v>
          </cell>
          <cell r="O3690">
            <v>1</v>
          </cell>
          <cell r="P3690">
            <v>588.226</v>
          </cell>
          <cell r="Q3690">
            <v>1306.732</v>
          </cell>
          <cell r="R3690">
            <v>1306.732</v>
          </cell>
        </row>
        <row r="3691">
          <cell r="A3691" t="str">
            <v xml:space="preserve">ПРОЕЗД МИРНЫЙ 6 </v>
          </cell>
          <cell r="B3691" t="str">
            <v xml:space="preserve">П Чекистов 2 дисп.пункт </v>
          </cell>
          <cell r="C3691" t="str">
            <v xml:space="preserve">Прочие </v>
          </cell>
          <cell r="D3691">
            <v>148.24</v>
          </cell>
          <cell r="E3691">
            <v>0</v>
          </cell>
          <cell r="F3691">
            <v>548.47</v>
          </cell>
          <cell r="G3691">
            <v>0.43</v>
          </cell>
          <cell r="H3691">
            <v>1.19</v>
          </cell>
          <cell r="I3691">
            <v>4.5999999999999996</v>
          </cell>
          <cell r="J3691" t="str">
            <v xml:space="preserve"> </v>
          </cell>
          <cell r="K3691">
            <v>167</v>
          </cell>
          <cell r="L3691">
            <v>1.094E-2</v>
          </cell>
          <cell r="M3691">
            <v>-19</v>
          </cell>
          <cell r="N3691">
            <v>18</v>
          </cell>
          <cell r="O3691">
            <v>1</v>
          </cell>
          <cell r="P3691">
            <v>15.972</v>
          </cell>
          <cell r="Q3691">
            <v>0</v>
          </cell>
          <cell r="R3691">
            <v>15.972</v>
          </cell>
        </row>
        <row r="3692">
          <cell r="A3692" t="str">
            <v xml:space="preserve">ПРОЕЗД МИРНЫЙ 6 </v>
          </cell>
          <cell r="B3692" t="str">
            <v xml:space="preserve">Калинина 13 кор.55 ком.шк."Колосок" </v>
          </cell>
          <cell r="C3692" t="str">
            <v xml:space="preserve">Бюджет </v>
          </cell>
          <cell r="D3692">
            <v>128.26</v>
          </cell>
          <cell r="E3692">
            <v>0</v>
          </cell>
          <cell r="F3692">
            <v>577.16999999999996</v>
          </cell>
          <cell r="G3692">
            <v>0.4</v>
          </cell>
          <cell r="H3692">
            <v>1.19</v>
          </cell>
          <cell r="I3692">
            <v>4.5999999999999996</v>
          </cell>
          <cell r="J3692" t="str">
            <v xml:space="preserve"> </v>
          </cell>
          <cell r="K3692">
            <v>167</v>
          </cell>
          <cell r="L3692">
            <v>1.0629E-2</v>
          </cell>
          <cell r="M3692">
            <v>-19</v>
          </cell>
          <cell r="N3692">
            <v>18</v>
          </cell>
          <cell r="O3692">
            <v>1</v>
          </cell>
          <cell r="P3692">
            <v>15.519</v>
          </cell>
          <cell r="Q3692">
            <v>0</v>
          </cell>
          <cell r="R3692">
            <v>15.519</v>
          </cell>
        </row>
        <row r="3693">
          <cell r="A3693" t="str">
            <v xml:space="preserve">ПРОЕЗД МИРНЫЙ 6 </v>
          </cell>
          <cell r="B3693" t="str">
            <v xml:space="preserve">П Чекистов 6 гаражи </v>
          </cell>
          <cell r="C3693" t="str">
            <v xml:space="preserve">Прочие </v>
          </cell>
          <cell r="D3693">
            <v>21.37</v>
          </cell>
          <cell r="E3693">
            <v>0</v>
          </cell>
          <cell r="F3693">
            <v>96.19</v>
          </cell>
          <cell r="G3693">
            <v>0.7</v>
          </cell>
          <cell r="H3693">
            <v>1.19</v>
          </cell>
          <cell r="I3693">
            <v>4.5999999999999996</v>
          </cell>
          <cell r="J3693" t="str">
            <v xml:space="preserve"> </v>
          </cell>
          <cell r="K3693">
            <v>167</v>
          </cell>
          <cell r="L3693">
            <v>2.8700000000000002E-3</v>
          </cell>
          <cell r="M3693">
            <v>-19</v>
          </cell>
          <cell r="N3693">
            <v>15</v>
          </cell>
          <cell r="O3693">
            <v>1</v>
          </cell>
          <cell r="P3693">
            <v>3.5449999999999999</v>
          </cell>
          <cell r="Q3693">
            <v>0</v>
          </cell>
          <cell r="R3693">
            <v>3.5449999999999999</v>
          </cell>
        </row>
        <row r="3694">
          <cell r="A3694" t="str">
            <v xml:space="preserve">ПРОЕЗД МИРНЫЙ 6 </v>
          </cell>
          <cell r="B3694" t="str">
            <v xml:space="preserve">П Чекистов 6 жил/дом </v>
          </cell>
          <cell r="C3694" t="str">
            <v xml:space="preserve">ИТП Население </v>
          </cell>
          <cell r="D3694">
            <v>1735.2</v>
          </cell>
          <cell r="E3694">
            <v>7814</v>
          </cell>
          <cell r="F3694">
            <v>7808.43</v>
          </cell>
          <cell r="G3694">
            <v>0.41</v>
          </cell>
          <cell r="H3694">
            <v>1.19</v>
          </cell>
          <cell r="I3694">
            <v>4.5999999999999996</v>
          </cell>
          <cell r="J3694" t="str">
            <v xml:space="preserve">6 </v>
          </cell>
          <cell r="K3694">
            <v>167</v>
          </cell>
          <cell r="L3694">
            <v>0.14923</v>
          </cell>
          <cell r="M3694">
            <v>-19</v>
          </cell>
          <cell r="N3694">
            <v>18</v>
          </cell>
          <cell r="O3694">
            <v>1</v>
          </cell>
          <cell r="P3694">
            <v>217.87100000000001</v>
          </cell>
          <cell r="Q3694">
            <v>172.66</v>
          </cell>
          <cell r="R3694">
            <v>172.66</v>
          </cell>
        </row>
        <row r="3695">
          <cell r="A3695" t="str">
            <v xml:space="preserve">ПРОЕЗД МИРНЫЙ 6 </v>
          </cell>
          <cell r="B3695" t="str">
            <v xml:space="preserve">Б Кольцо 11/1 здание РП-44 </v>
          </cell>
          <cell r="C3695" t="str">
            <v xml:space="preserve">Прочие </v>
          </cell>
          <cell r="D3695">
            <v>92.2</v>
          </cell>
          <cell r="E3695">
            <v>511</v>
          </cell>
          <cell r="F3695">
            <v>461.48</v>
          </cell>
          <cell r="G3695">
            <v>0.60000000000000009</v>
          </cell>
          <cell r="H3695">
            <v>1.19</v>
          </cell>
          <cell r="I3695">
            <v>4.5999999999999996</v>
          </cell>
          <cell r="J3695" t="str">
            <v xml:space="preserve"> </v>
          </cell>
          <cell r="K3695">
            <v>167</v>
          </cell>
          <cell r="L3695">
            <v>1.2745999999999999E-2</v>
          </cell>
          <cell r="M3695">
            <v>-19</v>
          </cell>
          <cell r="N3695">
            <v>18</v>
          </cell>
          <cell r="O3695">
            <v>1</v>
          </cell>
          <cell r="P3695">
            <v>18.61</v>
          </cell>
          <cell r="Q3695">
            <v>0</v>
          </cell>
          <cell r="R3695">
            <v>18.61</v>
          </cell>
        </row>
        <row r="3696">
          <cell r="A3696" t="str">
            <v xml:space="preserve">ПРОЕЗД МИРНЫЙ 6 </v>
          </cell>
          <cell r="B3696" t="str">
            <v xml:space="preserve">Думенко 18 хоз.блок </v>
          </cell>
          <cell r="C3696" t="str">
            <v xml:space="preserve">Прочие </v>
          </cell>
          <cell r="D3696">
            <v>451.5</v>
          </cell>
          <cell r="E3696">
            <v>2374</v>
          </cell>
          <cell r="F3696">
            <v>2374</v>
          </cell>
          <cell r="G3696">
            <v>0</v>
          </cell>
          <cell r="H3696">
            <v>1.19</v>
          </cell>
          <cell r="I3696">
            <v>4.5999999999999996</v>
          </cell>
          <cell r="J3696" t="str">
            <v xml:space="preserve"> </v>
          </cell>
          <cell r="K3696">
            <v>167</v>
          </cell>
          <cell r="L3696">
            <v>4.1917999999999997E-2</v>
          </cell>
          <cell r="M3696">
            <v>-19</v>
          </cell>
          <cell r="N3696">
            <v>18</v>
          </cell>
          <cell r="O3696">
            <v>1</v>
          </cell>
          <cell r="P3696">
            <v>61.2</v>
          </cell>
          <cell r="Q3696">
            <v>0</v>
          </cell>
          <cell r="R3696">
            <v>61.2</v>
          </cell>
        </row>
        <row r="3697">
          <cell r="A3697" t="str">
            <v xml:space="preserve">ПРОЕЗД МИРНЫЙ 6 </v>
          </cell>
          <cell r="B3697" t="str">
            <v xml:space="preserve">Б Платановый 9 ж/д </v>
          </cell>
          <cell r="C3697" t="str">
            <v xml:space="preserve">Население </v>
          </cell>
          <cell r="D3697">
            <v>8144.8</v>
          </cell>
          <cell r="E3697">
            <v>36651</v>
          </cell>
          <cell r="F3697">
            <v>36651.449999999997</v>
          </cell>
          <cell r="G3697">
            <v>0.34</v>
          </cell>
          <cell r="H3697">
            <v>1.19</v>
          </cell>
          <cell r="I3697">
            <v>4.5999999999999996</v>
          </cell>
          <cell r="J3697" t="str">
            <v xml:space="preserve">10 </v>
          </cell>
          <cell r="K3697">
            <v>167</v>
          </cell>
          <cell r="L3697">
            <v>0.57805000000000006</v>
          </cell>
          <cell r="M3697">
            <v>-19</v>
          </cell>
          <cell r="N3697">
            <v>18</v>
          </cell>
          <cell r="O3697">
            <v>1</v>
          </cell>
          <cell r="P3697">
            <v>843.94</v>
          </cell>
          <cell r="Q3697">
            <v>810.43200000000002</v>
          </cell>
          <cell r="R3697">
            <v>810.43200000000002</v>
          </cell>
        </row>
        <row r="3698">
          <cell r="A3698" t="str">
            <v xml:space="preserve">ПРОЕЗД МИРНЫЙ 6 </v>
          </cell>
          <cell r="B3698" t="str">
            <v xml:space="preserve">Б Платановый 9 кв 126 Пристр </v>
          </cell>
          <cell r="C3698" t="str">
            <v xml:space="preserve">Население </v>
          </cell>
          <cell r="D3698">
            <v>11</v>
          </cell>
          <cell r="E3698">
            <v>49</v>
          </cell>
          <cell r="F3698">
            <v>49.46</v>
          </cell>
          <cell r="G3698">
            <v>0.34</v>
          </cell>
          <cell r="H3698">
            <v>1.19</v>
          </cell>
          <cell r="I3698">
            <v>4.5999999999999996</v>
          </cell>
          <cell r="J3698" t="str">
            <v xml:space="preserve">10 </v>
          </cell>
          <cell r="K3698">
            <v>167</v>
          </cell>
          <cell r="L3698">
            <v>7.8000000000000009E-4</v>
          </cell>
          <cell r="M3698">
            <v>-19</v>
          </cell>
          <cell r="N3698">
            <v>18</v>
          </cell>
          <cell r="O3698">
            <v>1</v>
          </cell>
          <cell r="P3698">
            <v>1.1400000000000001</v>
          </cell>
          <cell r="Q3698">
            <v>1.095</v>
          </cell>
          <cell r="R3698">
            <v>1.095</v>
          </cell>
        </row>
        <row r="3699">
          <cell r="A3699" t="str">
            <v xml:space="preserve">ПРОЕЗД МИРНЫЙ 6 </v>
          </cell>
          <cell r="B3699" t="str">
            <v xml:space="preserve">70Л Октября 12/3 офис </v>
          </cell>
          <cell r="C3699" t="str">
            <v xml:space="preserve">Прочие </v>
          </cell>
          <cell r="D3699">
            <v>767.55</v>
          </cell>
          <cell r="E3699">
            <v>1857</v>
          </cell>
          <cell r="F3699">
            <v>2686.44</v>
          </cell>
          <cell r="G3699">
            <v>0.43</v>
          </cell>
          <cell r="H3699">
            <v>1.19</v>
          </cell>
          <cell r="I3699">
            <v>4.5999999999999996</v>
          </cell>
          <cell r="J3699" t="str">
            <v xml:space="preserve"> </v>
          </cell>
          <cell r="K3699">
            <v>167</v>
          </cell>
          <cell r="L3699">
            <v>4.9240000000000006E-2</v>
          </cell>
          <cell r="M3699">
            <v>-19</v>
          </cell>
          <cell r="N3699">
            <v>15</v>
          </cell>
          <cell r="O3699">
            <v>1</v>
          </cell>
          <cell r="P3699">
            <v>60.819000000000003</v>
          </cell>
          <cell r="Q3699">
            <v>0</v>
          </cell>
          <cell r="R3699">
            <v>60.819000000000003</v>
          </cell>
        </row>
        <row r="3700">
          <cell r="A3700" t="str">
            <v xml:space="preserve">ПРОЕЗД МИРНЫЙ 6 </v>
          </cell>
          <cell r="B3700" t="str">
            <v xml:space="preserve">70Л Октября 32 Аптека Юбилейная </v>
          </cell>
          <cell r="C3700" t="str">
            <v xml:space="preserve">Прочие </v>
          </cell>
          <cell r="D3700">
            <v>1008.17</v>
          </cell>
          <cell r="E3700">
            <v>0</v>
          </cell>
          <cell r="F3700">
            <v>5236.95</v>
          </cell>
          <cell r="G3700">
            <v>0.38</v>
          </cell>
          <cell r="H3700">
            <v>1.19</v>
          </cell>
          <cell r="I3700">
            <v>4.5999999999999996</v>
          </cell>
          <cell r="J3700" t="str">
            <v xml:space="preserve"> </v>
          </cell>
          <cell r="K3700">
            <v>167</v>
          </cell>
          <cell r="L3700">
            <v>9.2311999999999991E-2</v>
          </cell>
          <cell r="M3700">
            <v>-19</v>
          </cell>
          <cell r="N3700">
            <v>18</v>
          </cell>
          <cell r="O3700">
            <v>1</v>
          </cell>
          <cell r="P3700">
            <v>134.77199999999999</v>
          </cell>
          <cell r="Q3700">
            <v>0</v>
          </cell>
          <cell r="R3700">
            <v>134.77199999999999</v>
          </cell>
        </row>
        <row r="3701">
          <cell r="A3701" t="str">
            <v xml:space="preserve">ПРОЕЗД МИРНЫЙ 6 </v>
          </cell>
          <cell r="B3701" t="str">
            <v xml:space="preserve">Вавилова 1 Маг </v>
          </cell>
          <cell r="C3701" t="str">
            <v xml:space="preserve">Прочие </v>
          </cell>
          <cell r="D3701">
            <v>310</v>
          </cell>
          <cell r="E3701">
            <v>1068</v>
          </cell>
          <cell r="F3701">
            <v>1122.52</v>
          </cell>
          <cell r="G3701">
            <v>0.37</v>
          </cell>
          <cell r="H3701">
            <v>1.19</v>
          </cell>
          <cell r="I3701">
            <v>4.5999999999999996</v>
          </cell>
          <cell r="J3701" t="str">
            <v xml:space="preserve"> </v>
          </cell>
          <cell r="K3701">
            <v>167</v>
          </cell>
          <cell r="L3701">
            <v>1.9265999999999998E-2</v>
          </cell>
          <cell r="M3701">
            <v>-19</v>
          </cell>
          <cell r="N3701">
            <v>18</v>
          </cell>
          <cell r="O3701">
            <v>1</v>
          </cell>
          <cell r="P3701">
            <v>28.128</v>
          </cell>
          <cell r="Q3701">
            <v>0</v>
          </cell>
          <cell r="R3701">
            <v>28.128</v>
          </cell>
        </row>
        <row r="3702">
          <cell r="A3702" t="str">
            <v xml:space="preserve">ПРОЕЗД МИРНЫЙ 6 </v>
          </cell>
          <cell r="B3702" t="str">
            <v xml:space="preserve">П Чекистов 29/1 Магазин </v>
          </cell>
          <cell r="C3702" t="str">
            <v xml:space="preserve">Прочие </v>
          </cell>
          <cell r="D3702">
            <v>215</v>
          </cell>
          <cell r="E3702">
            <v>0</v>
          </cell>
          <cell r="F3702">
            <v>968</v>
          </cell>
          <cell r="G3702">
            <v>0.38</v>
          </cell>
          <cell r="H3702">
            <v>1.19</v>
          </cell>
          <cell r="I3702">
            <v>4.5999999999999996</v>
          </cell>
          <cell r="J3702" t="str">
            <v xml:space="preserve"> </v>
          </cell>
          <cell r="K3702">
            <v>167</v>
          </cell>
          <cell r="L3702">
            <v>1.5672999999999999E-2</v>
          </cell>
          <cell r="M3702">
            <v>-19</v>
          </cell>
          <cell r="N3702">
            <v>15</v>
          </cell>
          <cell r="O3702">
            <v>1</v>
          </cell>
          <cell r="P3702">
            <v>19.358000000000001</v>
          </cell>
          <cell r="Q3702">
            <v>0</v>
          </cell>
          <cell r="R3702">
            <v>19.358000000000001</v>
          </cell>
        </row>
        <row r="3703">
          <cell r="A3703" t="str">
            <v xml:space="preserve">ПРОЕЗД МИРНЫЙ 6 </v>
          </cell>
          <cell r="B3703" t="str">
            <v xml:space="preserve">П Чекистов 33 кв.132 </v>
          </cell>
          <cell r="C3703" t="str">
            <v xml:space="preserve">Прочие </v>
          </cell>
          <cell r="D3703">
            <v>99.8</v>
          </cell>
          <cell r="E3703">
            <v>338</v>
          </cell>
          <cell r="F3703">
            <v>338</v>
          </cell>
          <cell r="G3703">
            <v>0</v>
          </cell>
          <cell r="H3703">
            <v>1.19</v>
          </cell>
          <cell r="I3703">
            <v>4.5999999999999996</v>
          </cell>
          <cell r="J3703" t="str">
            <v xml:space="preserve">12 </v>
          </cell>
          <cell r="K3703">
            <v>167</v>
          </cell>
          <cell r="L3703">
            <v>5.2859999999999999E-3</v>
          </cell>
          <cell r="M3703">
            <v>-19</v>
          </cell>
          <cell r="N3703">
            <v>18</v>
          </cell>
          <cell r="O3703">
            <v>1</v>
          </cell>
          <cell r="P3703">
            <v>7.7169999999999996</v>
          </cell>
          <cell r="Q3703">
            <v>0</v>
          </cell>
          <cell r="R3703">
            <v>7.7169999999999996</v>
          </cell>
        </row>
        <row r="3704">
          <cell r="A3704" t="str">
            <v xml:space="preserve">ПРОЕЗД МИРНЫЙ 6 </v>
          </cell>
          <cell r="B3704" t="str">
            <v xml:space="preserve">Майский пр 5 Адм зд </v>
          </cell>
          <cell r="C3704" t="str">
            <v xml:space="preserve">Прочие </v>
          </cell>
          <cell r="D3704">
            <v>686.17</v>
          </cell>
          <cell r="E3704">
            <v>0</v>
          </cell>
          <cell r="F3704">
            <v>3087.78</v>
          </cell>
          <cell r="G3704">
            <v>0.43</v>
          </cell>
          <cell r="H3704">
            <v>1.19</v>
          </cell>
          <cell r="I3704">
            <v>4.5999999999999996</v>
          </cell>
          <cell r="J3704" t="str">
            <v xml:space="preserve"> </v>
          </cell>
          <cell r="K3704">
            <v>167</v>
          </cell>
          <cell r="L3704">
            <v>6.1590000000000006E-2</v>
          </cell>
          <cell r="M3704">
            <v>-19</v>
          </cell>
          <cell r="N3704">
            <v>18</v>
          </cell>
          <cell r="O3704">
            <v>1</v>
          </cell>
          <cell r="P3704">
            <v>89.921999999999997</v>
          </cell>
          <cell r="Q3704">
            <v>0</v>
          </cell>
          <cell r="R3704">
            <v>89.921999999999997</v>
          </cell>
        </row>
        <row r="3705">
          <cell r="A3705" t="str">
            <v xml:space="preserve">ПРОЕЗД МИРНЫЙ 6 </v>
          </cell>
          <cell r="B3705" t="str">
            <v xml:space="preserve">70Л Октября 30 Шк 89 </v>
          </cell>
          <cell r="C3705" t="str">
            <v xml:space="preserve">Бюджет </v>
          </cell>
          <cell r="D3705">
            <v>7274.28</v>
          </cell>
          <cell r="E3705">
            <v>32200</v>
          </cell>
          <cell r="F3705">
            <v>32734.28</v>
          </cell>
          <cell r="G3705">
            <v>0.33</v>
          </cell>
          <cell r="H3705">
            <v>1.19</v>
          </cell>
          <cell r="I3705">
            <v>4.5999999999999996</v>
          </cell>
          <cell r="J3705" t="str">
            <v xml:space="preserve"> </v>
          </cell>
          <cell r="K3705">
            <v>167</v>
          </cell>
          <cell r="L3705">
            <v>0.47400000000000003</v>
          </cell>
          <cell r="M3705">
            <v>-19</v>
          </cell>
          <cell r="N3705">
            <v>16</v>
          </cell>
          <cell r="O3705">
            <v>1</v>
          </cell>
          <cell r="P3705">
            <v>623.01499999999999</v>
          </cell>
          <cell r="Q3705">
            <v>0</v>
          </cell>
          <cell r="R3705">
            <v>623.01499999999999</v>
          </cell>
        </row>
        <row r="3706">
          <cell r="A3706" t="str">
            <v xml:space="preserve">ПРОЕЗД МИРНЫЙ 6 </v>
          </cell>
          <cell r="B3706" t="str">
            <v xml:space="preserve">Б Кольцо 23 2 этаж </v>
          </cell>
          <cell r="C3706" t="str">
            <v xml:space="preserve">Прочие </v>
          </cell>
          <cell r="D3706">
            <v>135.25</v>
          </cell>
          <cell r="E3706">
            <v>0</v>
          </cell>
          <cell r="F3706">
            <v>608.63</v>
          </cell>
          <cell r="G3706">
            <v>0.43</v>
          </cell>
          <cell r="H3706">
            <v>1.19</v>
          </cell>
          <cell r="I3706">
            <v>4.5999999999999996</v>
          </cell>
          <cell r="J3706" t="str">
            <v xml:space="preserve"> </v>
          </cell>
          <cell r="K3706">
            <v>167</v>
          </cell>
          <cell r="L3706">
            <v>1.2140000000000001E-2</v>
          </cell>
          <cell r="M3706">
            <v>-19</v>
          </cell>
          <cell r="N3706">
            <v>18</v>
          </cell>
          <cell r="O3706">
            <v>1</v>
          </cell>
          <cell r="P3706">
            <v>17.724</v>
          </cell>
          <cell r="Q3706">
            <v>0</v>
          </cell>
          <cell r="R3706">
            <v>17.724</v>
          </cell>
        </row>
        <row r="3707">
          <cell r="A3707" t="str">
            <v xml:space="preserve">ПРОЕЗД МИРНЫЙ 6 </v>
          </cell>
          <cell r="B3707" t="str">
            <v xml:space="preserve">Б Кольцо 23 Пристр </v>
          </cell>
          <cell r="C3707" t="str">
            <v xml:space="preserve">Прочие </v>
          </cell>
          <cell r="D3707">
            <v>206.72</v>
          </cell>
          <cell r="E3707">
            <v>1200</v>
          </cell>
          <cell r="F3707">
            <v>930.24</v>
          </cell>
          <cell r="G3707">
            <v>0.43</v>
          </cell>
          <cell r="H3707">
            <v>1.19</v>
          </cell>
          <cell r="I3707">
            <v>4.5999999999999996</v>
          </cell>
          <cell r="J3707" t="str">
            <v xml:space="preserve"> </v>
          </cell>
          <cell r="K3707">
            <v>167</v>
          </cell>
          <cell r="L3707">
            <v>1.7551999999999998E-2</v>
          </cell>
          <cell r="M3707">
            <v>-19</v>
          </cell>
          <cell r="N3707">
            <v>16</v>
          </cell>
          <cell r="O3707">
            <v>1</v>
          </cell>
          <cell r="P3707">
            <v>23.068999999999999</v>
          </cell>
          <cell r="Q3707">
            <v>0</v>
          </cell>
          <cell r="R3707">
            <v>23.068999999999999</v>
          </cell>
        </row>
        <row r="3708">
          <cell r="A3708" t="str">
            <v xml:space="preserve">ПРОЕЗД МИРНЫЙ 6 </v>
          </cell>
          <cell r="B3708" t="str">
            <v xml:space="preserve">Б Кольцо 21 блок А </v>
          </cell>
          <cell r="C3708" t="str">
            <v xml:space="preserve">Население </v>
          </cell>
          <cell r="D3708">
            <v>448.8</v>
          </cell>
          <cell r="E3708">
            <v>2019</v>
          </cell>
          <cell r="F3708">
            <v>2019.55</v>
          </cell>
          <cell r="G3708">
            <v>0.36</v>
          </cell>
          <cell r="H3708">
            <v>1.19</v>
          </cell>
          <cell r="I3708">
            <v>4.5999999999999996</v>
          </cell>
          <cell r="J3708" t="str">
            <v xml:space="preserve">5 </v>
          </cell>
          <cell r="K3708">
            <v>167</v>
          </cell>
          <cell r="L3708">
            <v>3.3724999999999998E-2</v>
          </cell>
          <cell r="M3708">
            <v>-19</v>
          </cell>
          <cell r="N3708">
            <v>18</v>
          </cell>
          <cell r="O3708">
            <v>1</v>
          </cell>
          <cell r="P3708">
            <v>49.237000000000002</v>
          </cell>
          <cell r="Q3708">
            <v>44.655000000000001</v>
          </cell>
          <cell r="R3708">
            <v>44.655000000000001</v>
          </cell>
        </row>
        <row r="3709">
          <cell r="A3709" t="str">
            <v xml:space="preserve">ПРОЕЗД МИРНЫЙ 6 </v>
          </cell>
          <cell r="B3709" t="str">
            <v xml:space="preserve">Б Кольцо 21 блок Б </v>
          </cell>
          <cell r="C3709" t="str">
            <v xml:space="preserve">Население </v>
          </cell>
          <cell r="D3709">
            <v>898</v>
          </cell>
          <cell r="E3709">
            <v>4041</v>
          </cell>
          <cell r="F3709">
            <v>4040.89</v>
          </cell>
          <cell r="G3709">
            <v>0.36</v>
          </cell>
          <cell r="H3709">
            <v>1.19</v>
          </cell>
          <cell r="I3709">
            <v>4.5999999999999996</v>
          </cell>
          <cell r="J3709" t="str">
            <v xml:space="preserve">5 </v>
          </cell>
          <cell r="K3709">
            <v>167</v>
          </cell>
          <cell r="L3709">
            <v>6.7480000000000012E-2</v>
          </cell>
          <cell r="M3709">
            <v>-19</v>
          </cell>
          <cell r="N3709">
            <v>18</v>
          </cell>
          <cell r="O3709">
            <v>1</v>
          </cell>
          <cell r="P3709">
            <v>98.519000000000005</v>
          </cell>
          <cell r="Q3709">
            <v>89.353999999999999</v>
          </cell>
          <cell r="R3709">
            <v>89.353999999999999</v>
          </cell>
        </row>
        <row r="3710">
          <cell r="A3710" t="str">
            <v xml:space="preserve">ПРОЕЗД МИРНЫЙ 6 </v>
          </cell>
          <cell r="B3710" t="str">
            <v xml:space="preserve">Калинина 1а Адм зд  литБ </v>
          </cell>
          <cell r="C3710" t="str">
            <v xml:space="preserve">Прочие </v>
          </cell>
          <cell r="D3710">
            <v>141.4</v>
          </cell>
          <cell r="E3710">
            <v>578</v>
          </cell>
          <cell r="F3710">
            <v>577.91999999999996</v>
          </cell>
          <cell r="G3710">
            <v>0.43</v>
          </cell>
          <cell r="H3710">
            <v>1.19</v>
          </cell>
          <cell r="I3710">
            <v>4.5999999999999996</v>
          </cell>
          <cell r="J3710" t="str">
            <v xml:space="preserve"> </v>
          </cell>
          <cell r="K3710">
            <v>167</v>
          </cell>
          <cell r="L3710">
            <v>1.1434E-2</v>
          </cell>
          <cell r="M3710">
            <v>-19</v>
          </cell>
          <cell r="N3710">
            <v>18</v>
          </cell>
          <cell r="O3710">
            <v>1</v>
          </cell>
          <cell r="P3710">
            <v>16.695</v>
          </cell>
          <cell r="Q3710">
            <v>0</v>
          </cell>
          <cell r="R3710">
            <v>16.695</v>
          </cell>
        </row>
        <row r="3711">
          <cell r="A3711" t="str">
            <v xml:space="preserve">ПРОЕЗД МИРНЫЙ 6 </v>
          </cell>
          <cell r="B3711" t="str">
            <v xml:space="preserve">Калинина 1а Адм зд литА </v>
          </cell>
          <cell r="C3711" t="str">
            <v xml:space="preserve">Прочие </v>
          </cell>
          <cell r="D3711">
            <v>1502.3</v>
          </cell>
          <cell r="E3711">
            <v>6226</v>
          </cell>
          <cell r="F3711">
            <v>6231.35</v>
          </cell>
          <cell r="G3711">
            <v>0.38</v>
          </cell>
          <cell r="H3711">
            <v>1.19</v>
          </cell>
          <cell r="I3711">
            <v>4.5999999999999996</v>
          </cell>
          <cell r="J3711" t="str">
            <v xml:space="preserve"> </v>
          </cell>
          <cell r="K3711">
            <v>167</v>
          </cell>
          <cell r="L3711">
            <v>0.10895099999999999</v>
          </cell>
          <cell r="M3711">
            <v>-19</v>
          </cell>
          <cell r="N3711">
            <v>18</v>
          </cell>
          <cell r="O3711">
            <v>1</v>
          </cell>
          <cell r="P3711">
            <v>159.066</v>
          </cell>
          <cell r="Q3711">
            <v>0</v>
          </cell>
          <cell r="R3711">
            <v>159.066</v>
          </cell>
        </row>
        <row r="3712">
          <cell r="A3712" t="str">
            <v xml:space="preserve">ПРОЕЗД МИРНЫЙ 6 </v>
          </cell>
          <cell r="B3712" t="str">
            <v xml:space="preserve">Калинина 1а проходная литР </v>
          </cell>
          <cell r="C3712" t="str">
            <v xml:space="preserve">Прочие </v>
          </cell>
          <cell r="D3712">
            <v>43.4</v>
          </cell>
          <cell r="E3712">
            <v>143</v>
          </cell>
          <cell r="F3712">
            <v>35.69</v>
          </cell>
          <cell r="G3712">
            <v>1.2</v>
          </cell>
          <cell r="H3712">
            <v>1.19</v>
          </cell>
          <cell r="I3712">
            <v>4.5999999999999996</v>
          </cell>
          <cell r="J3712" t="str">
            <v xml:space="preserve"> </v>
          </cell>
          <cell r="K3712">
            <v>167</v>
          </cell>
          <cell r="L3712">
            <v>1.864E-3</v>
          </cell>
          <cell r="M3712">
            <v>-19</v>
          </cell>
          <cell r="N3712">
            <v>16</v>
          </cell>
          <cell r="O3712">
            <v>1</v>
          </cell>
          <cell r="P3712">
            <v>2.4489999999999998</v>
          </cell>
          <cell r="Q3712">
            <v>0</v>
          </cell>
          <cell r="R3712">
            <v>2.4489999999999998</v>
          </cell>
        </row>
        <row r="3713">
          <cell r="A3713" t="str">
            <v xml:space="preserve">ПРОЕЗД МИРНЫЙ 6 </v>
          </cell>
          <cell r="B3713" t="str">
            <v xml:space="preserve">П Чекистов 13 маг отоп </v>
          </cell>
          <cell r="C3713" t="str">
            <v xml:space="preserve">Прочие </v>
          </cell>
          <cell r="D3713">
            <v>311.12</v>
          </cell>
          <cell r="E3713">
            <v>0</v>
          </cell>
          <cell r="F3713">
            <v>1088.9100000000001</v>
          </cell>
          <cell r="G3713">
            <v>0.38</v>
          </cell>
          <cell r="H3713">
            <v>1.19</v>
          </cell>
          <cell r="I3713">
            <v>4.5999999999999996</v>
          </cell>
          <cell r="J3713" t="str">
            <v xml:space="preserve"> </v>
          </cell>
          <cell r="K3713">
            <v>167</v>
          </cell>
          <cell r="L3713">
            <v>1.7638000000000001E-2</v>
          </cell>
          <cell r="M3713">
            <v>-19</v>
          </cell>
          <cell r="N3713">
            <v>15</v>
          </cell>
          <cell r="O3713">
            <v>1</v>
          </cell>
          <cell r="P3713">
            <v>21.786000000000001</v>
          </cell>
          <cell r="Q3713">
            <v>0</v>
          </cell>
          <cell r="R3713">
            <v>21.786000000000001</v>
          </cell>
        </row>
        <row r="3714">
          <cell r="A3714" t="str">
            <v xml:space="preserve">ПРОЕЗД МИРНЫЙ 6 </v>
          </cell>
          <cell r="B3714" t="str">
            <v xml:space="preserve">Р Набережная 21 ж/д </v>
          </cell>
          <cell r="C3714" t="str">
            <v xml:space="preserve">Население </v>
          </cell>
          <cell r="D3714">
            <v>7763.6</v>
          </cell>
          <cell r="E3714">
            <v>34936</v>
          </cell>
          <cell r="F3714">
            <v>47236.97</v>
          </cell>
          <cell r="G3714">
            <v>0.34</v>
          </cell>
          <cell r="H3714">
            <v>1.19</v>
          </cell>
          <cell r="I3714">
            <v>4.5999999999999996</v>
          </cell>
          <cell r="J3714" t="str">
            <v xml:space="preserve">10 </v>
          </cell>
          <cell r="K3714">
            <v>167</v>
          </cell>
          <cell r="L3714">
            <v>0.745</v>
          </cell>
          <cell r="M3714">
            <v>-19</v>
          </cell>
          <cell r="N3714">
            <v>18</v>
          </cell>
          <cell r="O3714">
            <v>1</v>
          </cell>
          <cell r="P3714">
            <v>1087.684</v>
          </cell>
          <cell r="Q3714">
            <v>772.50400000000002</v>
          </cell>
          <cell r="R3714">
            <v>772.50400000000002</v>
          </cell>
        </row>
        <row r="3715">
          <cell r="A3715" t="str">
            <v xml:space="preserve">ПРОЕЗД МИРНЫЙ 6 </v>
          </cell>
          <cell r="B3715" t="str">
            <v xml:space="preserve">пр Мирный 10 Адм зд </v>
          </cell>
          <cell r="C3715" t="str">
            <v xml:space="preserve">ИТП Прочие </v>
          </cell>
          <cell r="D3715">
            <v>455.2</v>
          </cell>
          <cell r="E3715">
            <v>1868</v>
          </cell>
          <cell r="F3715">
            <v>1868</v>
          </cell>
          <cell r="G3715">
            <v>0.43006699999999998</v>
          </cell>
          <cell r="H3715">
            <v>1.19</v>
          </cell>
          <cell r="I3715">
            <v>4.5999999999999996</v>
          </cell>
          <cell r="J3715" t="str">
            <v xml:space="preserve"> </v>
          </cell>
          <cell r="K3715">
            <v>167</v>
          </cell>
          <cell r="L3715">
            <v>3.7320000000000006E-2</v>
          </cell>
          <cell r="M3715">
            <v>-19</v>
          </cell>
          <cell r="N3715">
            <v>18</v>
          </cell>
          <cell r="O3715">
            <v>1</v>
          </cell>
          <cell r="P3715">
            <v>54.487000000000002</v>
          </cell>
          <cell r="Q3715">
            <v>0</v>
          </cell>
          <cell r="R3715">
            <v>54.487000000000002</v>
          </cell>
        </row>
        <row r="3716">
          <cell r="A3716" t="str">
            <v xml:space="preserve">ПРОЕЗД МИРНЫЙ 6 </v>
          </cell>
          <cell r="B3716" t="str">
            <v xml:space="preserve">пр Мирный 10 Склад </v>
          </cell>
          <cell r="C3716" t="str">
            <v xml:space="preserve">Прочие </v>
          </cell>
          <cell r="D3716">
            <v>605.79999999999995</v>
          </cell>
          <cell r="E3716">
            <v>3969</v>
          </cell>
          <cell r="F3716">
            <v>3130.15</v>
          </cell>
          <cell r="G3716">
            <v>0.55000000000000004</v>
          </cell>
          <cell r="H3716">
            <v>1.19</v>
          </cell>
          <cell r="I3716">
            <v>4.5999999999999996</v>
          </cell>
          <cell r="J3716" t="str">
            <v xml:space="preserve"> </v>
          </cell>
          <cell r="K3716">
            <v>167</v>
          </cell>
          <cell r="L3716">
            <v>7.9782999999999993E-2</v>
          </cell>
          <cell r="M3716">
            <v>-19</v>
          </cell>
          <cell r="N3716">
            <v>10</v>
          </cell>
          <cell r="O3716">
            <v>1</v>
          </cell>
          <cell r="P3716">
            <v>60.402000000000001</v>
          </cell>
          <cell r="Q3716">
            <v>0</v>
          </cell>
          <cell r="R3716">
            <v>60.402000000000001</v>
          </cell>
        </row>
        <row r="3717">
          <cell r="A3717" t="str">
            <v xml:space="preserve">ПРОЕЗД МИРНЫЙ 6 </v>
          </cell>
          <cell r="B3717" t="str">
            <v xml:space="preserve">пр Мирный 10 бытовка </v>
          </cell>
          <cell r="C3717" t="str">
            <v xml:space="preserve">Прочие </v>
          </cell>
          <cell r="D3717">
            <v>150.80000000000001</v>
          </cell>
          <cell r="E3717">
            <v>596</v>
          </cell>
          <cell r="F3717">
            <v>596.6</v>
          </cell>
          <cell r="G3717">
            <v>0.5</v>
          </cell>
          <cell r="H3717">
            <v>1.19</v>
          </cell>
          <cell r="I3717">
            <v>4.5999999999999996</v>
          </cell>
          <cell r="J3717" t="str">
            <v xml:space="preserve"> </v>
          </cell>
          <cell r="K3717">
            <v>167</v>
          </cell>
          <cell r="L3717">
            <v>1.3743E-2</v>
          </cell>
          <cell r="M3717">
            <v>-19</v>
          </cell>
          <cell r="N3717">
            <v>18</v>
          </cell>
          <cell r="O3717">
            <v>1</v>
          </cell>
          <cell r="P3717">
            <v>20.064</v>
          </cell>
          <cell r="Q3717">
            <v>0</v>
          </cell>
          <cell r="R3717">
            <v>20.064</v>
          </cell>
        </row>
        <row r="3718">
          <cell r="A3718" t="str">
            <v xml:space="preserve">ПРОЕЗД МИРНЫЙ 6 </v>
          </cell>
          <cell r="B3718" t="str">
            <v xml:space="preserve">пр Мирный 10 деревооб-ка </v>
          </cell>
          <cell r="C3718" t="str">
            <v xml:space="preserve">Прочие </v>
          </cell>
          <cell r="D3718">
            <v>1165.5</v>
          </cell>
          <cell r="E3718">
            <v>6786</v>
          </cell>
          <cell r="F3718">
            <v>6786.4</v>
          </cell>
          <cell r="G3718">
            <v>0.5</v>
          </cell>
          <cell r="H3718">
            <v>1.19</v>
          </cell>
          <cell r="I3718">
            <v>4.5999999999999996</v>
          </cell>
          <cell r="J3718" t="str">
            <v xml:space="preserve"> </v>
          </cell>
          <cell r="K3718">
            <v>167</v>
          </cell>
          <cell r="L3718">
            <v>0.14875099999999999</v>
          </cell>
          <cell r="M3718">
            <v>-19</v>
          </cell>
          <cell r="N3718">
            <v>16</v>
          </cell>
          <cell r="O3718">
            <v>1</v>
          </cell>
          <cell r="P3718">
            <v>195.51499999999999</v>
          </cell>
          <cell r="Q3718">
            <v>0</v>
          </cell>
          <cell r="R3718">
            <v>195.51499999999999</v>
          </cell>
        </row>
        <row r="3719">
          <cell r="A3719" t="str">
            <v xml:space="preserve">ПРОЕЗД МИРНЫЙ 6 </v>
          </cell>
          <cell r="B3719" t="str">
            <v xml:space="preserve">пр Мирный 10 душевые </v>
          </cell>
          <cell r="C3719" t="str">
            <v xml:space="preserve">Прочие </v>
          </cell>
          <cell r="D3719">
            <v>54.1</v>
          </cell>
          <cell r="E3719">
            <v>202</v>
          </cell>
          <cell r="F3719">
            <v>202</v>
          </cell>
          <cell r="G3719">
            <v>0.28000000000000003</v>
          </cell>
          <cell r="H3719">
            <v>1.19</v>
          </cell>
          <cell r="I3719">
            <v>4.5999999999999996</v>
          </cell>
          <cell r="J3719" t="str">
            <v xml:space="preserve"> </v>
          </cell>
          <cell r="K3719">
            <v>167</v>
          </cell>
          <cell r="L3719">
            <v>3.1000000000000003E-3</v>
          </cell>
          <cell r="M3719">
            <v>-19</v>
          </cell>
          <cell r="N3719">
            <v>25</v>
          </cell>
          <cell r="O3719">
            <v>1</v>
          </cell>
          <cell r="P3719">
            <v>5.782</v>
          </cell>
          <cell r="Q3719">
            <v>0</v>
          </cell>
          <cell r="R3719">
            <v>5.782</v>
          </cell>
        </row>
        <row r="3720">
          <cell r="A3720" t="str">
            <v xml:space="preserve">ПРОЕЗД МИРНЫЙ 6 </v>
          </cell>
          <cell r="B3720" t="str">
            <v xml:space="preserve">пр Мирный 10 проходная </v>
          </cell>
          <cell r="C3720" t="str">
            <v xml:space="preserve">Прочие </v>
          </cell>
          <cell r="D3720">
            <v>38.4</v>
          </cell>
          <cell r="E3720">
            <v>18</v>
          </cell>
          <cell r="F3720">
            <v>108</v>
          </cell>
          <cell r="G3720">
            <v>1.3</v>
          </cell>
          <cell r="H3720">
            <v>1.19</v>
          </cell>
          <cell r="I3720">
            <v>4.5999999999999996</v>
          </cell>
          <cell r="J3720" t="str">
            <v xml:space="preserve"> </v>
          </cell>
          <cell r="K3720">
            <v>167</v>
          </cell>
          <cell r="L3720">
            <v>6.4600000000000005E-3</v>
          </cell>
          <cell r="M3720">
            <v>-19</v>
          </cell>
          <cell r="N3720">
            <v>18</v>
          </cell>
          <cell r="O3720">
            <v>1</v>
          </cell>
          <cell r="P3720">
            <v>9.4320000000000004</v>
          </cell>
          <cell r="Q3720">
            <v>0</v>
          </cell>
          <cell r="R3720">
            <v>9.4320000000000004</v>
          </cell>
        </row>
        <row r="3721">
          <cell r="A3721" t="str">
            <v xml:space="preserve">ПРОЕЗД МИРНЫЙ 6 </v>
          </cell>
          <cell r="B3721" t="str">
            <v xml:space="preserve">пр Мирный 10 тепловой пункт </v>
          </cell>
          <cell r="C3721" t="str">
            <v xml:space="preserve">Прочие </v>
          </cell>
          <cell r="D3721">
            <v>60.3</v>
          </cell>
          <cell r="E3721">
            <v>235</v>
          </cell>
          <cell r="F3721">
            <v>235</v>
          </cell>
          <cell r="G3721">
            <v>0.60000000000000009</v>
          </cell>
          <cell r="H3721">
            <v>1.19</v>
          </cell>
          <cell r="I3721">
            <v>4.5999999999999996</v>
          </cell>
          <cell r="J3721" t="str">
            <v xml:space="preserve"> </v>
          </cell>
          <cell r="K3721">
            <v>167</v>
          </cell>
          <cell r="L3721">
            <v>6.4900000000000001E-3</v>
          </cell>
          <cell r="M3721">
            <v>-19</v>
          </cell>
          <cell r="N3721">
            <v>18</v>
          </cell>
          <cell r="O3721">
            <v>1</v>
          </cell>
          <cell r="P3721">
            <v>9.4749999999999996</v>
          </cell>
          <cell r="Q3721">
            <v>0</v>
          </cell>
          <cell r="R3721">
            <v>9.4749999999999996</v>
          </cell>
        </row>
        <row r="3722">
          <cell r="A3722" t="str">
            <v xml:space="preserve">ПРОЕЗД МИРНЫЙ 6 </v>
          </cell>
          <cell r="B3722" t="str">
            <v xml:space="preserve">Калинина 1 Маг </v>
          </cell>
          <cell r="C3722" t="str">
            <v xml:space="preserve">Прочие </v>
          </cell>
          <cell r="D3722">
            <v>155.94999999999999</v>
          </cell>
          <cell r="E3722">
            <v>336</v>
          </cell>
          <cell r="F3722">
            <v>701.76</v>
          </cell>
          <cell r="G3722">
            <v>0.38</v>
          </cell>
          <cell r="H3722">
            <v>1.19</v>
          </cell>
          <cell r="I3722">
            <v>4.5999999999999996</v>
          </cell>
          <cell r="J3722" t="str">
            <v xml:space="preserve"> </v>
          </cell>
          <cell r="K3722">
            <v>167</v>
          </cell>
          <cell r="L3722">
            <v>1.2370000000000001E-2</v>
          </cell>
          <cell r="M3722">
            <v>-19</v>
          </cell>
          <cell r="N3722">
            <v>18</v>
          </cell>
          <cell r="O3722">
            <v>1</v>
          </cell>
          <cell r="P3722">
            <v>18.059999999999999</v>
          </cell>
          <cell r="Q3722">
            <v>0</v>
          </cell>
          <cell r="R3722">
            <v>18.059999999999999</v>
          </cell>
        </row>
        <row r="3723">
          <cell r="A3723" t="str">
            <v xml:space="preserve">ПРОЕЗД МИРНЫЙ 6 </v>
          </cell>
          <cell r="B3723" t="str">
            <v xml:space="preserve">Калинина 13/53 Пош цех </v>
          </cell>
          <cell r="C3723" t="str">
            <v xml:space="preserve">Прочие </v>
          </cell>
          <cell r="D3723">
            <v>355.46</v>
          </cell>
          <cell r="E3723">
            <v>0</v>
          </cell>
          <cell r="F3723">
            <v>1599.59</v>
          </cell>
          <cell r="G3723">
            <v>0.5</v>
          </cell>
          <cell r="H3723">
            <v>1.19</v>
          </cell>
          <cell r="I3723">
            <v>4.5999999999999996</v>
          </cell>
          <cell r="J3723" t="str">
            <v xml:space="preserve"> </v>
          </cell>
          <cell r="K3723">
            <v>167</v>
          </cell>
          <cell r="L3723">
            <v>3.7100000000000001E-2</v>
          </cell>
          <cell r="M3723">
            <v>-19</v>
          </cell>
          <cell r="N3723">
            <v>18</v>
          </cell>
          <cell r="O3723">
            <v>1</v>
          </cell>
          <cell r="P3723">
            <v>54.165999999999997</v>
          </cell>
          <cell r="Q3723">
            <v>0</v>
          </cell>
          <cell r="R3723">
            <v>54.165999999999997</v>
          </cell>
        </row>
        <row r="3724">
          <cell r="A3724" t="str">
            <v xml:space="preserve">ПРОЕЗД МИРНЫЙ 6 </v>
          </cell>
          <cell r="B3724" t="str">
            <v xml:space="preserve">Вавилова  14 общежитие </v>
          </cell>
          <cell r="C3724" t="str">
            <v xml:space="preserve">Население </v>
          </cell>
          <cell r="D3724">
            <v>930.5</v>
          </cell>
          <cell r="E3724">
            <v>0</v>
          </cell>
          <cell r="F3724">
            <v>5314</v>
          </cell>
          <cell r="G3724">
            <v>0.41006100000000001</v>
          </cell>
          <cell r="H3724">
            <v>1.19</v>
          </cell>
          <cell r="I3724">
            <v>4.5999999999999996</v>
          </cell>
          <cell r="J3724" t="str">
            <v xml:space="preserve">5 </v>
          </cell>
          <cell r="K3724">
            <v>167</v>
          </cell>
          <cell r="L3724">
            <v>0.10108</v>
          </cell>
          <cell r="M3724">
            <v>-19</v>
          </cell>
          <cell r="N3724">
            <v>18</v>
          </cell>
          <cell r="O3724">
            <v>1</v>
          </cell>
          <cell r="P3724">
            <v>147.57400000000001</v>
          </cell>
          <cell r="Q3724">
            <v>92.587000000000003</v>
          </cell>
          <cell r="R3724">
            <v>92.587000000000003</v>
          </cell>
        </row>
        <row r="3725">
          <cell r="A3725" t="str">
            <v xml:space="preserve">ПРОЕЗД МИРНЫЙ 6 </v>
          </cell>
          <cell r="B3725" t="str">
            <v xml:space="preserve">К Партизан 6 Лабор Брак и семья </v>
          </cell>
          <cell r="C3725" t="str">
            <v xml:space="preserve">Бюджет </v>
          </cell>
          <cell r="D3725">
            <v>336.78</v>
          </cell>
          <cell r="E3725">
            <v>1903</v>
          </cell>
          <cell r="F3725">
            <v>1515.51</v>
          </cell>
          <cell r="G3725">
            <v>0.4</v>
          </cell>
          <cell r="H3725">
            <v>1.19</v>
          </cell>
          <cell r="I3725">
            <v>4.5999999999999996</v>
          </cell>
          <cell r="J3725" t="str">
            <v xml:space="preserve"> </v>
          </cell>
          <cell r="K3725">
            <v>167</v>
          </cell>
          <cell r="L3725">
            <v>2.6600000000000002E-2</v>
          </cell>
          <cell r="M3725">
            <v>-19</v>
          </cell>
          <cell r="N3725">
            <v>16</v>
          </cell>
          <cell r="O3725">
            <v>1</v>
          </cell>
          <cell r="P3725">
            <v>34.963000000000001</v>
          </cell>
          <cell r="Q3725">
            <v>0</v>
          </cell>
          <cell r="R3725">
            <v>34.963000000000001</v>
          </cell>
        </row>
        <row r="3726">
          <cell r="A3726" t="str">
            <v xml:space="preserve">ПРОЕЗД МИРНЫЙ 6 </v>
          </cell>
          <cell r="B3726" t="str">
            <v xml:space="preserve">К Партизан 6 Пат анат лаб </v>
          </cell>
          <cell r="C3726" t="str">
            <v xml:space="preserve">Бюджет </v>
          </cell>
          <cell r="D3726">
            <v>170.44</v>
          </cell>
          <cell r="E3726">
            <v>0</v>
          </cell>
          <cell r="F3726">
            <v>766.96</v>
          </cell>
          <cell r="G3726">
            <v>0.4</v>
          </cell>
          <cell r="H3726">
            <v>1.19</v>
          </cell>
          <cell r="I3726">
            <v>4.5999999999999996</v>
          </cell>
          <cell r="J3726" t="str">
            <v xml:space="preserve"> </v>
          </cell>
          <cell r="K3726">
            <v>167</v>
          </cell>
          <cell r="L3726">
            <v>1.4999999999999999E-2</v>
          </cell>
          <cell r="M3726">
            <v>-19</v>
          </cell>
          <cell r="N3726">
            <v>20</v>
          </cell>
          <cell r="O3726">
            <v>1</v>
          </cell>
          <cell r="P3726">
            <v>23.859000000000002</v>
          </cell>
          <cell r="Q3726">
            <v>0</v>
          </cell>
          <cell r="R3726">
            <v>23.859000000000002</v>
          </cell>
        </row>
        <row r="3727">
          <cell r="A3727" t="str">
            <v xml:space="preserve">ПРОЕЗД МИРНЫЙ 6 </v>
          </cell>
          <cell r="B3727" t="str">
            <v xml:space="preserve">К Партизан 6 СКАЛ 3 оч </v>
          </cell>
          <cell r="C3727" t="str">
            <v xml:space="preserve">Бюджет </v>
          </cell>
          <cell r="D3727">
            <v>1140.03</v>
          </cell>
          <cell r="E3727">
            <v>0</v>
          </cell>
          <cell r="F3727">
            <v>5130.1099999999997</v>
          </cell>
          <cell r="G3727">
            <v>0.36</v>
          </cell>
          <cell r="H3727">
            <v>1.19</v>
          </cell>
          <cell r="I3727">
            <v>4.5999999999999996</v>
          </cell>
          <cell r="J3727" t="str">
            <v xml:space="preserve"> </v>
          </cell>
          <cell r="K3727">
            <v>167</v>
          </cell>
          <cell r="L3727">
            <v>9.0300000000000005E-2</v>
          </cell>
          <cell r="M3727">
            <v>-19</v>
          </cell>
          <cell r="N3727">
            <v>20</v>
          </cell>
          <cell r="O3727">
            <v>1</v>
          </cell>
          <cell r="P3727">
            <v>143.636</v>
          </cell>
          <cell r="Q3727">
            <v>0</v>
          </cell>
          <cell r="R3727">
            <v>143.636</v>
          </cell>
        </row>
        <row r="3728">
          <cell r="A3728" t="str">
            <v xml:space="preserve">ПРОЕЗД МИРНЫЙ 6 </v>
          </cell>
          <cell r="B3728" t="str">
            <v xml:space="preserve">К Партизан 6/2 2 оч реаб центр </v>
          </cell>
          <cell r="C3728" t="str">
            <v xml:space="preserve">Бюджет </v>
          </cell>
          <cell r="D3728">
            <v>3723.6</v>
          </cell>
          <cell r="E3728">
            <v>0</v>
          </cell>
          <cell r="F3728">
            <v>16756.21</v>
          </cell>
          <cell r="G3728">
            <v>0.30000000000000004</v>
          </cell>
          <cell r="H3728">
            <v>1.19</v>
          </cell>
          <cell r="I3728">
            <v>4.5999999999999996</v>
          </cell>
          <cell r="J3728" t="str">
            <v xml:space="preserve"> </v>
          </cell>
          <cell r="K3728">
            <v>167</v>
          </cell>
          <cell r="L3728">
            <v>0.24578499999999998</v>
          </cell>
          <cell r="M3728">
            <v>-19</v>
          </cell>
          <cell r="N3728">
            <v>20</v>
          </cell>
          <cell r="O3728">
            <v>1</v>
          </cell>
          <cell r="P3728">
            <v>390.95600000000002</v>
          </cell>
          <cell r="Q3728">
            <v>0</v>
          </cell>
          <cell r="R3728">
            <v>390.95600000000002</v>
          </cell>
        </row>
        <row r="3729">
          <cell r="A3729" t="str">
            <v xml:space="preserve">ПРОЕЗД МИРНЫЙ 6 </v>
          </cell>
          <cell r="B3729" t="str">
            <v xml:space="preserve">К Партизан 6/2 Гор кл больн 2 </v>
          </cell>
          <cell r="C3729" t="str">
            <v xml:space="preserve">Бюджет </v>
          </cell>
          <cell r="D3729">
            <v>441</v>
          </cell>
          <cell r="E3729">
            <v>0</v>
          </cell>
          <cell r="F3729">
            <v>111289.63</v>
          </cell>
          <cell r="G3729">
            <v>0.30000000000000004</v>
          </cell>
          <cell r="H3729">
            <v>1.19</v>
          </cell>
          <cell r="I3729">
            <v>4.5999999999999996</v>
          </cell>
          <cell r="J3729" t="str">
            <v xml:space="preserve"> </v>
          </cell>
          <cell r="K3729">
            <v>167</v>
          </cell>
          <cell r="L3729">
            <v>1.4650000000000001</v>
          </cell>
          <cell r="M3729">
            <v>-19</v>
          </cell>
          <cell r="N3729">
            <v>16</v>
          </cell>
          <cell r="O3729">
            <v>1</v>
          </cell>
          <cell r="P3729">
            <v>1925.5630000000001</v>
          </cell>
          <cell r="Q3729">
            <v>0</v>
          </cell>
          <cell r="R3729">
            <v>1925.5630000000001</v>
          </cell>
        </row>
        <row r="3730">
          <cell r="A3730" t="str">
            <v xml:space="preserve">ПРОЕЗД МИРНЫЙ 6 </v>
          </cell>
          <cell r="B3730" t="str">
            <v xml:space="preserve">К Партизан 6/2 Мастерские </v>
          </cell>
          <cell r="C3730" t="str">
            <v xml:space="preserve">Бюджет </v>
          </cell>
          <cell r="D3730">
            <v>245.26</v>
          </cell>
          <cell r="E3730">
            <v>0</v>
          </cell>
          <cell r="F3730">
            <v>1103.67</v>
          </cell>
          <cell r="G3730">
            <v>0.7</v>
          </cell>
          <cell r="H3730">
            <v>1.19</v>
          </cell>
          <cell r="I3730">
            <v>4.5999999999999996</v>
          </cell>
          <cell r="J3730" t="str">
            <v xml:space="preserve"> </v>
          </cell>
          <cell r="K3730">
            <v>167</v>
          </cell>
          <cell r="L3730">
            <v>3.39E-2</v>
          </cell>
          <cell r="M3730">
            <v>-19</v>
          </cell>
          <cell r="N3730">
            <v>16</v>
          </cell>
          <cell r="O3730">
            <v>1</v>
          </cell>
          <cell r="P3730">
            <v>44.557000000000002</v>
          </cell>
          <cell r="Q3730">
            <v>0</v>
          </cell>
          <cell r="R3730">
            <v>44.557000000000002</v>
          </cell>
        </row>
        <row r="3731">
          <cell r="A3731" t="str">
            <v xml:space="preserve">ПРОЕЗД МИРНЫЙ 6 </v>
          </cell>
          <cell r="B3731" t="str">
            <v xml:space="preserve">К Партизан 6/2 Прач </v>
          </cell>
          <cell r="C3731" t="str">
            <v xml:space="preserve">Бюджет </v>
          </cell>
          <cell r="D3731">
            <v>790.67</v>
          </cell>
          <cell r="E3731">
            <v>0</v>
          </cell>
          <cell r="F3731">
            <v>3558.01</v>
          </cell>
          <cell r="G3731">
            <v>0.38</v>
          </cell>
          <cell r="H3731">
            <v>1.19</v>
          </cell>
          <cell r="I3731">
            <v>4.5999999999999996</v>
          </cell>
          <cell r="J3731" t="str">
            <v xml:space="preserve"> </v>
          </cell>
          <cell r="K3731">
            <v>167</v>
          </cell>
          <cell r="L3731">
            <v>5.7631999999999996E-2</v>
          </cell>
          <cell r="M3731">
            <v>-19</v>
          </cell>
          <cell r="N3731">
            <v>15</v>
          </cell>
          <cell r="O3731">
            <v>1</v>
          </cell>
          <cell r="P3731">
            <v>71.183000000000007</v>
          </cell>
          <cell r="Q3731">
            <v>0</v>
          </cell>
          <cell r="R3731">
            <v>71.183000000000007</v>
          </cell>
        </row>
        <row r="3732">
          <cell r="A3732" t="str">
            <v xml:space="preserve">ПРОЕЗД МИРНЫЙ 6 </v>
          </cell>
          <cell r="B3732" t="str">
            <v xml:space="preserve">К Партизан 6/2 Реабил центр СКАЛ </v>
          </cell>
          <cell r="C3732" t="str">
            <v xml:space="preserve">Бюджет </v>
          </cell>
          <cell r="D3732">
            <v>4122.12</v>
          </cell>
          <cell r="E3732">
            <v>0</v>
          </cell>
          <cell r="F3732">
            <v>18549.54</v>
          </cell>
          <cell r="G3732">
            <v>0.30000000000000004</v>
          </cell>
          <cell r="H3732">
            <v>1.19</v>
          </cell>
          <cell r="I3732">
            <v>4.5999999999999996</v>
          </cell>
          <cell r="J3732" t="str">
            <v xml:space="preserve"> </v>
          </cell>
          <cell r="K3732">
            <v>167</v>
          </cell>
          <cell r="L3732">
            <v>0.27209</v>
          </cell>
          <cell r="M3732">
            <v>-19</v>
          </cell>
          <cell r="N3732">
            <v>20</v>
          </cell>
          <cell r="O3732">
            <v>1</v>
          </cell>
          <cell r="P3732">
            <v>432.79899999999998</v>
          </cell>
          <cell r="Q3732">
            <v>0</v>
          </cell>
          <cell r="R3732">
            <v>432.79899999999998</v>
          </cell>
        </row>
        <row r="3733">
          <cell r="A3733" t="str">
            <v xml:space="preserve">ПРОЕЗД МИРНЫЙ 6 </v>
          </cell>
          <cell r="B3733" t="str">
            <v xml:space="preserve">К Партизан 6/2 Роддом 5 </v>
          </cell>
          <cell r="C3733" t="str">
            <v xml:space="preserve">Бюджет </v>
          </cell>
          <cell r="D3733">
            <v>10438.24</v>
          </cell>
          <cell r="E3733">
            <v>63640</v>
          </cell>
          <cell r="F3733">
            <v>46972.07</v>
          </cell>
          <cell r="G3733">
            <v>0.30000000000000004</v>
          </cell>
          <cell r="H3733">
            <v>1.19</v>
          </cell>
          <cell r="I3733">
            <v>4.5999999999999996</v>
          </cell>
          <cell r="J3733" t="str">
            <v xml:space="preserve"> </v>
          </cell>
          <cell r="K3733">
            <v>167</v>
          </cell>
          <cell r="L3733">
            <v>0.68900000000000006</v>
          </cell>
          <cell r="M3733">
            <v>-19</v>
          </cell>
          <cell r="N3733">
            <v>20</v>
          </cell>
          <cell r="O3733">
            <v>1</v>
          </cell>
          <cell r="P3733">
            <v>1095.9549999999999</v>
          </cell>
          <cell r="Q3733">
            <v>0</v>
          </cell>
          <cell r="R3733">
            <v>1095.9549999999999</v>
          </cell>
        </row>
        <row r="3734">
          <cell r="A3734" t="str">
            <v xml:space="preserve">ПРОЕЗД МИРНЫЙ 6 </v>
          </cell>
          <cell r="B3734" t="str">
            <v xml:space="preserve">К Партизан 6/2 Стом отд </v>
          </cell>
          <cell r="C3734" t="str">
            <v xml:space="preserve">Бюджет </v>
          </cell>
          <cell r="D3734">
            <v>1923.26</v>
          </cell>
          <cell r="E3734">
            <v>0</v>
          </cell>
          <cell r="F3734">
            <v>8654.65</v>
          </cell>
          <cell r="G3734">
            <v>0.32</v>
          </cell>
          <cell r="H3734">
            <v>1.19</v>
          </cell>
          <cell r="I3734">
            <v>4.5999999999999996</v>
          </cell>
          <cell r="J3734" t="str">
            <v xml:space="preserve"> </v>
          </cell>
          <cell r="K3734">
            <v>167</v>
          </cell>
          <cell r="L3734">
            <v>0.128468</v>
          </cell>
          <cell r="M3734">
            <v>-19</v>
          </cell>
          <cell r="N3734">
            <v>18</v>
          </cell>
          <cell r="O3734">
            <v>1</v>
          </cell>
          <cell r="P3734">
            <v>187.56</v>
          </cell>
          <cell r="Q3734">
            <v>0</v>
          </cell>
          <cell r="R3734">
            <v>187.56</v>
          </cell>
        </row>
        <row r="3735">
          <cell r="A3735" t="str">
            <v xml:space="preserve">ПРОЕЗД МИРНЫЙ 6 </v>
          </cell>
          <cell r="B3735" t="str">
            <v xml:space="preserve">Калинина 13 кор.53 ЦО </v>
          </cell>
          <cell r="C3735" t="str">
            <v xml:space="preserve">Прочие </v>
          </cell>
          <cell r="D3735">
            <v>916</v>
          </cell>
          <cell r="E3735">
            <v>0</v>
          </cell>
          <cell r="F3735">
            <v>2189.4</v>
          </cell>
          <cell r="G3735">
            <v>0.37</v>
          </cell>
          <cell r="H3735">
            <v>1.19</v>
          </cell>
          <cell r="I3735">
            <v>4.5999999999999996</v>
          </cell>
          <cell r="J3735" t="str">
            <v xml:space="preserve"> </v>
          </cell>
          <cell r="K3735">
            <v>167</v>
          </cell>
          <cell r="L3735">
            <v>3.7576999999999999E-2</v>
          </cell>
          <cell r="M3735">
            <v>-19</v>
          </cell>
          <cell r="N3735">
            <v>18</v>
          </cell>
          <cell r="O3735">
            <v>1</v>
          </cell>
          <cell r="P3735">
            <v>54.862000000000002</v>
          </cell>
          <cell r="Q3735">
            <v>0</v>
          </cell>
          <cell r="R3735">
            <v>54.862000000000002</v>
          </cell>
        </row>
        <row r="3736">
          <cell r="A3736" t="str">
            <v xml:space="preserve">ПРОЕЗД МИРНЫЙ 6 </v>
          </cell>
          <cell r="B3736" t="str">
            <v xml:space="preserve">Калинина 1 корп 8б кв1 (6) </v>
          </cell>
          <cell r="C3736" t="str">
            <v xml:space="preserve">Население </v>
          </cell>
          <cell r="D3736">
            <v>57.4</v>
          </cell>
          <cell r="E3736">
            <v>258</v>
          </cell>
          <cell r="F3736">
            <v>258.11</v>
          </cell>
          <cell r="G3736">
            <v>0.37</v>
          </cell>
          <cell r="H3736">
            <v>1.19</v>
          </cell>
          <cell r="I3736">
            <v>4.5999999999999996</v>
          </cell>
          <cell r="J3736" t="str">
            <v xml:space="preserve">1 </v>
          </cell>
          <cell r="K3736">
            <v>167</v>
          </cell>
          <cell r="L3736">
            <v>4.4300000000000008E-3</v>
          </cell>
          <cell r="M3736">
            <v>-19</v>
          </cell>
          <cell r="N3736">
            <v>18</v>
          </cell>
          <cell r="O3736">
            <v>1</v>
          </cell>
          <cell r="P3736">
            <v>6.468</v>
          </cell>
          <cell r="Q3736">
            <v>7.617</v>
          </cell>
          <cell r="R3736">
            <v>7.617</v>
          </cell>
        </row>
        <row r="3737">
          <cell r="A3737" t="str">
            <v xml:space="preserve">ПРОЕЗД МИРНЫЙ 6 </v>
          </cell>
          <cell r="B3737" t="str">
            <v xml:space="preserve">Калинина 1 корп 8 Б кв 2 </v>
          </cell>
          <cell r="C3737" t="str">
            <v xml:space="preserve">Население </v>
          </cell>
          <cell r="D3737">
            <v>69.599999999999994</v>
          </cell>
          <cell r="E3737">
            <v>231</v>
          </cell>
          <cell r="F3737">
            <v>231.768</v>
          </cell>
          <cell r="G3737">
            <v>0.72</v>
          </cell>
          <cell r="H3737">
            <v>1.19</v>
          </cell>
          <cell r="I3737">
            <v>4.5999999999999996</v>
          </cell>
          <cell r="J3737" t="str">
            <v xml:space="preserve">1 </v>
          </cell>
          <cell r="K3737">
            <v>167</v>
          </cell>
          <cell r="L3737">
            <v>7.6800000000000011E-3</v>
          </cell>
          <cell r="M3737">
            <v>-19</v>
          </cell>
          <cell r="N3737">
            <v>18</v>
          </cell>
          <cell r="O3737">
            <v>1</v>
          </cell>
          <cell r="P3737">
            <v>11.212999999999999</v>
          </cell>
          <cell r="Q3737">
            <v>9.2309999999999999</v>
          </cell>
          <cell r="R3737">
            <v>9.2309999999999999</v>
          </cell>
        </row>
        <row r="3738">
          <cell r="A3738" t="str">
            <v xml:space="preserve">ПРОЕЗД МИРНЫЙ 6 </v>
          </cell>
          <cell r="B3738" t="str">
            <v xml:space="preserve">70Л Октября 28 ШКОЛА </v>
          </cell>
          <cell r="C3738" t="str">
            <v xml:space="preserve">Бюджет </v>
          </cell>
          <cell r="D3738">
            <v>6115.92</v>
          </cell>
          <cell r="E3738">
            <v>32100</v>
          </cell>
          <cell r="F3738">
            <v>27521.65</v>
          </cell>
          <cell r="G3738">
            <v>0.33</v>
          </cell>
          <cell r="H3738">
            <v>1.19</v>
          </cell>
          <cell r="I3738">
            <v>4.5999999999999996</v>
          </cell>
          <cell r="J3738" t="str">
            <v xml:space="preserve"> </v>
          </cell>
          <cell r="K3738">
            <v>167</v>
          </cell>
          <cell r="L3738">
            <v>0.39852000000000004</v>
          </cell>
          <cell r="M3738">
            <v>-19</v>
          </cell>
          <cell r="N3738">
            <v>16</v>
          </cell>
          <cell r="O3738">
            <v>1</v>
          </cell>
          <cell r="P3738">
            <v>523.80600000000004</v>
          </cell>
          <cell r="Q3738">
            <v>0</v>
          </cell>
          <cell r="R3738">
            <v>523.80600000000004</v>
          </cell>
        </row>
        <row r="3739">
          <cell r="A3739" t="str">
            <v xml:space="preserve">ПРОЕЗД МИРНЫЙ 6 </v>
          </cell>
          <cell r="B3739" t="str">
            <v xml:space="preserve">Б Кольцо 22 хоз блок </v>
          </cell>
          <cell r="C3739" t="str">
            <v xml:space="preserve">Бюджет </v>
          </cell>
          <cell r="D3739">
            <v>195</v>
          </cell>
          <cell r="E3739">
            <v>0</v>
          </cell>
          <cell r="F3739">
            <v>945</v>
          </cell>
          <cell r="G3739">
            <v>0</v>
          </cell>
          <cell r="H3739">
            <v>1.19</v>
          </cell>
          <cell r="I3739">
            <v>4.5999999999999996</v>
          </cell>
          <cell r="J3739" t="str">
            <v xml:space="preserve"> </v>
          </cell>
          <cell r="K3739">
            <v>167</v>
          </cell>
          <cell r="L3739">
            <v>1.5540000000000002E-2</v>
          </cell>
          <cell r="M3739">
            <v>-19</v>
          </cell>
          <cell r="N3739">
            <v>16</v>
          </cell>
          <cell r="O3739">
            <v>1.2</v>
          </cell>
          <cell r="P3739">
            <v>24.510999999999999</v>
          </cell>
          <cell r="Q3739">
            <v>0</v>
          </cell>
          <cell r="R3739">
            <v>24.510999999999999</v>
          </cell>
        </row>
        <row r="3740">
          <cell r="A3740" t="str">
            <v xml:space="preserve">ПРОЕЗД МИРНЫЙ 6 </v>
          </cell>
          <cell r="B3740" t="str">
            <v xml:space="preserve">Б Кольцо 22 школа </v>
          </cell>
          <cell r="C3740" t="str">
            <v xml:space="preserve">Бюджет </v>
          </cell>
          <cell r="D3740">
            <v>4960</v>
          </cell>
          <cell r="E3740">
            <v>0</v>
          </cell>
          <cell r="F3740">
            <v>19239.830000000002</v>
          </cell>
          <cell r="G3740">
            <v>0</v>
          </cell>
          <cell r="H3740">
            <v>1.19</v>
          </cell>
          <cell r="I3740">
            <v>4.5999999999999996</v>
          </cell>
          <cell r="J3740" t="str">
            <v xml:space="preserve"> </v>
          </cell>
          <cell r="K3740">
            <v>167</v>
          </cell>
          <cell r="L3740">
            <v>0.12945000000000001</v>
          </cell>
          <cell r="M3740">
            <v>-19</v>
          </cell>
          <cell r="N3740">
            <v>16</v>
          </cell>
          <cell r="O3740">
            <v>1</v>
          </cell>
          <cell r="P3740">
            <v>170.14599999999999</v>
          </cell>
          <cell r="Q3740">
            <v>0</v>
          </cell>
          <cell r="R3740">
            <v>170.14599999999999</v>
          </cell>
        </row>
        <row r="3741">
          <cell r="A3741" t="str">
            <v xml:space="preserve">ПРОЕЗД МИРНЫЙ 6 </v>
          </cell>
          <cell r="B3741" t="str">
            <v xml:space="preserve">Толбухина КАЛИНИНА МАГ </v>
          </cell>
          <cell r="C3741" t="str">
            <v xml:space="preserve">Прочие </v>
          </cell>
          <cell r="D3741">
            <v>64.48</v>
          </cell>
          <cell r="E3741">
            <v>0</v>
          </cell>
          <cell r="F3741">
            <v>290.16000000000003</v>
          </cell>
          <cell r="G3741">
            <v>0.38</v>
          </cell>
          <cell r="H3741">
            <v>1.19</v>
          </cell>
          <cell r="I3741">
            <v>4.5999999999999996</v>
          </cell>
          <cell r="J3741" t="str">
            <v xml:space="preserve"> </v>
          </cell>
          <cell r="K3741">
            <v>167</v>
          </cell>
          <cell r="L3741">
            <v>4.7000000000000002E-3</v>
          </cell>
          <cell r="M3741">
            <v>-19</v>
          </cell>
          <cell r="N3741">
            <v>15</v>
          </cell>
          <cell r="O3741">
            <v>1</v>
          </cell>
          <cell r="P3741">
            <v>5.806</v>
          </cell>
          <cell r="Q3741">
            <v>0</v>
          </cell>
          <cell r="R3741">
            <v>5.806</v>
          </cell>
        </row>
        <row r="3742">
          <cell r="A3742" t="str">
            <v xml:space="preserve">ПРОЕЗД МИРНЫЙ 6 </v>
          </cell>
          <cell r="B3742" t="str">
            <v xml:space="preserve">Калинина/Толбухина мастерск. </v>
          </cell>
          <cell r="C3742" t="str">
            <v xml:space="preserve">Прочие </v>
          </cell>
          <cell r="D3742">
            <v>28.74</v>
          </cell>
          <cell r="E3742">
            <v>0</v>
          </cell>
          <cell r="F3742">
            <v>129.35</v>
          </cell>
          <cell r="G3742">
            <v>0.5</v>
          </cell>
          <cell r="H3742">
            <v>1.19</v>
          </cell>
          <cell r="I3742">
            <v>4.5999999999999996</v>
          </cell>
          <cell r="J3742" t="str">
            <v xml:space="preserve"> </v>
          </cell>
          <cell r="K3742">
            <v>167</v>
          </cell>
          <cell r="L3742">
            <v>3.0000000000000001E-3</v>
          </cell>
          <cell r="M3742">
            <v>-19</v>
          </cell>
          <cell r="N3742">
            <v>18</v>
          </cell>
          <cell r="O3742">
            <v>1</v>
          </cell>
          <cell r="P3742">
            <v>4.3810000000000002</v>
          </cell>
          <cell r="Q3742">
            <v>0</v>
          </cell>
          <cell r="R3742">
            <v>4.3810000000000002</v>
          </cell>
        </row>
        <row r="3743">
          <cell r="A3743" t="str">
            <v xml:space="preserve">ПРОЕЗД МИРНЫЙ 6 </v>
          </cell>
          <cell r="B3743" t="str">
            <v xml:space="preserve">К Партизан 4/3 цок.этаж </v>
          </cell>
          <cell r="C3743" t="str">
            <v xml:space="preserve">Бюджет </v>
          </cell>
          <cell r="D3743">
            <v>43.56</v>
          </cell>
          <cell r="E3743">
            <v>2655</v>
          </cell>
          <cell r="F3743">
            <v>196.03</v>
          </cell>
          <cell r="G3743">
            <v>0.43</v>
          </cell>
          <cell r="H3743">
            <v>1.19</v>
          </cell>
          <cell r="I3743">
            <v>4.5999999999999996</v>
          </cell>
          <cell r="J3743" t="str">
            <v xml:space="preserve"> </v>
          </cell>
          <cell r="K3743">
            <v>167</v>
          </cell>
          <cell r="L3743">
            <v>3.9100000000000003E-3</v>
          </cell>
          <cell r="M3743">
            <v>-19</v>
          </cell>
          <cell r="N3743">
            <v>18</v>
          </cell>
          <cell r="O3743">
            <v>1</v>
          </cell>
          <cell r="P3743">
            <v>5.7080000000000002</v>
          </cell>
          <cell r="Q3743">
            <v>0</v>
          </cell>
          <cell r="R3743">
            <v>5.7080000000000002</v>
          </cell>
        </row>
        <row r="3744">
          <cell r="A3744" t="str">
            <v xml:space="preserve">ПРОЕЗД МИРНЫЙ 6 </v>
          </cell>
          <cell r="B3744" t="str">
            <v xml:space="preserve">К Партизан 6 адм.прач.корп </v>
          </cell>
          <cell r="C3744" t="str">
            <v xml:space="preserve">Бюджет </v>
          </cell>
          <cell r="D3744">
            <v>165.4</v>
          </cell>
          <cell r="E3744">
            <v>693</v>
          </cell>
          <cell r="F3744">
            <v>744.31</v>
          </cell>
          <cell r="G3744">
            <v>0.38</v>
          </cell>
          <cell r="H3744">
            <v>1.19</v>
          </cell>
          <cell r="I3744">
            <v>4.5999999999999996</v>
          </cell>
          <cell r="J3744" t="str">
            <v xml:space="preserve"> </v>
          </cell>
          <cell r="K3744">
            <v>167</v>
          </cell>
          <cell r="L3744">
            <v>1.3120000000000001E-2</v>
          </cell>
          <cell r="M3744">
            <v>-19</v>
          </cell>
          <cell r="N3744">
            <v>18</v>
          </cell>
          <cell r="O3744">
            <v>1</v>
          </cell>
          <cell r="P3744">
            <v>19.155000000000001</v>
          </cell>
          <cell r="Q3744">
            <v>0</v>
          </cell>
          <cell r="R3744">
            <v>19.155000000000001</v>
          </cell>
        </row>
        <row r="3745">
          <cell r="A3745" t="str">
            <v xml:space="preserve">ПРОЕЗД МИРНЫЙ 6 </v>
          </cell>
          <cell r="B3745" t="str">
            <v xml:space="preserve">К Партизан 6 гараж </v>
          </cell>
          <cell r="C3745" t="str">
            <v xml:space="preserve">Бюджет </v>
          </cell>
          <cell r="D3745">
            <v>218.15</v>
          </cell>
          <cell r="E3745">
            <v>1101</v>
          </cell>
          <cell r="F3745">
            <v>981.68</v>
          </cell>
          <cell r="G3745">
            <v>0.7</v>
          </cell>
          <cell r="H3745">
            <v>1.19</v>
          </cell>
          <cell r="I3745">
            <v>4.5999999999999996</v>
          </cell>
          <cell r="J3745" t="str">
            <v xml:space="preserve"> </v>
          </cell>
          <cell r="K3745">
            <v>167</v>
          </cell>
          <cell r="L3745">
            <v>2.8430000000000004E-2</v>
          </cell>
          <cell r="M3745">
            <v>-19</v>
          </cell>
          <cell r="N3745">
            <v>14</v>
          </cell>
          <cell r="O3745">
            <v>1</v>
          </cell>
          <cell r="P3745">
            <v>32.726999999999997</v>
          </cell>
          <cell r="Q3745">
            <v>0</v>
          </cell>
          <cell r="R3745">
            <v>32.726999999999997</v>
          </cell>
        </row>
        <row r="3746">
          <cell r="A3746" t="str">
            <v xml:space="preserve">ПРОЕЗД МИРНЫЙ 6 </v>
          </cell>
          <cell r="B3746" t="str">
            <v xml:space="preserve">К Партизан 6 гараж-хозблок </v>
          </cell>
          <cell r="C3746" t="str">
            <v xml:space="preserve">Бюджет </v>
          </cell>
          <cell r="D3746">
            <v>263.7</v>
          </cell>
          <cell r="E3746">
            <v>959</v>
          </cell>
          <cell r="F3746">
            <v>1186.6400000000001</v>
          </cell>
          <cell r="G3746">
            <v>0.45</v>
          </cell>
          <cell r="H3746">
            <v>1.19</v>
          </cell>
          <cell r="I3746">
            <v>4.5999999999999996</v>
          </cell>
          <cell r="J3746" t="str">
            <v xml:space="preserve"> </v>
          </cell>
          <cell r="K3746">
            <v>167</v>
          </cell>
          <cell r="L3746">
            <v>2.477E-2</v>
          </cell>
          <cell r="M3746">
            <v>-19</v>
          </cell>
          <cell r="N3746">
            <v>18</v>
          </cell>
          <cell r="O3746">
            <v>1</v>
          </cell>
          <cell r="P3746">
            <v>36.162999999999997</v>
          </cell>
          <cell r="Q3746">
            <v>0</v>
          </cell>
          <cell r="R3746">
            <v>36.162999999999997</v>
          </cell>
        </row>
        <row r="3747">
          <cell r="A3747" t="str">
            <v xml:space="preserve">ПРОЕЗД МИРНЫЙ 6 </v>
          </cell>
          <cell r="B3747" t="str">
            <v xml:space="preserve">К Партизан 6 леч.корп </v>
          </cell>
          <cell r="C3747" t="str">
            <v xml:space="preserve">Бюджет </v>
          </cell>
          <cell r="D3747">
            <v>4560.1000000000004</v>
          </cell>
          <cell r="E3747">
            <v>34305</v>
          </cell>
          <cell r="F3747">
            <v>20520.46</v>
          </cell>
          <cell r="G3747">
            <v>0.30000000000000004</v>
          </cell>
          <cell r="H3747">
            <v>1.19</v>
          </cell>
          <cell r="I3747">
            <v>0.30000000000000004</v>
          </cell>
          <cell r="J3747" t="str">
            <v xml:space="preserve"> </v>
          </cell>
          <cell r="K3747">
            <v>167</v>
          </cell>
          <cell r="L3747">
            <v>0.30099999999999999</v>
          </cell>
          <cell r="M3747">
            <v>-19</v>
          </cell>
          <cell r="N3747">
            <v>20</v>
          </cell>
          <cell r="O3747">
            <v>1</v>
          </cell>
          <cell r="P3747">
            <v>478.78300000000002</v>
          </cell>
          <cell r="Q3747">
            <v>0</v>
          </cell>
          <cell r="R3747">
            <v>478.78300000000002</v>
          </cell>
        </row>
        <row r="3748">
          <cell r="A3748" t="str">
            <v xml:space="preserve">ПРОЕЗД МИРНЫЙ 6 </v>
          </cell>
          <cell r="B3748" t="str">
            <v xml:space="preserve">К Партизан 6 сауна </v>
          </cell>
          <cell r="C3748" t="str">
            <v xml:space="preserve">Бюджет </v>
          </cell>
          <cell r="D3748">
            <v>60.71</v>
          </cell>
          <cell r="E3748">
            <v>288</v>
          </cell>
          <cell r="F3748">
            <v>273.22000000000003</v>
          </cell>
          <cell r="G3748">
            <v>0.28000000000000003</v>
          </cell>
          <cell r="H3748">
            <v>1.19</v>
          </cell>
          <cell r="I3748">
            <v>4.5999999999999996</v>
          </cell>
          <cell r="J3748" t="str">
            <v xml:space="preserve"> </v>
          </cell>
          <cell r="K3748">
            <v>167</v>
          </cell>
          <cell r="L3748">
            <v>4.2200000000000007E-3</v>
          </cell>
          <cell r="M3748">
            <v>-19</v>
          </cell>
          <cell r="N3748">
            <v>25</v>
          </cell>
          <cell r="O3748">
            <v>1</v>
          </cell>
          <cell r="P3748">
            <v>7.8719999999999999</v>
          </cell>
          <cell r="Q3748">
            <v>0</v>
          </cell>
          <cell r="R3748">
            <v>7.8719999999999999</v>
          </cell>
        </row>
        <row r="3749">
          <cell r="A3749" t="str">
            <v xml:space="preserve">ПРОЕЗД МИРНЫЙ 6 </v>
          </cell>
          <cell r="B3749" t="str">
            <v xml:space="preserve">К Партизан 4/1 развлек.комплекс </v>
          </cell>
          <cell r="C3749" t="str">
            <v xml:space="preserve">ИТП Прочие </v>
          </cell>
          <cell r="D3749">
            <v>9116</v>
          </cell>
          <cell r="E3749">
            <v>0</v>
          </cell>
          <cell r="F3749">
            <v>44272</v>
          </cell>
          <cell r="G3749">
            <v>0</v>
          </cell>
          <cell r="H3749">
            <v>1.19</v>
          </cell>
          <cell r="I3749">
            <v>4.5999999999999996</v>
          </cell>
          <cell r="J3749" t="str">
            <v xml:space="preserve"> </v>
          </cell>
          <cell r="K3749">
            <v>167</v>
          </cell>
          <cell r="L3749">
            <v>0.43</v>
          </cell>
          <cell r="M3749">
            <v>-19</v>
          </cell>
          <cell r="N3749">
            <v>18</v>
          </cell>
          <cell r="O3749">
            <v>1</v>
          </cell>
          <cell r="P3749">
            <v>627.79100000000005</v>
          </cell>
          <cell r="Q3749">
            <v>0</v>
          </cell>
          <cell r="R3749">
            <v>627.79100000000005</v>
          </cell>
        </row>
        <row r="3750">
          <cell r="A3750" t="str">
            <v xml:space="preserve">ПРОЕЗД МИРНЫЙ 6 </v>
          </cell>
          <cell r="B3750" t="str">
            <v xml:space="preserve">Рождественская Набережная 31 цок\эт </v>
          </cell>
          <cell r="C3750" t="str">
            <v xml:space="preserve">Прочие </v>
          </cell>
          <cell r="D3750">
            <v>1276.26</v>
          </cell>
          <cell r="E3750">
            <v>0</v>
          </cell>
          <cell r="F3750">
            <v>4722.17</v>
          </cell>
          <cell r="G3750">
            <v>0.34</v>
          </cell>
          <cell r="H3750">
            <v>1.19</v>
          </cell>
          <cell r="I3750">
            <v>4.5999999999999996</v>
          </cell>
          <cell r="J3750" t="str">
            <v xml:space="preserve">14 </v>
          </cell>
          <cell r="K3750">
            <v>167</v>
          </cell>
          <cell r="L3750">
            <v>7.4476000000000001E-2</v>
          </cell>
          <cell r="M3750">
            <v>-19</v>
          </cell>
          <cell r="N3750">
            <v>18</v>
          </cell>
          <cell r="O3750">
            <v>1</v>
          </cell>
          <cell r="P3750">
            <v>108.733</v>
          </cell>
          <cell r="Q3750">
            <v>0</v>
          </cell>
          <cell r="R3750">
            <v>108.733</v>
          </cell>
        </row>
        <row r="3751">
          <cell r="A3751" t="str">
            <v xml:space="preserve">ПРОЕЗД МИРНЫЙ 6 </v>
          </cell>
          <cell r="B3751" t="str">
            <v xml:space="preserve">Рождественская Набережная 31 ж\д </v>
          </cell>
          <cell r="C3751" t="str">
            <v xml:space="preserve">ИТП Население </v>
          </cell>
          <cell r="D3751">
            <v>21773</v>
          </cell>
          <cell r="E3751">
            <v>55003</v>
          </cell>
          <cell r="F3751">
            <v>55002.98</v>
          </cell>
          <cell r="G3751">
            <v>0.34</v>
          </cell>
          <cell r="H3751">
            <v>1.19</v>
          </cell>
          <cell r="I3751">
            <v>4.5999999999999996</v>
          </cell>
          <cell r="J3751" t="str">
            <v xml:space="preserve">14 </v>
          </cell>
          <cell r="K3751">
            <v>167</v>
          </cell>
          <cell r="L3751">
            <v>0.86748199999999998</v>
          </cell>
          <cell r="M3751">
            <v>-19</v>
          </cell>
          <cell r="N3751">
            <v>18</v>
          </cell>
          <cell r="O3751">
            <v>1</v>
          </cell>
          <cell r="P3751">
            <v>1266.5060000000001</v>
          </cell>
          <cell r="Q3751">
            <v>2647.9250000000002</v>
          </cell>
          <cell r="R3751">
            <v>2647.9250000000002</v>
          </cell>
        </row>
        <row r="3752">
          <cell r="A3752" t="str">
            <v xml:space="preserve">ПРОЕЗД МИРНЫЙ 6 </v>
          </cell>
          <cell r="B3752" t="str">
            <v xml:space="preserve">Б Кольцо 17 ж/д </v>
          </cell>
          <cell r="C3752" t="str">
            <v xml:space="preserve">Население </v>
          </cell>
          <cell r="D3752">
            <v>6506.8</v>
          </cell>
          <cell r="E3752">
            <v>29321</v>
          </cell>
          <cell r="F3752">
            <v>29321</v>
          </cell>
          <cell r="G3752">
            <v>0.35000100000000001</v>
          </cell>
          <cell r="H3752">
            <v>1.19</v>
          </cell>
          <cell r="I3752">
            <v>4.5999999999999996</v>
          </cell>
          <cell r="J3752" t="str">
            <v xml:space="preserve">12 </v>
          </cell>
          <cell r="K3752">
            <v>167</v>
          </cell>
          <cell r="L3752">
            <v>0.47604000000000002</v>
          </cell>
          <cell r="M3752">
            <v>-19</v>
          </cell>
          <cell r="N3752">
            <v>18</v>
          </cell>
          <cell r="O3752">
            <v>1</v>
          </cell>
          <cell r="P3752">
            <v>695.00900000000001</v>
          </cell>
          <cell r="Q3752">
            <v>647.44600000000003</v>
          </cell>
          <cell r="R3752">
            <v>647.44600000000003</v>
          </cell>
        </row>
        <row r="3753">
          <cell r="A3753" t="str">
            <v xml:space="preserve">ПРОЕЗД МИРНЫЙ 6 </v>
          </cell>
          <cell r="B3753" t="str">
            <v xml:space="preserve">П Куб Яблоневая 16 </v>
          </cell>
          <cell r="C3753" t="str">
            <v xml:space="preserve">Население </v>
          </cell>
          <cell r="D3753">
            <v>53.1</v>
          </cell>
          <cell r="E3753">
            <v>239</v>
          </cell>
          <cell r="F3753">
            <v>239.07</v>
          </cell>
          <cell r="G3753">
            <v>0.78</v>
          </cell>
          <cell r="H3753">
            <v>1.19</v>
          </cell>
          <cell r="I3753">
            <v>4.5999999999999996</v>
          </cell>
          <cell r="J3753" t="str">
            <v xml:space="preserve">2 </v>
          </cell>
          <cell r="K3753">
            <v>167</v>
          </cell>
          <cell r="L3753">
            <v>8.6500000000000014E-3</v>
          </cell>
          <cell r="M3753">
            <v>-19</v>
          </cell>
          <cell r="N3753">
            <v>18</v>
          </cell>
          <cell r="O3753">
            <v>1</v>
          </cell>
          <cell r="P3753">
            <v>12.629</v>
          </cell>
          <cell r="Q3753">
            <v>7.0430000000000001</v>
          </cell>
          <cell r="R3753">
            <v>7.0430000000000001</v>
          </cell>
        </row>
        <row r="3754">
          <cell r="A3754" t="str">
            <v xml:space="preserve">ПРОЕЗД МИРНЫЙ 6 </v>
          </cell>
          <cell r="B3754" t="str">
            <v xml:space="preserve">П Куб Яблоневая 11 от </v>
          </cell>
          <cell r="C3754" t="str">
            <v xml:space="preserve">Население </v>
          </cell>
          <cell r="D3754">
            <v>82.4</v>
          </cell>
          <cell r="E3754">
            <v>222</v>
          </cell>
          <cell r="F3754">
            <v>261.79000000000002</v>
          </cell>
          <cell r="G3754">
            <v>0.78</v>
          </cell>
          <cell r="H3754">
            <v>1.19</v>
          </cell>
          <cell r="I3754">
            <v>4.5999999999999996</v>
          </cell>
          <cell r="J3754" t="str">
            <v xml:space="preserve">2 </v>
          </cell>
          <cell r="K3754">
            <v>167</v>
          </cell>
          <cell r="L3754">
            <v>9.4719999999999995E-3</v>
          </cell>
          <cell r="M3754">
            <v>-19</v>
          </cell>
          <cell r="N3754">
            <v>18</v>
          </cell>
          <cell r="O3754">
            <v>1</v>
          </cell>
          <cell r="P3754">
            <v>13.829000000000001</v>
          </cell>
          <cell r="Q3754">
            <v>10.933999999999999</v>
          </cell>
          <cell r="R3754">
            <v>10.933999999999999</v>
          </cell>
        </row>
        <row r="3755">
          <cell r="A3755" t="str">
            <v xml:space="preserve">ПРОЕЗД МИРНЫЙ 6 </v>
          </cell>
          <cell r="B3755" t="str">
            <v xml:space="preserve">П Куб Северная 700-1 </v>
          </cell>
          <cell r="C3755" t="str">
            <v xml:space="preserve">Население </v>
          </cell>
          <cell r="D3755">
            <v>125.7</v>
          </cell>
          <cell r="E3755">
            <v>520</v>
          </cell>
          <cell r="F3755">
            <v>507.6</v>
          </cell>
          <cell r="G3755">
            <v>0.60000000000000009</v>
          </cell>
          <cell r="H3755">
            <v>1.19</v>
          </cell>
          <cell r="I3755">
            <v>4.5999999999999996</v>
          </cell>
          <cell r="J3755" t="str">
            <v xml:space="preserve">2 </v>
          </cell>
          <cell r="K3755">
            <v>167</v>
          </cell>
          <cell r="L3755">
            <v>1.3980000000000001E-2</v>
          </cell>
          <cell r="M3755">
            <v>-19</v>
          </cell>
          <cell r="N3755">
            <v>18</v>
          </cell>
          <cell r="O3755">
            <v>1</v>
          </cell>
          <cell r="P3755">
            <v>20.411000000000001</v>
          </cell>
          <cell r="Q3755">
            <v>16.678000000000001</v>
          </cell>
          <cell r="R3755">
            <v>16.678000000000001</v>
          </cell>
        </row>
        <row r="3756">
          <cell r="A3756" t="str">
            <v xml:space="preserve">ПРОЕЗД МИРНЫЙ 6 </v>
          </cell>
          <cell r="B3756" t="str">
            <v xml:space="preserve">П Куб Северная 700-2 </v>
          </cell>
          <cell r="C3756" t="str">
            <v xml:space="preserve">Население </v>
          </cell>
          <cell r="D3756">
            <v>125.7</v>
          </cell>
          <cell r="E3756">
            <v>250</v>
          </cell>
          <cell r="F3756">
            <v>507.6</v>
          </cell>
          <cell r="G3756">
            <v>0.60000000000000009</v>
          </cell>
          <cell r="H3756">
            <v>1.19</v>
          </cell>
          <cell r="I3756">
            <v>4.5999999999999996</v>
          </cell>
          <cell r="J3756" t="str">
            <v xml:space="preserve">2 </v>
          </cell>
          <cell r="K3756">
            <v>167</v>
          </cell>
          <cell r="L3756">
            <v>1.3980000000000001E-2</v>
          </cell>
          <cell r="M3756">
            <v>-19</v>
          </cell>
          <cell r="N3756">
            <v>18</v>
          </cell>
          <cell r="O3756">
            <v>1</v>
          </cell>
          <cell r="P3756">
            <v>20.411000000000001</v>
          </cell>
          <cell r="Q3756">
            <v>16.678000000000001</v>
          </cell>
          <cell r="R3756">
            <v>16.678000000000001</v>
          </cell>
        </row>
        <row r="3757">
          <cell r="A3757" t="str">
            <v xml:space="preserve">ПРОЕЗД МИРНЫЙ 6 </v>
          </cell>
          <cell r="B3757" t="str">
            <v xml:space="preserve">П Куб Северная 698 </v>
          </cell>
          <cell r="C3757" t="str">
            <v xml:space="preserve">Население </v>
          </cell>
          <cell r="D3757">
            <v>65</v>
          </cell>
          <cell r="E3757">
            <v>28</v>
          </cell>
          <cell r="F3757">
            <v>218.34</v>
          </cell>
          <cell r="G3757">
            <v>0.78</v>
          </cell>
          <cell r="H3757">
            <v>1.19</v>
          </cell>
          <cell r="I3757">
            <v>4.5999999999999996</v>
          </cell>
          <cell r="J3757" t="str">
            <v xml:space="preserve">1 </v>
          </cell>
          <cell r="K3757">
            <v>167</v>
          </cell>
          <cell r="L3757">
            <v>7.9000000000000008E-3</v>
          </cell>
          <cell r="M3757">
            <v>-19</v>
          </cell>
          <cell r="N3757">
            <v>18</v>
          </cell>
          <cell r="O3757">
            <v>1</v>
          </cell>
          <cell r="P3757">
            <v>11.534000000000001</v>
          </cell>
          <cell r="Q3757">
            <v>8.6240000000000006</v>
          </cell>
          <cell r="R3757">
            <v>8.6240000000000006</v>
          </cell>
        </row>
        <row r="3758">
          <cell r="A3758" t="str">
            <v xml:space="preserve">ПРОЕЗД МИРНЫЙ 6 </v>
          </cell>
          <cell r="B3758" t="str">
            <v xml:space="preserve">Б Кольцо 7 1-2 подъезд </v>
          </cell>
          <cell r="C3758" t="str">
            <v xml:space="preserve">ИТП Население </v>
          </cell>
          <cell r="D3758">
            <v>7336</v>
          </cell>
          <cell r="E3758">
            <v>409166</v>
          </cell>
          <cell r="F3758">
            <v>40916</v>
          </cell>
          <cell r="G3758">
            <v>0</v>
          </cell>
          <cell r="H3758">
            <v>1.19</v>
          </cell>
          <cell r="I3758">
            <v>4.5999999999999996</v>
          </cell>
          <cell r="J3758" t="str">
            <v xml:space="preserve">12 </v>
          </cell>
          <cell r="K3758">
            <v>167</v>
          </cell>
          <cell r="L3758">
            <v>0.30449999999999999</v>
          </cell>
          <cell r="M3758">
            <v>-19</v>
          </cell>
          <cell r="N3758">
            <v>18</v>
          </cell>
          <cell r="O3758">
            <v>1</v>
          </cell>
          <cell r="P3758">
            <v>444.56299999999999</v>
          </cell>
          <cell r="Q3758">
            <v>729.95600000000002</v>
          </cell>
          <cell r="R3758">
            <v>729.95600000000002</v>
          </cell>
        </row>
        <row r="3759">
          <cell r="A3759" t="str">
            <v xml:space="preserve">ПРОЕЗД МИРНЫЙ 6 </v>
          </cell>
          <cell r="B3759" t="str">
            <v xml:space="preserve">Б Кольцо 7 3-4 подъезд </v>
          </cell>
          <cell r="C3759" t="str">
            <v xml:space="preserve">ИТП Население </v>
          </cell>
          <cell r="D3759">
            <v>5765</v>
          </cell>
          <cell r="E3759">
            <v>34069</v>
          </cell>
          <cell r="F3759">
            <v>34069</v>
          </cell>
          <cell r="G3759">
            <v>0</v>
          </cell>
          <cell r="H3759">
            <v>1.19</v>
          </cell>
          <cell r="I3759">
            <v>4.5999999999999996</v>
          </cell>
          <cell r="J3759" t="str">
            <v xml:space="preserve">12 </v>
          </cell>
          <cell r="K3759">
            <v>167</v>
          </cell>
          <cell r="L3759">
            <v>0.26280000000000003</v>
          </cell>
          <cell r="M3759">
            <v>-19</v>
          </cell>
          <cell r="N3759">
            <v>18</v>
          </cell>
          <cell r="O3759">
            <v>1</v>
          </cell>
          <cell r="P3759">
            <v>383.68200000000002</v>
          </cell>
          <cell r="Q3759">
            <v>573.63599999999997</v>
          </cell>
          <cell r="R3759">
            <v>573.63599999999997</v>
          </cell>
        </row>
        <row r="3760">
          <cell r="A3760" t="str">
            <v xml:space="preserve">ПРОЕЗД МИРНЫЙ 6 </v>
          </cell>
          <cell r="B3760" t="str">
            <v xml:space="preserve">Б Кольцо 7 5-6 подъезд </v>
          </cell>
          <cell r="C3760" t="str">
            <v xml:space="preserve">ИТП Население </v>
          </cell>
          <cell r="D3760">
            <v>3207</v>
          </cell>
          <cell r="E3760">
            <v>36231</v>
          </cell>
          <cell r="F3760">
            <v>36231</v>
          </cell>
          <cell r="G3760">
            <v>0</v>
          </cell>
          <cell r="H3760">
            <v>1.19</v>
          </cell>
          <cell r="I3760">
            <v>4.5999999999999996</v>
          </cell>
          <cell r="J3760" t="str">
            <v xml:space="preserve">12 </v>
          </cell>
          <cell r="K3760">
            <v>167</v>
          </cell>
          <cell r="L3760">
            <v>0.30000000000000004</v>
          </cell>
          <cell r="M3760">
            <v>-19</v>
          </cell>
          <cell r="N3760">
            <v>18</v>
          </cell>
          <cell r="O3760">
            <v>1</v>
          </cell>
          <cell r="P3760">
            <v>437.99299999999999</v>
          </cell>
          <cell r="Q3760">
            <v>319.10700000000003</v>
          </cell>
          <cell r="R3760">
            <v>319.10700000000003</v>
          </cell>
        </row>
        <row r="3761">
          <cell r="A3761" t="str">
            <v xml:space="preserve">ПРОЕЗД МИРНЫЙ 6 </v>
          </cell>
          <cell r="B3761" t="str">
            <v xml:space="preserve">Б Кольцо 7 7-8 подъезд </v>
          </cell>
          <cell r="C3761" t="str">
            <v xml:space="preserve">ИТП Население </v>
          </cell>
          <cell r="D3761">
            <v>5764</v>
          </cell>
          <cell r="E3761">
            <v>34068</v>
          </cell>
          <cell r="F3761">
            <v>34068</v>
          </cell>
          <cell r="G3761">
            <v>0</v>
          </cell>
          <cell r="H3761">
            <v>1.19</v>
          </cell>
          <cell r="I3761">
            <v>4.5999999999999996</v>
          </cell>
          <cell r="J3761" t="str">
            <v xml:space="preserve">12 </v>
          </cell>
          <cell r="K3761">
            <v>167</v>
          </cell>
          <cell r="L3761">
            <v>0.26280000000000003</v>
          </cell>
          <cell r="M3761">
            <v>-19</v>
          </cell>
          <cell r="N3761">
            <v>18</v>
          </cell>
          <cell r="O3761">
            <v>1</v>
          </cell>
          <cell r="P3761">
            <v>383.68200000000002</v>
          </cell>
          <cell r="Q3761">
            <v>573.53599999999994</v>
          </cell>
          <cell r="R3761">
            <v>573.53599999999994</v>
          </cell>
        </row>
        <row r="3762">
          <cell r="A3762" t="str">
            <v xml:space="preserve">ПРОЕЗД МИРНЫЙ 6 </v>
          </cell>
          <cell r="B3762" t="str">
            <v xml:space="preserve">Б Кольцо 7 встроенные </v>
          </cell>
          <cell r="C3762" t="str">
            <v xml:space="preserve">ИТП Население </v>
          </cell>
          <cell r="D3762">
            <v>462.4</v>
          </cell>
          <cell r="E3762">
            <v>2121</v>
          </cell>
          <cell r="F3762">
            <v>2121</v>
          </cell>
          <cell r="G3762">
            <v>0</v>
          </cell>
          <cell r="H3762">
            <v>1.19</v>
          </cell>
          <cell r="I3762">
            <v>4.5999999999999996</v>
          </cell>
          <cell r="J3762" t="str">
            <v xml:space="preserve">12 </v>
          </cell>
          <cell r="K3762">
            <v>167</v>
          </cell>
          <cell r="L3762">
            <v>2.5600000000000001E-2</v>
          </cell>
          <cell r="M3762">
            <v>-19</v>
          </cell>
          <cell r="N3762">
            <v>18</v>
          </cell>
          <cell r="O3762">
            <v>1</v>
          </cell>
          <cell r="P3762">
            <v>37.375</v>
          </cell>
          <cell r="Q3762">
            <v>46.009</v>
          </cell>
          <cell r="R3762">
            <v>46.009</v>
          </cell>
        </row>
        <row r="3763">
          <cell r="A3763" t="str">
            <v xml:space="preserve">ПРОЕЗД МИРНЫЙ 6 </v>
          </cell>
          <cell r="B3763" t="str">
            <v xml:space="preserve">Б Платановый 8 </v>
          </cell>
          <cell r="C3763" t="str">
            <v xml:space="preserve">Население </v>
          </cell>
          <cell r="D3763">
            <v>2608.5</v>
          </cell>
          <cell r="E3763">
            <v>6367</v>
          </cell>
          <cell r="F3763">
            <v>7073.96</v>
          </cell>
          <cell r="G3763">
            <v>0.36</v>
          </cell>
          <cell r="H3763">
            <v>1.19</v>
          </cell>
          <cell r="I3763">
            <v>4.5999999999999996</v>
          </cell>
          <cell r="J3763" t="str">
            <v xml:space="preserve">5 </v>
          </cell>
          <cell r="K3763">
            <v>167</v>
          </cell>
          <cell r="L3763">
            <v>0.11813000000000001</v>
          </cell>
          <cell r="M3763">
            <v>-19</v>
          </cell>
          <cell r="N3763">
            <v>18</v>
          </cell>
          <cell r="O3763">
            <v>1</v>
          </cell>
          <cell r="P3763">
            <v>172.46899999999999</v>
          </cell>
          <cell r="Q3763">
            <v>259.55399999999997</v>
          </cell>
          <cell r="R3763">
            <v>259.55399999999997</v>
          </cell>
        </row>
        <row r="3764">
          <cell r="A3764" t="str">
            <v xml:space="preserve">ПРОЕЗД МИРНЫЙ 6 </v>
          </cell>
          <cell r="B3764" t="str">
            <v xml:space="preserve">П Куб Яблоневая 8 от </v>
          </cell>
          <cell r="C3764" t="str">
            <v xml:space="preserve">Население </v>
          </cell>
          <cell r="D3764">
            <v>35.799999999999997</v>
          </cell>
          <cell r="E3764">
            <v>161</v>
          </cell>
          <cell r="F3764">
            <v>161.16</v>
          </cell>
          <cell r="G3764">
            <v>0.82</v>
          </cell>
          <cell r="H3764">
            <v>1.19</v>
          </cell>
          <cell r="I3764">
            <v>4.5999999999999996</v>
          </cell>
          <cell r="J3764" t="str">
            <v xml:space="preserve">1 </v>
          </cell>
          <cell r="K3764">
            <v>167</v>
          </cell>
          <cell r="L3764">
            <v>6.1300000000000009E-3</v>
          </cell>
          <cell r="M3764">
            <v>-19</v>
          </cell>
          <cell r="N3764">
            <v>18</v>
          </cell>
          <cell r="O3764">
            <v>1</v>
          </cell>
          <cell r="P3764">
            <v>8.9489999999999998</v>
          </cell>
          <cell r="Q3764">
            <v>4.7489999999999997</v>
          </cell>
          <cell r="R3764">
            <v>4.7489999999999997</v>
          </cell>
        </row>
        <row r="3765">
          <cell r="A3765" t="str">
            <v xml:space="preserve">ПРОЕЗД МИРНЫЙ 6 </v>
          </cell>
          <cell r="B3765" t="str">
            <v xml:space="preserve">Думенко 27 неж.пом </v>
          </cell>
          <cell r="C3765" t="str">
            <v xml:space="preserve">ИТП Прочие </v>
          </cell>
          <cell r="D3765">
            <v>1439.2</v>
          </cell>
          <cell r="E3765">
            <v>3726</v>
          </cell>
          <cell r="F3765">
            <v>3726</v>
          </cell>
          <cell r="G3765">
            <v>0</v>
          </cell>
          <cell r="H3765">
            <v>1.19</v>
          </cell>
          <cell r="I3765">
            <v>4.5999999999999996</v>
          </cell>
          <cell r="J3765" t="str">
            <v xml:space="preserve">3 </v>
          </cell>
          <cell r="K3765">
            <v>167</v>
          </cell>
          <cell r="L3765">
            <v>7.1000000000000008E-2</v>
          </cell>
          <cell r="M3765">
            <v>-19</v>
          </cell>
          <cell r="N3765">
            <v>18</v>
          </cell>
          <cell r="O3765">
            <v>1</v>
          </cell>
          <cell r="P3765">
            <v>103.65900000000001</v>
          </cell>
          <cell r="Q3765">
            <v>0</v>
          </cell>
          <cell r="R3765">
            <v>103.65900000000001</v>
          </cell>
        </row>
        <row r="3766">
          <cell r="A3766" t="str">
            <v xml:space="preserve">ПРОЕЗД МИРНЫЙ 6 </v>
          </cell>
          <cell r="B3766" t="str">
            <v xml:space="preserve">П Куб Яблоневая 9а от </v>
          </cell>
          <cell r="C3766" t="str">
            <v xml:space="preserve">Население </v>
          </cell>
          <cell r="D3766">
            <v>23.5</v>
          </cell>
          <cell r="E3766">
            <v>106</v>
          </cell>
          <cell r="F3766">
            <v>105.68</v>
          </cell>
          <cell r="G3766">
            <v>0.92</v>
          </cell>
          <cell r="H3766">
            <v>1.19</v>
          </cell>
          <cell r="I3766">
            <v>4.5999999999999996</v>
          </cell>
          <cell r="J3766" t="str">
            <v xml:space="preserve">1 </v>
          </cell>
          <cell r="K3766">
            <v>167</v>
          </cell>
          <cell r="L3766">
            <v>4.5100000000000001E-3</v>
          </cell>
          <cell r="M3766">
            <v>-19</v>
          </cell>
          <cell r="N3766">
            <v>18</v>
          </cell>
          <cell r="O3766">
            <v>1</v>
          </cell>
          <cell r="P3766">
            <v>6.585</v>
          </cell>
          <cell r="Q3766">
            <v>3.1179999999999999</v>
          </cell>
          <cell r="R3766">
            <v>3.1179999999999999</v>
          </cell>
        </row>
        <row r="3767">
          <cell r="A3767" t="str">
            <v xml:space="preserve">ПРОЕЗД МИРНЫЙ 6 </v>
          </cell>
          <cell r="B3767" t="str">
            <v xml:space="preserve">П КУБ Яблоневая 10 от </v>
          </cell>
          <cell r="C3767" t="str">
            <v xml:space="preserve">Население </v>
          </cell>
          <cell r="D3767">
            <v>58.2</v>
          </cell>
          <cell r="E3767">
            <v>161</v>
          </cell>
          <cell r="F3767">
            <v>161.41999999999999</v>
          </cell>
          <cell r="G3767">
            <v>0.82</v>
          </cell>
          <cell r="H3767">
            <v>1.19</v>
          </cell>
          <cell r="I3767">
            <v>4.5999999999999996</v>
          </cell>
          <cell r="J3767" t="str">
            <v xml:space="preserve">1 </v>
          </cell>
          <cell r="K3767">
            <v>167</v>
          </cell>
          <cell r="L3767">
            <v>6.1400000000000005E-3</v>
          </cell>
          <cell r="M3767">
            <v>-19</v>
          </cell>
          <cell r="N3767">
            <v>18</v>
          </cell>
          <cell r="O3767">
            <v>1</v>
          </cell>
          <cell r="P3767">
            <v>8.9629999999999992</v>
          </cell>
          <cell r="Q3767">
            <v>7.7219999999999995</v>
          </cell>
          <cell r="R3767">
            <v>7.7219999999999995</v>
          </cell>
        </row>
        <row r="3768">
          <cell r="A3768" t="str">
            <v xml:space="preserve">ПРОЕЗД МИРНЫЙ 6 </v>
          </cell>
          <cell r="B3768" t="str">
            <v xml:space="preserve">П Куб Яблоневая 12а </v>
          </cell>
          <cell r="C3768" t="str">
            <v xml:space="preserve">Население </v>
          </cell>
          <cell r="D3768">
            <v>152.1</v>
          </cell>
          <cell r="E3768">
            <v>572</v>
          </cell>
          <cell r="F3768">
            <v>571.98</v>
          </cell>
          <cell r="G3768">
            <v>0.7</v>
          </cell>
          <cell r="H3768">
            <v>1.19</v>
          </cell>
          <cell r="I3768">
            <v>4.5999999999999996</v>
          </cell>
          <cell r="J3768" t="str">
            <v xml:space="preserve">2 </v>
          </cell>
          <cell r="K3768">
            <v>167</v>
          </cell>
          <cell r="L3768">
            <v>1.8304000000000001E-2</v>
          </cell>
          <cell r="M3768">
            <v>-19</v>
          </cell>
          <cell r="N3768">
            <v>18</v>
          </cell>
          <cell r="O3768">
            <v>1</v>
          </cell>
          <cell r="P3768">
            <v>26.724</v>
          </cell>
          <cell r="Q3768">
            <v>20.177</v>
          </cell>
          <cell r="R3768">
            <v>20.177</v>
          </cell>
        </row>
        <row r="3769">
          <cell r="A3769" t="str">
            <v xml:space="preserve">ПРОЕЗД МИРНЫЙ 6 </v>
          </cell>
          <cell r="B3769" t="str">
            <v xml:space="preserve">П Куб Яблоневая 14 </v>
          </cell>
          <cell r="C3769" t="str">
            <v xml:space="preserve">Население </v>
          </cell>
          <cell r="D3769">
            <v>70.8</v>
          </cell>
          <cell r="E3769">
            <v>280</v>
          </cell>
          <cell r="F3769">
            <v>280</v>
          </cell>
          <cell r="G3769">
            <v>0</v>
          </cell>
          <cell r="H3769">
            <v>1.19</v>
          </cell>
          <cell r="I3769">
            <v>4.5999999999999996</v>
          </cell>
          <cell r="J3769" t="str">
            <v xml:space="preserve">2 </v>
          </cell>
          <cell r="K3769">
            <v>167</v>
          </cell>
          <cell r="L3769">
            <v>1.0173E-2</v>
          </cell>
          <cell r="M3769">
            <v>-19</v>
          </cell>
          <cell r="N3769">
            <v>18</v>
          </cell>
          <cell r="O3769">
            <v>1</v>
          </cell>
          <cell r="P3769">
            <v>14.853</v>
          </cell>
          <cell r="Q3769">
            <v>9.3919999999999995</v>
          </cell>
          <cell r="R3769">
            <v>9.3919999999999995</v>
          </cell>
        </row>
        <row r="3770">
          <cell r="A3770" t="str">
            <v xml:space="preserve">ПРОЕЗД МИРНЫЙ 6 </v>
          </cell>
          <cell r="B3770" t="str">
            <v xml:space="preserve">П Куб Яблоневая 32 нов.ж/д отоп </v>
          </cell>
          <cell r="C3770" t="str">
            <v xml:space="preserve">Население </v>
          </cell>
          <cell r="D3770">
            <v>83.3</v>
          </cell>
          <cell r="E3770">
            <v>307</v>
          </cell>
          <cell r="F3770">
            <v>307.44</v>
          </cell>
          <cell r="G3770">
            <v>0.77700000000000002</v>
          </cell>
          <cell r="H3770">
            <v>1.19</v>
          </cell>
          <cell r="I3770">
            <v>4.5999999999999996</v>
          </cell>
          <cell r="J3770" t="str">
            <v xml:space="preserve">1 </v>
          </cell>
          <cell r="K3770">
            <v>167</v>
          </cell>
          <cell r="L3770">
            <v>1.0990000000000002E-2</v>
          </cell>
          <cell r="M3770">
            <v>-19</v>
          </cell>
          <cell r="N3770">
            <v>18</v>
          </cell>
          <cell r="O3770">
            <v>1</v>
          </cell>
          <cell r="P3770">
            <v>16.045000000000002</v>
          </cell>
          <cell r="Q3770">
            <v>11.05</v>
          </cell>
          <cell r="R3770">
            <v>11.05</v>
          </cell>
        </row>
        <row r="3771">
          <cell r="A3771" t="str">
            <v xml:space="preserve">ПРОЕЗД МИРНЫЙ 6 </v>
          </cell>
          <cell r="B3771" t="str">
            <v xml:space="preserve">П Куб Яблоневая 32 стар.ж/д отоп </v>
          </cell>
          <cell r="C3771" t="str">
            <v xml:space="preserve">Население </v>
          </cell>
          <cell r="D3771">
            <v>25</v>
          </cell>
          <cell r="E3771">
            <v>81</v>
          </cell>
          <cell r="F3771">
            <v>81</v>
          </cell>
          <cell r="G3771">
            <v>0.77</v>
          </cell>
          <cell r="H3771">
            <v>1.19</v>
          </cell>
          <cell r="I3771">
            <v>4.5999999999999996</v>
          </cell>
          <cell r="J3771" t="str">
            <v xml:space="preserve">1 </v>
          </cell>
          <cell r="K3771">
            <v>167</v>
          </cell>
          <cell r="L3771">
            <v>3.4600000000000004E-3</v>
          </cell>
          <cell r="M3771">
            <v>-19</v>
          </cell>
          <cell r="N3771">
            <v>18</v>
          </cell>
          <cell r="O3771">
            <v>1</v>
          </cell>
          <cell r="P3771">
            <v>5.0519999999999996</v>
          </cell>
          <cell r="Q3771">
            <v>3.3170000000000002</v>
          </cell>
          <cell r="R3771">
            <v>3.3170000000000002</v>
          </cell>
        </row>
        <row r="3772">
          <cell r="A3772" t="str">
            <v xml:space="preserve">ПРОЕЗД МИРНЫЙ 6 </v>
          </cell>
          <cell r="B3772" t="str">
            <v xml:space="preserve">П КУБ Северная 708 </v>
          </cell>
          <cell r="C3772" t="str">
            <v xml:space="preserve">Население </v>
          </cell>
          <cell r="D3772">
            <v>59</v>
          </cell>
          <cell r="E3772">
            <v>264</v>
          </cell>
          <cell r="F3772">
            <v>264</v>
          </cell>
          <cell r="G3772">
            <v>0.69</v>
          </cell>
          <cell r="H3772">
            <v>1.19</v>
          </cell>
          <cell r="I3772">
            <v>4.5999999999999996</v>
          </cell>
          <cell r="J3772" t="str">
            <v xml:space="preserve">2 </v>
          </cell>
          <cell r="K3772">
            <v>167</v>
          </cell>
          <cell r="L3772">
            <v>8.4500000000000009E-3</v>
          </cell>
          <cell r="M3772">
            <v>-19</v>
          </cell>
          <cell r="N3772">
            <v>18</v>
          </cell>
          <cell r="O3772">
            <v>1</v>
          </cell>
          <cell r="P3772">
            <v>12.337</v>
          </cell>
          <cell r="Q3772">
            <v>7.827</v>
          </cell>
          <cell r="R3772">
            <v>7.827</v>
          </cell>
        </row>
        <row r="3773">
          <cell r="A3773" t="str">
            <v xml:space="preserve">ПРОЕЗД МИРНЫЙ 6 </v>
          </cell>
          <cell r="B3773" t="str">
            <v xml:space="preserve">Заполярная 139 ж/д от </v>
          </cell>
          <cell r="C3773" t="str">
            <v xml:space="preserve">Население </v>
          </cell>
          <cell r="D3773">
            <v>130.30000000000001</v>
          </cell>
          <cell r="E3773">
            <v>586</v>
          </cell>
          <cell r="F3773">
            <v>586</v>
          </cell>
          <cell r="G3773">
            <v>0.67</v>
          </cell>
          <cell r="H3773">
            <v>1.19</v>
          </cell>
          <cell r="I3773">
            <v>4.5999999999999996</v>
          </cell>
          <cell r="J3773" t="str">
            <v xml:space="preserve">1 </v>
          </cell>
          <cell r="K3773">
            <v>167</v>
          </cell>
          <cell r="L3773">
            <v>1.822E-2</v>
          </cell>
          <cell r="M3773">
            <v>-19</v>
          </cell>
          <cell r="N3773">
            <v>18</v>
          </cell>
          <cell r="O3773">
            <v>1</v>
          </cell>
          <cell r="P3773">
            <v>26.600999999999999</v>
          </cell>
          <cell r="Q3773">
            <v>17.286000000000001</v>
          </cell>
          <cell r="R3773">
            <v>17.286000000000001</v>
          </cell>
        </row>
        <row r="3774">
          <cell r="A3774" t="str">
            <v xml:space="preserve">ПРОЕЗД МИРНЫЙ 6 </v>
          </cell>
          <cell r="B3774" t="str">
            <v xml:space="preserve">П Чекистов 34\1 аптека </v>
          </cell>
          <cell r="C3774" t="str">
            <v xml:space="preserve">ИТП Прочие </v>
          </cell>
          <cell r="D3774">
            <v>1434.2</v>
          </cell>
          <cell r="E3774">
            <v>0</v>
          </cell>
          <cell r="F3774">
            <v>5178.05</v>
          </cell>
          <cell r="G3774">
            <v>0</v>
          </cell>
          <cell r="H3774">
            <v>1.19</v>
          </cell>
          <cell r="I3774">
            <v>4.5999999999999996</v>
          </cell>
          <cell r="J3774" t="str">
            <v xml:space="preserve"> </v>
          </cell>
          <cell r="K3774">
            <v>167</v>
          </cell>
          <cell r="L3774">
            <v>4.7900000000000005E-2</v>
          </cell>
          <cell r="M3774">
            <v>-19</v>
          </cell>
          <cell r="N3774">
            <v>18</v>
          </cell>
          <cell r="O3774">
            <v>1</v>
          </cell>
          <cell r="P3774">
            <v>69.932000000000002</v>
          </cell>
          <cell r="Q3774">
            <v>0</v>
          </cell>
          <cell r="R3774">
            <v>69.932000000000002</v>
          </cell>
        </row>
        <row r="3775">
          <cell r="A3775" t="str">
            <v xml:space="preserve">ПРОЕЗД МИРНЫЙ 6 </v>
          </cell>
          <cell r="B3775" t="str">
            <v xml:space="preserve">Б Платановый 6 Ж/Д </v>
          </cell>
          <cell r="C3775" t="str">
            <v xml:space="preserve">Население </v>
          </cell>
          <cell r="D3775">
            <v>3234.5</v>
          </cell>
          <cell r="E3775">
            <v>14555</v>
          </cell>
          <cell r="F3775">
            <v>14555.02</v>
          </cell>
          <cell r="G3775">
            <v>0.37</v>
          </cell>
          <cell r="H3775">
            <v>1.19</v>
          </cell>
          <cell r="I3775">
            <v>4.5999999999999996</v>
          </cell>
          <cell r="J3775" t="str">
            <v xml:space="preserve">10 </v>
          </cell>
          <cell r="K3775">
            <v>167</v>
          </cell>
          <cell r="L3775">
            <v>0.24981000000000003</v>
          </cell>
          <cell r="M3775">
            <v>-19</v>
          </cell>
          <cell r="N3775">
            <v>18</v>
          </cell>
          <cell r="O3775">
            <v>1</v>
          </cell>
          <cell r="P3775">
            <v>364.71600000000001</v>
          </cell>
          <cell r="Q3775">
            <v>321.84300000000002</v>
          </cell>
          <cell r="R3775">
            <v>321.84300000000002</v>
          </cell>
        </row>
        <row r="3776">
          <cell r="A3776" t="str">
            <v xml:space="preserve">ПРОЕЗД МИРНЫЙ 6 </v>
          </cell>
          <cell r="B3776" t="str">
            <v xml:space="preserve">Б КОЛЬЦО 21 Ж/Д </v>
          </cell>
          <cell r="C3776" t="str">
            <v xml:space="preserve">Население </v>
          </cell>
          <cell r="D3776">
            <v>5189.8</v>
          </cell>
          <cell r="E3776">
            <v>23354</v>
          </cell>
          <cell r="F3776">
            <v>23354.29</v>
          </cell>
          <cell r="G3776">
            <v>0.36</v>
          </cell>
          <cell r="H3776">
            <v>1.19</v>
          </cell>
          <cell r="I3776">
            <v>4.5999999999999996</v>
          </cell>
          <cell r="J3776" t="str">
            <v xml:space="preserve">10 </v>
          </cell>
          <cell r="K3776">
            <v>167</v>
          </cell>
          <cell r="L3776">
            <v>0.39</v>
          </cell>
          <cell r="M3776">
            <v>-19</v>
          </cell>
          <cell r="N3776">
            <v>18</v>
          </cell>
          <cell r="O3776">
            <v>1</v>
          </cell>
          <cell r="P3776">
            <v>569.39200000000005</v>
          </cell>
          <cell r="Q3776">
            <v>516.4</v>
          </cell>
          <cell r="R3776">
            <v>516.4</v>
          </cell>
        </row>
        <row r="3777">
          <cell r="A3777" t="str">
            <v xml:space="preserve">ПРОЕЗД МИРНЫЙ 6 </v>
          </cell>
          <cell r="B3777" t="str">
            <v xml:space="preserve">Бульв.Кольцо,21 пристройка Лит"В" </v>
          </cell>
          <cell r="C3777" t="str">
            <v xml:space="preserve">Население </v>
          </cell>
          <cell r="D3777">
            <v>506.3</v>
          </cell>
          <cell r="E3777">
            <v>2278</v>
          </cell>
          <cell r="F3777">
            <v>2278.2399999999998</v>
          </cell>
          <cell r="G3777">
            <v>0.36</v>
          </cell>
          <cell r="H3777">
            <v>1.19</v>
          </cell>
          <cell r="I3777">
            <v>4.5999999999999996</v>
          </cell>
          <cell r="J3777" t="str">
            <v xml:space="preserve">10 </v>
          </cell>
          <cell r="K3777">
            <v>167</v>
          </cell>
          <cell r="L3777">
            <v>3.8044999999999995E-2</v>
          </cell>
          <cell r="M3777">
            <v>-19</v>
          </cell>
          <cell r="N3777">
            <v>18</v>
          </cell>
          <cell r="O3777">
            <v>1</v>
          </cell>
          <cell r="P3777">
            <v>55.545999999999999</v>
          </cell>
          <cell r="Q3777">
            <v>50.377000000000002</v>
          </cell>
          <cell r="R3777">
            <v>50.377000000000002</v>
          </cell>
        </row>
        <row r="3778">
          <cell r="A3778" t="str">
            <v xml:space="preserve">ПРОЕЗД МИРНЫЙ 6 </v>
          </cell>
          <cell r="B3778" t="str">
            <v xml:space="preserve">Б Кольцо 4 ж/д </v>
          </cell>
          <cell r="C3778" t="str">
            <v xml:space="preserve">Население </v>
          </cell>
          <cell r="D3778">
            <v>7843.5</v>
          </cell>
          <cell r="E3778">
            <v>25917</v>
          </cell>
          <cell r="F3778">
            <v>25917.42</v>
          </cell>
          <cell r="G3778">
            <v>0.35</v>
          </cell>
          <cell r="H3778">
            <v>1.19</v>
          </cell>
          <cell r="I3778">
            <v>4.5999999999999996</v>
          </cell>
          <cell r="J3778" t="str">
            <v xml:space="preserve">12 </v>
          </cell>
          <cell r="K3778">
            <v>167</v>
          </cell>
          <cell r="L3778">
            <v>0.42078000000000004</v>
          </cell>
          <cell r="M3778">
            <v>-19</v>
          </cell>
          <cell r="N3778">
            <v>18</v>
          </cell>
          <cell r="O3778">
            <v>1</v>
          </cell>
          <cell r="P3778">
            <v>614.32899999999995</v>
          </cell>
          <cell r="Q3778">
            <v>780.45299999999997</v>
          </cell>
          <cell r="R3778">
            <v>780.45299999999997</v>
          </cell>
        </row>
        <row r="3779">
          <cell r="A3779" t="str">
            <v xml:space="preserve">ПРОЕЗД МИРНЫЙ 6 </v>
          </cell>
          <cell r="B3779" t="str">
            <v xml:space="preserve">П Чекистов 3 ж/д </v>
          </cell>
          <cell r="C3779" t="str">
            <v xml:space="preserve">Население </v>
          </cell>
          <cell r="D3779">
            <v>8601.1</v>
          </cell>
          <cell r="E3779">
            <v>6600</v>
          </cell>
          <cell r="F3779">
            <v>33224.39</v>
          </cell>
          <cell r="G3779">
            <v>0.34</v>
          </cell>
          <cell r="H3779">
            <v>1.19</v>
          </cell>
          <cell r="I3779">
            <v>4.5999999999999996</v>
          </cell>
          <cell r="J3779" t="str">
            <v xml:space="preserve">10 </v>
          </cell>
          <cell r="K3779">
            <v>167</v>
          </cell>
          <cell r="L3779">
            <v>0.52400000000000002</v>
          </cell>
          <cell r="M3779">
            <v>-19</v>
          </cell>
          <cell r="N3779">
            <v>18</v>
          </cell>
          <cell r="O3779">
            <v>1</v>
          </cell>
          <cell r="P3779">
            <v>765.02800000000002</v>
          </cell>
          <cell r="Q3779">
            <v>855.83799999999997</v>
          </cell>
          <cell r="R3779">
            <v>855.83799999999997</v>
          </cell>
        </row>
        <row r="3780">
          <cell r="A3780" t="str">
            <v xml:space="preserve">ПРОЕЗД МИРНЫЙ 6 </v>
          </cell>
          <cell r="B3780" t="str">
            <v xml:space="preserve">П Чекистов 11 Ж/д </v>
          </cell>
          <cell r="C3780" t="str">
            <v xml:space="preserve">Население </v>
          </cell>
          <cell r="D3780">
            <v>4335.3</v>
          </cell>
          <cell r="E3780">
            <v>17867</v>
          </cell>
          <cell r="F3780">
            <v>16612.2</v>
          </cell>
          <cell r="G3780">
            <v>0.34</v>
          </cell>
          <cell r="H3780">
            <v>1.19</v>
          </cell>
          <cell r="I3780">
            <v>4.5999999999999996</v>
          </cell>
          <cell r="J3780" t="str">
            <v xml:space="preserve">10 </v>
          </cell>
          <cell r="K3780">
            <v>167</v>
          </cell>
          <cell r="L3780">
            <v>0.26200000000000001</v>
          </cell>
          <cell r="M3780">
            <v>-19</v>
          </cell>
          <cell r="N3780">
            <v>18</v>
          </cell>
          <cell r="O3780">
            <v>1</v>
          </cell>
          <cell r="P3780">
            <v>382.51499999999999</v>
          </cell>
          <cell r="Q3780">
            <v>431.37400000000002</v>
          </cell>
          <cell r="R3780">
            <v>431.37400000000002</v>
          </cell>
        </row>
        <row r="3781">
          <cell r="A3781" t="str">
            <v xml:space="preserve">ПРОЕЗД МИРНЫЙ 6 </v>
          </cell>
          <cell r="B3781" t="str">
            <v xml:space="preserve">Б Кольцо 12 ж/д </v>
          </cell>
          <cell r="C3781" t="str">
            <v xml:space="preserve">Население </v>
          </cell>
          <cell r="D3781">
            <v>4607.3999999999996</v>
          </cell>
          <cell r="E3781">
            <v>16198</v>
          </cell>
          <cell r="F3781">
            <v>16197.49</v>
          </cell>
          <cell r="G3781">
            <v>0.37</v>
          </cell>
          <cell r="H3781">
            <v>1.19</v>
          </cell>
          <cell r="I3781">
            <v>4.5999999999999996</v>
          </cell>
          <cell r="J3781" t="str">
            <v xml:space="preserve">10 </v>
          </cell>
          <cell r="K3781">
            <v>167</v>
          </cell>
          <cell r="L3781">
            <v>0.27800000000000002</v>
          </cell>
          <cell r="M3781">
            <v>-19</v>
          </cell>
          <cell r="N3781">
            <v>18</v>
          </cell>
          <cell r="O3781">
            <v>1</v>
          </cell>
          <cell r="P3781">
            <v>405.875</v>
          </cell>
          <cell r="Q3781">
            <v>458.45</v>
          </cell>
          <cell r="R3781">
            <v>458.45</v>
          </cell>
        </row>
        <row r="3782">
          <cell r="A3782" t="str">
            <v xml:space="preserve">ПРОЕЗД МИРНЫЙ 6 </v>
          </cell>
          <cell r="B3782" t="str">
            <v xml:space="preserve">П Чекистов 20 Ж/Д </v>
          </cell>
          <cell r="C3782" t="str">
            <v xml:space="preserve">Население </v>
          </cell>
          <cell r="D3782">
            <v>9209</v>
          </cell>
          <cell r="E3782">
            <v>41185</v>
          </cell>
          <cell r="F3782">
            <v>33330.910000000003</v>
          </cell>
          <cell r="G3782">
            <v>0.34</v>
          </cell>
          <cell r="H3782">
            <v>1.19</v>
          </cell>
          <cell r="I3782">
            <v>4.5999999999999996</v>
          </cell>
          <cell r="J3782" t="str">
            <v xml:space="preserve">12 </v>
          </cell>
          <cell r="K3782">
            <v>167</v>
          </cell>
          <cell r="L3782">
            <v>0.52568000000000004</v>
          </cell>
          <cell r="M3782">
            <v>-19</v>
          </cell>
          <cell r="N3782">
            <v>18</v>
          </cell>
          <cell r="O3782">
            <v>1</v>
          </cell>
          <cell r="P3782">
            <v>767.48199999999997</v>
          </cell>
          <cell r="Q3782">
            <v>916.32500000000005</v>
          </cell>
          <cell r="R3782">
            <v>916.32500000000005</v>
          </cell>
        </row>
        <row r="3783">
          <cell r="A3783" t="str">
            <v xml:space="preserve">ПРОЕЗД МИРНЫЙ 6 </v>
          </cell>
          <cell r="B3783" t="str">
            <v xml:space="preserve">П Чекистов 5 Ж/Д </v>
          </cell>
          <cell r="C3783" t="str">
            <v xml:space="preserve">Население </v>
          </cell>
          <cell r="D3783">
            <v>8118</v>
          </cell>
          <cell r="E3783">
            <v>31519</v>
          </cell>
          <cell r="F3783">
            <v>33224.39</v>
          </cell>
          <cell r="G3783">
            <v>0.34</v>
          </cell>
          <cell r="H3783">
            <v>1.19</v>
          </cell>
          <cell r="I3783">
            <v>4.5999999999999996</v>
          </cell>
          <cell r="J3783" t="str">
            <v xml:space="preserve">10 </v>
          </cell>
          <cell r="K3783">
            <v>167</v>
          </cell>
          <cell r="L3783">
            <v>0.52400000000000002</v>
          </cell>
          <cell r="M3783">
            <v>-19</v>
          </cell>
          <cell r="N3783">
            <v>18</v>
          </cell>
          <cell r="O3783">
            <v>1</v>
          </cell>
          <cell r="P3783">
            <v>765.02800000000002</v>
          </cell>
          <cell r="Q3783">
            <v>807.76700000000005</v>
          </cell>
          <cell r="R3783">
            <v>807.76700000000005</v>
          </cell>
        </row>
        <row r="3784">
          <cell r="A3784" t="str">
            <v xml:space="preserve">ПРОЕЗД МИРНЫЙ 6 </v>
          </cell>
          <cell r="B3784" t="str">
            <v xml:space="preserve">Лукьяненко 95/6 ХУД.МАСТ.ГАРАЖ </v>
          </cell>
          <cell r="C3784" t="str">
            <v xml:space="preserve">Прочие </v>
          </cell>
          <cell r="D3784">
            <v>904.7</v>
          </cell>
          <cell r="E3784">
            <v>3257</v>
          </cell>
          <cell r="F3784">
            <v>3257</v>
          </cell>
          <cell r="G3784">
            <v>0</v>
          </cell>
          <cell r="H3784">
            <v>1.19</v>
          </cell>
          <cell r="I3784">
            <v>4.5999999999999996</v>
          </cell>
          <cell r="J3784" t="str">
            <v xml:space="preserve"> </v>
          </cell>
          <cell r="K3784">
            <v>167</v>
          </cell>
          <cell r="L3784">
            <v>6.3950000000000007E-2</v>
          </cell>
          <cell r="M3784">
            <v>-19</v>
          </cell>
          <cell r="N3784">
            <v>18</v>
          </cell>
          <cell r="O3784">
            <v>1</v>
          </cell>
          <cell r="P3784">
            <v>93.366</v>
          </cell>
          <cell r="Q3784">
            <v>0</v>
          </cell>
          <cell r="R3784">
            <v>93.366</v>
          </cell>
        </row>
        <row r="3785">
          <cell r="A3785" t="str">
            <v xml:space="preserve">ПРОЕЗД МИРНЫЙ 6 </v>
          </cell>
          <cell r="B3785" t="str">
            <v xml:space="preserve">К Партизан 81 ж/д </v>
          </cell>
          <cell r="C3785" t="str">
            <v xml:space="preserve">Население </v>
          </cell>
          <cell r="D3785">
            <v>8798.2000000000007</v>
          </cell>
          <cell r="E3785">
            <v>3725</v>
          </cell>
          <cell r="F3785">
            <v>37265</v>
          </cell>
          <cell r="G3785">
            <v>0.35</v>
          </cell>
          <cell r="H3785">
            <v>1.19</v>
          </cell>
          <cell r="I3785">
            <v>4.5999999999999996</v>
          </cell>
          <cell r="J3785" t="str">
            <v xml:space="preserve">10 </v>
          </cell>
          <cell r="K3785">
            <v>167</v>
          </cell>
          <cell r="L3785">
            <v>0.62805699999999998</v>
          </cell>
          <cell r="M3785">
            <v>-19</v>
          </cell>
          <cell r="N3785">
            <v>18</v>
          </cell>
          <cell r="O3785">
            <v>1</v>
          </cell>
          <cell r="P3785">
            <v>916.95</v>
          </cell>
          <cell r="Q3785">
            <v>875.45100000000002</v>
          </cell>
          <cell r="R3785">
            <v>875.45100000000002</v>
          </cell>
        </row>
        <row r="3786">
          <cell r="A3786" t="str">
            <v xml:space="preserve">ПРОЕЗД МИРНЫЙ 6 </v>
          </cell>
          <cell r="B3786" t="str">
            <v xml:space="preserve">К Партизан 109 ПАРИКМАХ </v>
          </cell>
          <cell r="C3786" t="str">
            <v xml:space="preserve">Прочие </v>
          </cell>
          <cell r="D3786">
            <v>40.22</v>
          </cell>
          <cell r="E3786">
            <v>0</v>
          </cell>
          <cell r="F3786">
            <v>180.99</v>
          </cell>
          <cell r="G3786">
            <v>0.43</v>
          </cell>
          <cell r="H3786">
            <v>1.19</v>
          </cell>
          <cell r="I3786">
            <v>4.5999999999999996</v>
          </cell>
          <cell r="J3786" t="str">
            <v xml:space="preserve"> </v>
          </cell>
          <cell r="K3786">
            <v>167</v>
          </cell>
          <cell r="L3786">
            <v>3.6100000000000004E-3</v>
          </cell>
          <cell r="M3786">
            <v>-19</v>
          </cell>
          <cell r="N3786">
            <v>18</v>
          </cell>
          <cell r="O3786">
            <v>1</v>
          </cell>
          <cell r="P3786">
            <v>5.2709999999999999</v>
          </cell>
          <cell r="Q3786">
            <v>0</v>
          </cell>
          <cell r="R3786">
            <v>5.2709999999999999</v>
          </cell>
        </row>
        <row r="3787">
          <cell r="A3787" t="str">
            <v xml:space="preserve">ПРОЕЗД МИРНЫЙ 6 </v>
          </cell>
          <cell r="B3787" t="str">
            <v xml:space="preserve">П ЧЕКИСТОВ 1 под4.5.6.7 </v>
          </cell>
          <cell r="C3787" t="str">
            <v xml:space="preserve">Население </v>
          </cell>
          <cell r="D3787">
            <v>15391</v>
          </cell>
          <cell r="E3787">
            <v>79729</v>
          </cell>
          <cell r="F3787">
            <v>57015.97</v>
          </cell>
          <cell r="G3787">
            <v>0.34</v>
          </cell>
          <cell r="H3787">
            <v>1.19</v>
          </cell>
          <cell r="I3787">
            <v>4.5999999999999996</v>
          </cell>
          <cell r="J3787" t="str">
            <v xml:space="preserve">12 </v>
          </cell>
          <cell r="K3787">
            <v>167</v>
          </cell>
          <cell r="L3787">
            <v>0.89923000000000008</v>
          </cell>
          <cell r="M3787">
            <v>-19</v>
          </cell>
          <cell r="N3787">
            <v>18</v>
          </cell>
          <cell r="O3787">
            <v>1</v>
          </cell>
          <cell r="P3787">
            <v>1312.855</v>
          </cell>
          <cell r="Q3787">
            <v>1531.4549999999999</v>
          </cell>
          <cell r="R3787">
            <v>1531.4549999999999</v>
          </cell>
        </row>
        <row r="3788">
          <cell r="A3788" t="str">
            <v xml:space="preserve">ПРОЕЗД МИРНЫЙ 6 </v>
          </cell>
          <cell r="B3788" t="str">
            <v xml:space="preserve">П Чекистов 1 1-ПУСК.КОМ.под 1.2.3 </v>
          </cell>
          <cell r="C3788" t="str">
            <v xml:space="preserve">Население </v>
          </cell>
          <cell r="D3788">
            <v>9571.5</v>
          </cell>
          <cell r="E3788">
            <v>48891</v>
          </cell>
          <cell r="F3788">
            <v>38082.51</v>
          </cell>
          <cell r="G3788">
            <v>0.34</v>
          </cell>
          <cell r="H3788">
            <v>1.19</v>
          </cell>
          <cell r="I3788">
            <v>4.5999999999999996</v>
          </cell>
          <cell r="J3788" t="str">
            <v xml:space="preserve">12 </v>
          </cell>
          <cell r="K3788">
            <v>167</v>
          </cell>
          <cell r="L3788">
            <v>0.60062000000000004</v>
          </cell>
          <cell r="M3788">
            <v>-19</v>
          </cell>
          <cell r="N3788">
            <v>18</v>
          </cell>
          <cell r="O3788">
            <v>1</v>
          </cell>
          <cell r="P3788">
            <v>876.89200000000005</v>
          </cell>
          <cell r="Q3788">
            <v>952.39499999999998</v>
          </cell>
          <cell r="R3788">
            <v>952.39499999999998</v>
          </cell>
        </row>
        <row r="3789">
          <cell r="A3789" t="str">
            <v xml:space="preserve">ПРОЕЗД МИРНЫЙ 6 </v>
          </cell>
          <cell r="B3789" t="str">
            <v xml:space="preserve">П Чекистов 1 под8 </v>
          </cell>
          <cell r="C3789" t="str">
            <v xml:space="preserve">Население </v>
          </cell>
          <cell r="D3789">
            <v>3335</v>
          </cell>
          <cell r="E3789">
            <v>17080</v>
          </cell>
          <cell r="F3789">
            <v>8520.8799999999992</v>
          </cell>
          <cell r="G3789">
            <v>0.35</v>
          </cell>
          <cell r="H3789">
            <v>1.19</v>
          </cell>
          <cell r="I3789">
            <v>4.5999999999999996</v>
          </cell>
          <cell r="J3789" t="str">
            <v xml:space="preserve">12 </v>
          </cell>
          <cell r="K3789">
            <v>167</v>
          </cell>
          <cell r="L3789">
            <v>0.13834000000000002</v>
          </cell>
          <cell r="M3789">
            <v>-19</v>
          </cell>
          <cell r="N3789">
            <v>18</v>
          </cell>
          <cell r="O3789">
            <v>1</v>
          </cell>
          <cell r="P3789">
            <v>201.97399999999999</v>
          </cell>
          <cell r="Q3789">
            <v>331.84300000000002</v>
          </cell>
          <cell r="R3789">
            <v>331.84300000000002</v>
          </cell>
        </row>
        <row r="3790">
          <cell r="A3790" t="str">
            <v xml:space="preserve">ПРОЕЗД МИРНЫЙ 6 </v>
          </cell>
          <cell r="B3790" t="str">
            <v xml:space="preserve">П Чекистов 13 ж/д от </v>
          </cell>
          <cell r="C3790" t="str">
            <v xml:space="preserve">Население </v>
          </cell>
          <cell r="D3790">
            <v>10171.799999999999</v>
          </cell>
          <cell r="E3790">
            <v>33331</v>
          </cell>
          <cell r="F3790">
            <v>37198.800000000003</v>
          </cell>
          <cell r="G3790">
            <v>0.35</v>
          </cell>
          <cell r="H3790">
            <v>1.19</v>
          </cell>
          <cell r="I3790">
            <v>4.5999999999999996</v>
          </cell>
          <cell r="J3790" t="str">
            <v xml:space="preserve">12 </v>
          </cell>
          <cell r="K3790">
            <v>167</v>
          </cell>
          <cell r="L3790">
            <v>0.60393799999999997</v>
          </cell>
          <cell r="M3790">
            <v>-19</v>
          </cell>
          <cell r="N3790">
            <v>18</v>
          </cell>
          <cell r="O3790">
            <v>1</v>
          </cell>
          <cell r="P3790">
            <v>881.73599999999999</v>
          </cell>
          <cell r="Q3790">
            <v>1012.125</v>
          </cell>
          <cell r="R3790">
            <v>1012.125</v>
          </cell>
        </row>
        <row r="3791">
          <cell r="A3791" t="str">
            <v xml:space="preserve">ПРОЕЗД МИРНЫЙ 6 </v>
          </cell>
          <cell r="B3791" t="str">
            <v xml:space="preserve">Б Платановый 15 ж/д </v>
          </cell>
          <cell r="C3791" t="str">
            <v xml:space="preserve">Население </v>
          </cell>
          <cell r="D3791">
            <v>8890.9</v>
          </cell>
          <cell r="E3791">
            <v>34504</v>
          </cell>
          <cell r="F3791">
            <v>34503.72</v>
          </cell>
          <cell r="G3791">
            <v>0.34</v>
          </cell>
          <cell r="H3791">
            <v>1.19</v>
          </cell>
          <cell r="I3791">
            <v>4.5999999999999996</v>
          </cell>
          <cell r="J3791" t="str">
            <v xml:space="preserve">10 </v>
          </cell>
          <cell r="K3791">
            <v>167</v>
          </cell>
          <cell r="L3791">
            <v>0.54417700000000002</v>
          </cell>
          <cell r="M3791">
            <v>-19</v>
          </cell>
          <cell r="N3791">
            <v>18</v>
          </cell>
          <cell r="O3791">
            <v>1</v>
          </cell>
          <cell r="P3791">
            <v>794.48699999999997</v>
          </cell>
          <cell r="Q3791">
            <v>884.67200000000003</v>
          </cell>
          <cell r="R3791">
            <v>884.67200000000003</v>
          </cell>
        </row>
        <row r="3792">
          <cell r="A3792" t="str">
            <v xml:space="preserve">ПРОЕЗД МИРНЫЙ 6 </v>
          </cell>
          <cell r="B3792" t="str">
            <v xml:space="preserve">Б Кольцо 18 ж/д от </v>
          </cell>
          <cell r="C3792" t="str">
            <v xml:space="preserve">Население </v>
          </cell>
          <cell r="D3792">
            <v>13826.1</v>
          </cell>
          <cell r="E3792">
            <v>58967</v>
          </cell>
          <cell r="F3792">
            <v>58966.95</v>
          </cell>
          <cell r="G3792">
            <v>0.34</v>
          </cell>
          <cell r="H3792">
            <v>1.19</v>
          </cell>
          <cell r="I3792">
            <v>4.5999999999999996</v>
          </cell>
          <cell r="J3792" t="str">
            <v xml:space="preserve">10 </v>
          </cell>
          <cell r="K3792">
            <v>167</v>
          </cell>
          <cell r="L3792">
            <v>0.93</v>
          </cell>
          <cell r="M3792">
            <v>-19</v>
          </cell>
          <cell r="N3792">
            <v>18</v>
          </cell>
          <cell r="O3792">
            <v>1</v>
          </cell>
          <cell r="P3792">
            <v>1357.78</v>
          </cell>
          <cell r="Q3792">
            <v>1375.742</v>
          </cell>
          <cell r="R3792">
            <v>1375.742</v>
          </cell>
        </row>
        <row r="3793">
          <cell r="A3793" t="str">
            <v xml:space="preserve">ПРОЕЗД МИРНЫЙ 6 </v>
          </cell>
          <cell r="B3793" t="str">
            <v xml:space="preserve">П Чекистов 21 ж/д </v>
          </cell>
          <cell r="C3793" t="str">
            <v xml:space="preserve">Население </v>
          </cell>
          <cell r="D3793">
            <v>10793</v>
          </cell>
          <cell r="E3793">
            <v>33224</v>
          </cell>
          <cell r="F3793">
            <v>41184.93</v>
          </cell>
          <cell r="G3793">
            <v>0.34</v>
          </cell>
          <cell r="H3793">
            <v>1.19</v>
          </cell>
          <cell r="I3793">
            <v>4.5999999999999996</v>
          </cell>
          <cell r="J3793" t="str">
            <v xml:space="preserve">10 </v>
          </cell>
          <cell r="K3793">
            <v>167</v>
          </cell>
          <cell r="L3793">
            <v>0.64955000000000007</v>
          </cell>
          <cell r="M3793">
            <v>-19</v>
          </cell>
          <cell r="N3793">
            <v>18</v>
          </cell>
          <cell r="O3793">
            <v>1</v>
          </cell>
          <cell r="P3793">
            <v>948.33</v>
          </cell>
          <cell r="Q3793">
            <v>1073.9390000000001</v>
          </cell>
          <cell r="R3793">
            <v>1073.9390000000001</v>
          </cell>
        </row>
        <row r="3794">
          <cell r="A3794" t="str">
            <v xml:space="preserve">ПРОЕЗД МИРНЫЙ 6 </v>
          </cell>
          <cell r="B3794" t="str">
            <v xml:space="preserve">Калинина 9\ТОЛ.ПАВИЛЬОН </v>
          </cell>
          <cell r="C3794" t="str">
            <v xml:space="preserve">Прочие </v>
          </cell>
          <cell r="D3794">
            <v>54.88</v>
          </cell>
          <cell r="E3794">
            <v>0</v>
          </cell>
          <cell r="F3794">
            <v>246.95</v>
          </cell>
          <cell r="G3794">
            <v>0.38</v>
          </cell>
          <cell r="H3794">
            <v>1.19</v>
          </cell>
          <cell r="I3794">
            <v>4.5999999999999996</v>
          </cell>
          <cell r="J3794" t="str">
            <v xml:space="preserve"> </v>
          </cell>
          <cell r="K3794">
            <v>167</v>
          </cell>
          <cell r="L3794">
            <v>4.0000000000000001E-3</v>
          </cell>
          <cell r="M3794">
            <v>-19</v>
          </cell>
          <cell r="N3794">
            <v>15</v>
          </cell>
          <cell r="O3794">
            <v>1</v>
          </cell>
          <cell r="P3794">
            <v>4.9400000000000004</v>
          </cell>
          <cell r="Q3794">
            <v>0</v>
          </cell>
          <cell r="R3794">
            <v>4.9400000000000004</v>
          </cell>
        </row>
        <row r="3795">
          <cell r="A3795" t="str">
            <v xml:space="preserve">ПРОЕЗД МИРНЫЙ 6 </v>
          </cell>
          <cell r="B3795" t="str">
            <v xml:space="preserve">Уч Куб 1отд Советская 4 кв 1 от </v>
          </cell>
          <cell r="C3795" t="str">
            <v xml:space="preserve">Население </v>
          </cell>
          <cell r="D3795">
            <v>46.7</v>
          </cell>
          <cell r="E3795">
            <v>0</v>
          </cell>
          <cell r="F3795">
            <v>729.45</v>
          </cell>
          <cell r="G3795">
            <v>0.68</v>
          </cell>
          <cell r="H3795">
            <v>1.19</v>
          </cell>
          <cell r="I3795">
            <v>4.5999999999999996</v>
          </cell>
          <cell r="J3795" t="str">
            <v xml:space="preserve">1 </v>
          </cell>
          <cell r="K3795">
            <v>167</v>
          </cell>
          <cell r="L3795">
            <v>2.3008999999999998E-2</v>
          </cell>
          <cell r="M3795">
            <v>-19</v>
          </cell>
          <cell r="N3795">
            <v>18</v>
          </cell>
          <cell r="O3795">
            <v>1</v>
          </cell>
          <cell r="P3795">
            <v>33.591999999999999</v>
          </cell>
          <cell r="Q3795">
            <v>6.1970000000000001</v>
          </cell>
          <cell r="R3795">
            <v>6.1970000000000001</v>
          </cell>
        </row>
        <row r="3796">
          <cell r="A3796" t="str">
            <v xml:space="preserve">ПРОЕЗД МИРНЫЙ 6 </v>
          </cell>
          <cell r="B3796" t="str">
            <v xml:space="preserve">Бульвар Кольцо 7 ВНС </v>
          </cell>
          <cell r="C3796" t="str">
            <v xml:space="preserve">Прочие </v>
          </cell>
          <cell r="D3796">
            <v>30.5</v>
          </cell>
          <cell r="E3796">
            <v>0</v>
          </cell>
          <cell r="F3796">
            <v>130.4</v>
          </cell>
          <cell r="G3796">
            <v>0</v>
          </cell>
          <cell r="H3796">
            <v>1.19</v>
          </cell>
          <cell r="I3796">
            <v>4.5999999999999996</v>
          </cell>
          <cell r="J3796" t="str">
            <v xml:space="preserve"> </v>
          </cell>
          <cell r="K3796">
            <v>167</v>
          </cell>
          <cell r="L3796">
            <v>6.3E-3</v>
          </cell>
          <cell r="M3796">
            <v>-19</v>
          </cell>
          <cell r="N3796">
            <v>18</v>
          </cell>
          <cell r="O3796">
            <v>1</v>
          </cell>
          <cell r="P3796">
            <v>9.1989999999999998</v>
          </cell>
          <cell r="Q3796">
            <v>0</v>
          </cell>
          <cell r="R3796">
            <v>9.1989999999999998</v>
          </cell>
        </row>
        <row r="3797">
          <cell r="A3797" t="str">
            <v xml:space="preserve">ПРОЕЗД МИРНЫЙ 6 </v>
          </cell>
          <cell r="B3797" t="str">
            <v xml:space="preserve">П ЧЕКИСТОВ 1 офис </v>
          </cell>
          <cell r="C3797" t="str">
            <v xml:space="preserve">Прочие </v>
          </cell>
          <cell r="D3797">
            <v>123.55</v>
          </cell>
          <cell r="E3797">
            <v>0</v>
          </cell>
          <cell r="F3797">
            <v>555.99</v>
          </cell>
          <cell r="G3797">
            <v>0.43</v>
          </cell>
          <cell r="H3797">
            <v>1.19</v>
          </cell>
          <cell r="I3797">
            <v>4.5999999999999996</v>
          </cell>
          <cell r="J3797" t="str">
            <v xml:space="preserve"> </v>
          </cell>
          <cell r="K3797">
            <v>167</v>
          </cell>
          <cell r="L3797">
            <v>1.1090000000000001E-2</v>
          </cell>
          <cell r="M3797">
            <v>-19</v>
          </cell>
          <cell r="N3797">
            <v>18</v>
          </cell>
          <cell r="O3797">
            <v>1</v>
          </cell>
          <cell r="P3797">
            <v>16.192</v>
          </cell>
          <cell r="Q3797">
            <v>0</v>
          </cell>
          <cell r="R3797">
            <v>16.192</v>
          </cell>
        </row>
        <row r="3798">
          <cell r="A3798" t="str">
            <v xml:space="preserve">ПРОЕЗД МИРНЫЙ 6 </v>
          </cell>
          <cell r="B3798" t="str">
            <v xml:space="preserve">К Партизан 77 нотар.конт. </v>
          </cell>
          <cell r="C3798" t="str">
            <v xml:space="preserve">Прочие </v>
          </cell>
          <cell r="D3798">
            <v>82</v>
          </cell>
          <cell r="E3798">
            <v>354</v>
          </cell>
          <cell r="F3798">
            <v>419</v>
          </cell>
          <cell r="G3798">
            <v>0.43</v>
          </cell>
          <cell r="H3798">
            <v>1.19</v>
          </cell>
          <cell r="I3798">
            <v>4.5999999999999996</v>
          </cell>
          <cell r="J3798" t="str">
            <v xml:space="preserve"> </v>
          </cell>
          <cell r="K3798">
            <v>167</v>
          </cell>
          <cell r="L3798">
            <v>8.3579999999999991E-3</v>
          </cell>
          <cell r="M3798">
            <v>-19</v>
          </cell>
          <cell r="N3798">
            <v>18</v>
          </cell>
          <cell r="O3798">
            <v>1</v>
          </cell>
          <cell r="P3798">
            <v>12.202</v>
          </cell>
          <cell r="Q3798">
            <v>0</v>
          </cell>
          <cell r="R3798">
            <v>12.202</v>
          </cell>
        </row>
        <row r="3799">
          <cell r="A3799" t="str">
            <v xml:space="preserve">ПРОЕЗД МИРНЫЙ 6 </v>
          </cell>
          <cell r="B3799" t="str">
            <v xml:space="preserve">Кр.Партизан 81 неж.помещ. </v>
          </cell>
          <cell r="C3799" t="str">
            <v xml:space="preserve">Прочие </v>
          </cell>
          <cell r="D3799">
            <v>1276.2</v>
          </cell>
          <cell r="E3799">
            <v>6405</v>
          </cell>
          <cell r="F3799">
            <v>5326</v>
          </cell>
          <cell r="G3799">
            <v>0</v>
          </cell>
          <cell r="H3799">
            <v>1.19</v>
          </cell>
          <cell r="I3799">
            <v>4.5999999999999996</v>
          </cell>
          <cell r="J3799" t="str">
            <v xml:space="preserve"> </v>
          </cell>
          <cell r="K3799">
            <v>167</v>
          </cell>
          <cell r="L3799">
            <v>4.1270999999999995E-2</v>
          </cell>
          <cell r="M3799">
            <v>-19</v>
          </cell>
          <cell r="N3799">
            <v>18</v>
          </cell>
          <cell r="O3799">
            <v>1</v>
          </cell>
          <cell r="P3799">
            <v>60.255000000000003</v>
          </cell>
          <cell r="Q3799">
            <v>0</v>
          </cell>
          <cell r="R3799">
            <v>60.255000000000003</v>
          </cell>
        </row>
        <row r="3800">
          <cell r="A3800" t="str">
            <v xml:space="preserve">ПРОЕЗД МИРНЫЙ 6 </v>
          </cell>
          <cell r="B3800" t="str">
            <v xml:space="preserve">Калинина 100/7"КОСТРЫ" </v>
          </cell>
          <cell r="C3800" t="str">
            <v xml:space="preserve">Прочие </v>
          </cell>
          <cell r="D3800">
            <v>12.92</v>
          </cell>
          <cell r="E3800">
            <v>73</v>
          </cell>
          <cell r="F3800">
            <v>45.22</v>
          </cell>
          <cell r="G3800">
            <v>0.92</v>
          </cell>
          <cell r="H3800">
            <v>1.19</v>
          </cell>
          <cell r="I3800">
            <v>4.5999999999999996</v>
          </cell>
          <cell r="J3800" t="str">
            <v xml:space="preserve"> </v>
          </cell>
          <cell r="K3800">
            <v>167</v>
          </cell>
          <cell r="L3800">
            <v>1.9300000000000001E-3</v>
          </cell>
          <cell r="M3800">
            <v>-19</v>
          </cell>
          <cell r="N3800">
            <v>18</v>
          </cell>
          <cell r="O3800">
            <v>1</v>
          </cell>
          <cell r="P3800">
            <v>2.8180000000000001</v>
          </cell>
          <cell r="Q3800">
            <v>0</v>
          </cell>
          <cell r="R3800">
            <v>2.8180000000000001</v>
          </cell>
        </row>
        <row r="3801">
          <cell r="A3801" t="str">
            <v xml:space="preserve">ПРОЕЗД МИРНЫЙ 6 </v>
          </cell>
          <cell r="B3801" t="str">
            <v xml:space="preserve">К Партизан 71 неж\пом </v>
          </cell>
          <cell r="C3801" t="str">
            <v xml:space="preserve">Прочие </v>
          </cell>
          <cell r="D3801">
            <v>187.7</v>
          </cell>
          <cell r="E3801">
            <v>0</v>
          </cell>
          <cell r="F3801">
            <v>621.4</v>
          </cell>
          <cell r="G3801">
            <v>0.37</v>
          </cell>
          <cell r="H3801">
            <v>1.19</v>
          </cell>
          <cell r="I3801">
            <v>4.5999999999999996</v>
          </cell>
          <cell r="J3801" t="str">
            <v xml:space="preserve"> </v>
          </cell>
          <cell r="K3801">
            <v>167</v>
          </cell>
          <cell r="L3801">
            <v>1.0520999999999999E-2</v>
          </cell>
          <cell r="M3801">
            <v>-19</v>
          </cell>
          <cell r="N3801">
            <v>18</v>
          </cell>
          <cell r="O3801">
            <v>1</v>
          </cell>
          <cell r="P3801">
            <v>15.36</v>
          </cell>
          <cell r="Q3801">
            <v>0</v>
          </cell>
          <cell r="R3801">
            <v>15.36</v>
          </cell>
        </row>
        <row r="3802">
          <cell r="A3802" t="str">
            <v xml:space="preserve">ПРОЕЗД МИРНЫЙ 6 </v>
          </cell>
          <cell r="B3802" t="str">
            <v xml:space="preserve">Вавилова 15 неж.пом </v>
          </cell>
          <cell r="C3802" t="str">
            <v xml:space="preserve">Прочие </v>
          </cell>
          <cell r="D3802">
            <v>43.34</v>
          </cell>
          <cell r="E3802">
            <v>0</v>
          </cell>
          <cell r="F3802">
            <v>195.02</v>
          </cell>
          <cell r="G3802">
            <v>0.43</v>
          </cell>
          <cell r="H3802">
            <v>1.19</v>
          </cell>
          <cell r="I3802">
            <v>4.5999999999999996</v>
          </cell>
          <cell r="J3802" t="str">
            <v xml:space="preserve"> </v>
          </cell>
          <cell r="K3802">
            <v>167</v>
          </cell>
          <cell r="L3802">
            <v>3.8900000000000002E-3</v>
          </cell>
          <cell r="M3802">
            <v>-19</v>
          </cell>
          <cell r="N3802">
            <v>18</v>
          </cell>
          <cell r="O3802">
            <v>1</v>
          </cell>
          <cell r="P3802">
            <v>5.6790000000000003</v>
          </cell>
          <cell r="Q3802">
            <v>0</v>
          </cell>
          <cell r="R3802">
            <v>5.6790000000000003</v>
          </cell>
        </row>
        <row r="3803">
          <cell r="A3803" t="str">
            <v xml:space="preserve">ПРОЕЗД МИРНЫЙ 6 </v>
          </cell>
          <cell r="B3803" t="str">
            <v xml:space="preserve">Лукьяненко 95/7 АДМ.ЗД. </v>
          </cell>
          <cell r="C3803" t="str">
            <v xml:space="preserve">Прочие </v>
          </cell>
          <cell r="D3803">
            <v>376.28</v>
          </cell>
          <cell r="E3803">
            <v>2031</v>
          </cell>
          <cell r="F3803">
            <v>2031</v>
          </cell>
          <cell r="G3803">
            <v>0</v>
          </cell>
          <cell r="H3803">
            <v>1.19</v>
          </cell>
          <cell r="I3803">
            <v>4.5999999999999996</v>
          </cell>
          <cell r="J3803" t="str">
            <v xml:space="preserve"> </v>
          </cell>
          <cell r="K3803">
            <v>167</v>
          </cell>
          <cell r="L3803">
            <v>3.3773999999999998E-2</v>
          </cell>
          <cell r="M3803">
            <v>-19</v>
          </cell>
          <cell r="N3803">
            <v>18</v>
          </cell>
          <cell r="O3803">
            <v>1</v>
          </cell>
          <cell r="P3803">
            <v>49.31</v>
          </cell>
          <cell r="Q3803">
            <v>0</v>
          </cell>
          <cell r="R3803">
            <v>49.31</v>
          </cell>
        </row>
        <row r="3804">
          <cell r="A3804" t="str">
            <v xml:space="preserve">ПРОЕЗД МИРНЫЙ 6 </v>
          </cell>
          <cell r="B3804" t="str">
            <v xml:space="preserve">П Куб Яблоневая 12 </v>
          </cell>
          <cell r="C3804" t="str">
            <v xml:space="preserve">Население </v>
          </cell>
          <cell r="D3804">
            <v>113</v>
          </cell>
          <cell r="E3804">
            <v>509</v>
          </cell>
          <cell r="F3804">
            <v>484</v>
          </cell>
          <cell r="G3804">
            <v>0.71</v>
          </cell>
          <cell r="H3804">
            <v>1.19</v>
          </cell>
          <cell r="I3804">
            <v>4.5999999999999996</v>
          </cell>
          <cell r="J3804" t="str">
            <v xml:space="preserve">2 </v>
          </cell>
          <cell r="K3804">
            <v>167</v>
          </cell>
          <cell r="L3804">
            <v>1.6048E-2</v>
          </cell>
          <cell r="M3804">
            <v>-19</v>
          </cell>
          <cell r="N3804">
            <v>18</v>
          </cell>
          <cell r="O3804">
            <v>1</v>
          </cell>
          <cell r="P3804">
            <v>23.428000000000001</v>
          </cell>
          <cell r="Q3804">
            <v>14.991</v>
          </cell>
          <cell r="R3804">
            <v>14.991</v>
          </cell>
        </row>
        <row r="3805">
          <cell r="A3805" t="str">
            <v xml:space="preserve">ПРОЕЗД МИРНЫЙ 6 </v>
          </cell>
          <cell r="B3805" t="str">
            <v xml:space="preserve">Харьковская 81\1  адм зд </v>
          </cell>
          <cell r="C3805" t="str">
            <v xml:space="preserve">Прочие </v>
          </cell>
          <cell r="D3805">
            <v>180</v>
          </cell>
          <cell r="E3805">
            <v>0</v>
          </cell>
          <cell r="F3805">
            <v>622</v>
          </cell>
          <cell r="G3805">
            <v>0</v>
          </cell>
          <cell r="H3805">
            <v>1.19</v>
          </cell>
          <cell r="I3805">
            <v>4.5999999999999996</v>
          </cell>
          <cell r="J3805" t="str">
            <v xml:space="preserve"> </v>
          </cell>
          <cell r="K3805">
            <v>167</v>
          </cell>
          <cell r="L3805">
            <v>1.7878999999999999E-2</v>
          </cell>
          <cell r="M3805">
            <v>-19</v>
          </cell>
          <cell r="N3805">
            <v>18</v>
          </cell>
          <cell r="O3805">
            <v>1</v>
          </cell>
          <cell r="P3805">
            <v>26.103000000000002</v>
          </cell>
          <cell r="Q3805">
            <v>0</v>
          </cell>
          <cell r="R3805">
            <v>26.103000000000002</v>
          </cell>
        </row>
        <row r="3806">
          <cell r="A3806" t="str">
            <v xml:space="preserve">ПРОЕЗД МИРНЫЙ 6 </v>
          </cell>
          <cell r="B3806" t="str">
            <v xml:space="preserve">П Куб Северная 703 ж/д </v>
          </cell>
          <cell r="C3806" t="str">
            <v xml:space="preserve">Население </v>
          </cell>
          <cell r="D3806">
            <v>56</v>
          </cell>
          <cell r="E3806">
            <v>193</v>
          </cell>
          <cell r="F3806">
            <v>192.97</v>
          </cell>
          <cell r="G3806">
            <v>0.82</v>
          </cell>
          <cell r="H3806">
            <v>1.19</v>
          </cell>
          <cell r="I3806">
            <v>4.5999999999999996</v>
          </cell>
          <cell r="J3806" t="str">
            <v xml:space="preserve">2 </v>
          </cell>
          <cell r="K3806">
            <v>167</v>
          </cell>
          <cell r="L3806">
            <v>7.3400000000000002E-3</v>
          </cell>
          <cell r="M3806">
            <v>-19</v>
          </cell>
          <cell r="N3806">
            <v>18</v>
          </cell>
          <cell r="O3806">
            <v>1</v>
          </cell>
          <cell r="P3806">
            <v>10.718</v>
          </cell>
          <cell r="Q3806">
            <v>7.43</v>
          </cell>
          <cell r="R3806">
            <v>7.43</v>
          </cell>
        </row>
        <row r="3807">
          <cell r="A3807" t="str">
            <v xml:space="preserve">ПРОЕЗД МИРНЫЙ 6 </v>
          </cell>
          <cell r="B3807" t="str">
            <v xml:space="preserve">П Куб Северная 702 от </v>
          </cell>
          <cell r="C3807" t="str">
            <v xml:space="preserve">Население </v>
          </cell>
          <cell r="D3807">
            <v>35</v>
          </cell>
          <cell r="E3807">
            <v>158</v>
          </cell>
          <cell r="F3807">
            <v>158</v>
          </cell>
          <cell r="G3807">
            <v>0.90800000000000003</v>
          </cell>
          <cell r="H3807">
            <v>1.19</v>
          </cell>
          <cell r="I3807">
            <v>4.5999999999999996</v>
          </cell>
          <cell r="J3807" t="str">
            <v xml:space="preserve">1 </v>
          </cell>
          <cell r="K3807">
            <v>167</v>
          </cell>
          <cell r="L3807">
            <v>4.6410000000000002E-3</v>
          </cell>
          <cell r="M3807">
            <v>-19</v>
          </cell>
          <cell r="N3807">
            <v>18</v>
          </cell>
          <cell r="O3807">
            <v>1</v>
          </cell>
          <cell r="P3807">
            <v>6.7759999999999998</v>
          </cell>
          <cell r="Q3807">
            <v>4.6429999999999998</v>
          </cell>
          <cell r="R3807">
            <v>4.6429999999999998</v>
          </cell>
        </row>
        <row r="3808">
          <cell r="A3808" t="str">
            <v xml:space="preserve">ПРОЕЗД МИРНЫЙ 6 </v>
          </cell>
          <cell r="B3808" t="str">
            <v xml:space="preserve">П Куб Северная 702 пристр </v>
          </cell>
          <cell r="C3808" t="str">
            <v xml:space="preserve">Население </v>
          </cell>
          <cell r="D3808">
            <v>20</v>
          </cell>
          <cell r="E3808">
            <v>90</v>
          </cell>
          <cell r="F3808">
            <v>99.72</v>
          </cell>
          <cell r="G3808">
            <v>0.92</v>
          </cell>
          <cell r="H3808">
            <v>1.19</v>
          </cell>
          <cell r="I3808">
            <v>4.5999999999999996</v>
          </cell>
          <cell r="J3808" t="str">
            <v xml:space="preserve">2 </v>
          </cell>
          <cell r="K3808">
            <v>167</v>
          </cell>
          <cell r="L3808">
            <v>4.2209999999999999E-3</v>
          </cell>
          <cell r="M3808">
            <v>-19</v>
          </cell>
          <cell r="N3808">
            <v>18</v>
          </cell>
          <cell r="O3808">
            <v>1</v>
          </cell>
          <cell r="P3808">
            <v>6.1639999999999997</v>
          </cell>
          <cell r="Q3808">
            <v>2.653</v>
          </cell>
          <cell r="R3808">
            <v>2.653</v>
          </cell>
        </row>
        <row r="3809">
          <cell r="A3809" t="str">
            <v xml:space="preserve">ПРОЕЗД МИРНЫЙ 6 </v>
          </cell>
          <cell r="B3809" t="str">
            <v xml:space="preserve">П.Куб Северная 701 от </v>
          </cell>
          <cell r="C3809" t="str">
            <v xml:space="preserve">Население </v>
          </cell>
          <cell r="D3809">
            <v>342.1</v>
          </cell>
          <cell r="E3809">
            <v>1539</v>
          </cell>
          <cell r="F3809">
            <v>1539</v>
          </cell>
          <cell r="G3809">
            <v>0.77795399999999992</v>
          </cell>
          <cell r="H3809">
            <v>1.19</v>
          </cell>
          <cell r="I3809">
            <v>4.5999999999999996</v>
          </cell>
          <cell r="J3809" t="str">
            <v xml:space="preserve">2 </v>
          </cell>
          <cell r="K3809">
            <v>167</v>
          </cell>
          <cell r="L3809">
            <v>1.0999999999999999E-2</v>
          </cell>
          <cell r="M3809">
            <v>-19</v>
          </cell>
          <cell r="N3809">
            <v>18</v>
          </cell>
          <cell r="O3809">
            <v>1</v>
          </cell>
          <cell r="P3809">
            <v>16.061</v>
          </cell>
          <cell r="Q3809">
            <v>45.384</v>
          </cell>
          <cell r="R3809">
            <v>45.384</v>
          </cell>
        </row>
        <row r="3810">
          <cell r="A3810" t="str">
            <v xml:space="preserve">ПРОЕЗД МИРНЫЙ 6 </v>
          </cell>
          <cell r="B3810" t="str">
            <v xml:space="preserve">К Партизан 4/3 часть цокол.этажа </v>
          </cell>
          <cell r="C3810" t="str">
            <v xml:space="preserve">Прочие </v>
          </cell>
          <cell r="D3810">
            <v>127.9</v>
          </cell>
          <cell r="E3810">
            <v>0</v>
          </cell>
          <cell r="F3810">
            <v>216.08</v>
          </cell>
          <cell r="G3810">
            <v>0.43</v>
          </cell>
          <cell r="H3810">
            <v>1.19</v>
          </cell>
          <cell r="I3810">
            <v>4.5999999999999996</v>
          </cell>
          <cell r="J3810" t="str">
            <v xml:space="preserve"> </v>
          </cell>
          <cell r="K3810">
            <v>167</v>
          </cell>
          <cell r="L3810">
            <v>4.3100000000000005E-3</v>
          </cell>
          <cell r="M3810">
            <v>-19</v>
          </cell>
          <cell r="N3810">
            <v>18</v>
          </cell>
          <cell r="O3810">
            <v>1</v>
          </cell>
          <cell r="P3810">
            <v>6.2919999999999998</v>
          </cell>
          <cell r="Q3810">
            <v>0</v>
          </cell>
          <cell r="R3810">
            <v>6.2919999999999998</v>
          </cell>
        </row>
        <row r="3811">
          <cell r="A3811" t="str">
            <v xml:space="preserve">ПРОЕЗД МИРНЫЙ 6 </v>
          </cell>
          <cell r="B3811" t="str">
            <v xml:space="preserve">К Партизан 4/3 Ж/Д </v>
          </cell>
          <cell r="C3811" t="str">
            <v xml:space="preserve">Население </v>
          </cell>
          <cell r="D3811">
            <v>8831.4</v>
          </cell>
          <cell r="E3811">
            <v>35662</v>
          </cell>
          <cell r="F3811">
            <v>32041.88</v>
          </cell>
          <cell r="G3811">
            <v>0.34</v>
          </cell>
          <cell r="H3811">
            <v>1.19</v>
          </cell>
          <cell r="I3811">
            <v>4.5999999999999996</v>
          </cell>
          <cell r="J3811" t="str">
            <v xml:space="preserve">12 </v>
          </cell>
          <cell r="K3811">
            <v>167</v>
          </cell>
          <cell r="L3811">
            <v>0.50535000000000008</v>
          </cell>
          <cell r="M3811">
            <v>-19</v>
          </cell>
          <cell r="N3811">
            <v>18</v>
          </cell>
          <cell r="O3811">
            <v>1</v>
          </cell>
          <cell r="P3811">
            <v>737.8</v>
          </cell>
          <cell r="Q3811">
            <v>878.75199999999995</v>
          </cell>
          <cell r="R3811">
            <v>878.75199999999995</v>
          </cell>
        </row>
        <row r="3812">
          <cell r="A3812" t="str">
            <v xml:space="preserve">ПРОЕЗД МИРНЫЙ 6 </v>
          </cell>
          <cell r="B3812" t="str">
            <v xml:space="preserve">Киевская 1 цок </v>
          </cell>
          <cell r="C3812" t="str">
            <v xml:space="preserve">Прочие </v>
          </cell>
          <cell r="D3812">
            <v>282.60000000000002</v>
          </cell>
          <cell r="E3812">
            <v>1727</v>
          </cell>
          <cell r="F3812">
            <v>1727</v>
          </cell>
          <cell r="G3812">
            <v>0</v>
          </cell>
          <cell r="H3812">
            <v>1.19</v>
          </cell>
          <cell r="I3812">
            <v>4.5999999999999996</v>
          </cell>
          <cell r="J3812" t="str">
            <v xml:space="preserve">16 </v>
          </cell>
          <cell r="K3812">
            <v>167</v>
          </cell>
          <cell r="L3812">
            <v>2.5107999999999998E-2</v>
          </cell>
          <cell r="M3812">
            <v>-19</v>
          </cell>
          <cell r="N3812">
            <v>18</v>
          </cell>
          <cell r="O3812">
            <v>1</v>
          </cell>
          <cell r="P3812">
            <v>36.656999999999996</v>
          </cell>
          <cell r="Q3812">
            <v>0</v>
          </cell>
          <cell r="R3812">
            <v>36.656999999999996</v>
          </cell>
        </row>
        <row r="3813">
          <cell r="A3813" t="str">
            <v xml:space="preserve">ПРОЕЗД МИРНЫЙ 6 </v>
          </cell>
          <cell r="B3813" t="str">
            <v xml:space="preserve">Киевская 3 цок. </v>
          </cell>
          <cell r="C3813" t="str">
            <v xml:space="preserve">Прочие </v>
          </cell>
          <cell r="D3813">
            <v>194</v>
          </cell>
          <cell r="E3813">
            <v>1000</v>
          </cell>
          <cell r="F3813">
            <v>1000</v>
          </cell>
          <cell r="G3813">
            <v>0</v>
          </cell>
          <cell r="H3813">
            <v>1.19</v>
          </cell>
          <cell r="I3813">
            <v>4.5999999999999996</v>
          </cell>
          <cell r="J3813" t="str">
            <v xml:space="preserve">16 </v>
          </cell>
          <cell r="K3813">
            <v>167</v>
          </cell>
          <cell r="L3813">
            <v>1.1212E-2</v>
          </cell>
          <cell r="M3813">
            <v>-19</v>
          </cell>
          <cell r="N3813">
            <v>18</v>
          </cell>
          <cell r="O3813">
            <v>1</v>
          </cell>
          <cell r="P3813">
            <v>16.37</v>
          </cell>
          <cell r="Q3813">
            <v>0</v>
          </cell>
          <cell r="R3813">
            <v>16.37</v>
          </cell>
        </row>
        <row r="3814">
          <cell r="A3814" t="str">
            <v xml:space="preserve">ПРОЕЗД МИРНЫЙ 6 </v>
          </cell>
          <cell r="B3814" t="str">
            <v xml:space="preserve">Харьковская 77/1 цок. </v>
          </cell>
          <cell r="C3814" t="str">
            <v xml:space="preserve">Прочие </v>
          </cell>
          <cell r="D3814">
            <v>194.3</v>
          </cell>
          <cell r="E3814">
            <v>1000</v>
          </cell>
          <cell r="F3814">
            <v>1000</v>
          </cell>
          <cell r="G3814">
            <v>0</v>
          </cell>
          <cell r="H3814">
            <v>1.19</v>
          </cell>
          <cell r="I3814">
            <v>4.5999999999999996</v>
          </cell>
          <cell r="J3814" t="str">
            <v xml:space="preserve">16 </v>
          </cell>
          <cell r="K3814">
            <v>167</v>
          </cell>
          <cell r="L3814">
            <v>1.1212E-2</v>
          </cell>
          <cell r="M3814">
            <v>-19</v>
          </cell>
          <cell r="N3814">
            <v>18</v>
          </cell>
          <cell r="O3814">
            <v>1</v>
          </cell>
          <cell r="P3814">
            <v>16.37</v>
          </cell>
          <cell r="Q3814">
            <v>0</v>
          </cell>
          <cell r="R3814">
            <v>16.37</v>
          </cell>
        </row>
        <row r="3815">
          <cell r="A3815" t="str">
            <v xml:space="preserve">ПРОЕЗД МИРНЫЙ 6 </v>
          </cell>
          <cell r="B3815" t="str">
            <v xml:space="preserve">Р Набережная 25 ж/д </v>
          </cell>
          <cell r="C3815" t="str">
            <v xml:space="preserve">Население </v>
          </cell>
          <cell r="D3815">
            <v>9099.7000000000007</v>
          </cell>
          <cell r="E3815">
            <v>40949</v>
          </cell>
          <cell r="F3815">
            <v>41389.730000000003</v>
          </cell>
          <cell r="G3815">
            <v>0.34</v>
          </cell>
          <cell r="H3815">
            <v>1.19</v>
          </cell>
          <cell r="I3815">
            <v>4.5999999999999996</v>
          </cell>
          <cell r="J3815" t="str">
            <v xml:space="preserve">10 </v>
          </cell>
          <cell r="K3815">
            <v>167</v>
          </cell>
          <cell r="L3815">
            <v>0.65278000000000003</v>
          </cell>
          <cell r="M3815">
            <v>-19</v>
          </cell>
          <cell r="N3815">
            <v>18</v>
          </cell>
          <cell r="O3815">
            <v>1</v>
          </cell>
          <cell r="P3815">
            <v>953.04499999999996</v>
          </cell>
          <cell r="Q3815">
            <v>905.45100000000002</v>
          </cell>
          <cell r="R3815">
            <v>905.45100000000002</v>
          </cell>
        </row>
        <row r="3816">
          <cell r="A3816" t="str">
            <v xml:space="preserve">ПРОЕЗД МИРНЫЙ 6 </v>
          </cell>
          <cell r="B3816" t="str">
            <v xml:space="preserve">Киевская 1 ж/д </v>
          </cell>
          <cell r="C3816" t="str">
            <v xml:space="preserve">ИТП Население </v>
          </cell>
          <cell r="D3816">
            <v>6707.2</v>
          </cell>
          <cell r="E3816">
            <v>30570</v>
          </cell>
          <cell r="F3816">
            <v>30570</v>
          </cell>
          <cell r="G3816">
            <v>0</v>
          </cell>
          <cell r="H3816">
            <v>1.19</v>
          </cell>
          <cell r="I3816">
            <v>4.5999999999999996</v>
          </cell>
          <cell r="J3816" t="str">
            <v xml:space="preserve">16 </v>
          </cell>
          <cell r="K3816">
            <v>167</v>
          </cell>
          <cell r="L3816">
            <v>0.48125499999999999</v>
          </cell>
          <cell r="M3816">
            <v>-19</v>
          </cell>
          <cell r="N3816">
            <v>18</v>
          </cell>
          <cell r="O3816">
            <v>1</v>
          </cell>
          <cell r="P3816">
            <v>702.62199999999996</v>
          </cell>
          <cell r="Q3816">
            <v>815.69500000000005</v>
          </cell>
          <cell r="R3816">
            <v>815.69500000000005</v>
          </cell>
        </row>
        <row r="3817">
          <cell r="A3817" t="str">
            <v xml:space="preserve">ПРОЕЗД МИРНЫЙ 6 </v>
          </cell>
          <cell r="B3817" t="str">
            <v xml:space="preserve">Киевская 3 ж/д </v>
          </cell>
          <cell r="C3817" t="str">
            <v xml:space="preserve">ИТП Население </v>
          </cell>
          <cell r="D3817">
            <v>3730</v>
          </cell>
          <cell r="E3817">
            <v>16135</v>
          </cell>
          <cell r="F3817">
            <v>16135</v>
          </cell>
          <cell r="G3817">
            <v>0</v>
          </cell>
          <cell r="H3817">
            <v>1.19</v>
          </cell>
          <cell r="I3817">
            <v>4.5999999999999996</v>
          </cell>
          <cell r="J3817" t="str">
            <v xml:space="preserve">16 </v>
          </cell>
          <cell r="K3817">
            <v>167</v>
          </cell>
          <cell r="L3817">
            <v>0.294659</v>
          </cell>
          <cell r="M3817">
            <v>-19</v>
          </cell>
          <cell r="N3817">
            <v>18</v>
          </cell>
          <cell r="O3817">
            <v>1</v>
          </cell>
          <cell r="P3817">
            <v>430.19600000000003</v>
          </cell>
          <cell r="Q3817">
            <v>453.62400000000002</v>
          </cell>
          <cell r="R3817">
            <v>453.62400000000002</v>
          </cell>
        </row>
        <row r="3818">
          <cell r="A3818" t="str">
            <v xml:space="preserve">ПРОЕЗД МИРНЫЙ 6 </v>
          </cell>
          <cell r="B3818" t="str">
            <v xml:space="preserve">Харьсковская 77/1 ж/д </v>
          </cell>
          <cell r="C3818" t="str">
            <v xml:space="preserve">ИТП Население </v>
          </cell>
          <cell r="D3818">
            <v>3730.9</v>
          </cell>
          <cell r="E3818">
            <v>16135</v>
          </cell>
          <cell r="F3818">
            <v>16135</v>
          </cell>
          <cell r="G3818">
            <v>0</v>
          </cell>
          <cell r="H3818">
            <v>1.19</v>
          </cell>
          <cell r="I3818">
            <v>4.5999999999999996</v>
          </cell>
          <cell r="J3818" t="str">
            <v xml:space="preserve">16 </v>
          </cell>
          <cell r="K3818">
            <v>167</v>
          </cell>
          <cell r="L3818">
            <v>0.294659</v>
          </cell>
          <cell r="M3818">
            <v>-19</v>
          </cell>
          <cell r="N3818">
            <v>18</v>
          </cell>
          <cell r="O3818">
            <v>1</v>
          </cell>
          <cell r="P3818">
            <v>430.19600000000003</v>
          </cell>
          <cell r="Q3818">
            <v>453.73500000000001</v>
          </cell>
          <cell r="R3818">
            <v>453.73500000000001</v>
          </cell>
        </row>
        <row r="3819">
          <cell r="A3819" t="str">
            <v xml:space="preserve">ПРОЕЗД МИРНЫЙ 6 </v>
          </cell>
          <cell r="B3819" t="str">
            <v xml:space="preserve">К Партизан 107 ц\эт </v>
          </cell>
          <cell r="C3819" t="str">
            <v xml:space="preserve">Прочие </v>
          </cell>
          <cell r="D3819">
            <v>274.95999999999998</v>
          </cell>
          <cell r="E3819">
            <v>0</v>
          </cell>
          <cell r="F3819">
            <v>1237.32</v>
          </cell>
          <cell r="G3819">
            <v>0.43</v>
          </cell>
          <cell r="H3819">
            <v>1.19</v>
          </cell>
          <cell r="I3819">
            <v>4.5999999999999996</v>
          </cell>
          <cell r="J3819" t="str">
            <v xml:space="preserve">14 </v>
          </cell>
          <cell r="K3819">
            <v>167</v>
          </cell>
          <cell r="L3819">
            <v>2.4680000000000001E-2</v>
          </cell>
          <cell r="M3819">
            <v>-19</v>
          </cell>
          <cell r="N3819">
            <v>18</v>
          </cell>
          <cell r="O3819">
            <v>1</v>
          </cell>
          <cell r="P3819">
            <v>36.031999999999996</v>
          </cell>
          <cell r="Q3819">
            <v>0</v>
          </cell>
          <cell r="R3819">
            <v>36.031999999999996</v>
          </cell>
        </row>
        <row r="3820">
          <cell r="A3820" t="str">
            <v xml:space="preserve">ПРОЕЗД МИРНЫЙ 6 </v>
          </cell>
          <cell r="B3820" t="str">
            <v xml:space="preserve">ЛУКЬЯНЕНКО 105 встр\пом </v>
          </cell>
          <cell r="C3820" t="str">
            <v xml:space="preserve">Прочие </v>
          </cell>
          <cell r="D3820">
            <v>136.03</v>
          </cell>
          <cell r="E3820">
            <v>0</v>
          </cell>
          <cell r="F3820">
            <v>612.14</v>
          </cell>
          <cell r="G3820">
            <v>0.43</v>
          </cell>
          <cell r="H3820">
            <v>1.19</v>
          </cell>
          <cell r="I3820">
            <v>4.5999999999999996</v>
          </cell>
          <cell r="J3820" t="str">
            <v xml:space="preserve">12 </v>
          </cell>
          <cell r="K3820">
            <v>167</v>
          </cell>
          <cell r="L3820">
            <v>1.221E-2</v>
          </cell>
          <cell r="M3820">
            <v>-19</v>
          </cell>
          <cell r="N3820">
            <v>18</v>
          </cell>
          <cell r="O3820">
            <v>1</v>
          </cell>
          <cell r="P3820">
            <v>17.826000000000001</v>
          </cell>
          <cell r="Q3820">
            <v>0</v>
          </cell>
          <cell r="R3820">
            <v>17.826000000000001</v>
          </cell>
        </row>
        <row r="3821">
          <cell r="A3821" t="str">
            <v xml:space="preserve">ПРОЕЗД МИРНЫЙ 6 </v>
          </cell>
          <cell r="B3821" t="str">
            <v xml:space="preserve">К Партизан 101 ж\д </v>
          </cell>
          <cell r="C3821" t="str">
            <v xml:space="preserve">Население </v>
          </cell>
          <cell r="D3821">
            <v>1958.5</v>
          </cell>
          <cell r="E3821">
            <v>11906</v>
          </cell>
          <cell r="F3821">
            <v>11905.74</v>
          </cell>
          <cell r="G3821">
            <v>0.37</v>
          </cell>
          <cell r="H3821">
            <v>1.19</v>
          </cell>
          <cell r="I3821">
            <v>4.5999999999999996</v>
          </cell>
          <cell r="J3821" t="str">
            <v xml:space="preserve">12 </v>
          </cell>
          <cell r="K3821">
            <v>167</v>
          </cell>
          <cell r="L3821">
            <v>0.20434000000000002</v>
          </cell>
          <cell r="M3821">
            <v>-19</v>
          </cell>
          <cell r="N3821">
            <v>18</v>
          </cell>
          <cell r="O3821">
            <v>1</v>
          </cell>
          <cell r="P3821">
            <v>298.33100000000002</v>
          </cell>
          <cell r="Q3821">
            <v>194.87700000000001</v>
          </cell>
          <cell r="R3821">
            <v>194.87700000000001</v>
          </cell>
        </row>
        <row r="3822">
          <cell r="A3822" t="str">
            <v xml:space="preserve">ПРОЕЗД МИРНЫЙ 6 </v>
          </cell>
          <cell r="B3822" t="str">
            <v xml:space="preserve">К Партизан 103 ж/д </v>
          </cell>
          <cell r="C3822" t="str">
            <v xml:space="preserve">Население </v>
          </cell>
          <cell r="D3822">
            <v>7103.2</v>
          </cell>
          <cell r="E3822">
            <v>20145</v>
          </cell>
          <cell r="F3822">
            <v>20145.18</v>
          </cell>
          <cell r="G3822">
            <v>0.36</v>
          </cell>
          <cell r="H3822">
            <v>1.19</v>
          </cell>
          <cell r="I3822">
            <v>4.5999999999999996</v>
          </cell>
          <cell r="J3822" t="str">
            <v xml:space="preserve">10 </v>
          </cell>
          <cell r="K3822">
            <v>167</v>
          </cell>
          <cell r="L3822">
            <v>0.33641000000000004</v>
          </cell>
          <cell r="M3822">
            <v>-19</v>
          </cell>
          <cell r="N3822">
            <v>18</v>
          </cell>
          <cell r="O3822">
            <v>1</v>
          </cell>
          <cell r="P3822">
            <v>491.15199999999999</v>
          </cell>
          <cell r="Q3822">
            <v>706.79300000000001</v>
          </cell>
          <cell r="R3822">
            <v>706.79300000000001</v>
          </cell>
        </row>
        <row r="3823">
          <cell r="A3823" t="str">
            <v xml:space="preserve">ПРОЕЗД МИРНЫЙ 6 </v>
          </cell>
          <cell r="B3823" t="str">
            <v xml:space="preserve">К Партизан 105 ж/д </v>
          </cell>
          <cell r="C3823" t="str">
            <v xml:space="preserve">Население </v>
          </cell>
          <cell r="D3823">
            <v>5253.6</v>
          </cell>
          <cell r="E3823">
            <v>29330</v>
          </cell>
          <cell r="F3823">
            <v>29329.71</v>
          </cell>
          <cell r="G3823">
            <v>0.35</v>
          </cell>
          <cell r="H3823">
            <v>1.19</v>
          </cell>
          <cell r="I3823">
            <v>4.5999999999999996</v>
          </cell>
          <cell r="J3823" t="str">
            <v xml:space="preserve">12 </v>
          </cell>
          <cell r="K3823">
            <v>167</v>
          </cell>
          <cell r="L3823">
            <v>0.47618000000000005</v>
          </cell>
          <cell r="M3823">
            <v>-19</v>
          </cell>
          <cell r="N3823">
            <v>18</v>
          </cell>
          <cell r="O3823">
            <v>1</v>
          </cell>
          <cell r="P3823">
            <v>695.21199999999999</v>
          </cell>
          <cell r="Q3823">
            <v>522.75099999999998</v>
          </cell>
          <cell r="R3823">
            <v>522.75099999999998</v>
          </cell>
        </row>
        <row r="3824">
          <cell r="A3824" t="str">
            <v xml:space="preserve">ПРОЕЗД МИРНЫЙ 6 </v>
          </cell>
          <cell r="B3824" t="str">
            <v xml:space="preserve">К Партизан 107 ж\д </v>
          </cell>
          <cell r="C3824" t="str">
            <v xml:space="preserve">Население </v>
          </cell>
          <cell r="D3824">
            <v>5532.4</v>
          </cell>
          <cell r="E3824">
            <v>32165</v>
          </cell>
          <cell r="F3824">
            <v>32165.52</v>
          </cell>
          <cell r="G3824">
            <v>0.34</v>
          </cell>
          <cell r="H3824">
            <v>1.19</v>
          </cell>
          <cell r="I3824">
            <v>4.5999999999999996</v>
          </cell>
          <cell r="J3824" t="str">
            <v xml:space="preserve">14 </v>
          </cell>
          <cell r="K3824">
            <v>167</v>
          </cell>
          <cell r="L3824">
            <v>0.50729999999999997</v>
          </cell>
          <cell r="M3824">
            <v>-19</v>
          </cell>
          <cell r="N3824">
            <v>18</v>
          </cell>
          <cell r="O3824">
            <v>1</v>
          </cell>
          <cell r="P3824">
            <v>740.649</v>
          </cell>
          <cell r="Q3824">
            <v>672.82399999999996</v>
          </cell>
          <cell r="R3824">
            <v>672.82399999999996</v>
          </cell>
        </row>
        <row r="3825">
          <cell r="A3825" t="str">
            <v xml:space="preserve">ПРОЕЗД МИРНЫЙ 6 </v>
          </cell>
          <cell r="B3825" t="str">
            <v xml:space="preserve">К Партизан 109 ж/д от </v>
          </cell>
          <cell r="C3825" t="str">
            <v xml:space="preserve">Население </v>
          </cell>
          <cell r="D3825">
            <v>6760.8</v>
          </cell>
          <cell r="E3825">
            <v>33869</v>
          </cell>
          <cell r="F3825">
            <v>33869.22</v>
          </cell>
          <cell r="G3825">
            <v>0.34</v>
          </cell>
          <cell r="H3825">
            <v>1.19</v>
          </cell>
          <cell r="I3825">
            <v>4.5999999999999996</v>
          </cell>
          <cell r="J3825" t="str">
            <v xml:space="preserve">10 </v>
          </cell>
          <cell r="K3825">
            <v>167</v>
          </cell>
          <cell r="L3825">
            <v>0.53417000000000003</v>
          </cell>
          <cell r="M3825">
            <v>-19</v>
          </cell>
          <cell r="N3825">
            <v>18</v>
          </cell>
          <cell r="O3825">
            <v>1</v>
          </cell>
          <cell r="P3825">
            <v>779.87699999999995</v>
          </cell>
          <cell r="Q3825">
            <v>672.71900000000005</v>
          </cell>
          <cell r="R3825">
            <v>672.71900000000005</v>
          </cell>
        </row>
        <row r="3826">
          <cell r="A3826" t="str">
            <v xml:space="preserve">ПРОЕЗД МИРНЫЙ 6 </v>
          </cell>
          <cell r="B3826" t="str">
            <v xml:space="preserve">К Партизан 79 ТСЖ"УРОЖ-2000" </v>
          </cell>
          <cell r="C3826" t="str">
            <v xml:space="preserve">Население </v>
          </cell>
          <cell r="D3826">
            <v>4108.7</v>
          </cell>
          <cell r="E3826">
            <v>28019</v>
          </cell>
          <cell r="F3826">
            <v>28018.99</v>
          </cell>
          <cell r="G3826">
            <v>0.35</v>
          </cell>
          <cell r="H3826">
            <v>1.19</v>
          </cell>
          <cell r="I3826">
            <v>4.5999999999999996</v>
          </cell>
          <cell r="J3826" t="str">
            <v xml:space="preserve">7 </v>
          </cell>
          <cell r="K3826">
            <v>167</v>
          </cell>
          <cell r="L3826">
            <v>0.45490000000000003</v>
          </cell>
          <cell r="M3826">
            <v>-19</v>
          </cell>
          <cell r="N3826">
            <v>18</v>
          </cell>
          <cell r="O3826">
            <v>1</v>
          </cell>
          <cell r="P3826">
            <v>664.14300000000003</v>
          </cell>
          <cell r="Q3826">
            <v>408.83</v>
          </cell>
          <cell r="R3826">
            <v>408.83</v>
          </cell>
        </row>
        <row r="3827">
          <cell r="A3827" t="str">
            <v xml:space="preserve">ПРОЕЗД МИРНЫЙ 6 </v>
          </cell>
          <cell r="B3827" t="str">
            <v xml:space="preserve">ЛУКЬЯНЕНКО 101 ж/д от </v>
          </cell>
          <cell r="C3827" t="str">
            <v xml:space="preserve">Население </v>
          </cell>
          <cell r="D3827">
            <v>8370</v>
          </cell>
          <cell r="E3827">
            <v>47586</v>
          </cell>
          <cell r="F3827">
            <v>47585.7</v>
          </cell>
          <cell r="G3827">
            <v>0.34</v>
          </cell>
          <cell r="H3827">
            <v>1.19</v>
          </cell>
          <cell r="I3827">
            <v>4.5999999999999996</v>
          </cell>
          <cell r="J3827" t="str">
            <v xml:space="preserve">12 </v>
          </cell>
          <cell r="K3827">
            <v>167</v>
          </cell>
          <cell r="L3827">
            <v>0.75050000000000006</v>
          </cell>
          <cell r="M3827">
            <v>-19</v>
          </cell>
          <cell r="N3827">
            <v>18</v>
          </cell>
          <cell r="O3827">
            <v>1</v>
          </cell>
          <cell r="P3827">
            <v>1095.7139999999999</v>
          </cell>
          <cell r="Q3827">
            <v>832.84199999999998</v>
          </cell>
          <cell r="R3827">
            <v>832.84199999999998</v>
          </cell>
        </row>
        <row r="3828">
          <cell r="A3828" t="str">
            <v xml:space="preserve">ПРОЕЗД МИРНЫЙ 6 </v>
          </cell>
          <cell r="B3828" t="str">
            <v xml:space="preserve">ЛУКЬЯНЕНКО 103 ж/д от </v>
          </cell>
          <cell r="C3828" t="str">
            <v xml:space="preserve">Население </v>
          </cell>
          <cell r="D3828">
            <v>10182</v>
          </cell>
          <cell r="E3828">
            <v>29438</v>
          </cell>
          <cell r="F3828">
            <v>29438.73</v>
          </cell>
          <cell r="G3828">
            <v>0.35</v>
          </cell>
          <cell r="H3828">
            <v>1.19</v>
          </cell>
          <cell r="I3828">
            <v>4.5999999999999996</v>
          </cell>
          <cell r="J3828" t="str">
            <v xml:space="preserve">12 </v>
          </cell>
          <cell r="K3828">
            <v>167</v>
          </cell>
          <cell r="L3828">
            <v>0.47795000000000004</v>
          </cell>
          <cell r="M3828">
            <v>-19</v>
          </cell>
          <cell r="N3828">
            <v>18</v>
          </cell>
          <cell r="O3828">
            <v>1</v>
          </cell>
          <cell r="P3828">
            <v>697.79700000000003</v>
          </cell>
          <cell r="Q3828">
            <v>1013.1420000000001</v>
          </cell>
          <cell r="R3828">
            <v>1013.1420000000001</v>
          </cell>
        </row>
        <row r="3829">
          <cell r="A3829" t="str">
            <v xml:space="preserve">ПРОЕЗД МИРНЫЙ 6 </v>
          </cell>
          <cell r="B3829" t="str">
            <v xml:space="preserve">Лукьяненко 105 ж\д </v>
          </cell>
          <cell r="C3829" t="str">
            <v xml:space="preserve">ИТП Население </v>
          </cell>
          <cell r="D3829">
            <v>2922.9</v>
          </cell>
          <cell r="E3829">
            <v>17532</v>
          </cell>
          <cell r="F3829">
            <v>17532.330000000002</v>
          </cell>
          <cell r="G3829">
            <v>0.37</v>
          </cell>
          <cell r="H3829">
            <v>1.19</v>
          </cell>
          <cell r="I3829">
            <v>4.5999999999999996</v>
          </cell>
          <cell r="J3829" t="str">
            <v xml:space="preserve">12 </v>
          </cell>
          <cell r="K3829">
            <v>167</v>
          </cell>
          <cell r="L3829">
            <v>0.30091000000000001</v>
          </cell>
          <cell r="M3829">
            <v>-19</v>
          </cell>
          <cell r="N3829">
            <v>18</v>
          </cell>
          <cell r="O3829">
            <v>1</v>
          </cell>
          <cell r="P3829">
            <v>439.322</v>
          </cell>
          <cell r="Q3829">
            <v>290.83699999999999</v>
          </cell>
          <cell r="R3829">
            <v>290.83699999999999</v>
          </cell>
        </row>
        <row r="3830">
          <cell r="A3830" t="str">
            <v xml:space="preserve">ПРОЕЗД МИРНЫЙ 6 </v>
          </cell>
          <cell r="B3830" t="str">
            <v xml:space="preserve">Вавилова 1 МАГ N35 </v>
          </cell>
          <cell r="C3830" t="str">
            <v xml:space="preserve">Прочие </v>
          </cell>
          <cell r="D3830">
            <v>443.68</v>
          </cell>
          <cell r="E3830">
            <v>2160</v>
          </cell>
          <cell r="F3830">
            <v>1996.57</v>
          </cell>
          <cell r="G3830">
            <v>0.38</v>
          </cell>
          <cell r="H3830">
            <v>1.19</v>
          </cell>
          <cell r="I3830">
            <v>4.5999999999999996</v>
          </cell>
          <cell r="J3830" t="str">
            <v xml:space="preserve"> </v>
          </cell>
          <cell r="K3830">
            <v>167</v>
          </cell>
          <cell r="L3830">
            <v>3.2340000000000001E-2</v>
          </cell>
          <cell r="M3830">
            <v>-19</v>
          </cell>
          <cell r="N3830">
            <v>15</v>
          </cell>
          <cell r="O3830">
            <v>1</v>
          </cell>
          <cell r="P3830">
            <v>39.945</v>
          </cell>
          <cell r="Q3830">
            <v>0</v>
          </cell>
          <cell r="R3830">
            <v>39.945</v>
          </cell>
        </row>
        <row r="3831">
          <cell r="A3831" t="str">
            <v xml:space="preserve">ПРОЕЗД МИРНЫЙ 6 </v>
          </cell>
          <cell r="B3831" t="str">
            <v xml:space="preserve">Платановый б-р 12 цок.эт </v>
          </cell>
          <cell r="C3831" t="str">
            <v xml:space="preserve">Прочие </v>
          </cell>
          <cell r="D3831">
            <v>84.33</v>
          </cell>
          <cell r="E3831">
            <v>0</v>
          </cell>
          <cell r="F3831">
            <v>379.47</v>
          </cell>
          <cell r="G3831">
            <v>0.43</v>
          </cell>
          <cell r="H3831">
            <v>1.19</v>
          </cell>
          <cell r="I3831">
            <v>4.5999999999999996</v>
          </cell>
          <cell r="J3831" t="str">
            <v xml:space="preserve">10 </v>
          </cell>
          <cell r="K3831">
            <v>167</v>
          </cell>
          <cell r="L3831">
            <v>7.5689999999999993E-3</v>
          </cell>
          <cell r="M3831">
            <v>-19</v>
          </cell>
          <cell r="N3831">
            <v>18</v>
          </cell>
          <cell r="O3831">
            <v>1</v>
          </cell>
          <cell r="P3831">
            <v>11.052</v>
          </cell>
          <cell r="Q3831">
            <v>0</v>
          </cell>
          <cell r="R3831">
            <v>11.052</v>
          </cell>
        </row>
        <row r="3832">
          <cell r="A3832" t="str">
            <v xml:space="preserve">ПРОЕЗД МИРНЫЙ 6 </v>
          </cell>
          <cell r="B3832" t="str">
            <v xml:space="preserve">Платановый б-р 12 ж/д </v>
          </cell>
          <cell r="C3832" t="str">
            <v xml:space="preserve">Население </v>
          </cell>
          <cell r="D3832">
            <v>3739.3</v>
          </cell>
          <cell r="E3832">
            <v>16827</v>
          </cell>
          <cell r="F3832">
            <v>16826.8</v>
          </cell>
          <cell r="G3832">
            <v>0.37</v>
          </cell>
          <cell r="H3832">
            <v>1.19</v>
          </cell>
          <cell r="I3832">
            <v>4.5999999999999996</v>
          </cell>
          <cell r="J3832" t="str">
            <v xml:space="preserve">10 </v>
          </cell>
          <cell r="K3832">
            <v>167</v>
          </cell>
          <cell r="L3832">
            <v>0.28880099999999997</v>
          </cell>
          <cell r="M3832">
            <v>-19</v>
          </cell>
          <cell r="N3832">
            <v>18</v>
          </cell>
          <cell r="O3832">
            <v>1</v>
          </cell>
          <cell r="P3832">
            <v>421.64299999999997</v>
          </cell>
          <cell r="Q3832">
            <v>372.07</v>
          </cell>
          <cell r="R3832">
            <v>372.07</v>
          </cell>
        </row>
        <row r="3833">
          <cell r="A3833" t="str">
            <v xml:space="preserve">ПРОЕЗД МИРНЫЙ 6 </v>
          </cell>
          <cell r="B3833" t="str">
            <v xml:space="preserve">Калинина 1\16 кафе </v>
          </cell>
          <cell r="C3833" t="str">
            <v xml:space="preserve">Прочие </v>
          </cell>
          <cell r="D3833">
            <v>133.12</v>
          </cell>
          <cell r="E3833">
            <v>0</v>
          </cell>
          <cell r="F3833">
            <v>599.04</v>
          </cell>
          <cell r="G3833">
            <v>0.35</v>
          </cell>
          <cell r="H3833">
            <v>1.19</v>
          </cell>
          <cell r="I3833">
            <v>4.5999999999999996</v>
          </cell>
          <cell r="J3833" t="str">
            <v xml:space="preserve"> </v>
          </cell>
          <cell r="K3833">
            <v>167</v>
          </cell>
          <cell r="L3833">
            <v>9.1999999999999998E-3</v>
          </cell>
          <cell r="M3833">
            <v>-19</v>
          </cell>
          <cell r="N3833">
            <v>16</v>
          </cell>
          <cell r="O3833">
            <v>1</v>
          </cell>
          <cell r="P3833">
            <v>12.092000000000001</v>
          </cell>
          <cell r="Q3833">
            <v>0</v>
          </cell>
          <cell r="R3833">
            <v>12.092000000000001</v>
          </cell>
        </row>
        <row r="3834">
          <cell r="A3834" t="str">
            <v xml:space="preserve">ПРОЕЗД МИРНЫЙ 6 </v>
          </cell>
          <cell r="B3834" t="str">
            <v xml:space="preserve">Р Набережная 9 </v>
          </cell>
          <cell r="C3834" t="str">
            <v xml:space="preserve">Население </v>
          </cell>
          <cell r="D3834">
            <v>14134</v>
          </cell>
          <cell r="E3834">
            <v>0</v>
          </cell>
          <cell r="F3834">
            <v>53384.11</v>
          </cell>
          <cell r="G3834">
            <v>0.34</v>
          </cell>
          <cell r="H3834">
            <v>1.19</v>
          </cell>
          <cell r="I3834">
            <v>4.5999999999999996</v>
          </cell>
          <cell r="J3834" t="str">
            <v xml:space="preserve">10 </v>
          </cell>
          <cell r="K3834">
            <v>167</v>
          </cell>
          <cell r="L3834">
            <v>0.84195000000000009</v>
          </cell>
          <cell r="M3834">
            <v>-19</v>
          </cell>
          <cell r="N3834">
            <v>18</v>
          </cell>
          <cell r="O3834">
            <v>1</v>
          </cell>
          <cell r="P3834">
            <v>1229.2280000000001</v>
          </cell>
          <cell r="Q3834">
            <v>1406.3779999999999</v>
          </cell>
          <cell r="R3834">
            <v>1406.3779999999999</v>
          </cell>
        </row>
        <row r="3835">
          <cell r="A3835" t="str">
            <v xml:space="preserve">ПРОЕЗД МИРНЫЙ 6 </v>
          </cell>
          <cell r="B3835" t="str">
            <v xml:space="preserve">П Куб Яблоневая 39 </v>
          </cell>
          <cell r="C3835" t="str">
            <v xml:space="preserve">Население </v>
          </cell>
          <cell r="D3835">
            <v>73.900000000000006</v>
          </cell>
          <cell r="E3835">
            <v>333</v>
          </cell>
          <cell r="F3835">
            <v>332.69</v>
          </cell>
          <cell r="G3835">
            <v>0.74</v>
          </cell>
          <cell r="H3835">
            <v>1.19</v>
          </cell>
          <cell r="I3835">
            <v>4.5999999999999996</v>
          </cell>
          <cell r="J3835" t="str">
            <v xml:space="preserve">1 </v>
          </cell>
          <cell r="K3835">
            <v>167</v>
          </cell>
          <cell r="L3835">
            <v>1.1420000000000001E-2</v>
          </cell>
          <cell r="M3835">
            <v>-19</v>
          </cell>
          <cell r="N3835">
            <v>18</v>
          </cell>
          <cell r="O3835">
            <v>1</v>
          </cell>
          <cell r="P3835">
            <v>16.675000000000001</v>
          </cell>
          <cell r="Q3835">
            <v>9.8060000000000009</v>
          </cell>
          <cell r="R3835">
            <v>9.8060000000000009</v>
          </cell>
        </row>
        <row r="3836">
          <cell r="A3836" t="str">
            <v xml:space="preserve">ПРОЕЗД МИРНЫЙ 6 </v>
          </cell>
          <cell r="B3836" t="str">
            <v xml:space="preserve">П Куб Яблоневая 38 </v>
          </cell>
          <cell r="C3836" t="str">
            <v xml:space="preserve">Население </v>
          </cell>
          <cell r="D3836">
            <v>70.2</v>
          </cell>
          <cell r="E3836">
            <v>275</v>
          </cell>
          <cell r="F3836">
            <v>292.49</v>
          </cell>
          <cell r="G3836">
            <v>0.74</v>
          </cell>
          <cell r="H3836">
            <v>1.19</v>
          </cell>
          <cell r="I3836">
            <v>4.5999999999999996</v>
          </cell>
          <cell r="J3836" t="str">
            <v xml:space="preserve">1 </v>
          </cell>
          <cell r="K3836">
            <v>167</v>
          </cell>
          <cell r="L3836">
            <v>1.004E-2</v>
          </cell>
          <cell r="M3836">
            <v>-19</v>
          </cell>
          <cell r="N3836">
            <v>18</v>
          </cell>
          <cell r="O3836">
            <v>1</v>
          </cell>
          <cell r="P3836">
            <v>14.657999999999999</v>
          </cell>
          <cell r="Q3836">
            <v>9.3149999999999995</v>
          </cell>
          <cell r="R3836">
            <v>9.3149999999999995</v>
          </cell>
        </row>
        <row r="3837">
          <cell r="A3837" t="str">
            <v xml:space="preserve">ПРОЕЗД МИРНЫЙ 6 </v>
          </cell>
          <cell r="B3837" t="str">
            <v xml:space="preserve">Б Кольцо 17 цок.эт </v>
          </cell>
          <cell r="C3837" t="str">
            <v xml:space="preserve">Прочие </v>
          </cell>
          <cell r="D3837">
            <v>50.69</v>
          </cell>
          <cell r="E3837">
            <v>0</v>
          </cell>
          <cell r="F3837">
            <v>228.11</v>
          </cell>
          <cell r="G3837">
            <v>0.43</v>
          </cell>
          <cell r="H3837">
            <v>1.19</v>
          </cell>
          <cell r="I3837">
            <v>4.5999999999999996</v>
          </cell>
          <cell r="J3837" t="str">
            <v xml:space="preserve"> </v>
          </cell>
          <cell r="K3837">
            <v>167</v>
          </cell>
          <cell r="L3837">
            <v>4.5500000000000002E-3</v>
          </cell>
          <cell r="M3837">
            <v>-19</v>
          </cell>
          <cell r="N3837">
            <v>18</v>
          </cell>
          <cell r="O3837">
            <v>1</v>
          </cell>
          <cell r="P3837">
            <v>6.6429999999999998</v>
          </cell>
          <cell r="Q3837">
            <v>0</v>
          </cell>
          <cell r="R3837">
            <v>6.6429999999999998</v>
          </cell>
        </row>
        <row r="3838">
          <cell r="A3838" t="str">
            <v xml:space="preserve">ПРОЕЗД МИРНЫЙ 6 </v>
          </cell>
          <cell r="B3838" t="str">
            <v xml:space="preserve">Калинина 70/5 </v>
          </cell>
          <cell r="C3838" t="str">
            <v xml:space="preserve">Прочие </v>
          </cell>
          <cell r="D3838">
            <v>142.1</v>
          </cell>
          <cell r="E3838">
            <v>507</v>
          </cell>
          <cell r="F3838">
            <v>402.55</v>
          </cell>
          <cell r="G3838">
            <v>0.37</v>
          </cell>
          <cell r="H3838">
            <v>1.19</v>
          </cell>
          <cell r="I3838">
            <v>4.5999999999999996</v>
          </cell>
          <cell r="J3838" t="str">
            <v xml:space="preserve"> </v>
          </cell>
          <cell r="K3838">
            <v>167</v>
          </cell>
          <cell r="L3838">
            <v>6.8500000000000002E-3</v>
          </cell>
          <cell r="M3838">
            <v>-19</v>
          </cell>
          <cell r="N3838">
            <v>18</v>
          </cell>
          <cell r="O3838">
            <v>1</v>
          </cell>
          <cell r="P3838">
            <v>10.000999999999999</v>
          </cell>
          <cell r="Q3838">
            <v>0</v>
          </cell>
          <cell r="R3838">
            <v>10.000999999999999</v>
          </cell>
        </row>
        <row r="3839">
          <cell r="A3839" t="str">
            <v xml:space="preserve">ПРОЕЗД МИРНЫЙ 6 </v>
          </cell>
          <cell r="B3839" t="str">
            <v xml:space="preserve">П Чекистов 1 магазин </v>
          </cell>
          <cell r="C3839" t="str">
            <v xml:space="preserve">Прочие </v>
          </cell>
          <cell r="D3839">
            <v>143.72</v>
          </cell>
          <cell r="E3839">
            <v>0</v>
          </cell>
          <cell r="F3839">
            <v>646.73</v>
          </cell>
          <cell r="G3839">
            <v>0.38</v>
          </cell>
          <cell r="H3839">
            <v>1.19</v>
          </cell>
          <cell r="I3839">
            <v>4.5999999999999996</v>
          </cell>
          <cell r="J3839" t="str">
            <v xml:space="preserve"> </v>
          </cell>
          <cell r="K3839">
            <v>167</v>
          </cell>
          <cell r="L3839">
            <v>1.14E-2</v>
          </cell>
          <cell r="M3839">
            <v>-19</v>
          </cell>
          <cell r="N3839">
            <v>18</v>
          </cell>
          <cell r="O3839">
            <v>1</v>
          </cell>
          <cell r="P3839">
            <v>16.643000000000001</v>
          </cell>
          <cell r="Q3839">
            <v>0</v>
          </cell>
          <cell r="R3839">
            <v>16.643000000000001</v>
          </cell>
        </row>
        <row r="3840">
          <cell r="A3840" t="str">
            <v xml:space="preserve">ПРОЕЗД МИРНЫЙ 6 </v>
          </cell>
          <cell r="B3840" t="str">
            <v xml:space="preserve">Р Набережная 29 магазин </v>
          </cell>
          <cell r="C3840" t="str">
            <v xml:space="preserve">Прочие </v>
          </cell>
          <cell r="D3840">
            <v>242</v>
          </cell>
          <cell r="E3840">
            <v>0</v>
          </cell>
          <cell r="F3840">
            <v>1202</v>
          </cell>
          <cell r="G3840">
            <v>0.38</v>
          </cell>
          <cell r="H3840">
            <v>1.19</v>
          </cell>
          <cell r="I3840">
            <v>4.5999999999999996</v>
          </cell>
          <cell r="J3840" t="str">
            <v xml:space="preserve"> </v>
          </cell>
          <cell r="K3840">
            <v>167</v>
          </cell>
          <cell r="L3840">
            <v>2.1184999999999999E-2</v>
          </cell>
          <cell r="M3840">
            <v>-19</v>
          </cell>
          <cell r="N3840">
            <v>18</v>
          </cell>
          <cell r="O3840">
            <v>1</v>
          </cell>
          <cell r="P3840">
            <v>30.928999999999998</v>
          </cell>
          <cell r="Q3840">
            <v>0</v>
          </cell>
          <cell r="R3840">
            <v>30.928999999999998</v>
          </cell>
        </row>
        <row r="3841">
          <cell r="A3841" t="str">
            <v xml:space="preserve">ПРОЕЗД МИРНЫЙ 6 </v>
          </cell>
          <cell r="B3841" t="str">
            <v xml:space="preserve">П Куб Северная 703а ж/д цо </v>
          </cell>
          <cell r="C3841" t="str">
            <v xml:space="preserve">Население </v>
          </cell>
          <cell r="D3841">
            <v>108.7</v>
          </cell>
          <cell r="E3841">
            <v>469</v>
          </cell>
          <cell r="F3841">
            <v>469</v>
          </cell>
          <cell r="G3841">
            <v>0</v>
          </cell>
          <cell r="H3841">
            <v>1.19</v>
          </cell>
          <cell r="I3841">
            <v>4.5999999999999996</v>
          </cell>
          <cell r="J3841" t="str">
            <v xml:space="preserve">1 </v>
          </cell>
          <cell r="K3841">
            <v>167</v>
          </cell>
          <cell r="L3841">
            <v>1.3906E-2</v>
          </cell>
          <cell r="M3841">
            <v>-19</v>
          </cell>
          <cell r="N3841">
            <v>18</v>
          </cell>
          <cell r="O3841">
            <v>1</v>
          </cell>
          <cell r="P3841">
            <v>20.303000000000001</v>
          </cell>
          <cell r="Q3841">
            <v>14.423</v>
          </cell>
          <cell r="R3841">
            <v>14.423</v>
          </cell>
        </row>
        <row r="3842">
          <cell r="A3842" t="str">
            <v xml:space="preserve">ПРОЕЗД МИРНЫЙ 6 </v>
          </cell>
          <cell r="B3842" t="str">
            <v xml:space="preserve">П Чекистов 19 ж/д </v>
          </cell>
          <cell r="C3842" t="str">
            <v xml:space="preserve">ИТП Население </v>
          </cell>
          <cell r="D3842">
            <v>5711.2</v>
          </cell>
          <cell r="E3842">
            <v>25701</v>
          </cell>
          <cell r="F3842">
            <v>25700.61</v>
          </cell>
          <cell r="G3842">
            <v>0.35</v>
          </cell>
          <cell r="H3842">
            <v>1.19</v>
          </cell>
          <cell r="I3842">
            <v>4.5999999999999996</v>
          </cell>
          <cell r="J3842" t="str">
            <v xml:space="preserve">12 </v>
          </cell>
          <cell r="K3842">
            <v>167</v>
          </cell>
          <cell r="L3842">
            <v>0.41726000000000002</v>
          </cell>
          <cell r="M3842">
            <v>-19</v>
          </cell>
          <cell r="N3842">
            <v>18</v>
          </cell>
          <cell r="O3842">
            <v>1</v>
          </cell>
          <cell r="P3842">
            <v>609.19000000000005</v>
          </cell>
          <cell r="Q3842">
            <v>568.28499999999997</v>
          </cell>
          <cell r="R3842">
            <v>568.28499999999997</v>
          </cell>
        </row>
        <row r="3843">
          <cell r="A3843" t="str">
            <v xml:space="preserve">ПРОЕЗД МИРНЫЙ 6 </v>
          </cell>
          <cell r="B3843" t="str">
            <v xml:space="preserve">Вавилова 14 п/о 39 </v>
          </cell>
          <cell r="C3843" t="str">
            <v xml:space="preserve">Прочие </v>
          </cell>
          <cell r="D3843">
            <v>81.44</v>
          </cell>
          <cell r="E3843">
            <v>240</v>
          </cell>
          <cell r="F3843">
            <v>366.48</v>
          </cell>
          <cell r="G3843">
            <v>0.43</v>
          </cell>
          <cell r="H3843">
            <v>1.19</v>
          </cell>
          <cell r="I3843">
            <v>4.5999999999999996</v>
          </cell>
          <cell r="J3843" t="str">
            <v xml:space="preserve"> </v>
          </cell>
          <cell r="K3843">
            <v>167</v>
          </cell>
          <cell r="L3843">
            <v>7.3100000000000005E-3</v>
          </cell>
          <cell r="M3843">
            <v>-19</v>
          </cell>
          <cell r="N3843">
            <v>18</v>
          </cell>
          <cell r="O3843">
            <v>1</v>
          </cell>
          <cell r="P3843">
            <v>10.672000000000001</v>
          </cell>
          <cell r="Q3843">
            <v>0</v>
          </cell>
          <cell r="R3843">
            <v>10.672000000000001</v>
          </cell>
        </row>
        <row r="3844">
          <cell r="A3844" t="str">
            <v xml:space="preserve">ПРОЕЗД МИРНЫЙ 6 </v>
          </cell>
          <cell r="B3844" t="str">
            <v xml:space="preserve">К Партизан 77 ПО-12 </v>
          </cell>
          <cell r="C3844" t="str">
            <v xml:space="preserve">Прочие </v>
          </cell>
          <cell r="D3844">
            <v>175.14</v>
          </cell>
          <cell r="E3844">
            <v>0</v>
          </cell>
          <cell r="F3844">
            <v>788.11</v>
          </cell>
          <cell r="G3844">
            <v>0.43</v>
          </cell>
          <cell r="H3844">
            <v>1.19</v>
          </cell>
          <cell r="I3844">
            <v>4.5999999999999996</v>
          </cell>
          <cell r="J3844" t="str">
            <v xml:space="preserve"> </v>
          </cell>
          <cell r="K3844">
            <v>167</v>
          </cell>
          <cell r="L3844">
            <v>1.5720000000000001E-2</v>
          </cell>
          <cell r="M3844">
            <v>-19</v>
          </cell>
          <cell r="N3844">
            <v>18</v>
          </cell>
          <cell r="O3844">
            <v>1</v>
          </cell>
          <cell r="P3844">
            <v>22.95</v>
          </cell>
          <cell r="Q3844">
            <v>0</v>
          </cell>
          <cell r="R3844">
            <v>22.95</v>
          </cell>
        </row>
        <row r="3845">
          <cell r="A3845" t="str">
            <v xml:space="preserve">ПРОЕЗД МИРНЫЙ 6 </v>
          </cell>
          <cell r="B3845" t="str">
            <v xml:space="preserve">П Чекистов 7/3 ПО-89 </v>
          </cell>
          <cell r="C3845" t="str">
            <v xml:space="preserve">Прочие </v>
          </cell>
          <cell r="D3845">
            <v>308.87</v>
          </cell>
          <cell r="E3845">
            <v>875</v>
          </cell>
          <cell r="F3845">
            <v>1389.93</v>
          </cell>
          <cell r="G3845">
            <v>0.43</v>
          </cell>
          <cell r="H3845">
            <v>1.19</v>
          </cell>
          <cell r="I3845">
            <v>4.5999999999999996</v>
          </cell>
          <cell r="J3845" t="str">
            <v xml:space="preserve"> </v>
          </cell>
          <cell r="K3845">
            <v>167</v>
          </cell>
          <cell r="L3845">
            <v>2.7723999999999999E-2</v>
          </cell>
          <cell r="M3845">
            <v>-19</v>
          </cell>
          <cell r="N3845">
            <v>18</v>
          </cell>
          <cell r="O3845">
            <v>1</v>
          </cell>
          <cell r="P3845">
            <v>40.475999999999999</v>
          </cell>
          <cell r="Q3845">
            <v>0</v>
          </cell>
          <cell r="R3845">
            <v>40.475999999999999</v>
          </cell>
        </row>
        <row r="3846">
          <cell r="A3846" t="str">
            <v xml:space="preserve">ПРОЕЗД МИРНЫЙ 6 </v>
          </cell>
          <cell r="B3846" t="str">
            <v xml:space="preserve">Уч Куб 1от Красная 10 п/о 64 </v>
          </cell>
          <cell r="C3846" t="str">
            <v xml:space="preserve">Прочие </v>
          </cell>
          <cell r="D3846">
            <v>51</v>
          </cell>
          <cell r="E3846">
            <v>287</v>
          </cell>
          <cell r="F3846">
            <v>247</v>
          </cell>
          <cell r="G3846">
            <v>0.43</v>
          </cell>
          <cell r="H3846">
            <v>1.19</v>
          </cell>
          <cell r="I3846">
            <v>4.5999999999999996</v>
          </cell>
          <cell r="J3846" t="str">
            <v xml:space="preserve"> </v>
          </cell>
          <cell r="K3846">
            <v>167</v>
          </cell>
          <cell r="L3846">
            <v>4.9259999999999998E-3</v>
          </cell>
          <cell r="M3846">
            <v>-19</v>
          </cell>
          <cell r="N3846">
            <v>18</v>
          </cell>
          <cell r="O3846">
            <v>1</v>
          </cell>
          <cell r="P3846">
            <v>7.19</v>
          </cell>
          <cell r="Q3846">
            <v>0</v>
          </cell>
          <cell r="R3846">
            <v>7.19</v>
          </cell>
        </row>
        <row r="3847">
          <cell r="A3847" t="str">
            <v xml:space="preserve">ПРОЕЗД МИРНЫЙ 6 </v>
          </cell>
          <cell r="B3847" t="str">
            <v xml:space="preserve">К Партизан 4\3 цок.этаж </v>
          </cell>
          <cell r="C3847" t="str">
            <v xml:space="preserve">Прочие </v>
          </cell>
          <cell r="D3847">
            <v>57.38</v>
          </cell>
          <cell r="E3847">
            <v>0</v>
          </cell>
          <cell r="F3847">
            <v>258.19</v>
          </cell>
          <cell r="G3847">
            <v>0.43</v>
          </cell>
          <cell r="H3847">
            <v>1.19</v>
          </cell>
          <cell r="I3847">
            <v>4.5999999999999996</v>
          </cell>
          <cell r="J3847" t="str">
            <v xml:space="preserve"> </v>
          </cell>
          <cell r="K3847">
            <v>167</v>
          </cell>
          <cell r="L3847">
            <v>5.1500000000000001E-3</v>
          </cell>
          <cell r="M3847">
            <v>-19</v>
          </cell>
          <cell r="N3847">
            <v>18</v>
          </cell>
          <cell r="O3847">
            <v>1</v>
          </cell>
          <cell r="P3847">
            <v>7.5190000000000001</v>
          </cell>
          <cell r="Q3847">
            <v>0</v>
          </cell>
          <cell r="R3847">
            <v>7.5190000000000001</v>
          </cell>
        </row>
        <row r="3848">
          <cell r="A3848" t="str">
            <v xml:space="preserve">ПРОЕЗД МИРНЫЙ 6 </v>
          </cell>
          <cell r="B3848" t="str">
            <v xml:space="preserve">Лукьяненко 111 зд 1 </v>
          </cell>
          <cell r="C3848" t="str">
            <v xml:space="preserve">Бюджет </v>
          </cell>
          <cell r="D3848">
            <v>876.68</v>
          </cell>
          <cell r="E3848">
            <v>3221</v>
          </cell>
          <cell r="F3848">
            <v>3945.08</v>
          </cell>
          <cell r="G3848">
            <v>0.38</v>
          </cell>
          <cell r="H3848">
            <v>1.19</v>
          </cell>
          <cell r="I3848">
            <v>4.5999999999999996</v>
          </cell>
          <cell r="J3848" t="str">
            <v xml:space="preserve"> </v>
          </cell>
          <cell r="K3848">
            <v>167</v>
          </cell>
          <cell r="L3848">
            <v>6.9540000000000005E-2</v>
          </cell>
          <cell r="M3848">
            <v>-19</v>
          </cell>
          <cell r="N3848">
            <v>18</v>
          </cell>
          <cell r="O3848">
            <v>1</v>
          </cell>
          <cell r="P3848">
            <v>101.527</v>
          </cell>
          <cell r="Q3848">
            <v>0</v>
          </cell>
          <cell r="R3848">
            <v>101.527</v>
          </cell>
        </row>
        <row r="3849">
          <cell r="A3849" t="str">
            <v xml:space="preserve">ПРОЕЗД МИРНЫЙ 6 </v>
          </cell>
          <cell r="B3849" t="str">
            <v xml:space="preserve">Лукьяненко 111 зд 2 </v>
          </cell>
          <cell r="C3849" t="str">
            <v xml:space="preserve">Бюджет </v>
          </cell>
          <cell r="D3849">
            <v>1155.93</v>
          </cell>
          <cell r="E3849">
            <v>3075</v>
          </cell>
          <cell r="F3849">
            <v>5201.67</v>
          </cell>
          <cell r="G3849">
            <v>0.38</v>
          </cell>
          <cell r="H3849">
            <v>1.19</v>
          </cell>
          <cell r="I3849">
            <v>4.5999999999999996</v>
          </cell>
          <cell r="J3849" t="str">
            <v xml:space="preserve"> </v>
          </cell>
          <cell r="K3849">
            <v>167</v>
          </cell>
          <cell r="L3849">
            <v>9.1690000000000008E-2</v>
          </cell>
          <cell r="M3849">
            <v>-19</v>
          </cell>
          <cell r="N3849">
            <v>18</v>
          </cell>
          <cell r="O3849">
            <v>1</v>
          </cell>
          <cell r="P3849">
            <v>133.86600000000001</v>
          </cell>
          <cell r="Q3849">
            <v>0</v>
          </cell>
          <cell r="R3849">
            <v>133.86600000000001</v>
          </cell>
        </row>
        <row r="3850">
          <cell r="A3850" t="str">
            <v xml:space="preserve">ПРОЕЗД МИРНЫЙ 6 </v>
          </cell>
          <cell r="B3850" t="str">
            <v xml:space="preserve">Лукьяненко 111 зд 3 </v>
          </cell>
          <cell r="C3850" t="str">
            <v xml:space="preserve">Бюджет </v>
          </cell>
          <cell r="D3850">
            <v>169.57</v>
          </cell>
          <cell r="E3850">
            <v>398</v>
          </cell>
          <cell r="F3850">
            <v>763.05</v>
          </cell>
          <cell r="G3850">
            <v>0.43</v>
          </cell>
          <cell r="H3850">
            <v>1.19</v>
          </cell>
          <cell r="I3850">
            <v>4.5999999999999996</v>
          </cell>
          <cell r="J3850" t="str">
            <v xml:space="preserve"> </v>
          </cell>
          <cell r="K3850">
            <v>167</v>
          </cell>
          <cell r="L3850">
            <v>1.5220000000000001E-2</v>
          </cell>
          <cell r="M3850">
            <v>-19</v>
          </cell>
          <cell r="N3850">
            <v>18</v>
          </cell>
          <cell r="O3850">
            <v>1</v>
          </cell>
          <cell r="P3850">
            <v>22.221</v>
          </cell>
          <cell r="Q3850">
            <v>0</v>
          </cell>
          <cell r="R3850">
            <v>22.221</v>
          </cell>
        </row>
        <row r="3851">
          <cell r="A3851" t="str">
            <v xml:space="preserve">ПРОЕЗД МИРНЫЙ 6 </v>
          </cell>
          <cell r="B3851" t="str">
            <v xml:space="preserve">Лукьяненко 111 зд 4 </v>
          </cell>
          <cell r="C3851" t="str">
            <v xml:space="preserve">Бюджет </v>
          </cell>
          <cell r="D3851">
            <v>346.15</v>
          </cell>
          <cell r="E3851">
            <v>370</v>
          </cell>
          <cell r="F3851">
            <v>1557.68</v>
          </cell>
          <cell r="G3851">
            <v>0.43</v>
          </cell>
          <cell r="H3851">
            <v>1.19</v>
          </cell>
          <cell r="I3851">
            <v>4.5999999999999996</v>
          </cell>
          <cell r="J3851" t="str">
            <v xml:space="preserve"> </v>
          </cell>
          <cell r="K3851">
            <v>167</v>
          </cell>
          <cell r="L3851">
            <v>3.1070000000000004E-2</v>
          </cell>
          <cell r="M3851">
            <v>-19</v>
          </cell>
          <cell r="N3851">
            <v>18</v>
          </cell>
          <cell r="O3851">
            <v>1</v>
          </cell>
          <cell r="P3851">
            <v>45.363</v>
          </cell>
          <cell r="Q3851">
            <v>0</v>
          </cell>
          <cell r="R3851">
            <v>45.363</v>
          </cell>
        </row>
        <row r="3852">
          <cell r="A3852" t="str">
            <v xml:space="preserve">ПРОЕЗД МИРНЫЙ 6 </v>
          </cell>
          <cell r="B3852" t="str">
            <v xml:space="preserve">Лукьяненко 111/1 </v>
          </cell>
          <cell r="C3852" t="str">
            <v xml:space="preserve">Бюджет </v>
          </cell>
          <cell r="D3852">
            <v>782.3</v>
          </cell>
          <cell r="E3852">
            <v>0</v>
          </cell>
          <cell r="F3852">
            <v>3152.4</v>
          </cell>
          <cell r="G3852">
            <v>0.43</v>
          </cell>
          <cell r="H3852">
            <v>1.19</v>
          </cell>
          <cell r="I3852">
            <v>4.5999999999999996</v>
          </cell>
          <cell r="J3852" t="str">
            <v xml:space="preserve"> </v>
          </cell>
          <cell r="K3852">
            <v>167</v>
          </cell>
          <cell r="L3852">
            <v>6.2370000000000002E-2</v>
          </cell>
          <cell r="M3852">
            <v>-19</v>
          </cell>
          <cell r="N3852">
            <v>18</v>
          </cell>
          <cell r="O3852">
            <v>1</v>
          </cell>
          <cell r="P3852">
            <v>91.058999999999997</v>
          </cell>
          <cell r="Q3852">
            <v>0</v>
          </cell>
          <cell r="R3852">
            <v>91.058999999999997</v>
          </cell>
        </row>
        <row r="3853">
          <cell r="A3853" t="str">
            <v xml:space="preserve">ПРОЕЗД МИРНЫЙ 6 </v>
          </cell>
          <cell r="B3853" t="str">
            <v xml:space="preserve">Вавилова 1 парикмах </v>
          </cell>
          <cell r="C3853" t="str">
            <v xml:space="preserve">Прочие </v>
          </cell>
          <cell r="D3853">
            <v>43.45</v>
          </cell>
          <cell r="E3853">
            <v>0</v>
          </cell>
          <cell r="F3853">
            <v>195.52</v>
          </cell>
          <cell r="G3853">
            <v>0.43</v>
          </cell>
          <cell r="H3853">
            <v>1.19</v>
          </cell>
          <cell r="I3853">
            <v>4.5999999999999996</v>
          </cell>
          <cell r="J3853" t="str">
            <v xml:space="preserve"> </v>
          </cell>
          <cell r="K3853">
            <v>167</v>
          </cell>
          <cell r="L3853">
            <v>3.9000000000000003E-3</v>
          </cell>
          <cell r="M3853">
            <v>-19</v>
          </cell>
          <cell r="N3853">
            <v>18</v>
          </cell>
          <cell r="O3853">
            <v>1</v>
          </cell>
          <cell r="P3853">
            <v>5.694</v>
          </cell>
          <cell r="Q3853">
            <v>0</v>
          </cell>
          <cell r="R3853">
            <v>5.694</v>
          </cell>
        </row>
        <row r="3854">
          <cell r="A3854" t="str">
            <v xml:space="preserve">ПРОЕЗД МИРНЫЙ 6 </v>
          </cell>
          <cell r="B3854" t="str">
            <v xml:space="preserve">К Партизан 4\3 цок этаж </v>
          </cell>
          <cell r="C3854" t="str">
            <v xml:space="preserve">Прочие </v>
          </cell>
          <cell r="D3854">
            <v>23.4</v>
          </cell>
          <cell r="E3854">
            <v>0</v>
          </cell>
          <cell r="F3854">
            <v>105.28</v>
          </cell>
          <cell r="G3854">
            <v>0.43</v>
          </cell>
          <cell r="H3854">
            <v>1.19</v>
          </cell>
          <cell r="I3854">
            <v>4.5999999999999996</v>
          </cell>
          <cell r="J3854" t="str">
            <v xml:space="preserve"> </v>
          </cell>
          <cell r="K3854">
            <v>167</v>
          </cell>
          <cell r="L3854">
            <v>2.1000000000000003E-3</v>
          </cell>
          <cell r="M3854">
            <v>-19</v>
          </cell>
          <cell r="N3854">
            <v>18</v>
          </cell>
          <cell r="O3854">
            <v>1</v>
          </cell>
          <cell r="P3854">
            <v>3.0659999999999998</v>
          </cell>
          <cell r="Q3854">
            <v>0</v>
          </cell>
          <cell r="R3854">
            <v>3.0659999999999998</v>
          </cell>
        </row>
        <row r="3855">
          <cell r="A3855" t="str">
            <v xml:space="preserve">ПРОЕЗД МИРНЫЙ 6 </v>
          </cell>
          <cell r="B3855" t="str">
            <v xml:space="preserve">К Партизан 4\3 цок.эт </v>
          </cell>
          <cell r="C3855" t="str">
            <v xml:space="preserve">Прочие </v>
          </cell>
          <cell r="D3855">
            <v>42.9</v>
          </cell>
          <cell r="E3855">
            <v>0</v>
          </cell>
          <cell r="F3855">
            <v>72.69</v>
          </cell>
          <cell r="G3855">
            <v>0.43</v>
          </cell>
          <cell r="H3855">
            <v>1.19</v>
          </cell>
          <cell r="I3855">
            <v>4.5999999999999996</v>
          </cell>
          <cell r="J3855" t="str">
            <v xml:space="preserve"> </v>
          </cell>
          <cell r="K3855">
            <v>167</v>
          </cell>
          <cell r="L3855">
            <v>1.4500000000000001E-3</v>
          </cell>
          <cell r="M3855">
            <v>-19</v>
          </cell>
          <cell r="N3855">
            <v>18</v>
          </cell>
          <cell r="O3855">
            <v>1</v>
          </cell>
          <cell r="P3855">
            <v>2.1150000000000002</v>
          </cell>
          <cell r="Q3855">
            <v>0</v>
          </cell>
          <cell r="R3855">
            <v>2.1150000000000002</v>
          </cell>
        </row>
        <row r="3856">
          <cell r="A3856" t="str">
            <v xml:space="preserve">ПРОЕЗД МИРНЫЙ 6 </v>
          </cell>
          <cell r="B3856" t="str">
            <v xml:space="preserve">К Партизан 4\4 неж.пом </v>
          </cell>
          <cell r="C3856" t="str">
            <v xml:space="preserve">Прочие </v>
          </cell>
          <cell r="D3856">
            <v>96</v>
          </cell>
          <cell r="E3856">
            <v>0</v>
          </cell>
          <cell r="F3856">
            <v>336.18</v>
          </cell>
          <cell r="G3856">
            <v>0.34</v>
          </cell>
          <cell r="H3856">
            <v>1.19</v>
          </cell>
          <cell r="I3856">
            <v>4.5999999999999996</v>
          </cell>
          <cell r="J3856" t="str">
            <v xml:space="preserve"> </v>
          </cell>
          <cell r="K3856">
            <v>167</v>
          </cell>
          <cell r="L3856">
            <v>5.3019999999999994E-3</v>
          </cell>
          <cell r="M3856">
            <v>-19</v>
          </cell>
          <cell r="N3856">
            <v>18</v>
          </cell>
          <cell r="O3856">
            <v>1</v>
          </cell>
          <cell r="P3856">
            <v>7.742</v>
          </cell>
          <cell r="Q3856">
            <v>0</v>
          </cell>
          <cell r="R3856">
            <v>7.742</v>
          </cell>
        </row>
        <row r="3857">
          <cell r="A3857" t="str">
            <v xml:space="preserve">ПРОЕЗД МИРНЫЙ 6 </v>
          </cell>
          <cell r="B3857" t="str">
            <v xml:space="preserve">К Партизан 4\4 встр-пр </v>
          </cell>
          <cell r="C3857" t="str">
            <v xml:space="preserve">Прочие </v>
          </cell>
          <cell r="D3857">
            <v>196</v>
          </cell>
          <cell r="E3857">
            <v>0</v>
          </cell>
          <cell r="F3857">
            <v>690.9</v>
          </cell>
          <cell r="G3857">
            <v>0.34</v>
          </cell>
          <cell r="H3857">
            <v>1.19</v>
          </cell>
          <cell r="I3857">
            <v>4.5999999999999996</v>
          </cell>
          <cell r="J3857" t="str">
            <v xml:space="preserve"> </v>
          </cell>
          <cell r="K3857">
            <v>167</v>
          </cell>
          <cell r="L3857">
            <v>1.0860000000000002E-2</v>
          </cell>
          <cell r="M3857">
            <v>-19</v>
          </cell>
          <cell r="N3857">
            <v>18</v>
          </cell>
          <cell r="O3857">
            <v>1</v>
          </cell>
          <cell r="P3857">
            <v>15.855</v>
          </cell>
          <cell r="Q3857">
            <v>0</v>
          </cell>
          <cell r="R3857">
            <v>15.855</v>
          </cell>
        </row>
        <row r="3858">
          <cell r="A3858" t="str">
            <v xml:space="preserve">ПРОЕЗД МИРНЫЙ 6 </v>
          </cell>
          <cell r="B3858" t="str">
            <v xml:space="preserve">К Партизан 4\4 неж.п </v>
          </cell>
          <cell r="C3858" t="str">
            <v xml:space="preserve">Прочие </v>
          </cell>
          <cell r="D3858">
            <v>155.41999999999999</v>
          </cell>
          <cell r="E3858">
            <v>0</v>
          </cell>
          <cell r="F3858">
            <v>606.15</v>
          </cell>
          <cell r="G3858">
            <v>0.34</v>
          </cell>
          <cell r="H3858">
            <v>1.19</v>
          </cell>
          <cell r="I3858">
            <v>4.5999999999999996</v>
          </cell>
          <cell r="J3858" t="str">
            <v xml:space="preserve"> </v>
          </cell>
          <cell r="K3858">
            <v>167</v>
          </cell>
          <cell r="L3858">
            <v>9.5600000000000008E-3</v>
          </cell>
          <cell r="M3858">
            <v>-19</v>
          </cell>
          <cell r="N3858">
            <v>18</v>
          </cell>
          <cell r="O3858">
            <v>1</v>
          </cell>
          <cell r="P3858">
            <v>13.957000000000001</v>
          </cell>
          <cell r="Q3858">
            <v>0</v>
          </cell>
          <cell r="R3858">
            <v>13.957000000000001</v>
          </cell>
        </row>
        <row r="3859">
          <cell r="A3859" t="str">
            <v xml:space="preserve">ПРОЕЗД МИРНЫЙ 6 </v>
          </cell>
          <cell r="B3859" t="str">
            <v xml:space="preserve">К Партизан 4\4 встр-пр </v>
          </cell>
          <cell r="C3859" t="str">
            <v xml:space="preserve">Прочие </v>
          </cell>
          <cell r="D3859">
            <v>129.72999999999999</v>
          </cell>
          <cell r="E3859">
            <v>0</v>
          </cell>
          <cell r="F3859">
            <v>505.97</v>
          </cell>
          <cell r="G3859">
            <v>0.34</v>
          </cell>
          <cell r="H3859">
            <v>1.19</v>
          </cell>
          <cell r="I3859">
            <v>4.5999999999999996</v>
          </cell>
          <cell r="J3859" t="str">
            <v xml:space="preserve"> </v>
          </cell>
          <cell r="K3859">
            <v>167</v>
          </cell>
          <cell r="L3859">
            <v>7.980000000000001E-3</v>
          </cell>
          <cell r="M3859">
            <v>-19</v>
          </cell>
          <cell r="N3859">
            <v>18</v>
          </cell>
          <cell r="O3859">
            <v>1</v>
          </cell>
          <cell r="P3859">
            <v>11.651</v>
          </cell>
          <cell r="Q3859">
            <v>0</v>
          </cell>
          <cell r="R3859">
            <v>11.651</v>
          </cell>
        </row>
        <row r="3860">
          <cell r="A3860" t="str">
            <v xml:space="preserve">ПРОЕЗД МИРНЫЙ 6 </v>
          </cell>
          <cell r="B3860" t="str">
            <v xml:space="preserve">К Партизан 4\4 встр-пр Айр </v>
          </cell>
          <cell r="C3860" t="str">
            <v xml:space="preserve">Прочие </v>
          </cell>
          <cell r="D3860">
            <v>173.2</v>
          </cell>
          <cell r="E3860">
            <v>0</v>
          </cell>
          <cell r="F3860">
            <v>701.23</v>
          </cell>
          <cell r="G3860">
            <v>0.34</v>
          </cell>
          <cell r="H3860">
            <v>1.19</v>
          </cell>
          <cell r="I3860">
            <v>4.5999999999999996</v>
          </cell>
          <cell r="J3860" t="str">
            <v xml:space="preserve">14 </v>
          </cell>
          <cell r="K3860">
            <v>167</v>
          </cell>
          <cell r="L3860">
            <v>1.0970000000000001E-2</v>
          </cell>
          <cell r="M3860">
            <v>-19</v>
          </cell>
          <cell r="N3860">
            <v>18</v>
          </cell>
          <cell r="O3860">
            <v>1</v>
          </cell>
          <cell r="P3860">
            <v>16.015999999999998</v>
          </cell>
          <cell r="Q3860">
            <v>0</v>
          </cell>
          <cell r="R3860">
            <v>16.015999999999998</v>
          </cell>
        </row>
        <row r="3861">
          <cell r="A3861" t="str">
            <v xml:space="preserve">ПРОЕЗД МИРНЫЙ 6 </v>
          </cell>
          <cell r="B3861" t="str">
            <v xml:space="preserve">К Партизан 4\4 неж.п Сим </v>
          </cell>
          <cell r="C3861" t="str">
            <v xml:space="preserve">Прочие </v>
          </cell>
          <cell r="D3861">
            <v>35.200000000000003</v>
          </cell>
          <cell r="E3861">
            <v>0</v>
          </cell>
          <cell r="F3861">
            <v>144.08000000000001</v>
          </cell>
          <cell r="G3861">
            <v>0.34</v>
          </cell>
          <cell r="H3861">
            <v>1.19</v>
          </cell>
          <cell r="I3861">
            <v>4.5999999999999996</v>
          </cell>
          <cell r="J3861" t="str">
            <v xml:space="preserve"> </v>
          </cell>
          <cell r="K3861">
            <v>167</v>
          </cell>
          <cell r="L3861">
            <v>2.2539999999999999E-3</v>
          </cell>
          <cell r="M3861">
            <v>-19</v>
          </cell>
          <cell r="N3861">
            <v>18</v>
          </cell>
          <cell r="O3861">
            <v>1</v>
          </cell>
          <cell r="P3861">
            <v>3.2909999999999999</v>
          </cell>
          <cell r="Q3861">
            <v>0</v>
          </cell>
          <cell r="R3861">
            <v>3.2909999999999999</v>
          </cell>
        </row>
        <row r="3862">
          <cell r="A3862" t="str">
            <v xml:space="preserve">ПРОЕЗД МИРНЫЙ 6 </v>
          </cell>
          <cell r="B3862" t="str">
            <v xml:space="preserve">К Партизан 4\4 неж.п кв.49 </v>
          </cell>
          <cell r="C3862" t="str">
            <v xml:space="preserve">Прочие </v>
          </cell>
          <cell r="D3862">
            <v>48.1</v>
          </cell>
          <cell r="E3862">
            <v>0</v>
          </cell>
          <cell r="F3862">
            <v>190.75</v>
          </cell>
          <cell r="G3862">
            <v>0.34</v>
          </cell>
          <cell r="H3862">
            <v>1.19</v>
          </cell>
          <cell r="I3862">
            <v>4.5999999999999996</v>
          </cell>
          <cell r="J3862" t="str">
            <v xml:space="preserve">14 </v>
          </cell>
          <cell r="K3862">
            <v>167</v>
          </cell>
          <cell r="L3862">
            <v>2.9839999999999997E-3</v>
          </cell>
          <cell r="M3862">
            <v>-19</v>
          </cell>
          <cell r="N3862">
            <v>18</v>
          </cell>
          <cell r="O3862">
            <v>1</v>
          </cell>
          <cell r="P3862">
            <v>4.3559999999999999</v>
          </cell>
          <cell r="Q3862">
            <v>0</v>
          </cell>
          <cell r="R3862">
            <v>4.3559999999999999</v>
          </cell>
        </row>
        <row r="3863">
          <cell r="A3863" t="str">
            <v xml:space="preserve">ПРОЕЗД МИРНЫЙ 6 </v>
          </cell>
          <cell r="B3863" t="str">
            <v xml:space="preserve">К Партизан 4\4 неж.п. </v>
          </cell>
          <cell r="C3863" t="str">
            <v xml:space="preserve">Прочие </v>
          </cell>
          <cell r="D3863">
            <v>54</v>
          </cell>
          <cell r="E3863">
            <v>0</v>
          </cell>
          <cell r="F3863">
            <v>189.84</v>
          </cell>
          <cell r="G3863">
            <v>0.34</v>
          </cell>
          <cell r="H3863">
            <v>1.19</v>
          </cell>
          <cell r="I3863">
            <v>4.5999999999999996</v>
          </cell>
          <cell r="J3863" t="str">
            <v xml:space="preserve">14 </v>
          </cell>
          <cell r="K3863">
            <v>167</v>
          </cell>
          <cell r="L3863">
            <v>2.9839999999999997E-3</v>
          </cell>
          <cell r="M3863">
            <v>-19</v>
          </cell>
          <cell r="N3863">
            <v>18</v>
          </cell>
          <cell r="O3863">
            <v>1</v>
          </cell>
          <cell r="P3863">
            <v>4.3559999999999999</v>
          </cell>
          <cell r="Q3863">
            <v>0</v>
          </cell>
          <cell r="R3863">
            <v>4.3559999999999999</v>
          </cell>
        </row>
        <row r="3864">
          <cell r="A3864" t="str">
            <v xml:space="preserve">ПРОЕЗД МИРНЫЙ 6 </v>
          </cell>
          <cell r="B3864" t="str">
            <v xml:space="preserve">К Партизан 4\4 цок </v>
          </cell>
          <cell r="C3864" t="str">
            <v xml:space="preserve">Прочие </v>
          </cell>
          <cell r="D3864">
            <v>1717</v>
          </cell>
          <cell r="E3864">
            <v>0</v>
          </cell>
          <cell r="F3864">
            <v>6030.14</v>
          </cell>
          <cell r="G3864">
            <v>0.34</v>
          </cell>
          <cell r="H3864">
            <v>1.19</v>
          </cell>
          <cell r="I3864">
            <v>4.5999999999999996</v>
          </cell>
          <cell r="J3864" t="str">
            <v xml:space="preserve">14 </v>
          </cell>
          <cell r="K3864">
            <v>167</v>
          </cell>
          <cell r="L3864">
            <v>9.4785999999999995E-2</v>
          </cell>
          <cell r="M3864">
            <v>-19</v>
          </cell>
          <cell r="N3864">
            <v>18</v>
          </cell>
          <cell r="O3864">
            <v>1</v>
          </cell>
          <cell r="P3864">
            <v>138.38499999999999</v>
          </cell>
          <cell r="Q3864">
            <v>0</v>
          </cell>
          <cell r="R3864">
            <v>138.38499999999999</v>
          </cell>
        </row>
        <row r="3865">
          <cell r="A3865" t="str">
            <v xml:space="preserve">ПРОЕЗД МИРНЫЙ 6 </v>
          </cell>
          <cell r="B3865" t="str">
            <v xml:space="preserve">К Партизан 4\4 ж\д </v>
          </cell>
          <cell r="C3865" t="str">
            <v xml:space="preserve">ИТП Население </v>
          </cell>
          <cell r="D3865">
            <v>6942.2</v>
          </cell>
          <cell r="E3865">
            <v>31240</v>
          </cell>
          <cell r="F3865">
            <v>31239.87</v>
          </cell>
          <cell r="G3865">
            <v>0.34</v>
          </cell>
          <cell r="H3865">
            <v>1.19</v>
          </cell>
          <cell r="I3865">
            <v>4.5999999999999996</v>
          </cell>
          <cell r="J3865" t="str">
            <v xml:space="preserve">14 </v>
          </cell>
          <cell r="K3865">
            <v>167</v>
          </cell>
          <cell r="L3865">
            <v>0.492701</v>
          </cell>
          <cell r="M3865">
            <v>-19</v>
          </cell>
          <cell r="N3865">
            <v>18</v>
          </cell>
          <cell r="O3865">
            <v>1</v>
          </cell>
          <cell r="P3865">
            <v>719.33100000000002</v>
          </cell>
          <cell r="Q3865">
            <v>844.274</v>
          </cell>
          <cell r="R3865">
            <v>844.274</v>
          </cell>
        </row>
        <row r="3866">
          <cell r="A3866" t="str">
            <v xml:space="preserve">ПРОЕЗД МИРНЫЙ 6 </v>
          </cell>
          <cell r="B3866" t="str">
            <v xml:space="preserve">К Партизан 4\4 неж.п </v>
          </cell>
          <cell r="C3866" t="str">
            <v xml:space="preserve">ИТП Прочие </v>
          </cell>
          <cell r="D3866">
            <v>40.700000000000003</v>
          </cell>
          <cell r="E3866">
            <v>0</v>
          </cell>
          <cell r="F3866">
            <v>142.66</v>
          </cell>
          <cell r="G3866">
            <v>0.34</v>
          </cell>
          <cell r="H3866">
            <v>1.19</v>
          </cell>
          <cell r="I3866">
            <v>4.5999999999999996</v>
          </cell>
          <cell r="J3866" t="str">
            <v xml:space="preserve"> </v>
          </cell>
          <cell r="K3866">
            <v>167</v>
          </cell>
          <cell r="L3866">
            <v>2.2500000000000003E-3</v>
          </cell>
          <cell r="M3866">
            <v>-19</v>
          </cell>
          <cell r="N3866">
            <v>18</v>
          </cell>
          <cell r="O3866">
            <v>1</v>
          </cell>
          <cell r="P3866">
            <v>3.2850000000000001</v>
          </cell>
          <cell r="Q3866">
            <v>0</v>
          </cell>
          <cell r="R3866">
            <v>3.2850000000000001</v>
          </cell>
        </row>
        <row r="3867">
          <cell r="A3867" t="str">
            <v xml:space="preserve">ПРОЕЗД МИРНЫЙ 6 </v>
          </cell>
          <cell r="B3867" t="str">
            <v xml:space="preserve">Калинина 1 офис </v>
          </cell>
          <cell r="C3867" t="str">
            <v xml:space="preserve">Прочие </v>
          </cell>
          <cell r="D3867">
            <v>272.39999999999998</v>
          </cell>
          <cell r="E3867">
            <v>123</v>
          </cell>
          <cell r="F3867">
            <v>908</v>
          </cell>
          <cell r="G3867">
            <v>0.43</v>
          </cell>
          <cell r="H3867">
            <v>1.19</v>
          </cell>
          <cell r="I3867">
            <v>4.5999999999999996</v>
          </cell>
          <cell r="J3867" t="str">
            <v xml:space="preserve"> </v>
          </cell>
          <cell r="K3867">
            <v>167</v>
          </cell>
          <cell r="L3867">
            <v>1.8110000000000001E-2</v>
          </cell>
          <cell r="M3867">
            <v>-19</v>
          </cell>
          <cell r="N3867">
            <v>16</v>
          </cell>
          <cell r="O3867">
            <v>1</v>
          </cell>
          <cell r="P3867">
            <v>23.803000000000001</v>
          </cell>
          <cell r="Q3867">
            <v>0</v>
          </cell>
          <cell r="R3867">
            <v>23.803000000000001</v>
          </cell>
        </row>
        <row r="3868">
          <cell r="A3868" t="str">
            <v xml:space="preserve">ПРОЕЗД МИРНЫЙ 6 </v>
          </cell>
          <cell r="B3868" t="str">
            <v xml:space="preserve">Калинина 1 кор 9а ж\д </v>
          </cell>
          <cell r="C3868" t="str">
            <v xml:space="preserve">Население </v>
          </cell>
          <cell r="D3868">
            <v>365.7</v>
          </cell>
          <cell r="E3868">
            <v>2004</v>
          </cell>
          <cell r="F3868">
            <v>2004.05</v>
          </cell>
          <cell r="G3868">
            <v>0.52</v>
          </cell>
          <cell r="H3868">
            <v>1.19</v>
          </cell>
          <cell r="I3868">
            <v>4.5999999999999996</v>
          </cell>
          <cell r="J3868" t="str">
            <v xml:space="preserve">2 </v>
          </cell>
          <cell r="K3868">
            <v>167</v>
          </cell>
          <cell r="L3868">
            <v>4.8340000000000001E-2</v>
          </cell>
          <cell r="M3868">
            <v>-19</v>
          </cell>
          <cell r="N3868">
            <v>18</v>
          </cell>
          <cell r="O3868">
            <v>1</v>
          </cell>
          <cell r="P3868">
            <v>70.575000000000003</v>
          </cell>
          <cell r="Q3868">
            <v>48.518999999999998</v>
          </cell>
          <cell r="R3868">
            <v>48.518999999999998</v>
          </cell>
        </row>
        <row r="3869">
          <cell r="A3869" t="str">
            <v xml:space="preserve">ПРОЕЗД МИРНЫЙ 6 </v>
          </cell>
          <cell r="B3869" t="str">
            <v xml:space="preserve">Калинина 13 кор 54 </v>
          </cell>
          <cell r="C3869" t="str">
            <v xml:space="preserve">Население </v>
          </cell>
          <cell r="D3869">
            <v>2164.3000000000002</v>
          </cell>
          <cell r="E3869">
            <v>7912</v>
          </cell>
          <cell r="F3869">
            <v>8250</v>
          </cell>
          <cell r="G3869">
            <v>0</v>
          </cell>
          <cell r="H3869">
            <v>1.19</v>
          </cell>
          <cell r="I3869">
            <v>4.5999999999999996</v>
          </cell>
          <cell r="J3869" t="str">
            <v xml:space="preserve">5 </v>
          </cell>
          <cell r="K3869">
            <v>167</v>
          </cell>
          <cell r="L3869">
            <v>0.14957799999999999</v>
          </cell>
          <cell r="M3869">
            <v>-19</v>
          </cell>
          <cell r="N3869">
            <v>18</v>
          </cell>
          <cell r="O3869">
            <v>1</v>
          </cell>
          <cell r="P3869">
            <v>218.38</v>
          </cell>
          <cell r="Q3869">
            <v>215.352</v>
          </cell>
          <cell r="R3869">
            <v>215.352</v>
          </cell>
        </row>
        <row r="3870">
          <cell r="A3870" t="str">
            <v xml:space="preserve">ПРОЕЗД МИРНЫЙ 6 </v>
          </cell>
          <cell r="B3870" t="str">
            <v xml:space="preserve">Калинина 13 кор 54 кв40 лоджия </v>
          </cell>
          <cell r="C3870" t="str">
            <v xml:space="preserve">Население </v>
          </cell>
          <cell r="D3870">
            <v>4.8</v>
          </cell>
          <cell r="E3870">
            <v>18</v>
          </cell>
          <cell r="F3870">
            <v>19</v>
          </cell>
          <cell r="G3870">
            <v>0</v>
          </cell>
          <cell r="H3870">
            <v>1.19</v>
          </cell>
          <cell r="I3870">
            <v>4.5999999999999996</v>
          </cell>
          <cell r="J3870" t="str">
            <v xml:space="preserve">5 </v>
          </cell>
          <cell r="K3870">
            <v>167</v>
          </cell>
          <cell r="L3870">
            <v>3.5000000000000005E-4</v>
          </cell>
          <cell r="M3870">
            <v>-19</v>
          </cell>
          <cell r="N3870">
            <v>18</v>
          </cell>
          <cell r="O3870">
            <v>1</v>
          </cell>
          <cell r="P3870">
            <v>0.51200000000000001</v>
          </cell>
          <cell r="Q3870">
            <v>0.47600000000000003</v>
          </cell>
          <cell r="R3870">
            <v>0.47600000000000003</v>
          </cell>
        </row>
        <row r="3871">
          <cell r="A3871" t="str">
            <v xml:space="preserve">ПРОЕЗД МИРНЫЙ 6 </v>
          </cell>
          <cell r="B3871" t="str">
            <v xml:space="preserve">Калинина 13 кор 55 </v>
          </cell>
          <cell r="C3871" t="str">
            <v xml:space="preserve">Население </v>
          </cell>
          <cell r="D3871">
            <v>2520.3000000000002</v>
          </cell>
          <cell r="E3871">
            <v>7994</v>
          </cell>
          <cell r="F3871">
            <v>7994</v>
          </cell>
          <cell r="G3871">
            <v>0</v>
          </cell>
          <cell r="H3871">
            <v>1.19</v>
          </cell>
          <cell r="I3871">
            <v>4.5999999999999996</v>
          </cell>
          <cell r="J3871" t="str">
            <v xml:space="preserve">5 </v>
          </cell>
          <cell r="K3871">
            <v>167</v>
          </cell>
          <cell r="L3871">
            <v>0.15082599999999999</v>
          </cell>
          <cell r="M3871">
            <v>-19</v>
          </cell>
          <cell r="N3871">
            <v>18</v>
          </cell>
          <cell r="O3871">
            <v>1</v>
          </cell>
          <cell r="P3871">
            <v>220.202</v>
          </cell>
          <cell r="Q3871">
            <v>250.77600000000001</v>
          </cell>
          <cell r="R3871">
            <v>250.77600000000001</v>
          </cell>
        </row>
        <row r="3872">
          <cell r="A3872" t="str">
            <v xml:space="preserve">ПРОЕЗД МИРНЫЙ 6 </v>
          </cell>
          <cell r="B3872" t="str">
            <v xml:space="preserve">Калинина 13 кор 56 </v>
          </cell>
          <cell r="C3872" t="str">
            <v xml:space="preserve">Население </v>
          </cell>
          <cell r="D3872">
            <v>2197.5</v>
          </cell>
          <cell r="E3872">
            <v>8229</v>
          </cell>
          <cell r="F3872">
            <v>8587</v>
          </cell>
          <cell r="G3872">
            <v>0</v>
          </cell>
          <cell r="H3872">
            <v>1.19</v>
          </cell>
          <cell r="I3872">
            <v>4.5999999999999996</v>
          </cell>
          <cell r="J3872" t="str">
            <v xml:space="preserve">5 </v>
          </cell>
          <cell r="K3872">
            <v>167</v>
          </cell>
          <cell r="L3872">
            <v>0.15437000000000001</v>
          </cell>
          <cell r="M3872">
            <v>-19</v>
          </cell>
          <cell r="N3872">
            <v>18</v>
          </cell>
          <cell r="O3872">
            <v>1</v>
          </cell>
          <cell r="P3872">
            <v>225.37799999999999</v>
          </cell>
          <cell r="Q3872">
            <v>218.65899999999999</v>
          </cell>
          <cell r="R3872">
            <v>218.65899999999999</v>
          </cell>
        </row>
        <row r="3873">
          <cell r="A3873" t="str">
            <v xml:space="preserve">ПРОЕЗД МИРНЫЙ 6 </v>
          </cell>
          <cell r="B3873" t="str">
            <v xml:space="preserve">Калинина 13 кор 57 </v>
          </cell>
          <cell r="C3873" t="str">
            <v xml:space="preserve">Население </v>
          </cell>
          <cell r="D3873">
            <v>2197.5</v>
          </cell>
          <cell r="E3873">
            <v>8229</v>
          </cell>
          <cell r="F3873">
            <v>8587</v>
          </cell>
          <cell r="G3873">
            <v>0</v>
          </cell>
          <cell r="H3873">
            <v>1.19</v>
          </cell>
          <cell r="I3873">
            <v>4.5999999999999996</v>
          </cell>
          <cell r="J3873" t="str">
            <v xml:space="preserve">5 </v>
          </cell>
          <cell r="K3873">
            <v>167</v>
          </cell>
          <cell r="L3873">
            <v>0.15437000000000001</v>
          </cell>
          <cell r="M3873">
            <v>-19</v>
          </cell>
          <cell r="N3873">
            <v>18</v>
          </cell>
          <cell r="O3873">
            <v>1</v>
          </cell>
          <cell r="P3873">
            <v>225.37799999999999</v>
          </cell>
          <cell r="Q3873">
            <v>218.65899999999999</v>
          </cell>
          <cell r="R3873">
            <v>218.65899999999999</v>
          </cell>
        </row>
        <row r="3874">
          <cell r="A3874" t="str">
            <v xml:space="preserve">ПРОЕЗД МИРНЫЙ 6 </v>
          </cell>
          <cell r="B3874" t="str">
            <v xml:space="preserve">П Куб Северная 699 </v>
          </cell>
          <cell r="C3874" t="str">
            <v xml:space="preserve">Население </v>
          </cell>
          <cell r="D3874">
            <v>70.7</v>
          </cell>
          <cell r="E3874">
            <v>163</v>
          </cell>
          <cell r="F3874">
            <v>162.66</v>
          </cell>
          <cell r="G3874">
            <v>0</v>
          </cell>
          <cell r="H3874">
            <v>1.19</v>
          </cell>
          <cell r="I3874">
            <v>4.5999999999999996</v>
          </cell>
          <cell r="J3874" t="str">
            <v xml:space="preserve">1 </v>
          </cell>
          <cell r="K3874">
            <v>167</v>
          </cell>
          <cell r="L3874">
            <v>5.8900000000000003E-3</v>
          </cell>
          <cell r="M3874">
            <v>-19</v>
          </cell>
          <cell r="N3874">
            <v>18</v>
          </cell>
          <cell r="O3874">
            <v>1</v>
          </cell>
          <cell r="P3874">
            <v>8.5980000000000008</v>
          </cell>
          <cell r="Q3874">
            <v>9.3810000000000002</v>
          </cell>
          <cell r="R3874">
            <v>9.3810000000000002</v>
          </cell>
        </row>
        <row r="3875">
          <cell r="A3875" t="str">
            <v xml:space="preserve">ПРОЕЗД МИРНЫЙ 6 </v>
          </cell>
          <cell r="B3875" t="str">
            <v xml:space="preserve">Калинина 1 неж пом </v>
          </cell>
          <cell r="C3875" t="str">
            <v xml:space="preserve">Прочие </v>
          </cell>
          <cell r="D3875">
            <v>51</v>
          </cell>
          <cell r="E3875">
            <v>0</v>
          </cell>
          <cell r="F3875">
            <v>224</v>
          </cell>
          <cell r="G3875">
            <v>0.43</v>
          </cell>
          <cell r="H3875">
            <v>1.19</v>
          </cell>
          <cell r="I3875">
            <v>4.5999999999999996</v>
          </cell>
          <cell r="J3875" t="str">
            <v xml:space="preserve"> </v>
          </cell>
          <cell r="K3875">
            <v>167</v>
          </cell>
          <cell r="L3875">
            <v>4.4739999999999997E-3</v>
          </cell>
          <cell r="M3875">
            <v>-19</v>
          </cell>
          <cell r="N3875">
            <v>18</v>
          </cell>
          <cell r="O3875">
            <v>1</v>
          </cell>
          <cell r="P3875">
            <v>6.5309999999999997</v>
          </cell>
          <cell r="Q3875">
            <v>0</v>
          </cell>
          <cell r="R3875">
            <v>6.5309999999999997</v>
          </cell>
        </row>
        <row r="3876">
          <cell r="A3876" t="str">
            <v xml:space="preserve">ПРОЕЗД МИРНЫЙ 6 </v>
          </cell>
          <cell r="B3876" t="str">
            <v xml:space="preserve">К Партизан 4\4 вст-пр </v>
          </cell>
          <cell r="C3876" t="str">
            <v xml:space="preserve">Прочие </v>
          </cell>
          <cell r="D3876">
            <v>259.47000000000003</v>
          </cell>
          <cell r="E3876">
            <v>0</v>
          </cell>
          <cell r="F3876">
            <v>1167.6300000000001</v>
          </cell>
          <cell r="G3876">
            <v>0.43</v>
          </cell>
          <cell r="H3876">
            <v>1.19</v>
          </cell>
          <cell r="I3876">
            <v>4.5999999999999996</v>
          </cell>
          <cell r="J3876" t="str">
            <v xml:space="preserve"> </v>
          </cell>
          <cell r="K3876">
            <v>167</v>
          </cell>
          <cell r="L3876">
            <v>2.3290000000000002E-2</v>
          </cell>
          <cell r="M3876">
            <v>-19</v>
          </cell>
          <cell r="N3876">
            <v>18</v>
          </cell>
          <cell r="O3876">
            <v>1</v>
          </cell>
          <cell r="P3876">
            <v>34.003</v>
          </cell>
          <cell r="Q3876">
            <v>0</v>
          </cell>
          <cell r="R3876">
            <v>34.003</v>
          </cell>
        </row>
        <row r="3877">
          <cell r="A3877" t="str">
            <v xml:space="preserve">ПРОЕЗД МИРНЫЙ 6 </v>
          </cell>
          <cell r="B3877" t="str">
            <v xml:space="preserve">К Партизан 109 цок.эт </v>
          </cell>
          <cell r="C3877" t="str">
            <v xml:space="preserve">Прочие </v>
          </cell>
          <cell r="D3877">
            <v>6.8</v>
          </cell>
          <cell r="E3877">
            <v>0</v>
          </cell>
          <cell r="F3877">
            <v>30.58</v>
          </cell>
          <cell r="G3877">
            <v>0.43</v>
          </cell>
          <cell r="H3877">
            <v>1.19</v>
          </cell>
          <cell r="I3877">
            <v>4.5999999999999996</v>
          </cell>
          <cell r="J3877" t="str">
            <v xml:space="preserve"> </v>
          </cell>
          <cell r="K3877">
            <v>167</v>
          </cell>
          <cell r="L3877">
            <v>6.1000000000000008E-4</v>
          </cell>
          <cell r="M3877">
            <v>-19</v>
          </cell>
          <cell r="N3877">
            <v>18</v>
          </cell>
          <cell r="O3877">
            <v>1</v>
          </cell>
          <cell r="P3877">
            <v>0.89100000000000001</v>
          </cell>
          <cell r="Q3877">
            <v>0</v>
          </cell>
          <cell r="R3877">
            <v>0.89100000000000001</v>
          </cell>
        </row>
        <row r="3878">
          <cell r="A3878" t="str">
            <v xml:space="preserve">ПРОЕЗД МИРНЫЙ 6 </v>
          </cell>
          <cell r="B3878" t="str">
            <v xml:space="preserve">П Куб Яблоневая 15 </v>
          </cell>
          <cell r="C3878" t="str">
            <v xml:space="preserve">Население </v>
          </cell>
          <cell r="D3878">
            <v>137</v>
          </cell>
          <cell r="E3878">
            <v>664</v>
          </cell>
          <cell r="F3878">
            <v>664</v>
          </cell>
          <cell r="G3878">
            <v>0.68407099999999998</v>
          </cell>
          <cell r="H3878">
            <v>1.19</v>
          </cell>
          <cell r="I3878">
            <v>4.5999999999999996</v>
          </cell>
          <cell r="J3878" t="str">
            <v xml:space="preserve">2 </v>
          </cell>
          <cell r="K3878">
            <v>167</v>
          </cell>
          <cell r="L3878">
            <v>2.1070000000000002E-2</v>
          </cell>
          <cell r="M3878">
            <v>-19</v>
          </cell>
          <cell r="N3878">
            <v>18</v>
          </cell>
          <cell r="O3878">
            <v>1</v>
          </cell>
          <cell r="P3878">
            <v>30.763000000000002</v>
          </cell>
          <cell r="Q3878">
            <v>18.175999999999998</v>
          </cell>
          <cell r="R3878">
            <v>18.175999999999998</v>
          </cell>
        </row>
        <row r="3879">
          <cell r="A3879" t="str">
            <v xml:space="preserve">ПРОЕЗД МИРНЫЙ 6 </v>
          </cell>
          <cell r="B3879" t="str">
            <v xml:space="preserve">Калинина 1 кор 8а кв2 </v>
          </cell>
          <cell r="C3879" t="str">
            <v xml:space="preserve">Население </v>
          </cell>
          <cell r="D3879">
            <v>61.2</v>
          </cell>
          <cell r="E3879">
            <v>0</v>
          </cell>
          <cell r="F3879">
            <v>211.3</v>
          </cell>
          <cell r="G3879">
            <v>0.71</v>
          </cell>
          <cell r="H3879">
            <v>1.19</v>
          </cell>
          <cell r="I3879">
            <v>4.5999999999999996</v>
          </cell>
          <cell r="J3879" t="str">
            <v xml:space="preserve">1 </v>
          </cell>
          <cell r="K3879">
            <v>167</v>
          </cell>
          <cell r="L3879">
            <v>6.9589999999999999E-3</v>
          </cell>
          <cell r="M3879">
            <v>-19</v>
          </cell>
          <cell r="N3879">
            <v>18</v>
          </cell>
          <cell r="O3879">
            <v>1</v>
          </cell>
          <cell r="P3879">
            <v>10.159000000000001</v>
          </cell>
          <cell r="Q3879">
            <v>8.1210000000000004</v>
          </cell>
          <cell r="R3879">
            <v>8.1210000000000004</v>
          </cell>
        </row>
        <row r="3880">
          <cell r="A3880" t="str">
            <v xml:space="preserve">ПРОЕЗД МИРНЫЙ 6 </v>
          </cell>
          <cell r="B3880" t="str">
            <v xml:space="preserve">Пр.чекистов 8 ж\д цо </v>
          </cell>
          <cell r="C3880" t="str">
            <v xml:space="preserve">Население </v>
          </cell>
          <cell r="D3880">
            <v>710.4</v>
          </cell>
          <cell r="E3880">
            <v>0</v>
          </cell>
          <cell r="F3880">
            <v>1539.55</v>
          </cell>
          <cell r="G3880">
            <v>0</v>
          </cell>
          <cell r="H3880">
            <v>1.19</v>
          </cell>
          <cell r="I3880">
            <v>4.5999999999999996</v>
          </cell>
          <cell r="J3880" t="str">
            <v xml:space="preserve">10 </v>
          </cell>
          <cell r="K3880">
            <v>167</v>
          </cell>
          <cell r="L3880">
            <v>3.7850000000000002E-2</v>
          </cell>
          <cell r="M3880">
            <v>-19</v>
          </cell>
          <cell r="N3880">
            <v>18</v>
          </cell>
          <cell r="O3880">
            <v>1</v>
          </cell>
          <cell r="P3880">
            <v>55.26</v>
          </cell>
          <cell r="Q3880">
            <v>70.686000000000007</v>
          </cell>
          <cell r="R3880">
            <v>70.686000000000007</v>
          </cell>
        </row>
        <row r="3881">
          <cell r="A3881" t="str">
            <v xml:space="preserve">ПРОЕЗД МИРНЫЙ 6 </v>
          </cell>
          <cell r="B3881" t="str">
            <v xml:space="preserve">Думенко 8 офис </v>
          </cell>
          <cell r="C3881" t="str">
            <v xml:space="preserve">Прочие </v>
          </cell>
          <cell r="D3881">
            <v>768.73</v>
          </cell>
          <cell r="E3881">
            <v>0</v>
          </cell>
          <cell r="F3881">
            <v>3459.28</v>
          </cell>
          <cell r="G3881">
            <v>0.43</v>
          </cell>
          <cell r="H3881">
            <v>1.19</v>
          </cell>
          <cell r="I3881">
            <v>4.5999999999999996</v>
          </cell>
          <cell r="J3881" t="str">
            <v xml:space="preserve"> </v>
          </cell>
          <cell r="K3881">
            <v>167</v>
          </cell>
          <cell r="L3881">
            <v>6.9000000000000006E-2</v>
          </cell>
          <cell r="M3881">
            <v>-19</v>
          </cell>
          <cell r="N3881">
            <v>18</v>
          </cell>
          <cell r="O3881">
            <v>1</v>
          </cell>
          <cell r="P3881">
            <v>100.739</v>
          </cell>
          <cell r="Q3881">
            <v>0</v>
          </cell>
          <cell r="R3881">
            <v>100.739</v>
          </cell>
        </row>
        <row r="3882">
          <cell r="A3882" t="str">
            <v xml:space="preserve">ПРОЕЗД МИРНЫЙ 6 </v>
          </cell>
          <cell r="B3882" t="str">
            <v xml:space="preserve">Р Набережная 19\1 магазин </v>
          </cell>
          <cell r="C3882" t="str">
            <v xml:space="preserve">Прочие </v>
          </cell>
          <cell r="D3882">
            <v>463.68</v>
          </cell>
          <cell r="E3882">
            <v>0</v>
          </cell>
          <cell r="F3882">
            <v>2086.5700000000002</v>
          </cell>
          <cell r="G3882">
            <v>0.38</v>
          </cell>
          <cell r="H3882">
            <v>1.19</v>
          </cell>
          <cell r="I3882">
            <v>4.5999999999999996</v>
          </cell>
          <cell r="J3882" t="str">
            <v xml:space="preserve"> </v>
          </cell>
          <cell r="K3882">
            <v>167</v>
          </cell>
          <cell r="L3882">
            <v>3.678E-2</v>
          </cell>
          <cell r="M3882">
            <v>-19</v>
          </cell>
          <cell r="N3882">
            <v>18</v>
          </cell>
          <cell r="O3882">
            <v>1</v>
          </cell>
          <cell r="P3882">
            <v>53.698</v>
          </cell>
          <cell r="Q3882">
            <v>0</v>
          </cell>
          <cell r="R3882">
            <v>53.698</v>
          </cell>
        </row>
        <row r="3883">
          <cell r="A3883" t="str">
            <v xml:space="preserve">ПРОЕЗД МИРНЫЙ 6 </v>
          </cell>
          <cell r="B3883" t="str">
            <v xml:space="preserve">Б Платановый 12\кол.14ц\э </v>
          </cell>
          <cell r="C3883" t="str">
            <v xml:space="preserve">Прочие </v>
          </cell>
          <cell r="D3883">
            <v>13.37</v>
          </cell>
          <cell r="E3883">
            <v>0</v>
          </cell>
          <cell r="F3883">
            <v>60.16</v>
          </cell>
          <cell r="G3883">
            <v>0.43</v>
          </cell>
          <cell r="H3883">
            <v>1.19</v>
          </cell>
          <cell r="I3883">
            <v>4.5999999999999996</v>
          </cell>
          <cell r="J3883" t="str">
            <v xml:space="preserve"> </v>
          </cell>
          <cell r="K3883">
            <v>167</v>
          </cell>
          <cell r="L3883">
            <v>1.2000000000000001E-3</v>
          </cell>
          <cell r="M3883">
            <v>-19</v>
          </cell>
          <cell r="N3883">
            <v>18</v>
          </cell>
          <cell r="O3883">
            <v>1</v>
          </cell>
          <cell r="P3883">
            <v>1.752</v>
          </cell>
          <cell r="Q3883">
            <v>0</v>
          </cell>
          <cell r="R3883">
            <v>1.752</v>
          </cell>
        </row>
        <row r="3884">
          <cell r="A3884" t="str">
            <v xml:space="preserve">ПРОЕЗД МИРНЫЙ 6 </v>
          </cell>
          <cell r="B3884" t="str">
            <v xml:space="preserve">Б Платановый 12\б.Кол14ц\э </v>
          </cell>
          <cell r="C3884" t="str">
            <v xml:space="preserve">Прочие </v>
          </cell>
          <cell r="D3884">
            <v>4.46</v>
          </cell>
          <cell r="E3884">
            <v>0</v>
          </cell>
          <cell r="F3884">
            <v>20.05</v>
          </cell>
          <cell r="G3884">
            <v>0.43</v>
          </cell>
          <cell r="H3884">
            <v>1.19</v>
          </cell>
          <cell r="I3884">
            <v>4.5999999999999996</v>
          </cell>
          <cell r="J3884" t="str">
            <v xml:space="preserve"> </v>
          </cell>
          <cell r="K3884">
            <v>167</v>
          </cell>
          <cell r="L3884">
            <v>4.0000000000000002E-4</v>
          </cell>
          <cell r="M3884">
            <v>-19</v>
          </cell>
          <cell r="N3884">
            <v>18</v>
          </cell>
          <cell r="O3884">
            <v>1</v>
          </cell>
          <cell r="P3884">
            <v>0.58499999999999996</v>
          </cell>
          <cell r="Q3884">
            <v>0</v>
          </cell>
          <cell r="R3884">
            <v>0.58499999999999996</v>
          </cell>
        </row>
        <row r="3885">
          <cell r="A3885" t="str">
            <v xml:space="preserve">ПРОЕЗД МИРНЫЙ 6 </v>
          </cell>
          <cell r="B3885" t="str">
            <v xml:space="preserve">Б Платановый\Б.Кольцо  12/14 ц/э к.12 </v>
          </cell>
          <cell r="C3885" t="str">
            <v xml:space="preserve">Прочие </v>
          </cell>
          <cell r="D3885">
            <v>4.46</v>
          </cell>
          <cell r="E3885">
            <v>0</v>
          </cell>
          <cell r="F3885">
            <v>20.05</v>
          </cell>
          <cell r="G3885">
            <v>0.43</v>
          </cell>
          <cell r="H3885">
            <v>1.19</v>
          </cell>
          <cell r="I3885">
            <v>4.5999999999999996</v>
          </cell>
          <cell r="J3885" t="str">
            <v xml:space="preserve"> </v>
          </cell>
          <cell r="K3885">
            <v>167</v>
          </cell>
          <cell r="L3885">
            <v>4.0000000000000002E-4</v>
          </cell>
          <cell r="M3885">
            <v>-19</v>
          </cell>
          <cell r="N3885">
            <v>18</v>
          </cell>
          <cell r="O3885">
            <v>1</v>
          </cell>
          <cell r="P3885">
            <v>0.58499999999999996</v>
          </cell>
          <cell r="Q3885">
            <v>0</v>
          </cell>
          <cell r="R3885">
            <v>0.58499999999999996</v>
          </cell>
        </row>
        <row r="3886">
          <cell r="A3886" t="str">
            <v xml:space="preserve">ПРОЕЗД МИРНЫЙ 6 </v>
          </cell>
          <cell r="B3886" t="str">
            <v xml:space="preserve">Б Платановый/Б.Кол 12/14 ц/э к.13 </v>
          </cell>
          <cell r="C3886" t="str">
            <v xml:space="preserve">Прочие </v>
          </cell>
          <cell r="D3886">
            <v>19.600000000000001</v>
          </cell>
          <cell r="E3886">
            <v>0</v>
          </cell>
          <cell r="F3886">
            <v>20.05</v>
          </cell>
          <cell r="G3886">
            <v>0.43</v>
          </cell>
          <cell r="H3886">
            <v>1.19</v>
          </cell>
          <cell r="I3886">
            <v>4.5999999999999996</v>
          </cell>
          <cell r="J3886" t="str">
            <v xml:space="preserve"> </v>
          </cell>
          <cell r="K3886">
            <v>167</v>
          </cell>
          <cell r="L3886">
            <v>4.0000000000000002E-4</v>
          </cell>
          <cell r="M3886">
            <v>-19</v>
          </cell>
          <cell r="N3886">
            <v>18</v>
          </cell>
          <cell r="O3886">
            <v>1</v>
          </cell>
          <cell r="P3886">
            <v>0.58499999999999996</v>
          </cell>
          <cell r="Q3886">
            <v>0</v>
          </cell>
          <cell r="R3886">
            <v>0.58499999999999996</v>
          </cell>
        </row>
        <row r="3887">
          <cell r="A3887" t="str">
            <v xml:space="preserve">ПРОЕЗД МИРНЫЙ 6 </v>
          </cell>
          <cell r="B3887" t="str">
            <v xml:space="preserve">Б Платановый 12\Б.Кол14 ц\э </v>
          </cell>
          <cell r="C3887" t="str">
            <v xml:space="preserve">Прочие </v>
          </cell>
          <cell r="D3887">
            <v>4.46</v>
          </cell>
          <cell r="E3887">
            <v>0</v>
          </cell>
          <cell r="F3887">
            <v>20.05</v>
          </cell>
          <cell r="G3887">
            <v>0.43</v>
          </cell>
          <cell r="H3887">
            <v>1.19</v>
          </cell>
          <cell r="I3887">
            <v>4.5999999999999996</v>
          </cell>
          <cell r="J3887" t="str">
            <v xml:space="preserve"> </v>
          </cell>
          <cell r="K3887">
            <v>167</v>
          </cell>
          <cell r="L3887">
            <v>4.0000000000000002E-4</v>
          </cell>
          <cell r="M3887">
            <v>-19</v>
          </cell>
          <cell r="N3887">
            <v>18</v>
          </cell>
          <cell r="O3887">
            <v>1</v>
          </cell>
          <cell r="P3887">
            <v>0.58499999999999996</v>
          </cell>
          <cell r="Q3887">
            <v>0</v>
          </cell>
          <cell r="R3887">
            <v>0.58499999999999996</v>
          </cell>
        </row>
        <row r="3888">
          <cell r="A3888" t="str">
            <v xml:space="preserve">ПРОЕЗД МИРНЫЙ 6 </v>
          </cell>
          <cell r="B3888" t="str">
            <v xml:space="preserve">Б Платановый 12\Б.Кол 14ц\э </v>
          </cell>
          <cell r="C3888" t="str">
            <v xml:space="preserve">Прочие </v>
          </cell>
          <cell r="D3888">
            <v>10.8</v>
          </cell>
          <cell r="E3888">
            <v>0</v>
          </cell>
          <cell r="F3888">
            <v>40.43</v>
          </cell>
          <cell r="G3888">
            <v>0</v>
          </cell>
          <cell r="H3888">
            <v>1.19</v>
          </cell>
          <cell r="I3888">
            <v>4.5999999999999996</v>
          </cell>
          <cell r="J3888" t="str">
            <v xml:space="preserve"> </v>
          </cell>
          <cell r="K3888">
            <v>167</v>
          </cell>
          <cell r="L3888">
            <v>8.0000000000000004E-4</v>
          </cell>
          <cell r="M3888">
            <v>-19</v>
          </cell>
          <cell r="N3888">
            <v>18</v>
          </cell>
          <cell r="O3888">
            <v>1</v>
          </cell>
          <cell r="P3888">
            <v>1.1679999999999999</v>
          </cell>
          <cell r="Q3888">
            <v>0</v>
          </cell>
          <cell r="R3888">
            <v>1.1679999999999999</v>
          </cell>
        </row>
        <row r="3889">
          <cell r="A3889" t="str">
            <v xml:space="preserve">ПРОЕЗД МИРНЫЙ 6 </v>
          </cell>
          <cell r="B3889" t="str">
            <v xml:space="preserve">К Партизан 4/3 офис </v>
          </cell>
          <cell r="C3889" t="str">
            <v xml:space="preserve">Прочие </v>
          </cell>
          <cell r="D3889">
            <v>41.22</v>
          </cell>
          <cell r="E3889">
            <v>0</v>
          </cell>
          <cell r="F3889">
            <v>185.5</v>
          </cell>
          <cell r="G3889">
            <v>0.43</v>
          </cell>
          <cell r="H3889">
            <v>1.19</v>
          </cell>
          <cell r="I3889">
            <v>4.5999999999999996</v>
          </cell>
          <cell r="J3889" t="str">
            <v xml:space="preserve"> </v>
          </cell>
          <cell r="K3889">
            <v>167</v>
          </cell>
          <cell r="L3889">
            <v>3.7000000000000002E-3</v>
          </cell>
          <cell r="M3889">
            <v>-19</v>
          </cell>
          <cell r="N3889">
            <v>18</v>
          </cell>
          <cell r="O3889">
            <v>1</v>
          </cell>
          <cell r="P3889">
            <v>5.4009999999999998</v>
          </cell>
          <cell r="Q3889">
            <v>0</v>
          </cell>
          <cell r="R3889">
            <v>5.4009999999999998</v>
          </cell>
        </row>
        <row r="3890">
          <cell r="A3890" t="str">
            <v xml:space="preserve">ПРОЕЗД МИРНЫЙ 6 </v>
          </cell>
          <cell r="B3890" t="str">
            <v xml:space="preserve">К Партизан 6\5 Адм.кор л.Б </v>
          </cell>
          <cell r="C3890" t="str">
            <v xml:space="preserve">Бюджет </v>
          </cell>
          <cell r="D3890">
            <v>1788.8</v>
          </cell>
          <cell r="E3890">
            <v>0</v>
          </cell>
          <cell r="F3890">
            <v>8049.61</v>
          </cell>
          <cell r="G3890">
            <v>0.35</v>
          </cell>
          <cell r="H3890">
            <v>1.19</v>
          </cell>
          <cell r="I3890">
            <v>4.5999999999999996</v>
          </cell>
          <cell r="J3890" t="str">
            <v xml:space="preserve"> </v>
          </cell>
          <cell r="K3890">
            <v>167</v>
          </cell>
          <cell r="L3890">
            <v>0.13775299999999999</v>
          </cell>
          <cell r="M3890">
            <v>-19</v>
          </cell>
          <cell r="N3890">
            <v>20</v>
          </cell>
          <cell r="O3890">
            <v>1</v>
          </cell>
          <cell r="P3890">
            <v>219.11699999999999</v>
          </cell>
          <cell r="Q3890">
            <v>0</v>
          </cell>
          <cell r="R3890">
            <v>219.11699999999999</v>
          </cell>
        </row>
        <row r="3891">
          <cell r="A3891" t="str">
            <v xml:space="preserve">ПРОЕЗД МИРНЫЙ 6 </v>
          </cell>
          <cell r="B3891" t="str">
            <v xml:space="preserve">К Партизан 6\5 кор.лит.А </v>
          </cell>
          <cell r="C3891" t="str">
            <v xml:space="preserve">Бюджет </v>
          </cell>
          <cell r="D3891">
            <v>7226.67</v>
          </cell>
          <cell r="E3891">
            <v>0</v>
          </cell>
          <cell r="F3891">
            <v>32520.02</v>
          </cell>
          <cell r="G3891">
            <v>0.32</v>
          </cell>
          <cell r="H3891">
            <v>1.19</v>
          </cell>
          <cell r="I3891">
            <v>4.5999999999999996</v>
          </cell>
          <cell r="J3891" t="str">
            <v xml:space="preserve"> </v>
          </cell>
          <cell r="K3891">
            <v>167</v>
          </cell>
          <cell r="L3891">
            <v>0.50881399999999999</v>
          </cell>
          <cell r="M3891">
            <v>-19</v>
          </cell>
          <cell r="N3891">
            <v>20</v>
          </cell>
          <cell r="O3891">
            <v>1</v>
          </cell>
          <cell r="P3891">
            <v>809.34299999999996</v>
          </cell>
          <cell r="Q3891">
            <v>0</v>
          </cell>
          <cell r="R3891">
            <v>809.34299999999996</v>
          </cell>
        </row>
        <row r="3892">
          <cell r="A3892" t="str">
            <v xml:space="preserve">ПРОЕЗД МИРНЫЙ 6 </v>
          </cell>
          <cell r="B3892" t="str">
            <v xml:space="preserve">К Партизан 6\5 проход.лит И </v>
          </cell>
          <cell r="C3892" t="str">
            <v xml:space="preserve">Бюджет </v>
          </cell>
          <cell r="D3892">
            <v>35.71</v>
          </cell>
          <cell r="E3892">
            <v>0</v>
          </cell>
          <cell r="F3892">
            <v>160.71</v>
          </cell>
          <cell r="G3892">
            <v>1.2</v>
          </cell>
          <cell r="H3892">
            <v>1.19</v>
          </cell>
          <cell r="I3892">
            <v>4.5999999999999996</v>
          </cell>
          <cell r="J3892" t="str">
            <v xml:space="preserve"> </v>
          </cell>
          <cell r="K3892">
            <v>167</v>
          </cell>
          <cell r="L3892">
            <v>8.9459999999999991E-3</v>
          </cell>
          <cell r="M3892">
            <v>-19</v>
          </cell>
          <cell r="N3892">
            <v>18</v>
          </cell>
          <cell r="O3892">
            <v>1</v>
          </cell>
          <cell r="P3892">
            <v>13.061999999999999</v>
          </cell>
          <cell r="Q3892">
            <v>0</v>
          </cell>
          <cell r="R3892">
            <v>13.061999999999999</v>
          </cell>
        </row>
        <row r="3893">
          <cell r="A3893" t="str">
            <v xml:space="preserve">ПРОЕЗД МИРНЫЙ 6 </v>
          </cell>
          <cell r="B3893" t="str">
            <v xml:space="preserve">П Чекистов 9\1 лит21б магазин </v>
          </cell>
          <cell r="C3893" t="str">
            <v xml:space="preserve">Прочие </v>
          </cell>
          <cell r="D3893">
            <v>1682.5</v>
          </cell>
          <cell r="E3893">
            <v>0</v>
          </cell>
          <cell r="F3893">
            <v>6018.4</v>
          </cell>
          <cell r="G3893">
            <v>0</v>
          </cell>
          <cell r="H3893">
            <v>1.19</v>
          </cell>
          <cell r="I3893">
            <v>4.5999999999999996</v>
          </cell>
          <cell r="J3893" t="str">
            <v xml:space="preserve"> </v>
          </cell>
          <cell r="K3893">
            <v>167</v>
          </cell>
          <cell r="L3893">
            <v>4.9830000000000006E-2</v>
          </cell>
          <cell r="M3893">
            <v>-19</v>
          </cell>
          <cell r="N3893">
            <v>18</v>
          </cell>
          <cell r="O3893">
            <v>1</v>
          </cell>
          <cell r="P3893">
            <v>72.75</v>
          </cell>
          <cell r="Q3893">
            <v>0</v>
          </cell>
          <cell r="R3893">
            <v>72.75</v>
          </cell>
        </row>
        <row r="3894">
          <cell r="A3894" t="str">
            <v xml:space="preserve">ПРОЕЗД МИРНЫЙ 6 </v>
          </cell>
          <cell r="B3894" t="str">
            <v xml:space="preserve">Калинина 1 кор 9б кв2 ж/д </v>
          </cell>
          <cell r="C3894" t="str">
            <v xml:space="preserve">Население </v>
          </cell>
          <cell r="D3894">
            <v>67.3</v>
          </cell>
          <cell r="E3894">
            <v>303</v>
          </cell>
          <cell r="F3894">
            <v>302.74</v>
          </cell>
          <cell r="G3894">
            <v>0.74</v>
          </cell>
          <cell r="H3894">
            <v>1.19</v>
          </cell>
          <cell r="I3894">
            <v>4.5999999999999996</v>
          </cell>
          <cell r="J3894" t="str">
            <v xml:space="preserve">1 </v>
          </cell>
          <cell r="K3894">
            <v>167</v>
          </cell>
          <cell r="L3894">
            <v>1.0392E-2</v>
          </cell>
          <cell r="M3894">
            <v>-19</v>
          </cell>
          <cell r="N3894">
            <v>18</v>
          </cell>
          <cell r="O3894">
            <v>1</v>
          </cell>
          <cell r="P3894">
            <v>15.173</v>
          </cell>
          <cell r="Q3894">
            <v>8.9280000000000008</v>
          </cell>
          <cell r="R3894">
            <v>8.9280000000000008</v>
          </cell>
        </row>
        <row r="3895">
          <cell r="A3895" t="str">
            <v xml:space="preserve">ПРОЕЗД МИРНЫЙ 6 </v>
          </cell>
          <cell r="B3895" t="str">
            <v xml:space="preserve">Калинина 1 кор 9б кв1 ж/д </v>
          </cell>
          <cell r="C3895" t="str">
            <v xml:space="preserve">Население </v>
          </cell>
          <cell r="D3895">
            <v>67.7</v>
          </cell>
          <cell r="E3895">
            <v>305</v>
          </cell>
          <cell r="F3895">
            <v>304.61</v>
          </cell>
          <cell r="G3895">
            <v>0.74</v>
          </cell>
          <cell r="H3895">
            <v>1.19</v>
          </cell>
          <cell r="I3895">
            <v>4.5999999999999996</v>
          </cell>
          <cell r="J3895" t="str">
            <v xml:space="preserve">1 </v>
          </cell>
          <cell r="K3895">
            <v>167</v>
          </cell>
          <cell r="L3895">
            <v>1.0456E-2</v>
          </cell>
          <cell r="M3895">
            <v>-19</v>
          </cell>
          <cell r="N3895">
            <v>18</v>
          </cell>
          <cell r="O3895">
            <v>1</v>
          </cell>
          <cell r="P3895">
            <v>15.265000000000001</v>
          </cell>
          <cell r="Q3895">
            <v>8.9830000000000005</v>
          </cell>
          <cell r="R3895">
            <v>8.9830000000000005</v>
          </cell>
        </row>
        <row r="3896">
          <cell r="A3896" t="str">
            <v xml:space="preserve">ПРОЕЗД МИРНЫЙ 6 </v>
          </cell>
          <cell r="B3896" t="str">
            <v xml:space="preserve">Б Платановый 11 оф </v>
          </cell>
          <cell r="C3896" t="str">
            <v xml:space="preserve">Бюджет </v>
          </cell>
          <cell r="D3896">
            <v>278.64</v>
          </cell>
          <cell r="E3896">
            <v>0</v>
          </cell>
          <cell r="F3896">
            <v>1253.8599999999999</v>
          </cell>
          <cell r="G3896">
            <v>0.43</v>
          </cell>
          <cell r="H3896">
            <v>1.19</v>
          </cell>
          <cell r="I3896">
            <v>4.5999999999999996</v>
          </cell>
          <cell r="J3896" t="str">
            <v xml:space="preserve"> </v>
          </cell>
          <cell r="K3896">
            <v>167</v>
          </cell>
          <cell r="L3896">
            <v>2.5010000000000001E-2</v>
          </cell>
          <cell r="M3896">
            <v>-19</v>
          </cell>
          <cell r="N3896">
            <v>18</v>
          </cell>
          <cell r="O3896">
            <v>1</v>
          </cell>
          <cell r="P3896">
            <v>36.515000000000001</v>
          </cell>
          <cell r="Q3896">
            <v>0</v>
          </cell>
          <cell r="R3896">
            <v>36.515000000000001</v>
          </cell>
        </row>
        <row r="3897">
          <cell r="A3897" t="str">
            <v xml:space="preserve">ПРОЕЗД МИРНЫЙ 6 </v>
          </cell>
          <cell r="B3897" t="str">
            <v xml:space="preserve">П Чекистов 38 цок1-5 сек </v>
          </cell>
          <cell r="C3897" t="str">
            <v xml:space="preserve">Прочие </v>
          </cell>
          <cell r="D3897">
            <v>528.08000000000004</v>
          </cell>
          <cell r="E3897">
            <v>0</v>
          </cell>
          <cell r="F3897">
            <v>2376.37</v>
          </cell>
          <cell r="G3897">
            <v>0.43</v>
          </cell>
          <cell r="H3897">
            <v>1.19</v>
          </cell>
          <cell r="I3897">
            <v>4.5999999999999996</v>
          </cell>
          <cell r="J3897" t="str">
            <v xml:space="preserve">15 </v>
          </cell>
          <cell r="K3897">
            <v>167</v>
          </cell>
          <cell r="L3897">
            <v>4.7400000000000005E-2</v>
          </cell>
          <cell r="M3897">
            <v>-19</v>
          </cell>
          <cell r="N3897">
            <v>18</v>
          </cell>
          <cell r="O3897">
            <v>1</v>
          </cell>
          <cell r="P3897">
            <v>69.201999999999998</v>
          </cell>
          <cell r="Q3897">
            <v>0</v>
          </cell>
          <cell r="R3897">
            <v>69.201999999999998</v>
          </cell>
        </row>
        <row r="3898">
          <cell r="A3898" t="str">
            <v xml:space="preserve">ПРОЕЗД МИРНЫЙ 6 </v>
          </cell>
          <cell r="B3898" t="str">
            <v xml:space="preserve">П Чекистов 40 цоколь </v>
          </cell>
          <cell r="C3898" t="str">
            <v xml:space="preserve">Прочие </v>
          </cell>
          <cell r="D3898">
            <v>698.54</v>
          </cell>
          <cell r="E3898">
            <v>0</v>
          </cell>
          <cell r="F3898">
            <v>3143.43</v>
          </cell>
          <cell r="G3898">
            <v>0.43</v>
          </cell>
          <cell r="H3898">
            <v>1.19</v>
          </cell>
          <cell r="I3898">
            <v>4.5999999999999996</v>
          </cell>
          <cell r="J3898" t="str">
            <v xml:space="preserve">15 </v>
          </cell>
          <cell r="K3898">
            <v>167</v>
          </cell>
          <cell r="L3898">
            <v>6.2700000000000006E-2</v>
          </cell>
          <cell r="M3898">
            <v>-19</v>
          </cell>
          <cell r="N3898">
            <v>18</v>
          </cell>
          <cell r="O3898">
            <v>1</v>
          </cell>
          <cell r="P3898">
            <v>91.540999999999997</v>
          </cell>
          <cell r="Q3898">
            <v>0</v>
          </cell>
          <cell r="R3898">
            <v>91.540999999999997</v>
          </cell>
        </row>
        <row r="3899">
          <cell r="A3899" t="str">
            <v xml:space="preserve">ПРОЕЗД МИРНЫЙ 6 </v>
          </cell>
          <cell r="B3899" t="str">
            <v xml:space="preserve">П Чекистов 38 1-5 ж/д </v>
          </cell>
          <cell r="C3899" t="str">
            <v xml:space="preserve">Население </v>
          </cell>
          <cell r="D3899">
            <v>11177.6</v>
          </cell>
          <cell r="E3899">
            <v>50299</v>
          </cell>
          <cell r="F3899">
            <v>50299.44</v>
          </cell>
          <cell r="G3899">
            <v>0.34</v>
          </cell>
          <cell r="H3899">
            <v>1.19</v>
          </cell>
          <cell r="I3899">
            <v>4.5999999999999996</v>
          </cell>
          <cell r="J3899" t="str">
            <v xml:space="preserve">15 </v>
          </cell>
          <cell r="K3899">
            <v>167</v>
          </cell>
          <cell r="L3899">
            <v>0.79330000000000001</v>
          </cell>
          <cell r="M3899">
            <v>-19</v>
          </cell>
          <cell r="N3899">
            <v>18</v>
          </cell>
          <cell r="O3899">
            <v>1</v>
          </cell>
          <cell r="P3899">
            <v>1158.201</v>
          </cell>
          <cell r="Q3899">
            <v>1359.3630000000001</v>
          </cell>
          <cell r="R3899">
            <v>1359.3630000000001</v>
          </cell>
        </row>
        <row r="3900">
          <cell r="A3900" t="str">
            <v xml:space="preserve">ПРОЕЗД МИРНЫЙ 6 </v>
          </cell>
          <cell r="B3900" t="str">
            <v xml:space="preserve">П Чекистов 38 6-9 ж/д </v>
          </cell>
          <cell r="C3900" t="str">
            <v xml:space="preserve">Население </v>
          </cell>
          <cell r="D3900">
            <v>12981.2</v>
          </cell>
          <cell r="E3900">
            <v>58415</v>
          </cell>
          <cell r="F3900">
            <v>58415.33</v>
          </cell>
          <cell r="G3900">
            <v>0.34</v>
          </cell>
          <cell r="H3900">
            <v>1.19</v>
          </cell>
          <cell r="I3900">
            <v>4.5999999999999996</v>
          </cell>
          <cell r="J3900" t="str">
            <v xml:space="preserve">15 </v>
          </cell>
          <cell r="K3900">
            <v>167</v>
          </cell>
          <cell r="L3900">
            <v>0.92130000000000001</v>
          </cell>
          <cell r="M3900">
            <v>-19</v>
          </cell>
          <cell r="N3900">
            <v>18</v>
          </cell>
          <cell r="O3900">
            <v>1</v>
          </cell>
          <cell r="P3900">
            <v>1345.079</v>
          </cell>
          <cell r="Q3900">
            <v>1578.7070000000001</v>
          </cell>
          <cell r="R3900">
            <v>1578.7070000000001</v>
          </cell>
        </row>
        <row r="3901">
          <cell r="A3901" t="str">
            <v xml:space="preserve">ПРОЕЗД МИРНЫЙ 6 </v>
          </cell>
          <cell r="B3901" t="str">
            <v xml:space="preserve">П Чекистов 38 цок 6-9 </v>
          </cell>
          <cell r="C3901" t="str">
            <v xml:space="preserve">Население </v>
          </cell>
          <cell r="D3901">
            <v>896.2</v>
          </cell>
          <cell r="E3901">
            <v>3316</v>
          </cell>
          <cell r="F3901">
            <v>3316.1</v>
          </cell>
          <cell r="G3901">
            <v>0.34</v>
          </cell>
          <cell r="H3901">
            <v>1.19</v>
          </cell>
          <cell r="I3901">
            <v>4.5999999999999996</v>
          </cell>
          <cell r="J3901" t="str">
            <v xml:space="preserve">15 </v>
          </cell>
          <cell r="K3901">
            <v>167</v>
          </cell>
          <cell r="L3901">
            <v>5.2299999999999999E-2</v>
          </cell>
          <cell r="M3901">
            <v>-19</v>
          </cell>
          <cell r="N3901">
            <v>18</v>
          </cell>
          <cell r="O3901">
            <v>1</v>
          </cell>
          <cell r="P3901">
            <v>76.356999999999999</v>
          </cell>
          <cell r="Q3901">
            <v>108.989</v>
          </cell>
          <cell r="R3901">
            <v>108.989</v>
          </cell>
        </row>
        <row r="3902">
          <cell r="A3902" t="str">
            <v xml:space="preserve">ПРОЕЗД МИРНЫЙ 6 </v>
          </cell>
          <cell r="B3902" t="str">
            <v xml:space="preserve">П Чекистов 40 жил/д </v>
          </cell>
          <cell r="C3902" t="str">
            <v xml:space="preserve">ИТП Население </v>
          </cell>
          <cell r="D3902">
            <v>14435.3</v>
          </cell>
          <cell r="E3902">
            <v>64959</v>
          </cell>
          <cell r="F3902">
            <v>64958.76</v>
          </cell>
          <cell r="G3902">
            <v>0.34</v>
          </cell>
          <cell r="H3902">
            <v>1.19</v>
          </cell>
          <cell r="I3902">
            <v>4.5999999999999996</v>
          </cell>
          <cell r="J3902" t="str">
            <v xml:space="preserve">15 </v>
          </cell>
          <cell r="K3902">
            <v>167</v>
          </cell>
          <cell r="L3902">
            <v>1.0245</v>
          </cell>
          <cell r="M3902">
            <v>-19</v>
          </cell>
          <cell r="N3902">
            <v>18</v>
          </cell>
          <cell r="O3902">
            <v>1</v>
          </cell>
          <cell r="P3902">
            <v>1495.748</v>
          </cell>
          <cell r="Q3902">
            <v>1755.5519999999999</v>
          </cell>
          <cell r="R3902">
            <v>1755.5519999999999</v>
          </cell>
        </row>
        <row r="3903">
          <cell r="A3903" t="str">
            <v xml:space="preserve">ПРОЕЗД МИРНЫЙ 6 </v>
          </cell>
          <cell r="B3903" t="str">
            <v xml:space="preserve">Калинина 1 ДШИ 1 </v>
          </cell>
          <cell r="C3903" t="str">
            <v xml:space="preserve">Бюджет </v>
          </cell>
          <cell r="D3903">
            <v>1868.91</v>
          </cell>
          <cell r="E3903">
            <v>0</v>
          </cell>
          <cell r="F3903">
            <v>8410.08</v>
          </cell>
          <cell r="G3903">
            <v>0.33</v>
          </cell>
          <cell r="H3903">
            <v>1.19</v>
          </cell>
          <cell r="I3903">
            <v>4.5999999999999996</v>
          </cell>
          <cell r="J3903" t="str">
            <v xml:space="preserve"> </v>
          </cell>
          <cell r="K3903">
            <v>167</v>
          </cell>
          <cell r="L3903">
            <v>0.12178000000000001</v>
          </cell>
          <cell r="M3903">
            <v>-19</v>
          </cell>
          <cell r="N3903">
            <v>16</v>
          </cell>
          <cell r="O3903">
            <v>1</v>
          </cell>
          <cell r="P3903">
            <v>160.06399999999999</v>
          </cell>
          <cell r="Q3903">
            <v>0</v>
          </cell>
          <cell r="R3903">
            <v>160.06399999999999</v>
          </cell>
        </row>
        <row r="3904">
          <cell r="A3904" t="str">
            <v xml:space="preserve">ПРОЕЗД МИРНЫЙ 6 </v>
          </cell>
          <cell r="B3904" t="str">
            <v xml:space="preserve">П Чекистов 34 аптека </v>
          </cell>
          <cell r="C3904" t="str">
            <v xml:space="preserve">Прочие </v>
          </cell>
          <cell r="D3904">
            <v>66.900000000000006</v>
          </cell>
          <cell r="E3904">
            <v>0</v>
          </cell>
          <cell r="F3904">
            <v>301.07</v>
          </cell>
          <cell r="G3904">
            <v>0.38</v>
          </cell>
          <cell r="H3904">
            <v>1.19</v>
          </cell>
          <cell r="I3904">
            <v>4.5999999999999996</v>
          </cell>
          <cell r="J3904" t="str">
            <v xml:space="preserve"> </v>
          </cell>
          <cell r="K3904">
            <v>167</v>
          </cell>
          <cell r="L3904">
            <v>5.3070000000000001E-3</v>
          </cell>
          <cell r="M3904">
            <v>-19</v>
          </cell>
          <cell r="N3904">
            <v>18</v>
          </cell>
          <cell r="O3904">
            <v>1</v>
          </cell>
          <cell r="P3904">
            <v>7.7480000000000002</v>
          </cell>
          <cell r="Q3904">
            <v>0</v>
          </cell>
          <cell r="R3904">
            <v>7.7480000000000002</v>
          </cell>
        </row>
        <row r="3905">
          <cell r="A3905" t="str">
            <v xml:space="preserve">ПРОЕЗД МИРНЫЙ 6 </v>
          </cell>
          <cell r="B3905" t="str">
            <v xml:space="preserve">Чекистов 9/1 </v>
          </cell>
          <cell r="C3905" t="str">
            <v xml:space="preserve">Прочие </v>
          </cell>
          <cell r="D3905">
            <v>154.30000000000001</v>
          </cell>
          <cell r="E3905">
            <v>0</v>
          </cell>
          <cell r="F3905">
            <v>629.13</v>
          </cell>
          <cell r="G3905">
            <v>0.38</v>
          </cell>
          <cell r="H3905">
            <v>1.19</v>
          </cell>
          <cell r="I3905">
            <v>4.5999999999999996</v>
          </cell>
          <cell r="J3905" t="str">
            <v xml:space="preserve"> </v>
          </cell>
          <cell r="K3905">
            <v>167</v>
          </cell>
          <cell r="L3905">
            <v>1.0999999999999999E-2</v>
          </cell>
          <cell r="M3905">
            <v>-19</v>
          </cell>
          <cell r="N3905">
            <v>18</v>
          </cell>
          <cell r="O3905">
            <v>1</v>
          </cell>
          <cell r="P3905">
            <v>16.061</v>
          </cell>
          <cell r="Q3905">
            <v>0</v>
          </cell>
          <cell r="R3905">
            <v>16.061</v>
          </cell>
        </row>
        <row r="3906">
          <cell r="A3906" t="str">
            <v xml:space="preserve">ПРОЕЗД МИРНЫЙ 6 </v>
          </cell>
          <cell r="B3906" t="str">
            <v xml:space="preserve">70Л Октября 16 парикм </v>
          </cell>
          <cell r="C3906" t="str">
            <v xml:space="preserve">Прочие </v>
          </cell>
          <cell r="D3906">
            <v>110.96</v>
          </cell>
          <cell r="E3906">
            <v>450</v>
          </cell>
          <cell r="F3906">
            <v>499.34</v>
          </cell>
          <cell r="G3906">
            <v>0</v>
          </cell>
          <cell r="H3906">
            <v>1.19</v>
          </cell>
          <cell r="I3906">
            <v>4.5999999999999996</v>
          </cell>
          <cell r="J3906" t="str">
            <v xml:space="preserve">12 </v>
          </cell>
          <cell r="K3906">
            <v>167</v>
          </cell>
          <cell r="L3906">
            <v>9.9600000000000001E-3</v>
          </cell>
          <cell r="M3906">
            <v>-19</v>
          </cell>
          <cell r="N3906">
            <v>18</v>
          </cell>
          <cell r="O3906">
            <v>1</v>
          </cell>
          <cell r="P3906">
            <v>14.542</v>
          </cell>
          <cell r="Q3906">
            <v>0</v>
          </cell>
          <cell r="R3906">
            <v>14.542</v>
          </cell>
        </row>
        <row r="3907">
          <cell r="A3907" t="str">
            <v xml:space="preserve">ПРОЕЗД МИРНЫЙ 6 </v>
          </cell>
          <cell r="B3907" t="str">
            <v xml:space="preserve">Б Платановый 10 маг </v>
          </cell>
          <cell r="C3907" t="str">
            <v xml:space="preserve">Прочие </v>
          </cell>
          <cell r="D3907">
            <v>42.5</v>
          </cell>
          <cell r="E3907">
            <v>191</v>
          </cell>
          <cell r="F3907">
            <v>191.18</v>
          </cell>
          <cell r="G3907">
            <v>0.38</v>
          </cell>
          <cell r="H3907">
            <v>1.19</v>
          </cell>
          <cell r="I3907">
            <v>4.5999999999999996</v>
          </cell>
          <cell r="J3907" t="str">
            <v xml:space="preserve">12 </v>
          </cell>
          <cell r="K3907">
            <v>167</v>
          </cell>
          <cell r="L3907">
            <v>3.3700000000000002E-3</v>
          </cell>
          <cell r="M3907">
            <v>-19</v>
          </cell>
          <cell r="N3907">
            <v>18</v>
          </cell>
          <cell r="O3907">
            <v>1</v>
          </cell>
          <cell r="P3907">
            <v>4.92</v>
          </cell>
          <cell r="Q3907">
            <v>0</v>
          </cell>
          <cell r="R3907">
            <v>4.92</v>
          </cell>
        </row>
        <row r="3908">
          <cell r="A3908" t="str">
            <v xml:space="preserve">ПРОЕЗД МИРНЫЙ 6 </v>
          </cell>
          <cell r="B3908" t="str">
            <v xml:space="preserve">Б Платановый 19/2 Клочкова </v>
          </cell>
          <cell r="C3908" t="str">
            <v xml:space="preserve">Прочие </v>
          </cell>
          <cell r="D3908">
            <v>265.5</v>
          </cell>
          <cell r="E3908">
            <v>1123</v>
          </cell>
          <cell r="F3908">
            <v>1123.27</v>
          </cell>
          <cell r="G3908">
            <v>0.43</v>
          </cell>
          <cell r="H3908">
            <v>1.19</v>
          </cell>
          <cell r="I3908">
            <v>4.5999999999999996</v>
          </cell>
          <cell r="J3908" t="str">
            <v xml:space="preserve">15 </v>
          </cell>
          <cell r="K3908">
            <v>167</v>
          </cell>
          <cell r="L3908">
            <v>2.2404999999999998E-2</v>
          </cell>
          <cell r="M3908">
            <v>-19</v>
          </cell>
          <cell r="N3908">
            <v>18</v>
          </cell>
          <cell r="O3908">
            <v>1</v>
          </cell>
          <cell r="P3908">
            <v>32.710999999999999</v>
          </cell>
          <cell r="Q3908">
            <v>0</v>
          </cell>
          <cell r="R3908">
            <v>32.710999999999999</v>
          </cell>
        </row>
        <row r="3909">
          <cell r="A3909" t="str">
            <v xml:space="preserve">ПРОЕЗД МИРНЫЙ 6 </v>
          </cell>
          <cell r="B3909" t="str">
            <v xml:space="preserve">П Чекистов 10 "Сказка" </v>
          </cell>
          <cell r="C3909" t="str">
            <v xml:space="preserve">Прочие </v>
          </cell>
          <cell r="D3909">
            <v>163</v>
          </cell>
          <cell r="E3909">
            <v>489</v>
          </cell>
          <cell r="F3909">
            <v>489</v>
          </cell>
          <cell r="G3909">
            <v>0</v>
          </cell>
          <cell r="H3909">
            <v>1.19</v>
          </cell>
          <cell r="I3909">
            <v>4.5999999999999996</v>
          </cell>
          <cell r="J3909" t="str">
            <v xml:space="preserve">10 </v>
          </cell>
          <cell r="K3909">
            <v>167</v>
          </cell>
          <cell r="L3909">
            <v>8.2100000000000003E-3</v>
          </cell>
          <cell r="M3909">
            <v>-19</v>
          </cell>
          <cell r="N3909">
            <v>18</v>
          </cell>
          <cell r="O3909">
            <v>1</v>
          </cell>
          <cell r="P3909">
            <v>11.987</v>
          </cell>
          <cell r="Q3909">
            <v>0</v>
          </cell>
          <cell r="R3909">
            <v>11.987</v>
          </cell>
        </row>
        <row r="3910">
          <cell r="A3910" t="str">
            <v xml:space="preserve">ПРОЕЗД МИРНЫЙ 6 </v>
          </cell>
          <cell r="B3910" t="str">
            <v xml:space="preserve">П Чекистов 12 Барсова неж </v>
          </cell>
          <cell r="C3910" t="str">
            <v xml:space="preserve">Прочие </v>
          </cell>
          <cell r="D3910">
            <v>94.3</v>
          </cell>
          <cell r="E3910">
            <v>286</v>
          </cell>
          <cell r="F3910">
            <v>348.9</v>
          </cell>
          <cell r="G3910">
            <v>0</v>
          </cell>
          <cell r="H3910">
            <v>1.19</v>
          </cell>
          <cell r="I3910">
            <v>4.5999999999999996</v>
          </cell>
          <cell r="J3910" t="str">
            <v xml:space="preserve">12 </v>
          </cell>
          <cell r="K3910">
            <v>167</v>
          </cell>
          <cell r="L3910">
            <v>7.2800000000000009E-3</v>
          </cell>
          <cell r="M3910">
            <v>-19</v>
          </cell>
          <cell r="N3910">
            <v>18</v>
          </cell>
          <cell r="O3910">
            <v>1</v>
          </cell>
          <cell r="P3910">
            <v>10.629</v>
          </cell>
          <cell r="Q3910">
            <v>0</v>
          </cell>
          <cell r="R3910">
            <v>10.629</v>
          </cell>
        </row>
        <row r="3911">
          <cell r="A3911" t="str">
            <v xml:space="preserve">ПРОЕЗД МИРНЫЙ 6 </v>
          </cell>
          <cell r="B3911" t="str">
            <v xml:space="preserve">П Чекистов 12 Куранов неж </v>
          </cell>
          <cell r="C3911" t="str">
            <v xml:space="preserve">Прочие </v>
          </cell>
          <cell r="D3911">
            <v>476.27</v>
          </cell>
          <cell r="E3911">
            <v>0</v>
          </cell>
          <cell r="F3911">
            <v>1762.2</v>
          </cell>
          <cell r="G3911">
            <v>0</v>
          </cell>
          <cell r="H3911">
            <v>1.19</v>
          </cell>
          <cell r="I3911">
            <v>4.5999999999999996</v>
          </cell>
          <cell r="J3911" t="str">
            <v xml:space="preserve">12 </v>
          </cell>
          <cell r="K3911">
            <v>167</v>
          </cell>
          <cell r="L3911">
            <v>3.1820000000000001E-2</v>
          </cell>
          <cell r="M3911">
            <v>-19</v>
          </cell>
          <cell r="N3911">
            <v>18</v>
          </cell>
          <cell r="O3911">
            <v>1</v>
          </cell>
          <cell r="P3911">
            <v>46.457000000000001</v>
          </cell>
          <cell r="Q3911">
            <v>0</v>
          </cell>
          <cell r="R3911">
            <v>46.457000000000001</v>
          </cell>
        </row>
        <row r="3912">
          <cell r="A3912" t="str">
            <v xml:space="preserve">ПРОЕЗД МИРНЫЙ 6 </v>
          </cell>
          <cell r="B3912" t="str">
            <v xml:space="preserve">П Чекистов 31/2 офис </v>
          </cell>
          <cell r="C3912" t="str">
            <v xml:space="preserve">Прочие </v>
          </cell>
          <cell r="D3912">
            <v>54.6</v>
          </cell>
          <cell r="E3912">
            <v>246</v>
          </cell>
          <cell r="F3912">
            <v>245.66</v>
          </cell>
          <cell r="G3912">
            <v>0.43</v>
          </cell>
          <cell r="H3912">
            <v>1.19</v>
          </cell>
          <cell r="I3912">
            <v>4.5999999999999996</v>
          </cell>
          <cell r="J3912" t="str">
            <v xml:space="preserve">10 </v>
          </cell>
          <cell r="K3912">
            <v>167</v>
          </cell>
          <cell r="L3912">
            <v>4.8999999999999998E-3</v>
          </cell>
          <cell r="M3912">
            <v>-19</v>
          </cell>
          <cell r="N3912">
            <v>18</v>
          </cell>
          <cell r="O3912">
            <v>1</v>
          </cell>
          <cell r="P3912">
            <v>7.1550000000000002</v>
          </cell>
          <cell r="Q3912">
            <v>0</v>
          </cell>
          <cell r="R3912">
            <v>7.1550000000000002</v>
          </cell>
        </row>
        <row r="3913">
          <cell r="A3913" t="str">
            <v xml:space="preserve">ПРОЕЗД МИРНЫЙ 6 </v>
          </cell>
          <cell r="B3913" t="str">
            <v xml:space="preserve">П Чекистов 7/2 контора </v>
          </cell>
          <cell r="C3913" t="str">
            <v xml:space="preserve">Прочие </v>
          </cell>
          <cell r="D3913">
            <v>245.8</v>
          </cell>
          <cell r="E3913">
            <v>826</v>
          </cell>
          <cell r="F3913">
            <v>826</v>
          </cell>
          <cell r="G3913">
            <v>0</v>
          </cell>
          <cell r="H3913">
            <v>1.19</v>
          </cell>
          <cell r="I3913">
            <v>4.5999999999999996</v>
          </cell>
          <cell r="J3913" t="str">
            <v xml:space="preserve">12 </v>
          </cell>
          <cell r="K3913">
            <v>167</v>
          </cell>
          <cell r="L3913">
            <v>1.4563E-2</v>
          </cell>
          <cell r="M3913">
            <v>-19</v>
          </cell>
          <cell r="N3913">
            <v>18</v>
          </cell>
          <cell r="O3913">
            <v>1</v>
          </cell>
          <cell r="P3913">
            <v>21.260999999999999</v>
          </cell>
          <cell r="Q3913">
            <v>0</v>
          </cell>
          <cell r="R3913">
            <v>21.260999999999999</v>
          </cell>
        </row>
        <row r="3914">
          <cell r="A3914" t="str">
            <v xml:space="preserve">ПРОЕЗД МИРНЫЙ 6 </v>
          </cell>
          <cell r="B3914" t="str">
            <v xml:space="preserve">Р Набережная 23 неж.кв.121 </v>
          </cell>
          <cell r="C3914" t="str">
            <v xml:space="preserve">Прочие </v>
          </cell>
          <cell r="D3914">
            <v>55</v>
          </cell>
          <cell r="E3914">
            <v>0</v>
          </cell>
          <cell r="F3914">
            <v>246</v>
          </cell>
          <cell r="G3914">
            <v>0</v>
          </cell>
          <cell r="H3914">
            <v>1.19</v>
          </cell>
          <cell r="I3914">
            <v>4.5999999999999996</v>
          </cell>
          <cell r="J3914" t="str">
            <v xml:space="preserve">12 </v>
          </cell>
          <cell r="K3914">
            <v>167</v>
          </cell>
          <cell r="L3914">
            <v>4.96E-3</v>
          </cell>
          <cell r="M3914">
            <v>-19</v>
          </cell>
          <cell r="N3914">
            <v>18</v>
          </cell>
          <cell r="O3914">
            <v>1</v>
          </cell>
          <cell r="P3914">
            <v>7.24</v>
          </cell>
          <cell r="Q3914">
            <v>0</v>
          </cell>
          <cell r="R3914">
            <v>7.24</v>
          </cell>
        </row>
        <row r="3915">
          <cell r="A3915" t="str">
            <v xml:space="preserve">ПРОЕЗД МИРНЫЙ 6 </v>
          </cell>
          <cell r="B3915" t="str">
            <v xml:space="preserve">70Л ОКТЯБРЯ 16/2 </v>
          </cell>
          <cell r="C3915" t="str">
            <v xml:space="preserve">Население </v>
          </cell>
          <cell r="D3915">
            <v>3974.1</v>
          </cell>
          <cell r="E3915">
            <v>14435</v>
          </cell>
          <cell r="F3915">
            <v>15217.48</v>
          </cell>
          <cell r="G3915">
            <v>0.37</v>
          </cell>
          <cell r="H3915">
            <v>1.19</v>
          </cell>
          <cell r="I3915">
            <v>4.5999999999999996</v>
          </cell>
          <cell r="J3915" t="str">
            <v xml:space="preserve">12 </v>
          </cell>
          <cell r="K3915">
            <v>167</v>
          </cell>
          <cell r="L3915">
            <v>0.26118000000000002</v>
          </cell>
          <cell r="M3915">
            <v>-19</v>
          </cell>
          <cell r="N3915">
            <v>18</v>
          </cell>
          <cell r="O3915">
            <v>1</v>
          </cell>
          <cell r="P3915">
            <v>381.31700000000001</v>
          </cell>
          <cell r="Q3915">
            <v>395.43700000000001</v>
          </cell>
          <cell r="R3915">
            <v>395.43700000000001</v>
          </cell>
        </row>
        <row r="3916">
          <cell r="A3916" t="str">
            <v xml:space="preserve">ПРОЕЗД МИРНЫЙ 6 </v>
          </cell>
          <cell r="B3916" t="str">
            <v xml:space="preserve">70Л Октября 12/1 </v>
          </cell>
          <cell r="C3916" t="str">
            <v xml:space="preserve">Население </v>
          </cell>
          <cell r="D3916">
            <v>3948.4</v>
          </cell>
          <cell r="E3916">
            <v>15718</v>
          </cell>
          <cell r="F3916">
            <v>14126.19</v>
          </cell>
          <cell r="G3916">
            <v>0.37</v>
          </cell>
          <cell r="H3916">
            <v>1.19</v>
          </cell>
          <cell r="I3916">
            <v>4.5999999999999996</v>
          </cell>
          <cell r="J3916" t="str">
            <v xml:space="preserve">12 </v>
          </cell>
          <cell r="K3916">
            <v>167</v>
          </cell>
          <cell r="L3916">
            <v>0.24245000000000003</v>
          </cell>
          <cell r="M3916">
            <v>-19</v>
          </cell>
          <cell r="N3916">
            <v>18</v>
          </cell>
          <cell r="O3916">
            <v>1</v>
          </cell>
          <cell r="P3916">
            <v>353.971</v>
          </cell>
          <cell r="Q3916">
            <v>392.87700000000001</v>
          </cell>
          <cell r="R3916">
            <v>392.87700000000001</v>
          </cell>
        </row>
        <row r="3917">
          <cell r="A3917" t="str">
            <v xml:space="preserve">ПРОЕЗД МИРНЫЙ 6 </v>
          </cell>
          <cell r="B3917" t="str">
            <v xml:space="preserve">70Л Октября 12/2 </v>
          </cell>
          <cell r="C3917" t="str">
            <v xml:space="preserve">Население </v>
          </cell>
          <cell r="D3917">
            <v>3948.5</v>
          </cell>
          <cell r="E3917">
            <v>15718</v>
          </cell>
          <cell r="F3917">
            <v>15217.48</v>
          </cell>
          <cell r="G3917">
            <v>0.37</v>
          </cell>
          <cell r="H3917">
            <v>1.19</v>
          </cell>
          <cell r="I3917">
            <v>4.5999999999999996</v>
          </cell>
          <cell r="J3917" t="str">
            <v xml:space="preserve">12 </v>
          </cell>
          <cell r="K3917">
            <v>167</v>
          </cell>
          <cell r="L3917">
            <v>0.26118000000000002</v>
          </cell>
          <cell r="M3917">
            <v>-19</v>
          </cell>
          <cell r="N3917">
            <v>18</v>
          </cell>
          <cell r="O3917">
            <v>1</v>
          </cell>
          <cell r="P3917">
            <v>381.31700000000001</v>
          </cell>
          <cell r="Q3917">
            <v>392.88799999999998</v>
          </cell>
          <cell r="R3917">
            <v>392.88799999999998</v>
          </cell>
        </row>
        <row r="3918">
          <cell r="A3918" t="str">
            <v xml:space="preserve">ПРОЕЗД МИРНЫЙ 6 </v>
          </cell>
          <cell r="B3918" t="str">
            <v xml:space="preserve">70Л Октября 14 </v>
          </cell>
          <cell r="C3918" t="str">
            <v xml:space="preserve">Население </v>
          </cell>
          <cell r="D3918">
            <v>8467.4</v>
          </cell>
          <cell r="E3918">
            <v>28733</v>
          </cell>
          <cell r="F3918">
            <v>35308.199999999997</v>
          </cell>
          <cell r="G3918">
            <v>0.37</v>
          </cell>
          <cell r="H3918">
            <v>1.19</v>
          </cell>
          <cell r="I3918">
            <v>4.5999999999999996</v>
          </cell>
          <cell r="J3918" t="str">
            <v xml:space="preserve">9 </v>
          </cell>
          <cell r="K3918">
            <v>167</v>
          </cell>
          <cell r="L3918">
            <v>0.60599999999999998</v>
          </cell>
          <cell r="M3918">
            <v>-19</v>
          </cell>
          <cell r="N3918">
            <v>18</v>
          </cell>
          <cell r="O3918">
            <v>1</v>
          </cell>
          <cell r="P3918">
            <v>884.74599999999998</v>
          </cell>
          <cell r="Q3918">
            <v>842.53300000000002</v>
          </cell>
          <cell r="R3918">
            <v>842.53300000000002</v>
          </cell>
        </row>
        <row r="3919">
          <cell r="A3919" t="str">
            <v xml:space="preserve">ПРОЕЗД МИРНЫЙ 6 </v>
          </cell>
          <cell r="B3919" t="str">
            <v xml:space="preserve">70Л Октября 16/1 </v>
          </cell>
          <cell r="C3919" t="str">
            <v xml:space="preserve">Население </v>
          </cell>
          <cell r="D3919">
            <v>3974.1</v>
          </cell>
          <cell r="E3919">
            <v>14436</v>
          </cell>
          <cell r="F3919">
            <v>15217.48</v>
          </cell>
          <cell r="G3919">
            <v>0.37</v>
          </cell>
          <cell r="H3919">
            <v>1.19</v>
          </cell>
          <cell r="I3919">
            <v>4.5999999999999996</v>
          </cell>
          <cell r="J3919" t="str">
            <v xml:space="preserve">12 </v>
          </cell>
          <cell r="K3919">
            <v>167</v>
          </cell>
          <cell r="L3919">
            <v>0.26118000000000002</v>
          </cell>
          <cell r="M3919">
            <v>-19</v>
          </cell>
          <cell r="N3919">
            <v>18</v>
          </cell>
          <cell r="O3919">
            <v>1</v>
          </cell>
          <cell r="P3919">
            <v>381.31700000000001</v>
          </cell>
          <cell r="Q3919">
            <v>395.43700000000001</v>
          </cell>
          <cell r="R3919">
            <v>395.43700000000001</v>
          </cell>
        </row>
        <row r="3920">
          <cell r="A3920" t="str">
            <v xml:space="preserve">ПРОЕЗД МИРНЫЙ 6 </v>
          </cell>
          <cell r="B3920" t="str">
            <v xml:space="preserve">70Л Октября 18 </v>
          </cell>
          <cell r="C3920" t="str">
            <v xml:space="preserve">Население </v>
          </cell>
          <cell r="D3920">
            <v>10791.7</v>
          </cell>
          <cell r="E3920">
            <v>34947</v>
          </cell>
          <cell r="F3920">
            <v>43698.26</v>
          </cell>
          <cell r="G3920">
            <v>0.37</v>
          </cell>
          <cell r="H3920">
            <v>1.19</v>
          </cell>
          <cell r="I3920">
            <v>4.5999999999999996</v>
          </cell>
          <cell r="J3920" t="str">
            <v xml:space="preserve">9 </v>
          </cell>
          <cell r="K3920">
            <v>167</v>
          </cell>
          <cell r="L3920">
            <v>0.75</v>
          </cell>
          <cell r="M3920">
            <v>-19</v>
          </cell>
          <cell r="N3920">
            <v>18</v>
          </cell>
          <cell r="O3920">
            <v>1</v>
          </cell>
          <cell r="P3920">
            <v>1094.9839999999999</v>
          </cell>
          <cell r="Q3920">
            <v>1073.8109999999999</v>
          </cell>
          <cell r="R3920">
            <v>1073.8109999999999</v>
          </cell>
        </row>
        <row r="3921">
          <cell r="A3921" t="str">
            <v xml:space="preserve">ПРОЕЗД МИРНЫЙ 6 </v>
          </cell>
          <cell r="B3921" t="str">
            <v xml:space="preserve">70Л Октября 2 </v>
          </cell>
          <cell r="C3921" t="str">
            <v xml:space="preserve">Население </v>
          </cell>
          <cell r="D3921">
            <v>3978.4</v>
          </cell>
          <cell r="E3921">
            <v>15596</v>
          </cell>
          <cell r="F3921">
            <v>15217.48</v>
          </cell>
          <cell r="G3921">
            <v>0.37</v>
          </cell>
          <cell r="H3921">
            <v>1.19</v>
          </cell>
          <cell r="I3921">
            <v>4.5999999999999996</v>
          </cell>
          <cell r="J3921" t="str">
            <v xml:space="preserve">12 </v>
          </cell>
          <cell r="K3921">
            <v>167</v>
          </cell>
          <cell r="L3921">
            <v>0.26118000000000002</v>
          </cell>
          <cell r="M3921">
            <v>-19</v>
          </cell>
          <cell r="N3921">
            <v>18</v>
          </cell>
          <cell r="O3921">
            <v>1</v>
          </cell>
          <cell r="P3921">
            <v>381.31700000000001</v>
          </cell>
          <cell r="Q3921">
            <v>395.86200000000002</v>
          </cell>
          <cell r="R3921">
            <v>395.86200000000002</v>
          </cell>
        </row>
        <row r="3922">
          <cell r="A3922" t="str">
            <v xml:space="preserve">ПРОЕЗД МИРНЫЙ 6 </v>
          </cell>
          <cell r="B3922" t="str">
            <v xml:space="preserve">70Л Октября 20/1 </v>
          </cell>
          <cell r="C3922" t="str">
            <v xml:space="preserve">Население </v>
          </cell>
          <cell r="D3922">
            <v>3986.1</v>
          </cell>
          <cell r="E3922">
            <v>14969</v>
          </cell>
          <cell r="F3922">
            <v>15217.48</v>
          </cell>
          <cell r="G3922">
            <v>0.37</v>
          </cell>
          <cell r="H3922">
            <v>1.19</v>
          </cell>
          <cell r="I3922">
            <v>4.5999999999999996</v>
          </cell>
          <cell r="J3922" t="str">
            <v xml:space="preserve">12 </v>
          </cell>
          <cell r="K3922">
            <v>167</v>
          </cell>
          <cell r="L3922">
            <v>0.26118000000000002</v>
          </cell>
          <cell r="M3922">
            <v>-19</v>
          </cell>
          <cell r="N3922">
            <v>18</v>
          </cell>
          <cell r="O3922">
            <v>1</v>
          </cell>
          <cell r="P3922">
            <v>381.31700000000001</v>
          </cell>
          <cell r="Q3922">
            <v>396.63099999999997</v>
          </cell>
          <cell r="R3922">
            <v>396.63099999999997</v>
          </cell>
        </row>
        <row r="3923">
          <cell r="A3923" t="str">
            <v xml:space="preserve">ПРОЕЗД МИРНЫЙ 6 </v>
          </cell>
          <cell r="B3923" t="str">
            <v xml:space="preserve">70Л Октября 20/2 </v>
          </cell>
          <cell r="C3923" t="str">
            <v xml:space="preserve">Население </v>
          </cell>
          <cell r="D3923">
            <v>3986.1</v>
          </cell>
          <cell r="E3923">
            <v>14969</v>
          </cell>
          <cell r="F3923">
            <v>15217.48</v>
          </cell>
          <cell r="G3923">
            <v>0.37</v>
          </cell>
          <cell r="H3923">
            <v>1.19</v>
          </cell>
          <cell r="I3923">
            <v>4.5999999999999996</v>
          </cell>
          <cell r="J3923" t="str">
            <v xml:space="preserve">12 </v>
          </cell>
          <cell r="K3923">
            <v>167</v>
          </cell>
          <cell r="L3923">
            <v>0.26118000000000002</v>
          </cell>
          <cell r="M3923">
            <v>-19</v>
          </cell>
          <cell r="N3923">
            <v>18</v>
          </cell>
          <cell r="O3923">
            <v>1</v>
          </cell>
          <cell r="P3923">
            <v>381.31700000000001</v>
          </cell>
          <cell r="Q3923">
            <v>396.63099999999997</v>
          </cell>
          <cell r="R3923">
            <v>396.63099999999997</v>
          </cell>
        </row>
        <row r="3924">
          <cell r="A3924" t="str">
            <v xml:space="preserve">ПРОЕЗД МИРНЫЙ 6 </v>
          </cell>
          <cell r="B3924" t="str">
            <v xml:space="preserve">70Л Октября 22 </v>
          </cell>
          <cell r="C3924" t="str">
            <v xml:space="preserve">Население </v>
          </cell>
          <cell r="D3924">
            <v>10738.8</v>
          </cell>
          <cell r="E3924">
            <v>35511</v>
          </cell>
          <cell r="F3924">
            <v>46256.9</v>
          </cell>
          <cell r="G3924">
            <v>0.35</v>
          </cell>
          <cell r="H3924">
            <v>1.19</v>
          </cell>
          <cell r="I3924">
            <v>4.5999999999999996</v>
          </cell>
          <cell r="J3924" t="str">
            <v xml:space="preserve">9 </v>
          </cell>
          <cell r="K3924">
            <v>167</v>
          </cell>
          <cell r="L3924">
            <v>0.751</v>
          </cell>
          <cell r="M3924">
            <v>-19</v>
          </cell>
          <cell r="N3924">
            <v>18</v>
          </cell>
          <cell r="O3924">
            <v>1</v>
          </cell>
          <cell r="P3924">
            <v>1096.4449999999999</v>
          </cell>
          <cell r="Q3924">
            <v>1068.5429999999999</v>
          </cell>
          <cell r="R3924">
            <v>1068.5429999999999</v>
          </cell>
        </row>
        <row r="3925">
          <cell r="A3925" t="str">
            <v xml:space="preserve">ПРОЕЗД МИРНЫЙ 6 </v>
          </cell>
          <cell r="B3925" t="str">
            <v xml:space="preserve">70Л Октября 24 </v>
          </cell>
          <cell r="C3925" t="str">
            <v xml:space="preserve">Население </v>
          </cell>
          <cell r="D3925">
            <v>12042.8</v>
          </cell>
          <cell r="E3925">
            <v>40940</v>
          </cell>
          <cell r="F3925">
            <v>36363.32</v>
          </cell>
          <cell r="G3925">
            <v>0.35</v>
          </cell>
          <cell r="H3925">
            <v>1.19</v>
          </cell>
          <cell r="I3925">
            <v>4.5999999999999996</v>
          </cell>
          <cell r="J3925" t="str">
            <v xml:space="preserve">10 </v>
          </cell>
          <cell r="K3925">
            <v>167</v>
          </cell>
          <cell r="L3925">
            <v>0.58699999999999997</v>
          </cell>
          <cell r="M3925">
            <v>-19</v>
          </cell>
          <cell r="N3925">
            <v>18</v>
          </cell>
          <cell r="O3925">
            <v>1</v>
          </cell>
          <cell r="P3925">
            <v>857.00800000000004</v>
          </cell>
          <cell r="Q3925">
            <v>1198.2950000000001</v>
          </cell>
          <cell r="R3925">
            <v>1198.2950000000001</v>
          </cell>
        </row>
        <row r="3926">
          <cell r="A3926" t="str">
            <v xml:space="preserve">ПРОЕЗД МИРНЫЙ 6 </v>
          </cell>
          <cell r="B3926" t="str">
            <v xml:space="preserve">70Л Октября 26 </v>
          </cell>
          <cell r="C3926" t="str">
            <v xml:space="preserve">Население </v>
          </cell>
          <cell r="D3926">
            <v>15854.2</v>
          </cell>
          <cell r="E3926">
            <v>62429</v>
          </cell>
          <cell r="F3926">
            <v>69237.98</v>
          </cell>
          <cell r="G3926">
            <v>0.34</v>
          </cell>
          <cell r="H3926">
            <v>1.19</v>
          </cell>
          <cell r="I3926">
            <v>4.5999999999999996</v>
          </cell>
          <cell r="J3926" t="str">
            <v xml:space="preserve">10 </v>
          </cell>
          <cell r="K3926">
            <v>167</v>
          </cell>
          <cell r="L3926">
            <v>1.09199</v>
          </cell>
          <cell r="M3926">
            <v>-19</v>
          </cell>
          <cell r="N3926">
            <v>18</v>
          </cell>
          <cell r="O3926">
            <v>1</v>
          </cell>
          <cell r="P3926">
            <v>1594.2819999999999</v>
          </cell>
          <cell r="Q3926">
            <v>1577.546</v>
          </cell>
          <cell r="R3926">
            <v>1577.546</v>
          </cell>
        </row>
        <row r="3927">
          <cell r="A3927" t="str">
            <v xml:space="preserve">ПРОЕЗД МИРНЫЙ 6 </v>
          </cell>
          <cell r="B3927" t="str">
            <v xml:space="preserve">70Л Октября 32 </v>
          </cell>
          <cell r="C3927" t="str">
            <v xml:space="preserve">Население </v>
          </cell>
          <cell r="D3927">
            <v>7419</v>
          </cell>
          <cell r="E3927">
            <v>27967</v>
          </cell>
          <cell r="F3927">
            <v>28666.06</v>
          </cell>
          <cell r="G3927">
            <v>0.37</v>
          </cell>
          <cell r="H3927">
            <v>1.19</v>
          </cell>
          <cell r="I3927">
            <v>4.5999999999999996</v>
          </cell>
          <cell r="J3927" t="str">
            <v xml:space="preserve">12 </v>
          </cell>
          <cell r="K3927">
            <v>167</v>
          </cell>
          <cell r="L3927">
            <v>0.49199999999999999</v>
          </cell>
          <cell r="M3927">
            <v>-19</v>
          </cell>
          <cell r="N3927">
            <v>18</v>
          </cell>
          <cell r="O3927">
            <v>1</v>
          </cell>
          <cell r="P3927">
            <v>718.31</v>
          </cell>
          <cell r="Q3927">
            <v>738.21400000000006</v>
          </cell>
          <cell r="R3927">
            <v>738.21400000000006</v>
          </cell>
        </row>
        <row r="3928">
          <cell r="A3928" t="str">
            <v xml:space="preserve">ПРОЕЗД МИРНЫЙ 6 </v>
          </cell>
          <cell r="B3928" t="str">
            <v xml:space="preserve">70Л Октября 34 </v>
          </cell>
          <cell r="C3928" t="str">
            <v xml:space="preserve">Население </v>
          </cell>
          <cell r="D3928">
            <v>19385.3</v>
          </cell>
          <cell r="E3928">
            <v>65201</v>
          </cell>
          <cell r="F3928">
            <v>60510.239999999998</v>
          </cell>
          <cell r="G3928">
            <v>0.34</v>
          </cell>
          <cell r="H3928">
            <v>1.19</v>
          </cell>
          <cell r="I3928">
            <v>4.5999999999999996</v>
          </cell>
          <cell r="J3928" t="str">
            <v xml:space="preserve">10 </v>
          </cell>
          <cell r="K3928">
            <v>167</v>
          </cell>
          <cell r="L3928">
            <v>0.95434000000000008</v>
          </cell>
          <cell r="M3928">
            <v>-19</v>
          </cell>
          <cell r="N3928">
            <v>18</v>
          </cell>
          <cell r="O3928">
            <v>1</v>
          </cell>
          <cell r="P3928">
            <v>1393.317</v>
          </cell>
          <cell r="Q3928">
            <v>1928.8979999999999</v>
          </cell>
          <cell r="R3928">
            <v>1928.8979999999999</v>
          </cell>
        </row>
        <row r="3929">
          <cell r="A3929" t="str">
            <v xml:space="preserve">ПРОЕЗД МИРНЫЙ 6 </v>
          </cell>
          <cell r="B3929" t="str">
            <v xml:space="preserve">70Л Октября 4 </v>
          </cell>
          <cell r="C3929" t="str">
            <v xml:space="preserve">Население </v>
          </cell>
          <cell r="D3929">
            <v>3963</v>
          </cell>
          <cell r="E3929">
            <v>15453</v>
          </cell>
          <cell r="F3929">
            <v>15217.48</v>
          </cell>
          <cell r="G3929">
            <v>0.37</v>
          </cell>
          <cell r="H3929">
            <v>1.19</v>
          </cell>
          <cell r="I3929">
            <v>4.5999999999999996</v>
          </cell>
          <cell r="J3929" t="str">
            <v xml:space="preserve">12 </v>
          </cell>
          <cell r="K3929">
            <v>167</v>
          </cell>
          <cell r="L3929">
            <v>0.26118000000000002</v>
          </cell>
          <cell r="M3929">
            <v>-19</v>
          </cell>
          <cell r="N3929">
            <v>18</v>
          </cell>
          <cell r="O3929">
            <v>1</v>
          </cell>
          <cell r="P3929">
            <v>381.31700000000001</v>
          </cell>
          <cell r="Q3929">
            <v>394.33100000000002</v>
          </cell>
          <cell r="R3929">
            <v>394.33100000000002</v>
          </cell>
        </row>
        <row r="3930">
          <cell r="A3930" t="str">
            <v xml:space="preserve">ПРОЕЗД МИРНЫЙ 6 </v>
          </cell>
          <cell r="B3930" t="str">
            <v xml:space="preserve">70Л Октября 6 </v>
          </cell>
          <cell r="C3930" t="str">
            <v xml:space="preserve">Население </v>
          </cell>
          <cell r="D3930">
            <v>8529.1</v>
          </cell>
          <cell r="E3930">
            <v>29381</v>
          </cell>
          <cell r="F3930">
            <v>30536.35</v>
          </cell>
          <cell r="G3930">
            <v>0.37</v>
          </cell>
          <cell r="H3930">
            <v>1.19</v>
          </cell>
          <cell r="I3930">
            <v>4.5999999999999996</v>
          </cell>
          <cell r="J3930" t="str">
            <v xml:space="preserve">10 </v>
          </cell>
          <cell r="K3930">
            <v>167</v>
          </cell>
          <cell r="L3930">
            <v>0.52410000000000001</v>
          </cell>
          <cell r="M3930">
            <v>-19</v>
          </cell>
          <cell r="N3930">
            <v>18</v>
          </cell>
          <cell r="O3930">
            <v>1</v>
          </cell>
          <cell r="P3930">
            <v>765.17399999999998</v>
          </cell>
          <cell r="Q3930">
            <v>848.67399999999998</v>
          </cell>
          <cell r="R3930">
            <v>848.67399999999998</v>
          </cell>
        </row>
        <row r="3931">
          <cell r="A3931" t="str">
            <v xml:space="preserve">ПРОЕЗД МИРНЫЙ 6 </v>
          </cell>
          <cell r="B3931" t="str">
            <v xml:space="preserve">70Л Октября 8 </v>
          </cell>
          <cell r="C3931" t="str">
            <v xml:space="preserve">Население </v>
          </cell>
          <cell r="D3931">
            <v>14459.5</v>
          </cell>
          <cell r="E3931">
            <v>48204</v>
          </cell>
          <cell r="F3931">
            <v>72903.44</v>
          </cell>
          <cell r="G3931">
            <v>0.34</v>
          </cell>
          <cell r="H3931">
            <v>1.19</v>
          </cell>
          <cell r="I3931">
            <v>4.5999999999999996</v>
          </cell>
          <cell r="J3931" t="str">
            <v xml:space="preserve">9 </v>
          </cell>
          <cell r="K3931">
            <v>167</v>
          </cell>
          <cell r="L3931">
            <v>1.1497999999999999</v>
          </cell>
          <cell r="M3931">
            <v>-19</v>
          </cell>
          <cell r="N3931">
            <v>18</v>
          </cell>
          <cell r="O3931">
            <v>1</v>
          </cell>
          <cell r="P3931">
            <v>1678.683</v>
          </cell>
          <cell r="Q3931">
            <v>1438.7670000000001</v>
          </cell>
          <cell r="R3931">
            <v>1438.7670000000001</v>
          </cell>
        </row>
        <row r="3932">
          <cell r="A3932" t="str">
            <v xml:space="preserve">ПРОЕЗД МИРНЫЙ 6 </v>
          </cell>
          <cell r="B3932" t="str">
            <v xml:space="preserve">Б Кольцо 13 </v>
          </cell>
          <cell r="C3932" t="str">
            <v xml:space="preserve">Население </v>
          </cell>
          <cell r="D3932">
            <v>8686.7999999999993</v>
          </cell>
          <cell r="E3932">
            <v>29836</v>
          </cell>
          <cell r="F3932">
            <v>31835.64</v>
          </cell>
          <cell r="G3932">
            <v>0.37</v>
          </cell>
          <cell r="H3932">
            <v>1.19</v>
          </cell>
          <cell r="I3932">
            <v>4.5999999999999996</v>
          </cell>
          <cell r="J3932" t="str">
            <v xml:space="preserve">12 </v>
          </cell>
          <cell r="K3932">
            <v>167</v>
          </cell>
          <cell r="L3932">
            <v>0.5464</v>
          </cell>
          <cell r="M3932">
            <v>-19</v>
          </cell>
          <cell r="N3932">
            <v>18</v>
          </cell>
          <cell r="O3932">
            <v>1</v>
          </cell>
          <cell r="P3932">
            <v>797.73099999999999</v>
          </cell>
          <cell r="Q3932">
            <v>864.36300000000006</v>
          </cell>
          <cell r="R3932">
            <v>864.36300000000006</v>
          </cell>
        </row>
        <row r="3933">
          <cell r="A3933" t="str">
            <v xml:space="preserve">ПРОЕЗД МИРНЫЙ 6 </v>
          </cell>
          <cell r="B3933" t="str">
            <v xml:space="preserve">Б Кольцо 15 </v>
          </cell>
          <cell r="C3933" t="str">
            <v xml:space="preserve">Население </v>
          </cell>
          <cell r="D3933">
            <v>8600.5</v>
          </cell>
          <cell r="E3933">
            <v>31351</v>
          </cell>
          <cell r="F3933">
            <v>32271.75</v>
          </cell>
          <cell r="G3933">
            <v>0.37</v>
          </cell>
          <cell r="H3933">
            <v>1.19</v>
          </cell>
          <cell r="I3933">
            <v>4.5999999999999996</v>
          </cell>
          <cell r="J3933" t="str">
            <v xml:space="preserve">12 </v>
          </cell>
          <cell r="K3933">
            <v>167</v>
          </cell>
          <cell r="L3933">
            <v>0.5464</v>
          </cell>
          <cell r="M3933">
            <v>-19</v>
          </cell>
          <cell r="N3933">
            <v>18</v>
          </cell>
          <cell r="O3933">
            <v>1</v>
          </cell>
          <cell r="P3933">
            <v>797.73099999999999</v>
          </cell>
          <cell r="Q3933">
            <v>855.77700000000004</v>
          </cell>
          <cell r="R3933">
            <v>855.77700000000004</v>
          </cell>
        </row>
        <row r="3934">
          <cell r="A3934" t="str">
            <v xml:space="preserve">ПРОЕЗД МИРНЫЙ 6 </v>
          </cell>
          <cell r="B3934" t="str">
            <v xml:space="preserve">Б Платановый 10 </v>
          </cell>
          <cell r="C3934" t="str">
            <v xml:space="preserve">Население </v>
          </cell>
          <cell r="D3934">
            <v>11699.6</v>
          </cell>
          <cell r="E3934">
            <v>44173</v>
          </cell>
          <cell r="F3934">
            <v>39709.360000000001</v>
          </cell>
          <cell r="G3934">
            <v>0.34</v>
          </cell>
          <cell r="H3934">
            <v>1.19</v>
          </cell>
          <cell r="I3934">
            <v>4.5999999999999996</v>
          </cell>
          <cell r="J3934" t="str">
            <v xml:space="preserve">12 </v>
          </cell>
          <cell r="K3934">
            <v>167</v>
          </cell>
          <cell r="L3934">
            <v>0.62812000000000001</v>
          </cell>
          <cell r="M3934">
            <v>-19</v>
          </cell>
          <cell r="N3934">
            <v>18</v>
          </cell>
          <cell r="O3934">
            <v>1</v>
          </cell>
          <cell r="P3934">
            <v>917.04</v>
          </cell>
          <cell r="Q3934">
            <v>1164.1489999999999</v>
          </cell>
          <cell r="R3934">
            <v>1164.1489999999999</v>
          </cell>
        </row>
        <row r="3935">
          <cell r="A3935" t="str">
            <v xml:space="preserve">ПРОЕЗД МИРНЫЙ 6 </v>
          </cell>
          <cell r="B3935" t="str">
            <v xml:space="preserve">Б Платановый 13 </v>
          </cell>
          <cell r="C3935" t="str">
            <v xml:space="preserve">Население </v>
          </cell>
          <cell r="D3935">
            <v>8631</v>
          </cell>
          <cell r="E3935">
            <v>29344</v>
          </cell>
          <cell r="F3935">
            <v>30536.35</v>
          </cell>
          <cell r="G3935">
            <v>0.37</v>
          </cell>
          <cell r="H3935">
            <v>1.19</v>
          </cell>
          <cell r="I3935">
            <v>4.5999999999999996</v>
          </cell>
          <cell r="J3935" t="str">
            <v xml:space="preserve">10 </v>
          </cell>
          <cell r="K3935">
            <v>167</v>
          </cell>
          <cell r="L3935">
            <v>0.52410000000000001</v>
          </cell>
          <cell r="M3935">
            <v>-19</v>
          </cell>
          <cell r="N3935">
            <v>18</v>
          </cell>
          <cell r="O3935">
            <v>1</v>
          </cell>
          <cell r="P3935">
            <v>765.17399999999998</v>
          </cell>
          <cell r="Q3935">
            <v>858.81299999999999</v>
          </cell>
          <cell r="R3935">
            <v>858.81299999999999</v>
          </cell>
        </row>
        <row r="3936">
          <cell r="A3936" t="str">
            <v xml:space="preserve">ПРОЕЗД МИРНЫЙ 6 </v>
          </cell>
          <cell r="B3936" t="str">
            <v xml:space="preserve">Б Платановый 19/1 </v>
          </cell>
          <cell r="C3936" t="str">
            <v xml:space="preserve">Население </v>
          </cell>
          <cell r="D3936">
            <v>14035.5</v>
          </cell>
          <cell r="E3936">
            <v>52790</v>
          </cell>
          <cell r="F3936">
            <v>53720.800000000003</v>
          </cell>
          <cell r="G3936">
            <v>0.34</v>
          </cell>
          <cell r="H3936">
            <v>1.19</v>
          </cell>
          <cell r="I3936">
            <v>4.5999999999999996</v>
          </cell>
          <cell r="J3936" t="str">
            <v xml:space="preserve">12 </v>
          </cell>
          <cell r="K3936">
            <v>167</v>
          </cell>
          <cell r="L3936">
            <v>0.84726000000000012</v>
          </cell>
          <cell r="M3936">
            <v>-19</v>
          </cell>
          <cell r="N3936">
            <v>18</v>
          </cell>
          <cell r="O3936">
            <v>1</v>
          </cell>
          <cell r="P3936">
            <v>1236.982</v>
          </cell>
          <cell r="Q3936">
            <v>1396.577</v>
          </cell>
          <cell r="R3936">
            <v>1396.577</v>
          </cell>
        </row>
        <row r="3937">
          <cell r="A3937" t="str">
            <v xml:space="preserve">ПРОЕЗД МИРНЫЙ 6 </v>
          </cell>
          <cell r="B3937" t="str">
            <v xml:space="preserve">Б Платановый 19/2 </v>
          </cell>
          <cell r="C3937" t="str">
            <v xml:space="preserve">Население </v>
          </cell>
          <cell r="D3937">
            <v>2497.8000000000002</v>
          </cell>
          <cell r="E3937">
            <v>9322</v>
          </cell>
          <cell r="F3937">
            <v>9242.7099999999991</v>
          </cell>
          <cell r="G3937">
            <v>0.4</v>
          </cell>
          <cell r="H3937">
            <v>1.19</v>
          </cell>
          <cell r="I3937">
            <v>4.5999999999999996</v>
          </cell>
          <cell r="J3937" t="str">
            <v xml:space="preserve">15 </v>
          </cell>
          <cell r="K3937">
            <v>167</v>
          </cell>
          <cell r="L3937">
            <v>0.17021</v>
          </cell>
          <cell r="M3937">
            <v>-19</v>
          </cell>
          <cell r="N3937">
            <v>18</v>
          </cell>
          <cell r="O3937">
            <v>1</v>
          </cell>
          <cell r="P3937">
            <v>248.50200000000001</v>
          </cell>
          <cell r="Q3937">
            <v>303.77199999999999</v>
          </cell>
          <cell r="R3937">
            <v>303.77199999999999</v>
          </cell>
        </row>
        <row r="3938">
          <cell r="A3938" t="str">
            <v xml:space="preserve">ПРОЕЗД МИРНЫЙ 6 </v>
          </cell>
          <cell r="B3938" t="str">
            <v xml:space="preserve">Б Платановый 5 </v>
          </cell>
          <cell r="C3938" t="str">
            <v xml:space="preserve">Население </v>
          </cell>
          <cell r="D3938">
            <v>9019.2999999999993</v>
          </cell>
          <cell r="E3938">
            <v>28611</v>
          </cell>
          <cell r="F3938">
            <v>30732.7</v>
          </cell>
          <cell r="G3938">
            <v>0.37</v>
          </cell>
          <cell r="H3938">
            <v>1.19</v>
          </cell>
          <cell r="I3938">
            <v>4.5999999999999996</v>
          </cell>
          <cell r="J3938" t="str">
            <v xml:space="preserve">10 </v>
          </cell>
          <cell r="K3938">
            <v>167</v>
          </cell>
          <cell r="L3938">
            <v>0.52746999999999999</v>
          </cell>
          <cell r="M3938">
            <v>-19</v>
          </cell>
          <cell r="N3938">
            <v>18</v>
          </cell>
          <cell r="O3938">
            <v>1</v>
          </cell>
          <cell r="P3938">
            <v>770.09500000000003</v>
          </cell>
          <cell r="Q3938">
            <v>897.447</v>
          </cell>
          <cell r="R3938">
            <v>897.447</v>
          </cell>
        </row>
        <row r="3939">
          <cell r="A3939" t="str">
            <v xml:space="preserve">ПРОЕЗД МИРНЫЙ 6 </v>
          </cell>
          <cell r="B3939" t="str">
            <v xml:space="preserve">Б Платановый 6 </v>
          </cell>
          <cell r="C3939" t="str">
            <v xml:space="preserve">Население </v>
          </cell>
          <cell r="D3939">
            <v>6738.2</v>
          </cell>
          <cell r="E3939">
            <v>23013</v>
          </cell>
          <cell r="F3939">
            <v>21533.919999999998</v>
          </cell>
          <cell r="G3939">
            <v>0.37</v>
          </cell>
          <cell r="H3939">
            <v>1.19</v>
          </cell>
          <cell r="I3939">
            <v>4.5999999999999996</v>
          </cell>
          <cell r="J3939" t="str">
            <v xml:space="preserve">10 </v>
          </cell>
          <cell r="K3939">
            <v>167</v>
          </cell>
          <cell r="L3939">
            <v>0.36959000000000003</v>
          </cell>
          <cell r="M3939">
            <v>-19</v>
          </cell>
          <cell r="N3939">
            <v>18</v>
          </cell>
          <cell r="O3939">
            <v>1</v>
          </cell>
          <cell r="P3939">
            <v>539.59400000000005</v>
          </cell>
          <cell r="Q3939">
            <v>670.47500000000002</v>
          </cell>
          <cell r="R3939">
            <v>670.47500000000002</v>
          </cell>
        </row>
        <row r="3940">
          <cell r="A3940" t="str">
            <v xml:space="preserve">ПРОЕЗД МИРНЫЙ 6 </v>
          </cell>
          <cell r="B3940" t="str">
            <v xml:space="preserve">Думенко 10 лит 39 ж/д </v>
          </cell>
          <cell r="C3940" t="str">
            <v xml:space="preserve">Население </v>
          </cell>
          <cell r="D3940">
            <v>13643.6</v>
          </cell>
          <cell r="E3940">
            <v>46599</v>
          </cell>
          <cell r="F3940">
            <v>39928.559999999998</v>
          </cell>
          <cell r="G3940">
            <v>0.37</v>
          </cell>
          <cell r="H3940">
            <v>1.19</v>
          </cell>
          <cell r="I3940">
            <v>4.5999999999999996</v>
          </cell>
          <cell r="J3940" t="str">
            <v xml:space="preserve">13 </v>
          </cell>
          <cell r="K3940">
            <v>167</v>
          </cell>
          <cell r="L3940">
            <v>0.68530000000000002</v>
          </cell>
          <cell r="M3940">
            <v>-19</v>
          </cell>
          <cell r="N3940">
            <v>18</v>
          </cell>
          <cell r="O3940">
            <v>1</v>
          </cell>
          <cell r="P3940">
            <v>1000.523</v>
          </cell>
          <cell r="Q3940">
            <v>1659.2660000000001</v>
          </cell>
          <cell r="R3940">
            <v>1659.2660000000001</v>
          </cell>
        </row>
        <row r="3941">
          <cell r="A3941" t="str">
            <v xml:space="preserve">ПРОЕЗД МИРНЫЙ 6 </v>
          </cell>
          <cell r="B3941" t="str">
            <v xml:space="preserve">Думенко 12 </v>
          </cell>
          <cell r="C3941" t="str">
            <v xml:space="preserve">Население </v>
          </cell>
          <cell r="D3941">
            <v>15130.3</v>
          </cell>
          <cell r="E3941">
            <v>51999</v>
          </cell>
          <cell r="F3941">
            <v>57825.66</v>
          </cell>
          <cell r="G3941">
            <v>0.34</v>
          </cell>
          <cell r="H3941">
            <v>1.19</v>
          </cell>
          <cell r="I3941">
            <v>4.5999999999999996</v>
          </cell>
          <cell r="J3941" t="str">
            <v xml:space="preserve">10 </v>
          </cell>
          <cell r="K3941">
            <v>167</v>
          </cell>
          <cell r="L3941">
            <v>0.91200000000000003</v>
          </cell>
          <cell r="M3941">
            <v>-19</v>
          </cell>
          <cell r="N3941">
            <v>18</v>
          </cell>
          <cell r="O3941">
            <v>1</v>
          </cell>
          <cell r="P3941">
            <v>1331.499</v>
          </cell>
          <cell r="Q3941">
            <v>1505.5119999999999</v>
          </cell>
          <cell r="R3941">
            <v>1505.5119999999999</v>
          </cell>
        </row>
        <row r="3942">
          <cell r="A3942" t="str">
            <v xml:space="preserve">ПРОЕЗД МИРНЫЙ 6 </v>
          </cell>
          <cell r="B3942" t="str">
            <v xml:space="preserve">Думенко 14 </v>
          </cell>
          <cell r="C3942" t="str">
            <v xml:space="preserve">Население </v>
          </cell>
          <cell r="D3942">
            <v>12987.3</v>
          </cell>
          <cell r="E3942">
            <v>42838</v>
          </cell>
          <cell r="F3942">
            <v>49400.7</v>
          </cell>
          <cell r="G3942">
            <v>0.34</v>
          </cell>
          <cell r="H3942">
            <v>1.19</v>
          </cell>
          <cell r="I3942">
            <v>4.5999999999999996</v>
          </cell>
          <cell r="J3942" t="str">
            <v xml:space="preserve">10 </v>
          </cell>
          <cell r="K3942">
            <v>167</v>
          </cell>
          <cell r="L3942">
            <v>0.78600000000000003</v>
          </cell>
          <cell r="M3942">
            <v>-19</v>
          </cell>
          <cell r="N3942">
            <v>18</v>
          </cell>
          <cell r="O3942">
            <v>1</v>
          </cell>
          <cell r="P3942">
            <v>1147.5429999999999</v>
          </cell>
          <cell r="Q3942">
            <v>1292.2760000000001</v>
          </cell>
          <cell r="R3942">
            <v>1292.2760000000001</v>
          </cell>
        </row>
        <row r="3943">
          <cell r="A3943" t="str">
            <v xml:space="preserve">ПРОЕЗД МИРНЫЙ 6 </v>
          </cell>
          <cell r="B3943" t="str">
            <v xml:space="preserve">Думенко 4 </v>
          </cell>
          <cell r="C3943" t="str">
            <v xml:space="preserve">Население </v>
          </cell>
          <cell r="D3943">
            <v>8907</v>
          </cell>
          <cell r="E3943">
            <v>31578</v>
          </cell>
          <cell r="F3943">
            <v>27835.63</v>
          </cell>
          <cell r="G3943">
            <v>0.36</v>
          </cell>
          <cell r="H3943">
            <v>1.19</v>
          </cell>
          <cell r="I3943">
            <v>4.5999999999999996</v>
          </cell>
          <cell r="J3943" t="str">
            <v xml:space="preserve">10 </v>
          </cell>
          <cell r="K3943">
            <v>167</v>
          </cell>
          <cell r="L3943">
            <v>0.47</v>
          </cell>
          <cell r="M3943">
            <v>-19</v>
          </cell>
          <cell r="N3943">
            <v>18</v>
          </cell>
          <cell r="O3943">
            <v>1</v>
          </cell>
          <cell r="P3943">
            <v>686.18799999999999</v>
          </cell>
          <cell r="Q3943">
            <v>886.27499999999998</v>
          </cell>
          <cell r="R3943">
            <v>886.27499999999998</v>
          </cell>
        </row>
        <row r="3944">
          <cell r="A3944" t="str">
            <v xml:space="preserve">ПРОЕЗД МИРНЫЙ 6 </v>
          </cell>
          <cell r="B3944" t="str">
            <v xml:space="preserve">Думенко 6 </v>
          </cell>
          <cell r="C3944" t="str">
            <v xml:space="preserve">Население </v>
          </cell>
          <cell r="D3944">
            <v>19308.7</v>
          </cell>
          <cell r="E3944">
            <v>64823</v>
          </cell>
          <cell r="F3944">
            <v>60869.11</v>
          </cell>
          <cell r="G3944">
            <v>0.34</v>
          </cell>
          <cell r="H3944">
            <v>1.19</v>
          </cell>
          <cell r="I3944">
            <v>4.5999999999999996</v>
          </cell>
          <cell r="J3944" t="str">
            <v xml:space="preserve">10 </v>
          </cell>
          <cell r="K3944">
            <v>167</v>
          </cell>
          <cell r="L3944">
            <v>0.96</v>
          </cell>
          <cell r="M3944">
            <v>-19</v>
          </cell>
          <cell r="N3944">
            <v>18</v>
          </cell>
          <cell r="O3944">
            <v>1</v>
          </cell>
          <cell r="P3944">
            <v>1401.58</v>
          </cell>
          <cell r="Q3944">
            <v>1921.28</v>
          </cell>
          <cell r="R3944">
            <v>1921.28</v>
          </cell>
        </row>
        <row r="3945">
          <cell r="A3945" t="str">
            <v xml:space="preserve">ПРОЕЗД МИРНЫЙ 6 </v>
          </cell>
          <cell r="B3945" t="str">
            <v xml:space="preserve">Думенко 8 </v>
          </cell>
          <cell r="C3945" t="str">
            <v xml:space="preserve">Население </v>
          </cell>
          <cell r="D3945">
            <v>12097.4</v>
          </cell>
          <cell r="E3945">
            <v>40906</v>
          </cell>
          <cell r="F3945">
            <v>38655.379999999997</v>
          </cell>
          <cell r="G3945">
            <v>0.35</v>
          </cell>
          <cell r="H3945">
            <v>1.19</v>
          </cell>
          <cell r="I3945">
            <v>4.5999999999999996</v>
          </cell>
          <cell r="J3945" t="str">
            <v xml:space="preserve">8 </v>
          </cell>
          <cell r="K3945">
            <v>167</v>
          </cell>
          <cell r="L3945">
            <v>0.624</v>
          </cell>
          <cell r="M3945">
            <v>-19</v>
          </cell>
          <cell r="N3945">
            <v>18</v>
          </cell>
          <cell r="O3945">
            <v>1</v>
          </cell>
          <cell r="P3945">
            <v>911.02700000000004</v>
          </cell>
          <cell r="Q3945">
            <v>1203.729</v>
          </cell>
          <cell r="R3945">
            <v>1203.729</v>
          </cell>
        </row>
        <row r="3946">
          <cell r="A3946" t="str">
            <v xml:space="preserve">ПРОЕЗД МИРНЫЙ 6 </v>
          </cell>
          <cell r="B3946" t="str">
            <v xml:space="preserve">П Чекистов 10 </v>
          </cell>
          <cell r="C3946" t="str">
            <v xml:space="preserve">Население </v>
          </cell>
          <cell r="D3946">
            <v>9209.7000000000007</v>
          </cell>
          <cell r="E3946">
            <v>32329</v>
          </cell>
          <cell r="F3946">
            <v>33227.769999999997</v>
          </cell>
          <cell r="G3946">
            <v>0.36</v>
          </cell>
          <cell r="H3946">
            <v>1.19</v>
          </cell>
          <cell r="I3946">
            <v>4.5999999999999996</v>
          </cell>
          <cell r="J3946" t="str">
            <v xml:space="preserve">10 </v>
          </cell>
          <cell r="K3946">
            <v>167</v>
          </cell>
          <cell r="L3946">
            <v>0.55488000000000004</v>
          </cell>
          <cell r="M3946">
            <v>-19</v>
          </cell>
          <cell r="N3946">
            <v>18</v>
          </cell>
          <cell r="O3946">
            <v>1</v>
          </cell>
          <cell r="P3946">
            <v>810.11300000000006</v>
          </cell>
          <cell r="Q3946">
            <v>916.39700000000005</v>
          </cell>
          <cell r="R3946">
            <v>916.39700000000005</v>
          </cell>
        </row>
        <row r="3947">
          <cell r="A3947" t="str">
            <v xml:space="preserve">ПРОЕЗД МИРНЫЙ 6 </v>
          </cell>
          <cell r="B3947" t="str">
            <v xml:space="preserve">П Чекистов 11 под.1,2,3 </v>
          </cell>
          <cell r="C3947" t="str">
            <v xml:space="preserve">Население </v>
          </cell>
          <cell r="D3947">
            <v>6552.7</v>
          </cell>
          <cell r="E3947">
            <v>23180</v>
          </cell>
          <cell r="F3947">
            <v>23180</v>
          </cell>
          <cell r="G3947">
            <v>0</v>
          </cell>
          <cell r="H3947">
            <v>1.19</v>
          </cell>
          <cell r="I3947">
            <v>4.5999999999999996</v>
          </cell>
          <cell r="J3947" t="str">
            <v xml:space="preserve">12 </v>
          </cell>
          <cell r="K3947">
            <v>167</v>
          </cell>
          <cell r="L3947">
            <v>0.393459</v>
          </cell>
          <cell r="M3947">
            <v>-19</v>
          </cell>
          <cell r="N3947">
            <v>18</v>
          </cell>
          <cell r="O3947">
            <v>1</v>
          </cell>
          <cell r="P3947">
            <v>574.44100000000003</v>
          </cell>
          <cell r="Q3947">
            <v>652.01700000000005</v>
          </cell>
          <cell r="R3947">
            <v>652.01700000000005</v>
          </cell>
        </row>
        <row r="3948">
          <cell r="A3948" t="str">
            <v xml:space="preserve">ПРОЕЗД МИРНЫЙ 6 </v>
          </cell>
          <cell r="B3948" t="str">
            <v xml:space="preserve">П Чекистов 12 </v>
          </cell>
          <cell r="C3948" t="str">
            <v xml:space="preserve">Население </v>
          </cell>
          <cell r="D3948">
            <v>7419</v>
          </cell>
          <cell r="E3948">
            <v>27656</v>
          </cell>
          <cell r="F3948">
            <v>27656</v>
          </cell>
          <cell r="G3948">
            <v>0</v>
          </cell>
          <cell r="H3948">
            <v>1.19</v>
          </cell>
          <cell r="I3948">
            <v>4.5999999999999996</v>
          </cell>
          <cell r="J3948" t="str">
            <v xml:space="preserve">12 </v>
          </cell>
          <cell r="K3948">
            <v>167</v>
          </cell>
          <cell r="L3948">
            <v>0.50531599999999999</v>
          </cell>
          <cell r="M3948">
            <v>-19</v>
          </cell>
          <cell r="N3948">
            <v>18</v>
          </cell>
          <cell r="O3948">
            <v>1</v>
          </cell>
          <cell r="P3948">
            <v>737.75099999999998</v>
          </cell>
          <cell r="Q3948">
            <v>738.21400000000006</v>
          </cell>
          <cell r="R3948">
            <v>738.21400000000006</v>
          </cell>
        </row>
        <row r="3949">
          <cell r="A3949" t="str">
            <v xml:space="preserve">ПРОЕЗД МИРНЫЙ 6 </v>
          </cell>
          <cell r="B3949" t="str">
            <v xml:space="preserve">П Чекистов 16 </v>
          </cell>
          <cell r="C3949" t="str">
            <v xml:space="preserve">Население </v>
          </cell>
          <cell r="D3949">
            <v>12919.5</v>
          </cell>
          <cell r="E3949">
            <v>45426</v>
          </cell>
          <cell r="F3949">
            <v>49139.13</v>
          </cell>
          <cell r="G3949">
            <v>0.34</v>
          </cell>
          <cell r="H3949">
            <v>1.19</v>
          </cell>
          <cell r="I3949">
            <v>4.5999999999999996</v>
          </cell>
          <cell r="J3949" t="str">
            <v xml:space="preserve">10 </v>
          </cell>
          <cell r="K3949">
            <v>167</v>
          </cell>
          <cell r="L3949">
            <v>0.77500000000000002</v>
          </cell>
          <cell r="M3949">
            <v>-19</v>
          </cell>
          <cell r="N3949">
            <v>18</v>
          </cell>
          <cell r="O3949">
            <v>1</v>
          </cell>
          <cell r="P3949">
            <v>1131.4839999999999</v>
          </cell>
          <cell r="Q3949">
            <v>1285.5319999999999</v>
          </cell>
          <cell r="R3949">
            <v>1285.5319999999999</v>
          </cell>
        </row>
        <row r="3950">
          <cell r="A3950" t="str">
            <v xml:space="preserve">ПРОЕЗД МИРНЫЙ 6 </v>
          </cell>
          <cell r="B3950" t="str">
            <v xml:space="preserve">П Чекистов 23 </v>
          </cell>
          <cell r="C3950" t="str">
            <v xml:space="preserve">Население </v>
          </cell>
          <cell r="D3950">
            <v>11724.6</v>
          </cell>
          <cell r="E3950">
            <v>41875</v>
          </cell>
          <cell r="F3950">
            <v>38474.46</v>
          </cell>
          <cell r="G3950">
            <v>0.35</v>
          </cell>
          <cell r="H3950">
            <v>1.19</v>
          </cell>
          <cell r="I3950">
            <v>4.5999999999999996</v>
          </cell>
          <cell r="J3950" t="str">
            <v xml:space="preserve">10 </v>
          </cell>
          <cell r="K3950">
            <v>167</v>
          </cell>
          <cell r="L3950">
            <v>0.61751</v>
          </cell>
          <cell r="M3950">
            <v>-19</v>
          </cell>
          <cell r="N3950">
            <v>18</v>
          </cell>
          <cell r="O3950">
            <v>1</v>
          </cell>
          <cell r="P3950">
            <v>901.55200000000002</v>
          </cell>
          <cell r="Q3950">
            <v>1166.636</v>
          </cell>
          <cell r="R3950">
            <v>1166.636</v>
          </cell>
        </row>
        <row r="3951">
          <cell r="A3951" t="str">
            <v xml:space="preserve">ПРОЕЗД МИРНЫЙ 6 </v>
          </cell>
          <cell r="B3951" t="str">
            <v xml:space="preserve">П Чекистов 25 ввод1 </v>
          </cell>
          <cell r="C3951" t="str">
            <v xml:space="preserve">Население </v>
          </cell>
          <cell r="D3951">
            <v>2680.3</v>
          </cell>
          <cell r="E3951">
            <v>9917</v>
          </cell>
          <cell r="F3951">
            <v>9917</v>
          </cell>
          <cell r="G3951">
            <v>0.37</v>
          </cell>
          <cell r="H3951">
            <v>1.19</v>
          </cell>
          <cell r="I3951">
            <v>4.5999999999999996</v>
          </cell>
          <cell r="J3951" t="str">
            <v xml:space="preserve">10 </v>
          </cell>
          <cell r="K3951">
            <v>167</v>
          </cell>
          <cell r="L3951">
            <v>0.17021</v>
          </cell>
          <cell r="M3951">
            <v>-19</v>
          </cell>
          <cell r="N3951">
            <v>18</v>
          </cell>
          <cell r="O3951">
            <v>1</v>
          </cell>
          <cell r="P3951">
            <v>248.50200000000001</v>
          </cell>
          <cell r="Q3951">
            <v>266.697</v>
          </cell>
          <cell r="R3951">
            <v>266.697</v>
          </cell>
        </row>
        <row r="3952">
          <cell r="A3952" t="str">
            <v xml:space="preserve">ПРОЕЗД МИРНЫЙ 6 </v>
          </cell>
          <cell r="B3952" t="str">
            <v xml:space="preserve">П Чекистов 25 ввод2 </v>
          </cell>
          <cell r="C3952" t="str">
            <v xml:space="preserve">Население </v>
          </cell>
          <cell r="D3952">
            <v>2359.6</v>
          </cell>
          <cell r="E3952">
            <v>8730</v>
          </cell>
          <cell r="F3952">
            <v>8730</v>
          </cell>
          <cell r="G3952">
            <v>0</v>
          </cell>
          <cell r="H3952">
            <v>1.19</v>
          </cell>
          <cell r="I3952">
            <v>4.5999999999999996</v>
          </cell>
          <cell r="J3952" t="str">
            <v xml:space="preserve">12 </v>
          </cell>
          <cell r="K3952">
            <v>167</v>
          </cell>
          <cell r="L3952">
            <v>0.149842</v>
          </cell>
          <cell r="M3952">
            <v>-19</v>
          </cell>
          <cell r="N3952">
            <v>18</v>
          </cell>
          <cell r="O3952">
            <v>1</v>
          </cell>
          <cell r="P3952">
            <v>218.76400000000001</v>
          </cell>
          <cell r="Q3952">
            <v>234.78800000000001</v>
          </cell>
          <cell r="R3952">
            <v>234.78800000000001</v>
          </cell>
        </row>
        <row r="3953">
          <cell r="A3953" t="str">
            <v xml:space="preserve">ПРОЕЗД МИРНЫЙ 6 </v>
          </cell>
          <cell r="B3953" t="str">
            <v xml:space="preserve">П Чекистов 25 ввод3 </v>
          </cell>
          <cell r="C3953" t="str">
            <v xml:space="preserve">Население </v>
          </cell>
          <cell r="D3953">
            <v>2425.1999999999998</v>
          </cell>
          <cell r="E3953">
            <v>8973</v>
          </cell>
          <cell r="F3953">
            <v>8973</v>
          </cell>
          <cell r="G3953">
            <v>0</v>
          </cell>
          <cell r="H3953">
            <v>1.19</v>
          </cell>
          <cell r="I3953">
            <v>4.5999999999999996</v>
          </cell>
          <cell r="J3953" t="str">
            <v xml:space="preserve">12 </v>
          </cell>
          <cell r="K3953">
            <v>167</v>
          </cell>
          <cell r="L3953">
            <v>0.15401000000000001</v>
          </cell>
          <cell r="M3953">
            <v>-19</v>
          </cell>
          <cell r="N3953">
            <v>18</v>
          </cell>
          <cell r="O3953">
            <v>1</v>
          </cell>
          <cell r="P3953">
            <v>224.851</v>
          </cell>
          <cell r="Q3953">
            <v>241.31700000000001</v>
          </cell>
          <cell r="R3953">
            <v>241.31700000000001</v>
          </cell>
        </row>
        <row r="3954">
          <cell r="A3954" t="str">
            <v xml:space="preserve">ПРОЕЗД МИРНЫЙ 6 </v>
          </cell>
          <cell r="B3954" t="str">
            <v xml:space="preserve">П Чекистов 27 ввод1 </v>
          </cell>
          <cell r="C3954" t="str">
            <v xml:space="preserve">Население </v>
          </cell>
          <cell r="D3954">
            <v>4773</v>
          </cell>
          <cell r="E3954">
            <v>17660</v>
          </cell>
          <cell r="F3954">
            <v>17660</v>
          </cell>
          <cell r="G3954">
            <v>0</v>
          </cell>
          <cell r="H3954">
            <v>1.19</v>
          </cell>
          <cell r="I3954">
            <v>4.5999999999999996</v>
          </cell>
          <cell r="J3954" t="str">
            <v xml:space="preserve">10 </v>
          </cell>
          <cell r="K3954">
            <v>167</v>
          </cell>
          <cell r="L3954">
            <v>0.30310000000000004</v>
          </cell>
          <cell r="M3954">
            <v>-19</v>
          </cell>
          <cell r="N3954">
            <v>18</v>
          </cell>
          <cell r="O3954">
            <v>1</v>
          </cell>
          <cell r="P3954">
            <v>442.51900000000001</v>
          </cell>
          <cell r="Q3954">
            <v>474.92899999999997</v>
          </cell>
          <cell r="R3954">
            <v>474.92899999999997</v>
          </cell>
        </row>
        <row r="3955">
          <cell r="A3955" t="str">
            <v xml:space="preserve">ПРОЕЗД МИРНЫЙ 6 </v>
          </cell>
          <cell r="B3955" t="str">
            <v xml:space="preserve">П Чекистов 27 ввод2 </v>
          </cell>
          <cell r="C3955" t="str">
            <v xml:space="preserve">Население </v>
          </cell>
          <cell r="D3955">
            <v>9917.2000000000007</v>
          </cell>
          <cell r="E3955">
            <v>2680</v>
          </cell>
          <cell r="F3955">
            <v>2680</v>
          </cell>
          <cell r="G3955">
            <v>0</v>
          </cell>
          <cell r="H3955">
            <v>1.19</v>
          </cell>
          <cell r="I3955">
            <v>4.5999999999999996</v>
          </cell>
          <cell r="J3955" t="str">
            <v xml:space="preserve">10 </v>
          </cell>
          <cell r="K3955">
            <v>167</v>
          </cell>
          <cell r="L3955">
            <v>0.17021</v>
          </cell>
          <cell r="M3955">
            <v>-19</v>
          </cell>
          <cell r="N3955">
            <v>18</v>
          </cell>
          <cell r="O3955">
            <v>1</v>
          </cell>
          <cell r="P3955">
            <v>248.50200000000001</v>
          </cell>
          <cell r="Q3955">
            <v>986.79600000000005</v>
          </cell>
          <cell r="R3955">
            <v>986.79600000000005</v>
          </cell>
        </row>
        <row r="3956">
          <cell r="A3956" t="str">
            <v xml:space="preserve">ПРОЕЗД МИРНЫЙ 6 </v>
          </cell>
          <cell r="B3956" t="str">
            <v xml:space="preserve">П Чекистов 29 </v>
          </cell>
          <cell r="C3956" t="str">
            <v xml:space="preserve">Население </v>
          </cell>
          <cell r="D3956">
            <v>10709.4</v>
          </cell>
          <cell r="E3956">
            <v>36800</v>
          </cell>
          <cell r="F3956">
            <v>39996.51</v>
          </cell>
          <cell r="G3956">
            <v>0.35</v>
          </cell>
          <cell r="H3956">
            <v>1.19</v>
          </cell>
          <cell r="I3956">
            <v>4.5999999999999996</v>
          </cell>
          <cell r="J3956" t="str">
            <v xml:space="preserve">10 </v>
          </cell>
          <cell r="K3956">
            <v>167</v>
          </cell>
          <cell r="L3956">
            <v>0.64936000000000005</v>
          </cell>
          <cell r="M3956">
            <v>-19</v>
          </cell>
          <cell r="N3956">
            <v>18</v>
          </cell>
          <cell r="O3956">
            <v>1</v>
          </cell>
          <cell r="P3956">
            <v>948.05200000000002</v>
          </cell>
          <cell r="Q3956">
            <v>1065.6189999999999</v>
          </cell>
          <cell r="R3956">
            <v>1065.6189999999999</v>
          </cell>
        </row>
        <row r="3957">
          <cell r="A3957" t="str">
            <v xml:space="preserve">ПРОЕЗД МИРНЫЙ 6 </v>
          </cell>
          <cell r="B3957" t="str">
            <v xml:space="preserve">П Чекистов 3/1 </v>
          </cell>
          <cell r="C3957" t="str">
            <v xml:space="preserve">Население </v>
          </cell>
          <cell r="D3957">
            <v>8687.4</v>
          </cell>
          <cell r="E3957">
            <v>29229</v>
          </cell>
          <cell r="F3957">
            <v>30530.52</v>
          </cell>
          <cell r="G3957">
            <v>0.37</v>
          </cell>
          <cell r="H3957">
            <v>1.19</v>
          </cell>
          <cell r="I3957">
            <v>4.5999999999999996</v>
          </cell>
          <cell r="J3957" t="str">
            <v xml:space="preserve">10 </v>
          </cell>
          <cell r="K3957">
            <v>167</v>
          </cell>
          <cell r="L3957">
            <v>0.52400000000000002</v>
          </cell>
          <cell r="M3957">
            <v>-19</v>
          </cell>
          <cell r="N3957">
            <v>18</v>
          </cell>
          <cell r="O3957">
            <v>1</v>
          </cell>
          <cell r="P3957">
            <v>765.02800000000002</v>
          </cell>
          <cell r="Q3957">
            <v>864.423</v>
          </cell>
          <cell r="R3957">
            <v>864.423</v>
          </cell>
        </row>
        <row r="3958">
          <cell r="A3958" t="str">
            <v xml:space="preserve">ПРОЕЗД МИРНЫЙ 6 </v>
          </cell>
          <cell r="B3958" t="str">
            <v xml:space="preserve">П Чекистов 31 ввод1 гвс всего ж/д </v>
          </cell>
          <cell r="C3958" t="str">
            <v xml:space="preserve">Население 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1.19</v>
          </cell>
          <cell r="I3958">
            <v>4.5999999999999996</v>
          </cell>
          <cell r="J3958" t="str">
            <v xml:space="preserve">10 </v>
          </cell>
          <cell r="K3958">
            <v>167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</row>
        <row r="3959">
          <cell r="A3959" t="str">
            <v xml:space="preserve">ПРОЕЗД МИРНЫЙ 6 </v>
          </cell>
          <cell r="B3959" t="str">
            <v xml:space="preserve">П Чекистов 31 ввод2 </v>
          </cell>
          <cell r="C3959" t="str">
            <v xml:space="preserve">Население </v>
          </cell>
          <cell r="D3959">
            <v>9152</v>
          </cell>
          <cell r="E3959">
            <v>41185</v>
          </cell>
          <cell r="F3959">
            <v>41185</v>
          </cell>
          <cell r="G3959">
            <v>0</v>
          </cell>
          <cell r="H3959">
            <v>1.19</v>
          </cell>
          <cell r="I3959">
            <v>4.5999999999999996</v>
          </cell>
          <cell r="J3959" t="str">
            <v xml:space="preserve">10 </v>
          </cell>
          <cell r="K3959">
            <v>167</v>
          </cell>
          <cell r="L3959">
            <v>0.66600000000000004</v>
          </cell>
          <cell r="M3959">
            <v>-19</v>
          </cell>
          <cell r="N3959">
            <v>18</v>
          </cell>
          <cell r="O3959">
            <v>1</v>
          </cell>
          <cell r="P3959">
            <v>972.346</v>
          </cell>
          <cell r="Q3959">
            <v>910.65300000000002</v>
          </cell>
          <cell r="R3959">
            <v>910.65300000000002</v>
          </cell>
        </row>
        <row r="3960">
          <cell r="A3960" t="str">
            <v xml:space="preserve">ПРОЕЗД МИРНЫЙ 6 </v>
          </cell>
          <cell r="B3960" t="str">
            <v xml:space="preserve">П Чекистов 31/2 </v>
          </cell>
          <cell r="C3960" t="str">
            <v xml:space="preserve">Население </v>
          </cell>
          <cell r="D3960">
            <v>1282.9000000000001</v>
          </cell>
          <cell r="E3960">
            <v>6600</v>
          </cell>
          <cell r="F3960">
            <v>6600</v>
          </cell>
          <cell r="G3960">
            <v>0</v>
          </cell>
          <cell r="H3960">
            <v>1.19</v>
          </cell>
          <cell r="I3960">
            <v>4.5999999999999996</v>
          </cell>
          <cell r="J3960" t="str">
            <v xml:space="preserve">5 </v>
          </cell>
          <cell r="K3960">
            <v>167</v>
          </cell>
          <cell r="L3960">
            <v>8.5820000000000007E-2</v>
          </cell>
          <cell r="M3960">
            <v>-19</v>
          </cell>
          <cell r="N3960">
            <v>18</v>
          </cell>
          <cell r="O3960">
            <v>1</v>
          </cell>
          <cell r="P3960">
            <v>125.29600000000001</v>
          </cell>
          <cell r="Q3960">
            <v>127.652</v>
          </cell>
          <cell r="R3960">
            <v>127.652</v>
          </cell>
        </row>
        <row r="3961">
          <cell r="A3961" t="str">
            <v xml:space="preserve">ПРОЕЗД МИРНЫЙ 6 </v>
          </cell>
          <cell r="B3961" t="str">
            <v xml:space="preserve">П Чекистов 34 ввод1 </v>
          </cell>
          <cell r="C3961" t="str">
            <v xml:space="preserve">Население </v>
          </cell>
          <cell r="D3961">
            <v>4594.2</v>
          </cell>
          <cell r="E3961">
            <v>13745</v>
          </cell>
          <cell r="F3961">
            <v>13745</v>
          </cell>
          <cell r="G3961">
            <v>0</v>
          </cell>
          <cell r="H3961">
            <v>1.19</v>
          </cell>
          <cell r="I3961">
            <v>4.5999999999999996</v>
          </cell>
          <cell r="J3961" t="str">
            <v xml:space="preserve">10 </v>
          </cell>
          <cell r="K3961">
            <v>167</v>
          </cell>
          <cell r="L3961">
            <v>0.33277000000000001</v>
          </cell>
          <cell r="M3961">
            <v>-19</v>
          </cell>
          <cell r="N3961">
            <v>18</v>
          </cell>
          <cell r="O3961">
            <v>1</v>
          </cell>
          <cell r="P3961">
            <v>485.83800000000002</v>
          </cell>
          <cell r="Q3961">
            <v>457.14</v>
          </cell>
          <cell r="R3961">
            <v>457.14</v>
          </cell>
        </row>
        <row r="3962">
          <cell r="A3962" t="str">
            <v xml:space="preserve">ПРОЕЗД МИРНЫЙ 6 </v>
          </cell>
          <cell r="B3962" t="str">
            <v xml:space="preserve">П Чекистов 34 ввод2 </v>
          </cell>
          <cell r="C3962" t="str">
            <v xml:space="preserve">Население </v>
          </cell>
          <cell r="D3962">
            <v>4590.3999999999996</v>
          </cell>
          <cell r="E3962">
            <v>13745</v>
          </cell>
          <cell r="F3962">
            <v>13745</v>
          </cell>
          <cell r="G3962">
            <v>0</v>
          </cell>
          <cell r="H3962">
            <v>1.19</v>
          </cell>
          <cell r="I3962">
            <v>4.5999999999999996</v>
          </cell>
          <cell r="J3962" t="str">
            <v xml:space="preserve">10 </v>
          </cell>
          <cell r="K3962">
            <v>167</v>
          </cell>
          <cell r="L3962">
            <v>0.33250000000000002</v>
          </cell>
          <cell r="M3962">
            <v>-19</v>
          </cell>
          <cell r="N3962">
            <v>18</v>
          </cell>
          <cell r="O3962">
            <v>1</v>
          </cell>
          <cell r="P3962">
            <v>485.44299999999998</v>
          </cell>
          <cell r="Q3962">
            <v>456.75900000000001</v>
          </cell>
          <cell r="R3962">
            <v>456.75900000000001</v>
          </cell>
        </row>
        <row r="3963">
          <cell r="A3963" t="str">
            <v xml:space="preserve">ПРОЕЗД МИРНЫЙ 6 </v>
          </cell>
          <cell r="B3963" t="str">
            <v xml:space="preserve">П Чекистов 34 ввод3 </v>
          </cell>
          <cell r="C3963" t="str">
            <v xml:space="preserve">Население </v>
          </cell>
          <cell r="D3963">
            <v>4590.3999999999996</v>
          </cell>
          <cell r="E3963">
            <v>13745</v>
          </cell>
          <cell r="F3963">
            <v>13745</v>
          </cell>
          <cell r="G3963">
            <v>0</v>
          </cell>
          <cell r="H3963">
            <v>1.19</v>
          </cell>
          <cell r="I3963">
            <v>4.5999999999999996</v>
          </cell>
          <cell r="J3963" t="str">
            <v xml:space="preserve">10 </v>
          </cell>
          <cell r="K3963">
            <v>167</v>
          </cell>
          <cell r="L3963">
            <v>0.33250000000000002</v>
          </cell>
          <cell r="M3963">
            <v>-19</v>
          </cell>
          <cell r="N3963">
            <v>18</v>
          </cell>
          <cell r="O3963">
            <v>1</v>
          </cell>
          <cell r="P3963">
            <v>485.44299999999998</v>
          </cell>
          <cell r="Q3963">
            <v>456.75900000000001</v>
          </cell>
          <cell r="R3963">
            <v>456.75900000000001</v>
          </cell>
        </row>
        <row r="3964">
          <cell r="A3964" t="str">
            <v xml:space="preserve">ПРОЕЗД МИРНЫЙ 6 </v>
          </cell>
          <cell r="B3964" t="str">
            <v xml:space="preserve">П Чекистов 4 ж/д </v>
          </cell>
          <cell r="C3964" t="str">
            <v xml:space="preserve">Население </v>
          </cell>
          <cell r="D3964">
            <v>13656.8</v>
          </cell>
          <cell r="E3964">
            <v>46482</v>
          </cell>
          <cell r="F3964">
            <v>46482</v>
          </cell>
          <cell r="G3964">
            <v>0</v>
          </cell>
          <cell r="H3964">
            <v>1.19</v>
          </cell>
          <cell r="I3964">
            <v>4.5999999999999996</v>
          </cell>
          <cell r="J3964" t="str">
            <v xml:space="preserve">10 </v>
          </cell>
          <cell r="K3964">
            <v>167</v>
          </cell>
          <cell r="L3964">
            <v>0.86130000000000007</v>
          </cell>
          <cell r="M3964">
            <v>-19</v>
          </cell>
          <cell r="N3964">
            <v>18</v>
          </cell>
          <cell r="O3964">
            <v>1</v>
          </cell>
          <cell r="P3964">
            <v>1257.479</v>
          </cell>
          <cell r="Q3964">
            <v>1358.894</v>
          </cell>
          <cell r="R3964">
            <v>1358.894</v>
          </cell>
        </row>
        <row r="3965">
          <cell r="A3965" t="str">
            <v xml:space="preserve">ПРОЕЗД МИРНЫЙ 6 </v>
          </cell>
          <cell r="B3965" t="str">
            <v xml:space="preserve">П Чекистов 7/1 </v>
          </cell>
          <cell r="C3965" t="str">
            <v xml:space="preserve">Население </v>
          </cell>
          <cell r="D3965">
            <v>4259</v>
          </cell>
          <cell r="E3965">
            <v>12636</v>
          </cell>
          <cell r="F3965">
            <v>15054.73</v>
          </cell>
          <cell r="G3965">
            <v>0.37</v>
          </cell>
          <cell r="H3965">
            <v>1.19</v>
          </cell>
          <cell r="I3965">
            <v>4.5999999999999996</v>
          </cell>
          <cell r="J3965" t="str">
            <v xml:space="preserve">12 </v>
          </cell>
          <cell r="K3965">
            <v>167</v>
          </cell>
          <cell r="L3965">
            <v>0.26118000000000002</v>
          </cell>
          <cell r="M3965">
            <v>-19</v>
          </cell>
          <cell r="N3965">
            <v>18</v>
          </cell>
          <cell r="O3965">
            <v>1</v>
          </cell>
          <cell r="P3965">
            <v>381.31700000000001</v>
          </cell>
          <cell r="Q3965">
            <v>423.78399999999999</v>
          </cell>
          <cell r="R3965">
            <v>423.78399999999999</v>
          </cell>
        </row>
        <row r="3966">
          <cell r="A3966" t="str">
            <v xml:space="preserve">ПРОЕЗД МИРНЫЙ 6 </v>
          </cell>
          <cell r="B3966" t="str">
            <v xml:space="preserve">П Чекистов 7/2 </v>
          </cell>
          <cell r="C3966" t="str">
            <v xml:space="preserve">Население </v>
          </cell>
          <cell r="D3966">
            <v>3789.7</v>
          </cell>
          <cell r="E3966">
            <v>14179</v>
          </cell>
          <cell r="F3966">
            <v>14434.94</v>
          </cell>
          <cell r="G3966">
            <v>0.37</v>
          </cell>
          <cell r="H3966">
            <v>1.19</v>
          </cell>
          <cell r="I3966">
            <v>4.5999999999999996</v>
          </cell>
          <cell r="J3966" t="str">
            <v xml:space="preserve">12 </v>
          </cell>
          <cell r="K3966">
            <v>167</v>
          </cell>
          <cell r="L3966">
            <v>0.247749</v>
          </cell>
          <cell r="M3966">
            <v>-19</v>
          </cell>
          <cell r="N3966">
            <v>18</v>
          </cell>
          <cell r="O3966">
            <v>1</v>
          </cell>
          <cell r="P3966">
            <v>361.709</v>
          </cell>
          <cell r="Q3966">
            <v>377.089</v>
          </cell>
          <cell r="R3966">
            <v>377.089</v>
          </cell>
        </row>
        <row r="3967">
          <cell r="A3967" t="str">
            <v xml:space="preserve">ПРОЕЗД МИРНЫЙ 6 </v>
          </cell>
          <cell r="B3967" t="str">
            <v xml:space="preserve">П Чекистов 8 </v>
          </cell>
          <cell r="C3967" t="str">
            <v xml:space="preserve">Население </v>
          </cell>
          <cell r="D3967">
            <v>13625</v>
          </cell>
          <cell r="E3967">
            <v>46343</v>
          </cell>
          <cell r="F3967">
            <v>54642.71</v>
          </cell>
          <cell r="G3967">
            <v>0.34</v>
          </cell>
          <cell r="H3967">
            <v>1.19</v>
          </cell>
          <cell r="I3967">
            <v>4.5999999999999996</v>
          </cell>
          <cell r="J3967" t="str">
            <v xml:space="preserve">10 </v>
          </cell>
          <cell r="K3967">
            <v>167</v>
          </cell>
          <cell r="L3967">
            <v>0.86180000000000001</v>
          </cell>
          <cell r="M3967">
            <v>-19</v>
          </cell>
          <cell r="N3967">
            <v>18</v>
          </cell>
          <cell r="O3967">
            <v>1</v>
          </cell>
          <cell r="P3967">
            <v>1258.2080000000001</v>
          </cell>
          <cell r="Q3967">
            <v>1355.731</v>
          </cell>
          <cell r="R3967">
            <v>1355.731</v>
          </cell>
        </row>
        <row r="3968">
          <cell r="A3968" t="str">
            <v xml:space="preserve">ПРОЕЗД МИРНЫЙ 6 </v>
          </cell>
          <cell r="B3968" t="str">
            <v xml:space="preserve">П Чекистов 9 ввод1 </v>
          </cell>
          <cell r="C3968" t="str">
            <v xml:space="preserve">Население </v>
          </cell>
          <cell r="D3968">
            <v>2864.1</v>
          </cell>
          <cell r="E3968">
            <v>9660</v>
          </cell>
          <cell r="F3968">
            <v>9660</v>
          </cell>
          <cell r="G3968">
            <v>0</v>
          </cell>
          <cell r="H3968">
            <v>1.19</v>
          </cell>
          <cell r="I3968">
            <v>4.5999999999999996</v>
          </cell>
          <cell r="J3968" t="str">
            <v xml:space="preserve">12 </v>
          </cell>
          <cell r="K3968">
            <v>167</v>
          </cell>
          <cell r="L3968">
            <v>0.17046799999999998</v>
          </cell>
          <cell r="M3968">
            <v>-19</v>
          </cell>
          <cell r="N3968">
            <v>18</v>
          </cell>
          <cell r="O3968">
            <v>1</v>
          </cell>
          <cell r="P3968">
            <v>248.87899999999999</v>
          </cell>
          <cell r="Q3968">
            <v>284.988</v>
          </cell>
          <cell r="R3968">
            <v>284.988</v>
          </cell>
        </row>
        <row r="3969">
          <cell r="A3969" t="str">
            <v xml:space="preserve">ПРОЕЗД МИРНЫЙ 6 </v>
          </cell>
          <cell r="B3969" t="str">
            <v xml:space="preserve">П Чекистов 9 ввод2 </v>
          </cell>
          <cell r="C3969" t="str">
            <v xml:space="preserve">Население </v>
          </cell>
          <cell r="D3969">
            <v>4486.3</v>
          </cell>
          <cell r="E3969">
            <v>16480</v>
          </cell>
          <cell r="F3969">
            <v>16480</v>
          </cell>
          <cell r="G3969">
            <v>0</v>
          </cell>
          <cell r="H3969">
            <v>1.19</v>
          </cell>
          <cell r="I3969">
            <v>4.5999999999999996</v>
          </cell>
          <cell r="J3969" t="str">
            <v xml:space="preserve">12 </v>
          </cell>
          <cell r="K3969">
            <v>167</v>
          </cell>
          <cell r="L3969">
            <v>0.29082799999999998</v>
          </cell>
          <cell r="M3969">
            <v>-19</v>
          </cell>
          <cell r="N3969">
            <v>18</v>
          </cell>
          <cell r="O3969">
            <v>1</v>
          </cell>
          <cell r="P3969">
            <v>424.60300000000001</v>
          </cell>
          <cell r="Q3969">
            <v>446.4</v>
          </cell>
          <cell r="R3969">
            <v>446.4</v>
          </cell>
        </row>
        <row r="3970">
          <cell r="A3970" t="str">
            <v xml:space="preserve">ПРОЕЗД МИРНЫЙ 6 </v>
          </cell>
          <cell r="B3970" t="str">
            <v xml:space="preserve">Р Набережная 13 лит 8 </v>
          </cell>
          <cell r="C3970" t="str">
            <v xml:space="preserve">Население </v>
          </cell>
          <cell r="D3970">
            <v>9865.2999999999993</v>
          </cell>
          <cell r="E3970">
            <v>35153</v>
          </cell>
          <cell r="F3970">
            <v>35046.839999999997</v>
          </cell>
          <cell r="G3970">
            <v>0.35</v>
          </cell>
          <cell r="H3970">
            <v>1.19</v>
          </cell>
          <cell r="I3970">
            <v>4.5999999999999996</v>
          </cell>
          <cell r="J3970" t="str">
            <v xml:space="preserve">12 </v>
          </cell>
          <cell r="K3970">
            <v>167</v>
          </cell>
          <cell r="L3970">
            <v>0.56900000000000006</v>
          </cell>
          <cell r="M3970">
            <v>-19</v>
          </cell>
          <cell r="N3970">
            <v>18</v>
          </cell>
          <cell r="O3970">
            <v>1</v>
          </cell>
          <cell r="P3970">
            <v>830.72699999999998</v>
          </cell>
          <cell r="Q3970">
            <v>981.62699999999995</v>
          </cell>
          <cell r="R3970">
            <v>981.62699999999995</v>
          </cell>
        </row>
        <row r="3971">
          <cell r="A3971" t="str">
            <v xml:space="preserve">ПРОЕЗД МИРНЫЙ 6 </v>
          </cell>
          <cell r="B3971" t="str">
            <v xml:space="preserve">Р Набережная 17 ж/д </v>
          </cell>
          <cell r="C3971" t="str">
            <v xml:space="preserve">Население </v>
          </cell>
          <cell r="D3971">
            <v>8916.7000000000007</v>
          </cell>
          <cell r="E3971">
            <v>28142</v>
          </cell>
          <cell r="F3971">
            <v>28142</v>
          </cell>
          <cell r="G3971">
            <v>0</v>
          </cell>
          <cell r="H3971">
            <v>1.19</v>
          </cell>
          <cell r="I3971">
            <v>4.5999999999999996</v>
          </cell>
          <cell r="J3971" t="str">
            <v xml:space="preserve">10 </v>
          </cell>
          <cell r="K3971">
            <v>167</v>
          </cell>
          <cell r="L3971">
            <v>0.63650000000000007</v>
          </cell>
          <cell r="M3971">
            <v>-19</v>
          </cell>
          <cell r="N3971">
            <v>18</v>
          </cell>
          <cell r="O3971">
            <v>1</v>
          </cell>
          <cell r="P3971">
            <v>929.27499999999998</v>
          </cell>
          <cell r="Q3971">
            <v>887.24199999999996</v>
          </cell>
          <cell r="R3971">
            <v>887.24199999999996</v>
          </cell>
        </row>
        <row r="3972">
          <cell r="A3972" t="str">
            <v xml:space="preserve">ПРОЕЗД МИРНЫЙ 6 </v>
          </cell>
          <cell r="B3972" t="str">
            <v xml:space="preserve">Р Набережная 23 ввод1 </v>
          </cell>
          <cell r="C3972" t="str">
            <v xml:space="preserve">Население </v>
          </cell>
          <cell r="D3972">
            <v>4463.1000000000004</v>
          </cell>
          <cell r="E3972">
            <v>14269</v>
          </cell>
          <cell r="F3972">
            <v>14269</v>
          </cell>
          <cell r="G3972">
            <v>0</v>
          </cell>
          <cell r="H3972">
            <v>1.19</v>
          </cell>
          <cell r="I3972">
            <v>4.5999999999999996</v>
          </cell>
          <cell r="J3972" t="str">
            <v xml:space="preserve">12 </v>
          </cell>
          <cell r="K3972">
            <v>167</v>
          </cell>
          <cell r="L3972">
            <v>0.33250000000000002</v>
          </cell>
          <cell r="M3972">
            <v>-19</v>
          </cell>
          <cell r="N3972">
            <v>18</v>
          </cell>
          <cell r="O3972">
            <v>1</v>
          </cell>
          <cell r="P3972">
            <v>485.44299999999998</v>
          </cell>
          <cell r="Q3972">
            <v>444.09300000000002</v>
          </cell>
          <cell r="R3972">
            <v>444.09300000000002</v>
          </cell>
        </row>
        <row r="3973">
          <cell r="A3973" t="str">
            <v xml:space="preserve">ПРОЕЗД МИРНЫЙ 6 </v>
          </cell>
          <cell r="B3973" t="str">
            <v xml:space="preserve">Р Набережная 23 ввод2 </v>
          </cell>
          <cell r="C3973" t="str">
            <v xml:space="preserve">Население </v>
          </cell>
          <cell r="D3973">
            <v>8856.5</v>
          </cell>
          <cell r="E3973">
            <v>28328</v>
          </cell>
          <cell r="F3973">
            <v>28328.799999999999</v>
          </cell>
          <cell r="G3973">
            <v>0</v>
          </cell>
          <cell r="H3973">
            <v>1.19</v>
          </cell>
          <cell r="I3973">
            <v>4.5999999999999996</v>
          </cell>
          <cell r="J3973" t="str">
            <v xml:space="preserve">12 </v>
          </cell>
          <cell r="K3973">
            <v>167</v>
          </cell>
          <cell r="L3973">
            <v>0.66011000000000009</v>
          </cell>
          <cell r="M3973">
            <v>-19</v>
          </cell>
          <cell r="N3973">
            <v>18</v>
          </cell>
          <cell r="O3973">
            <v>1</v>
          </cell>
          <cell r="P3973">
            <v>963.74699999999996</v>
          </cell>
          <cell r="Q3973">
            <v>881.25</v>
          </cell>
          <cell r="R3973">
            <v>881.25</v>
          </cell>
        </row>
        <row r="3974">
          <cell r="A3974" t="str">
            <v xml:space="preserve">ПРОЕЗД МИРНЫЙ 6 </v>
          </cell>
          <cell r="B3974" t="str">
            <v xml:space="preserve">Р Набережная 33 </v>
          </cell>
          <cell r="C3974" t="str">
            <v xml:space="preserve">ИТП Население </v>
          </cell>
          <cell r="D3974">
            <v>8815.5</v>
          </cell>
          <cell r="E3974">
            <v>28669</v>
          </cell>
          <cell r="F3974">
            <v>38745.79</v>
          </cell>
          <cell r="G3974">
            <v>0.37</v>
          </cell>
          <cell r="H3974">
            <v>1.19</v>
          </cell>
          <cell r="I3974">
            <v>4.5999999999999996</v>
          </cell>
          <cell r="J3974" t="str">
            <v xml:space="preserve">10 </v>
          </cell>
          <cell r="K3974">
            <v>167</v>
          </cell>
          <cell r="L3974">
            <v>0.66500000000000004</v>
          </cell>
          <cell r="M3974">
            <v>-19</v>
          </cell>
          <cell r="N3974">
            <v>18</v>
          </cell>
          <cell r="O3974">
            <v>1</v>
          </cell>
          <cell r="P3974">
            <v>970.88400000000001</v>
          </cell>
          <cell r="Q3974">
            <v>877.17</v>
          </cell>
          <cell r="R3974">
            <v>877.17</v>
          </cell>
        </row>
        <row r="3975">
          <cell r="A3975" t="str">
            <v xml:space="preserve">ПРОЕЗД МИРНЫЙ 6 </v>
          </cell>
          <cell r="B3975" t="str">
            <v xml:space="preserve">Р Набережная 43 лит 32 </v>
          </cell>
          <cell r="C3975" t="str">
            <v xml:space="preserve">ИТП Население </v>
          </cell>
          <cell r="D3975">
            <v>11943.8</v>
          </cell>
          <cell r="E3975">
            <v>57548</v>
          </cell>
          <cell r="F3975">
            <v>57548</v>
          </cell>
          <cell r="G3975">
            <v>0</v>
          </cell>
          <cell r="H3975">
            <v>1.19</v>
          </cell>
          <cell r="I3975">
            <v>4.5999999999999996</v>
          </cell>
          <cell r="J3975" t="str">
            <v xml:space="preserve">12 </v>
          </cell>
          <cell r="K3975">
            <v>167</v>
          </cell>
          <cell r="L3975">
            <v>0.51503299999999996</v>
          </cell>
          <cell r="M3975">
            <v>-19</v>
          </cell>
          <cell r="N3975">
            <v>18</v>
          </cell>
          <cell r="O3975">
            <v>1</v>
          </cell>
          <cell r="P3975">
            <v>751.93799999999999</v>
          </cell>
          <cell r="Q3975">
            <v>1188.4449999999999</v>
          </cell>
          <cell r="R3975">
            <v>1188.4449999999999</v>
          </cell>
        </row>
        <row r="3976">
          <cell r="A3976" t="str">
            <v xml:space="preserve">ПРОЕЗД МИРНЫЙ 6 </v>
          </cell>
          <cell r="B3976" t="str">
            <v xml:space="preserve">Калинина 13 кор 58 цок\э </v>
          </cell>
          <cell r="C3976" t="str">
            <v xml:space="preserve">Прочие </v>
          </cell>
          <cell r="D3976">
            <v>728.97</v>
          </cell>
          <cell r="E3976">
            <v>0</v>
          </cell>
          <cell r="F3976">
            <v>3280.35</v>
          </cell>
          <cell r="G3976">
            <v>0</v>
          </cell>
          <cell r="H3976">
            <v>1.19</v>
          </cell>
          <cell r="I3976">
            <v>4.5999999999999996</v>
          </cell>
          <cell r="J3976" t="str">
            <v xml:space="preserve">10 </v>
          </cell>
          <cell r="K3976">
            <v>167</v>
          </cell>
          <cell r="L3976">
            <v>6.5431000000000003E-2</v>
          </cell>
          <cell r="M3976">
            <v>-19</v>
          </cell>
          <cell r="N3976">
            <v>18</v>
          </cell>
          <cell r="O3976">
            <v>1</v>
          </cell>
          <cell r="P3976">
            <v>95.527000000000001</v>
          </cell>
          <cell r="Q3976">
            <v>0</v>
          </cell>
          <cell r="R3976">
            <v>95.527000000000001</v>
          </cell>
        </row>
        <row r="3977">
          <cell r="A3977" t="str">
            <v xml:space="preserve">ПРОЕЗД МИРНЫЙ 6 </v>
          </cell>
          <cell r="B3977" t="str">
            <v xml:space="preserve">Калинина 13 кор 59 цок\э </v>
          </cell>
          <cell r="C3977" t="str">
            <v xml:space="preserve">Прочие </v>
          </cell>
          <cell r="D3977">
            <v>1015</v>
          </cell>
          <cell r="E3977">
            <v>0</v>
          </cell>
          <cell r="F3977">
            <v>4558</v>
          </cell>
          <cell r="G3977">
            <v>0</v>
          </cell>
          <cell r="H3977">
            <v>1.19</v>
          </cell>
          <cell r="I3977">
            <v>4.5999999999999996</v>
          </cell>
          <cell r="J3977" t="str">
            <v xml:space="preserve">10 </v>
          </cell>
          <cell r="K3977">
            <v>167</v>
          </cell>
          <cell r="L3977">
            <v>6.1206999999999998E-2</v>
          </cell>
          <cell r="M3977">
            <v>-19</v>
          </cell>
          <cell r="N3977">
            <v>18</v>
          </cell>
          <cell r="O3977">
            <v>1</v>
          </cell>
          <cell r="P3977">
            <v>89.361000000000004</v>
          </cell>
          <cell r="Q3977">
            <v>0</v>
          </cell>
          <cell r="R3977">
            <v>89.361000000000004</v>
          </cell>
        </row>
        <row r="3978">
          <cell r="A3978" t="str">
            <v xml:space="preserve">ПРОЕЗД МИРНЫЙ 6 </v>
          </cell>
          <cell r="B3978" t="str">
            <v xml:space="preserve">Калинина 13 кор 58 ж/д от </v>
          </cell>
          <cell r="C3978" t="str">
            <v xml:space="preserve">Население </v>
          </cell>
          <cell r="D3978">
            <v>10384.1</v>
          </cell>
          <cell r="E3978">
            <v>46729</v>
          </cell>
          <cell r="F3978">
            <v>46728.65</v>
          </cell>
          <cell r="G3978">
            <v>0</v>
          </cell>
          <cell r="H3978">
            <v>1.19</v>
          </cell>
          <cell r="I3978">
            <v>4.5999999999999996</v>
          </cell>
          <cell r="J3978" t="str">
            <v xml:space="preserve">10 </v>
          </cell>
          <cell r="K3978">
            <v>167</v>
          </cell>
          <cell r="L3978">
            <v>0.73698299999999994</v>
          </cell>
          <cell r="M3978">
            <v>-19</v>
          </cell>
          <cell r="N3978">
            <v>18</v>
          </cell>
          <cell r="O3978">
            <v>1</v>
          </cell>
          <cell r="P3978">
            <v>1075.979</v>
          </cell>
          <cell r="Q3978">
            <v>1033.252</v>
          </cell>
          <cell r="R3978">
            <v>1033.252</v>
          </cell>
        </row>
        <row r="3979">
          <cell r="A3979" t="str">
            <v xml:space="preserve">ПРОЕЗД МИРНЫЙ 6 </v>
          </cell>
          <cell r="B3979" t="str">
            <v xml:space="preserve">Калинина 13 кор 59 ж/д от </v>
          </cell>
          <cell r="C3979" t="str">
            <v xml:space="preserve">Население </v>
          </cell>
          <cell r="D3979">
            <v>11326</v>
          </cell>
          <cell r="E3979">
            <v>49832</v>
          </cell>
          <cell r="F3979">
            <v>49832</v>
          </cell>
          <cell r="G3979">
            <v>0</v>
          </cell>
          <cell r="H3979">
            <v>1.19</v>
          </cell>
          <cell r="I3979">
            <v>4.5999999999999996</v>
          </cell>
          <cell r="J3979" t="str">
            <v xml:space="preserve">10 </v>
          </cell>
          <cell r="K3979">
            <v>167</v>
          </cell>
          <cell r="L3979">
            <v>0.77</v>
          </cell>
          <cell r="M3979">
            <v>-19</v>
          </cell>
          <cell r="N3979">
            <v>18</v>
          </cell>
          <cell r="O3979">
            <v>1</v>
          </cell>
          <cell r="P3979">
            <v>1124.184</v>
          </cell>
          <cell r="Q3979">
            <v>1126.9739999999999</v>
          </cell>
          <cell r="R3979">
            <v>1126.9739999999999</v>
          </cell>
        </row>
        <row r="3980">
          <cell r="A3980" t="str">
            <v xml:space="preserve">ПРОЕЗД МИРНЫЙ 6 </v>
          </cell>
          <cell r="B3980" t="str">
            <v xml:space="preserve">70 Л Октября 17гаражи </v>
          </cell>
          <cell r="C3980" t="str">
            <v xml:space="preserve">Прочие 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1.19</v>
          </cell>
          <cell r="I3980">
            <v>4.5999999999999996</v>
          </cell>
          <cell r="J3980" t="str">
            <v xml:space="preserve">15 </v>
          </cell>
          <cell r="K3980">
            <v>167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</row>
        <row r="3981">
          <cell r="A3981" t="str">
            <v xml:space="preserve">ПРОЕЗД МИРНЫЙ 6 </v>
          </cell>
          <cell r="B3981" t="str">
            <v xml:space="preserve">70 Л Октября 17офисы </v>
          </cell>
          <cell r="C3981" t="str">
            <v xml:space="preserve">Прочие </v>
          </cell>
          <cell r="D3981">
            <v>1757.87</v>
          </cell>
          <cell r="E3981">
            <v>0</v>
          </cell>
          <cell r="F3981">
            <v>6814.28</v>
          </cell>
          <cell r="G3981">
            <v>0</v>
          </cell>
          <cell r="H3981">
            <v>1.19</v>
          </cell>
          <cell r="I3981">
            <v>4.5999999999999996</v>
          </cell>
          <cell r="J3981" t="str">
            <v xml:space="preserve">15 </v>
          </cell>
          <cell r="K3981">
            <v>167</v>
          </cell>
          <cell r="L3981">
            <v>9.9005999999999997E-2</v>
          </cell>
          <cell r="M3981">
            <v>-19</v>
          </cell>
          <cell r="N3981">
            <v>18</v>
          </cell>
          <cell r="O3981">
            <v>1</v>
          </cell>
          <cell r="P3981">
            <v>144.54499999999999</v>
          </cell>
          <cell r="Q3981">
            <v>0</v>
          </cell>
          <cell r="R3981">
            <v>144.54499999999999</v>
          </cell>
        </row>
        <row r="3982">
          <cell r="A3982" t="str">
            <v xml:space="preserve">ПРОЕЗД МИРНЫЙ 6 </v>
          </cell>
          <cell r="B3982" t="str">
            <v xml:space="preserve">70 Л Октября 17 ж\д </v>
          </cell>
          <cell r="C3982" t="str">
            <v xml:space="preserve">ИТП Население </v>
          </cell>
          <cell r="D3982">
            <v>21709.9</v>
          </cell>
          <cell r="E3982">
            <v>71843</v>
          </cell>
          <cell r="F3982">
            <v>71842.929999999993</v>
          </cell>
          <cell r="G3982">
            <v>0</v>
          </cell>
          <cell r="H3982">
            <v>1.19</v>
          </cell>
          <cell r="I3982">
            <v>4.5999999999999996</v>
          </cell>
          <cell r="J3982" t="str">
            <v xml:space="preserve">15 </v>
          </cell>
          <cell r="K3982">
            <v>167</v>
          </cell>
          <cell r="L3982">
            <v>0.695635</v>
          </cell>
          <cell r="M3982">
            <v>-19</v>
          </cell>
          <cell r="N3982">
            <v>18</v>
          </cell>
          <cell r="O3982">
            <v>1</v>
          </cell>
          <cell r="P3982">
            <v>1015.6130000000001</v>
          </cell>
          <cell r="Q3982">
            <v>2640.252</v>
          </cell>
          <cell r="R3982">
            <v>2640.252</v>
          </cell>
        </row>
        <row r="3983">
          <cell r="A3983" t="str">
            <v xml:space="preserve">ПРОЕЗД МИРНЫЙ 6 </v>
          </cell>
          <cell r="B3983" t="str">
            <v xml:space="preserve">Вавилова 3 д\с 106 </v>
          </cell>
          <cell r="C3983" t="str">
            <v xml:space="preserve">Бюджет </v>
          </cell>
          <cell r="D3983">
            <v>1473</v>
          </cell>
          <cell r="E3983">
            <v>0</v>
          </cell>
          <cell r="F3983">
            <v>6943</v>
          </cell>
          <cell r="G3983">
            <v>0.34</v>
          </cell>
          <cell r="H3983">
            <v>1.19</v>
          </cell>
          <cell r="I3983">
            <v>4.5999999999999996</v>
          </cell>
          <cell r="J3983" t="str">
            <v xml:space="preserve"> </v>
          </cell>
          <cell r="K3983">
            <v>167</v>
          </cell>
          <cell r="L3983">
            <v>0.115421</v>
          </cell>
          <cell r="M3983">
            <v>-19</v>
          </cell>
          <cell r="N3983">
            <v>20</v>
          </cell>
          <cell r="O3983">
            <v>1</v>
          </cell>
          <cell r="P3983">
            <v>183.59399999999999</v>
          </cell>
          <cell r="Q3983">
            <v>0</v>
          </cell>
          <cell r="R3983">
            <v>183.59399999999999</v>
          </cell>
        </row>
        <row r="3984">
          <cell r="A3984" t="str">
            <v xml:space="preserve">ПРОЕЗД МИРНЫЙ 6 </v>
          </cell>
          <cell r="B3984" t="str">
            <v xml:space="preserve">Азовская 9 д\с 173 </v>
          </cell>
          <cell r="C3984" t="str">
            <v xml:space="preserve">Бюджет </v>
          </cell>
          <cell r="D3984">
            <v>1982</v>
          </cell>
          <cell r="E3984">
            <v>0</v>
          </cell>
          <cell r="F3984">
            <v>7454.98</v>
          </cell>
          <cell r="G3984">
            <v>0.34</v>
          </cell>
          <cell r="H3984">
            <v>1.19</v>
          </cell>
          <cell r="I3984">
            <v>4.5999999999999996</v>
          </cell>
          <cell r="J3984" t="str">
            <v xml:space="preserve"> </v>
          </cell>
          <cell r="K3984">
            <v>167</v>
          </cell>
          <cell r="L3984">
            <v>0.123932</v>
          </cell>
          <cell r="M3984">
            <v>-19</v>
          </cell>
          <cell r="N3984">
            <v>20</v>
          </cell>
          <cell r="O3984">
            <v>1</v>
          </cell>
          <cell r="P3984">
            <v>197.131</v>
          </cell>
          <cell r="Q3984">
            <v>0</v>
          </cell>
          <cell r="R3984">
            <v>197.131</v>
          </cell>
        </row>
        <row r="3985">
          <cell r="A3985" t="str">
            <v xml:space="preserve">ПРОЕЗД МИРНЫЙ 6 </v>
          </cell>
          <cell r="B3985" t="str">
            <v xml:space="preserve">Калинина 13 д/с 20 колосок </v>
          </cell>
          <cell r="C3985" t="str">
            <v xml:space="preserve">Бюджет </v>
          </cell>
          <cell r="D3985">
            <v>155.99</v>
          </cell>
          <cell r="E3985">
            <v>0</v>
          </cell>
          <cell r="F3985">
            <v>577.16999999999996</v>
          </cell>
          <cell r="G3985">
            <v>0.39700000000000002</v>
          </cell>
          <cell r="H3985">
            <v>1.19</v>
          </cell>
          <cell r="I3985">
            <v>4.5999999999999996</v>
          </cell>
          <cell r="J3985" t="str">
            <v xml:space="preserve"> </v>
          </cell>
          <cell r="K3985">
            <v>167</v>
          </cell>
          <cell r="L3985">
            <v>0.06</v>
          </cell>
          <cell r="M3985">
            <v>-19</v>
          </cell>
          <cell r="N3985">
            <v>20</v>
          </cell>
          <cell r="O3985">
            <v>1</v>
          </cell>
          <cell r="P3985">
            <v>95.438000000000002</v>
          </cell>
          <cell r="Q3985">
            <v>0</v>
          </cell>
          <cell r="R3985">
            <v>95.438000000000002</v>
          </cell>
        </row>
        <row r="3986">
          <cell r="A3986" t="str">
            <v xml:space="preserve">ПРОЕЗД МИРНЫЙ 6 </v>
          </cell>
          <cell r="B3986" t="str">
            <v xml:space="preserve">Вавилова 21 сош1 </v>
          </cell>
          <cell r="C3986" t="str">
            <v xml:space="preserve">Бюджет </v>
          </cell>
          <cell r="D3986">
            <v>3351.14</v>
          </cell>
          <cell r="E3986">
            <v>0</v>
          </cell>
          <cell r="F3986">
            <v>16663</v>
          </cell>
          <cell r="G3986">
            <v>0.33</v>
          </cell>
          <cell r="H3986">
            <v>1.19</v>
          </cell>
          <cell r="I3986">
            <v>4.5999999999999996</v>
          </cell>
          <cell r="J3986" t="str">
            <v xml:space="preserve"> </v>
          </cell>
          <cell r="K3986">
            <v>167</v>
          </cell>
          <cell r="L3986">
            <v>0.24128000000000002</v>
          </cell>
          <cell r="M3986">
            <v>-19</v>
          </cell>
          <cell r="N3986">
            <v>16</v>
          </cell>
          <cell r="O3986">
            <v>1</v>
          </cell>
          <cell r="P3986">
            <v>317.13299999999998</v>
          </cell>
          <cell r="Q3986">
            <v>0</v>
          </cell>
          <cell r="R3986">
            <v>317.13299999999998</v>
          </cell>
        </row>
        <row r="3987">
          <cell r="A3987" t="str">
            <v xml:space="preserve">ПРОЕЗД МИРНЫЙ 6 </v>
          </cell>
          <cell r="B3987" t="str">
            <v xml:space="preserve">Уч Куб  фил сош 1 </v>
          </cell>
          <cell r="C3987" t="str">
            <v xml:space="preserve">Бюджет </v>
          </cell>
          <cell r="D3987">
            <v>374</v>
          </cell>
          <cell r="E3987">
            <v>0</v>
          </cell>
          <cell r="F3987">
            <v>1569</v>
          </cell>
          <cell r="G3987">
            <v>0.39</v>
          </cell>
          <cell r="H3987">
            <v>1.19</v>
          </cell>
          <cell r="I3987">
            <v>4.5999999999999996</v>
          </cell>
          <cell r="J3987" t="str">
            <v xml:space="preserve"> </v>
          </cell>
          <cell r="K3987">
            <v>167</v>
          </cell>
          <cell r="L3987">
            <v>2.6842999999999999E-2</v>
          </cell>
          <cell r="M3987">
            <v>-19</v>
          </cell>
          <cell r="N3987">
            <v>16</v>
          </cell>
          <cell r="O3987">
            <v>1</v>
          </cell>
          <cell r="P3987">
            <v>35.280999999999999</v>
          </cell>
          <cell r="Q3987">
            <v>0</v>
          </cell>
          <cell r="R3987">
            <v>35.280999999999999</v>
          </cell>
        </row>
        <row r="3988">
          <cell r="A3988" t="str">
            <v xml:space="preserve">ПРОЕЗД МИРНЫЙ 6 </v>
          </cell>
          <cell r="B3988" t="str">
            <v xml:space="preserve">Б Кольцо 8 д/с 232 </v>
          </cell>
          <cell r="C3988" t="str">
            <v xml:space="preserve">Бюджет </v>
          </cell>
          <cell r="D3988">
            <v>2339.31</v>
          </cell>
          <cell r="E3988">
            <v>0</v>
          </cell>
          <cell r="F3988">
            <v>10526.91</v>
          </cell>
          <cell r="G3988">
            <v>0.34</v>
          </cell>
          <cell r="H3988">
            <v>1.19</v>
          </cell>
          <cell r="I3988">
            <v>4.5999999999999996</v>
          </cell>
          <cell r="J3988" t="str">
            <v xml:space="preserve"> </v>
          </cell>
          <cell r="K3988">
            <v>167</v>
          </cell>
          <cell r="L3988">
            <v>0.17500000000000002</v>
          </cell>
          <cell r="M3988">
            <v>-19</v>
          </cell>
          <cell r="N3988">
            <v>20</v>
          </cell>
          <cell r="O3988">
            <v>1</v>
          </cell>
          <cell r="P3988">
            <v>278.36399999999998</v>
          </cell>
          <cell r="Q3988">
            <v>0</v>
          </cell>
          <cell r="R3988">
            <v>278.36399999999998</v>
          </cell>
        </row>
        <row r="3989">
          <cell r="A3989" t="str">
            <v xml:space="preserve">ПРОЕЗД МИРНЫЙ 6 </v>
          </cell>
          <cell r="B3989" t="str">
            <v xml:space="preserve">Б Кольцо 19 дду-223 </v>
          </cell>
          <cell r="C3989" t="str">
            <v xml:space="preserve">Бюджет </v>
          </cell>
          <cell r="D3989">
            <v>2244</v>
          </cell>
          <cell r="E3989">
            <v>0</v>
          </cell>
          <cell r="F3989">
            <v>10098.01</v>
          </cell>
          <cell r="G3989">
            <v>0.34</v>
          </cell>
          <cell r="H3989">
            <v>1.19</v>
          </cell>
          <cell r="I3989">
            <v>4.5999999999999996</v>
          </cell>
          <cell r="J3989" t="str">
            <v xml:space="preserve"> </v>
          </cell>
          <cell r="K3989">
            <v>167</v>
          </cell>
          <cell r="L3989">
            <v>0.16787000000000002</v>
          </cell>
          <cell r="M3989">
            <v>-19</v>
          </cell>
          <cell r="N3989">
            <v>20</v>
          </cell>
          <cell r="O3989">
            <v>1</v>
          </cell>
          <cell r="P3989">
            <v>267.02199999999999</v>
          </cell>
          <cell r="Q3989">
            <v>0</v>
          </cell>
          <cell r="R3989">
            <v>267.02199999999999</v>
          </cell>
        </row>
        <row r="3990">
          <cell r="A3990" t="str">
            <v xml:space="preserve">ПРОЕЗД МИРНЫЙ 6 </v>
          </cell>
          <cell r="B3990" t="str">
            <v xml:space="preserve">Б Кольцо 3 д/с 230 </v>
          </cell>
          <cell r="C3990" t="str">
            <v xml:space="preserve">Бюджет </v>
          </cell>
          <cell r="D3990">
            <v>2272.48</v>
          </cell>
          <cell r="E3990">
            <v>0</v>
          </cell>
          <cell r="F3990">
            <v>10226.14</v>
          </cell>
          <cell r="G3990">
            <v>0.34</v>
          </cell>
          <cell r="H3990">
            <v>1.19</v>
          </cell>
          <cell r="I3990">
            <v>4.5999999999999996</v>
          </cell>
          <cell r="J3990" t="str">
            <v xml:space="preserve"> </v>
          </cell>
          <cell r="K3990">
            <v>167</v>
          </cell>
          <cell r="L3990">
            <v>0.17</v>
          </cell>
          <cell r="M3990">
            <v>-19</v>
          </cell>
          <cell r="N3990">
            <v>20</v>
          </cell>
          <cell r="O3990">
            <v>1</v>
          </cell>
          <cell r="P3990">
            <v>270.41000000000003</v>
          </cell>
          <cell r="Q3990">
            <v>0</v>
          </cell>
          <cell r="R3990">
            <v>270.41000000000003</v>
          </cell>
        </row>
        <row r="3991">
          <cell r="A3991" t="str">
            <v xml:space="preserve">ПРОЕЗД МИРНЫЙ 6 </v>
          </cell>
          <cell r="B3991" t="str">
            <v xml:space="preserve">Б Кольцо 24 д/с 46 </v>
          </cell>
          <cell r="C3991" t="str">
            <v xml:space="preserve">Бюджет </v>
          </cell>
          <cell r="D3991">
            <v>2244</v>
          </cell>
          <cell r="E3991">
            <v>0</v>
          </cell>
          <cell r="F3991">
            <v>10098.01</v>
          </cell>
          <cell r="G3991">
            <v>0.34</v>
          </cell>
          <cell r="H3991">
            <v>1.19</v>
          </cell>
          <cell r="I3991">
            <v>4.5999999999999996</v>
          </cell>
          <cell r="J3991" t="str">
            <v xml:space="preserve"> </v>
          </cell>
          <cell r="K3991">
            <v>167</v>
          </cell>
          <cell r="L3991">
            <v>0.16787000000000002</v>
          </cell>
          <cell r="M3991">
            <v>-19</v>
          </cell>
          <cell r="N3991">
            <v>20</v>
          </cell>
          <cell r="O3991">
            <v>1</v>
          </cell>
          <cell r="P3991">
            <v>267.02199999999999</v>
          </cell>
          <cell r="Q3991">
            <v>0</v>
          </cell>
          <cell r="R3991">
            <v>267.02199999999999</v>
          </cell>
        </row>
        <row r="3992">
          <cell r="A3992" t="str">
            <v xml:space="preserve">ПРОЕЗД МИРНЫЙ 6 </v>
          </cell>
          <cell r="B3992" t="str">
            <v xml:space="preserve">Б Кольцо 10 д/с 115 </v>
          </cell>
          <cell r="C3992" t="str">
            <v xml:space="preserve">Бюджет </v>
          </cell>
          <cell r="D3992">
            <v>2244</v>
          </cell>
          <cell r="E3992">
            <v>0</v>
          </cell>
          <cell r="F3992">
            <v>10098.01</v>
          </cell>
          <cell r="G3992">
            <v>0.34</v>
          </cell>
          <cell r="H3992">
            <v>1.19</v>
          </cell>
          <cell r="I3992">
            <v>4.5999999999999996</v>
          </cell>
          <cell r="J3992" t="str">
            <v xml:space="preserve"> </v>
          </cell>
          <cell r="K3992">
            <v>167</v>
          </cell>
          <cell r="L3992">
            <v>0.16787000000000002</v>
          </cell>
          <cell r="M3992">
            <v>-19</v>
          </cell>
          <cell r="N3992">
            <v>20</v>
          </cell>
          <cell r="O3992">
            <v>1</v>
          </cell>
          <cell r="P3992">
            <v>267.02199999999999</v>
          </cell>
          <cell r="Q3992">
            <v>0</v>
          </cell>
          <cell r="R3992">
            <v>267.02199999999999</v>
          </cell>
        </row>
        <row r="3993">
          <cell r="A3993" t="str">
            <v xml:space="preserve">ПРОЕЗД МИРНЫЙ 6 </v>
          </cell>
          <cell r="B3993" t="str">
            <v xml:space="preserve">Б Кольцо 20 д/с </v>
          </cell>
          <cell r="C3993" t="str">
            <v xml:space="preserve">Бюджет </v>
          </cell>
          <cell r="D3993">
            <v>2179.89</v>
          </cell>
          <cell r="E3993">
            <v>0</v>
          </cell>
          <cell r="F3993">
            <v>9809.5</v>
          </cell>
          <cell r="G3993">
            <v>0.35</v>
          </cell>
          <cell r="H3993">
            <v>1.19</v>
          </cell>
          <cell r="I3993">
            <v>4.5999999999999996</v>
          </cell>
          <cell r="J3993" t="str">
            <v xml:space="preserve"> </v>
          </cell>
          <cell r="K3993">
            <v>167</v>
          </cell>
          <cell r="L3993">
            <v>0.16787000000000002</v>
          </cell>
          <cell r="M3993">
            <v>-19</v>
          </cell>
          <cell r="N3993">
            <v>20</v>
          </cell>
          <cell r="O3993">
            <v>1</v>
          </cell>
          <cell r="P3993">
            <v>267.02199999999999</v>
          </cell>
          <cell r="Q3993">
            <v>0</v>
          </cell>
          <cell r="R3993">
            <v>267.02199999999999</v>
          </cell>
        </row>
        <row r="3994">
          <cell r="A3994" t="str">
            <v xml:space="preserve">ПРОЕЗД МИРНЫЙ 6 </v>
          </cell>
          <cell r="B3994" t="str">
            <v xml:space="preserve">Б Платановый 3 </v>
          </cell>
          <cell r="C3994" t="str">
            <v xml:space="preserve">Бюджет </v>
          </cell>
          <cell r="D3994">
            <v>6963.51</v>
          </cell>
          <cell r="E3994">
            <v>0</v>
          </cell>
          <cell r="F3994">
            <v>31335.82</v>
          </cell>
          <cell r="G3994">
            <v>0.32</v>
          </cell>
          <cell r="H3994">
            <v>1.19</v>
          </cell>
          <cell r="I3994">
            <v>4.5999999999999996</v>
          </cell>
          <cell r="J3994" t="str">
            <v xml:space="preserve"> </v>
          </cell>
          <cell r="K3994">
            <v>167</v>
          </cell>
          <cell r="L3994">
            <v>0.44</v>
          </cell>
          <cell r="M3994">
            <v>-19</v>
          </cell>
          <cell r="N3994">
            <v>16</v>
          </cell>
          <cell r="O3994">
            <v>1</v>
          </cell>
          <cell r="P3994">
            <v>578.32600000000002</v>
          </cell>
          <cell r="Q3994">
            <v>0</v>
          </cell>
          <cell r="R3994">
            <v>578.32600000000002</v>
          </cell>
        </row>
        <row r="3995">
          <cell r="A3995" t="str">
            <v xml:space="preserve">ПРОЕЗД МИРНЫЙ 6 </v>
          </cell>
          <cell r="B3995" t="str">
            <v xml:space="preserve">Алма-Атинская 2 </v>
          </cell>
          <cell r="C3995" t="str">
            <v xml:space="preserve">Бюджет </v>
          </cell>
          <cell r="D3995">
            <v>698.21</v>
          </cell>
          <cell r="E3995">
            <v>0</v>
          </cell>
          <cell r="F3995">
            <v>3141.93</v>
          </cell>
          <cell r="G3995">
            <v>0.43</v>
          </cell>
          <cell r="H3995">
            <v>1.19</v>
          </cell>
          <cell r="I3995">
            <v>4.5999999999999996</v>
          </cell>
          <cell r="J3995" t="str">
            <v xml:space="preserve"> </v>
          </cell>
          <cell r="K3995">
            <v>167</v>
          </cell>
          <cell r="L3995">
            <v>6.2670000000000003E-2</v>
          </cell>
          <cell r="M3995">
            <v>-19</v>
          </cell>
          <cell r="N3995">
            <v>18</v>
          </cell>
          <cell r="O3995">
            <v>1</v>
          </cell>
          <cell r="P3995">
            <v>91.497</v>
          </cell>
          <cell r="Q3995">
            <v>0</v>
          </cell>
          <cell r="R3995">
            <v>91.497</v>
          </cell>
        </row>
        <row r="3996">
          <cell r="A3996" t="str">
            <v xml:space="preserve">ПРОЕЗД МИРНЫЙ 6 </v>
          </cell>
          <cell r="B3996" t="str">
            <v xml:space="preserve">Калинина 1 кор 13/1 </v>
          </cell>
          <cell r="C3996" t="str">
            <v xml:space="preserve">ИТП Население </v>
          </cell>
          <cell r="D3996">
            <v>528</v>
          </cell>
          <cell r="E3996">
            <v>2752</v>
          </cell>
          <cell r="F3996">
            <v>2752.06</v>
          </cell>
          <cell r="G3996">
            <v>0.47</v>
          </cell>
          <cell r="H3996">
            <v>1.19</v>
          </cell>
          <cell r="I3996">
            <v>4.5999999999999996</v>
          </cell>
          <cell r="J3996" t="str">
            <v xml:space="preserve">2 </v>
          </cell>
          <cell r="K3996">
            <v>167</v>
          </cell>
          <cell r="L3996">
            <v>0.06</v>
          </cell>
          <cell r="M3996">
            <v>-19</v>
          </cell>
          <cell r="N3996">
            <v>18</v>
          </cell>
          <cell r="O3996">
            <v>1</v>
          </cell>
          <cell r="P3996">
            <v>87.599000000000004</v>
          </cell>
          <cell r="Q3996">
            <v>70.05</v>
          </cell>
          <cell r="R3996">
            <v>70.05</v>
          </cell>
        </row>
        <row r="3997">
          <cell r="A3997" t="str">
            <v xml:space="preserve">ПРОЕЗД МИРНЫЙ 6 </v>
          </cell>
          <cell r="B3997" t="str">
            <v xml:space="preserve">Думенко 31 </v>
          </cell>
          <cell r="C3997" t="str">
            <v xml:space="preserve">Бюджет </v>
          </cell>
          <cell r="D3997">
            <v>445.64</v>
          </cell>
          <cell r="E3997">
            <v>0</v>
          </cell>
          <cell r="F3997">
            <v>2005.38</v>
          </cell>
          <cell r="G3997">
            <v>0.43</v>
          </cell>
          <cell r="H3997">
            <v>1.19</v>
          </cell>
          <cell r="I3997">
            <v>4.5999999999999996</v>
          </cell>
          <cell r="J3997" t="str">
            <v xml:space="preserve"> </v>
          </cell>
          <cell r="K3997">
            <v>167</v>
          </cell>
          <cell r="L3997">
            <v>0.04</v>
          </cell>
          <cell r="M3997">
            <v>-19</v>
          </cell>
          <cell r="N3997">
            <v>18</v>
          </cell>
          <cell r="O3997">
            <v>1</v>
          </cell>
          <cell r="P3997">
            <v>58.399000000000001</v>
          </cell>
          <cell r="Q3997">
            <v>0</v>
          </cell>
          <cell r="R3997">
            <v>58.399000000000001</v>
          </cell>
        </row>
        <row r="3998">
          <cell r="A3998" t="str">
            <v xml:space="preserve">ПРОЕЗД МИРНЫЙ 6 </v>
          </cell>
          <cell r="B3998" t="str">
            <v xml:space="preserve">Р Набережная 1 дет дом </v>
          </cell>
          <cell r="C3998" t="str">
            <v xml:space="preserve">ИТП Бюджет </v>
          </cell>
          <cell r="D3998">
            <v>2557.35</v>
          </cell>
          <cell r="E3998">
            <v>1040</v>
          </cell>
          <cell r="F3998">
            <v>11508.07</v>
          </cell>
          <cell r="G3998">
            <v>0</v>
          </cell>
          <cell r="H3998">
            <v>1.19</v>
          </cell>
          <cell r="I3998">
            <v>4.5999999999999996</v>
          </cell>
          <cell r="J3998" t="str">
            <v xml:space="preserve"> </v>
          </cell>
          <cell r="K3998">
            <v>167</v>
          </cell>
          <cell r="L3998">
            <v>0.18150000000000002</v>
          </cell>
          <cell r="M3998">
            <v>-19</v>
          </cell>
          <cell r="N3998">
            <v>20</v>
          </cell>
          <cell r="O3998">
            <v>1</v>
          </cell>
          <cell r="P3998">
            <v>288.702</v>
          </cell>
          <cell r="Q3998">
            <v>0</v>
          </cell>
          <cell r="R3998">
            <v>288.702</v>
          </cell>
        </row>
        <row r="3999">
          <cell r="A3999" t="str">
            <v xml:space="preserve">ПРОЕЗД МИРНЫЙ 6 </v>
          </cell>
          <cell r="B3999" t="str">
            <v xml:space="preserve">К Партизан 111 ж\д </v>
          </cell>
          <cell r="C3999" t="str">
            <v xml:space="preserve">Население </v>
          </cell>
          <cell r="D3999">
            <v>11892</v>
          </cell>
          <cell r="E3999">
            <v>51712</v>
          </cell>
          <cell r="F3999">
            <v>51712</v>
          </cell>
          <cell r="G3999">
            <v>0</v>
          </cell>
          <cell r="H3999">
            <v>1.19</v>
          </cell>
          <cell r="I3999">
            <v>4.5999999999999996</v>
          </cell>
          <cell r="J3999" t="str">
            <v xml:space="preserve">10 </v>
          </cell>
          <cell r="K3999">
            <v>167</v>
          </cell>
          <cell r="L3999">
            <v>0.82145799999999991</v>
          </cell>
          <cell r="M3999">
            <v>-19</v>
          </cell>
          <cell r="N3999">
            <v>18</v>
          </cell>
          <cell r="O3999">
            <v>1</v>
          </cell>
          <cell r="P3999">
            <v>1199.3109999999999</v>
          </cell>
          <cell r="Q3999">
            <v>1183.2919999999999</v>
          </cell>
          <cell r="R3999">
            <v>1183.2919999999999</v>
          </cell>
        </row>
        <row r="4000">
          <cell r="A4000" t="str">
            <v xml:space="preserve">ПРОЕЗД МИРНЫЙ 6 </v>
          </cell>
          <cell r="B4000" t="str">
            <v xml:space="preserve">К Партизан 67\1 баня </v>
          </cell>
          <cell r="C4000" t="str">
            <v xml:space="preserve">Прочие </v>
          </cell>
          <cell r="D4000">
            <v>928.4</v>
          </cell>
          <cell r="E4000">
            <v>0</v>
          </cell>
          <cell r="F4000">
            <v>3293</v>
          </cell>
          <cell r="G4000">
            <v>0</v>
          </cell>
          <cell r="H4000">
            <v>1.19</v>
          </cell>
          <cell r="I4000">
            <v>4.5999999999999996</v>
          </cell>
          <cell r="J4000" t="str">
            <v xml:space="preserve"> </v>
          </cell>
          <cell r="K4000">
            <v>167</v>
          </cell>
          <cell r="L4000">
            <v>4.2000000000000003E-2</v>
          </cell>
          <cell r="M4000">
            <v>-19</v>
          </cell>
          <cell r="N4000">
            <v>18</v>
          </cell>
          <cell r="O4000">
            <v>1</v>
          </cell>
          <cell r="P4000">
            <v>61.317999999999998</v>
          </cell>
          <cell r="Q4000">
            <v>0</v>
          </cell>
          <cell r="R4000">
            <v>61.317999999999998</v>
          </cell>
        </row>
        <row r="4001">
          <cell r="A4001" t="str">
            <v xml:space="preserve">ПРОЕЗД МИРНЫЙ 6 </v>
          </cell>
          <cell r="B4001" t="str">
            <v xml:space="preserve">Чекистов 36\1 маг-кафе </v>
          </cell>
          <cell r="C4001" t="str">
            <v xml:space="preserve">ИТП Прочие </v>
          </cell>
          <cell r="D4001">
            <v>370</v>
          </cell>
          <cell r="E4001">
            <v>0</v>
          </cell>
          <cell r="F4001">
            <v>1220</v>
          </cell>
          <cell r="G4001">
            <v>0</v>
          </cell>
          <cell r="H4001">
            <v>1.19</v>
          </cell>
          <cell r="I4001">
            <v>4.5999999999999996</v>
          </cell>
          <cell r="J4001" t="str">
            <v xml:space="preserve"> </v>
          </cell>
          <cell r="K4001">
            <v>167</v>
          </cell>
          <cell r="L4001">
            <v>4.3500000000000004E-2</v>
          </cell>
          <cell r="M4001">
            <v>-19</v>
          </cell>
          <cell r="N4001">
            <v>18</v>
          </cell>
          <cell r="O4001">
            <v>1</v>
          </cell>
          <cell r="P4001">
            <v>63.509</v>
          </cell>
          <cell r="Q4001">
            <v>0</v>
          </cell>
          <cell r="R4001">
            <v>63.509</v>
          </cell>
        </row>
        <row r="4002">
          <cell r="A4002" t="str">
            <v xml:space="preserve">ПРОЕЗД МИРНЫЙ 6 </v>
          </cell>
          <cell r="B4002" t="str">
            <v xml:space="preserve">П Чекистов 12 лит 41 </v>
          </cell>
          <cell r="C4002" t="str">
            <v xml:space="preserve">Прочие </v>
          </cell>
          <cell r="D4002">
            <v>267</v>
          </cell>
          <cell r="E4002">
            <v>0</v>
          </cell>
          <cell r="F4002">
            <v>1762.2</v>
          </cell>
          <cell r="G4002">
            <v>0</v>
          </cell>
          <cell r="H4002">
            <v>1.19</v>
          </cell>
          <cell r="I4002">
            <v>4.5999999999999996</v>
          </cell>
          <cell r="J4002" t="str">
            <v xml:space="preserve"> </v>
          </cell>
          <cell r="K4002">
            <v>167</v>
          </cell>
          <cell r="L4002">
            <v>3.1820000000000001E-2</v>
          </cell>
          <cell r="M4002">
            <v>-19</v>
          </cell>
          <cell r="N4002">
            <v>18</v>
          </cell>
          <cell r="O4002">
            <v>1</v>
          </cell>
          <cell r="P4002">
            <v>46.457000000000001</v>
          </cell>
          <cell r="Q4002">
            <v>0</v>
          </cell>
          <cell r="R4002">
            <v>46.457000000000001</v>
          </cell>
        </row>
        <row r="4003">
          <cell r="A4003" t="str">
            <v xml:space="preserve">ПРОЕЗД МИРНЫЙ 6 </v>
          </cell>
          <cell r="B4003" t="str">
            <v xml:space="preserve">70 лет Октября.15 гараж </v>
          </cell>
          <cell r="C4003" t="str">
            <v xml:space="preserve">Прочие 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1.19</v>
          </cell>
          <cell r="I4003">
            <v>4.5999999999999996</v>
          </cell>
          <cell r="J4003" t="str">
            <v xml:space="preserve">15 </v>
          </cell>
          <cell r="K4003">
            <v>167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</row>
        <row r="4004">
          <cell r="A4004" t="str">
            <v xml:space="preserve">ПРОЕЗД МИРНЫЙ 6 </v>
          </cell>
          <cell r="B4004" t="str">
            <v xml:space="preserve">70Л Октября 15 офисы </v>
          </cell>
          <cell r="C4004" t="str">
            <v xml:space="preserve">Прочие </v>
          </cell>
          <cell r="D4004">
            <v>2117.9</v>
          </cell>
          <cell r="E4004">
            <v>0</v>
          </cell>
          <cell r="F4004">
            <v>8843</v>
          </cell>
          <cell r="G4004">
            <v>0</v>
          </cell>
          <cell r="H4004">
            <v>1.19</v>
          </cell>
          <cell r="I4004">
            <v>4.5999999999999996</v>
          </cell>
          <cell r="J4004" t="str">
            <v xml:space="preserve">15 </v>
          </cell>
          <cell r="K4004">
            <v>167</v>
          </cell>
          <cell r="L4004">
            <v>8.3135000000000001E-2</v>
          </cell>
          <cell r="M4004">
            <v>-19</v>
          </cell>
          <cell r="N4004">
            <v>18</v>
          </cell>
          <cell r="O4004">
            <v>1</v>
          </cell>
          <cell r="P4004">
            <v>121.375</v>
          </cell>
          <cell r="Q4004">
            <v>0</v>
          </cell>
          <cell r="R4004">
            <v>121.375</v>
          </cell>
        </row>
        <row r="4005">
          <cell r="A4005" t="str">
            <v xml:space="preserve">ПРОЕЗД МИРНЫЙ 6 </v>
          </cell>
          <cell r="B4005" t="str">
            <v xml:space="preserve">70 Л Октября 15 ж\д </v>
          </cell>
          <cell r="C4005" t="str">
            <v xml:space="preserve">ИТП Население </v>
          </cell>
          <cell r="D4005">
            <v>8629</v>
          </cell>
          <cell r="E4005">
            <v>46916</v>
          </cell>
          <cell r="F4005">
            <v>46916</v>
          </cell>
          <cell r="G4005">
            <v>0</v>
          </cell>
          <cell r="H4005">
            <v>1.19</v>
          </cell>
          <cell r="I4005">
            <v>4.5999999999999996</v>
          </cell>
          <cell r="J4005" t="str">
            <v xml:space="preserve">15 </v>
          </cell>
          <cell r="K4005">
            <v>167</v>
          </cell>
          <cell r="L4005">
            <v>0.47911599999999999</v>
          </cell>
          <cell r="M4005">
            <v>-19</v>
          </cell>
          <cell r="N4005">
            <v>18</v>
          </cell>
          <cell r="O4005">
            <v>1</v>
          </cell>
          <cell r="P4005">
            <v>699.49800000000005</v>
          </cell>
          <cell r="Q4005">
            <v>1049.4159999999999</v>
          </cell>
          <cell r="R4005">
            <v>1049.4159999999999</v>
          </cell>
        </row>
        <row r="4006">
          <cell r="A4006" t="str">
            <v xml:space="preserve">ПРОЕЗД МИРНЫЙ 6 </v>
          </cell>
          <cell r="B4006" t="str">
            <v xml:space="preserve">Алма-Атинская 11/1 </v>
          </cell>
          <cell r="C4006" t="str">
            <v xml:space="preserve">ИТП Население </v>
          </cell>
          <cell r="D4006">
            <v>1025.5</v>
          </cell>
          <cell r="E4006">
            <v>4914</v>
          </cell>
          <cell r="F4006">
            <v>4914</v>
          </cell>
          <cell r="G4006">
            <v>0</v>
          </cell>
          <cell r="H4006">
            <v>1.19</v>
          </cell>
          <cell r="I4006">
            <v>4.5999999999999996</v>
          </cell>
          <cell r="J4006" t="str">
            <v xml:space="preserve">5 </v>
          </cell>
          <cell r="K4006">
            <v>167</v>
          </cell>
          <cell r="L4006">
            <v>5.7570000000000003E-2</v>
          </cell>
          <cell r="M4006">
            <v>-19</v>
          </cell>
          <cell r="N4006">
            <v>18</v>
          </cell>
          <cell r="O4006">
            <v>1</v>
          </cell>
          <cell r="P4006">
            <v>84.051000000000002</v>
          </cell>
          <cell r="Q4006">
            <v>102.04</v>
          </cell>
          <cell r="R4006">
            <v>102.04</v>
          </cell>
        </row>
        <row r="4007">
          <cell r="A4007" t="str">
            <v xml:space="preserve">ПРОЕЗД МИРНЫЙ 6 </v>
          </cell>
          <cell r="B4007" t="str">
            <v xml:space="preserve">Алма-Атинская 11/2 </v>
          </cell>
          <cell r="C4007" t="str">
            <v xml:space="preserve">ИТП Население </v>
          </cell>
          <cell r="D4007">
            <v>1230.2</v>
          </cell>
          <cell r="E4007">
            <v>5108</v>
          </cell>
          <cell r="F4007">
            <v>5108</v>
          </cell>
          <cell r="G4007">
            <v>0</v>
          </cell>
          <cell r="H4007">
            <v>1.19</v>
          </cell>
          <cell r="I4007">
            <v>4.5999999999999996</v>
          </cell>
          <cell r="J4007" t="str">
            <v xml:space="preserve">5 </v>
          </cell>
          <cell r="K4007">
            <v>167</v>
          </cell>
          <cell r="L4007">
            <v>6.8802000000000002E-2</v>
          </cell>
          <cell r="M4007">
            <v>-19</v>
          </cell>
          <cell r="N4007">
            <v>18</v>
          </cell>
          <cell r="O4007">
            <v>1</v>
          </cell>
          <cell r="P4007">
            <v>100.44799999999999</v>
          </cell>
          <cell r="Q4007">
            <v>122.411</v>
          </cell>
          <cell r="R4007">
            <v>122.411</v>
          </cell>
        </row>
        <row r="4008">
          <cell r="A4008" t="str">
            <v xml:space="preserve">ПРОЕЗД МИРНЫЙ 6 </v>
          </cell>
          <cell r="B4008" t="str">
            <v xml:space="preserve">Харьковская 81\1 фирма плюс </v>
          </cell>
          <cell r="C4008" t="str">
            <v xml:space="preserve">Прочие </v>
          </cell>
          <cell r="D4008">
            <v>317</v>
          </cell>
          <cell r="E4008">
            <v>0</v>
          </cell>
          <cell r="F4008">
            <v>1173</v>
          </cell>
          <cell r="G4008">
            <v>0</v>
          </cell>
          <cell r="H4008">
            <v>1.19</v>
          </cell>
          <cell r="I4008">
            <v>4.5999999999999996</v>
          </cell>
          <cell r="J4008" t="str">
            <v xml:space="preserve"> </v>
          </cell>
          <cell r="K4008">
            <v>167</v>
          </cell>
          <cell r="L4008">
            <v>2.3854999999999998E-2</v>
          </cell>
          <cell r="M4008">
            <v>-19</v>
          </cell>
          <cell r="N4008">
            <v>18</v>
          </cell>
          <cell r="O4008">
            <v>1</v>
          </cell>
          <cell r="P4008">
            <v>34.826999999999998</v>
          </cell>
          <cell r="Q4008">
            <v>0</v>
          </cell>
          <cell r="R4008">
            <v>34.826999999999998</v>
          </cell>
        </row>
        <row r="4009">
          <cell r="A4009" t="str">
            <v xml:space="preserve">ПРОЕЗД МИРНЫЙ 6 </v>
          </cell>
          <cell r="B4009" t="str">
            <v xml:space="preserve">Калинина 104 АЗС </v>
          </cell>
          <cell r="C4009" t="str">
            <v xml:space="preserve">Прочие </v>
          </cell>
          <cell r="D4009">
            <v>114.08</v>
          </cell>
          <cell r="E4009">
            <v>0</v>
          </cell>
          <cell r="F4009">
            <v>513.38</v>
          </cell>
          <cell r="G4009">
            <v>0.43</v>
          </cell>
          <cell r="H4009">
            <v>1.19</v>
          </cell>
          <cell r="I4009">
            <v>4.5999999999999996</v>
          </cell>
          <cell r="J4009" t="str">
            <v xml:space="preserve"> </v>
          </cell>
          <cell r="K4009">
            <v>167</v>
          </cell>
          <cell r="L4009">
            <v>1.0240000000000001E-2</v>
          </cell>
          <cell r="M4009">
            <v>-19</v>
          </cell>
          <cell r="N4009">
            <v>18</v>
          </cell>
          <cell r="O4009">
            <v>1</v>
          </cell>
          <cell r="P4009">
            <v>14.952</v>
          </cell>
          <cell r="Q4009">
            <v>0</v>
          </cell>
          <cell r="R4009">
            <v>14.952</v>
          </cell>
        </row>
        <row r="4010">
          <cell r="A4010" t="str">
            <v xml:space="preserve">ПРОЕЗД МИРНЫЙ 6 </v>
          </cell>
          <cell r="B4010" t="str">
            <v xml:space="preserve">Пр.Чекистов 10 офис </v>
          </cell>
          <cell r="C4010" t="str">
            <v xml:space="preserve">Прочие </v>
          </cell>
          <cell r="D4010">
            <v>30.89</v>
          </cell>
          <cell r="E4010">
            <v>0</v>
          </cell>
          <cell r="F4010">
            <v>138.99</v>
          </cell>
          <cell r="G4010">
            <v>0.38</v>
          </cell>
          <cell r="H4010">
            <v>1.19</v>
          </cell>
          <cell r="I4010">
            <v>4.5999999999999996</v>
          </cell>
          <cell r="J4010" t="str">
            <v xml:space="preserve"> </v>
          </cell>
          <cell r="K4010">
            <v>167</v>
          </cell>
          <cell r="L4010">
            <v>2.4500000000000004E-3</v>
          </cell>
          <cell r="M4010">
            <v>-19</v>
          </cell>
          <cell r="N4010">
            <v>18</v>
          </cell>
          <cell r="O4010">
            <v>1</v>
          </cell>
          <cell r="P4010">
            <v>3.577</v>
          </cell>
          <cell r="Q4010">
            <v>0</v>
          </cell>
          <cell r="R4010">
            <v>3.577</v>
          </cell>
        </row>
        <row r="4011">
          <cell r="A4011" t="str">
            <v xml:space="preserve">ПРОЕЗД МИРНЫЙ 6 </v>
          </cell>
          <cell r="B4011" t="str">
            <v xml:space="preserve">К Партизан 77 офис </v>
          </cell>
          <cell r="C4011" t="str">
            <v xml:space="preserve">Прочие </v>
          </cell>
          <cell r="D4011">
            <v>148.19999999999999</v>
          </cell>
          <cell r="E4011">
            <v>554</v>
          </cell>
          <cell r="F4011">
            <v>555.35</v>
          </cell>
          <cell r="G4011">
            <v>0.35399999999999998</v>
          </cell>
          <cell r="H4011">
            <v>1.19</v>
          </cell>
          <cell r="I4011">
            <v>4.5999999999999996</v>
          </cell>
          <cell r="J4011" t="str">
            <v xml:space="preserve"> </v>
          </cell>
          <cell r="K4011">
            <v>167</v>
          </cell>
          <cell r="L4011">
            <v>9.0359999999999989E-3</v>
          </cell>
          <cell r="M4011">
            <v>-19</v>
          </cell>
          <cell r="N4011">
            <v>18</v>
          </cell>
          <cell r="O4011">
            <v>1</v>
          </cell>
          <cell r="P4011">
            <v>13.193</v>
          </cell>
          <cell r="Q4011">
            <v>0</v>
          </cell>
          <cell r="R4011">
            <v>13.193</v>
          </cell>
        </row>
        <row r="4012">
          <cell r="A4012" t="str">
            <v xml:space="preserve">ПРОЕЗД МИРНЫЙ 6 </v>
          </cell>
          <cell r="B4012" t="str">
            <v xml:space="preserve">Рожд.Наб.31\2 маг-н </v>
          </cell>
          <cell r="C4012" t="str">
            <v xml:space="preserve">Прочие </v>
          </cell>
          <cell r="D4012">
            <v>1644</v>
          </cell>
          <cell r="E4012">
            <v>0</v>
          </cell>
          <cell r="F4012">
            <v>6227</v>
          </cell>
          <cell r="G4012">
            <v>0</v>
          </cell>
          <cell r="H4012">
            <v>1.19</v>
          </cell>
          <cell r="I4012">
            <v>4.5999999999999996</v>
          </cell>
          <cell r="J4012" t="str">
            <v xml:space="preserve"> </v>
          </cell>
          <cell r="K4012">
            <v>167</v>
          </cell>
          <cell r="L4012">
            <v>7.9434999999999992E-2</v>
          </cell>
          <cell r="M4012">
            <v>-19</v>
          </cell>
          <cell r="N4012">
            <v>15</v>
          </cell>
          <cell r="O4012">
            <v>1</v>
          </cell>
          <cell r="P4012">
            <v>98.114000000000004</v>
          </cell>
          <cell r="Q4012">
            <v>0</v>
          </cell>
          <cell r="R4012">
            <v>98.114000000000004</v>
          </cell>
        </row>
        <row r="4013">
          <cell r="A4013" t="str">
            <v xml:space="preserve">ПРОЕЗД МИРНЫЙ 6 </v>
          </cell>
          <cell r="B4013" t="str">
            <v xml:space="preserve">пр.Мирный,14 адм.зд. </v>
          </cell>
          <cell r="C4013" t="str">
            <v xml:space="preserve">Прочие </v>
          </cell>
          <cell r="D4013">
            <v>1441</v>
          </cell>
          <cell r="E4013">
            <v>0</v>
          </cell>
          <cell r="F4013">
            <v>5510</v>
          </cell>
          <cell r="G4013">
            <v>0</v>
          </cell>
          <cell r="H4013">
            <v>1.19</v>
          </cell>
          <cell r="I4013">
            <v>4.5999999999999996</v>
          </cell>
          <cell r="J4013" t="str">
            <v xml:space="preserve"> </v>
          </cell>
          <cell r="K4013">
            <v>167</v>
          </cell>
          <cell r="L4013">
            <v>7.6999999999999999E-2</v>
          </cell>
          <cell r="M4013">
            <v>-19</v>
          </cell>
          <cell r="N4013">
            <v>18</v>
          </cell>
          <cell r="O4013">
            <v>1</v>
          </cell>
          <cell r="P4013">
            <v>112.419</v>
          </cell>
          <cell r="Q4013">
            <v>0</v>
          </cell>
          <cell r="R4013">
            <v>112.419</v>
          </cell>
        </row>
        <row r="4014">
          <cell r="A4014" t="str">
            <v xml:space="preserve">ПРОЕЗД МИРНЫЙ 6 </v>
          </cell>
          <cell r="B4014" t="str">
            <v xml:space="preserve">Пр.Чекистов 1 неж.помещ. </v>
          </cell>
          <cell r="C4014" t="str">
            <v xml:space="preserve">Прочие </v>
          </cell>
          <cell r="D4014">
            <v>313.45999999999998</v>
          </cell>
          <cell r="E4014">
            <v>0</v>
          </cell>
          <cell r="F4014">
            <v>1097.1199999999999</v>
          </cell>
          <cell r="G4014">
            <v>0.37</v>
          </cell>
          <cell r="H4014">
            <v>1.19</v>
          </cell>
          <cell r="I4014">
            <v>4.5999999999999996</v>
          </cell>
          <cell r="J4014" t="str">
            <v xml:space="preserve"> </v>
          </cell>
          <cell r="K4014">
            <v>167</v>
          </cell>
          <cell r="L4014">
            <v>1.8830000000000003E-2</v>
          </cell>
          <cell r="M4014">
            <v>-19</v>
          </cell>
          <cell r="N4014">
            <v>18</v>
          </cell>
          <cell r="O4014">
            <v>1</v>
          </cell>
          <cell r="P4014">
            <v>27.492000000000001</v>
          </cell>
          <cell r="Q4014">
            <v>0</v>
          </cell>
          <cell r="R4014">
            <v>27.492000000000001</v>
          </cell>
        </row>
        <row r="4015">
          <cell r="A4015" t="str">
            <v xml:space="preserve">ПРОЕЗД МИРНЫЙ 6 </v>
          </cell>
          <cell r="B4015" t="str">
            <v xml:space="preserve">Р Набережная 19 ж/д от </v>
          </cell>
          <cell r="C4015" t="str">
            <v xml:space="preserve">Население </v>
          </cell>
          <cell r="D4015">
            <v>14555.8</v>
          </cell>
          <cell r="E4015">
            <v>47237</v>
          </cell>
          <cell r="F4015">
            <v>54075.23</v>
          </cell>
          <cell r="G4015">
            <v>0.34</v>
          </cell>
          <cell r="H4015">
            <v>1.19</v>
          </cell>
          <cell r="I4015">
            <v>4.5999999999999996</v>
          </cell>
          <cell r="J4015" t="str">
            <v xml:space="preserve">10 </v>
          </cell>
          <cell r="K4015">
            <v>167</v>
          </cell>
          <cell r="L4015">
            <v>0.85285000000000011</v>
          </cell>
          <cell r="M4015">
            <v>-19</v>
          </cell>
          <cell r="N4015">
            <v>18</v>
          </cell>
          <cell r="O4015">
            <v>1</v>
          </cell>
          <cell r="P4015">
            <v>1245.144</v>
          </cell>
          <cell r="Q4015">
            <v>1448.347</v>
          </cell>
          <cell r="R4015">
            <v>1448.347</v>
          </cell>
        </row>
        <row r="4016">
          <cell r="A4016" t="str">
            <v xml:space="preserve">ПРОЕЗД МИРНЫЙ 6 </v>
          </cell>
          <cell r="B4016" t="str">
            <v xml:space="preserve">Азовская 7 ж/д </v>
          </cell>
          <cell r="C4016" t="str">
            <v xml:space="preserve">Население </v>
          </cell>
          <cell r="D4016">
            <v>4530.3</v>
          </cell>
          <cell r="E4016">
            <v>19130</v>
          </cell>
          <cell r="F4016">
            <v>19129.990000000002</v>
          </cell>
          <cell r="G4016">
            <v>0.37</v>
          </cell>
          <cell r="H4016">
            <v>1.19</v>
          </cell>
          <cell r="I4016">
            <v>4.5999999999999996</v>
          </cell>
          <cell r="J4016" t="str">
            <v xml:space="preserve">5 </v>
          </cell>
          <cell r="K4016">
            <v>167</v>
          </cell>
          <cell r="L4016">
            <v>0.32833099999999998</v>
          </cell>
          <cell r="M4016">
            <v>-19</v>
          </cell>
          <cell r="N4016">
            <v>18</v>
          </cell>
          <cell r="O4016">
            <v>1</v>
          </cell>
          <cell r="P4016">
            <v>479.35500000000002</v>
          </cell>
          <cell r="Q4016">
            <v>450.77699999999999</v>
          </cell>
          <cell r="R4016">
            <v>450.77699999999999</v>
          </cell>
        </row>
        <row r="4017">
          <cell r="A4017" t="str">
            <v xml:space="preserve">ПРОЕЗД МИРНЫЙ 6 </v>
          </cell>
          <cell r="B4017" t="str">
            <v xml:space="preserve">Р Набережная 29 ж/д от </v>
          </cell>
          <cell r="C4017" t="str">
            <v xml:space="preserve">Население </v>
          </cell>
          <cell r="D4017">
            <v>5445.7</v>
          </cell>
          <cell r="E4017">
            <v>30530</v>
          </cell>
          <cell r="F4017">
            <v>34936.33</v>
          </cell>
          <cell r="G4017">
            <v>0.34</v>
          </cell>
          <cell r="H4017">
            <v>1.19</v>
          </cell>
          <cell r="I4017">
            <v>4.5999999999999996</v>
          </cell>
          <cell r="J4017" t="str">
            <v xml:space="preserve">10 </v>
          </cell>
          <cell r="K4017">
            <v>167</v>
          </cell>
          <cell r="L4017">
            <v>0.55100000000000005</v>
          </cell>
          <cell r="M4017">
            <v>-19</v>
          </cell>
          <cell r="N4017">
            <v>18</v>
          </cell>
          <cell r="O4017">
            <v>1</v>
          </cell>
          <cell r="P4017">
            <v>804.44799999999998</v>
          </cell>
          <cell r="Q4017">
            <v>541.86699999999996</v>
          </cell>
          <cell r="R4017">
            <v>541.86699999999996</v>
          </cell>
        </row>
        <row r="4018">
          <cell r="A4018" t="str">
            <v xml:space="preserve">ПРОЕЗД МИРНЫЙ 6 </v>
          </cell>
          <cell r="B4018" t="str">
            <v xml:space="preserve">проезд Майский, 7 </v>
          </cell>
          <cell r="C4018" t="str">
            <v xml:space="preserve">Прочие </v>
          </cell>
          <cell r="D4018">
            <v>292.7</v>
          </cell>
          <cell r="E4018">
            <v>0</v>
          </cell>
          <cell r="F4018">
            <v>1824.89</v>
          </cell>
          <cell r="G4018">
            <v>0.43</v>
          </cell>
          <cell r="H4018">
            <v>1.19</v>
          </cell>
          <cell r="I4018">
            <v>4.5999999999999996</v>
          </cell>
          <cell r="J4018" t="str">
            <v xml:space="preserve">10 </v>
          </cell>
          <cell r="K4018">
            <v>167</v>
          </cell>
          <cell r="L4018">
            <v>3.6400000000000002E-2</v>
          </cell>
          <cell r="M4018">
            <v>-19</v>
          </cell>
          <cell r="N4018">
            <v>18</v>
          </cell>
          <cell r="O4018">
            <v>1</v>
          </cell>
          <cell r="P4018">
            <v>53.143999999999998</v>
          </cell>
          <cell r="Q4018">
            <v>0</v>
          </cell>
          <cell r="R4018">
            <v>53.143999999999998</v>
          </cell>
        </row>
        <row r="4019">
          <cell r="A4019" t="str">
            <v xml:space="preserve">ПРОЕЗД МИРНЫЙ 6 </v>
          </cell>
          <cell r="B4019" t="str">
            <v xml:space="preserve">К Партизан 4\3 цок.эт </v>
          </cell>
          <cell r="C4019" t="str">
            <v xml:space="preserve">Прочие </v>
          </cell>
          <cell r="D4019">
            <v>116.34</v>
          </cell>
          <cell r="E4019">
            <v>0</v>
          </cell>
          <cell r="F4019">
            <v>377.9</v>
          </cell>
          <cell r="G4019">
            <v>0.34</v>
          </cell>
          <cell r="H4019">
            <v>1.19</v>
          </cell>
          <cell r="I4019">
            <v>4.5999999999999996</v>
          </cell>
          <cell r="J4019" t="str">
            <v xml:space="preserve"> </v>
          </cell>
          <cell r="K4019">
            <v>167</v>
          </cell>
          <cell r="L4019">
            <v>5.9600000000000009E-3</v>
          </cell>
          <cell r="M4019">
            <v>-19</v>
          </cell>
          <cell r="N4019">
            <v>18</v>
          </cell>
          <cell r="O4019">
            <v>1</v>
          </cell>
          <cell r="P4019">
            <v>8.7010000000000005</v>
          </cell>
          <cell r="Q4019">
            <v>0</v>
          </cell>
          <cell r="R4019">
            <v>8.7010000000000005</v>
          </cell>
        </row>
        <row r="4020">
          <cell r="A4020" t="str">
            <v xml:space="preserve">ПРОЕЗД МИРНЫЙ 6 </v>
          </cell>
          <cell r="B4020" t="str">
            <v xml:space="preserve">К Партизан 75/1 неж.пом </v>
          </cell>
          <cell r="C4020" t="str">
            <v xml:space="preserve">Прочие </v>
          </cell>
          <cell r="D4020">
            <v>236</v>
          </cell>
          <cell r="E4020">
            <v>1434</v>
          </cell>
          <cell r="F4020">
            <v>1434</v>
          </cell>
          <cell r="G4020">
            <v>0.43</v>
          </cell>
          <cell r="H4020">
            <v>1.19</v>
          </cell>
          <cell r="I4020">
            <v>4.5999999999999996</v>
          </cell>
          <cell r="J4020" t="str">
            <v xml:space="preserve"> </v>
          </cell>
          <cell r="K4020">
            <v>167</v>
          </cell>
          <cell r="L4020">
            <v>2.2713000000000001E-2</v>
          </cell>
          <cell r="M4020">
            <v>-19</v>
          </cell>
          <cell r="N4020">
            <v>18</v>
          </cell>
          <cell r="O4020">
            <v>1</v>
          </cell>
          <cell r="P4020">
            <v>33.159999999999997</v>
          </cell>
          <cell r="Q4020">
            <v>0</v>
          </cell>
          <cell r="R4020">
            <v>33.159999999999997</v>
          </cell>
        </row>
        <row r="4021">
          <cell r="A4021" t="str">
            <v xml:space="preserve">ПРОЕЗД МИРНЫЙ 6 </v>
          </cell>
          <cell r="B4021" t="str">
            <v xml:space="preserve">Калинина 13 Кор 42 ж/д </v>
          </cell>
          <cell r="C4021" t="str">
            <v xml:space="preserve">Население </v>
          </cell>
          <cell r="D4021">
            <v>4012.6</v>
          </cell>
          <cell r="E4021">
            <v>15554</v>
          </cell>
          <cell r="F4021">
            <v>15554</v>
          </cell>
          <cell r="G4021">
            <v>0.37</v>
          </cell>
          <cell r="H4021">
            <v>1.19</v>
          </cell>
          <cell r="I4021">
            <v>4.5999999999999996</v>
          </cell>
          <cell r="J4021" t="str">
            <v xml:space="preserve">5 </v>
          </cell>
          <cell r="K4021">
            <v>167</v>
          </cell>
          <cell r="L4021">
            <v>0.27179500000000001</v>
          </cell>
          <cell r="M4021">
            <v>-19</v>
          </cell>
          <cell r="N4021">
            <v>18</v>
          </cell>
          <cell r="O4021">
            <v>1</v>
          </cell>
          <cell r="P4021">
            <v>396.81400000000002</v>
          </cell>
          <cell r="Q4021">
            <v>399.267</v>
          </cell>
          <cell r="R4021">
            <v>399.267</v>
          </cell>
        </row>
        <row r="4022">
          <cell r="A4022" t="str">
            <v xml:space="preserve">ПРОЕЗД МИРНЫЙ 6 </v>
          </cell>
          <cell r="B4022" t="str">
            <v xml:space="preserve">Р Набережная 7 ТСЖ </v>
          </cell>
          <cell r="C4022" t="str">
            <v xml:space="preserve">Население </v>
          </cell>
          <cell r="D4022">
            <v>10240.299999999999</v>
          </cell>
          <cell r="E4022">
            <v>43182</v>
          </cell>
          <cell r="F4022">
            <v>30529.66</v>
          </cell>
          <cell r="G4022">
            <v>0.34</v>
          </cell>
          <cell r="H4022">
            <v>1.19</v>
          </cell>
          <cell r="I4022">
            <v>4.5999999999999996</v>
          </cell>
          <cell r="J4022" t="str">
            <v xml:space="preserve">12 </v>
          </cell>
          <cell r="K4022">
            <v>167</v>
          </cell>
          <cell r="L4022">
            <v>0.48150000000000004</v>
          </cell>
          <cell r="M4022">
            <v>-19</v>
          </cell>
          <cell r="N4022">
            <v>18</v>
          </cell>
          <cell r="O4022">
            <v>1</v>
          </cell>
          <cell r="P4022">
            <v>702.98</v>
          </cell>
          <cell r="Q4022">
            <v>1018.941</v>
          </cell>
          <cell r="R4022">
            <v>1018.941</v>
          </cell>
        </row>
        <row r="4023">
          <cell r="A4023" t="str">
            <v xml:space="preserve">ПРОЕЗД МИРНЫЙ 6 </v>
          </cell>
          <cell r="B4023" t="str">
            <v xml:space="preserve">П Чекистов 31 СДЮШОР </v>
          </cell>
          <cell r="C4023" t="str">
            <v xml:space="preserve">Бюджет </v>
          </cell>
          <cell r="D4023">
            <v>1077.75</v>
          </cell>
          <cell r="E4023">
            <v>3765</v>
          </cell>
          <cell r="F4023">
            <v>4849.8900000000003</v>
          </cell>
          <cell r="G4023">
            <v>0.35</v>
          </cell>
          <cell r="H4023">
            <v>1.19</v>
          </cell>
          <cell r="I4023">
            <v>4.5999999999999996</v>
          </cell>
          <cell r="J4023" t="str">
            <v xml:space="preserve"> </v>
          </cell>
          <cell r="K4023">
            <v>167</v>
          </cell>
          <cell r="L4023">
            <v>7.8740000000000004E-2</v>
          </cell>
          <cell r="M4023">
            <v>-19</v>
          </cell>
          <cell r="N4023">
            <v>18</v>
          </cell>
          <cell r="O4023">
            <v>1</v>
          </cell>
          <cell r="P4023">
            <v>114.958</v>
          </cell>
          <cell r="Q4023">
            <v>0</v>
          </cell>
          <cell r="R4023">
            <v>114.958</v>
          </cell>
        </row>
        <row r="4024">
          <cell r="A4024" t="str">
            <v xml:space="preserve">ПРОЕЗД МИРНЫЙ 6 </v>
          </cell>
          <cell r="B4024" t="str">
            <v xml:space="preserve">П Чекистов 42 Лит39 цоколь сек 8-9-10 </v>
          </cell>
          <cell r="C4024" t="str">
            <v xml:space="preserve">ИТП Прочие </v>
          </cell>
          <cell r="D4024">
            <v>948.3</v>
          </cell>
          <cell r="E4024">
            <v>3687</v>
          </cell>
          <cell r="F4024">
            <v>3687</v>
          </cell>
          <cell r="G4024">
            <v>0</v>
          </cell>
          <cell r="H4024">
            <v>1.19</v>
          </cell>
          <cell r="I4024">
            <v>4.5999999999999996</v>
          </cell>
          <cell r="J4024" t="str">
            <v xml:space="preserve">16 </v>
          </cell>
          <cell r="K4024">
            <v>167</v>
          </cell>
          <cell r="L4024">
            <v>2.6530999999999999E-2</v>
          </cell>
          <cell r="M4024">
            <v>-19</v>
          </cell>
          <cell r="N4024">
            <v>18</v>
          </cell>
          <cell r="O4024">
            <v>1</v>
          </cell>
          <cell r="P4024">
            <v>38.732999999999997</v>
          </cell>
          <cell r="Q4024">
            <v>0</v>
          </cell>
          <cell r="R4024">
            <v>38.732999999999997</v>
          </cell>
        </row>
        <row r="4025">
          <cell r="A4025" t="str">
            <v xml:space="preserve">ПРОЕЗД МИРНЫЙ 6 </v>
          </cell>
          <cell r="B4025" t="str">
            <v xml:space="preserve">П Чекистов 42 Стом каб </v>
          </cell>
          <cell r="C4025" t="str">
            <v xml:space="preserve">ИТП Прочие </v>
          </cell>
          <cell r="D4025">
            <v>67.099999999999994</v>
          </cell>
          <cell r="E4025">
            <v>241</v>
          </cell>
          <cell r="F4025">
            <v>264.45</v>
          </cell>
          <cell r="G4025">
            <v>0.43</v>
          </cell>
          <cell r="H4025">
            <v>1.19</v>
          </cell>
          <cell r="I4025">
            <v>4.5999999999999996</v>
          </cell>
          <cell r="J4025" t="str">
            <v xml:space="preserve">16 </v>
          </cell>
          <cell r="K4025">
            <v>167</v>
          </cell>
          <cell r="L4025">
            <v>5.5600000000000007E-3</v>
          </cell>
          <cell r="M4025">
            <v>-19</v>
          </cell>
          <cell r="N4025">
            <v>20</v>
          </cell>
          <cell r="O4025">
            <v>1</v>
          </cell>
          <cell r="P4025">
            <v>8.843</v>
          </cell>
          <cell r="Q4025">
            <v>0</v>
          </cell>
          <cell r="R4025">
            <v>8.843</v>
          </cell>
        </row>
        <row r="4026">
          <cell r="A4026" t="str">
            <v xml:space="preserve">ПРОЕЗД МИРНЫЙ 6 </v>
          </cell>
          <cell r="B4026" t="str">
            <v xml:space="preserve">П Чекистов 42 Лит 39 Ж/д 240кв </v>
          </cell>
          <cell r="C4026" t="str">
            <v xml:space="preserve">ИТП Население </v>
          </cell>
          <cell r="D4026">
            <v>3545.6</v>
          </cell>
          <cell r="E4026">
            <v>15955</v>
          </cell>
          <cell r="F4026">
            <v>15955.11</v>
          </cell>
          <cell r="G4026">
            <v>0.37</v>
          </cell>
          <cell r="H4026">
            <v>1.19</v>
          </cell>
          <cell r="I4026">
            <v>4.5999999999999996</v>
          </cell>
          <cell r="J4026" t="str">
            <v xml:space="preserve">16 </v>
          </cell>
          <cell r="K4026">
            <v>167</v>
          </cell>
          <cell r="L4026">
            <v>0.27384000000000003</v>
          </cell>
          <cell r="M4026">
            <v>-19</v>
          </cell>
          <cell r="N4026">
            <v>18</v>
          </cell>
          <cell r="O4026">
            <v>1</v>
          </cell>
          <cell r="P4026">
            <v>399.8</v>
          </cell>
          <cell r="Q4026">
            <v>431.197</v>
          </cell>
          <cell r="R4026">
            <v>431.197</v>
          </cell>
        </row>
        <row r="4027">
          <cell r="A4027" t="str">
            <v xml:space="preserve">ПРОЕЗД МИРНЫЙ 6 </v>
          </cell>
          <cell r="B4027" t="str">
            <v xml:space="preserve">П Чекистов 42 Лит 39 сек 3-5 </v>
          </cell>
          <cell r="C4027" t="str">
            <v xml:space="preserve">ИТП Население </v>
          </cell>
          <cell r="D4027">
            <v>7857.3</v>
          </cell>
          <cell r="E4027">
            <v>35326</v>
          </cell>
          <cell r="F4027">
            <v>35326</v>
          </cell>
          <cell r="G4027">
            <v>0</v>
          </cell>
          <cell r="H4027">
            <v>1.19</v>
          </cell>
          <cell r="I4027">
            <v>4.5999999999999996</v>
          </cell>
          <cell r="J4027" t="str">
            <v xml:space="preserve">16 </v>
          </cell>
          <cell r="K4027">
            <v>167</v>
          </cell>
          <cell r="L4027">
            <v>0.55787000000000009</v>
          </cell>
          <cell r="M4027">
            <v>-19</v>
          </cell>
          <cell r="N4027">
            <v>18</v>
          </cell>
          <cell r="O4027">
            <v>1</v>
          </cell>
          <cell r="P4027">
            <v>814.47799999999995</v>
          </cell>
          <cell r="Q4027">
            <v>955.56799999999998</v>
          </cell>
          <cell r="R4027">
            <v>955.56799999999998</v>
          </cell>
        </row>
        <row r="4028">
          <cell r="A4028" t="str">
            <v xml:space="preserve">ПРОЕЗД МИРНЫЙ 6 </v>
          </cell>
          <cell r="B4028" t="str">
            <v xml:space="preserve">П Чекистов 42 Лит 39 сек 6-7 </v>
          </cell>
          <cell r="C4028" t="str">
            <v xml:space="preserve">ИТП Население </v>
          </cell>
          <cell r="D4028">
            <v>4968.7</v>
          </cell>
          <cell r="E4028">
            <v>22359</v>
          </cell>
          <cell r="F4028">
            <v>22359</v>
          </cell>
          <cell r="G4028">
            <v>0</v>
          </cell>
          <cell r="H4028">
            <v>1.19</v>
          </cell>
          <cell r="I4028">
            <v>4.5999999999999996</v>
          </cell>
          <cell r="J4028" t="str">
            <v xml:space="preserve">16 </v>
          </cell>
          <cell r="K4028">
            <v>167</v>
          </cell>
          <cell r="L4028">
            <v>0.37338000000000005</v>
          </cell>
          <cell r="M4028">
            <v>-19</v>
          </cell>
          <cell r="N4028">
            <v>18</v>
          </cell>
          <cell r="O4028">
            <v>1</v>
          </cell>
          <cell r="P4028">
            <v>545.12599999999998</v>
          </cell>
          <cell r="Q4028">
            <v>604.26700000000005</v>
          </cell>
          <cell r="R4028">
            <v>604.26700000000005</v>
          </cell>
        </row>
        <row r="4029">
          <cell r="A4029" t="str">
            <v xml:space="preserve">ПРОЕЗД МИРНЫЙ 6 </v>
          </cell>
          <cell r="B4029" t="str">
            <v xml:space="preserve">П Чекистов 42 Лит39 сек 8-9-10 </v>
          </cell>
          <cell r="C4029" t="str">
            <v xml:space="preserve">ИТП Население </v>
          </cell>
          <cell r="D4029">
            <v>5003.8</v>
          </cell>
          <cell r="E4029">
            <v>52421</v>
          </cell>
          <cell r="F4029">
            <v>52421</v>
          </cell>
          <cell r="G4029">
            <v>0</v>
          </cell>
          <cell r="H4029">
            <v>1.19</v>
          </cell>
          <cell r="I4029">
            <v>4.5999999999999996</v>
          </cell>
          <cell r="J4029" t="str">
            <v xml:space="preserve">16 </v>
          </cell>
          <cell r="K4029">
            <v>167</v>
          </cell>
          <cell r="L4029">
            <v>0.68451699999999993</v>
          </cell>
          <cell r="M4029">
            <v>-19</v>
          </cell>
          <cell r="N4029">
            <v>18</v>
          </cell>
          <cell r="O4029">
            <v>1</v>
          </cell>
          <cell r="P4029">
            <v>999.37900000000002</v>
          </cell>
          <cell r="Q4029">
            <v>608.53899999999999</v>
          </cell>
          <cell r="R4029">
            <v>608.53899999999999</v>
          </cell>
        </row>
        <row r="4030">
          <cell r="A4030" t="str">
            <v xml:space="preserve">ПРОЕЗД МИРНЫЙ 6 </v>
          </cell>
          <cell r="B4030" t="str">
            <v xml:space="preserve">Б Платановый 2 Лит А Адм зд </v>
          </cell>
          <cell r="C4030" t="str">
            <v xml:space="preserve">ИТП Прочие </v>
          </cell>
          <cell r="D4030">
            <v>115.7</v>
          </cell>
          <cell r="E4030">
            <v>0</v>
          </cell>
          <cell r="F4030">
            <v>618.66</v>
          </cell>
          <cell r="G4030">
            <v>0.43</v>
          </cell>
          <cell r="H4030">
            <v>1.19</v>
          </cell>
          <cell r="I4030">
            <v>4.5999999999999996</v>
          </cell>
          <cell r="J4030" t="str">
            <v xml:space="preserve"> </v>
          </cell>
          <cell r="K4030">
            <v>167</v>
          </cell>
          <cell r="L4030">
            <v>1.234E-2</v>
          </cell>
          <cell r="M4030">
            <v>-19</v>
          </cell>
          <cell r="N4030">
            <v>18</v>
          </cell>
          <cell r="O4030">
            <v>1</v>
          </cell>
          <cell r="P4030">
            <v>18.015000000000001</v>
          </cell>
          <cell r="Q4030">
            <v>0</v>
          </cell>
          <cell r="R4030">
            <v>18.015000000000001</v>
          </cell>
        </row>
        <row r="4031">
          <cell r="A4031" t="str">
            <v xml:space="preserve">ПРОЕЗД МИРНЫЙ 6 </v>
          </cell>
          <cell r="B4031" t="str">
            <v xml:space="preserve">Б Платановый 2 Водонас станция Лит В </v>
          </cell>
          <cell r="C4031" t="str">
            <v xml:space="preserve">Прочие </v>
          </cell>
          <cell r="D4031">
            <v>39.6</v>
          </cell>
          <cell r="E4031">
            <v>0</v>
          </cell>
          <cell r="F4031">
            <v>132.43</v>
          </cell>
          <cell r="G4031">
            <v>1.05</v>
          </cell>
          <cell r="H4031">
            <v>1.19</v>
          </cell>
          <cell r="I4031">
            <v>4.5999999999999996</v>
          </cell>
          <cell r="J4031" t="str">
            <v xml:space="preserve"> </v>
          </cell>
          <cell r="K4031">
            <v>167</v>
          </cell>
          <cell r="L4031">
            <v>6.4500000000000009E-3</v>
          </cell>
          <cell r="M4031">
            <v>-19</v>
          </cell>
          <cell r="N4031">
            <v>18</v>
          </cell>
          <cell r="O4031">
            <v>1</v>
          </cell>
          <cell r="P4031">
            <v>9.4169999999999998</v>
          </cell>
          <cell r="Q4031">
            <v>0</v>
          </cell>
          <cell r="R4031">
            <v>9.4169999999999998</v>
          </cell>
        </row>
        <row r="4032">
          <cell r="A4032" t="str">
            <v xml:space="preserve">ПРОЕЗД МИРНЫЙ 6 </v>
          </cell>
          <cell r="B4032" t="str">
            <v xml:space="preserve">Б Платановый 2 Лит 23 </v>
          </cell>
          <cell r="C4032" t="str">
            <v xml:space="preserve">ИТП Население </v>
          </cell>
          <cell r="D4032">
            <v>16867.099999999999</v>
          </cell>
          <cell r="E4032">
            <v>67713</v>
          </cell>
          <cell r="F4032">
            <v>52833.760000000002</v>
          </cell>
          <cell r="G4032">
            <v>0.34</v>
          </cell>
          <cell r="H4032">
            <v>1.19</v>
          </cell>
          <cell r="I4032">
            <v>4.5999999999999996</v>
          </cell>
          <cell r="J4032" t="str">
            <v xml:space="preserve">16 </v>
          </cell>
          <cell r="K4032">
            <v>167</v>
          </cell>
          <cell r="L4032">
            <v>0.83327000000000007</v>
          </cell>
          <cell r="M4032">
            <v>-19</v>
          </cell>
          <cell r="N4032">
            <v>18</v>
          </cell>
          <cell r="O4032">
            <v>1</v>
          </cell>
          <cell r="P4032">
            <v>1216.556</v>
          </cell>
          <cell r="Q4032">
            <v>2051.2919999999999</v>
          </cell>
          <cell r="R4032">
            <v>2051.2919999999999</v>
          </cell>
        </row>
        <row r="4033">
          <cell r="A4033" t="str">
            <v xml:space="preserve">ПРОЕЗД МИРНЫЙ 6 </v>
          </cell>
          <cell r="B4033" t="str">
            <v xml:space="preserve">Вавилова 19а </v>
          </cell>
          <cell r="C4033" t="str">
            <v xml:space="preserve">Прочие </v>
          </cell>
          <cell r="D4033">
            <v>76.08</v>
          </cell>
          <cell r="E4033">
            <v>181</v>
          </cell>
          <cell r="F4033">
            <v>342.34</v>
          </cell>
          <cell r="G4033">
            <v>0.5</v>
          </cell>
          <cell r="H4033">
            <v>1.19</v>
          </cell>
          <cell r="I4033">
            <v>4.5999999999999996</v>
          </cell>
          <cell r="J4033" t="str">
            <v xml:space="preserve"> </v>
          </cell>
          <cell r="K4033">
            <v>167</v>
          </cell>
          <cell r="L4033">
            <v>7.9400000000000009E-3</v>
          </cell>
          <cell r="M4033">
            <v>-19</v>
          </cell>
          <cell r="N4033">
            <v>18</v>
          </cell>
          <cell r="O4033">
            <v>1</v>
          </cell>
          <cell r="P4033">
            <v>11.590999999999999</v>
          </cell>
          <cell r="Q4033">
            <v>0</v>
          </cell>
          <cell r="R4033">
            <v>11.590999999999999</v>
          </cell>
        </row>
        <row r="4034">
          <cell r="A4034" t="str">
            <v xml:space="preserve">ПРОЕЗД МИРНЫЙ 6 </v>
          </cell>
          <cell r="B4034" t="str">
            <v xml:space="preserve">Р Набережная 41 Цокольн этаж </v>
          </cell>
          <cell r="C4034" t="str">
            <v xml:space="preserve">Прочие </v>
          </cell>
          <cell r="D4034">
            <v>1407.3</v>
          </cell>
          <cell r="E4034">
            <v>4551</v>
          </cell>
          <cell r="F4034">
            <v>3335.75</v>
          </cell>
          <cell r="G4034">
            <v>0.34</v>
          </cell>
          <cell r="H4034">
            <v>1.19</v>
          </cell>
          <cell r="I4034">
            <v>4.5999999999999996</v>
          </cell>
          <cell r="J4034" t="str">
            <v xml:space="preserve"> </v>
          </cell>
          <cell r="K4034">
            <v>167</v>
          </cell>
          <cell r="L4034">
            <v>5.2610000000000004E-2</v>
          </cell>
          <cell r="M4034">
            <v>-19</v>
          </cell>
          <cell r="N4034">
            <v>18</v>
          </cell>
          <cell r="O4034">
            <v>1</v>
          </cell>
          <cell r="P4034">
            <v>76.808999999999997</v>
          </cell>
          <cell r="Q4034">
            <v>0</v>
          </cell>
          <cell r="R4034">
            <v>76.808999999999997</v>
          </cell>
        </row>
        <row r="4035">
          <cell r="A4035" t="str">
            <v xml:space="preserve">ПРОЕЗД МИРНЫЙ 6 </v>
          </cell>
          <cell r="B4035" t="str">
            <v xml:space="preserve">Р Набережная 41 ж/д </v>
          </cell>
          <cell r="C4035" t="str">
            <v xml:space="preserve">ИТП Население </v>
          </cell>
          <cell r="D4035">
            <v>11721.5</v>
          </cell>
          <cell r="E4035">
            <v>52747</v>
          </cell>
          <cell r="F4035">
            <v>52746.89</v>
          </cell>
          <cell r="G4035">
            <v>0.34</v>
          </cell>
          <cell r="H4035">
            <v>1.19</v>
          </cell>
          <cell r="I4035">
            <v>4.5999999999999996</v>
          </cell>
          <cell r="J4035" t="str">
            <v xml:space="preserve">14 </v>
          </cell>
          <cell r="K4035">
            <v>167</v>
          </cell>
          <cell r="L4035">
            <v>0.83190000000000008</v>
          </cell>
          <cell r="M4035">
            <v>-19</v>
          </cell>
          <cell r="N4035">
            <v>18</v>
          </cell>
          <cell r="O4035">
            <v>1</v>
          </cell>
          <cell r="P4035">
            <v>1214.557</v>
          </cell>
          <cell r="Q4035">
            <v>1425.51</v>
          </cell>
          <cell r="R4035">
            <v>1425.51</v>
          </cell>
        </row>
        <row r="4036">
          <cell r="A4036" t="str">
            <v xml:space="preserve">ПРОЕЗД МИРНЫЙ 6 </v>
          </cell>
          <cell r="B4036" t="str">
            <v xml:space="preserve">К Партизан 159/1 Аптека </v>
          </cell>
          <cell r="C4036" t="str">
            <v xml:space="preserve">Прочие </v>
          </cell>
          <cell r="D4036">
            <v>70.900000000000006</v>
          </cell>
          <cell r="E4036">
            <v>242</v>
          </cell>
          <cell r="F4036">
            <v>242</v>
          </cell>
          <cell r="G4036">
            <v>0.43</v>
          </cell>
          <cell r="H4036">
            <v>1.19</v>
          </cell>
          <cell r="I4036">
            <v>4.5999999999999996</v>
          </cell>
          <cell r="J4036" t="str">
            <v xml:space="preserve"> </v>
          </cell>
          <cell r="K4036">
            <v>167</v>
          </cell>
          <cell r="L4036">
            <v>7.8510000000000003E-3</v>
          </cell>
          <cell r="M4036">
            <v>-19</v>
          </cell>
          <cell r="N4036">
            <v>18</v>
          </cell>
          <cell r="O4036">
            <v>1</v>
          </cell>
          <cell r="P4036">
            <v>11.461</v>
          </cell>
          <cell r="Q4036">
            <v>0</v>
          </cell>
          <cell r="R4036">
            <v>11.461</v>
          </cell>
        </row>
        <row r="4037">
          <cell r="A4037" t="str">
            <v xml:space="preserve">ПРОЕЗД МИРНЫЙ 6 </v>
          </cell>
          <cell r="B4037" t="str">
            <v xml:space="preserve">Северная 706 ЦО </v>
          </cell>
          <cell r="C4037" t="str">
            <v xml:space="preserve">Население </v>
          </cell>
          <cell r="D4037">
            <v>118.5</v>
          </cell>
          <cell r="E4037">
            <v>495</v>
          </cell>
          <cell r="F4037">
            <v>432</v>
          </cell>
          <cell r="G4037">
            <v>0.73042099999999999</v>
          </cell>
          <cell r="H4037">
            <v>1.19</v>
          </cell>
          <cell r="I4037">
            <v>4.5999999999999996</v>
          </cell>
          <cell r="J4037" t="str">
            <v xml:space="preserve">1 </v>
          </cell>
          <cell r="K4037">
            <v>167</v>
          </cell>
          <cell r="L4037">
            <v>1.4636999999999999E-2</v>
          </cell>
          <cell r="M4037">
            <v>-19</v>
          </cell>
          <cell r="N4037">
            <v>18</v>
          </cell>
          <cell r="O4037">
            <v>1</v>
          </cell>
          <cell r="P4037">
            <v>21.369</v>
          </cell>
          <cell r="Q4037">
            <v>15.722</v>
          </cell>
          <cell r="R4037">
            <v>15.722</v>
          </cell>
        </row>
        <row r="4038">
          <cell r="A4038" t="str">
            <v xml:space="preserve">ПРОЕЗД МИРНЫЙ 6 </v>
          </cell>
          <cell r="B4038" t="str">
            <v xml:space="preserve">П Чекистов 33/2 ЦО </v>
          </cell>
          <cell r="C4038" t="str">
            <v xml:space="preserve">Население </v>
          </cell>
          <cell r="D4038">
            <v>4276</v>
          </cell>
          <cell r="E4038">
            <v>24025</v>
          </cell>
          <cell r="F4038">
            <v>24025</v>
          </cell>
          <cell r="G4038">
            <v>0</v>
          </cell>
          <cell r="H4038">
            <v>1.19</v>
          </cell>
          <cell r="I4038">
            <v>4.5999999999999996</v>
          </cell>
          <cell r="J4038" t="str">
            <v xml:space="preserve">13 </v>
          </cell>
          <cell r="K4038">
            <v>167</v>
          </cell>
          <cell r="L4038">
            <v>0.39103000000000004</v>
          </cell>
          <cell r="M4038">
            <v>-19</v>
          </cell>
          <cell r="N4038">
            <v>18</v>
          </cell>
          <cell r="O4038">
            <v>1</v>
          </cell>
          <cell r="P4038">
            <v>570.89499999999998</v>
          </cell>
          <cell r="Q4038">
            <v>520.02599999999995</v>
          </cell>
          <cell r="R4038">
            <v>520.02599999999995</v>
          </cell>
        </row>
        <row r="4039">
          <cell r="A4039" t="str">
            <v xml:space="preserve">ПРОЕЗД МИРНЫЙ 6 </v>
          </cell>
          <cell r="B4039" t="str">
            <v xml:space="preserve">П Чекистов 9/1 </v>
          </cell>
          <cell r="C4039" t="str">
            <v xml:space="preserve">Прочие </v>
          </cell>
          <cell r="D4039">
            <v>246.8</v>
          </cell>
          <cell r="E4039">
            <v>855</v>
          </cell>
          <cell r="F4039">
            <v>875.07</v>
          </cell>
          <cell r="G4039">
            <v>0.38</v>
          </cell>
          <cell r="H4039">
            <v>1.19</v>
          </cell>
          <cell r="I4039">
            <v>4.5999999999999996</v>
          </cell>
          <cell r="J4039" t="str">
            <v xml:space="preserve"> </v>
          </cell>
          <cell r="K4039">
            <v>167</v>
          </cell>
          <cell r="L4039">
            <v>1.5300000000000001E-2</v>
          </cell>
          <cell r="M4039">
            <v>-19</v>
          </cell>
          <cell r="N4039">
            <v>18</v>
          </cell>
          <cell r="O4039">
            <v>1</v>
          </cell>
          <cell r="P4039">
            <v>22.337</v>
          </cell>
          <cell r="Q4039">
            <v>0</v>
          </cell>
          <cell r="R4039">
            <v>22.337</v>
          </cell>
        </row>
        <row r="4040">
          <cell r="A4040" t="str">
            <v xml:space="preserve">ПРОЕЗД МИРНЫЙ 6 </v>
          </cell>
          <cell r="B4040" t="str">
            <v xml:space="preserve">Б Платановый 8 Аптека </v>
          </cell>
          <cell r="C4040" t="str">
            <v xml:space="preserve">Прочие </v>
          </cell>
          <cell r="D4040">
            <v>65.930000000000007</v>
          </cell>
          <cell r="E4040">
            <v>0</v>
          </cell>
          <cell r="F4040">
            <v>296.7</v>
          </cell>
          <cell r="G4040">
            <v>0.38</v>
          </cell>
          <cell r="H4040">
            <v>1.19</v>
          </cell>
          <cell r="I4040">
            <v>4.5999999999999996</v>
          </cell>
          <cell r="J4040" t="str">
            <v xml:space="preserve"> </v>
          </cell>
          <cell r="K4040">
            <v>167</v>
          </cell>
          <cell r="L4040">
            <v>5.2300000000000003E-3</v>
          </cell>
          <cell r="M4040">
            <v>-19</v>
          </cell>
          <cell r="N4040">
            <v>18</v>
          </cell>
          <cell r="O4040">
            <v>1</v>
          </cell>
          <cell r="P4040">
            <v>7.6360000000000001</v>
          </cell>
          <cell r="Q4040">
            <v>0</v>
          </cell>
          <cell r="R4040">
            <v>7.6360000000000001</v>
          </cell>
        </row>
        <row r="4041">
          <cell r="A4041" t="str">
            <v xml:space="preserve">ПРОЕЗД МИРНЫЙ 6 </v>
          </cell>
          <cell r="B4041" t="str">
            <v xml:space="preserve">Б Платановый 8 Магазин </v>
          </cell>
          <cell r="C4041" t="str">
            <v xml:space="preserve">Прочие </v>
          </cell>
          <cell r="D4041">
            <v>66.599999999999994</v>
          </cell>
          <cell r="E4041">
            <v>0</v>
          </cell>
          <cell r="F4041">
            <v>195.72</v>
          </cell>
          <cell r="G4041">
            <v>0.38</v>
          </cell>
          <cell r="H4041">
            <v>1.19</v>
          </cell>
          <cell r="I4041">
            <v>4.5999999999999996</v>
          </cell>
          <cell r="J4041" t="str">
            <v xml:space="preserve"> </v>
          </cell>
          <cell r="K4041">
            <v>167</v>
          </cell>
          <cell r="L4041">
            <v>3.4500000000000004E-3</v>
          </cell>
          <cell r="M4041">
            <v>-19</v>
          </cell>
          <cell r="N4041">
            <v>18</v>
          </cell>
          <cell r="O4041">
            <v>1</v>
          </cell>
          <cell r="P4041">
            <v>5.0369999999999999</v>
          </cell>
          <cell r="Q4041">
            <v>0</v>
          </cell>
          <cell r="R4041">
            <v>5.0369999999999999</v>
          </cell>
        </row>
        <row r="4042">
          <cell r="A4042" t="str">
            <v xml:space="preserve">ПРОЕЗД МИРНЫЙ 6 </v>
          </cell>
          <cell r="B4042" t="str">
            <v xml:space="preserve">Б Платановый 8 Магазин </v>
          </cell>
          <cell r="C4042" t="str">
            <v xml:space="preserve">Прочие </v>
          </cell>
          <cell r="D4042">
            <v>80.5</v>
          </cell>
          <cell r="E4042">
            <v>0</v>
          </cell>
          <cell r="F4042">
            <v>237.93</v>
          </cell>
          <cell r="G4042">
            <v>0.38</v>
          </cell>
          <cell r="H4042">
            <v>1.19</v>
          </cell>
          <cell r="I4042">
            <v>4.5999999999999996</v>
          </cell>
          <cell r="J4042" t="str">
            <v xml:space="preserve"> </v>
          </cell>
          <cell r="K4042">
            <v>167</v>
          </cell>
          <cell r="L4042">
            <v>4.1600000000000005E-3</v>
          </cell>
          <cell r="M4042">
            <v>-19</v>
          </cell>
          <cell r="N4042">
            <v>18</v>
          </cell>
          <cell r="O4042">
            <v>1</v>
          </cell>
          <cell r="P4042">
            <v>6.0730000000000004</v>
          </cell>
          <cell r="Q4042">
            <v>0</v>
          </cell>
          <cell r="R4042">
            <v>6.0730000000000004</v>
          </cell>
        </row>
        <row r="4043">
          <cell r="A4043" t="str">
            <v xml:space="preserve">ПРОЕЗД МИРНЫЙ 6 </v>
          </cell>
          <cell r="B4043" t="str">
            <v xml:space="preserve">П Чекистов 1 Трен зал </v>
          </cell>
          <cell r="C4043" t="str">
            <v xml:space="preserve">Прочие </v>
          </cell>
          <cell r="D4043">
            <v>179.34</v>
          </cell>
          <cell r="E4043">
            <v>0</v>
          </cell>
          <cell r="F4043">
            <v>807.04</v>
          </cell>
          <cell r="G4043">
            <v>0.39</v>
          </cell>
          <cell r="H4043">
            <v>1.19</v>
          </cell>
          <cell r="I4043">
            <v>4.5999999999999996</v>
          </cell>
          <cell r="J4043" t="str">
            <v xml:space="preserve"> </v>
          </cell>
          <cell r="K4043">
            <v>167</v>
          </cell>
          <cell r="L4043">
            <v>1.46E-2</v>
          </cell>
          <cell r="M4043">
            <v>-19</v>
          </cell>
          <cell r="N4043">
            <v>18</v>
          </cell>
          <cell r="O4043">
            <v>1</v>
          </cell>
          <cell r="P4043">
            <v>21.315000000000001</v>
          </cell>
          <cell r="Q4043">
            <v>0</v>
          </cell>
          <cell r="R4043">
            <v>21.315000000000001</v>
          </cell>
        </row>
        <row r="4044">
          <cell r="A4044" t="str">
            <v xml:space="preserve">ПРОЕЗД МИРНЫЙ 6 </v>
          </cell>
          <cell r="B4044" t="str">
            <v xml:space="preserve">Б Кольцо 11 подвал.пом. </v>
          </cell>
          <cell r="C4044" t="str">
            <v xml:space="preserve">Прочие </v>
          </cell>
          <cell r="D4044">
            <v>378.56</v>
          </cell>
          <cell r="E4044">
            <v>0</v>
          </cell>
          <cell r="F4044">
            <v>1400.68</v>
          </cell>
          <cell r="G4044">
            <v>0.37</v>
          </cell>
          <cell r="H4044">
            <v>1.19</v>
          </cell>
          <cell r="I4044">
            <v>4.5999999999999996</v>
          </cell>
          <cell r="J4044" t="str">
            <v xml:space="preserve"> </v>
          </cell>
          <cell r="K4044">
            <v>167</v>
          </cell>
          <cell r="L4044">
            <v>2.4040000000000002E-2</v>
          </cell>
          <cell r="M4044">
            <v>-19</v>
          </cell>
          <cell r="N4044">
            <v>18</v>
          </cell>
          <cell r="O4044">
            <v>1</v>
          </cell>
          <cell r="P4044">
            <v>35.097999999999999</v>
          </cell>
          <cell r="Q4044">
            <v>0</v>
          </cell>
          <cell r="R4044">
            <v>35.097999999999999</v>
          </cell>
        </row>
        <row r="4045">
          <cell r="A4045" t="str">
            <v xml:space="preserve">ПРОЕЗД МИРНЫЙ 6 </v>
          </cell>
          <cell r="B4045" t="str">
            <v xml:space="preserve">Б Кольцо 11 Лит 40/1 ж/д </v>
          </cell>
          <cell r="C4045" t="str">
            <v xml:space="preserve">Население </v>
          </cell>
          <cell r="D4045">
            <v>3219.3</v>
          </cell>
          <cell r="E4045">
            <v>14487</v>
          </cell>
          <cell r="F4045">
            <v>14486.85</v>
          </cell>
          <cell r="G4045">
            <v>0.37</v>
          </cell>
          <cell r="H4045">
            <v>1.19</v>
          </cell>
          <cell r="I4045">
            <v>4.5999999999999996</v>
          </cell>
          <cell r="J4045" t="str">
            <v xml:space="preserve">9 </v>
          </cell>
          <cell r="K4045">
            <v>167</v>
          </cell>
          <cell r="L4045">
            <v>0.24864000000000003</v>
          </cell>
          <cell r="M4045">
            <v>-19</v>
          </cell>
          <cell r="N4045">
            <v>18</v>
          </cell>
          <cell r="O4045">
            <v>1</v>
          </cell>
          <cell r="P4045">
            <v>363.00900000000001</v>
          </cell>
          <cell r="Q4045">
            <v>320.32799999999997</v>
          </cell>
          <cell r="R4045">
            <v>320.32799999999997</v>
          </cell>
        </row>
        <row r="4046">
          <cell r="A4046" t="str">
            <v xml:space="preserve">ПРОЕЗД МИРНЫЙ 6 </v>
          </cell>
          <cell r="B4046" t="str">
            <v xml:space="preserve">П Чекистов 33/2 Офис </v>
          </cell>
          <cell r="C4046" t="str">
            <v xml:space="preserve">Прочие </v>
          </cell>
          <cell r="D4046">
            <v>101.2</v>
          </cell>
          <cell r="E4046">
            <v>0</v>
          </cell>
          <cell r="F4046">
            <v>616.20000000000005</v>
          </cell>
          <cell r="G4046">
            <v>0</v>
          </cell>
          <cell r="H4046">
            <v>1.19</v>
          </cell>
          <cell r="I4046">
            <v>4.5999999999999996</v>
          </cell>
          <cell r="J4046" t="str">
            <v xml:space="preserve"> </v>
          </cell>
          <cell r="K4046">
            <v>167</v>
          </cell>
          <cell r="L4046">
            <v>1.4433E-2</v>
          </cell>
          <cell r="M4046">
            <v>-19</v>
          </cell>
          <cell r="N4046">
            <v>18</v>
          </cell>
          <cell r="O4046">
            <v>1</v>
          </cell>
          <cell r="P4046">
            <v>21.071999999999999</v>
          </cell>
          <cell r="Q4046">
            <v>0</v>
          </cell>
          <cell r="R4046">
            <v>21.071999999999999</v>
          </cell>
        </row>
        <row r="4047">
          <cell r="A4047" t="str">
            <v xml:space="preserve">ПРОЕЗД МИРНЫЙ 6 </v>
          </cell>
          <cell r="B4047" t="str">
            <v xml:space="preserve">П Чекистов 33\1 магазин </v>
          </cell>
          <cell r="C4047" t="str">
            <v xml:space="preserve">Прочие </v>
          </cell>
          <cell r="D4047">
            <v>173</v>
          </cell>
          <cell r="E4047">
            <v>1904</v>
          </cell>
          <cell r="F4047">
            <v>2674</v>
          </cell>
          <cell r="G4047">
            <v>0</v>
          </cell>
          <cell r="H4047">
            <v>1.19</v>
          </cell>
          <cell r="I4047">
            <v>4.5999999999999996</v>
          </cell>
          <cell r="J4047" t="str">
            <v xml:space="preserve"> </v>
          </cell>
          <cell r="K4047">
            <v>167</v>
          </cell>
          <cell r="L4047">
            <v>4.3320000000000004E-2</v>
          </cell>
          <cell r="M4047">
            <v>-19</v>
          </cell>
          <cell r="N4047">
            <v>15</v>
          </cell>
          <cell r="O4047">
            <v>1</v>
          </cell>
          <cell r="P4047">
            <v>53.508000000000003</v>
          </cell>
          <cell r="Q4047">
            <v>0</v>
          </cell>
          <cell r="R4047">
            <v>53.508000000000003</v>
          </cell>
        </row>
        <row r="4048">
          <cell r="A4048" t="str">
            <v xml:space="preserve">ПРОЕЗД МИРНЫЙ 6 </v>
          </cell>
          <cell r="B4048" t="str">
            <v xml:space="preserve">П Чекистов 33\1 ж д </v>
          </cell>
          <cell r="C4048" t="str">
            <v xml:space="preserve">Население </v>
          </cell>
          <cell r="D4048">
            <v>2352.3000000000002</v>
          </cell>
          <cell r="E4048">
            <v>20855</v>
          </cell>
          <cell r="F4048">
            <v>21106</v>
          </cell>
          <cell r="G4048">
            <v>0</v>
          </cell>
          <cell r="H4048">
            <v>1.19</v>
          </cell>
          <cell r="I4048">
            <v>4.5999999999999996</v>
          </cell>
          <cell r="J4048" t="str">
            <v xml:space="preserve">14 </v>
          </cell>
          <cell r="K4048">
            <v>167</v>
          </cell>
          <cell r="L4048">
            <v>0.36225000000000002</v>
          </cell>
          <cell r="M4048">
            <v>-19</v>
          </cell>
          <cell r="N4048">
            <v>18</v>
          </cell>
          <cell r="O4048">
            <v>1</v>
          </cell>
          <cell r="P4048">
            <v>528.87800000000004</v>
          </cell>
          <cell r="Q4048">
            <v>286.077</v>
          </cell>
          <cell r="R4048">
            <v>286.077</v>
          </cell>
        </row>
        <row r="4049">
          <cell r="A4049" t="str">
            <v xml:space="preserve">ПРОЕЗД МИРНЫЙ 6 </v>
          </cell>
          <cell r="B4049" t="str">
            <v xml:space="preserve">Думенко 2 ЦО </v>
          </cell>
          <cell r="C4049" t="str">
            <v xml:space="preserve">Население </v>
          </cell>
          <cell r="D4049">
            <v>3326.9</v>
          </cell>
          <cell r="E4049">
            <v>14971</v>
          </cell>
          <cell r="F4049">
            <v>14971.03</v>
          </cell>
          <cell r="G4049">
            <v>0.37</v>
          </cell>
          <cell r="H4049">
            <v>1.19</v>
          </cell>
          <cell r="I4049">
            <v>4.5999999999999996</v>
          </cell>
          <cell r="J4049" t="str">
            <v xml:space="preserve">7 </v>
          </cell>
          <cell r="K4049">
            <v>167</v>
          </cell>
          <cell r="L4049">
            <v>0.25695000000000001</v>
          </cell>
          <cell r="M4049">
            <v>-19</v>
          </cell>
          <cell r="N4049">
            <v>18</v>
          </cell>
          <cell r="O4049">
            <v>1</v>
          </cell>
          <cell r="P4049">
            <v>375.14100000000002</v>
          </cell>
          <cell r="Q4049">
            <v>331.03699999999998</v>
          </cell>
          <cell r="R4049">
            <v>331.03699999999998</v>
          </cell>
        </row>
        <row r="4050">
          <cell r="A4050" t="str">
            <v xml:space="preserve">ПРОЕЗД МИРНЫЙ 6 </v>
          </cell>
          <cell r="B4050" t="str">
            <v xml:space="preserve">К ПАРТ 6 ПАТОЛОГ.БЮРО </v>
          </cell>
          <cell r="C4050" t="str">
            <v xml:space="preserve">Бюджет </v>
          </cell>
          <cell r="D4050">
            <v>473.5</v>
          </cell>
          <cell r="E4050">
            <v>0</v>
          </cell>
          <cell r="F4050">
            <v>1864.23</v>
          </cell>
          <cell r="G4050">
            <v>0.4</v>
          </cell>
          <cell r="H4050">
            <v>1.19</v>
          </cell>
          <cell r="I4050">
            <v>4.5999999999999996</v>
          </cell>
          <cell r="J4050" t="str">
            <v xml:space="preserve"> </v>
          </cell>
          <cell r="K4050">
            <v>167</v>
          </cell>
          <cell r="L4050">
            <v>3.6460000000000006E-2</v>
          </cell>
          <cell r="M4050">
            <v>-19</v>
          </cell>
          <cell r="N4050">
            <v>20</v>
          </cell>
          <cell r="O4050">
            <v>1</v>
          </cell>
          <cell r="P4050">
            <v>57.994999999999997</v>
          </cell>
          <cell r="Q4050">
            <v>0</v>
          </cell>
          <cell r="R4050">
            <v>57.994999999999997</v>
          </cell>
        </row>
        <row r="4051">
          <cell r="A4051" t="str">
            <v xml:space="preserve">ПРОЕЗД МИРНЫЙ 6 </v>
          </cell>
          <cell r="B4051" t="str">
            <v xml:space="preserve">Чекистов 27 Прод маг </v>
          </cell>
          <cell r="C4051" t="str">
            <v xml:space="preserve">Прочие </v>
          </cell>
          <cell r="D4051">
            <v>767.72</v>
          </cell>
          <cell r="E4051">
            <v>1970</v>
          </cell>
          <cell r="F4051">
            <v>2840.56</v>
          </cell>
          <cell r="G4051">
            <v>0.37</v>
          </cell>
          <cell r="H4051">
            <v>1.19</v>
          </cell>
          <cell r="I4051">
            <v>4.5999999999999996</v>
          </cell>
          <cell r="J4051" t="str">
            <v xml:space="preserve"> </v>
          </cell>
          <cell r="K4051">
            <v>167</v>
          </cell>
          <cell r="L4051">
            <v>4.48E-2</v>
          </cell>
          <cell r="M4051">
            <v>-19</v>
          </cell>
          <cell r="N4051">
            <v>15</v>
          </cell>
          <cell r="O4051">
            <v>1</v>
          </cell>
          <cell r="P4051">
            <v>55.335000000000001</v>
          </cell>
          <cell r="Q4051">
            <v>0</v>
          </cell>
          <cell r="R4051">
            <v>55.335000000000001</v>
          </cell>
        </row>
        <row r="4052">
          <cell r="A4052" t="str">
            <v xml:space="preserve">ПРОЕЗД МИРНЫЙ 6 </v>
          </cell>
          <cell r="B4052" t="str">
            <v xml:space="preserve">П Чекистов 33 Лит "4а" ООО "ИнСи" </v>
          </cell>
          <cell r="C4052" t="str">
            <v xml:space="preserve">Прочие </v>
          </cell>
          <cell r="D4052">
            <v>29.98</v>
          </cell>
          <cell r="E4052">
            <v>0</v>
          </cell>
          <cell r="F4052">
            <v>134.91</v>
          </cell>
          <cell r="G4052">
            <v>0.43</v>
          </cell>
          <cell r="H4052">
            <v>1.19</v>
          </cell>
          <cell r="I4052">
            <v>4.5999999999999996</v>
          </cell>
          <cell r="J4052" t="str">
            <v xml:space="preserve"> </v>
          </cell>
          <cell r="K4052">
            <v>167</v>
          </cell>
          <cell r="L4052">
            <v>2.6909999999999998E-3</v>
          </cell>
          <cell r="M4052">
            <v>-19</v>
          </cell>
          <cell r="N4052">
            <v>18</v>
          </cell>
          <cell r="O4052">
            <v>1</v>
          </cell>
          <cell r="P4052">
            <v>3.9279999999999999</v>
          </cell>
          <cell r="Q4052">
            <v>0</v>
          </cell>
          <cell r="R4052">
            <v>3.9279999999999999</v>
          </cell>
        </row>
        <row r="4053">
          <cell r="A4053" t="str">
            <v xml:space="preserve">ПРОЕЗД МИРНЫЙ 6 </v>
          </cell>
          <cell r="B4053" t="str">
            <v xml:space="preserve">П Чекистов 33 Лит "А" ООО "ИнСи" </v>
          </cell>
          <cell r="C4053" t="str">
            <v xml:space="preserve">Прочие </v>
          </cell>
          <cell r="D4053">
            <v>31.81</v>
          </cell>
          <cell r="E4053">
            <v>0</v>
          </cell>
          <cell r="F4053">
            <v>143.13</v>
          </cell>
          <cell r="G4053">
            <v>0.43</v>
          </cell>
          <cell r="H4053">
            <v>1.19</v>
          </cell>
          <cell r="I4053">
            <v>4.5999999999999996</v>
          </cell>
          <cell r="J4053" t="str">
            <v xml:space="preserve"> </v>
          </cell>
          <cell r="K4053">
            <v>167</v>
          </cell>
          <cell r="L4053">
            <v>2.8549999999999999E-3</v>
          </cell>
          <cell r="M4053">
            <v>-19</v>
          </cell>
          <cell r="N4053">
            <v>18</v>
          </cell>
          <cell r="O4053">
            <v>1</v>
          </cell>
          <cell r="P4053">
            <v>4.1689999999999996</v>
          </cell>
          <cell r="Q4053">
            <v>0</v>
          </cell>
          <cell r="R4053">
            <v>4.1689999999999996</v>
          </cell>
        </row>
        <row r="4054">
          <cell r="A4054" t="str">
            <v xml:space="preserve">ПРОЕЗД МИРНЫЙ 6 </v>
          </cell>
          <cell r="B4054" t="str">
            <v xml:space="preserve">П Чекистов 33 Лит 50 ж/д ЦО </v>
          </cell>
          <cell r="C4054" t="str">
            <v xml:space="preserve">Население </v>
          </cell>
          <cell r="D4054">
            <v>13598</v>
          </cell>
          <cell r="E4054">
            <v>0</v>
          </cell>
          <cell r="F4054">
            <v>74083</v>
          </cell>
          <cell r="G4054">
            <v>0</v>
          </cell>
          <cell r="H4054">
            <v>1.19</v>
          </cell>
          <cell r="I4054">
            <v>4.5999999999999996</v>
          </cell>
          <cell r="J4054" t="str">
            <v xml:space="preserve">12 </v>
          </cell>
          <cell r="K4054">
            <v>167</v>
          </cell>
          <cell r="L4054">
            <v>0.72982000000000002</v>
          </cell>
          <cell r="M4054">
            <v>-19</v>
          </cell>
          <cell r="N4054">
            <v>18</v>
          </cell>
          <cell r="O4054">
            <v>1</v>
          </cell>
          <cell r="P4054">
            <v>1065.5219999999999</v>
          </cell>
          <cell r="Q4054">
            <v>1353.0450000000001</v>
          </cell>
          <cell r="R4054">
            <v>1353.0450000000001</v>
          </cell>
        </row>
        <row r="4055">
          <cell r="A4055" t="str">
            <v xml:space="preserve">ПРОЕЗД МИРНЫЙ 6 </v>
          </cell>
          <cell r="B4055" t="str">
            <v xml:space="preserve">Р Набережная 1  ХРАМ </v>
          </cell>
          <cell r="C4055" t="str">
            <v xml:space="preserve">Прочие </v>
          </cell>
          <cell r="D4055">
            <v>1191.0999999999999</v>
          </cell>
          <cell r="E4055">
            <v>0</v>
          </cell>
          <cell r="F4055">
            <v>12021</v>
          </cell>
          <cell r="G4055">
            <v>0</v>
          </cell>
          <cell r="H4055">
            <v>1.19</v>
          </cell>
          <cell r="I4055">
            <v>4.5999999999999996</v>
          </cell>
          <cell r="J4055" t="str">
            <v xml:space="preserve"> </v>
          </cell>
          <cell r="K4055">
            <v>167</v>
          </cell>
          <cell r="L4055">
            <v>0.10324000000000001</v>
          </cell>
          <cell r="M4055">
            <v>-19</v>
          </cell>
          <cell r="N4055">
            <v>18</v>
          </cell>
          <cell r="O4055">
            <v>1</v>
          </cell>
          <cell r="P4055">
            <v>150.72800000000001</v>
          </cell>
          <cell r="Q4055">
            <v>0</v>
          </cell>
          <cell r="R4055">
            <v>150.72800000000001</v>
          </cell>
        </row>
        <row r="4056">
          <cell r="A4056" t="str">
            <v xml:space="preserve">ПРОЕЗД МИРНЫЙ 6 </v>
          </cell>
          <cell r="B4056" t="str">
            <v xml:space="preserve">Р Набережная 1 литВ Адм здание </v>
          </cell>
          <cell r="C4056" t="str">
            <v xml:space="preserve">Прочие </v>
          </cell>
          <cell r="D4056">
            <v>696.2</v>
          </cell>
          <cell r="E4056">
            <v>0</v>
          </cell>
          <cell r="F4056">
            <v>2723</v>
          </cell>
          <cell r="G4056">
            <v>0.43</v>
          </cell>
          <cell r="H4056">
            <v>1.19</v>
          </cell>
          <cell r="I4056">
            <v>4.5999999999999996</v>
          </cell>
          <cell r="J4056" t="str">
            <v xml:space="preserve"> </v>
          </cell>
          <cell r="K4056">
            <v>167</v>
          </cell>
          <cell r="L4056">
            <v>5.3900000000000003E-2</v>
          </cell>
          <cell r="M4056">
            <v>-19</v>
          </cell>
          <cell r="N4056">
            <v>18</v>
          </cell>
          <cell r="O4056">
            <v>1</v>
          </cell>
          <cell r="P4056">
            <v>78.691999999999993</v>
          </cell>
          <cell r="Q4056">
            <v>0</v>
          </cell>
          <cell r="R4056">
            <v>78.691999999999993</v>
          </cell>
        </row>
        <row r="4057">
          <cell r="A4057" t="str">
            <v xml:space="preserve">ПРОЕЗД МИРНЫЙ 6 </v>
          </cell>
          <cell r="B4057" t="str">
            <v xml:space="preserve">Р Набережная 1 туалет </v>
          </cell>
          <cell r="C4057" t="str">
            <v xml:space="preserve">Прочие </v>
          </cell>
          <cell r="D4057">
            <v>38.5</v>
          </cell>
          <cell r="E4057">
            <v>0</v>
          </cell>
          <cell r="F4057">
            <v>127.55</v>
          </cell>
          <cell r="G4057">
            <v>0.71</v>
          </cell>
          <cell r="H4057">
            <v>1.19</v>
          </cell>
          <cell r="I4057">
            <v>4.5999999999999996</v>
          </cell>
          <cell r="J4057" t="str">
            <v xml:space="preserve"> </v>
          </cell>
          <cell r="K4057">
            <v>167</v>
          </cell>
          <cell r="L4057">
            <v>4.1649999999999994E-3</v>
          </cell>
          <cell r="M4057">
            <v>-19</v>
          </cell>
          <cell r="N4057">
            <v>18</v>
          </cell>
          <cell r="O4057">
            <v>1</v>
          </cell>
          <cell r="P4057">
            <v>6.08</v>
          </cell>
          <cell r="Q4057">
            <v>0</v>
          </cell>
          <cell r="R4057">
            <v>6.08</v>
          </cell>
        </row>
        <row r="4058">
          <cell r="A4058" t="str">
            <v xml:space="preserve">ПРОЕЗД МИРНЫЙ 6 </v>
          </cell>
          <cell r="B4058" t="str">
            <v xml:space="preserve">Р Набережная 1 школа </v>
          </cell>
          <cell r="C4058" t="str">
            <v xml:space="preserve">Прочие </v>
          </cell>
          <cell r="D4058">
            <v>265.60000000000002</v>
          </cell>
          <cell r="E4058">
            <v>0</v>
          </cell>
          <cell r="F4058">
            <v>916.6</v>
          </cell>
          <cell r="G4058">
            <v>0.39</v>
          </cell>
          <cell r="H4058">
            <v>1.19</v>
          </cell>
          <cell r="I4058">
            <v>4.5999999999999996</v>
          </cell>
          <cell r="J4058" t="str">
            <v xml:space="preserve"> </v>
          </cell>
          <cell r="K4058">
            <v>167</v>
          </cell>
          <cell r="L4058">
            <v>1.5555999999999999E-2</v>
          </cell>
          <cell r="M4058">
            <v>-19</v>
          </cell>
          <cell r="N4058">
            <v>16</v>
          </cell>
          <cell r="O4058">
            <v>1</v>
          </cell>
          <cell r="P4058">
            <v>20.446000000000002</v>
          </cell>
          <cell r="Q4058">
            <v>0</v>
          </cell>
          <cell r="R4058">
            <v>20.446000000000002</v>
          </cell>
        </row>
        <row r="4059">
          <cell r="A4059" t="str">
            <v xml:space="preserve">ПРОЕЗД МИРНЫЙ 6 </v>
          </cell>
          <cell r="B4059" t="str">
            <v xml:space="preserve">Уч Куб Красная 10 конт.РЭП-33 </v>
          </cell>
          <cell r="C4059" t="str">
            <v xml:space="preserve">Прочие </v>
          </cell>
          <cell r="D4059">
            <v>192.68</v>
          </cell>
          <cell r="E4059">
            <v>0</v>
          </cell>
          <cell r="F4059">
            <v>867.08</v>
          </cell>
          <cell r="G4059">
            <v>0.43</v>
          </cell>
          <cell r="H4059">
            <v>1.19</v>
          </cell>
          <cell r="I4059">
            <v>4.5999999999999996</v>
          </cell>
          <cell r="J4059" t="str">
            <v xml:space="preserve"> </v>
          </cell>
          <cell r="K4059">
            <v>167</v>
          </cell>
          <cell r="L4059">
            <v>1.7294999999999998E-2</v>
          </cell>
          <cell r="M4059">
            <v>-19</v>
          </cell>
          <cell r="N4059">
            <v>18</v>
          </cell>
          <cell r="O4059">
            <v>1</v>
          </cell>
          <cell r="P4059">
            <v>25.25</v>
          </cell>
          <cell r="Q4059">
            <v>0</v>
          </cell>
          <cell r="R4059">
            <v>25.25</v>
          </cell>
        </row>
        <row r="4060">
          <cell r="A4060" t="str">
            <v xml:space="preserve">ПРОЕЗД МИРНЫЙ 6 </v>
          </cell>
          <cell r="B4060" t="str">
            <v xml:space="preserve">Калинина 76 ТОРГ-ОСТ.КОМП.КАЛИН.76 </v>
          </cell>
          <cell r="C4060" t="str">
            <v xml:space="preserve">Прочие </v>
          </cell>
          <cell r="D4060">
            <v>121.88</v>
          </cell>
          <cell r="E4060">
            <v>560</v>
          </cell>
          <cell r="F4060">
            <v>548.47</v>
          </cell>
          <cell r="G4060">
            <v>0.43</v>
          </cell>
          <cell r="H4060">
            <v>1.19</v>
          </cell>
          <cell r="I4060">
            <v>4.5999999999999996</v>
          </cell>
          <cell r="J4060" t="str">
            <v xml:space="preserve"> </v>
          </cell>
          <cell r="K4060">
            <v>167</v>
          </cell>
          <cell r="L4060">
            <v>1.094E-2</v>
          </cell>
          <cell r="M4060">
            <v>-19</v>
          </cell>
          <cell r="N4060">
            <v>18</v>
          </cell>
          <cell r="O4060">
            <v>1</v>
          </cell>
          <cell r="P4060">
            <v>15.972</v>
          </cell>
          <cell r="Q4060">
            <v>0</v>
          </cell>
          <cell r="R4060">
            <v>15.972</v>
          </cell>
        </row>
        <row r="4061">
          <cell r="A4061" t="str">
            <v xml:space="preserve">ПРОЕЗД МИРНЫЙ 6 </v>
          </cell>
          <cell r="B4061" t="str">
            <v xml:space="preserve">Вавилова 12 </v>
          </cell>
          <cell r="C4061" t="str">
            <v xml:space="preserve">Прочие </v>
          </cell>
          <cell r="D4061">
            <v>91.5</v>
          </cell>
          <cell r="E4061">
            <v>0</v>
          </cell>
          <cell r="F4061">
            <v>403.65</v>
          </cell>
          <cell r="G4061">
            <v>0.39</v>
          </cell>
          <cell r="H4061">
            <v>1.19</v>
          </cell>
          <cell r="I4061">
            <v>4.5999999999999996</v>
          </cell>
          <cell r="J4061" t="str">
            <v xml:space="preserve"> </v>
          </cell>
          <cell r="K4061">
            <v>167</v>
          </cell>
          <cell r="L4061">
            <v>7.2989999999999999E-3</v>
          </cell>
          <cell r="M4061">
            <v>-19</v>
          </cell>
          <cell r="N4061">
            <v>18</v>
          </cell>
          <cell r="O4061">
            <v>1</v>
          </cell>
          <cell r="P4061">
            <v>10.656000000000001</v>
          </cell>
          <cell r="Q4061">
            <v>0</v>
          </cell>
          <cell r="R4061">
            <v>10.656000000000001</v>
          </cell>
        </row>
        <row r="4062">
          <cell r="A4062" t="str">
            <v xml:space="preserve">ПРОЕЗД МИРНЫЙ 6 </v>
          </cell>
          <cell r="B4062" t="str">
            <v xml:space="preserve">П Чекистов 10  МАГАЗ </v>
          </cell>
          <cell r="C4062" t="str">
            <v xml:space="preserve">Прочие </v>
          </cell>
          <cell r="D4062">
            <v>137.88</v>
          </cell>
          <cell r="E4062">
            <v>318</v>
          </cell>
          <cell r="F4062">
            <v>620.45000000000005</v>
          </cell>
          <cell r="G4062">
            <v>0.38</v>
          </cell>
          <cell r="H4062">
            <v>1.19</v>
          </cell>
          <cell r="I4062">
            <v>4.5999999999999996</v>
          </cell>
          <cell r="J4062" t="str">
            <v xml:space="preserve"> </v>
          </cell>
          <cell r="K4062">
            <v>167</v>
          </cell>
          <cell r="L4062">
            <v>1.0050000000000002E-2</v>
          </cell>
          <cell r="M4062">
            <v>-19</v>
          </cell>
          <cell r="N4062">
            <v>15</v>
          </cell>
          <cell r="O4062">
            <v>1</v>
          </cell>
          <cell r="P4062">
            <v>12.413</v>
          </cell>
          <cell r="Q4062">
            <v>0</v>
          </cell>
          <cell r="R4062">
            <v>12.413</v>
          </cell>
        </row>
        <row r="4063">
          <cell r="A4063" t="str">
            <v xml:space="preserve">ПРОЕЗД МИРНЫЙ 6 </v>
          </cell>
          <cell r="B4063" t="str">
            <v xml:space="preserve">П Чекистов 36 пристр.к торг.центру </v>
          </cell>
          <cell r="C4063" t="str">
            <v xml:space="preserve">Прочие </v>
          </cell>
          <cell r="D4063">
            <v>1554.02</v>
          </cell>
          <cell r="E4063">
            <v>0</v>
          </cell>
          <cell r="F4063">
            <v>6993.08</v>
          </cell>
          <cell r="G4063">
            <v>0.31</v>
          </cell>
          <cell r="H4063">
            <v>1.19</v>
          </cell>
          <cell r="I4063">
            <v>4.5999999999999996</v>
          </cell>
          <cell r="J4063" t="str">
            <v xml:space="preserve"> </v>
          </cell>
          <cell r="K4063">
            <v>167</v>
          </cell>
          <cell r="L4063">
            <v>0.10056000000000001</v>
          </cell>
          <cell r="M4063">
            <v>-19</v>
          </cell>
          <cell r="N4063">
            <v>18</v>
          </cell>
          <cell r="O4063">
            <v>1</v>
          </cell>
          <cell r="P4063">
            <v>146.815</v>
          </cell>
          <cell r="Q4063">
            <v>0</v>
          </cell>
          <cell r="R4063">
            <v>146.815</v>
          </cell>
        </row>
        <row r="4064">
          <cell r="A4064" t="str">
            <v xml:space="preserve">ПРОЕЗД МИРНЫЙ 6 </v>
          </cell>
          <cell r="B4064" t="str">
            <v xml:space="preserve">П Чекистов 33 Аптека </v>
          </cell>
          <cell r="C4064" t="str">
            <v xml:space="preserve">Прочие </v>
          </cell>
          <cell r="D4064">
            <v>52.07</v>
          </cell>
          <cell r="E4064">
            <v>0</v>
          </cell>
          <cell r="F4064">
            <v>234.3</v>
          </cell>
          <cell r="G4064">
            <v>0.38</v>
          </cell>
          <cell r="H4064">
            <v>1.19</v>
          </cell>
          <cell r="I4064">
            <v>4.5999999999999996</v>
          </cell>
          <cell r="J4064" t="str">
            <v xml:space="preserve"> </v>
          </cell>
          <cell r="K4064">
            <v>167</v>
          </cell>
          <cell r="L4064">
            <v>4.13E-3</v>
          </cell>
          <cell r="M4064">
            <v>-19</v>
          </cell>
          <cell r="N4064">
            <v>18</v>
          </cell>
          <cell r="O4064">
            <v>1</v>
          </cell>
          <cell r="P4064">
            <v>6.0289999999999999</v>
          </cell>
          <cell r="Q4064">
            <v>0</v>
          </cell>
          <cell r="R4064">
            <v>6.0289999999999999</v>
          </cell>
        </row>
        <row r="4065">
          <cell r="A4065" t="str">
            <v xml:space="preserve">ПРОЕЗД МИРНЫЙ 6 </v>
          </cell>
          <cell r="B4065" t="str">
            <v xml:space="preserve">Б Платановый 17/1 адм.зд. </v>
          </cell>
          <cell r="C4065" t="str">
            <v xml:space="preserve">Прочие </v>
          </cell>
          <cell r="D4065">
            <v>2022.3</v>
          </cell>
          <cell r="E4065">
            <v>0</v>
          </cell>
          <cell r="F4065">
            <v>9100.35</v>
          </cell>
          <cell r="G4065">
            <v>0.43</v>
          </cell>
          <cell r="H4065">
            <v>1.19</v>
          </cell>
          <cell r="I4065">
            <v>4.5999999999999996</v>
          </cell>
          <cell r="J4065" t="str">
            <v xml:space="preserve"> </v>
          </cell>
          <cell r="K4065">
            <v>167</v>
          </cell>
          <cell r="L4065">
            <v>0.18151899999999999</v>
          </cell>
          <cell r="M4065">
            <v>-19</v>
          </cell>
          <cell r="N4065">
            <v>18</v>
          </cell>
          <cell r="O4065">
            <v>1</v>
          </cell>
          <cell r="P4065">
            <v>265.01299999999998</v>
          </cell>
          <cell r="Q4065">
            <v>0</v>
          </cell>
          <cell r="R4065">
            <v>265.01299999999998</v>
          </cell>
        </row>
        <row r="4066">
          <cell r="A4066" t="str">
            <v xml:space="preserve">ПРОЕЗД МИРНЫЙ 6 </v>
          </cell>
          <cell r="B4066" t="str">
            <v xml:space="preserve">Р Набережная 27 нежил.зд. </v>
          </cell>
          <cell r="C4066" t="str">
            <v xml:space="preserve">Прочие </v>
          </cell>
          <cell r="D4066">
            <v>176.47</v>
          </cell>
          <cell r="E4066">
            <v>284</v>
          </cell>
          <cell r="F4066">
            <v>794.13</v>
          </cell>
          <cell r="G4066">
            <v>0.43</v>
          </cell>
          <cell r="H4066">
            <v>1.19</v>
          </cell>
          <cell r="I4066">
            <v>4.5999999999999996</v>
          </cell>
          <cell r="J4066" t="str">
            <v xml:space="preserve"> </v>
          </cell>
          <cell r="K4066">
            <v>167</v>
          </cell>
          <cell r="L4066">
            <v>1.584E-2</v>
          </cell>
          <cell r="M4066">
            <v>-19</v>
          </cell>
          <cell r="N4066">
            <v>18</v>
          </cell>
          <cell r="O4066">
            <v>1</v>
          </cell>
          <cell r="P4066">
            <v>23.126000000000001</v>
          </cell>
          <cell r="Q4066">
            <v>0</v>
          </cell>
          <cell r="R4066">
            <v>23.126000000000001</v>
          </cell>
        </row>
        <row r="4067">
          <cell r="A4067" t="str">
            <v xml:space="preserve">ПРОЕЗД МИРНЫЙ 6 </v>
          </cell>
          <cell r="B4067" t="str">
            <v xml:space="preserve">Пр Чекистов 37 лит"1"16-эт ж/д </v>
          </cell>
          <cell r="C4067" t="str">
            <v xml:space="preserve">ИТП Население </v>
          </cell>
          <cell r="D4067">
            <v>5157.8999999999996</v>
          </cell>
          <cell r="E4067">
            <v>53255</v>
          </cell>
          <cell r="F4067">
            <v>53255</v>
          </cell>
          <cell r="G4067">
            <v>0</v>
          </cell>
          <cell r="H4067">
            <v>1.19</v>
          </cell>
          <cell r="I4067">
            <v>4.5999999999999996</v>
          </cell>
          <cell r="J4067" t="str">
            <v xml:space="preserve">16 </v>
          </cell>
          <cell r="K4067">
            <v>167</v>
          </cell>
          <cell r="L4067">
            <v>0.21979899999999999</v>
          </cell>
          <cell r="M4067">
            <v>-19</v>
          </cell>
          <cell r="N4067">
            <v>18</v>
          </cell>
          <cell r="O4067">
            <v>1</v>
          </cell>
          <cell r="P4067">
            <v>320.89999999999998</v>
          </cell>
          <cell r="Q4067">
            <v>627.279</v>
          </cell>
          <cell r="R4067">
            <v>627.279</v>
          </cell>
        </row>
        <row r="4068">
          <cell r="A4068" t="str">
            <v xml:space="preserve">ПРОЕЗД МИРНЫЙ 6 </v>
          </cell>
          <cell r="B4068" t="str">
            <v xml:space="preserve">Пр Чекистов 37 лит"1"вст пом </v>
          </cell>
          <cell r="C4068" t="str">
            <v xml:space="preserve">ИТП Население </v>
          </cell>
          <cell r="D4068">
            <v>1384.9</v>
          </cell>
          <cell r="E4068">
            <v>3247</v>
          </cell>
          <cell r="F4068">
            <v>3247</v>
          </cell>
          <cell r="G4068">
            <v>0</v>
          </cell>
          <cell r="H4068">
            <v>1.19</v>
          </cell>
          <cell r="I4068">
            <v>4.5999999999999996</v>
          </cell>
          <cell r="J4068" t="str">
            <v xml:space="preserve">16 </v>
          </cell>
          <cell r="K4068">
            <v>167</v>
          </cell>
          <cell r="L4068">
            <v>3.2638E-2</v>
          </cell>
          <cell r="M4068">
            <v>-19</v>
          </cell>
          <cell r="N4068">
            <v>18</v>
          </cell>
          <cell r="O4068">
            <v>1</v>
          </cell>
          <cell r="P4068">
            <v>47.65</v>
          </cell>
          <cell r="Q4068">
            <v>168.42599999999999</v>
          </cell>
          <cell r="R4068">
            <v>168.42599999999999</v>
          </cell>
        </row>
        <row r="4069">
          <cell r="A4069" t="str">
            <v xml:space="preserve">ПРОЕЗД МИРНЫЙ 6 </v>
          </cell>
          <cell r="B4069" t="str">
            <v xml:space="preserve">Азовская 3 </v>
          </cell>
          <cell r="C4069" t="str">
            <v xml:space="preserve">Жилзаказчик </v>
          </cell>
          <cell r="D4069">
            <v>7838.1100000000006</v>
          </cell>
          <cell r="E4069">
            <v>323891</v>
          </cell>
          <cell r="F4069">
            <v>30286.9</v>
          </cell>
          <cell r="G4069">
            <v>0.35</v>
          </cell>
          <cell r="H4069">
            <v>1.19</v>
          </cell>
          <cell r="I4069">
            <v>4.5999999999999996</v>
          </cell>
          <cell r="J4069" t="str">
            <v xml:space="preserve">5 </v>
          </cell>
          <cell r="K4069">
            <v>167</v>
          </cell>
          <cell r="L4069">
            <v>0.49734</v>
          </cell>
          <cell r="M4069">
            <v>-19</v>
          </cell>
          <cell r="N4069">
            <v>18</v>
          </cell>
          <cell r="O4069">
            <v>1</v>
          </cell>
          <cell r="P4069">
            <v>725.53200000000004</v>
          </cell>
          <cell r="Q4069">
            <v>779.38599999999997</v>
          </cell>
          <cell r="R4069">
            <v>779.38599999999997</v>
          </cell>
        </row>
        <row r="4070">
          <cell r="A4070" t="str">
            <v xml:space="preserve">ПРОЕЗД МИРНЫЙ 6 </v>
          </cell>
          <cell r="B4070" t="str">
            <v xml:space="preserve">Азовская 5 </v>
          </cell>
          <cell r="C4070" t="str">
            <v xml:space="preserve">Жилзаказчик </v>
          </cell>
          <cell r="D4070">
            <v>4258.8</v>
          </cell>
          <cell r="E4070">
            <v>17533</v>
          </cell>
          <cell r="F4070">
            <v>17528</v>
          </cell>
          <cell r="G4070">
            <v>0.37</v>
          </cell>
          <cell r="H4070">
            <v>1.19</v>
          </cell>
          <cell r="I4070">
            <v>4.5999999999999996</v>
          </cell>
          <cell r="J4070" t="str">
            <v xml:space="preserve">5 </v>
          </cell>
          <cell r="K4070">
            <v>167</v>
          </cell>
          <cell r="L4070">
            <v>0.30083599999999999</v>
          </cell>
          <cell r="M4070">
            <v>-19</v>
          </cell>
          <cell r="N4070">
            <v>18</v>
          </cell>
          <cell r="O4070">
            <v>1</v>
          </cell>
          <cell r="P4070">
            <v>439.21300000000002</v>
          </cell>
          <cell r="Q4070">
            <v>423.762</v>
          </cell>
          <cell r="R4070">
            <v>423.762</v>
          </cell>
        </row>
        <row r="4071">
          <cell r="A4071" t="str">
            <v xml:space="preserve">ПРОЕЗД МИРНЫЙ 6 </v>
          </cell>
          <cell r="B4071" t="str">
            <v xml:space="preserve">Алма-Атинская 2/3 </v>
          </cell>
          <cell r="C4071" t="str">
            <v xml:space="preserve">Жилзаказчик </v>
          </cell>
          <cell r="D4071">
            <v>599.67000000000007</v>
          </cell>
          <cell r="E4071">
            <v>2345</v>
          </cell>
          <cell r="F4071">
            <v>2380</v>
          </cell>
          <cell r="G4071">
            <v>0.52</v>
          </cell>
          <cell r="H4071">
            <v>1.19</v>
          </cell>
          <cell r="I4071">
            <v>4.5999999999999996</v>
          </cell>
          <cell r="J4071" t="str">
            <v xml:space="preserve">2 </v>
          </cell>
          <cell r="K4071">
            <v>167</v>
          </cell>
          <cell r="L4071">
            <v>5.774E-2</v>
          </cell>
          <cell r="M4071">
            <v>-19</v>
          </cell>
          <cell r="N4071">
            <v>18</v>
          </cell>
          <cell r="O4071">
            <v>1</v>
          </cell>
          <cell r="P4071">
            <v>82.988</v>
          </cell>
          <cell r="Q4071">
            <v>78.153999999999996</v>
          </cell>
          <cell r="R4071">
            <v>78.153999999999996</v>
          </cell>
        </row>
        <row r="4072">
          <cell r="A4072" t="str">
            <v xml:space="preserve">ПРОЕЗД МИРНЫЙ 6 </v>
          </cell>
          <cell r="B4072" t="str">
            <v xml:space="preserve">Алма-Атинская 2/4 </v>
          </cell>
          <cell r="C4072" t="str">
            <v xml:space="preserve">Жилзаказчик </v>
          </cell>
          <cell r="D4072">
            <v>699.65</v>
          </cell>
          <cell r="E4072">
            <v>2343</v>
          </cell>
          <cell r="F4072">
            <v>2453.48</v>
          </cell>
          <cell r="G4072">
            <v>0.52</v>
          </cell>
          <cell r="H4072">
            <v>1.19</v>
          </cell>
          <cell r="I4072">
            <v>4.5999999999999996</v>
          </cell>
          <cell r="J4072" t="str">
            <v xml:space="preserve">2 </v>
          </cell>
          <cell r="K4072">
            <v>167</v>
          </cell>
          <cell r="L4072">
            <v>5.9521999999999999E-2</v>
          </cell>
          <cell r="M4072">
            <v>-19</v>
          </cell>
          <cell r="N4072">
            <v>18</v>
          </cell>
          <cell r="O4072">
            <v>1</v>
          </cell>
          <cell r="P4072">
            <v>82.917000000000002</v>
          </cell>
          <cell r="Q4072">
            <v>88.558000000000007</v>
          </cell>
          <cell r="R4072">
            <v>88.558000000000007</v>
          </cell>
        </row>
        <row r="4073">
          <cell r="A4073" t="str">
            <v xml:space="preserve">ПРОЕЗД МИРНЫЙ 6 </v>
          </cell>
          <cell r="B4073" t="str">
            <v xml:space="preserve">Алма-Атинская 2/5 </v>
          </cell>
          <cell r="C4073" t="str">
            <v xml:space="preserve">Жилзаказчик </v>
          </cell>
          <cell r="D4073">
            <v>322.58000000000004</v>
          </cell>
          <cell r="E4073">
            <v>926</v>
          </cell>
          <cell r="F4073">
            <v>1096.45</v>
          </cell>
          <cell r="G4073">
            <v>0.52</v>
          </cell>
          <cell r="H4073">
            <v>1.19</v>
          </cell>
          <cell r="I4073">
            <v>4.5999999999999996</v>
          </cell>
          <cell r="J4073" t="str">
            <v xml:space="preserve">1 </v>
          </cell>
          <cell r="K4073">
            <v>167</v>
          </cell>
          <cell r="L4073">
            <v>2.6346000000000001E-2</v>
          </cell>
          <cell r="M4073">
            <v>-19</v>
          </cell>
          <cell r="N4073">
            <v>18</v>
          </cell>
          <cell r="O4073">
            <v>1</v>
          </cell>
          <cell r="P4073">
            <v>32.450000000000003</v>
          </cell>
          <cell r="Q4073">
            <v>36.296999999999997</v>
          </cell>
          <cell r="R4073">
            <v>36.296999999999997</v>
          </cell>
        </row>
        <row r="4074">
          <cell r="A4074" t="str">
            <v xml:space="preserve">ПРОЕЗД МИРНЫЙ 6 </v>
          </cell>
          <cell r="B4074" t="str">
            <v xml:space="preserve">Вавилова 1 </v>
          </cell>
          <cell r="C4074" t="str">
            <v xml:space="preserve">Жилзаказчик </v>
          </cell>
          <cell r="D4074">
            <v>2749.8</v>
          </cell>
          <cell r="E4074">
            <v>10119</v>
          </cell>
          <cell r="F4074">
            <v>10793.76</v>
          </cell>
          <cell r="G4074">
            <v>0.37</v>
          </cell>
          <cell r="H4074">
            <v>1.19</v>
          </cell>
          <cell r="I4074">
            <v>4.5999999999999996</v>
          </cell>
          <cell r="J4074" t="str">
            <v xml:space="preserve">5 </v>
          </cell>
          <cell r="K4074">
            <v>167</v>
          </cell>
          <cell r="L4074">
            <v>0.185255</v>
          </cell>
          <cell r="M4074">
            <v>-19</v>
          </cell>
          <cell r="N4074">
            <v>18</v>
          </cell>
          <cell r="O4074">
            <v>1</v>
          </cell>
          <cell r="P4074">
            <v>270.46800000000002</v>
          </cell>
          <cell r="Q4074">
            <v>273.61200000000002</v>
          </cell>
          <cell r="R4074">
            <v>273.61200000000002</v>
          </cell>
        </row>
        <row r="4075">
          <cell r="A4075" t="str">
            <v xml:space="preserve">ПРОЕЗД МИРНЫЙ 6 </v>
          </cell>
          <cell r="B4075" t="str">
            <v xml:space="preserve">Вавилова 10 </v>
          </cell>
          <cell r="C4075" t="str">
            <v xml:space="preserve">Жилзаказчик </v>
          </cell>
          <cell r="D4075">
            <v>1456.4299999999998</v>
          </cell>
          <cell r="E4075">
            <v>4</v>
          </cell>
          <cell r="F4075">
            <v>5985.93</v>
          </cell>
          <cell r="G4075">
            <v>0.44</v>
          </cell>
          <cell r="H4075">
            <v>1.19</v>
          </cell>
          <cell r="I4075">
            <v>4.5999999999999996</v>
          </cell>
          <cell r="J4075" t="str">
            <v xml:space="preserve">4 </v>
          </cell>
          <cell r="K4075">
            <v>167</v>
          </cell>
          <cell r="L4075">
            <v>0.12078599999999999</v>
          </cell>
          <cell r="M4075">
            <v>-19</v>
          </cell>
          <cell r="N4075">
            <v>18</v>
          </cell>
          <cell r="O4075">
            <v>1</v>
          </cell>
          <cell r="P4075">
            <v>169.89099999999999</v>
          </cell>
          <cell r="Q4075">
            <v>184.62299999999999</v>
          </cell>
          <cell r="R4075">
            <v>184.62299999999999</v>
          </cell>
        </row>
        <row r="4076">
          <cell r="A4076" t="str">
            <v xml:space="preserve">ПРОЕЗД МИРНЫЙ 6 </v>
          </cell>
          <cell r="B4076" t="str">
            <v xml:space="preserve">Вавилова 12 </v>
          </cell>
          <cell r="C4076" t="str">
            <v xml:space="preserve">Жилзаказчик </v>
          </cell>
          <cell r="D4076">
            <v>2373.4</v>
          </cell>
          <cell r="E4076">
            <v>9729</v>
          </cell>
          <cell r="F4076">
            <v>9323.6200000000008</v>
          </cell>
          <cell r="G4076">
            <v>0.39</v>
          </cell>
          <cell r="H4076">
            <v>1.19</v>
          </cell>
          <cell r="I4076">
            <v>4.5999999999999996</v>
          </cell>
          <cell r="J4076" t="str">
            <v xml:space="preserve">5 </v>
          </cell>
          <cell r="K4076">
            <v>167</v>
          </cell>
          <cell r="L4076">
            <v>0.16997000000000001</v>
          </cell>
          <cell r="M4076">
            <v>-19</v>
          </cell>
          <cell r="N4076">
            <v>18</v>
          </cell>
          <cell r="O4076">
            <v>1</v>
          </cell>
          <cell r="P4076">
            <v>248.15299999999999</v>
          </cell>
          <cell r="Q4076">
            <v>236.16</v>
          </cell>
          <cell r="R4076">
            <v>236.16</v>
          </cell>
        </row>
        <row r="4077">
          <cell r="A4077" t="str">
            <v xml:space="preserve">ПРОЕЗД МИРНЫЙ 6 </v>
          </cell>
          <cell r="B4077" t="str">
            <v xml:space="preserve">Вавилова 15 </v>
          </cell>
          <cell r="C4077" t="str">
            <v xml:space="preserve">Жилзаказчик </v>
          </cell>
          <cell r="D4077">
            <v>2582.9</v>
          </cell>
          <cell r="E4077">
            <v>9413</v>
          </cell>
          <cell r="F4077">
            <v>9679.06</v>
          </cell>
          <cell r="G4077">
            <v>0.38</v>
          </cell>
          <cell r="H4077">
            <v>1.19</v>
          </cell>
          <cell r="I4077">
            <v>4.5999999999999996</v>
          </cell>
          <cell r="J4077" t="str">
            <v xml:space="preserve">5 </v>
          </cell>
          <cell r="K4077">
            <v>167</v>
          </cell>
          <cell r="L4077">
            <v>0.169266</v>
          </cell>
          <cell r="M4077">
            <v>-19</v>
          </cell>
          <cell r="N4077">
            <v>18</v>
          </cell>
          <cell r="O4077">
            <v>1</v>
          </cell>
          <cell r="P4077">
            <v>247.125</v>
          </cell>
          <cell r="Q4077">
            <v>257.00599999999997</v>
          </cell>
          <cell r="R4077">
            <v>257.00599999999997</v>
          </cell>
        </row>
        <row r="4078">
          <cell r="A4078" t="str">
            <v xml:space="preserve">ПРОЕЗД МИРНЫЙ 6 </v>
          </cell>
          <cell r="B4078" t="str">
            <v xml:space="preserve">Вавилова 17 </v>
          </cell>
          <cell r="C4078" t="str">
            <v xml:space="preserve">Жилзаказчик </v>
          </cell>
          <cell r="D4078">
            <v>4467.1499999999996</v>
          </cell>
          <cell r="E4078">
            <v>18305</v>
          </cell>
          <cell r="F4078">
            <v>18317</v>
          </cell>
          <cell r="G4078">
            <v>0.37</v>
          </cell>
          <cell r="H4078">
            <v>1.19</v>
          </cell>
          <cell r="I4078">
            <v>4.5999999999999996</v>
          </cell>
          <cell r="J4078" t="str">
            <v xml:space="preserve">5 </v>
          </cell>
          <cell r="K4078">
            <v>167</v>
          </cell>
          <cell r="L4078">
            <v>0.31437799999999999</v>
          </cell>
          <cell r="M4078">
            <v>-19</v>
          </cell>
          <cell r="N4078">
            <v>18</v>
          </cell>
          <cell r="O4078">
            <v>1</v>
          </cell>
          <cell r="P4078">
            <v>458.55799999999999</v>
          </cell>
          <cell r="Q4078">
            <v>444.072</v>
          </cell>
          <cell r="R4078">
            <v>444.072</v>
          </cell>
        </row>
        <row r="4079">
          <cell r="A4079" t="str">
            <v xml:space="preserve">ПРОЕЗД МИРНЫЙ 6 </v>
          </cell>
          <cell r="B4079" t="str">
            <v xml:space="preserve">Вавилова 19 </v>
          </cell>
          <cell r="C4079" t="str">
            <v xml:space="preserve">Жилзаказчик </v>
          </cell>
          <cell r="D4079">
            <v>2731.6</v>
          </cell>
          <cell r="E4079">
            <v>9700</v>
          </cell>
          <cell r="F4079">
            <v>9695</v>
          </cell>
          <cell r="G4079">
            <v>0.39</v>
          </cell>
          <cell r="H4079">
            <v>1.19</v>
          </cell>
          <cell r="I4079">
            <v>4.5999999999999996</v>
          </cell>
          <cell r="J4079" t="str">
            <v xml:space="preserve">5 </v>
          </cell>
          <cell r="K4079">
            <v>167</v>
          </cell>
          <cell r="L4079">
            <v>0.17674000000000001</v>
          </cell>
          <cell r="M4079">
            <v>-19</v>
          </cell>
          <cell r="N4079">
            <v>18</v>
          </cell>
          <cell r="O4079">
            <v>1</v>
          </cell>
          <cell r="P4079">
            <v>258.03800000000001</v>
          </cell>
          <cell r="Q4079">
            <v>271.80399999999997</v>
          </cell>
          <cell r="R4079">
            <v>271.80399999999997</v>
          </cell>
        </row>
        <row r="4080">
          <cell r="A4080" t="str">
            <v xml:space="preserve">ПРОЕЗД МИРНЫЙ 6 </v>
          </cell>
          <cell r="B4080" t="str">
            <v xml:space="preserve">Вавилова 4 </v>
          </cell>
          <cell r="C4080" t="str">
            <v xml:space="preserve">Жилзаказчик </v>
          </cell>
          <cell r="D4080">
            <v>2521.4</v>
          </cell>
          <cell r="E4080">
            <v>9410</v>
          </cell>
          <cell r="F4080">
            <v>9405</v>
          </cell>
          <cell r="G4080">
            <v>0.4</v>
          </cell>
          <cell r="H4080">
            <v>1.19</v>
          </cell>
          <cell r="I4080">
            <v>4.5999999999999996</v>
          </cell>
          <cell r="J4080" t="str">
            <v xml:space="preserve">5 </v>
          </cell>
          <cell r="K4080">
            <v>167</v>
          </cell>
          <cell r="L4080">
            <v>0.172762</v>
          </cell>
          <cell r="M4080">
            <v>-19</v>
          </cell>
          <cell r="N4080">
            <v>18</v>
          </cell>
          <cell r="O4080">
            <v>1</v>
          </cell>
          <cell r="P4080">
            <v>252.22800000000001</v>
          </cell>
          <cell r="Q4080">
            <v>250.886</v>
          </cell>
          <cell r="R4080">
            <v>250.886</v>
          </cell>
        </row>
        <row r="4081">
          <cell r="A4081" t="str">
            <v xml:space="preserve">ПРОЕЗД МИРНЫЙ 6 </v>
          </cell>
          <cell r="B4081" t="str">
            <v xml:space="preserve">Вавилова 5 </v>
          </cell>
          <cell r="C4081" t="str">
            <v xml:space="preserve">Жилзаказчик </v>
          </cell>
          <cell r="D4081">
            <v>2562.6999999999998</v>
          </cell>
          <cell r="E4081">
            <v>9581</v>
          </cell>
          <cell r="F4081">
            <v>9576</v>
          </cell>
          <cell r="G4081">
            <v>0.39</v>
          </cell>
          <cell r="H4081">
            <v>1.19</v>
          </cell>
          <cell r="I4081">
            <v>4.5999999999999996</v>
          </cell>
          <cell r="J4081" t="str">
            <v xml:space="preserve">5 </v>
          </cell>
          <cell r="K4081">
            <v>167</v>
          </cell>
          <cell r="L4081">
            <v>0.175015</v>
          </cell>
          <cell r="M4081">
            <v>-19</v>
          </cell>
          <cell r="N4081">
            <v>18</v>
          </cell>
          <cell r="O4081">
            <v>1</v>
          </cell>
          <cell r="P4081">
            <v>255.517</v>
          </cell>
          <cell r="Q4081">
            <v>254.999</v>
          </cell>
          <cell r="R4081">
            <v>254.999</v>
          </cell>
        </row>
        <row r="4082">
          <cell r="A4082" t="str">
            <v xml:space="preserve">ПРОЕЗД МИРНЫЙ 6 </v>
          </cell>
          <cell r="B4082" t="str">
            <v xml:space="preserve">Вавилова 6 </v>
          </cell>
          <cell r="C4082" t="str">
            <v xml:space="preserve">Жилзаказчик </v>
          </cell>
          <cell r="D4082">
            <v>2725.2</v>
          </cell>
          <cell r="E4082">
            <v>10624</v>
          </cell>
          <cell r="F4082">
            <v>10619.02</v>
          </cell>
          <cell r="G4082">
            <v>0.38</v>
          </cell>
          <cell r="H4082">
            <v>1.19</v>
          </cell>
          <cell r="I4082">
            <v>4.5999999999999996</v>
          </cell>
          <cell r="J4082" t="str">
            <v xml:space="preserve">5 </v>
          </cell>
          <cell r="K4082">
            <v>167</v>
          </cell>
          <cell r="L4082">
            <v>0.18915199999999999</v>
          </cell>
          <cell r="M4082">
            <v>-19</v>
          </cell>
          <cell r="N4082">
            <v>18</v>
          </cell>
          <cell r="O4082">
            <v>1</v>
          </cell>
          <cell r="P4082">
            <v>276.15699999999998</v>
          </cell>
          <cell r="Q4082">
            <v>271.16800000000001</v>
          </cell>
          <cell r="R4082">
            <v>271.16800000000001</v>
          </cell>
        </row>
        <row r="4083">
          <cell r="A4083" t="str">
            <v xml:space="preserve">ПРОЕЗД МИРНЫЙ 6 </v>
          </cell>
          <cell r="B4083" t="str">
            <v xml:space="preserve">Вавилова 7 </v>
          </cell>
          <cell r="C4083" t="str">
            <v xml:space="preserve">Жилзаказчик </v>
          </cell>
          <cell r="D4083">
            <v>2546.3000000000002</v>
          </cell>
          <cell r="E4083">
            <v>9455</v>
          </cell>
          <cell r="F4083">
            <v>9450</v>
          </cell>
          <cell r="G4083">
            <v>0.4</v>
          </cell>
          <cell r="H4083">
            <v>1.19</v>
          </cell>
          <cell r="I4083">
            <v>4.5999999999999996</v>
          </cell>
          <cell r="J4083" t="str">
            <v xml:space="preserve">5 </v>
          </cell>
          <cell r="K4083">
            <v>167</v>
          </cell>
          <cell r="L4083">
            <v>0.17358899999999999</v>
          </cell>
          <cell r="M4083">
            <v>-19</v>
          </cell>
          <cell r="N4083">
            <v>18</v>
          </cell>
          <cell r="O4083">
            <v>1</v>
          </cell>
          <cell r="P4083">
            <v>253.43700000000001</v>
          </cell>
          <cell r="Q4083">
            <v>253.363</v>
          </cell>
          <cell r="R4083">
            <v>253.363</v>
          </cell>
        </row>
        <row r="4084">
          <cell r="A4084" t="str">
            <v xml:space="preserve">ПРОЕЗД МИРНЫЙ 6 </v>
          </cell>
          <cell r="B4084" t="str">
            <v xml:space="preserve">Вавилова 8 </v>
          </cell>
          <cell r="C4084" t="str">
            <v xml:space="preserve">Жилзаказчик </v>
          </cell>
          <cell r="D4084">
            <v>2482.8000000000002</v>
          </cell>
          <cell r="E4084">
            <v>10070</v>
          </cell>
          <cell r="F4084">
            <v>10065</v>
          </cell>
          <cell r="G4084">
            <v>0.39</v>
          </cell>
          <cell r="H4084">
            <v>1.19</v>
          </cell>
          <cell r="I4084">
            <v>4.5999999999999996</v>
          </cell>
          <cell r="J4084" t="str">
            <v xml:space="preserve">5 </v>
          </cell>
          <cell r="K4084">
            <v>167</v>
          </cell>
          <cell r="L4084">
            <v>0.181618</v>
          </cell>
          <cell r="M4084">
            <v>-19</v>
          </cell>
          <cell r="N4084">
            <v>18</v>
          </cell>
          <cell r="O4084">
            <v>1</v>
          </cell>
          <cell r="P4084">
            <v>265.15899999999999</v>
          </cell>
          <cell r="Q4084">
            <v>247.04400000000001</v>
          </cell>
          <cell r="R4084">
            <v>247.04400000000001</v>
          </cell>
        </row>
        <row r="4085">
          <cell r="A4085" t="str">
            <v xml:space="preserve">ПРОЕЗД МИРНЫЙ 6 </v>
          </cell>
          <cell r="B4085" t="str">
            <v xml:space="preserve">Вавилова 9 </v>
          </cell>
          <cell r="C4085" t="str">
            <v xml:space="preserve">Жилзаказчик </v>
          </cell>
          <cell r="D4085">
            <v>2021.3</v>
          </cell>
          <cell r="E4085">
            <v>10387</v>
          </cell>
          <cell r="F4085">
            <v>8150.79</v>
          </cell>
          <cell r="G4085">
            <v>0.39</v>
          </cell>
          <cell r="H4085">
            <v>1.19</v>
          </cell>
          <cell r="I4085">
            <v>4.5999999999999996</v>
          </cell>
          <cell r="J4085" t="str">
            <v xml:space="preserve">5 </v>
          </cell>
          <cell r="K4085">
            <v>167</v>
          </cell>
          <cell r="L4085">
            <v>0.14707699999999999</v>
          </cell>
          <cell r="M4085">
            <v>-19</v>
          </cell>
          <cell r="N4085">
            <v>18</v>
          </cell>
          <cell r="O4085">
            <v>1</v>
          </cell>
          <cell r="P4085">
            <v>214.72800000000001</v>
          </cell>
          <cell r="Q4085">
            <v>201.124</v>
          </cell>
          <cell r="R4085">
            <v>201.124</v>
          </cell>
        </row>
        <row r="4086">
          <cell r="A4086" t="str">
            <v xml:space="preserve">ПРОЕЗД МИРНЫЙ 6 </v>
          </cell>
          <cell r="B4086" t="str">
            <v xml:space="preserve">К Партизан 155 </v>
          </cell>
          <cell r="C4086" t="str">
            <v xml:space="preserve">Жилзаказчик </v>
          </cell>
          <cell r="D4086">
            <v>5685.1400000000012</v>
          </cell>
          <cell r="E4086">
            <v>19969</v>
          </cell>
          <cell r="F4086">
            <v>19823.300000000003</v>
          </cell>
          <cell r="G4086">
            <v>0.37</v>
          </cell>
          <cell r="H4086">
            <v>1.19</v>
          </cell>
          <cell r="I4086">
            <v>4.5999999999999996</v>
          </cell>
          <cell r="J4086" t="str">
            <v xml:space="preserve">5 </v>
          </cell>
          <cell r="K4086">
            <v>167</v>
          </cell>
          <cell r="L4086">
            <v>0.34023199999999998</v>
          </cell>
          <cell r="M4086">
            <v>-19</v>
          </cell>
          <cell r="N4086">
            <v>18</v>
          </cell>
          <cell r="O4086">
            <v>1</v>
          </cell>
          <cell r="P4086">
            <v>491.48899999999998</v>
          </cell>
          <cell r="Q4086">
            <v>560.62900000000002</v>
          </cell>
          <cell r="R4086">
            <v>560.62900000000002</v>
          </cell>
        </row>
        <row r="4087">
          <cell r="A4087" t="str">
            <v xml:space="preserve">ПРОЕЗД МИРНЫЙ 6 </v>
          </cell>
          <cell r="B4087" t="str">
            <v xml:space="preserve">К Партизан 157 </v>
          </cell>
          <cell r="C4087" t="str">
            <v xml:space="preserve">Жилзаказчик </v>
          </cell>
          <cell r="D4087">
            <v>5946.260000000002</v>
          </cell>
          <cell r="E4087">
            <v>20169</v>
          </cell>
          <cell r="F4087">
            <v>20510.400000000005</v>
          </cell>
          <cell r="G4087">
            <v>0.37</v>
          </cell>
          <cell r="H4087">
            <v>1.19</v>
          </cell>
          <cell r="I4087">
            <v>4.5999999999999996</v>
          </cell>
          <cell r="J4087" t="str">
            <v xml:space="preserve">5 </v>
          </cell>
          <cell r="K4087">
            <v>167</v>
          </cell>
          <cell r="L4087">
            <v>0.35202100000000008</v>
          </cell>
          <cell r="M4087">
            <v>-19</v>
          </cell>
          <cell r="N4087">
            <v>18</v>
          </cell>
          <cell r="O4087">
            <v>1</v>
          </cell>
          <cell r="P4087">
            <v>505.267</v>
          </cell>
          <cell r="Q4087">
            <v>583.923</v>
          </cell>
          <cell r="R4087">
            <v>583.923</v>
          </cell>
        </row>
        <row r="4088">
          <cell r="A4088" t="str">
            <v xml:space="preserve">ПРОЕЗД МИРНЫЙ 6 </v>
          </cell>
          <cell r="B4088" t="str">
            <v xml:space="preserve">К Партизан 159 </v>
          </cell>
          <cell r="C4088" t="str">
            <v xml:space="preserve">Жилзаказчик </v>
          </cell>
          <cell r="D4088">
            <v>5898.95</v>
          </cell>
          <cell r="E4088">
            <v>20054</v>
          </cell>
          <cell r="F4088">
            <v>20202.68</v>
          </cell>
          <cell r="G4088">
            <v>0.37</v>
          </cell>
          <cell r="H4088">
            <v>1.19</v>
          </cell>
          <cell r="I4088">
            <v>4.5999999999999996</v>
          </cell>
          <cell r="J4088" t="str">
            <v xml:space="preserve">5 </v>
          </cell>
          <cell r="K4088">
            <v>167</v>
          </cell>
          <cell r="L4088">
            <v>0.34674100000000002</v>
          </cell>
          <cell r="M4088">
            <v>-19</v>
          </cell>
          <cell r="N4088">
            <v>18</v>
          </cell>
          <cell r="O4088">
            <v>1</v>
          </cell>
          <cell r="P4088">
            <v>502.38499999999999</v>
          </cell>
          <cell r="Q4088">
            <v>583.56500000000005</v>
          </cell>
          <cell r="R4088">
            <v>583.56500000000005</v>
          </cell>
        </row>
        <row r="4089">
          <cell r="A4089" t="str">
            <v xml:space="preserve">ПРОЕЗД МИРНЫЙ 6 </v>
          </cell>
          <cell r="B4089" t="str">
            <v xml:space="preserve">К Партизан 161/1 </v>
          </cell>
          <cell r="C4089" t="str">
            <v xml:space="preserve">Жилзаказчик </v>
          </cell>
          <cell r="D4089">
            <v>5775.2</v>
          </cell>
          <cell r="E4089">
            <v>20290</v>
          </cell>
          <cell r="F4089">
            <v>20285</v>
          </cell>
          <cell r="G4089">
            <v>0.37</v>
          </cell>
          <cell r="H4089">
            <v>1.19</v>
          </cell>
          <cell r="I4089">
            <v>4.5999999999999996</v>
          </cell>
          <cell r="J4089" t="str">
            <v xml:space="preserve">5 </v>
          </cell>
          <cell r="K4089">
            <v>167</v>
          </cell>
          <cell r="L4089">
            <v>0.34815499999999999</v>
          </cell>
          <cell r="M4089">
            <v>-19</v>
          </cell>
          <cell r="N4089">
            <v>18</v>
          </cell>
          <cell r="O4089">
            <v>1</v>
          </cell>
          <cell r="P4089">
            <v>508.298</v>
          </cell>
          <cell r="Q4089">
            <v>574.65300000000002</v>
          </cell>
          <cell r="R4089">
            <v>574.65300000000002</v>
          </cell>
        </row>
        <row r="4090">
          <cell r="A4090" t="str">
            <v xml:space="preserve">ПРОЕЗД МИРНЫЙ 6 </v>
          </cell>
          <cell r="B4090" t="str">
            <v xml:space="preserve">К Партизан 71 </v>
          </cell>
          <cell r="C4090" t="str">
            <v xml:space="preserve">Жилзаказчик </v>
          </cell>
          <cell r="D4090">
            <v>6596.8899999999994</v>
          </cell>
          <cell r="E4090">
            <v>27654</v>
          </cell>
          <cell r="F4090">
            <v>27342.71</v>
          </cell>
          <cell r="G4090">
            <v>0.37</v>
          </cell>
          <cell r="H4090">
            <v>1.19</v>
          </cell>
          <cell r="I4090">
            <v>4.5999999999999996</v>
          </cell>
          <cell r="J4090" t="str">
            <v xml:space="preserve">5 </v>
          </cell>
          <cell r="K4090">
            <v>167</v>
          </cell>
          <cell r="L4090">
            <v>0.46294399999999997</v>
          </cell>
          <cell r="M4090">
            <v>-19</v>
          </cell>
          <cell r="N4090">
            <v>18</v>
          </cell>
          <cell r="O4090">
            <v>1</v>
          </cell>
          <cell r="P4090">
            <v>669.46799999999996</v>
          </cell>
          <cell r="Q4090">
            <v>648.95000000000005</v>
          </cell>
          <cell r="R4090">
            <v>648.95000000000005</v>
          </cell>
        </row>
        <row r="4091">
          <cell r="A4091" t="str">
            <v xml:space="preserve">ПРОЕЗД МИРНЫЙ 6 </v>
          </cell>
          <cell r="B4091" t="str">
            <v xml:space="preserve">К Партизан 73 общ. </v>
          </cell>
          <cell r="C4091" t="str">
            <v xml:space="preserve">Жилзаказчик </v>
          </cell>
          <cell r="D4091">
            <v>4429</v>
          </cell>
          <cell r="E4091">
            <v>16753</v>
          </cell>
          <cell r="F4091">
            <v>16783.98</v>
          </cell>
          <cell r="G4091">
            <v>0.37</v>
          </cell>
          <cell r="H4091">
            <v>1.19</v>
          </cell>
          <cell r="I4091">
            <v>4.5999999999999996</v>
          </cell>
          <cell r="J4091" t="str">
            <v xml:space="preserve">5 </v>
          </cell>
          <cell r="K4091">
            <v>167</v>
          </cell>
          <cell r="L4091">
            <v>0.28805999999999998</v>
          </cell>
          <cell r="M4091">
            <v>-19</v>
          </cell>
          <cell r="N4091">
            <v>18</v>
          </cell>
          <cell r="O4091">
            <v>1</v>
          </cell>
          <cell r="P4091">
            <v>419.66699999999997</v>
          </cell>
          <cell r="Q4091">
            <v>439.38400000000001</v>
          </cell>
          <cell r="R4091">
            <v>439.38400000000001</v>
          </cell>
        </row>
        <row r="4092">
          <cell r="A4092" t="str">
            <v xml:space="preserve">ПРОЕЗД МИРНЫЙ 6 </v>
          </cell>
          <cell r="B4092" t="str">
            <v xml:space="preserve">К Партизан 75 </v>
          </cell>
          <cell r="C4092" t="str">
            <v xml:space="preserve">Жилзаказчик </v>
          </cell>
          <cell r="D4092">
            <v>6441.2</v>
          </cell>
          <cell r="E4092">
            <v>26602</v>
          </cell>
          <cell r="F4092">
            <v>26597</v>
          </cell>
          <cell r="G4092">
            <v>0.37</v>
          </cell>
          <cell r="H4092">
            <v>1.19</v>
          </cell>
          <cell r="I4092">
            <v>4.5999999999999996</v>
          </cell>
          <cell r="J4092" t="str">
            <v xml:space="preserve">5 </v>
          </cell>
          <cell r="K4092">
            <v>167</v>
          </cell>
          <cell r="L4092">
            <v>0.452787</v>
          </cell>
          <cell r="M4092">
            <v>-19</v>
          </cell>
          <cell r="N4092">
            <v>18</v>
          </cell>
          <cell r="O4092">
            <v>1</v>
          </cell>
          <cell r="P4092">
            <v>661.05899999999997</v>
          </cell>
          <cell r="Q4092">
            <v>640.92200000000003</v>
          </cell>
          <cell r="R4092">
            <v>640.92200000000003</v>
          </cell>
        </row>
        <row r="4093">
          <cell r="A4093" t="str">
            <v xml:space="preserve">ПРОЕЗД МИРНЫЙ 6 </v>
          </cell>
          <cell r="B4093" t="str">
            <v xml:space="preserve">Калинина 1 кор 10 </v>
          </cell>
          <cell r="C4093" t="str">
            <v xml:space="preserve">Жилзаказчик </v>
          </cell>
          <cell r="D4093">
            <v>698.2</v>
          </cell>
          <cell r="E4093">
            <v>3308</v>
          </cell>
          <cell r="F4093">
            <v>2754.1</v>
          </cell>
          <cell r="G4093">
            <v>0.42</v>
          </cell>
          <cell r="H4093">
            <v>1.19</v>
          </cell>
          <cell r="I4093">
            <v>4.5999999999999996</v>
          </cell>
          <cell r="J4093" t="str">
            <v xml:space="preserve">3 </v>
          </cell>
          <cell r="K4093">
            <v>167</v>
          </cell>
          <cell r="L4093">
            <v>5.4168000000000001E-2</v>
          </cell>
          <cell r="M4093">
            <v>-19</v>
          </cell>
          <cell r="N4093">
            <v>18</v>
          </cell>
          <cell r="O4093">
            <v>1</v>
          </cell>
          <cell r="P4093">
            <v>79.084000000000003</v>
          </cell>
          <cell r="Q4093">
            <v>92.632000000000005</v>
          </cell>
          <cell r="R4093">
            <v>92.632000000000005</v>
          </cell>
        </row>
        <row r="4094">
          <cell r="A4094" t="str">
            <v xml:space="preserve">ПРОЕЗД МИРНЫЙ 6 </v>
          </cell>
          <cell r="B4094" t="str">
            <v xml:space="preserve">Калинина 1 кор 11 </v>
          </cell>
          <cell r="C4094" t="str">
            <v xml:space="preserve">Жилзаказчик </v>
          </cell>
          <cell r="D4094">
            <v>636.9</v>
          </cell>
          <cell r="E4094">
            <v>3107</v>
          </cell>
          <cell r="F4094">
            <v>3105</v>
          </cell>
          <cell r="G4094">
            <v>0.43</v>
          </cell>
          <cell r="H4094">
            <v>1.19</v>
          </cell>
          <cell r="I4094">
            <v>4.5999999999999996</v>
          </cell>
          <cell r="J4094" t="str">
            <v xml:space="preserve">2 </v>
          </cell>
          <cell r="K4094">
            <v>167</v>
          </cell>
          <cell r="L4094">
            <v>6.1644999999999998E-2</v>
          </cell>
          <cell r="M4094">
            <v>-19</v>
          </cell>
          <cell r="N4094">
            <v>18</v>
          </cell>
          <cell r="O4094">
            <v>1</v>
          </cell>
          <cell r="P4094">
            <v>90</v>
          </cell>
          <cell r="Q4094">
            <v>84.5</v>
          </cell>
          <cell r="R4094">
            <v>84.5</v>
          </cell>
        </row>
        <row r="4095">
          <cell r="A4095" t="str">
            <v xml:space="preserve">ПРОЕЗД МИРНЫЙ 6 </v>
          </cell>
          <cell r="B4095" t="str">
            <v xml:space="preserve">Калинина 1 кор 12 </v>
          </cell>
          <cell r="C4095" t="str">
            <v xml:space="preserve">Жилзаказчик </v>
          </cell>
          <cell r="D4095">
            <v>404.4</v>
          </cell>
          <cell r="E4095">
            <v>1818</v>
          </cell>
          <cell r="F4095">
            <v>1816</v>
          </cell>
          <cell r="G4095">
            <v>0.46</v>
          </cell>
          <cell r="H4095">
            <v>1.19</v>
          </cell>
          <cell r="I4095">
            <v>4.5999999999999996</v>
          </cell>
          <cell r="J4095" t="str">
            <v xml:space="preserve">2 </v>
          </cell>
          <cell r="K4095">
            <v>167</v>
          </cell>
          <cell r="L4095">
            <v>3.8412999999999996E-2</v>
          </cell>
          <cell r="M4095">
            <v>-19</v>
          </cell>
          <cell r="N4095">
            <v>18</v>
          </cell>
          <cell r="O4095">
            <v>1</v>
          </cell>
          <cell r="P4095">
            <v>56.082000000000001</v>
          </cell>
          <cell r="Q4095">
            <v>53.654000000000003</v>
          </cell>
          <cell r="R4095">
            <v>53.654000000000003</v>
          </cell>
        </row>
        <row r="4096">
          <cell r="A4096" t="str">
            <v xml:space="preserve">ПРОЕЗД МИРНЫЙ 6 </v>
          </cell>
          <cell r="B4096" t="str">
            <v xml:space="preserve">Калинина 1 кор 13 </v>
          </cell>
          <cell r="C4096" t="str">
            <v xml:space="preserve">Жилзаказчик </v>
          </cell>
          <cell r="D4096">
            <v>431.7</v>
          </cell>
          <cell r="E4096">
            <v>1836</v>
          </cell>
          <cell r="F4096">
            <v>1834</v>
          </cell>
          <cell r="G4096">
            <v>0.46</v>
          </cell>
          <cell r="H4096">
            <v>1.19</v>
          </cell>
          <cell r="I4096">
            <v>4.5999999999999996</v>
          </cell>
          <cell r="J4096" t="str">
            <v xml:space="preserve">2 </v>
          </cell>
          <cell r="K4096">
            <v>167</v>
          </cell>
          <cell r="L4096">
            <v>3.8793999999999995E-2</v>
          </cell>
          <cell r="M4096">
            <v>-19</v>
          </cell>
          <cell r="N4096">
            <v>18</v>
          </cell>
          <cell r="O4096">
            <v>1</v>
          </cell>
          <cell r="P4096">
            <v>56.637</v>
          </cell>
          <cell r="Q4096">
            <v>57.274999999999999</v>
          </cell>
          <cell r="R4096">
            <v>57.274999999999999</v>
          </cell>
        </row>
        <row r="4097">
          <cell r="A4097" t="str">
            <v xml:space="preserve">ПРОЕЗД МИРНЫЙ 6 </v>
          </cell>
          <cell r="B4097" t="str">
            <v xml:space="preserve">Калинина 1 кор 14 </v>
          </cell>
          <cell r="C4097" t="str">
            <v xml:space="preserve">Жилзаказчик </v>
          </cell>
          <cell r="D4097">
            <v>384.6</v>
          </cell>
          <cell r="E4097">
            <v>1886</v>
          </cell>
          <cell r="F4097">
            <v>1884</v>
          </cell>
          <cell r="G4097">
            <v>0.45</v>
          </cell>
          <cell r="H4097">
            <v>1.19</v>
          </cell>
          <cell r="I4097">
            <v>4.5999999999999996</v>
          </cell>
          <cell r="J4097" t="str">
            <v xml:space="preserve">2 </v>
          </cell>
          <cell r="K4097">
            <v>167</v>
          </cell>
          <cell r="L4097">
            <v>3.9675999999999996E-2</v>
          </cell>
          <cell r="M4097">
            <v>-19</v>
          </cell>
          <cell r="N4097">
            <v>18</v>
          </cell>
          <cell r="O4097">
            <v>1</v>
          </cell>
          <cell r="P4097">
            <v>57.927</v>
          </cell>
          <cell r="Q4097">
            <v>51.023000000000003</v>
          </cell>
          <cell r="R4097">
            <v>51.023000000000003</v>
          </cell>
        </row>
        <row r="4098">
          <cell r="A4098" t="str">
            <v xml:space="preserve">ПРОЕЗД МИРНЫЙ 6 </v>
          </cell>
          <cell r="B4098" t="str">
            <v xml:space="preserve">Калинина 1 кор 3 </v>
          </cell>
          <cell r="C4098" t="str">
            <v xml:space="preserve">Жилзаказчик </v>
          </cell>
          <cell r="D4098">
            <v>378.8</v>
          </cell>
          <cell r="E4098">
            <v>1445</v>
          </cell>
          <cell r="F4098">
            <v>1443</v>
          </cell>
          <cell r="G4098">
            <v>0.47</v>
          </cell>
          <cell r="H4098">
            <v>1.19</v>
          </cell>
          <cell r="I4098">
            <v>4.5999999999999996</v>
          </cell>
          <cell r="J4098" t="str">
            <v xml:space="preserve">2 </v>
          </cell>
          <cell r="K4098">
            <v>167</v>
          </cell>
          <cell r="L4098">
            <v>3.1460000000000002E-2</v>
          </cell>
          <cell r="M4098">
            <v>-19</v>
          </cell>
          <cell r="N4098">
            <v>18</v>
          </cell>
          <cell r="O4098">
            <v>1</v>
          </cell>
          <cell r="P4098">
            <v>45.93</v>
          </cell>
          <cell r="Q4098">
            <v>50.253999999999998</v>
          </cell>
          <cell r="R4098">
            <v>50.253999999999998</v>
          </cell>
        </row>
        <row r="4099">
          <cell r="A4099" t="str">
            <v xml:space="preserve">ПРОЕЗД МИРНЫЙ 6 </v>
          </cell>
          <cell r="B4099" t="str">
            <v xml:space="preserve">Калинина 1 кор 4 </v>
          </cell>
          <cell r="C4099" t="str">
            <v xml:space="preserve">Жилзаказчик </v>
          </cell>
          <cell r="D4099">
            <v>383.6</v>
          </cell>
          <cell r="E4099">
            <v>1608</v>
          </cell>
          <cell r="F4099">
            <v>1606</v>
          </cell>
          <cell r="G4099">
            <v>0.47</v>
          </cell>
          <cell r="H4099">
            <v>1.19</v>
          </cell>
          <cell r="I4099">
            <v>4.5999999999999996</v>
          </cell>
          <cell r="J4099" t="str">
            <v xml:space="preserve">2 </v>
          </cell>
          <cell r="K4099">
            <v>167</v>
          </cell>
          <cell r="L4099">
            <v>3.4640999999999998E-2</v>
          </cell>
          <cell r="M4099">
            <v>-19</v>
          </cell>
          <cell r="N4099">
            <v>18</v>
          </cell>
          <cell r="O4099">
            <v>1</v>
          </cell>
          <cell r="P4099">
            <v>50.573999999999998</v>
          </cell>
          <cell r="Q4099">
            <v>50.890999999999998</v>
          </cell>
          <cell r="R4099">
            <v>50.890999999999998</v>
          </cell>
        </row>
        <row r="4100">
          <cell r="A4100" t="str">
            <v xml:space="preserve">ПРОЕЗД МИРНЫЙ 6 </v>
          </cell>
          <cell r="B4100" t="str">
            <v xml:space="preserve">Калинина 1 кор 5 </v>
          </cell>
          <cell r="C4100" t="str">
            <v xml:space="preserve">Жилзаказчик </v>
          </cell>
          <cell r="D4100">
            <v>361.3</v>
          </cell>
          <cell r="E4100">
            <v>1602</v>
          </cell>
          <cell r="F4100">
            <v>1600</v>
          </cell>
          <cell r="G4100">
            <v>0.47</v>
          </cell>
          <cell r="H4100">
            <v>1.19</v>
          </cell>
          <cell r="I4100">
            <v>4.5999999999999996</v>
          </cell>
          <cell r="J4100" t="str">
            <v xml:space="preserve">2 </v>
          </cell>
          <cell r="K4100">
            <v>167</v>
          </cell>
          <cell r="L4100">
            <v>3.4512000000000001E-2</v>
          </cell>
          <cell r="M4100">
            <v>-19</v>
          </cell>
          <cell r="N4100">
            <v>18</v>
          </cell>
          <cell r="O4100">
            <v>1</v>
          </cell>
          <cell r="P4100">
            <v>50.387</v>
          </cell>
          <cell r="Q4100">
            <v>47.933</v>
          </cell>
          <cell r="R4100">
            <v>47.933</v>
          </cell>
        </row>
        <row r="4101">
          <cell r="A4101" t="str">
            <v xml:space="preserve">ПРОЕЗД МИРНЫЙ 6 </v>
          </cell>
          <cell r="B4101" t="str">
            <v xml:space="preserve">Калинина 1 кор 6 </v>
          </cell>
          <cell r="C4101" t="str">
            <v xml:space="preserve">Жилзаказчик </v>
          </cell>
          <cell r="D4101">
            <v>400.8</v>
          </cell>
          <cell r="E4101">
            <v>1808</v>
          </cell>
          <cell r="F4101">
            <v>1806</v>
          </cell>
          <cell r="G4101">
            <v>0.46</v>
          </cell>
          <cell r="H4101">
            <v>1.19</v>
          </cell>
          <cell r="I4101">
            <v>4.5999999999999996</v>
          </cell>
          <cell r="J4101" t="str">
            <v xml:space="preserve">2 </v>
          </cell>
          <cell r="K4101">
            <v>167</v>
          </cell>
          <cell r="L4101">
            <v>3.8200999999999999E-2</v>
          </cell>
          <cell r="M4101">
            <v>-19</v>
          </cell>
          <cell r="N4101">
            <v>18</v>
          </cell>
          <cell r="O4101">
            <v>1</v>
          </cell>
          <cell r="P4101">
            <v>55.771999999999998</v>
          </cell>
          <cell r="Q4101">
            <v>53.173000000000002</v>
          </cell>
          <cell r="R4101">
            <v>53.173000000000002</v>
          </cell>
        </row>
        <row r="4102">
          <cell r="A4102" t="str">
            <v xml:space="preserve">ПРОЕЗД МИРНЫЙ 6 </v>
          </cell>
          <cell r="B4102" t="str">
            <v xml:space="preserve">Калинина 1 кор 7 </v>
          </cell>
          <cell r="C4102" t="str">
            <v xml:space="preserve">Жилзаказчик </v>
          </cell>
          <cell r="D4102">
            <v>238.9</v>
          </cell>
          <cell r="E4102">
            <v>1824</v>
          </cell>
          <cell r="F4102">
            <v>1822</v>
          </cell>
          <cell r="G4102">
            <v>0.46</v>
          </cell>
          <cell r="H4102">
            <v>1.19</v>
          </cell>
          <cell r="I4102">
            <v>4.5999999999999996</v>
          </cell>
          <cell r="J4102" t="str">
            <v xml:space="preserve">2 </v>
          </cell>
          <cell r="K4102">
            <v>167</v>
          </cell>
          <cell r="L4102">
            <v>3.8540000000000005E-2</v>
          </cell>
          <cell r="M4102">
            <v>-19</v>
          </cell>
          <cell r="N4102">
            <v>18</v>
          </cell>
          <cell r="O4102">
            <v>1</v>
          </cell>
          <cell r="P4102">
            <v>56.268000000000001</v>
          </cell>
          <cell r="Q4102">
            <v>31.696999999999999</v>
          </cell>
          <cell r="R4102">
            <v>31.696999999999999</v>
          </cell>
        </row>
        <row r="4103">
          <cell r="A4103" t="str">
            <v xml:space="preserve">ПРОЕЗД МИРНЫЙ 6 </v>
          </cell>
          <cell r="B4103" t="str">
            <v xml:space="preserve">Калинина 1/9 общ </v>
          </cell>
          <cell r="C4103" t="str">
            <v xml:space="preserve">Жилзаказчик </v>
          </cell>
          <cell r="D4103">
            <v>766.3</v>
          </cell>
          <cell r="E4103">
            <v>4031</v>
          </cell>
          <cell r="F4103">
            <v>4028.99</v>
          </cell>
          <cell r="G4103">
            <v>0.4</v>
          </cell>
          <cell r="H4103">
            <v>1.19</v>
          </cell>
          <cell r="I4103">
            <v>4.5999999999999996</v>
          </cell>
          <cell r="J4103" t="str">
            <v xml:space="preserve">2 </v>
          </cell>
          <cell r="K4103">
            <v>167</v>
          </cell>
          <cell r="L4103">
            <v>7.4570000000000011E-2</v>
          </cell>
          <cell r="M4103">
            <v>-19</v>
          </cell>
          <cell r="N4103">
            <v>18</v>
          </cell>
          <cell r="O4103">
            <v>1</v>
          </cell>
          <cell r="P4103">
            <v>108.873</v>
          </cell>
          <cell r="Q4103">
            <v>101.664</v>
          </cell>
          <cell r="R4103">
            <v>101.664</v>
          </cell>
        </row>
        <row r="4104">
          <cell r="A4104" t="str">
            <v xml:space="preserve">ПРОЕЗД МИРНЫЙ 6 </v>
          </cell>
          <cell r="B4104" t="str">
            <v xml:space="preserve">Калинина 13 кор 41 </v>
          </cell>
          <cell r="C4104" t="str">
            <v xml:space="preserve">Жилзаказчик </v>
          </cell>
          <cell r="D4104">
            <v>3857.9</v>
          </cell>
          <cell r="E4104">
            <v>15159</v>
          </cell>
          <cell r="F4104">
            <v>15154</v>
          </cell>
          <cell r="G4104">
            <v>0.37</v>
          </cell>
          <cell r="H4104">
            <v>1.19</v>
          </cell>
          <cell r="I4104">
            <v>4.5999999999999996</v>
          </cell>
          <cell r="J4104" t="str">
            <v xml:space="preserve">5 </v>
          </cell>
          <cell r="K4104">
            <v>167</v>
          </cell>
          <cell r="L4104">
            <v>0.26009000000000004</v>
          </cell>
          <cell r="M4104">
            <v>-19</v>
          </cell>
          <cell r="N4104">
            <v>18</v>
          </cell>
          <cell r="O4104">
            <v>1</v>
          </cell>
          <cell r="P4104">
            <v>379.726</v>
          </cell>
          <cell r="Q4104">
            <v>383.87200000000001</v>
          </cell>
          <cell r="R4104">
            <v>383.87200000000001</v>
          </cell>
        </row>
        <row r="4105">
          <cell r="A4105" t="str">
            <v xml:space="preserve">ПРОЕЗД МИРНЫЙ 6 </v>
          </cell>
          <cell r="B4105" t="str">
            <v xml:space="preserve">Калинина 13 кор 43 </v>
          </cell>
          <cell r="C4105" t="str">
            <v xml:space="preserve">Жилзаказчик </v>
          </cell>
          <cell r="D4105">
            <v>4128.8999999999996</v>
          </cell>
          <cell r="E4105">
            <v>15853</v>
          </cell>
          <cell r="F4105">
            <v>15848</v>
          </cell>
          <cell r="G4105">
            <v>0.37</v>
          </cell>
          <cell r="H4105">
            <v>1.19</v>
          </cell>
          <cell r="I4105">
            <v>4.5999999999999996</v>
          </cell>
          <cell r="J4105" t="str">
            <v xml:space="preserve">5 </v>
          </cell>
          <cell r="K4105">
            <v>167</v>
          </cell>
          <cell r="L4105">
            <v>0.27200199999999997</v>
          </cell>
          <cell r="M4105">
            <v>-19</v>
          </cell>
          <cell r="N4105">
            <v>18</v>
          </cell>
          <cell r="O4105">
            <v>1</v>
          </cell>
          <cell r="P4105">
            <v>397.11700000000002</v>
          </cell>
          <cell r="Q4105">
            <v>410.83800000000002</v>
          </cell>
          <cell r="R4105">
            <v>410.83800000000002</v>
          </cell>
        </row>
        <row r="4106">
          <cell r="A4106" t="str">
            <v xml:space="preserve">ПРОЕЗД МИРНЫЙ 6 </v>
          </cell>
          <cell r="B4106" t="str">
            <v xml:space="preserve">Калинина 13 кор 44 </v>
          </cell>
          <cell r="C4106" t="str">
            <v xml:space="preserve">Жилзаказчик </v>
          </cell>
          <cell r="D4106">
            <v>4384.3</v>
          </cell>
          <cell r="E4106">
            <v>15265</v>
          </cell>
          <cell r="F4106">
            <v>15260</v>
          </cell>
          <cell r="G4106">
            <v>0.37</v>
          </cell>
          <cell r="H4106">
            <v>1.19</v>
          </cell>
          <cell r="I4106">
            <v>4.5999999999999996</v>
          </cell>
          <cell r="J4106" t="str">
            <v xml:space="preserve">5 </v>
          </cell>
          <cell r="K4106">
            <v>167</v>
          </cell>
          <cell r="L4106">
            <v>0.26191000000000003</v>
          </cell>
          <cell r="M4106">
            <v>-19</v>
          </cell>
          <cell r="N4106">
            <v>18</v>
          </cell>
          <cell r="O4106">
            <v>1</v>
          </cell>
          <cell r="P4106">
            <v>382.38400000000001</v>
          </cell>
          <cell r="Q4106">
            <v>436.25</v>
          </cell>
          <cell r="R4106">
            <v>436.25</v>
          </cell>
        </row>
        <row r="4107">
          <cell r="A4107" t="str">
            <v xml:space="preserve">ПРОЕЗД МИРНЫЙ 6 </v>
          </cell>
          <cell r="B4107" t="str">
            <v xml:space="preserve">Калинина 13 кор 47 </v>
          </cell>
          <cell r="C4107" t="str">
            <v xml:space="preserve">Жилзаказчик </v>
          </cell>
          <cell r="D4107">
            <v>2488</v>
          </cell>
          <cell r="E4107">
            <v>10769</v>
          </cell>
          <cell r="F4107">
            <v>10130</v>
          </cell>
          <cell r="G4107">
            <v>0.39</v>
          </cell>
          <cell r="H4107">
            <v>1.19</v>
          </cell>
          <cell r="I4107">
            <v>4.5999999999999996</v>
          </cell>
          <cell r="J4107" t="str">
            <v xml:space="preserve">9 </v>
          </cell>
          <cell r="K4107">
            <v>167</v>
          </cell>
          <cell r="L4107">
            <v>0.18279099999999998</v>
          </cell>
          <cell r="M4107">
            <v>-19</v>
          </cell>
          <cell r="N4107">
            <v>18</v>
          </cell>
          <cell r="O4107">
            <v>1</v>
          </cell>
          <cell r="P4107">
            <v>266.87099999999998</v>
          </cell>
          <cell r="Q4107">
            <v>247.56399999999999</v>
          </cell>
          <cell r="R4107">
            <v>247.56399999999999</v>
          </cell>
        </row>
        <row r="4108">
          <cell r="A4108" t="str">
            <v xml:space="preserve">ПРОЕЗД МИРНЫЙ 6 </v>
          </cell>
          <cell r="B4108" t="str">
            <v xml:space="preserve">Калинина 13 кор 48 </v>
          </cell>
          <cell r="C4108" t="str">
            <v xml:space="preserve">Жилзаказчик </v>
          </cell>
          <cell r="D4108">
            <v>2484.1</v>
          </cell>
          <cell r="E4108">
            <v>10769</v>
          </cell>
          <cell r="F4108">
            <v>10105</v>
          </cell>
          <cell r="G4108">
            <v>0.39</v>
          </cell>
          <cell r="H4108">
            <v>1.19</v>
          </cell>
          <cell r="I4108">
            <v>4.5999999999999996</v>
          </cell>
          <cell r="J4108" t="str">
            <v xml:space="preserve">9 </v>
          </cell>
          <cell r="K4108">
            <v>167</v>
          </cell>
          <cell r="L4108">
            <v>0.18234</v>
          </cell>
          <cell r="M4108">
            <v>-19</v>
          </cell>
          <cell r="N4108">
            <v>18</v>
          </cell>
          <cell r="O4108">
            <v>1</v>
          </cell>
          <cell r="P4108">
            <v>266.214</v>
          </cell>
          <cell r="Q4108">
            <v>247.17699999999999</v>
          </cell>
          <cell r="R4108">
            <v>247.17699999999999</v>
          </cell>
        </row>
        <row r="4109">
          <cell r="A4109" t="str">
            <v xml:space="preserve">ПРОЕЗД МИРНЫЙ 6 </v>
          </cell>
          <cell r="B4109" t="str">
            <v xml:space="preserve">Калинина 13 кор 49 </v>
          </cell>
          <cell r="C4109" t="str">
            <v xml:space="preserve">Жилзаказчик </v>
          </cell>
          <cell r="D4109">
            <v>2493.5</v>
          </cell>
          <cell r="E4109">
            <v>10064</v>
          </cell>
          <cell r="F4109">
            <v>10055</v>
          </cell>
          <cell r="G4109">
            <v>0.39</v>
          </cell>
          <cell r="H4109">
            <v>1.19</v>
          </cell>
          <cell r="I4109">
            <v>4.5999999999999996</v>
          </cell>
          <cell r="J4109" t="str">
            <v xml:space="preserve">9 </v>
          </cell>
          <cell r="K4109">
            <v>167</v>
          </cell>
          <cell r="L4109">
            <v>0.18143699999999999</v>
          </cell>
          <cell r="M4109">
            <v>-19</v>
          </cell>
          <cell r="N4109">
            <v>18</v>
          </cell>
          <cell r="O4109">
            <v>1</v>
          </cell>
          <cell r="P4109">
            <v>264.89499999999998</v>
          </cell>
          <cell r="Q4109">
            <v>248.11099999999999</v>
          </cell>
          <cell r="R4109">
            <v>248.11099999999999</v>
          </cell>
        </row>
        <row r="4110">
          <cell r="A4110" t="str">
            <v xml:space="preserve">ПРОЕЗД МИРНЫЙ 6 </v>
          </cell>
          <cell r="B4110" t="str">
            <v xml:space="preserve">Калинина 13 кор 50 </v>
          </cell>
          <cell r="C4110" t="str">
            <v xml:space="preserve">Жилзаказчик </v>
          </cell>
          <cell r="D4110">
            <v>2495.1</v>
          </cell>
          <cell r="E4110">
            <v>10755</v>
          </cell>
          <cell r="F4110">
            <v>10030</v>
          </cell>
          <cell r="G4110">
            <v>0.39</v>
          </cell>
          <cell r="H4110">
            <v>1.19</v>
          </cell>
          <cell r="I4110">
            <v>4.5999999999999996</v>
          </cell>
          <cell r="J4110" t="str">
            <v xml:space="preserve">9 </v>
          </cell>
          <cell r="K4110">
            <v>167</v>
          </cell>
          <cell r="L4110">
            <v>0.181452</v>
          </cell>
          <cell r="M4110">
            <v>-19</v>
          </cell>
          <cell r="N4110">
            <v>18</v>
          </cell>
          <cell r="O4110">
            <v>1</v>
          </cell>
          <cell r="P4110">
            <v>264.91500000000002</v>
          </cell>
          <cell r="Q4110">
            <v>248.27199999999999</v>
          </cell>
          <cell r="R4110">
            <v>248.27199999999999</v>
          </cell>
        </row>
        <row r="4111">
          <cell r="A4111" t="str">
            <v xml:space="preserve">ПРОЕЗД МИРНЫЙ 6 </v>
          </cell>
          <cell r="B4111" t="str">
            <v xml:space="preserve">Калинина 68 </v>
          </cell>
          <cell r="C4111" t="str">
            <v xml:space="preserve">Жилзаказчик </v>
          </cell>
          <cell r="D4111">
            <v>1915.8</v>
          </cell>
          <cell r="E4111">
            <v>7388</v>
          </cell>
          <cell r="F4111">
            <v>7384.02</v>
          </cell>
          <cell r="G4111">
            <v>0.42</v>
          </cell>
          <cell r="H4111">
            <v>1.19</v>
          </cell>
          <cell r="I4111">
            <v>4.5999999999999996</v>
          </cell>
          <cell r="J4111" t="str">
            <v xml:space="preserve">4 </v>
          </cell>
          <cell r="K4111">
            <v>167</v>
          </cell>
          <cell r="L4111">
            <v>0.142489</v>
          </cell>
          <cell r="M4111">
            <v>-19</v>
          </cell>
          <cell r="N4111">
            <v>18</v>
          </cell>
          <cell r="O4111">
            <v>1</v>
          </cell>
          <cell r="P4111">
            <v>208.03100000000001</v>
          </cell>
          <cell r="Q4111">
            <v>254.17</v>
          </cell>
          <cell r="R4111">
            <v>254.17</v>
          </cell>
        </row>
        <row r="4112">
          <cell r="A4112" t="str">
            <v xml:space="preserve">ПРОЕЗД МИРНЫЙ 6 </v>
          </cell>
          <cell r="B4112" t="str">
            <v xml:space="preserve">Калинина 72 </v>
          </cell>
          <cell r="C4112" t="str">
            <v xml:space="preserve">Жилзаказчик </v>
          </cell>
          <cell r="D4112">
            <v>2714.1</v>
          </cell>
          <cell r="E4112">
            <v>9379</v>
          </cell>
          <cell r="F4112">
            <v>9374</v>
          </cell>
          <cell r="G4112">
            <v>0.4</v>
          </cell>
          <cell r="H4112">
            <v>1.19</v>
          </cell>
          <cell r="I4112">
            <v>4.5999999999999996</v>
          </cell>
          <cell r="J4112" t="str">
            <v xml:space="preserve">5 </v>
          </cell>
          <cell r="K4112">
            <v>167</v>
          </cell>
          <cell r="L4112">
            <v>0.17219299999999998</v>
          </cell>
          <cell r="M4112">
            <v>-19</v>
          </cell>
          <cell r="N4112">
            <v>18</v>
          </cell>
          <cell r="O4112">
            <v>1</v>
          </cell>
          <cell r="P4112">
            <v>251.398</v>
          </cell>
          <cell r="Q4112">
            <v>270.06299999999999</v>
          </cell>
          <cell r="R4112">
            <v>270.06299999999999</v>
          </cell>
        </row>
        <row r="4113">
          <cell r="A4113" t="str">
            <v xml:space="preserve">ПРОЕЗД МИРНЫЙ 6 </v>
          </cell>
          <cell r="B4113" t="str">
            <v xml:space="preserve">Калинина 74 </v>
          </cell>
          <cell r="C4113" t="str">
            <v xml:space="preserve">Жилзаказчик </v>
          </cell>
          <cell r="D4113">
            <v>1971.6</v>
          </cell>
          <cell r="E4113">
            <v>8282</v>
          </cell>
          <cell r="F4113">
            <v>8278</v>
          </cell>
          <cell r="G4113">
            <v>0.41</v>
          </cell>
          <cell r="H4113">
            <v>1.19</v>
          </cell>
          <cell r="I4113">
            <v>4.5999999999999996</v>
          </cell>
          <cell r="J4113" t="str">
            <v xml:space="preserve">4 </v>
          </cell>
          <cell r="K4113">
            <v>167</v>
          </cell>
          <cell r="L4113">
            <v>0.15628400000000001</v>
          </cell>
          <cell r="M4113">
            <v>-19</v>
          </cell>
          <cell r="N4113">
            <v>18</v>
          </cell>
          <cell r="O4113">
            <v>1</v>
          </cell>
          <cell r="P4113">
            <v>228.17099999999999</v>
          </cell>
          <cell r="Q4113">
            <v>261.572</v>
          </cell>
          <cell r="R4113">
            <v>261.572</v>
          </cell>
        </row>
        <row r="4114">
          <cell r="A4114" t="str">
            <v xml:space="preserve">ПРОЕЗД МИРНЫЙ 6 </v>
          </cell>
          <cell r="B4114" t="str">
            <v xml:space="preserve">Калинина 74А </v>
          </cell>
          <cell r="C4114" t="str">
            <v xml:space="preserve">Жилзаказчик </v>
          </cell>
          <cell r="D4114">
            <v>1977.3</v>
          </cell>
          <cell r="E4114">
            <v>8282</v>
          </cell>
          <cell r="F4114">
            <v>8278</v>
          </cell>
          <cell r="G4114">
            <v>0.41</v>
          </cell>
          <cell r="H4114">
            <v>1.19</v>
          </cell>
          <cell r="I4114">
            <v>4.5999999999999996</v>
          </cell>
          <cell r="J4114" t="str">
            <v xml:space="preserve">4 </v>
          </cell>
          <cell r="K4114">
            <v>167</v>
          </cell>
          <cell r="L4114">
            <v>0.15628400000000001</v>
          </cell>
          <cell r="M4114">
            <v>-19</v>
          </cell>
          <cell r="N4114">
            <v>18</v>
          </cell>
          <cell r="O4114">
            <v>1</v>
          </cell>
          <cell r="P4114">
            <v>228.17099999999999</v>
          </cell>
          <cell r="Q4114">
            <v>262.32900000000001</v>
          </cell>
          <cell r="R4114">
            <v>262.32900000000001</v>
          </cell>
        </row>
        <row r="4115">
          <cell r="A4115" t="str">
            <v xml:space="preserve">ПРОЕЗД МИРНЫЙ 6 </v>
          </cell>
          <cell r="B4115" t="str">
            <v xml:space="preserve">Калинина 76/1 </v>
          </cell>
          <cell r="C4115" t="str">
            <v xml:space="preserve">Жилзаказчик </v>
          </cell>
          <cell r="D4115">
            <v>1417.6</v>
          </cell>
          <cell r="E4115">
            <v>5942</v>
          </cell>
          <cell r="F4115">
            <v>5934</v>
          </cell>
          <cell r="G4115">
            <v>0.37</v>
          </cell>
          <cell r="H4115">
            <v>1.19</v>
          </cell>
          <cell r="I4115">
            <v>4.5999999999999996</v>
          </cell>
          <cell r="J4115" t="str">
            <v xml:space="preserve">3 </v>
          </cell>
          <cell r="K4115">
            <v>167</v>
          </cell>
          <cell r="L4115">
            <v>0.10212099999999999</v>
          </cell>
          <cell r="M4115">
            <v>-19</v>
          </cell>
          <cell r="N4115">
            <v>18</v>
          </cell>
          <cell r="O4115">
            <v>1</v>
          </cell>
          <cell r="P4115">
            <v>149.09399999999999</v>
          </cell>
          <cell r="Q4115">
            <v>188.072</v>
          </cell>
          <cell r="R4115">
            <v>188.072</v>
          </cell>
        </row>
        <row r="4116">
          <cell r="A4116" t="str">
            <v xml:space="preserve">ПРОЕЗД МИРНЫЙ 6 </v>
          </cell>
          <cell r="B4116" t="str">
            <v xml:space="preserve">Калинина 76/2 </v>
          </cell>
          <cell r="C4116" t="str">
            <v xml:space="preserve">Жилзаказчик </v>
          </cell>
          <cell r="D4116">
            <v>379</v>
          </cell>
          <cell r="E4116">
            <v>1844</v>
          </cell>
          <cell r="F4116">
            <v>1836</v>
          </cell>
          <cell r="G4116">
            <v>0.46</v>
          </cell>
          <cell r="H4116">
            <v>1.19</v>
          </cell>
          <cell r="I4116">
            <v>4.5999999999999996</v>
          </cell>
          <cell r="J4116" t="str">
            <v xml:space="preserve">2 </v>
          </cell>
          <cell r="K4116">
            <v>167</v>
          </cell>
          <cell r="L4116">
            <v>3.8751000000000001E-2</v>
          </cell>
          <cell r="M4116">
            <v>-19</v>
          </cell>
          <cell r="N4116">
            <v>18</v>
          </cell>
          <cell r="O4116">
            <v>1</v>
          </cell>
          <cell r="P4116">
            <v>56.576000000000001</v>
          </cell>
          <cell r="Q4116">
            <v>50.281999999999996</v>
          </cell>
          <cell r="R4116">
            <v>50.281999999999996</v>
          </cell>
        </row>
        <row r="4117">
          <cell r="A4117" t="str">
            <v xml:space="preserve">ПРОЕЗД МИРНЫЙ 6 </v>
          </cell>
          <cell r="B4117" t="str">
            <v xml:space="preserve">Калинина 78/1 </v>
          </cell>
          <cell r="C4117" t="str">
            <v xml:space="preserve">Жилзаказчик </v>
          </cell>
          <cell r="D4117">
            <v>1426.2</v>
          </cell>
          <cell r="E4117">
            <v>5995</v>
          </cell>
          <cell r="F4117">
            <v>5992.02</v>
          </cell>
          <cell r="G4117">
            <v>0.37</v>
          </cell>
          <cell r="H4117">
            <v>1.19</v>
          </cell>
          <cell r="I4117">
            <v>4.5999999999999996</v>
          </cell>
          <cell r="J4117" t="str">
            <v xml:space="preserve">3 </v>
          </cell>
          <cell r="K4117">
            <v>167</v>
          </cell>
          <cell r="L4117">
            <v>0.10284199999999999</v>
          </cell>
          <cell r="M4117">
            <v>-19</v>
          </cell>
          <cell r="N4117">
            <v>18</v>
          </cell>
          <cell r="O4117">
            <v>1</v>
          </cell>
          <cell r="P4117">
            <v>150.14599999999999</v>
          </cell>
          <cell r="Q4117">
            <v>189.21700000000001</v>
          </cell>
          <cell r="R4117">
            <v>189.21700000000001</v>
          </cell>
        </row>
        <row r="4118">
          <cell r="A4118" t="str">
            <v xml:space="preserve">ПРОЕЗД МИРНЫЙ 6 </v>
          </cell>
          <cell r="B4118" t="str">
            <v xml:space="preserve">Калинина 78/2 </v>
          </cell>
          <cell r="C4118" t="str">
            <v xml:space="preserve">Жилзаказчик </v>
          </cell>
          <cell r="D4118">
            <v>374.2</v>
          </cell>
          <cell r="E4118">
            <v>1660</v>
          </cell>
          <cell r="F4118">
            <v>1600</v>
          </cell>
          <cell r="G4118">
            <v>0.56000000000000005</v>
          </cell>
          <cell r="H4118">
            <v>1.19</v>
          </cell>
          <cell r="I4118">
            <v>4.5999999999999996</v>
          </cell>
          <cell r="J4118" t="str">
            <v xml:space="preserve">2 </v>
          </cell>
          <cell r="K4118">
            <v>167</v>
          </cell>
          <cell r="L4118">
            <v>4.1562999999999996E-2</v>
          </cell>
          <cell r="M4118">
            <v>-19</v>
          </cell>
          <cell r="N4118">
            <v>18</v>
          </cell>
          <cell r="O4118">
            <v>1</v>
          </cell>
          <cell r="P4118">
            <v>60.68</v>
          </cell>
          <cell r="Q4118">
            <v>49.646999999999998</v>
          </cell>
          <cell r="R4118">
            <v>49.646999999999998</v>
          </cell>
        </row>
        <row r="4119">
          <cell r="A4119" t="str">
            <v xml:space="preserve">ПРОЕЗД МИРНЫЙ 6 </v>
          </cell>
          <cell r="B4119" t="str">
            <v xml:space="preserve">Темрюкская 69 </v>
          </cell>
          <cell r="C4119" t="str">
            <v xml:space="preserve">Жилзаказчик </v>
          </cell>
          <cell r="D4119">
            <v>2611.08</v>
          </cell>
          <cell r="E4119">
            <v>9511</v>
          </cell>
          <cell r="F4119">
            <v>8990.5299999999988</v>
          </cell>
          <cell r="G4119">
            <v>0.4</v>
          </cell>
          <cell r="H4119">
            <v>1.19</v>
          </cell>
          <cell r="I4119">
            <v>4.5999999999999996</v>
          </cell>
          <cell r="J4119" t="str">
            <v xml:space="preserve">5 </v>
          </cell>
          <cell r="K4119">
            <v>167</v>
          </cell>
          <cell r="L4119">
            <v>0.16473099999999999</v>
          </cell>
          <cell r="M4119">
            <v>-19</v>
          </cell>
          <cell r="N4119">
            <v>18</v>
          </cell>
          <cell r="O4119">
            <v>1</v>
          </cell>
          <cell r="P4119">
            <v>238.66499999999999</v>
          </cell>
          <cell r="Q4119">
            <v>258.28800000000001</v>
          </cell>
          <cell r="R4119">
            <v>258.28800000000001</v>
          </cell>
        </row>
        <row r="4120">
          <cell r="A4120" t="str">
            <v xml:space="preserve">ПРОЕЗД МИРНЫЙ 6 </v>
          </cell>
          <cell r="B4120" t="str">
            <v xml:space="preserve">Толбухина/Лукьян 95/3 </v>
          </cell>
          <cell r="C4120" t="str">
            <v xml:space="preserve">Жилзаказчик </v>
          </cell>
          <cell r="D4120">
            <v>3065.7</v>
          </cell>
          <cell r="E4120">
            <v>12559</v>
          </cell>
          <cell r="F4120">
            <v>12550</v>
          </cell>
          <cell r="G4120">
            <v>0.38</v>
          </cell>
          <cell r="H4120">
            <v>1.19</v>
          </cell>
          <cell r="I4120">
            <v>4.5999999999999996</v>
          </cell>
          <cell r="J4120" t="str">
            <v xml:space="preserve">9 </v>
          </cell>
          <cell r="K4120">
            <v>167</v>
          </cell>
          <cell r="L4120">
            <v>0.218308</v>
          </cell>
          <cell r="M4120">
            <v>-19</v>
          </cell>
          <cell r="N4120">
            <v>18</v>
          </cell>
          <cell r="O4120">
            <v>1</v>
          </cell>
          <cell r="P4120">
            <v>318.72500000000002</v>
          </cell>
          <cell r="Q4120">
            <v>305.04899999999998</v>
          </cell>
          <cell r="R4120">
            <v>305.04899999999998</v>
          </cell>
        </row>
        <row r="4121">
          <cell r="A4121" t="str">
            <v xml:space="preserve">ПРОЕЗД МИРНЫЙ 6 </v>
          </cell>
          <cell r="B4121" t="str">
            <v xml:space="preserve">Толбухина/Лукьян 95/4 </v>
          </cell>
          <cell r="C4121" t="str">
            <v xml:space="preserve">Жилзаказчик </v>
          </cell>
          <cell r="D4121">
            <v>3064.1</v>
          </cell>
          <cell r="E4121">
            <v>28609</v>
          </cell>
          <cell r="F4121">
            <v>12550</v>
          </cell>
          <cell r="G4121">
            <v>0.38</v>
          </cell>
          <cell r="H4121">
            <v>1.19</v>
          </cell>
          <cell r="I4121">
            <v>4.5999999999999996</v>
          </cell>
          <cell r="J4121" t="str">
            <v xml:space="preserve">9 </v>
          </cell>
          <cell r="K4121">
            <v>167</v>
          </cell>
          <cell r="L4121">
            <v>0.218308</v>
          </cell>
          <cell r="M4121">
            <v>-19</v>
          </cell>
          <cell r="N4121">
            <v>18</v>
          </cell>
          <cell r="O4121">
            <v>1</v>
          </cell>
          <cell r="P4121">
            <v>318.72500000000002</v>
          </cell>
          <cell r="Q4121">
            <v>304.88900000000001</v>
          </cell>
          <cell r="R4121">
            <v>304.88900000000001</v>
          </cell>
        </row>
        <row r="4122">
          <cell r="A4122" t="str">
            <v xml:space="preserve">ПРОЕЗД МИРНЫЙ 6 </v>
          </cell>
          <cell r="B4122" t="str">
            <v xml:space="preserve">Уч Куб Красная 10 </v>
          </cell>
          <cell r="C4122" t="str">
            <v xml:space="preserve">Жилзаказчик </v>
          </cell>
          <cell r="D4122">
            <v>2704.1</v>
          </cell>
          <cell r="E4122">
            <v>13579</v>
          </cell>
          <cell r="F4122">
            <v>10701.83</v>
          </cell>
          <cell r="G4122">
            <v>0.37</v>
          </cell>
          <cell r="H4122">
            <v>1.19</v>
          </cell>
          <cell r="I4122">
            <v>4.5999999999999996</v>
          </cell>
          <cell r="J4122" t="str">
            <v xml:space="preserve">5 </v>
          </cell>
          <cell r="K4122">
            <v>167</v>
          </cell>
          <cell r="L4122">
            <v>0.18367699999999998</v>
          </cell>
          <cell r="M4122">
            <v>-19</v>
          </cell>
          <cell r="N4122">
            <v>18</v>
          </cell>
          <cell r="O4122">
            <v>1</v>
          </cell>
          <cell r="P4122">
            <v>268.16399999999999</v>
          </cell>
          <cell r="Q4122">
            <v>269.06799999999998</v>
          </cell>
          <cell r="R4122">
            <v>269.06799999999998</v>
          </cell>
        </row>
        <row r="4123">
          <cell r="A4123" t="str">
            <v xml:space="preserve">ПРОЕЗД МИРНЫЙ 6 </v>
          </cell>
          <cell r="B4123" t="str">
            <v xml:space="preserve">Уч Куб Красная 11 </v>
          </cell>
          <cell r="C4123" t="str">
            <v xml:space="preserve">Жилзаказчик </v>
          </cell>
          <cell r="D4123">
            <v>4013.4</v>
          </cell>
          <cell r="E4123">
            <v>16083</v>
          </cell>
          <cell r="F4123">
            <v>16078</v>
          </cell>
          <cell r="G4123">
            <v>0.37</v>
          </cell>
          <cell r="H4123">
            <v>1.19</v>
          </cell>
          <cell r="I4123">
            <v>4.5999999999999996</v>
          </cell>
          <cell r="J4123" t="str">
            <v xml:space="preserve">5 </v>
          </cell>
          <cell r="K4123">
            <v>167</v>
          </cell>
          <cell r="L4123">
            <v>0.275949</v>
          </cell>
          <cell r="M4123">
            <v>-19</v>
          </cell>
          <cell r="N4123">
            <v>18</v>
          </cell>
          <cell r="O4123">
            <v>1</v>
          </cell>
          <cell r="P4123">
            <v>402.87900000000002</v>
          </cell>
          <cell r="Q4123">
            <v>399.34500000000003</v>
          </cell>
          <cell r="R4123">
            <v>399.34500000000003</v>
          </cell>
        </row>
        <row r="4124">
          <cell r="A4124" t="str">
            <v xml:space="preserve">ПРОЕЗД МИРНЫЙ 6 </v>
          </cell>
          <cell r="B4124" t="str">
            <v xml:space="preserve">Уч Куб Красная 12 </v>
          </cell>
          <cell r="C4124" t="str">
            <v xml:space="preserve">Жилзаказчик </v>
          </cell>
          <cell r="D4124">
            <v>4424</v>
          </cell>
          <cell r="E4124">
            <v>18203</v>
          </cell>
          <cell r="F4124">
            <v>18281.2</v>
          </cell>
          <cell r="G4124">
            <v>0.37</v>
          </cell>
          <cell r="H4124">
            <v>1.19</v>
          </cell>
          <cell r="I4124">
            <v>4.5999999999999996</v>
          </cell>
          <cell r="J4124" t="str">
            <v xml:space="preserve">5 </v>
          </cell>
          <cell r="K4124">
            <v>167</v>
          </cell>
          <cell r="L4124">
            <v>0.31376299999999996</v>
          </cell>
          <cell r="M4124">
            <v>-19</v>
          </cell>
          <cell r="N4124">
            <v>18</v>
          </cell>
          <cell r="O4124">
            <v>1</v>
          </cell>
          <cell r="P4124">
            <v>456.00200000000001</v>
          </cell>
          <cell r="Q4124">
            <v>438.13400000000001</v>
          </cell>
          <cell r="R4124">
            <v>438.13400000000001</v>
          </cell>
        </row>
        <row r="4125">
          <cell r="A4125" t="str">
            <v xml:space="preserve">ПРОЕЗД МИРНЫЙ 6 </v>
          </cell>
          <cell r="B4125" t="str">
            <v xml:space="preserve">Уч Куб Красная 13 </v>
          </cell>
          <cell r="C4125" t="str">
            <v xml:space="preserve">Жилзаказчик </v>
          </cell>
          <cell r="D4125">
            <v>3462.5</v>
          </cell>
          <cell r="E4125">
            <v>13058</v>
          </cell>
          <cell r="F4125">
            <v>13071.5</v>
          </cell>
          <cell r="G4125">
            <v>0.37</v>
          </cell>
          <cell r="H4125">
            <v>1.19</v>
          </cell>
          <cell r="I4125">
            <v>4.5999999999999996</v>
          </cell>
          <cell r="J4125" t="str">
            <v xml:space="preserve">4 </v>
          </cell>
          <cell r="K4125">
            <v>167</v>
          </cell>
          <cell r="L4125">
            <v>0.22434799999999999</v>
          </cell>
          <cell r="M4125">
            <v>-19</v>
          </cell>
          <cell r="N4125">
            <v>18</v>
          </cell>
          <cell r="O4125">
            <v>1</v>
          </cell>
          <cell r="P4125">
            <v>327.10500000000002</v>
          </cell>
          <cell r="Q4125">
            <v>458.78699999999998</v>
          </cell>
          <cell r="R4125">
            <v>458.78699999999998</v>
          </cell>
        </row>
        <row r="4126">
          <cell r="A4126" t="str">
            <v xml:space="preserve">ПРОЕЗД МИРНЫЙ 6 </v>
          </cell>
          <cell r="B4126" t="str">
            <v xml:space="preserve">Уч Куб Красная 1кв3.14 </v>
          </cell>
          <cell r="C4126" t="str">
            <v xml:space="preserve">Жилзаказчик </v>
          </cell>
          <cell r="D4126">
            <v>97.2</v>
          </cell>
          <cell r="E4126">
            <v>245</v>
          </cell>
          <cell r="F4126">
            <v>231.33</v>
          </cell>
          <cell r="G4126">
            <v>0.46</v>
          </cell>
          <cell r="H4126">
            <v>1.19</v>
          </cell>
          <cell r="I4126">
            <v>4.5999999999999996</v>
          </cell>
          <cell r="J4126" t="str">
            <v xml:space="preserve">2 </v>
          </cell>
          <cell r="K4126">
            <v>167</v>
          </cell>
          <cell r="L4126">
            <v>4.9789999999999999E-3</v>
          </cell>
          <cell r="M4126">
            <v>-19</v>
          </cell>
          <cell r="N4126">
            <v>18</v>
          </cell>
          <cell r="O4126">
            <v>1</v>
          </cell>
          <cell r="P4126">
            <v>7.2690000000000001</v>
          </cell>
          <cell r="Q4126">
            <v>12.896000000000001</v>
          </cell>
          <cell r="R4126">
            <v>12.896000000000001</v>
          </cell>
        </row>
        <row r="4127">
          <cell r="A4127" t="str">
            <v xml:space="preserve">ПРОЕЗД МИРНЫЙ 6 </v>
          </cell>
          <cell r="B4127" t="str">
            <v xml:space="preserve">Уч Куб Красная 2 кв.1-7,9,10,13,15,16 </v>
          </cell>
          <cell r="C4127" t="str">
            <v xml:space="preserve">Жилзаказчик </v>
          </cell>
          <cell r="D4127">
            <v>547.4</v>
          </cell>
          <cell r="E4127">
            <v>1328</v>
          </cell>
          <cell r="F4127">
            <v>1263.24</v>
          </cell>
          <cell r="G4127">
            <v>0.47</v>
          </cell>
          <cell r="H4127">
            <v>1.19</v>
          </cell>
          <cell r="I4127">
            <v>4.5999999999999996</v>
          </cell>
          <cell r="J4127" t="str">
            <v xml:space="preserve">2 </v>
          </cell>
          <cell r="K4127">
            <v>167</v>
          </cell>
          <cell r="L4127">
            <v>2.7247999999999998E-2</v>
          </cell>
          <cell r="M4127">
            <v>-19</v>
          </cell>
          <cell r="N4127">
            <v>18</v>
          </cell>
          <cell r="O4127">
            <v>1</v>
          </cell>
          <cell r="P4127">
            <v>39.780999999999999</v>
          </cell>
          <cell r="Q4127">
            <v>72.626000000000005</v>
          </cell>
          <cell r="R4127">
            <v>72.626000000000005</v>
          </cell>
        </row>
        <row r="4128">
          <cell r="A4128" t="str">
            <v xml:space="preserve">ПРОЕЗД МИРНЫЙ 6 </v>
          </cell>
          <cell r="B4128" t="str">
            <v xml:space="preserve">Уч Куб Красная 4 кв 1-8,10 </v>
          </cell>
          <cell r="C4128" t="str">
            <v xml:space="preserve">Жилзаказчик </v>
          </cell>
          <cell r="D4128">
            <v>522.4</v>
          </cell>
          <cell r="E4128">
            <v>1411</v>
          </cell>
          <cell r="F4128">
            <v>1342.66</v>
          </cell>
          <cell r="G4128">
            <v>0.56000000000000005</v>
          </cell>
          <cell r="H4128">
            <v>1.19</v>
          </cell>
          <cell r="I4128">
            <v>4.5999999999999996</v>
          </cell>
          <cell r="J4128" t="str">
            <v xml:space="preserve">2 </v>
          </cell>
          <cell r="K4128">
            <v>167</v>
          </cell>
          <cell r="L4128">
            <v>3.4691E-2</v>
          </cell>
          <cell r="M4128">
            <v>-19</v>
          </cell>
          <cell r="N4128">
            <v>18</v>
          </cell>
          <cell r="O4128">
            <v>1</v>
          </cell>
          <cell r="P4128">
            <v>50.648000000000003</v>
          </cell>
          <cell r="Q4128">
            <v>69.308999999999997</v>
          </cell>
          <cell r="R4128">
            <v>69.308999999999997</v>
          </cell>
        </row>
        <row r="4129">
          <cell r="A4129" t="str">
            <v xml:space="preserve">ПРОЕЗД МИРНЫЙ 6 </v>
          </cell>
          <cell r="B4129" t="str">
            <v xml:space="preserve">Уч Куб Красная 5 кух кв 1,2 </v>
          </cell>
          <cell r="C4129" t="str">
            <v xml:space="preserve">Жилзаказчик </v>
          </cell>
          <cell r="D4129">
            <v>56.7</v>
          </cell>
          <cell r="E4129">
            <v>129</v>
          </cell>
          <cell r="F4129">
            <v>119</v>
          </cell>
          <cell r="G4129">
            <v>0.54</v>
          </cell>
          <cell r="H4129">
            <v>1.19</v>
          </cell>
          <cell r="I4129">
            <v>4.5999999999999996</v>
          </cell>
          <cell r="J4129" t="str">
            <v xml:space="preserve">4 </v>
          </cell>
          <cell r="K4129">
            <v>167</v>
          </cell>
          <cell r="L4129">
            <v>2.9909999999999997E-3</v>
          </cell>
          <cell r="M4129">
            <v>-19</v>
          </cell>
          <cell r="N4129">
            <v>18</v>
          </cell>
          <cell r="O4129">
            <v>1</v>
          </cell>
          <cell r="P4129">
            <v>4.367</v>
          </cell>
          <cell r="Q4129">
            <v>7.5229999999999997</v>
          </cell>
          <cell r="R4129">
            <v>7.5229999999999997</v>
          </cell>
        </row>
        <row r="4130">
          <cell r="A4130" t="str">
            <v xml:space="preserve">ПРОЕЗД МИРНЫЙ 6 </v>
          </cell>
          <cell r="B4130" t="str">
            <v xml:space="preserve">Уч Куб Красная 6 1 от/85л/ </v>
          </cell>
          <cell r="C4130" t="str">
            <v xml:space="preserve">Жилзаказчик </v>
          </cell>
          <cell r="D4130">
            <v>403.82000000000005</v>
          </cell>
          <cell r="E4130">
            <v>1665</v>
          </cell>
          <cell r="F4130">
            <v>1763</v>
          </cell>
          <cell r="G4130">
            <v>0.55000000000000004</v>
          </cell>
          <cell r="H4130">
            <v>1.19</v>
          </cell>
          <cell r="I4130">
            <v>4.5999999999999996</v>
          </cell>
          <cell r="J4130" t="str">
            <v xml:space="preserve">2 </v>
          </cell>
          <cell r="K4130">
            <v>167</v>
          </cell>
          <cell r="L4130">
            <v>4.5306000000000006E-2</v>
          </cell>
          <cell r="M4130">
            <v>-19</v>
          </cell>
          <cell r="N4130">
            <v>18</v>
          </cell>
          <cell r="O4130">
            <v>1</v>
          </cell>
          <cell r="P4130">
            <v>62.393999999999998</v>
          </cell>
          <cell r="Q4130">
            <v>50.625</v>
          </cell>
          <cell r="R4130">
            <v>50.625</v>
          </cell>
        </row>
        <row r="4131">
          <cell r="A4131" t="str">
            <v xml:space="preserve">ПРОЕЗД МИРНЫЙ 6 </v>
          </cell>
          <cell r="B4131" t="str">
            <v xml:space="preserve">Уч Куб Красная 7 </v>
          </cell>
          <cell r="C4131" t="str">
            <v xml:space="preserve">Жилзаказчик </v>
          </cell>
          <cell r="D4131">
            <v>624.70000000000005</v>
          </cell>
          <cell r="E4131">
            <v>2109</v>
          </cell>
          <cell r="F4131">
            <v>2219.5</v>
          </cell>
          <cell r="G4131">
            <v>0.53</v>
          </cell>
          <cell r="H4131">
            <v>1.19</v>
          </cell>
          <cell r="I4131">
            <v>4.5999999999999996</v>
          </cell>
          <cell r="J4131" t="str">
            <v xml:space="preserve">2 </v>
          </cell>
          <cell r="K4131">
            <v>167</v>
          </cell>
          <cell r="L4131">
            <v>5.4359999999999999E-2</v>
          </cell>
          <cell r="M4131">
            <v>-19</v>
          </cell>
          <cell r="N4131">
            <v>18</v>
          </cell>
          <cell r="O4131">
            <v>1</v>
          </cell>
          <cell r="P4131">
            <v>75.341999999999999</v>
          </cell>
          <cell r="Q4131">
            <v>79.563000000000002</v>
          </cell>
          <cell r="R4131">
            <v>79.563000000000002</v>
          </cell>
        </row>
        <row r="4132">
          <cell r="A4132" t="str">
            <v xml:space="preserve">ПРОЕЗД МИРНЫЙ 6 </v>
          </cell>
          <cell r="B4132" t="str">
            <v xml:space="preserve">Уч Куб Красная 8 </v>
          </cell>
          <cell r="C4132" t="str">
            <v xml:space="preserve">Жилзаказчик </v>
          </cell>
          <cell r="D4132">
            <v>1117.7</v>
          </cell>
          <cell r="E4132">
            <v>4101</v>
          </cell>
          <cell r="F4132">
            <v>4098</v>
          </cell>
          <cell r="G4132">
            <v>0.47</v>
          </cell>
          <cell r="H4132">
            <v>1.19</v>
          </cell>
          <cell r="I4132">
            <v>4.5999999999999996</v>
          </cell>
          <cell r="J4132" t="str">
            <v xml:space="preserve">3 </v>
          </cell>
          <cell r="K4132">
            <v>167</v>
          </cell>
          <cell r="L4132">
            <v>8.8964000000000001E-2</v>
          </cell>
          <cell r="M4132">
            <v>-19</v>
          </cell>
          <cell r="N4132">
            <v>18</v>
          </cell>
          <cell r="O4132">
            <v>1</v>
          </cell>
          <cell r="P4132">
            <v>129.886</v>
          </cell>
          <cell r="Q4132">
            <v>148.28800000000001</v>
          </cell>
          <cell r="R4132">
            <v>148.28800000000001</v>
          </cell>
        </row>
        <row r="4133">
          <cell r="A4133" t="str">
            <v xml:space="preserve">ПРОЕЗД МИРНЫЙ 6 </v>
          </cell>
          <cell r="B4133" t="str">
            <v xml:space="preserve">Уч Куб Красная 9 </v>
          </cell>
          <cell r="C4133" t="str">
            <v xml:space="preserve">Жилзаказчик </v>
          </cell>
          <cell r="D4133">
            <v>1042.7</v>
          </cell>
          <cell r="E4133">
            <v>4034</v>
          </cell>
          <cell r="F4133">
            <v>4030</v>
          </cell>
          <cell r="G4133">
            <v>0.47</v>
          </cell>
          <cell r="H4133">
            <v>1.19</v>
          </cell>
          <cell r="I4133">
            <v>4.5999999999999996</v>
          </cell>
          <cell r="J4133" t="str">
            <v xml:space="preserve">4 </v>
          </cell>
          <cell r="K4133">
            <v>167</v>
          </cell>
          <cell r="L4133">
            <v>8.7674000000000002E-2</v>
          </cell>
          <cell r="M4133">
            <v>-19</v>
          </cell>
          <cell r="N4133">
            <v>18</v>
          </cell>
          <cell r="O4133">
            <v>1</v>
          </cell>
          <cell r="P4133">
            <v>128.00200000000001</v>
          </cell>
          <cell r="Q4133">
            <v>138.33699999999999</v>
          </cell>
          <cell r="R4133">
            <v>138.33699999999999</v>
          </cell>
        </row>
        <row r="4134">
          <cell r="A4134" t="str">
            <v xml:space="preserve">ПРОЕЗД МИРНЫЙ 6 </v>
          </cell>
          <cell r="B4134" t="str">
            <v xml:space="preserve">Уч Куб Советская 11 </v>
          </cell>
          <cell r="C4134" t="str">
            <v xml:space="preserve">Жилзаказчик </v>
          </cell>
          <cell r="D4134">
            <v>2156.3000000000002</v>
          </cell>
          <cell r="E4134">
            <v>8429</v>
          </cell>
          <cell r="F4134">
            <v>8453.2999999999993</v>
          </cell>
          <cell r="G4134">
            <v>0.41</v>
          </cell>
          <cell r="H4134">
            <v>1.19</v>
          </cell>
          <cell r="I4134">
            <v>4.5999999999999996</v>
          </cell>
          <cell r="J4134" t="str">
            <v xml:space="preserve">5 </v>
          </cell>
          <cell r="K4134">
            <v>167</v>
          </cell>
          <cell r="L4134">
            <v>0.15920200000000001</v>
          </cell>
          <cell r="M4134">
            <v>-19</v>
          </cell>
          <cell r="N4134">
            <v>18</v>
          </cell>
          <cell r="O4134">
            <v>1</v>
          </cell>
          <cell r="P4134">
            <v>231.626</v>
          </cell>
          <cell r="Q4134">
            <v>213.83199999999999</v>
          </cell>
          <cell r="R4134">
            <v>213.83199999999999</v>
          </cell>
        </row>
        <row r="4135">
          <cell r="A4135" t="str">
            <v xml:space="preserve">ПРОЕЗД МИРНЫЙ 6 </v>
          </cell>
          <cell r="B4135" t="str">
            <v xml:space="preserve">Уч Куб Советская 15 общ. </v>
          </cell>
          <cell r="C4135" t="str">
            <v xml:space="preserve">Жилзаказчик </v>
          </cell>
          <cell r="D4135">
            <v>1794</v>
          </cell>
          <cell r="E4135">
            <v>3</v>
          </cell>
          <cell r="F4135">
            <v>7882.27</v>
          </cell>
          <cell r="G4135">
            <v>0.41</v>
          </cell>
          <cell r="H4135">
            <v>1.19</v>
          </cell>
          <cell r="I4135">
            <v>4.5999999999999996</v>
          </cell>
          <cell r="J4135" t="str">
            <v xml:space="preserve">3 </v>
          </cell>
          <cell r="K4135">
            <v>167</v>
          </cell>
          <cell r="L4135">
            <v>0.14991000000000002</v>
          </cell>
          <cell r="M4135">
            <v>-19</v>
          </cell>
          <cell r="N4135">
            <v>18</v>
          </cell>
          <cell r="O4135">
            <v>1</v>
          </cell>
          <cell r="P4135">
            <v>218.86500000000001</v>
          </cell>
          <cell r="Q4135">
            <v>238.012</v>
          </cell>
          <cell r="R4135">
            <v>238.012</v>
          </cell>
        </row>
        <row r="4136">
          <cell r="A4136" t="str">
            <v xml:space="preserve">ПРОЕЗД МИРНЫЙ 6 </v>
          </cell>
          <cell r="B4136" t="str">
            <v xml:space="preserve">Уч Куб Советская 7 </v>
          </cell>
          <cell r="C4136" t="str">
            <v xml:space="preserve">Жилзаказчик </v>
          </cell>
          <cell r="D4136">
            <v>2149.9</v>
          </cell>
          <cell r="E4136">
            <v>8454</v>
          </cell>
          <cell r="F4136">
            <v>8449.01</v>
          </cell>
          <cell r="G4136">
            <v>0.41</v>
          </cell>
          <cell r="H4136">
            <v>1.19</v>
          </cell>
          <cell r="I4136">
            <v>4.5999999999999996</v>
          </cell>
          <cell r="J4136" t="str">
            <v xml:space="preserve">5 </v>
          </cell>
          <cell r="K4136">
            <v>167</v>
          </cell>
          <cell r="L4136">
            <v>0.15912099999999998</v>
          </cell>
          <cell r="M4136">
            <v>-19</v>
          </cell>
          <cell r="N4136">
            <v>18</v>
          </cell>
          <cell r="O4136">
            <v>1</v>
          </cell>
          <cell r="P4136">
            <v>232.31399999999999</v>
          </cell>
          <cell r="Q4136">
            <v>213.92099999999999</v>
          </cell>
          <cell r="R4136">
            <v>213.92099999999999</v>
          </cell>
        </row>
        <row r="4137">
          <cell r="A4137" t="str">
            <v xml:space="preserve">ПРОЕЗД МИРНЫЙ 6 </v>
          </cell>
          <cell r="B4137" t="str">
            <v xml:space="preserve">Уч куб Красная 3 кух 8 </v>
          </cell>
          <cell r="C4137" t="str">
            <v xml:space="preserve">Жилзаказчик </v>
          </cell>
          <cell r="D4137">
            <v>10.7</v>
          </cell>
          <cell r="E4137">
            <v>26</v>
          </cell>
          <cell r="F4137">
            <v>22.37</v>
          </cell>
          <cell r="G4137">
            <v>0.56000000000000005</v>
          </cell>
          <cell r="H4137">
            <v>1.19</v>
          </cell>
          <cell r="I4137">
            <v>4.5999999999999996</v>
          </cell>
          <cell r="J4137" t="str">
            <v xml:space="preserve">2 </v>
          </cell>
          <cell r="K4137">
            <v>167</v>
          </cell>
          <cell r="L4137">
            <v>5.7799999999999995E-4</v>
          </cell>
          <cell r="M4137">
            <v>-19</v>
          </cell>
          <cell r="N4137">
            <v>18</v>
          </cell>
          <cell r="O4137">
            <v>1</v>
          </cell>
          <cell r="P4137">
            <v>0.84399999999999997</v>
          </cell>
          <cell r="Q4137">
            <v>1.42</v>
          </cell>
          <cell r="R4137">
            <v>1.42</v>
          </cell>
        </row>
        <row r="4138">
          <cell r="A4138" t="str">
            <v xml:space="preserve">ПРОЕЗД МИРНЫЙ 6 </v>
          </cell>
          <cell r="B4138" t="str">
            <v xml:space="preserve">Харьковская 127 </v>
          </cell>
          <cell r="C4138" t="str">
            <v xml:space="preserve">Жилзаказчик </v>
          </cell>
          <cell r="D4138">
            <v>7341.4</v>
          </cell>
          <cell r="E4138">
            <v>28610</v>
          </cell>
          <cell r="F4138">
            <v>28600.03</v>
          </cell>
          <cell r="G4138">
            <v>0.36</v>
          </cell>
          <cell r="H4138">
            <v>1.19</v>
          </cell>
          <cell r="I4138">
            <v>4.5999999999999996</v>
          </cell>
          <cell r="J4138" t="str">
            <v xml:space="preserve">10 </v>
          </cell>
          <cell r="K4138">
            <v>167</v>
          </cell>
          <cell r="L4138">
            <v>0.48158000000000006</v>
          </cell>
          <cell r="M4138">
            <v>-19</v>
          </cell>
          <cell r="N4138">
            <v>18</v>
          </cell>
          <cell r="O4138">
            <v>1</v>
          </cell>
          <cell r="P4138">
            <v>703.096</v>
          </cell>
          <cell r="Q4138">
            <v>730.49199999999996</v>
          </cell>
          <cell r="R4138">
            <v>730.49199999999996</v>
          </cell>
        </row>
        <row r="4139">
          <cell r="A4139" t="str">
            <v xml:space="preserve">ПРОЕЗД МИРНЫЙ 6 </v>
          </cell>
          <cell r="B4139" t="str">
            <v xml:space="preserve">Вавилова 16 </v>
          </cell>
          <cell r="C4139" t="str">
            <v xml:space="preserve">ИТП Население-Жилзаказчик </v>
          </cell>
          <cell r="D4139">
            <v>6485.7</v>
          </cell>
          <cell r="E4139">
            <v>10</v>
          </cell>
          <cell r="F4139">
            <v>28050.98</v>
          </cell>
          <cell r="G4139">
            <v>0.36</v>
          </cell>
          <cell r="H4139">
            <v>1.19</v>
          </cell>
          <cell r="I4139">
            <v>4.5999999999999996</v>
          </cell>
          <cell r="J4139" t="str">
            <v xml:space="preserve">10 </v>
          </cell>
          <cell r="K4139">
            <v>167</v>
          </cell>
          <cell r="L4139">
            <v>0.473636</v>
          </cell>
          <cell r="M4139">
            <v>-19</v>
          </cell>
          <cell r="N4139">
            <v>18</v>
          </cell>
          <cell r="O4139">
            <v>1</v>
          </cell>
          <cell r="P4139">
            <v>691.49900000000002</v>
          </cell>
          <cell r="Q4139">
            <v>645.35</v>
          </cell>
          <cell r="R4139">
            <v>645.35</v>
          </cell>
        </row>
        <row r="4140">
          <cell r="A4140" t="str">
            <v xml:space="preserve">ПРОЕЗД МИРНЫЙ 6 </v>
          </cell>
          <cell r="B4140" t="str">
            <v xml:space="preserve">Калинина 1 кор 15 </v>
          </cell>
          <cell r="C4140" t="str">
            <v xml:space="preserve">ИТП Население-Жилзаказчик </v>
          </cell>
          <cell r="D4140">
            <v>4220.1000000000004</v>
          </cell>
          <cell r="E4140">
            <v>17428</v>
          </cell>
          <cell r="F4140">
            <v>17423</v>
          </cell>
          <cell r="G4140">
            <v>0.37</v>
          </cell>
          <cell r="H4140">
            <v>1.19</v>
          </cell>
          <cell r="I4140">
            <v>4.5999999999999996</v>
          </cell>
          <cell r="J4140" t="str">
            <v xml:space="preserve">5 </v>
          </cell>
          <cell r="K4140">
            <v>167</v>
          </cell>
          <cell r="L4140">
            <v>0.29903399999999997</v>
          </cell>
          <cell r="M4140">
            <v>-19</v>
          </cell>
          <cell r="N4140">
            <v>18</v>
          </cell>
          <cell r="O4140">
            <v>1</v>
          </cell>
          <cell r="P4140">
            <v>436.584</v>
          </cell>
          <cell r="Q4140">
            <v>419.91500000000002</v>
          </cell>
          <cell r="R4140">
            <v>419.91500000000002</v>
          </cell>
        </row>
        <row r="4141">
          <cell r="A4141" t="str">
            <v xml:space="preserve">ПРОЕЗД МИРНЫЙ 6 </v>
          </cell>
          <cell r="B4141" t="str">
            <v xml:space="preserve">Калинина 1/8 общ </v>
          </cell>
          <cell r="C4141" t="str">
            <v xml:space="preserve">ИТП Население-Жилзаказчик </v>
          </cell>
          <cell r="D4141">
            <v>605.1</v>
          </cell>
          <cell r="E4141">
            <v>3183</v>
          </cell>
          <cell r="F4141">
            <v>3181</v>
          </cell>
          <cell r="G4141">
            <v>0.43</v>
          </cell>
          <cell r="H4141">
            <v>1.19</v>
          </cell>
          <cell r="I4141">
            <v>4.5999999999999996</v>
          </cell>
          <cell r="J4141" t="str">
            <v xml:space="preserve">2 </v>
          </cell>
          <cell r="K4141">
            <v>167</v>
          </cell>
          <cell r="L4141">
            <v>6.2858999999999998E-2</v>
          </cell>
          <cell r="M4141">
            <v>-19</v>
          </cell>
          <cell r="N4141">
            <v>18</v>
          </cell>
          <cell r="O4141">
            <v>1</v>
          </cell>
          <cell r="P4141">
            <v>91.772000000000006</v>
          </cell>
          <cell r="Q4141">
            <v>80.277000000000001</v>
          </cell>
          <cell r="R4141">
            <v>80.277000000000001</v>
          </cell>
        </row>
        <row r="4142">
          <cell r="A4142" t="str">
            <v xml:space="preserve">ПРОЕЗД МИРНЫЙ 6 </v>
          </cell>
          <cell r="B4142" t="str">
            <v xml:space="preserve">Азовская 11 </v>
          </cell>
          <cell r="C4142" t="str">
            <v xml:space="preserve">Жилзаказчик </v>
          </cell>
          <cell r="D4142">
            <v>4075.1499999999996</v>
          </cell>
          <cell r="E4142">
            <v>16156</v>
          </cell>
          <cell r="F4142">
            <v>16203</v>
          </cell>
          <cell r="G4142">
            <v>0.37</v>
          </cell>
          <cell r="H4142">
            <v>1.19</v>
          </cell>
          <cell r="I4142">
            <v>4.5999999999999996</v>
          </cell>
          <cell r="J4142" t="str">
            <v xml:space="preserve">5 </v>
          </cell>
          <cell r="K4142">
            <v>167</v>
          </cell>
          <cell r="L4142">
            <v>0.27809399999999995</v>
          </cell>
          <cell r="M4142">
            <v>-19</v>
          </cell>
          <cell r="N4142">
            <v>18</v>
          </cell>
          <cell r="O4142">
            <v>1</v>
          </cell>
          <cell r="P4142">
            <v>404.709</v>
          </cell>
          <cell r="Q4142">
            <v>404.34300000000002</v>
          </cell>
          <cell r="R4142">
            <v>404.34300000000002</v>
          </cell>
        </row>
        <row r="4143">
          <cell r="A4143" t="str">
            <v xml:space="preserve">ПРОЕЗД МИРНЫЙ 6 </v>
          </cell>
          <cell r="B4143" t="str">
            <v xml:space="preserve">Азовская 13 </v>
          </cell>
          <cell r="C4143" t="str">
            <v xml:space="preserve">Жилзаказчик </v>
          </cell>
          <cell r="D4143">
            <v>4092.6299999999997</v>
          </cell>
          <cell r="E4143">
            <v>15249</v>
          </cell>
          <cell r="F4143">
            <v>15315.7</v>
          </cell>
          <cell r="G4143">
            <v>0.37</v>
          </cell>
          <cell r="H4143">
            <v>1.19</v>
          </cell>
          <cell r="I4143">
            <v>4.5999999999999996</v>
          </cell>
          <cell r="J4143" t="str">
            <v xml:space="preserve">5 </v>
          </cell>
          <cell r="K4143">
            <v>167</v>
          </cell>
          <cell r="L4143">
            <v>0.26286500000000002</v>
          </cell>
          <cell r="M4143">
            <v>-19</v>
          </cell>
          <cell r="N4143">
            <v>18</v>
          </cell>
          <cell r="O4143">
            <v>1</v>
          </cell>
          <cell r="P4143">
            <v>381.98099999999999</v>
          </cell>
          <cell r="Q4143">
            <v>405.64699999999999</v>
          </cell>
          <cell r="R4143">
            <v>405.64699999999999</v>
          </cell>
        </row>
        <row r="4144">
          <cell r="A4144" t="str">
            <v xml:space="preserve">ПРОЕЗД МИРНЫЙ 6 </v>
          </cell>
          <cell r="B4144" t="str">
            <v xml:space="preserve">Калинина 13 кор 51 </v>
          </cell>
          <cell r="C4144" t="str">
            <v xml:space="preserve">Жилзаказчик </v>
          </cell>
          <cell r="D4144">
            <v>2505.8000000000002</v>
          </cell>
          <cell r="E4144">
            <v>10836</v>
          </cell>
          <cell r="F4144">
            <v>10110</v>
          </cell>
          <cell r="G4144">
            <v>0.39</v>
          </cell>
          <cell r="H4144">
            <v>1.19</v>
          </cell>
          <cell r="I4144">
            <v>4.5999999999999996</v>
          </cell>
          <cell r="J4144" t="str">
            <v xml:space="preserve">9 </v>
          </cell>
          <cell r="K4144">
            <v>167</v>
          </cell>
          <cell r="L4144">
            <v>0.18243000000000001</v>
          </cell>
          <cell r="M4144">
            <v>-19</v>
          </cell>
          <cell r="N4144">
            <v>18</v>
          </cell>
          <cell r="O4144">
            <v>1</v>
          </cell>
          <cell r="P4144">
            <v>266.34300000000002</v>
          </cell>
          <cell r="Q4144">
            <v>249.333</v>
          </cell>
          <cell r="R4144">
            <v>249.333</v>
          </cell>
        </row>
        <row r="4145">
          <cell r="A4145" t="str">
            <v xml:space="preserve">ПРОЕЗД МИРНЫЙ 6 </v>
          </cell>
          <cell r="B4145" t="str">
            <v xml:space="preserve">Калинина 13 кор 52 </v>
          </cell>
          <cell r="C4145" t="str">
            <v xml:space="preserve">Жилзаказчик </v>
          </cell>
          <cell r="D4145">
            <v>2408.5</v>
          </cell>
          <cell r="E4145">
            <v>10122</v>
          </cell>
          <cell r="F4145">
            <v>9781.11</v>
          </cell>
          <cell r="G4145">
            <v>0.39</v>
          </cell>
          <cell r="H4145">
            <v>1.19</v>
          </cell>
          <cell r="I4145">
            <v>4.5999999999999996</v>
          </cell>
          <cell r="J4145" t="str">
            <v xml:space="preserve">9 </v>
          </cell>
          <cell r="K4145">
            <v>167</v>
          </cell>
          <cell r="L4145">
            <v>0.17649499999999999</v>
          </cell>
          <cell r="M4145">
            <v>-19</v>
          </cell>
          <cell r="N4145">
            <v>18</v>
          </cell>
          <cell r="O4145">
            <v>1</v>
          </cell>
          <cell r="P4145">
            <v>257.67899999999997</v>
          </cell>
          <cell r="Q4145">
            <v>239.65299999999999</v>
          </cell>
          <cell r="R4145">
            <v>239.65299999999999</v>
          </cell>
        </row>
        <row r="4146">
          <cell r="A4146" t="str">
            <v xml:space="preserve">ПРОЕЗД МИРНЫЙ 6 </v>
          </cell>
          <cell r="B4146" t="str">
            <v xml:space="preserve">Калинина 13 кор 53 </v>
          </cell>
          <cell r="C4146" t="str">
            <v xml:space="preserve">Жилзаказчик </v>
          </cell>
          <cell r="D4146">
            <v>4046.9</v>
          </cell>
          <cell r="E4146">
            <v>19666</v>
          </cell>
          <cell r="F4146">
            <v>16359</v>
          </cell>
          <cell r="G4146">
            <v>0.37</v>
          </cell>
          <cell r="H4146">
            <v>1.19</v>
          </cell>
          <cell r="I4146">
            <v>4.5999999999999996</v>
          </cell>
          <cell r="J4146" t="str">
            <v xml:space="preserve">5 </v>
          </cell>
          <cell r="K4146">
            <v>167</v>
          </cell>
          <cell r="L4146">
            <v>0.28077199999999997</v>
          </cell>
          <cell r="M4146">
            <v>-19</v>
          </cell>
          <cell r="N4146">
            <v>18</v>
          </cell>
          <cell r="O4146">
            <v>1</v>
          </cell>
          <cell r="P4146">
            <v>409.92099999999999</v>
          </cell>
          <cell r="Q4146">
            <v>402.67899999999997</v>
          </cell>
          <cell r="R4146">
            <v>402.67899999999997</v>
          </cell>
        </row>
        <row r="4147">
          <cell r="A4147" t="str">
            <v xml:space="preserve">ПРОЕЗД МИРНЫЙ 6 </v>
          </cell>
          <cell r="B4147" t="str">
            <v xml:space="preserve">Толбухина/Лукьян 95/1 общ. </v>
          </cell>
          <cell r="C4147" t="str">
            <v xml:space="preserve">Жилзаказчик </v>
          </cell>
          <cell r="D4147">
            <v>3082.5</v>
          </cell>
          <cell r="E4147">
            <v>12559</v>
          </cell>
          <cell r="F4147">
            <v>12550</v>
          </cell>
          <cell r="G4147">
            <v>0.38</v>
          </cell>
          <cell r="H4147">
            <v>1.19</v>
          </cell>
          <cell r="I4147">
            <v>4.5999999999999996</v>
          </cell>
          <cell r="J4147" t="str">
            <v xml:space="preserve">9 </v>
          </cell>
          <cell r="K4147">
            <v>167</v>
          </cell>
          <cell r="L4147">
            <v>0.218308</v>
          </cell>
          <cell r="M4147">
            <v>-19</v>
          </cell>
          <cell r="N4147">
            <v>18</v>
          </cell>
          <cell r="O4147">
            <v>1</v>
          </cell>
          <cell r="P4147">
            <v>318.72500000000002</v>
          </cell>
          <cell r="Q4147">
            <v>306.71800000000002</v>
          </cell>
          <cell r="R4147">
            <v>306.71800000000002</v>
          </cell>
        </row>
        <row r="4148">
          <cell r="A4148" t="str">
            <v xml:space="preserve">ПРОЕЗД МИРНЫЙ 6 </v>
          </cell>
          <cell r="B4148" t="str">
            <v xml:space="preserve">Толбухина/Лукьян 95/2 </v>
          </cell>
          <cell r="C4148" t="str">
            <v xml:space="preserve">Жилзаказчик </v>
          </cell>
          <cell r="D4148">
            <v>3063.9</v>
          </cell>
          <cell r="E4148">
            <v>12559</v>
          </cell>
          <cell r="F4148">
            <v>12550</v>
          </cell>
          <cell r="G4148">
            <v>0.38</v>
          </cell>
          <cell r="H4148">
            <v>1.19</v>
          </cell>
          <cell r="I4148">
            <v>4.5999999999999996</v>
          </cell>
          <cell r="J4148" t="str">
            <v xml:space="preserve">9 </v>
          </cell>
          <cell r="K4148">
            <v>167</v>
          </cell>
          <cell r="L4148">
            <v>0.218308</v>
          </cell>
          <cell r="M4148">
            <v>-19</v>
          </cell>
          <cell r="N4148">
            <v>18</v>
          </cell>
          <cell r="O4148">
            <v>1</v>
          </cell>
          <cell r="P4148">
            <v>318.72500000000002</v>
          </cell>
          <cell r="Q4148">
            <v>304.86700000000002</v>
          </cell>
          <cell r="R4148">
            <v>304.86700000000002</v>
          </cell>
        </row>
        <row r="4149">
          <cell r="A4149" t="str">
            <v xml:space="preserve">ПРОЕЗД МИРНЫЙ 6 </v>
          </cell>
          <cell r="B4149" t="str">
            <v xml:space="preserve">К Партизан 155/контора/ </v>
          </cell>
          <cell r="C4149" t="str">
            <v xml:space="preserve">Прочие </v>
          </cell>
          <cell r="D4149">
            <v>50.67</v>
          </cell>
          <cell r="E4149">
            <v>265</v>
          </cell>
          <cell r="F4149">
            <v>228.01</v>
          </cell>
          <cell r="G4149">
            <v>0.43</v>
          </cell>
          <cell r="H4149">
            <v>1.19</v>
          </cell>
          <cell r="I4149">
            <v>4.5999999999999996</v>
          </cell>
          <cell r="J4149" t="str">
            <v xml:space="preserve"> </v>
          </cell>
          <cell r="K4149">
            <v>167</v>
          </cell>
          <cell r="L4149">
            <v>4.548E-3</v>
          </cell>
          <cell r="M4149">
            <v>-19</v>
          </cell>
          <cell r="N4149">
            <v>18</v>
          </cell>
          <cell r="O4149">
            <v>1</v>
          </cell>
          <cell r="P4149">
            <v>6.641</v>
          </cell>
          <cell r="Q4149">
            <v>0</v>
          </cell>
          <cell r="R4149">
            <v>6.641</v>
          </cell>
        </row>
        <row r="4150">
          <cell r="A4150" t="str">
            <v xml:space="preserve">ПРОЕЗД МИРНЫЙ 6 </v>
          </cell>
          <cell r="B4150" t="str">
            <v xml:space="preserve">Калинина 13 кор 55 пом рэп-6 </v>
          </cell>
          <cell r="C4150" t="str">
            <v xml:space="preserve">Прочие </v>
          </cell>
          <cell r="D4150">
            <v>29.11</v>
          </cell>
          <cell r="E4150">
            <v>0</v>
          </cell>
          <cell r="F4150">
            <v>130.97999999999999</v>
          </cell>
          <cell r="G4150">
            <v>0.4</v>
          </cell>
          <cell r="H4150">
            <v>1.19</v>
          </cell>
          <cell r="I4150">
            <v>4.5999999999999996</v>
          </cell>
          <cell r="J4150" t="str">
            <v xml:space="preserve"> </v>
          </cell>
          <cell r="K4150">
            <v>167</v>
          </cell>
          <cell r="L4150">
            <v>2.4120000000000001E-3</v>
          </cell>
          <cell r="M4150">
            <v>-19</v>
          </cell>
          <cell r="N4150">
            <v>18</v>
          </cell>
          <cell r="O4150">
            <v>1</v>
          </cell>
          <cell r="P4150">
            <v>3.5220000000000002</v>
          </cell>
          <cell r="Q4150">
            <v>0</v>
          </cell>
          <cell r="R4150">
            <v>3.5220000000000002</v>
          </cell>
        </row>
        <row r="4151">
          <cell r="A4151" t="str">
            <v xml:space="preserve">ПРОЕЗД МИРНЫЙ 6 </v>
          </cell>
          <cell r="B4151" t="str">
            <v xml:space="preserve">П Чекистов,23 вст.-пристр.пом </v>
          </cell>
          <cell r="C4151" t="str">
            <v xml:space="preserve">Прочие </v>
          </cell>
          <cell r="D4151">
            <v>1213.56</v>
          </cell>
          <cell r="E4151">
            <v>0</v>
          </cell>
          <cell r="F4151">
            <v>4247.45</v>
          </cell>
          <cell r="G4151">
            <v>0.35</v>
          </cell>
          <cell r="H4151">
            <v>1.19</v>
          </cell>
          <cell r="I4151">
            <v>4.5999999999999996</v>
          </cell>
          <cell r="J4151" t="str">
            <v xml:space="preserve"> </v>
          </cell>
          <cell r="K4151">
            <v>167</v>
          </cell>
          <cell r="L4151">
            <v>6.8170999999999995E-2</v>
          </cell>
          <cell r="M4151">
            <v>-19</v>
          </cell>
          <cell r="N4151">
            <v>18</v>
          </cell>
          <cell r="O4151">
            <v>1</v>
          </cell>
          <cell r="P4151">
            <v>99.528000000000006</v>
          </cell>
          <cell r="Q4151">
            <v>0</v>
          </cell>
          <cell r="R4151">
            <v>99.528000000000006</v>
          </cell>
        </row>
        <row r="4152">
          <cell r="A4152" t="str">
            <v xml:space="preserve">ПРОЕЗД МИРНЫЙ 6 </v>
          </cell>
          <cell r="B4152" t="str">
            <v xml:space="preserve">Р Набережная 3 </v>
          </cell>
          <cell r="C4152" t="str">
            <v xml:space="preserve">ИТП Население </v>
          </cell>
          <cell r="D4152">
            <v>16391.5</v>
          </cell>
          <cell r="E4152">
            <v>71859</v>
          </cell>
          <cell r="F4152">
            <v>52182</v>
          </cell>
          <cell r="G4152">
            <v>0</v>
          </cell>
          <cell r="H4152">
            <v>1.19</v>
          </cell>
          <cell r="I4152">
            <v>4.5999999999999996</v>
          </cell>
          <cell r="J4152" t="str">
            <v xml:space="preserve">12 </v>
          </cell>
          <cell r="K4152">
            <v>167</v>
          </cell>
          <cell r="L4152">
            <v>0.82299000000000011</v>
          </cell>
          <cell r="M4152">
            <v>-19</v>
          </cell>
          <cell r="N4152">
            <v>18</v>
          </cell>
          <cell r="O4152">
            <v>1</v>
          </cell>
          <cell r="P4152">
            <v>1201.547</v>
          </cell>
          <cell r="Q4152">
            <v>1631.0070000000001</v>
          </cell>
          <cell r="R4152">
            <v>1631.0070000000001</v>
          </cell>
        </row>
        <row r="4153">
          <cell r="A4153" t="str">
            <v xml:space="preserve">ПРОЕЗД МИРНЫЙ 6 </v>
          </cell>
          <cell r="B4153" t="str">
            <v xml:space="preserve">Бойлерная 7/а ж/д </v>
          </cell>
          <cell r="C4153" t="str">
            <v xml:space="preserve">Население </v>
          </cell>
          <cell r="D4153">
            <v>80.5</v>
          </cell>
          <cell r="E4153">
            <v>290</v>
          </cell>
          <cell r="F4153">
            <v>175.93</v>
          </cell>
          <cell r="G4153">
            <v>0.92</v>
          </cell>
          <cell r="H4153">
            <v>1.19</v>
          </cell>
          <cell r="I4153">
            <v>4.5999999999999996</v>
          </cell>
          <cell r="J4153" t="str">
            <v xml:space="preserve">1 </v>
          </cell>
          <cell r="K4153">
            <v>167</v>
          </cell>
          <cell r="L4153">
            <v>7.150000000000001E-3</v>
          </cell>
          <cell r="M4153">
            <v>-19</v>
          </cell>
          <cell r="N4153">
            <v>18</v>
          </cell>
          <cell r="O4153">
            <v>1</v>
          </cell>
          <cell r="P4153">
            <v>10.438000000000001</v>
          </cell>
          <cell r="Q4153">
            <v>10.68</v>
          </cell>
          <cell r="R4153">
            <v>10.68</v>
          </cell>
        </row>
        <row r="4154">
          <cell r="A4154" t="str">
            <v xml:space="preserve">ПРОЕЗД МИРНЫЙ 6 </v>
          </cell>
          <cell r="B4154" t="str">
            <v xml:space="preserve">Бойлерная 9 ж/д </v>
          </cell>
          <cell r="C4154" t="str">
            <v xml:space="preserve">Население </v>
          </cell>
          <cell r="D4154">
            <v>107</v>
          </cell>
          <cell r="E4154">
            <v>385</v>
          </cell>
          <cell r="F4154">
            <v>31.4</v>
          </cell>
          <cell r="G4154">
            <v>0.92</v>
          </cell>
          <cell r="H4154">
            <v>1.19</v>
          </cell>
          <cell r="I4154">
            <v>4.5999999999999996</v>
          </cell>
          <cell r="J4154" t="str">
            <v xml:space="preserve">1 </v>
          </cell>
          <cell r="K4154">
            <v>167</v>
          </cell>
          <cell r="L4154">
            <v>1.34E-3</v>
          </cell>
          <cell r="M4154">
            <v>-19</v>
          </cell>
          <cell r="N4154">
            <v>18</v>
          </cell>
          <cell r="O4154">
            <v>1</v>
          </cell>
          <cell r="P4154">
            <v>1.9550000000000001</v>
          </cell>
          <cell r="Q4154">
            <v>14.196</v>
          </cell>
          <cell r="R4154">
            <v>14.196</v>
          </cell>
        </row>
        <row r="4155">
          <cell r="A4155" t="str">
            <v xml:space="preserve">ПРОЕЗД МИРНЫЙ 6 </v>
          </cell>
          <cell r="B4155" t="str">
            <v xml:space="preserve">Бойлерная 24 а ж/д </v>
          </cell>
          <cell r="C4155" t="str">
            <v xml:space="preserve">Население </v>
          </cell>
          <cell r="D4155">
            <v>43.6</v>
          </cell>
          <cell r="E4155">
            <v>67</v>
          </cell>
          <cell r="F4155">
            <v>143</v>
          </cell>
          <cell r="G4155">
            <v>0.877</v>
          </cell>
          <cell r="H4155">
            <v>1.19</v>
          </cell>
          <cell r="I4155">
            <v>4.5999999999999996</v>
          </cell>
          <cell r="J4155" t="str">
            <v xml:space="preserve">1 </v>
          </cell>
          <cell r="K4155">
            <v>167</v>
          </cell>
          <cell r="L4155">
            <v>5.7679999999999997E-3</v>
          </cell>
          <cell r="M4155">
            <v>-19</v>
          </cell>
          <cell r="N4155">
            <v>18</v>
          </cell>
          <cell r="O4155">
            <v>1</v>
          </cell>
          <cell r="P4155">
            <v>8.4209999999999994</v>
          </cell>
          <cell r="Q4155">
            <v>5.7830000000000004</v>
          </cell>
          <cell r="R4155">
            <v>5.7830000000000004</v>
          </cell>
        </row>
        <row r="4156">
          <cell r="A4156" t="str">
            <v xml:space="preserve">ПРОЕЗД МИРНЫЙ 6 </v>
          </cell>
          <cell r="B4156" t="str">
            <v xml:space="preserve">Бойлерная 25 Ж/Д </v>
          </cell>
          <cell r="C4156" t="str">
            <v xml:space="preserve">Население </v>
          </cell>
          <cell r="D4156">
            <v>19</v>
          </cell>
          <cell r="E4156">
            <v>86</v>
          </cell>
          <cell r="F4156">
            <v>85.53</v>
          </cell>
          <cell r="G4156">
            <v>0.92</v>
          </cell>
          <cell r="H4156">
            <v>1.19</v>
          </cell>
          <cell r="I4156">
            <v>4.5999999999999996</v>
          </cell>
          <cell r="J4156" t="str">
            <v xml:space="preserve">1 </v>
          </cell>
          <cell r="K4156">
            <v>167</v>
          </cell>
          <cell r="L4156">
            <v>3.6500000000000005E-3</v>
          </cell>
          <cell r="M4156">
            <v>-19</v>
          </cell>
          <cell r="N4156">
            <v>18</v>
          </cell>
          <cell r="O4156">
            <v>1</v>
          </cell>
          <cell r="P4156">
            <v>5.3289999999999997</v>
          </cell>
          <cell r="Q4156">
            <v>2.5209999999999999</v>
          </cell>
          <cell r="R4156">
            <v>2.5209999999999999</v>
          </cell>
        </row>
        <row r="4157">
          <cell r="A4157" t="str">
            <v xml:space="preserve">ПРОЕЗД МИРНЫЙ 6 </v>
          </cell>
          <cell r="B4157" t="str">
            <v xml:space="preserve">Бойлерная 24 ж/д </v>
          </cell>
          <cell r="C4157" t="str">
            <v xml:space="preserve">Население </v>
          </cell>
          <cell r="D4157">
            <v>18.600000000000001</v>
          </cell>
          <cell r="E4157">
            <v>84</v>
          </cell>
          <cell r="F4157">
            <v>83.65</v>
          </cell>
          <cell r="G4157">
            <v>0.92</v>
          </cell>
          <cell r="H4157">
            <v>1.19</v>
          </cell>
          <cell r="I4157">
            <v>4.5999999999999996</v>
          </cell>
          <cell r="J4157" t="str">
            <v xml:space="preserve">1 </v>
          </cell>
          <cell r="K4157">
            <v>167</v>
          </cell>
          <cell r="L4157">
            <v>3.5700000000000003E-3</v>
          </cell>
          <cell r="M4157">
            <v>-19</v>
          </cell>
          <cell r="N4157">
            <v>18</v>
          </cell>
          <cell r="O4157">
            <v>1</v>
          </cell>
          <cell r="P4157">
            <v>5.2119999999999997</v>
          </cell>
          <cell r="Q4157">
            <v>2.4660000000000002</v>
          </cell>
          <cell r="R4157">
            <v>2.4660000000000002</v>
          </cell>
        </row>
        <row r="4158">
          <cell r="A4158" t="str">
            <v xml:space="preserve">ПРОЕЗД МИРНЫЙ 6 </v>
          </cell>
          <cell r="B4158" t="str">
            <v xml:space="preserve">Бойлерная 21 а ж/д </v>
          </cell>
          <cell r="C4158" t="str">
            <v xml:space="preserve">Население </v>
          </cell>
          <cell r="D4158">
            <v>11.6</v>
          </cell>
          <cell r="E4158">
            <v>52</v>
          </cell>
          <cell r="F4158">
            <v>52.25</v>
          </cell>
          <cell r="G4158">
            <v>0.92</v>
          </cell>
          <cell r="H4158">
            <v>1.19</v>
          </cell>
          <cell r="I4158">
            <v>4.5999999999999996</v>
          </cell>
          <cell r="J4158" t="str">
            <v xml:space="preserve">1 </v>
          </cell>
          <cell r="K4158">
            <v>167</v>
          </cell>
          <cell r="L4158">
            <v>2.2300000000000002E-3</v>
          </cell>
          <cell r="M4158">
            <v>-19</v>
          </cell>
          <cell r="N4158">
            <v>18</v>
          </cell>
          <cell r="O4158">
            <v>1</v>
          </cell>
          <cell r="P4158">
            <v>3.2549999999999999</v>
          </cell>
          <cell r="Q4158">
            <v>1.5369999999999999</v>
          </cell>
          <cell r="R4158">
            <v>1.5369999999999999</v>
          </cell>
        </row>
        <row r="4159">
          <cell r="A4159" t="str">
            <v xml:space="preserve">ПРОЕЗД МИРНЫЙ 6 </v>
          </cell>
          <cell r="B4159" t="str">
            <v xml:space="preserve">Бойлерная 22 Ж/Д </v>
          </cell>
          <cell r="C4159" t="str">
            <v xml:space="preserve">Население </v>
          </cell>
          <cell r="D4159">
            <v>11.6</v>
          </cell>
          <cell r="E4159">
            <v>52</v>
          </cell>
          <cell r="F4159">
            <v>52.25</v>
          </cell>
          <cell r="G4159">
            <v>0.92</v>
          </cell>
          <cell r="H4159">
            <v>1.19</v>
          </cell>
          <cell r="I4159">
            <v>4.5999999999999996</v>
          </cell>
          <cell r="J4159" t="str">
            <v xml:space="preserve">1 </v>
          </cell>
          <cell r="K4159">
            <v>167</v>
          </cell>
          <cell r="L4159">
            <v>2.2300000000000002E-3</v>
          </cell>
          <cell r="M4159">
            <v>-19</v>
          </cell>
          <cell r="N4159">
            <v>18</v>
          </cell>
          <cell r="O4159">
            <v>1</v>
          </cell>
          <cell r="P4159">
            <v>3.2549999999999999</v>
          </cell>
          <cell r="Q4159">
            <v>1.5369999999999999</v>
          </cell>
          <cell r="R4159">
            <v>1.5369999999999999</v>
          </cell>
        </row>
        <row r="4160">
          <cell r="A4160" t="str">
            <v xml:space="preserve">ПРОЕЗД МИРНЫЙ 6 </v>
          </cell>
          <cell r="B4160" t="str">
            <v xml:space="preserve">Бойлерная 20 ж/д </v>
          </cell>
          <cell r="C4160" t="str">
            <v xml:space="preserve">Население </v>
          </cell>
          <cell r="D4160">
            <v>15.3</v>
          </cell>
          <cell r="E4160">
            <v>69</v>
          </cell>
          <cell r="F4160">
            <v>68.89</v>
          </cell>
          <cell r="G4160">
            <v>0.92</v>
          </cell>
          <cell r="H4160">
            <v>1.19</v>
          </cell>
          <cell r="I4160">
            <v>4.5999999999999996</v>
          </cell>
          <cell r="J4160" t="str">
            <v xml:space="preserve">1 </v>
          </cell>
          <cell r="K4160">
            <v>167</v>
          </cell>
          <cell r="L4160">
            <v>2.9400000000000003E-3</v>
          </cell>
          <cell r="M4160">
            <v>-19</v>
          </cell>
          <cell r="N4160">
            <v>18</v>
          </cell>
          <cell r="O4160">
            <v>1</v>
          </cell>
          <cell r="P4160">
            <v>4.2919999999999998</v>
          </cell>
          <cell r="Q4160">
            <v>2.0289999999999999</v>
          </cell>
          <cell r="R4160">
            <v>2.0289999999999999</v>
          </cell>
        </row>
        <row r="4161">
          <cell r="A4161" t="str">
            <v xml:space="preserve">ПРОЕЗД МИРНЫЙ 6 </v>
          </cell>
          <cell r="B4161" t="str">
            <v xml:space="preserve">Бойлерная 19/2 ж/д </v>
          </cell>
          <cell r="C4161" t="str">
            <v xml:space="preserve">Население </v>
          </cell>
          <cell r="D4161">
            <v>30</v>
          </cell>
          <cell r="E4161">
            <v>60</v>
          </cell>
          <cell r="F4161">
            <v>59.77</v>
          </cell>
          <cell r="G4161">
            <v>0.91</v>
          </cell>
          <cell r="H4161">
            <v>1.19</v>
          </cell>
          <cell r="I4161">
            <v>4.5999999999999996</v>
          </cell>
          <cell r="J4161" t="str">
            <v xml:space="preserve">1 </v>
          </cell>
          <cell r="K4161">
            <v>167</v>
          </cell>
          <cell r="L4161">
            <v>2.5300000000000001E-3</v>
          </cell>
          <cell r="M4161">
            <v>-19</v>
          </cell>
          <cell r="N4161">
            <v>18</v>
          </cell>
          <cell r="O4161">
            <v>1</v>
          </cell>
          <cell r="P4161">
            <v>3.6930000000000001</v>
          </cell>
          <cell r="Q4161">
            <v>3.98</v>
          </cell>
          <cell r="R4161">
            <v>3.98</v>
          </cell>
        </row>
        <row r="4162">
          <cell r="A4162" t="str">
            <v xml:space="preserve">ПРОЕЗД МИРНЫЙ 6 </v>
          </cell>
          <cell r="B4162" t="str">
            <v xml:space="preserve">Бойлерная 19 ж/д </v>
          </cell>
          <cell r="C4162" t="str">
            <v xml:space="preserve">Население </v>
          </cell>
          <cell r="D4162">
            <v>9.3000000000000007</v>
          </cell>
          <cell r="E4162">
            <v>42</v>
          </cell>
          <cell r="F4162">
            <v>41.94</v>
          </cell>
          <cell r="G4162">
            <v>0.92</v>
          </cell>
          <cell r="H4162">
            <v>1.19</v>
          </cell>
          <cell r="I4162">
            <v>4.5999999999999996</v>
          </cell>
          <cell r="J4162" t="str">
            <v xml:space="preserve">1 </v>
          </cell>
          <cell r="K4162">
            <v>167</v>
          </cell>
          <cell r="L4162">
            <v>1.7900000000000001E-3</v>
          </cell>
          <cell r="M4162">
            <v>-19</v>
          </cell>
          <cell r="N4162">
            <v>18</v>
          </cell>
          <cell r="O4162">
            <v>1</v>
          </cell>
          <cell r="P4162">
            <v>2.613</v>
          </cell>
          <cell r="Q4162">
            <v>1.2330000000000001</v>
          </cell>
          <cell r="R4162">
            <v>1.2330000000000001</v>
          </cell>
        </row>
        <row r="4163">
          <cell r="A4163" t="str">
            <v xml:space="preserve">ПРОЕЗД МИРНЫЙ 6 </v>
          </cell>
          <cell r="B4163" t="str">
            <v xml:space="preserve">Бойлерная 16 Ж/Д </v>
          </cell>
          <cell r="C4163" t="str">
            <v xml:space="preserve">Население </v>
          </cell>
          <cell r="D4163">
            <v>14</v>
          </cell>
          <cell r="E4163">
            <v>63</v>
          </cell>
          <cell r="F4163">
            <v>62.8</v>
          </cell>
          <cell r="G4163">
            <v>0.92</v>
          </cell>
          <cell r="H4163">
            <v>1.19</v>
          </cell>
          <cell r="I4163">
            <v>4.5999999999999996</v>
          </cell>
          <cell r="J4163" t="str">
            <v xml:space="preserve">1 </v>
          </cell>
          <cell r="K4163">
            <v>167</v>
          </cell>
          <cell r="L4163">
            <v>2.6800000000000001E-3</v>
          </cell>
          <cell r="M4163">
            <v>-19</v>
          </cell>
          <cell r="N4163">
            <v>18</v>
          </cell>
          <cell r="O4163">
            <v>1</v>
          </cell>
          <cell r="P4163">
            <v>3.9130000000000003</v>
          </cell>
          <cell r="Q4163">
            <v>1.857</v>
          </cell>
          <cell r="R4163">
            <v>1.857</v>
          </cell>
        </row>
        <row r="4164">
          <cell r="A4164" t="str">
            <v xml:space="preserve">ПРОЕЗД МИРНЫЙ 6 </v>
          </cell>
          <cell r="B4164" t="str">
            <v xml:space="preserve">Бойлерная 14 Ж/Д </v>
          </cell>
          <cell r="C4164" t="str">
            <v xml:space="preserve">Население </v>
          </cell>
          <cell r="D4164">
            <v>40</v>
          </cell>
          <cell r="E4164">
            <v>280</v>
          </cell>
          <cell r="F4164">
            <v>280</v>
          </cell>
          <cell r="G4164">
            <v>0.81</v>
          </cell>
          <cell r="H4164">
            <v>1.19</v>
          </cell>
          <cell r="I4164">
            <v>4.5999999999999996</v>
          </cell>
          <cell r="J4164" t="str">
            <v xml:space="preserve">1 </v>
          </cell>
          <cell r="K4164">
            <v>167</v>
          </cell>
          <cell r="L4164">
            <v>1.0541E-2</v>
          </cell>
          <cell r="M4164">
            <v>-19</v>
          </cell>
          <cell r="N4164">
            <v>18</v>
          </cell>
          <cell r="O4164">
            <v>1</v>
          </cell>
          <cell r="P4164">
            <v>15.388999999999999</v>
          </cell>
          <cell r="Q4164">
            <v>5.3070000000000004</v>
          </cell>
          <cell r="R4164">
            <v>5.3070000000000004</v>
          </cell>
        </row>
        <row r="4165">
          <cell r="A4165" t="str">
            <v xml:space="preserve">ПРОЕЗД МИРНЫЙ 6 </v>
          </cell>
          <cell r="B4165" t="str">
            <v xml:space="preserve">Бойлерная 1 ж/д </v>
          </cell>
          <cell r="C4165" t="str">
            <v xml:space="preserve">Население </v>
          </cell>
          <cell r="D4165">
            <v>27.9</v>
          </cell>
          <cell r="E4165">
            <v>126</v>
          </cell>
          <cell r="F4165">
            <v>125.6</v>
          </cell>
          <cell r="G4165">
            <v>0.92</v>
          </cell>
          <cell r="H4165">
            <v>1.19</v>
          </cell>
          <cell r="I4165">
            <v>4.5999999999999996</v>
          </cell>
          <cell r="J4165" t="str">
            <v xml:space="preserve">1 </v>
          </cell>
          <cell r="K4165">
            <v>167</v>
          </cell>
          <cell r="L4165">
            <v>5.3600000000000002E-3</v>
          </cell>
          <cell r="M4165">
            <v>-19</v>
          </cell>
          <cell r="N4165">
            <v>18</v>
          </cell>
          <cell r="O4165">
            <v>1</v>
          </cell>
          <cell r="P4165">
            <v>7.8260000000000005</v>
          </cell>
          <cell r="Q4165">
            <v>3.7039999999999997</v>
          </cell>
          <cell r="R4165">
            <v>3.7039999999999997</v>
          </cell>
        </row>
        <row r="4166">
          <cell r="A4166" t="str">
            <v xml:space="preserve">ПРОЕЗД МИРНЫЙ 6 </v>
          </cell>
          <cell r="B4166" t="str">
            <v xml:space="preserve">Прикубанская 3 Ж/Д </v>
          </cell>
          <cell r="C4166" t="str">
            <v xml:space="preserve">Население </v>
          </cell>
          <cell r="D4166">
            <v>30</v>
          </cell>
          <cell r="E4166">
            <v>108</v>
          </cell>
          <cell r="F4166">
            <v>62.8</v>
          </cell>
          <cell r="G4166">
            <v>0.92</v>
          </cell>
          <cell r="H4166">
            <v>1.19</v>
          </cell>
          <cell r="I4166">
            <v>4.5999999999999996</v>
          </cell>
          <cell r="J4166" t="str">
            <v xml:space="preserve">1 </v>
          </cell>
          <cell r="K4166">
            <v>167</v>
          </cell>
          <cell r="L4166">
            <v>2.6800000000000001E-3</v>
          </cell>
          <cell r="M4166">
            <v>-19</v>
          </cell>
          <cell r="N4166">
            <v>12</v>
          </cell>
          <cell r="O4166">
            <v>1</v>
          </cell>
          <cell r="P4166">
            <v>2.5910000000000002</v>
          </cell>
          <cell r="Q4166">
            <v>3.98</v>
          </cell>
          <cell r="R4166">
            <v>3.98</v>
          </cell>
        </row>
        <row r="4167">
          <cell r="A4167" t="str">
            <v xml:space="preserve">ПРОЕЗД МИРНЫЙ 6 </v>
          </cell>
          <cell r="B4167" t="str">
            <v xml:space="preserve">Бойлерная 12/а ж/д </v>
          </cell>
          <cell r="C4167" t="str">
            <v xml:space="preserve">Население </v>
          </cell>
          <cell r="D4167">
            <v>102</v>
          </cell>
          <cell r="E4167">
            <v>338</v>
          </cell>
          <cell r="F4167">
            <v>338</v>
          </cell>
          <cell r="G4167">
            <v>0.76480000000000004</v>
          </cell>
          <cell r="H4167">
            <v>1.19</v>
          </cell>
          <cell r="I4167">
            <v>4.5999999999999996</v>
          </cell>
          <cell r="J4167" t="str">
            <v xml:space="preserve">2 </v>
          </cell>
          <cell r="K4167">
            <v>167</v>
          </cell>
          <cell r="L4167">
            <v>1.1970000000000001E-2</v>
          </cell>
          <cell r="M4167">
            <v>-19</v>
          </cell>
          <cell r="N4167">
            <v>18</v>
          </cell>
          <cell r="O4167">
            <v>1</v>
          </cell>
          <cell r="P4167">
            <v>17.475999999999999</v>
          </cell>
          <cell r="Q4167">
            <v>13.532999999999999</v>
          </cell>
          <cell r="R4167">
            <v>13.532999999999999</v>
          </cell>
        </row>
        <row r="4168">
          <cell r="A4168" t="str">
            <v xml:space="preserve">ПРОЕЗД МИРНЫЙ 6 </v>
          </cell>
          <cell r="B4168" t="str">
            <v xml:space="preserve">Прикубанская 3/а Ж/Д </v>
          </cell>
          <cell r="C4168" t="str">
            <v xml:space="preserve">Население </v>
          </cell>
          <cell r="D4168">
            <v>135</v>
          </cell>
          <cell r="E4168">
            <v>486</v>
          </cell>
          <cell r="F4168">
            <v>104.51</v>
          </cell>
          <cell r="G4168">
            <v>0.92</v>
          </cell>
          <cell r="H4168">
            <v>1.19</v>
          </cell>
          <cell r="I4168">
            <v>4.5999999999999996</v>
          </cell>
          <cell r="J4168" t="str">
            <v xml:space="preserve">1 </v>
          </cell>
          <cell r="K4168">
            <v>167</v>
          </cell>
          <cell r="L4168">
            <v>4.4600000000000004E-3</v>
          </cell>
          <cell r="M4168">
            <v>-19</v>
          </cell>
          <cell r="N4168">
            <v>12</v>
          </cell>
          <cell r="O4168">
            <v>1</v>
          </cell>
          <cell r="P4168">
            <v>4.3129999999999997</v>
          </cell>
          <cell r="Q4168">
            <v>17.911000000000001</v>
          </cell>
          <cell r="R4168">
            <v>17.911000000000001</v>
          </cell>
        </row>
        <row r="4169">
          <cell r="A4169" t="str">
            <v xml:space="preserve">ПРОЕЗД МИРНЫЙ 6 </v>
          </cell>
          <cell r="B4169" t="str">
            <v xml:space="preserve">Бойлерная 11/1 ж/д </v>
          </cell>
          <cell r="C4169" t="str">
            <v xml:space="preserve">Население </v>
          </cell>
          <cell r="D4169">
            <v>13</v>
          </cell>
          <cell r="E4169">
            <v>59</v>
          </cell>
          <cell r="F4169">
            <v>58.58</v>
          </cell>
          <cell r="G4169">
            <v>0.92</v>
          </cell>
          <cell r="H4169">
            <v>1.19</v>
          </cell>
          <cell r="I4169">
            <v>4.5999999999999996</v>
          </cell>
          <cell r="J4169" t="str">
            <v xml:space="preserve">1 </v>
          </cell>
          <cell r="K4169">
            <v>167</v>
          </cell>
          <cell r="L4169">
            <v>2.5000000000000001E-3</v>
          </cell>
          <cell r="M4169">
            <v>-19</v>
          </cell>
          <cell r="N4169">
            <v>18</v>
          </cell>
          <cell r="O4169">
            <v>1</v>
          </cell>
          <cell r="P4169">
            <v>3.65</v>
          </cell>
          <cell r="Q4169">
            <v>1.724</v>
          </cell>
          <cell r="R4169">
            <v>1.724</v>
          </cell>
        </row>
        <row r="4170">
          <cell r="A4170" t="str">
            <v xml:space="preserve">ПРОЕЗД МИРНЫЙ 6 </v>
          </cell>
          <cell r="B4170" t="str">
            <v xml:space="preserve">Бойлерная 26 ж/д </v>
          </cell>
          <cell r="C4170" t="str">
            <v xml:space="preserve">Население </v>
          </cell>
          <cell r="D4170">
            <v>14</v>
          </cell>
          <cell r="E4170">
            <v>63</v>
          </cell>
          <cell r="F4170">
            <v>37.49</v>
          </cell>
          <cell r="G4170">
            <v>0.92</v>
          </cell>
          <cell r="H4170">
            <v>1.19</v>
          </cell>
          <cell r="I4170">
            <v>4.5999999999999996</v>
          </cell>
          <cell r="J4170" t="str">
            <v xml:space="preserve">1 </v>
          </cell>
          <cell r="K4170">
            <v>167</v>
          </cell>
          <cell r="L4170">
            <v>1.6000000000000001E-3</v>
          </cell>
          <cell r="M4170">
            <v>-19</v>
          </cell>
          <cell r="N4170">
            <v>18</v>
          </cell>
          <cell r="O4170">
            <v>1</v>
          </cell>
          <cell r="P4170">
            <v>2.3359999999999999</v>
          </cell>
          <cell r="Q4170">
            <v>1.857</v>
          </cell>
          <cell r="R4170">
            <v>1.857</v>
          </cell>
        </row>
        <row r="4171">
          <cell r="A4171" t="str">
            <v xml:space="preserve">ПРОЕЗД МИРНЫЙ 6 </v>
          </cell>
          <cell r="B4171" t="str">
            <v xml:space="preserve">Бойлерная 11/2 Ж/Д </v>
          </cell>
          <cell r="C4171" t="str">
            <v xml:space="preserve">Население </v>
          </cell>
          <cell r="D4171">
            <v>27.8</v>
          </cell>
          <cell r="E4171">
            <v>125</v>
          </cell>
          <cell r="F4171">
            <v>124.89</v>
          </cell>
          <cell r="G4171">
            <v>0.92</v>
          </cell>
          <cell r="H4171">
            <v>1.19</v>
          </cell>
          <cell r="I4171">
            <v>4.5999999999999996</v>
          </cell>
          <cell r="J4171" t="str">
            <v xml:space="preserve">1 </v>
          </cell>
          <cell r="K4171">
            <v>167</v>
          </cell>
          <cell r="L4171">
            <v>5.3300000000000005E-3</v>
          </cell>
          <cell r="M4171">
            <v>-19</v>
          </cell>
          <cell r="N4171">
            <v>18</v>
          </cell>
          <cell r="O4171">
            <v>1</v>
          </cell>
          <cell r="P4171">
            <v>7.782</v>
          </cell>
          <cell r="Q4171">
            <v>3.6880000000000002</v>
          </cell>
          <cell r="R4171">
            <v>3.6880000000000002</v>
          </cell>
        </row>
        <row r="4172">
          <cell r="A4172" t="str">
            <v xml:space="preserve">ПРОЕЗД МИРНЫЙ 6 </v>
          </cell>
          <cell r="B4172" t="str">
            <v xml:space="preserve">Бойлерная 27 ж/д </v>
          </cell>
          <cell r="C4172" t="str">
            <v xml:space="preserve">Население </v>
          </cell>
          <cell r="D4172">
            <v>30.5</v>
          </cell>
          <cell r="E4172">
            <v>99</v>
          </cell>
          <cell r="F4172">
            <v>99</v>
          </cell>
          <cell r="G4172">
            <v>0.92</v>
          </cell>
          <cell r="H4172">
            <v>1.19</v>
          </cell>
          <cell r="I4172">
            <v>4.5999999999999996</v>
          </cell>
          <cell r="J4172" t="str">
            <v xml:space="preserve">1 </v>
          </cell>
          <cell r="K4172">
            <v>167</v>
          </cell>
          <cell r="L4172">
            <v>4.1879999999999999E-3</v>
          </cell>
          <cell r="M4172">
            <v>-19</v>
          </cell>
          <cell r="N4172">
            <v>18</v>
          </cell>
          <cell r="O4172">
            <v>1</v>
          </cell>
          <cell r="P4172">
            <v>6.1150000000000002</v>
          </cell>
          <cell r="Q4172">
            <v>4.0460000000000003</v>
          </cell>
          <cell r="R4172">
            <v>4.0460000000000003</v>
          </cell>
        </row>
        <row r="4173">
          <cell r="A4173" t="str">
            <v xml:space="preserve">ПРОЕЗД МИРНЫЙ 6 </v>
          </cell>
          <cell r="B4173" t="str">
            <v xml:space="preserve">70Л Октября 12/3 ПРОД.МАГ. </v>
          </cell>
          <cell r="C4173" t="str">
            <v xml:space="preserve">Прочие </v>
          </cell>
          <cell r="D4173">
            <v>198.59</v>
          </cell>
          <cell r="E4173">
            <v>128</v>
          </cell>
          <cell r="F4173">
            <v>893.66</v>
          </cell>
          <cell r="G4173">
            <v>0.43</v>
          </cell>
          <cell r="H4173">
            <v>1.19</v>
          </cell>
          <cell r="I4173">
            <v>4.5999999999999996</v>
          </cell>
          <cell r="J4173" t="str">
            <v xml:space="preserve"> </v>
          </cell>
          <cell r="K4173">
            <v>167</v>
          </cell>
          <cell r="L4173">
            <v>1.6380000000000002E-2</v>
          </cell>
          <cell r="M4173">
            <v>-19</v>
          </cell>
          <cell r="N4173">
            <v>15</v>
          </cell>
          <cell r="O4173">
            <v>1</v>
          </cell>
          <cell r="P4173">
            <v>20.231999999999999</v>
          </cell>
          <cell r="Q4173">
            <v>0</v>
          </cell>
          <cell r="R4173">
            <v>20.231999999999999</v>
          </cell>
        </row>
        <row r="4174">
          <cell r="A4174" t="str">
            <v xml:space="preserve">ПРОЕЗД МИРНЫЙ 6 </v>
          </cell>
          <cell r="B4174" t="str">
            <v xml:space="preserve">Бойлерная 7 Ж/Д </v>
          </cell>
          <cell r="C4174" t="str">
            <v xml:space="preserve">Население </v>
          </cell>
          <cell r="D4174">
            <v>15</v>
          </cell>
          <cell r="E4174">
            <v>54</v>
          </cell>
          <cell r="F4174">
            <v>31.4</v>
          </cell>
          <cell r="G4174">
            <v>0.92</v>
          </cell>
          <cell r="H4174">
            <v>1.19</v>
          </cell>
          <cell r="I4174">
            <v>4.5999999999999996</v>
          </cell>
          <cell r="J4174" t="str">
            <v xml:space="preserve">1 </v>
          </cell>
          <cell r="K4174">
            <v>167</v>
          </cell>
          <cell r="L4174">
            <v>1.34E-3</v>
          </cell>
          <cell r="M4174">
            <v>-19</v>
          </cell>
          <cell r="N4174">
            <v>18</v>
          </cell>
          <cell r="O4174">
            <v>1</v>
          </cell>
          <cell r="P4174">
            <v>1.9550000000000001</v>
          </cell>
          <cell r="Q4174">
            <v>1.99</v>
          </cell>
          <cell r="R4174">
            <v>1.99</v>
          </cell>
        </row>
        <row r="4175">
          <cell r="A4175" t="str">
            <v xml:space="preserve">ПРОЕЗД МИРНЫЙ 6 </v>
          </cell>
          <cell r="B4175" t="str">
            <v xml:space="preserve">Бойлерная 11/3 ж/д </v>
          </cell>
          <cell r="C4175" t="str">
            <v xml:space="preserve">Население </v>
          </cell>
          <cell r="D4175">
            <v>30</v>
          </cell>
          <cell r="E4175">
            <v>90</v>
          </cell>
          <cell r="F4175">
            <v>90</v>
          </cell>
          <cell r="G4175">
            <v>0.92</v>
          </cell>
          <cell r="H4175">
            <v>1.19</v>
          </cell>
          <cell r="I4175">
            <v>4.5999999999999996</v>
          </cell>
          <cell r="J4175" t="str">
            <v xml:space="preserve">1 </v>
          </cell>
          <cell r="K4175">
            <v>167</v>
          </cell>
          <cell r="L4175">
            <v>3.8059999999999999E-3</v>
          </cell>
          <cell r="M4175">
            <v>-19</v>
          </cell>
          <cell r="N4175">
            <v>18</v>
          </cell>
          <cell r="O4175">
            <v>1</v>
          </cell>
          <cell r="P4175">
            <v>5.5570000000000004</v>
          </cell>
          <cell r="Q4175">
            <v>3.98</v>
          </cell>
          <cell r="R4175">
            <v>3.98</v>
          </cell>
        </row>
        <row r="4176">
          <cell r="A4176" t="str">
            <v xml:space="preserve">ПРОЕЗД МИРНЫЙ 6 </v>
          </cell>
          <cell r="B4176" t="str">
            <v xml:space="preserve">Бойлерная 11 ж/д </v>
          </cell>
          <cell r="C4176" t="str">
            <v xml:space="preserve">Население </v>
          </cell>
          <cell r="D4176">
            <v>14</v>
          </cell>
          <cell r="E4176">
            <v>63</v>
          </cell>
          <cell r="F4176">
            <v>62.8</v>
          </cell>
          <cell r="G4176">
            <v>0.92</v>
          </cell>
          <cell r="H4176">
            <v>1.19</v>
          </cell>
          <cell r="I4176">
            <v>4.5999999999999996</v>
          </cell>
          <cell r="J4176" t="str">
            <v xml:space="preserve">1 </v>
          </cell>
          <cell r="K4176">
            <v>167</v>
          </cell>
          <cell r="L4176">
            <v>2.6800000000000001E-3</v>
          </cell>
          <cell r="M4176">
            <v>-19</v>
          </cell>
          <cell r="N4176">
            <v>18</v>
          </cell>
          <cell r="O4176">
            <v>1</v>
          </cell>
          <cell r="P4176">
            <v>3.9130000000000003</v>
          </cell>
          <cell r="Q4176">
            <v>1.857</v>
          </cell>
          <cell r="R4176">
            <v>1.857</v>
          </cell>
        </row>
        <row r="4177">
          <cell r="A4177" t="str">
            <v xml:space="preserve">ПРОЕЗД МИРНЫЙ 6 </v>
          </cell>
          <cell r="B4177" t="str">
            <v xml:space="preserve">Бойлерная 5 ж/д </v>
          </cell>
          <cell r="C4177" t="str">
            <v xml:space="preserve">Население </v>
          </cell>
          <cell r="D4177">
            <v>60</v>
          </cell>
          <cell r="E4177">
            <v>216</v>
          </cell>
          <cell r="F4177">
            <v>140.91</v>
          </cell>
          <cell r="G4177">
            <v>0.82</v>
          </cell>
          <cell r="H4177">
            <v>1.19</v>
          </cell>
          <cell r="I4177">
            <v>4.5999999999999996</v>
          </cell>
          <cell r="J4177" t="str">
            <v xml:space="preserve">1 </v>
          </cell>
          <cell r="K4177">
            <v>167</v>
          </cell>
          <cell r="L4177">
            <v>5.3600000000000002E-3</v>
          </cell>
          <cell r="M4177">
            <v>-19</v>
          </cell>
          <cell r="N4177">
            <v>18</v>
          </cell>
          <cell r="O4177">
            <v>1</v>
          </cell>
          <cell r="P4177">
            <v>7.8260000000000005</v>
          </cell>
          <cell r="Q4177">
            <v>7.96</v>
          </cell>
          <cell r="R4177">
            <v>7.96</v>
          </cell>
        </row>
        <row r="4178">
          <cell r="A4178" t="str">
            <v xml:space="preserve">ПРОЕЗД МИРНЫЙ 6 </v>
          </cell>
          <cell r="B4178" t="str">
            <v xml:space="preserve">Бойлерная 3 ж/д </v>
          </cell>
          <cell r="C4178" t="str">
            <v xml:space="preserve">Население </v>
          </cell>
          <cell r="D4178">
            <v>88</v>
          </cell>
          <cell r="E4178">
            <v>264</v>
          </cell>
          <cell r="F4178">
            <v>264</v>
          </cell>
          <cell r="G4178">
            <v>0.78</v>
          </cell>
          <cell r="H4178">
            <v>1.19</v>
          </cell>
          <cell r="I4178">
            <v>4.5999999999999996</v>
          </cell>
          <cell r="J4178" t="str">
            <v xml:space="preserve">1 </v>
          </cell>
          <cell r="K4178">
            <v>167</v>
          </cell>
          <cell r="L4178">
            <v>9.5900000000000013E-3</v>
          </cell>
          <cell r="M4178">
            <v>-19</v>
          </cell>
          <cell r="N4178">
            <v>18</v>
          </cell>
          <cell r="O4178">
            <v>1</v>
          </cell>
          <cell r="P4178">
            <v>14</v>
          </cell>
          <cell r="Q4178">
            <v>11.675000000000001</v>
          </cell>
          <cell r="R4178">
            <v>11.675000000000001</v>
          </cell>
        </row>
        <row r="4179">
          <cell r="A4179" t="str">
            <v xml:space="preserve">ПРОЕЗД МИРНЫЙ 6 </v>
          </cell>
          <cell r="B4179" t="str">
            <v xml:space="preserve">Бойлерная 10 ж/д </v>
          </cell>
          <cell r="C4179" t="str">
            <v xml:space="preserve">Население </v>
          </cell>
          <cell r="D4179">
            <v>14</v>
          </cell>
          <cell r="E4179">
            <v>63</v>
          </cell>
          <cell r="F4179">
            <v>62.8</v>
          </cell>
          <cell r="G4179">
            <v>0.92</v>
          </cell>
          <cell r="H4179">
            <v>1.19</v>
          </cell>
          <cell r="I4179">
            <v>4.5999999999999996</v>
          </cell>
          <cell r="J4179" t="str">
            <v xml:space="preserve">1 </v>
          </cell>
          <cell r="K4179">
            <v>167</v>
          </cell>
          <cell r="L4179">
            <v>2.6800000000000001E-3</v>
          </cell>
          <cell r="M4179">
            <v>-19</v>
          </cell>
          <cell r="N4179">
            <v>18</v>
          </cell>
          <cell r="O4179">
            <v>1</v>
          </cell>
          <cell r="P4179">
            <v>3.9130000000000003</v>
          </cell>
          <cell r="Q4179">
            <v>1.857</v>
          </cell>
          <cell r="R4179">
            <v>1.857</v>
          </cell>
        </row>
        <row r="4180">
          <cell r="A4180" t="str">
            <v xml:space="preserve">ПРОЕЗД МИРНЫЙ 6 </v>
          </cell>
          <cell r="B4180" t="str">
            <v xml:space="preserve">Бойлерная 21 ж/д </v>
          </cell>
          <cell r="C4180" t="str">
            <v xml:space="preserve">Население </v>
          </cell>
          <cell r="D4180">
            <v>14</v>
          </cell>
          <cell r="E4180">
            <v>63</v>
          </cell>
          <cell r="F4180">
            <v>62.8</v>
          </cell>
          <cell r="G4180">
            <v>0.92</v>
          </cell>
          <cell r="H4180">
            <v>1.19</v>
          </cell>
          <cell r="I4180">
            <v>4.5999999999999996</v>
          </cell>
          <cell r="J4180" t="str">
            <v xml:space="preserve">1 </v>
          </cell>
          <cell r="K4180">
            <v>167</v>
          </cell>
          <cell r="L4180">
            <v>2.6800000000000001E-3</v>
          </cell>
          <cell r="M4180">
            <v>-19</v>
          </cell>
          <cell r="N4180">
            <v>18</v>
          </cell>
          <cell r="O4180">
            <v>1</v>
          </cell>
          <cell r="P4180">
            <v>3.9130000000000003</v>
          </cell>
          <cell r="Q4180">
            <v>1.857</v>
          </cell>
          <cell r="R4180">
            <v>1.857</v>
          </cell>
        </row>
        <row r="4181">
          <cell r="A4181" t="str">
            <v xml:space="preserve">ПРОЕЗД МИРНЫЙ 6 </v>
          </cell>
          <cell r="B4181" t="str">
            <v xml:space="preserve">Бойлерная 15 Ж/Д </v>
          </cell>
          <cell r="C4181" t="str">
            <v xml:space="preserve">Население </v>
          </cell>
          <cell r="D4181">
            <v>14</v>
          </cell>
          <cell r="E4181">
            <v>63</v>
          </cell>
          <cell r="F4181">
            <v>62.8</v>
          </cell>
          <cell r="G4181">
            <v>0.92</v>
          </cell>
          <cell r="H4181">
            <v>1.19</v>
          </cell>
          <cell r="I4181">
            <v>4.5999999999999996</v>
          </cell>
          <cell r="J4181" t="str">
            <v xml:space="preserve">1 </v>
          </cell>
          <cell r="K4181">
            <v>167</v>
          </cell>
          <cell r="L4181">
            <v>2.6800000000000001E-3</v>
          </cell>
          <cell r="M4181">
            <v>-19</v>
          </cell>
          <cell r="N4181">
            <v>18</v>
          </cell>
          <cell r="O4181">
            <v>1</v>
          </cell>
          <cell r="P4181">
            <v>3.9130000000000003</v>
          </cell>
          <cell r="Q4181">
            <v>1.857</v>
          </cell>
          <cell r="R4181">
            <v>1.857</v>
          </cell>
        </row>
        <row r="4182">
          <cell r="A4182" t="str">
            <v xml:space="preserve">ПРОЕЗД МИРНЫЙ 6 </v>
          </cell>
          <cell r="B4182" t="str">
            <v xml:space="preserve">Прикубанская 2 ж/д </v>
          </cell>
          <cell r="C4182" t="str">
            <v xml:space="preserve">Население </v>
          </cell>
          <cell r="D4182">
            <v>50</v>
          </cell>
          <cell r="E4182">
            <v>180</v>
          </cell>
          <cell r="F4182">
            <v>311.70999999999998</v>
          </cell>
          <cell r="G4182">
            <v>0.74</v>
          </cell>
          <cell r="H4182">
            <v>1.19</v>
          </cell>
          <cell r="I4182">
            <v>4.5999999999999996</v>
          </cell>
          <cell r="J4182" t="str">
            <v xml:space="preserve">1 </v>
          </cell>
          <cell r="K4182">
            <v>167</v>
          </cell>
          <cell r="L4182">
            <v>1.0700000000000001E-2</v>
          </cell>
          <cell r="M4182">
            <v>-19</v>
          </cell>
          <cell r="N4182">
            <v>12</v>
          </cell>
          <cell r="O4182">
            <v>1</v>
          </cell>
          <cell r="P4182">
            <v>10.345000000000001</v>
          </cell>
          <cell r="Q4182">
            <v>6.6340000000000003</v>
          </cell>
          <cell r="R4182">
            <v>6.6340000000000003</v>
          </cell>
        </row>
        <row r="4183">
          <cell r="A4183" t="str">
            <v xml:space="preserve">ПРОЕЗД МИРНЫЙ 6 </v>
          </cell>
          <cell r="B4183" t="str">
            <v xml:space="preserve">Прикубанская 4 Ж/Д </v>
          </cell>
          <cell r="C4183" t="str">
            <v xml:space="preserve">Население </v>
          </cell>
          <cell r="D4183">
            <v>25</v>
          </cell>
          <cell r="E4183">
            <v>90</v>
          </cell>
          <cell r="F4183">
            <v>52.25</v>
          </cell>
          <cell r="G4183">
            <v>0.92</v>
          </cell>
          <cell r="H4183">
            <v>1.19</v>
          </cell>
          <cell r="I4183">
            <v>4.5999999999999996</v>
          </cell>
          <cell r="J4183" t="str">
            <v xml:space="preserve">1 </v>
          </cell>
          <cell r="K4183">
            <v>167</v>
          </cell>
          <cell r="L4183">
            <v>2.2300000000000002E-3</v>
          </cell>
          <cell r="M4183">
            <v>-19</v>
          </cell>
          <cell r="N4183">
            <v>12</v>
          </cell>
          <cell r="O4183">
            <v>1</v>
          </cell>
          <cell r="P4183">
            <v>2.1560000000000001</v>
          </cell>
          <cell r="Q4183">
            <v>3.3170000000000002</v>
          </cell>
          <cell r="R4183">
            <v>3.3170000000000002</v>
          </cell>
        </row>
        <row r="4184">
          <cell r="A4184" t="str">
            <v xml:space="preserve">ПРОЕЗД МИРНЫЙ 6 </v>
          </cell>
          <cell r="B4184" t="str">
            <v xml:space="preserve">Бойлерная 6 ж/д </v>
          </cell>
          <cell r="C4184" t="str">
            <v xml:space="preserve">Население </v>
          </cell>
          <cell r="D4184">
            <v>15</v>
          </cell>
          <cell r="E4184">
            <v>54</v>
          </cell>
          <cell r="F4184">
            <v>20.85</v>
          </cell>
          <cell r="G4184">
            <v>0.92</v>
          </cell>
          <cell r="H4184">
            <v>1.19</v>
          </cell>
          <cell r="I4184">
            <v>4.5999999999999996</v>
          </cell>
          <cell r="J4184" t="str">
            <v xml:space="preserve">1 </v>
          </cell>
          <cell r="K4184">
            <v>167</v>
          </cell>
          <cell r="L4184">
            <v>8.9000000000000006E-4</v>
          </cell>
          <cell r="M4184">
            <v>-19</v>
          </cell>
          <cell r="N4184">
            <v>18</v>
          </cell>
          <cell r="O4184">
            <v>1</v>
          </cell>
          <cell r="P4184">
            <v>1.3</v>
          </cell>
          <cell r="Q4184">
            <v>1.99</v>
          </cell>
          <cell r="R4184">
            <v>1.99</v>
          </cell>
        </row>
        <row r="4185">
          <cell r="A4185" t="str">
            <v xml:space="preserve">ПРОЕЗД МИРНЫЙ 6 </v>
          </cell>
          <cell r="B4185" t="str">
            <v xml:space="preserve">Бойлерная 10 А ж/д </v>
          </cell>
          <cell r="C4185" t="str">
            <v xml:space="preserve">Население </v>
          </cell>
          <cell r="D4185">
            <v>11.6</v>
          </cell>
          <cell r="E4185">
            <v>52</v>
          </cell>
          <cell r="F4185">
            <v>52.25</v>
          </cell>
          <cell r="G4185">
            <v>0.92</v>
          </cell>
          <cell r="H4185">
            <v>1.19</v>
          </cell>
          <cell r="I4185">
            <v>4.5999999999999996</v>
          </cell>
          <cell r="J4185" t="str">
            <v xml:space="preserve">1 </v>
          </cell>
          <cell r="K4185">
            <v>167</v>
          </cell>
          <cell r="L4185">
            <v>2.2300000000000002E-3</v>
          </cell>
          <cell r="M4185">
            <v>-19</v>
          </cell>
          <cell r="N4185">
            <v>18</v>
          </cell>
          <cell r="O4185">
            <v>1</v>
          </cell>
          <cell r="P4185">
            <v>3.2549999999999999</v>
          </cell>
          <cell r="Q4185">
            <v>1.5369999999999999</v>
          </cell>
          <cell r="R4185">
            <v>1.5369999999999999</v>
          </cell>
        </row>
        <row r="4186">
          <cell r="A4186" t="str">
            <v xml:space="preserve">ПРОЕЗД МИРНЫЙ 6 </v>
          </cell>
          <cell r="B4186" t="str">
            <v xml:space="preserve">Бойлерная 12 ж/д </v>
          </cell>
          <cell r="C4186" t="str">
            <v xml:space="preserve">Население </v>
          </cell>
          <cell r="D4186">
            <v>41.8</v>
          </cell>
          <cell r="E4186">
            <v>188</v>
          </cell>
          <cell r="F4186">
            <v>188.24</v>
          </cell>
          <cell r="G4186">
            <v>0.82</v>
          </cell>
          <cell r="H4186">
            <v>1.19</v>
          </cell>
          <cell r="I4186">
            <v>4.5999999999999996</v>
          </cell>
          <cell r="J4186" t="str">
            <v xml:space="preserve">1 </v>
          </cell>
          <cell r="K4186">
            <v>167</v>
          </cell>
          <cell r="L4186">
            <v>7.1600000000000006E-3</v>
          </cell>
          <cell r="M4186">
            <v>-19</v>
          </cell>
          <cell r="N4186">
            <v>18</v>
          </cell>
          <cell r="O4186">
            <v>1</v>
          </cell>
          <cell r="P4186">
            <v>10.454000000000001</v>
          </cell>
          <cell r="Q4186">
            <v>5.5449999999999999</v>
          </cell>
          <cell r="R4186">
            <v>5.5449999999999999</v>
          </cell>
        </row>
        <row r="4187">
          <cell r="A4187" t="str">
            <v xml:space="preserve">ПРОЕЗД МИРНЫЙ 6 </v>
          </cell>
          <cell r="B4187" t="str">
            <v xml:space="preserve">Бойлерная 18 ж/д </v>
          </cell>
          <cell r="C4187" t="str">
            <v xml:space="preserve">Население </v>
          </cell>
          <cell r="D4187">
            <v>8.3000000000000007</v>
          </cell>
          <cell r="E4187">
            <v>37</v>
          </cell>
          <cell r="F4187">
            <v>37.49</v>
          </cell>
          <cell r="G4187">
            <v>0.92</v>
          </cell>
          <cell r="H4187">
            <v>1.19</v>
          </cell>
          <cell r="I4187">
            <v>4.5999999999999996</v>
          </cell>
          <cell r="J4187" t="str">
            <v xml:space="preserve">1 </v>
          </cell>
          <cell r="K4187">
            <v>167</v>
          </cell>
          <cell r="L4187">
            <v>1.6000000000000001E-3</v>
          </cell>
          <cell r="M4187">
            <v>-19</v>
          </cell>
          <cell r="N4187">
            <v>18</v>
          </cell>
          <cell r="O4187">
            <v>1</v>
          </cell>
          <cell r="P4187">
            <v>2.3359999999999999</v>
          </cell>
          <cell r="Q4187">
            <v>1.1000000000000001</v>
          </cell>
          <cell r="R4187">
            <v>1.1000000000000001</v>
          </cell>
        </row>
        <row r="4188">
          <cell r="A4188" t="str">
            <v xml:space="preserve">ПРОЕЗД МИРНЫЙ 6 </v>
          </cell>
          <cell r="B4188" t="str">
            <v xml:space="preserve">Бойлерная 23 ж/д </v>
          </cell>
          <cell r="C4188" t="str">
            <v xml:space="preserve">Население </v>
          </cell>
          <cell r="D4188">
            <v>39.5</v>
          </cell>
          <cell r="E4188">
            <v>63</v>
          </cell>
          <cell r="F4188">
            <v>144</v>
          </cell>
          <cell r="G4188">
            <v>0.876</v>
          </cell>
          <cell r="H4188">
            <v>1.19</v>
          </cell>
          <cell r="I4188">
            <v>4.5999999999999996</v>
          </cell>
          <cell r="J4188" t="str">
            <v xml:space="preserve">1 </v>
          </cell>
          <cell r="K4188">
            <v>167</v>
          </cell>
          <cell r="L4188">
            <v>5.8040000000000001E-3</v>
          </cell>
          <cell r="M4188">
            <v>-19</v>
          </cell>
          <cell r="N4188">
            <v>18</v>
          </cell>
          <cell r="O4188">
            <v>1</v>
          </cell>
          <cell r="P4188">
            <v>8.4740000000000002</v>
          </cell>
          <cell r="Q4188">
            <v>5.2409999999999997</v>
          </cell>
          <cell r="R4188">
            <v>5.2409999999999997</v>
          </cell>
        </row>
        <row r="4189">
          <cell r="A4189" t="str">
            <v xml:space="preserve">ПРОЕЗД МИРНЫЙ 6 </v>
          </cell>
          <cell r="B4189" t="str">
            <v xml:space="preserve">Бойлерная 23/А ж/д </v>
          </cell>
          <cell r="C4189" t="str">
            <v xml:space="preserve">Население </v>
          </cell>
          <cell r="D4189">
            <v>13</v>
          </cell>
          <cell r="E4189">
            <v>59</v>
          </cell>
          <cell r="F4189">
            <v>58.58</v>
          </cell>
          <cell r="G4189">
            <v>0.92</v>
          </cell>
          <cell r="H4189">
            <v>1.19</v>
          </cell>
          <cell r="I4189">
            <v>4.5999999999999996</v>
          </cell>
          <cell r="J4189" t="str">
            <v xml:space="preserve">1 </v>
          </cell>
          <cell r="K4189">
            <v>167</v>
          </cell>
          <cell r="L4189">
            <v>2.5000000000000001E-3</v>
          </cell>
          <cell r="M4189">
            <v>-19</v>
          </cell>
          <cell r="N4189">
            <v>18</v>
          </cell>
          <cell r="O4189">
            <v>1</v>
          </cell>
          <cell r="P4189">
            <v>3.65</v>
          </cell>
          <cell r="Q4189">
            <v>1.724</v>
          </cell>
          <cell r="R4189">
            <v>1.724</v>
          </cell>
        </row>
        <row r="4190">
          <cell r="A4190" t="str">
            <v xml:space="preserve">ПРОЕЗД МИРНЫЙ 6 </v>
          </cell>
          <cell r="B4190" t="str">
            <v xml:space="preserve">Бойлерная 26 А ж/д </v>
          </cell>
          <cell r="C4190" t="str">
            <v xml:space="preserve">Население </v>
          </cell>
          <cell r="D4190">
            <v>8.3000000000000007</v>
          </cell>
          <cell r="E4190">
            <v>37</v>
          </cell>
          <cell r="F4190">
            <v>62.8</v>
          </cell>
          <cell r="G4190">
            <v>0.92</v>
          </cell>
          <cell r="H4190">
            <v>1.19</v>
          </cell>
          <cell r="I4190">
            <v>4.5999999999999996</v>
          </cell>
          <cell r="J4190" t="str">
            <v xml:space="preserve">1 </v>
          </cell>
          <cell r="K4190">
            <v>167</v>
          </cell>
          <cell r="L4190">
            <v>2.6800000000000001E-3</v>
          </cell>
          <cell r="M4190">
            <v>-19</v>
          </cell>
          <cell r="N4190">
            <v>18</v>
          </cell>
          <cell r="O4190">
            <v>1</v>
          </cell>
          <cell r="P4190">
            <v>3.9130000000000003</v>
          </cell>
          <cell r="Q4190">
            <v>1.1000000000000001</v>
          </cell>
          <cell r="R4190">
            <v>1.1000000000000001</v>
          </cell>
        </row>
        <row r="4191">
          <cell r="A4191" t="str">
            <v xml:space="preserve">ПРОЕЗД МИРНЫЙ 6 </v>
          </cell>
          <cell r="B4191" t="str">
            <v xml:space="preserve">Бойлерная 13 ж/д </v>
          </cell>
          <cell r="C4191" t="str">
            <v xml:space="preserve">Население </v>
          </cell>
          <cell r="D4191">
            <v>14</v>
          </cell>
          <cell r="E4191">
            <v>63</v>
          </cell>
          <cell r="F4191">
            <v>62.8</v>
          </cell>
          <cell r="G4191">
            <v>0.92</v>
          </cell>
          <cell r="H4191">
            <v>1.19</v>
          </cell>
          <cell r="I4191">
            <v>4.5999999999999996</v>
          </cell>
          <cell r="J4191" t="str">
            <v xml:space="preserve">1 </v>
          </cell>
          <cell r="K4191">
            <v>167</v>
          </cell>
          <cell r="L4191">
            <v>2.6800000000000001E-3</v>
          </cell>
          <cell r="M4191">
            <v>-19</v>
          </cell>
          <cell r="N4191">
            <v>18</v>
          </cell>
          <cell r="O4191">
            <v>1</v>
          </cell>
          <cell r="P4191">
            <v>3.9130000000000003</v>
          </cell>
          <cell r="Q4191">
            <v>1.857</v>
          </cell>
          <cell r="R4191">
            <v>1.857</v>
          </cell>
        </row>
        <row r="4192">
          <cell r="A4192" t="str">
            <v xml:space="preserve">ПРОЕЗД МИРНЫЙ 6 </v>
          </cell>
          <cell r="B4192" t="str">
            <v xml:space="preserve">Прикубанская 4/А ж/д </v>
          </cell>
          <cell r="C4192" t="str">
            <v xml:space="preserve">Население </v>
          </cell>
          <cell r="D4192">
            <v>40</v>
          </cell>
          <cell r="E4192">
            <v>144</v>
          </cell>
          <cell r="F4192">
            <v>62.8</v>
          </cell>
          <cell r="G4192">
            <v>0.92</v>
          </cell>
          <cell r="H4192">
            <v>1.19</v>
          </cell>
          <cell r="I4192">
            <v>4.5999999999999996</v>
          </cell>
          <cell r="J4192" t="str">
            <v xml:space="preserve">1 </v>
          </cell>
          <cell r="K4192">
            <v>167</v>
          </cell>
          <cell r="L4192">
            <v>2.6800000000000001E-3</v>
          </cell>
          <cell r="M4192">
            <v>-19</v>
          </cell>
          <cell r="N4192">
            <v>18</v>
          </cell>
          <cell r="O4192">
            <v>1</v>
          </cell>
          <cell r="P4192">
            <v>3.9130000000000003</v>
          </cell>
          <cell r="Q4192">
            <v>5.3070000000000004</v>
          </cell>
          <cell r="R4192">
            <v>5.3070000000000004</v>
          </cell>
        </row>
        <row r="4193">
          <cell r="A4193" t="str">
            <v xml:space="preserve">ПРОЕЗД МИРНЫЙ 6 </v>
          </cell>
          <cell r="B4193" t="str">
            <v xml:space="preserve">Бойлерная 4/А ж/д </v>
          </cell>
          <cell r="C4193" t="str">
            <v xml:space="preserve">Население </v>
          </cell>
          <cell r="D4193">
            <v>40</v>
          </cell>
          <cell r="E4193">
            <v>104</v>
          </cell>
          <cell r="F4193">
            <v>113.79</v>
          </cell>
          <cell r="G4193">
            <v>0.84</v>
          </cell>
          <cell r="H4193">
            <v>1.19</v>
          </cell>
          <cell r="I4193">
            <v>4.5999999999999996</v>
          </cell>
          <cell r="J4193" t="str">
            <v xml:space="preserve">1 </v>
          </cell>
          <cell r="K4193">
            <v>167</v>
          </cell>
          <cell r="L4193">
            <v>4.3769999999999998E-3</v>
          </cell>
          <cell r="M4193">
            <v>-19</v>
          </cell>
          <cell r="N4193">
            <v>18</v>
          </cell>
          <cell r="O4193">
            <v>1</v>
          </cell>
          <cell r="P4193">
            <v>6.391</v>
          </cell>
          <cell r="Q4193">
            <v>5.3070000000000004</v>
          </cell>
          <cell r="R4193">
            <v>5.3070000000000004</v>
          </cell>
        </row>
        <row r="4194">
          <cell r="A4194" t="str">
            <v xml:space="preserve">ПРОЕЗД МИРНЫЙ 6 </v>
          </cell>
          <cell r="B4194" t="str">
            <v xml:space="preserve">Бойлерная 4/А ж/д </v>
          </cell>
          <cell r="C4194" t="str">
            <v xml:space="preserve">Население </v>
          </cell>
          <cell r="D4194">
            <v>75</v>
          </cell>
          <cell r="E4194">
            <v>270</v>
          </cell>
          <cell r="F4194">
            <v>62.8</v>
          </cell>
          <cell r="G4194">
            <v>0.92</v>
          </cell>
          <cell r="H4194">
            <v>1.19</v>
          </cell>
          <cell r="I4194">
            <v>4.5999999999999996</v>
          </cell>
          <cell r="J4194" t="str">
            <v xml:space="preserve">1 </v>
          </cell>
          <cell r="K4194">
            <v>167</v>
          </cell>
          <cell r="L4194">
            <v>2.6800000000000001E-3</v>
          </cell>
          <cell r="M4194">
            <v>-19</v>
          </cell>
          <cell r="N4194">
            <v>18</v>
          </cell>
          <cell r="O4194">
            <v>1</v>
          </cell>
          <cell r="P4194">
            <v>3.9130000000000003</v>
          </cell>
          <cell r="Q4194">
            <v>9.9499999999999993</v>
          </cell>
          <cell r="R4194">
            <v>9.9499999999999993</v>
          </cell>
        </row>
        <row r="4195">
          <cell r="A4195" t="str">
            <v xml:space="preserve">ПРОЕЗД МИРНЫЙ 6 </v>
          </cell>
          <cell r="B4195" t="str">
            <v xml:space="preserve">Бойлерная 25 А Ж/Д </v>
          </cell>
          <cell r="C4195" t="str">
            <v xml:space="preserve">Население </v>
          </cell>
          <cell r="D4195">
            <v>27.2</v>
          </cell>
          <cell r="E4195">
            <v>87</v>
          </cell>
          <cell r="F4195">
            <v>86.7</v>
          </cell>
          <cell r="G4195">
            <v>0.92</v>
          </cell>
          <cell r="H4195">
            <v>1.19</v>
          </cell>
          <cell r="I4195">
            <v>4.5999999999999996</v>
          </cell>
          <cell r="J4195" t="str">
            <v xml:space="preserve">1 </v>
          </cell>
          <cell r="K4195">
            <v>167</v>
          </cell>
          <cell r="L4195">
            <v>3.7000000000000002E-3</v>
          </cell>
          <cell r="M4195">
            <v>-19</v>
          </cell>
          <cell r="N4195">
            <v>18</v>
          </cell>
          <cell r="O4195">
            <v>1</v>
          </cell>
          <cell r="P4195">
            <v>5.4009999999999998</v>
          </cell>
          <cell r="Q4195">
            <v>3.609</v>
          </cell>
          <cell r="R4195">
            <v>3.609</v>
          </cell>
        </row>
        <row r="4196">
          <cell r="A4196" t="str">
            <v xml:space="preserve">ПРОЕЗД МИРНЫЙ 6 </v>
          </cell>
          <cell r="B4196" t="str">
            <v xml:space="preserve">УЧ Куб Советская 15 дисп служба </v>
          </cell>
          <cell r="C4196" t="str">
            <v xml:space="preserve">Бюджет </v>
          </cell>
          <cell r="D4196">
            <v>40.299999999999997</v>
          </cell>
          <cell r="E4196">
            <v>190</v>
          </cell>
          <cell r="F4196">
            <v>157.69999999999999</v>
          </cell>
          <cell r="G4196">
            <v>0.41</v>
          </cell>
          <cell r="H4196">
            <v>1.19</v>
          </cell>
          <cell r="I4196">
            <v>4.5999999999999996</v>
          </cell>
          <cell r="J4196" t="str">
            <v xml:space="preserve"> </v>
          </cell>
          <cell r="K4196">
            <v>167</v>
          </cell>
          <cell r="L4196">
            <v>2.9749999999999998E-3</v>
          </cell>
          <cell r="M4196">
            <v>-19</v>
          </cell>
          <cell r="N4196">
            <v>18</v>
          </cell>
          <cell r="O4196">
            <v>1</v>
          </cell>
          <cell r="P4196">
            <v>4.3449999999999998</v>
          </cell>
          <cell r="Q4196">
            <v>0</v>
          </cell>
          <cell r="R4196">
            <v>4.3449999999999998</v>
          </cell>
        </row>
        <row r="4197">
          <cell r="A4197" t="str">
            <v xml:space="preserve">ПРОЕЗД МИРНЫЙ 6 </v>
          </cell>
          <cell r="B4197" t="str">
            <v xml:space="preserve">Уч Куб Советская 15 подвал </v>
          </cell>
          <cell r="C4197" t="str">
            <v xml:space="preserve">Бюджет </v>
          </cell>
          <cell r="D4197">
            <v>101.2</v>
          </cell>
          <cell r="E4197">
            <v>3460</v>
          </cell>
          <cell r="F4197">
            <v>403.19</v>
          </cell>
          <cell r="G4197">
            <v>0.41</v>
          </cell>
          <cell r="H4197">
            <v>1.19</v>
          </cell>
          <cell r="I4197">
            <v>4.5999999999999996</v>
          </cell>
          <cell r="J4197" t="str">
            <v xml:space="preserve"> </v>
          </cell>
          <cell r="K4197">
            <v>167</v>
          </cell>
          <cell r="L4197">
            <v>7.6059999999999999E-3</v>
          </cell>
          <cell r="M4197">
            <v>-19</v>
          </cell>
          <cell r="N4197">
            <v>18</v>
          </cell>
          <cell r="O4197">
            <v>1</v>
          </cell>
          <cell r="P4197">
            <v>11.103999999999999</v>
          </cell>
          <cell r="Q4197">
            <v>0</v>
          </cell>
          <cell r="R4197">
            <v>11.103999999999999</v>
          </cell>
        </row>
        <row r="4198">
          <cell r="A4198" t="str">
            <v xml:space="preserve">ПРОЕЗД МИРНЫЙ 6 </v>
          </cell>
          <cell r="B4198" t="str">
            <v xml:space="preserve">Чекистов 10/10 пом.6 </v>
          </cell>
          <cell r="C4198" t="str">
            <v xml:space="preserve">Прочие </v>
          </cell>
          <cell r="D4198">
            <v>25</v>
          </cell>
          <cell r="E4198">
            <v>71</v>
          </cell>
          <cell r="F4198">
            <v>33.47</v>
          </cell>
          <cell r="G4198">
            <v>0.38</v>
          </cell>
          <cell r="H4198">
            <v>1.19</v>
          </cell>
          <cell r="I4198">
            <v>4.5999999999999996</v>
          </cell>
          <cell r="J4198" t="str">
            <v xml:space="preserve"> </v>
          </cell>
          <cell r="K4198">
            <v>167</v>
          </cell>
          <cell r="L4198">
            <v>5.9000000000000003E-4</v>
          </cell>
          <cell r="M4198">
            <v>-19</v>
          </cell>
          <cell r="N4198">
            <v>18</v>
          </cell>
          <cell r="O4198">
            <v>1</v>
          </cell>
          <cell r="P4198">
            <v>0.86099999999999999</v>
          </cell>
          <cell r="Q4198">
            <v>0</v>
          </cell>
          <cell r="R4198">
            <v>0.86099999999999999</v>
          </cell>
        </row>
        <row r="4199">
          <cell r="A4199" t="str">
            <v xml:space="preserve">ПРОЕЗД МИРНЫЙ 6 </v>
          </cell>
          <cell r="B4199" t="str">
            <v xml:space="preserve">Бойлерная 42 ж/д </v>
          </cell>
          <cell r="C4199" t="str">
            <v xml:space="preserve">Население </v>
          </cell>
          <cell r="D4199">
            <v>270</v>
          </cell>
          <cell r="E4199">
            <v>972</v>
          </cell>
          <cell r="F4199">
            <v>250.81</v>
          </cell>
          <cell r="G4199">
            <v>0.82</v>
          </cell>
          <cell r="H4199">
            <v>1.19</v>
          </cell>
          <cell r="I4199">
            <v>4.5999999999999996</v>
          </cell>
          <cell r="J4199" t="str">
            <v xml:space="preserve">1 </v>
          </cell>
          <cell r="K4199">
            <v>167</v>
          </cell>
          <cell r="L4199">
            <v>9.5400000000000016E-3</v>
          </cell>
          <cell r="M4199">
            <v>-19</v>
          </cell>
          <cell r="N4199">
            <v>18</v>
          </cell>
          <cell r="O4199">
            <v>1</v>
          </cell>
          <cell r="P4199">
            <v>13.928000000000001</v>
          </cell>
          <cell r="Q4199">
            <v>35.820999999999998</v>
          </cell>
          <cell r="R4199">
            <v>35.820999999999998</v>
          </cell>
        </row>
        <row r="4200">
          <cell r="A4200" t="str">
            <v xml:space="preserve">ПРОЕЗД МИРНЫЙ 6 </v>
          </cell>
          <cell r="B4200" t="str">
            <v xml:space="preserve">п Чекистов 18 СОШ 101 </v>
          </cell>
          <cell r="C4200" t="str">
            <v xml:space="preserve">ИТП Бюджет </v>
          </cell>
          <cell r="D4200">
            <v>8491.49</v>
          </cell>
          <cell r="E4200">
            <v>0</v>
          </cell>
          <cell r="F4200">
            <v>29720.23</v>
          </cell>
          <cell r="G4200">
            <v>0.33</v>
          </cell>
          <cell r="H4200">
            <v>1.19</v>
          </cell>
          <cell r="I4200">
            <v>4.5999999999999996</v>
          </cell>
          <cell r="J4200" t="str">
            <v xml:space="preserve"> </v>
          </cell>
          <cell r="K4200">
            <v>167</v>
          </cell>
          <cell r="L4200">
            <v>0.41806000000000004</v>
          </cell>
          <cell r="M4200">
            <v>-19</v>
          </cell>
          <cell r="N4200">
            <v>15</v>
          </cell>
          <cell r="O4200">
            <v>1</v>
          </cell>
          <cell r="P4200">
            <v>516.37</v>
          </cell>
          <cell r="Q4200">
            <v>0</v>
          </cell>
          <cell r="R4200">
            <v>516.37</v>
          </cell>
        </row>
        <row r="4201">
          <cell r="A4201" t="str">
            <v xml:space="preserve">ПРОЕЗД МИРНЫЙ 6 </v>
          </cell>
          <cell r="B4201" t="str">
            <v xml:space="preserve">П Чекистов 8/3 поликлиника </v>
          </cell>
          <cell r="C4201" t="str">
            <v xml:space="preserve">ИТП Бюджет </v>
          </cell>
          <cell r="D4201">
            <v>1473.3</v>
          </cell>
          <cell r="E4201">
            <v>6327</v>
          </cell>
          <cell r="F4201">
            <v>7177.69</v>
          </cell>
          <cell r="G4201">
            <v>0</v>
          </cell>
          <cell r="H4201">
            <v>1.19</v>
          </cell>
          <cell r="I4201">
            <v>4.5999999999999996</v>
          </cell>
          <cell r="J4201" t="str">
            <v xml:space="preserve"> </v>
          </cell>
          <cell r="K4201">
            <v>167</v>
          </cell>
          <cell r="L4201">
            <v>6.4500000000000002E-2</v>
          </cell>
          <cell r="M4201">
            <v>-19</v>
          </cell>
          <cell r="N4201">
            <v>18</v>
          </cell>
          <cell r="O4201">
            <v>1</v>
          </cell>
          <cell r="P4201">
            <v>94.168999999999997</v>
          </cell>
          <cell r="Q4201">
            <v>0</v>
          </cell>
          <cell r="R4201">
            <v>94.168999999999997</v>
          </cell>
        </row>
        <row r="4202">
          <cell r="A4202" t="str">
            <v xml:space="preserve">ПРОЕЗД МИРНЫЙ 6 </v>
          </cell>
          <cell r="B4202" t="str">
            <v xml:space="preserve">П Чекистов 8/3 ж/д </v>
          </cell>
          <cell r="C4202" t="str">
            <v xml:space="preserve">ИТП Население </v>
          </cell>
          <cell r="D4202">
            <v>5204.8999999999996</v>
          </cell>
          <cell r="E4202">
            <v>26153</v>
          </cell>
          <cell r="F4202">
            <v>20358.87</v>
          </cell>
          <cell r="G4202">
            <v>0</v>
          </cell>
          <cell r="H4202">
            <v>1.19</v>
          </cell>
          <cell r="I4202">
            <v>4.5999999999999996</v>
          </cell>
          <cell r="J4202" t="str">
            <v xml:space="preserve">15 </v>
          </cell>
          <cell r="K4202">
            <v>167</v>
          </cell>
          <cell r="L4202">
            <v>0.22133000000000003</v>
          </cell>
          <cell r="M4202">
            <v>-19</v>
          </cell>
          <cell r="N4202">
            <v>18</v>
          </cell>
          <cell r="O4202">
            <v>1</v>
          </cell>
          <cell r="P4202">
            <v>323.13600000000002</v>
          </cell>
          <cell r="Q4202">
            <v>632.995</v>
          </cell>
          <cell r="R4202">
            <v>632.995</v>
          </cell>
        </row>
        <row r="4203">
          <cell r="A4203" t="str">
            <v xml:space="preserve">ПРОЕЗД МИРНЫЙ 6 </v>
          </cell>
          <cell r="B4203" t="str">
            <v xml:space="preserve">Калиниа 13 лит5 офис кор 63 </v>
          </cell>
          <cell r="C4203" t="str">
            <v xml:space="preserve">Прочие </v>
          </cell>
          <cell r="D4203">
            <v>1456.5</v>
          </cell>
          <cell r="E4203">
            <v>5244</v>
          </cell>
          <cell r="F4203">
            <v>4960.76</v>
          </cell>
          <cell r="G4203">
            <v>0</v>
          </cell>
          <cell r="H4203">
            <v>1.19</v>
          </cell>
          <cell r="I4203">
            <v>4.5999999999999996</v>
          </cell>
          <cell r="J4203" t="str">
            <v xml:space="preserve">16 </v>
          </cell>
          <cell r="K4203">
            <v>167</v>
          </cell>
          <cell r="L4203">
            <v>7.1293999999999996E-2</v>
          </cell>
          <cell r="M4203">
            <v>-19</v>
          </cell>
          <cell r="N4203">
            <v>18</v>
          </cell>
          <cell r="O4203">
            <v>1</v>
          </cell>
          <cell r="P4203">
            <v>104.089</v>
          </cell>
          <cell r="Q4203">
            <v>0</v>
          </cell>
          <cell r="R4203">
            <v>104.089</v>
          </cell>
        </row>
        <row r="4204">
          <cell r="A4204" t="str">
            <v xml:space="preserve">ПРОЕЗД МИРНЫЙ 6 </v>
          </cell>
          <cell r="B4204" t="str">
            <v xml:space="preserve">Калинина 13 кор 64 лит 6 пристр </v>
          </cell>
          <cell r="C4204" t="str">
            <v xml:space="preserve">Прочие </v>
          </cell>
          <cell r="D4204">
            <v>752.3</v>
          </cell>
          <cell r="E4204">
            <v>3095</v>
          </cell>
          <cell r="F4204">
            <v>3095</v>
          </cell>
          <cell r="G4204">
            <v>0</v>
          </cell>
          <cell r="H4204">
            <v>1.19</v>
          </cell>
          <cell r="I4204">
            <v>4.5999999999999996</v>
          </cell>
          <cell r="J4204" t="str">
            <v xml:space="preserve">16 </v>
          </cell>
          <cell r="K4204">
            <v>167</v>
          </cell>
          <cell r="L4204">
            <v>4.8073999999999999E-2</v>
          </cell>
          <cell r="M4204">
            <v>-19</v>
          </cell>
          <cell r="N4204">
            <v>18</v>
          </cell>
          <cell r="O4204">
            <v>1</v>
          </cell>
          <cell r="P4204">
            <v>70.186999999999998</v>
          </cell>
          <cell r="Q4204">
            <v>0</v>
          </cell>
          <cell r="R4204">
            <v>70.186999999999998</v>
          </cell>
        </row>
        <row r="4205">
          <cell r="A4205" t="str">
            <v xml:space="preserve">ПРОЕЗД МИРНЫЙ 6 </v>
          </cell>
          <cell r="B4205" t="str">
            <v xml:space="preserve">Калинина 13 кор 64 лит 6 цоколь </v>
          </cell>
          <cell r="C4205" t="str">
            <v xml:space="preserve">Прочие </v>
          </cell>
          <cell r="D4205">
            <v>363.8</v>
          </cell>
          <cell r="E4205">
            <v>1094</v>
          </cell>
          <cell r="F4205">
            <v>1094</v>
          </cell>
          <cell r="G4205">
            <v>0</v>
          </cell>
          <cell r="H4205">
            <v>1.19</v>
          </cell>
          <cell r="I4205">
            <v>4.5999999999999996</v>
          </cell>
          <cell r="J4205" t="str">
            <v xml:space="preserve">16 </v>
          </cell>
          <cell r="K4205">
            <v>167</v>
          </cell>
          <cell r="L4205">
            <v>1.4190000000000001E-2</v>
          </cell>
          <cell r="M4205">
            <v>-19</v>
          </cell>
          <cell r="N4205">
            <v>18</v>
          </cell>
          <cell r="O4205">
            <v>1</v>
          </cell>
          <cell r="P4205">
            <v>20.716999999999999</v>
          </cell>
          <cell r="Q4205">
            <v>0</v>
          </cell>
          <cell r="R4205">
            <v>20.716999999999999</v>
          </cell>
        </row>
        <row r="4206">
          <cell r="A4206" t="str">
            <v xml:space="preserve">ПРОЕЗД МИРНЫЙ 6 </v>
          </cell>
          <cell r="B4206" t="str">
            <v xml:space="preserve">Калинина 13 корп 60 офисы </v>
          </cell>
          <cell r="C4206" t="str">
            <v xml:space="preserve">Прочие </v>
          </cell>
          <cell r="D4206">
            <v>854.9</v>
          </cell>
          <cell r="E4206">
            <v>3078</v>
          </cell>
          <cell r="F4206">
            <v>3903.3</v>
          </cell>
          <cell r="G4206">
            <v>0</v>
          </cell>
          <cell r="H4206">
            <v>1.19</v>
          </cell>
          <cell r="I4206">
            <v>4.5999999999999996</v>
          </cell>
          <cell r="J4206" t="str">
            <v xml:space="preserve">16 </v>
          </cell>
          <cell r="K4206">
            <v>167</v>
          </cell>
          <cell r="L4206">
            <v>6.2844999999999998E-2</v>
          </cell>
          <cell r="M4206">
            <v>-19</v>
          </cell>
          <cell r="N4206">
            <v>18</v>
          </cell>
          <cell r="O4206">
            <v>1</v>
          </cell>
          <cell r="P4206">
            <v>91.751999999999995</v>
          </cell>
          <cell r="Q4206">
            <v>0</v>
          </cell>
          <cell r="R4206">
            <v>91.751999999999995</v>
          </cell>
        </row>
        <row r="4207">
          <cell r="A4207" t="str">
            <v xml:space="preserve">ПРОЕЗД МИРНЫЙ 6 </v>
          </cell>
          <cell r="B4207" t="str">
            <v xml:space="preserve">Калинина 13 корп 62 офисы </v>
          </cell>
          <cell r="C4207" t="str">
            <v xml:space="preserve">Прочие </v>
          </cell>
          <cell r="D4207">
            <v>895.6</v>
          </cell>
          <cell r="E4207">
            <v>3224</v>
          </cell>
          <cell r="F4207">
            <v>3490</v>
          </cell>
          <cell r="G4207">
            <v>0</v>
          </cell>
          <cell r="H4207">
            <v>1.19</v>
          </cell>
          <cell r="I4207">
            <v>4.5999999999999996</v>
          </cell>
          <cell r="J4207" t="str">
            <v xml:space="preserve">16 </v>
          </cell>
          <cell r="K4207">
            <v>167</v>
          </cell>
          <cell r="L4207">
            <v>5.7154999999999997E-2</v>
          </cell>
          <cell r="M4207">
            <v>-19</v>
          </cell>
          <cell r="N4207">
            <v>18</v>
          </cell>
          <cell r="O4207">
            <v>1</v>
          </cell>
          <cell r="P4207">
            <v>83.444000000000003</v>
          </cell>
          <cell r="Q4207">
            <v>0</v>
          </cell>
          <cell r="R4207">
            <v>83.444000000000003</v>
          </cell>
        </row>
        <row r="4208">
          <cell r="A4208" t="str">
            <v xml:space="preserve">ПРОЕЗД МИРНЫЙ 6 </v>
          </cell>
          <cell r="B4208" t="str">
            <v xml:space="preserve">Калинина 13 кор 64 лит 6 ж/д </v>
          </cell>
          <cell r="C4208" t="str">
            <v xml:space="preserve">Население </v>
          </cell>
          <cell r="D4208">
            <v>4212</v>
          </cell>
          <cell r="E4208">
            <v>19703</v>
          </cell>
          <cell r="F4208">
            <v>19703</v>
          </cell>
          <cell r="G4208">
            <v>0</v>
          </cell>
          <cell r="H4208">
            <v>1.19</v>
          </cell>
          <cell r="I4208">
            <v>4.5999999999999996</v>
          </cell>
          <cell r="J4208" t="str">
            <v xml:space="preserve">16 </v>
          </cell>
          <cell r="K4208">
            <v>167</v>
          </cell>
          <cell r="L4208">
            <v>0.28273599999999999</v>
          </cell>
          <cell r="M4208">
            <v>-19</v>
          </cell>
          <cell r="N4208">
            <v>18</v>
          </cell>
          <cell r="O4208">
            <v>1</v>
          </cell>
          <cell r="P4208">
            <v>412.78899999999999</v>
          </cell>
          <cell r="Q4208">
            <v>512.24300000000005</v>
          </cell>
          <cell r="R4208">
            <v>512.24300000000005</v>
          </cell>
        </row>
        <row r="4209">
          <cell r="A4209" t="str">
            <v xml:space="preserve">ПРОЕЗД МИРНЫЙ 6 </v>
          </cell>
          <cell r="B4209" t="str">
            <v xml:space="preserve">Калинина 13 корп 60 ж/д </v>
          </cell>
          <cell r="C4209" t="str">
            <v xml:space="preserve">Население </v>
          </cell>
          <cell r="D4209">
            <v>5653.1</v>
          </cell>
          <cell r="E4209">
            <v>54471</v>
          </cell>
          <cell r="F4209">
            <v>50567.65</v>
          </cell>
          <cell r="G4209">
            <v>0</v>
          </cell>
          <cell r="H4209">
            <v>1.19</v>
          </cell>
          <cell r="I4209">
            <v>4.5999999999999996</v>
          </cell>
          <cell r="J4209" t="str">
            <v xml:space="preserve">16 </v>
          </cell>
          <cell r="K4209">
            <v>167</v>
          </cell>
          <cell r="L4209">
            <v>0.81508599999999998</v>
          </cell>
          <cell r="M4209">
            <v>-19</v>
          </cell>
          <cell r="N4209">
            <v>18</v>
          </cell>
          <cell r="O4209">
            <v>1</v>
          </cell>
          <cell r="P4209">
            <v>1190.008</v>
          </cell>
          <cell r="Q4209">
            <v>687.50099999999998</v>
          </cell>
          <cell r="R4209">
            <v>687.50099999999998</v>
          </cell>
        </row>
        <row r="4210">
          <cell r="A4210" t="str">
            <v xml:space="preserve">ПРОЕЗД МИРНЫЙ 6 </v>
          </cell>
          <cell r="B4210" t="str">
            <v xml:space="preserve">Калинина 13 корп 62 ж/д </v>
          </cell>
          <cell r="C4210" t="str">
            <v xml:space="preserve">Население </v>
          </cell>
          <cell r="D4210">
            <v>6102.4</v>
          </cell>
          <cell r="E4210">
            <v>54381</v>
          </cell>
          <cell r="F4210">
            <v>50891</v>
          </cell>
          <cell r="G4210">
            <v>0</v>
          </cell>
          <cell r="H4210">
            <v>1.19</v>
          </cell>
          <cell r="I4210">
            <v>4.5999999999999996</v>
          </cell>
          <cell r="J4210" t="str">
            <v xml:space="preserve">16 </v>
          </cell>
          <cell r="K4210">
            <v>167</v>
          </cell>
          <cell r="L4210">
            <v>0.8331900000000001</v>
          </cell>
          <cell r="M4210">
            <v>-19</v>
          </cell>
          <cell r="N4210">
            <v>18</v>
          </cell>
          <cell r="O4210">
            <v>1</v>
          </cell>
          <cell r="P4210">
            <v>1216.4390000000001</v>
          </cell>
          <cell r="Q4210">
            <v>742.14499999999998</v>
          </cell>
          <cell r="R4210">
            <v>742.14499999999998</v>
          </cell>
        </row>
        <row r="4211">
          <cell r="A4211" t="str">
            <v xml:space="preserve">ПРОЕЗД МИРНЫЙ 6 </v>
          </cell>
          <cell r="B4211" t="str">
            <v xml:space="preserve">Калинина 13 лит5 ж/д ко 63 </v>
          </cell>
          <cell r="C4211" t="str">
            <v xml:space="preserve">Население </v>
          </cell>
          <cell r="D4211">
            <v>18833.3</v>
          </cell>
          <cell r="E4211">
            <v>89294</v>
          </cell>
          <cell r="F4211">
            <v>89294</v>
          </cell>
          <cell r="G4211">
            <v>0</v>
          </cell>
          <cell r="H4211">
            <v>1.19</v>
          </cell>
          <cell r="I4211">
            <v>4.5999999999999996</v>
          </cell>
          <cell r="J4211" t="str">
            <v xml:space="preserve">16 </v>
          </cell>
          <cell r="K4211">
            <v>167</v>
          </cell>
          <cell r="L4211">
            <v>1.4449719999999999</v>
          </cell>
          <cell r="M4211">
            <v>-19</v>
          </cell>
          <cell r="N4211">
            <v>18</v>
          </cell>
          <cell r="O4211">
            <v>1</v>
          </cell>
          <cell r="P4211">
            <v>2109.6280000000002</v>
          </cell>
          <cell r="Q4211">
            <v>2290.415</v>
          </cell>
          <cell r="R4211">
            <v>2290.415</v>
          </cell>
        </row>
        <row r="4212">
          <cell r="A4212" t="str">
            <v xml:space="preserve">ПРОЕЗД МИРНЫЙ 6 </v>
          </cell>
          <cell r="B4212" t="str">
            <v xml:space="preserve">Прикубанская 6/2 ж/д </v>
          </cell>
          <cell r="C4212" t="str">
            <v xml:space="preserve">Население </v>
          </cell>
          <cell r="D4212">
            <v>30</v>
          </cell>
          <cell r="E4212">
            <v>78</v>
          </cell>
          <cell r="F4212">
            <v>77.89</v>
          </cell>
          <cell r="G4212">
            <v>0.92</v>
          </cell>
          <cell r="H4212">
            <v>1.19</v>
          </cell>
          <cell r="I4212">
            <v>4.5999999999999996</v>
          </cell>
          <cell r="J4212" t="str">
            <v xml:space="preserve">1 </v>
          </cell>
          <cell r="K4212">
            <v>167</v>
          </cell>
          <cell r="L4212">
            <v>3.297E-3</v>
          </cell>
          <cell r="M4212">
            <v>-19</v>
          </cell>
          <cell r="N4212">
            <v>18</v>
          </cell>
          <cell r="O4212">
            <v>1</v>
          </cell>
          <cell r="P4212">
            <v>4.8140000000000001</v>
          </cell>
          <cell r="Q4212">
            <v>3.98</v>
          </cell>
          <cell r="R4212">
            <v>3.98</v>
          </cell>
        </row>
        <row r="4213">
          <cell r="A4213" t="str">
            <v xml:space="preserve">ПРОЕЗД МИРНЫЙ 6 </v>
          </cell>
          <cell r="B4213" t="str">
            <v xml:space="preserve">Бойлерная 2 Ж/Д </v>
          </cell>
          <cell r="C4213" t="str">
            <v xml:space="preserve">Население </v>
          </cell>
          <cell r="D4213">
            <v>23.2</v>
          </cell>
          <cell r="E4213">
            <v>105</v>
          </cell>
          <cell r="F4213">
            <v>104.51</v>
          </cell>
          <cell r="G4213">
            <v>0.92</v>
          </cell>
          <cell r="H4213">
            <v>1.19</v>
          </cell>
          <cell r="I4213">
            <v>4.5999999999999996</v>
          </cell>
          <cell r="J4213" t="str">
            <v xml:space="preserve">1 </v>
          </cell>
          <cell r="K4213">
            <v>167</v>
          </cell>
          <cell r="L4213">
            <v>4.4600000000000004E-3</v>
          </cell>
          <cell r="M4213">
            <v>-19</v>
          </cell>
          <cell r="N4213">
            <v>18</v>
          </cell>
          <cell r="O4213">
            <v>1</v>
          </cell>
          <cell r="P4213">
            <v>6.5110000000000001</v>
          </cell>
          <cell r="Q4213">
            <v>3.0790000000000002</v>
          </cell>
          <cell r="R4213">
            <v>3.0790000000000002</v>
          </cell>
        </row>
        <row r="4214">
          <cell r="A4214" t="str">
            <v xml:space="preserve">ПРОЕЗД МИРНЫЙ 6 </v>
          </cell>
          <cell r="B4214" t="str">
            <v xml:space="preserve">Бойлерная 4 Ж/Д </v>
          </cell>
          <cell r="C4214" t="str">
            <v xml:space="preserve">Население </v>
          </cell>
          <cell r="D4214">
            <v>105.6</v>
          </cell>
          <cell r="E4214">
            <v>380</v>
          </cell>
          <cell r="F4214">
            <v>380</v>
          </cell>
          <cell r="G4214">
            <v>0</v>
          </cell>
          <cell r="H4214">
            <v>1.19</v>
          </cell>
          <cell r="I4214">
            <v>4.5999999999999996</v>
          </cell>
          <cell r="J4214" t="str">
            <v xml:space="preserve">1 </v>
          </cell>
          <cell r="K4214">
            <v>167</v>
          </cell>
          <cell r="L4214">
            <v>1.5267999999999999E-2</v>
          </cell>
          <cell r="M4214">
            <v>-19</v>
          </cell>
          <cell r="N4214">
            <v>18</v>
          </cell>
          <cell r="O4214">
            <v>1</v>
          </cell>
          <cell r="P4214">
            <v>22.291</v>
          </cell>
          <cell r="Q4214">
            <v>14.007999999999999</v>
          </cell>
          <cell r="R4214">
            <v>14.007999999999999</v>
          </cell>
        </row>
        <row r="4215">
          <cell r="A4215" t="str">
            <v xml:space="preserve">ПРОЕЗД МИРНЫЙ 6 </v>
          </cell>
          <cell r="B4215" t="str">
            <v xml:space="preserve">Бойлерная 17 Ж/Д </v>
          </cell>
          <cell r="C4215" t="str">
            <v xml:space="preserve">Население </v>
          </cell>
          <cell r="D4215">
            <v>14.8</v>
          </cell>
          <cell r="E4215">
            <v>67</v>
          </cell>
          <cell r="F4215">
            <v>66.78</v>
          </cell>
          <cell r="G4215">
            <v>0.92</v>
          </cell>
          <cell r="H4215">
            <v>1.19</v>
          </cell>
          <cell r="I4215">
            <v>4.5999999999999996</v>
          </cell>
          <cell r="J4215" t="str">
            <v xml:space="preserve">1 </v>
          </cell>
          <cell r="K4215">
            <v>167</v>
          </cell>
          <cell r="L4215">
            <v>2.8500000000000001E-3</v>
          </cell>
          <cell r="M4215">
            <v>-19</v>
          </cell>
          <cell r="N4215">
            <v>18</v>
          </cell>
          <cell r="O4215">
            <v>1</v>
          </cell>
          <cell r="P4215">
            <v>4.1619999999999999</v>
          </cell>
          <cell r="Q4215">
            <v>1.962</v>
          </cell>
          <cell r="R4215">
            <v>1.962</v>
          </cell>
        </row>
        <row r="4216">
          <cell r="A4216" t="str">
            <v xml:space="preserve">ПРОЕЗД МИРНЫЙ 6 </v>
          </cell>
          <cell r="B4216" t="str">
            <v xml:space="preserve">Бойлерная 29 Ж/Д </v>
          </cell>
          <cell r="C4216" t="str">
            <v xml:space="preserve">Население </v>
          </cell>
          <cell r="D4216">
            <v>26</v>
          </cell>
          <cell r="E4216">
            <v>99</v>
          </cell>
          <cell r="F4216">
            <v>99</v>
          </cell>
          <cell r="G4216">
            <v>0.92</v>
          </cell>
          <cell r="H4216">
            <v>1.19</v>
          </cell>
          <cell r="I4216">
            <v>4.5999999999999996</v>
          </cell>
          <cell r="J4216" t="str">
            <v xml:space="preserve">1 </v>
          </cell>
          <cell r="K4216">
            <v>167</v>
          </cell>
          <cell r="L4216">
            <v>4.2269999999999999E-3</v>
          </cell>
          <cell r="M4216">
            <v>-19</v>
          </cell>
          <cell r="N4216">
            <v>18</v>
          </cell>
          <cell r="O4216">
            <v>1</v>
          </cell>
          <cell r="P4216">
            <v>6.17</v>
          </cell>
          <cell r="Q4216">
            <v>3.45</v>
          </cell>
          <cell r="R4216">
            <v>3.45</v>
          </cell>
        </row>
        <row r="4217">
          <cell r="A4217" t="str">
            <v xml:space="preserve">ПРОЕЗД МИРНЫЙ 6 </v>
          </cell>
          <cell r="B4217" t="str">
            <v xml:space="preserve">Бойлерная 28 Ж/Д </v>
          </cell>
          <cell r="C4217" t="str">
            <v xml:space="preserve">Население </v>
          </cell>
          <cell r="D4217">
            <v>61.3</v>
          </cell>
          <cell r="E4217">
            <v>223</v>
          </cell>
          <cell r="F4217">
            <v>220.83</v>
          </cell>
          <cell r="G4217">
            <v>0.82</v>
          </cell>
          <cell r="H4217">
            <v>1.19</v>
          </cell>
          <cell r="I4217">
            <v>4.5999999999999996</v>
          </cell>
          <cell r="J4217" t="str">
            <v xml:space="preserve">1 </v>
          </cell>
          <cell r="K4217">
            <v>167</v>
          </cell>
          <cell r="L4217">
            <v>8.3119999999999999E-3</v>
          </cell>
          <cell r="M4217">
            <v>-19</v>
          </cell>
          <cell r="N4217">
            <v>18</v>
          </cell>
          <cell r="O4217">
            <v>1</v>
          </cell>
          <cell r="P4217">
            <v>12.135</v>
          </cell>
          <cell r="Q4217">
            <v>8.1310000000000002</v>
          </cell>
          <cell r="R4217">
            <v>8.1310000000000002</v>
          </cell>
        </row>
        <row r="4218">
          <cell r="A4218" t="str">
            <v xml:space="preserve">ПРОЕЗД МИРНЫЙ 6 </v>
          </cell>
          <cell r="B4218" t="str">
            <v xml:space="preserve">Бойлерная 30 Ж/Д </v>
          </cell>
          <cell r="C4218" t="str">
            <v xml:space="preserve">Население </v>
          </cell>
          <cell r="D4218">
            <v>32</v>
          </cell>
          <cell r="E4218">
            <v>0</v>
          </cell>
          <cell r="F4218">
            <v>90.21</v>
          </cell>
          <cell r="G4218">
            <v>0.92</v>
          </cell>
          <cell r="H4218">
            <v>1.19</v>
          </cell>
          <cell r="I4218">
            <v>4.5999999999999996</v>
          </cell>
          <cell r="J4218" t="str">
            <v xml:space="preserve">1 </v>
          </cell>
          <cell r="K4218">
            <v>167</v>
          </cell>
          <cell r="L4218">
            <v>3.8500000000000001E-3</v>
          </cell>
          <cell r="M4218">
            <v>-19</v>
          </cell>
          <cell r="N4218">
            <v>18</v>
          </cell>
          <cell r="O4218">
            <v>1</v>
          </cell>
          <cell r="P4218">
            <v>5.6219999999999999</v>
          </cell>
          <cell r="Q4218">
            <v>4.2460000000000004</v>
          </cell>
          <cell r="R4218">
            <v>4.2460000000000004</v>
          </cell>
        </row>
        <row r="4219">
          <cell r="A4219" t="str">
            <v xml:space="preserve">ПРОЕЗД МИРНЫЙ 6 </v>
          </cell>
          <cell r="B4219" t="str">
            <v xml:space="preserve">Бойлерная 27/1 ж/д </v>
          </cell>
          <cell r="C4219" t="str">
            <v xml:space="preserve">Население </v>
          </cell>
          <cell r="D4219">
            <v>50</v>
          </cell>
          <cell r="E4219">
            <v>261</v>
          </cell>
          <cell r="F4219">
            <v>261.35000000000002</v>
          </cell>
          <cell r="G4219">
            <v>0.8</v>
          </cell>
          <cell r="H4219">
            <v>1.19</v>
          </cell>
          <cell r="I4219">
            <v>4.5999999999999996</v>
          </cell>
          <cell r="J4219" t="str">
            <v xml:space="preserve">1 </v>
          </cell>
          <cell r="K4219">
            <v>167</v>
          </cell>
          <cell r="L4219">
            <v>9.5600000000000008E-3</v>
          </cell>
          <cell r="M4219">
            <v>-19</v>
          </cell>
          <cell r="N4219">
            <v>18</v>
          </cell>
          <cell r="O4219">
            <v>1</v>
          </cell>
          <cell r="P4219">
            <v>13.957000000000001</v>
          </cell>
          <cell r="Q4219">
            <v>6.6340000000000003</v>
          </cell>
          <cell r="R4219">
            <v>6.6340000000000003</v>
          </cell>
        </row>
        <row r="4220">
          <cell r="A4220" t="str">
            <v xml:space="preserve">ПРОЕЗД МИРНЫЙ 6 </v>
          </cell>
          <cell r="B4220" t="str">
            <v xml:space="preserve">Прикубанская 5 А ж/д </v>
          </cell>
          <cell r="C4220" t="str">
            <v xml:space="preserve">Население </v>
          </cell>
          <cell r="D4220">
            <v>41</v>
          </cell>
          <cell r="E4220">
            <v>148</v>
          </cell>
          <cell r="F4220">
            <v>85.53</v>
          </cell>
          <cell r="G4220">
            <v>0.92</v>
          </cell>
          <cell r="H4220">
            <v>1.19</v>
          </cell>
          <cell r="I4220">
            <v>4.5999999999999996</v>
          </cell>
          <cell r="J4220" t="str">
            <v xml:space="preserve">1 </v>
          </cell>
          <cell r="K4220">
            <v>167</v>
          </cell>
          <cell r="L4220">
            <v>3.6500000000000005E-3</v>
          </cell>
          <cell r="M4220">
            <v>-19</v>
          </cell>
          <cell r="N4220">
            <v>18</v>
          </cell>
          <cell r="O4220">
            <v>1</v>
          </cell>
          <cell r="P4220">
            <v>5.3289999999999997</v>
          </cell>
          <cell r="Q4220">
            <v>5.44</v>
          </cell>
          <cell r="R4220">
            <v>5.44</v>
          </cell>
        </row>
        <row r="4221">
          <cell r="A4221" t="str">
            <v xml:space="preserve">ПРОЕЗД МИРНЫЙ 6 </v>
          </cell>
          <cell r="B4221" t="str">
            <v xml:space="preserve">Прикубанская 5 ж/д </v>
          </cell>
          <cell r="C4221" t="str">
            <v xml:space="preserve">Население </v>
          </cell>
          <cell r="D4221">
            <v>40.799999999999997</v>
          </cell>
          <cell r="E4221">
            <v>147</v>
          </cell>
          <cell r="F4221">
            <v>138.1</v>
          </cell>
          <cell r="G4221">
            <v>0.88</v>
          </cell>
          <cell r="H4221">
            <v>1.19</v>
          </cell>
          <cell r="I4221">
            <v>4.5999999999999996</v>
          </cell>
          <cell r="J4221" t="str">
            <v xml:space="preserve">1 </v>
          </cell>
          <cell r="K4221">
            <v>167</v>
          </cell>
          <cell r="L4221">
            <v>5.6500000000000005E-3</v>
          </cell>
          <cell r="M4221">
            <v>-19</v>
          </cell>
          <cell r="N4221">
            <v>18</v>
          </cell>
          <cell r="O4221">
            <v>1</v>
          </cell>
          <cell r="P4221">
            <v>8.25</v>
          </cell>
          <cell r="Q4221">
            <v>5.4119999999999999</v>
          </cell>
          <cell r="R4221">
            <v>5.4119999999999999</v>
          </cell>
        </row>
        <row r="4222">
          <cell r="A4222" t="str">
            <v xml:space="preserve">ПРОЕЗД МИРНЫЙ 6 </v>
          </cell>
          <cell r="B4222" t="str">
            <v xml:space="preserve">Бойлерная 38/А ж/д </v>
          </cell>
          <cell r="C4222" t="str">
            <v xml:space="preserve">Население </v>
          </cell>
          <cell r="D4222">
            <v>30</v>
          </cell>
          <cell r="E4222">
            <v>75</v>
          </cell>
          <cell r="F4222">
            <v>74.89</v>
          </cell>
          <cell r="G4222">
            <v>0.92</v>
          </cell>
          <cell r="H4222">
            <v>1.19</v>
          </cell>
          <cell r="I4222">
            <v>4.5999999999999996</v>
          </cell>
          <cell r="J4222" t="str">
            <v xml:space="preserve">1 </v>
          </cell>
          <cell r="K4222">
            <v>167</v>
          </cell>
          <cell r="L4222">
            <v>3.1700000000000001E-3</v>
          </cell>
          <cell r="M4222">
            <v>-19</v>
          </cell>
          <cell r="N4222">
            <v>18</v>
          </cell>
          <cell r="O4222">
            <v>1</v>
          </cell>
          <cell r="P4222">
            <v>4.6269999999999998</v>
          </cell>
          <cell r="Q4222">
            <v>3.98</v>
          </cell>
          <cell r="R4222">
            <v>3.98</v>
          </cell>
        </row>
        <row r="4223">
          <cell r="A4223" t="str">
            <v xml:space="preserve">ПРОЕЗД МИРНЫЙ 6 </v>
          </cell>
          <cell r="B4223" t="str">
            <v xml:space="preserve">Бойлерная 38 ж/д </v>
          </cell>
          <cell r="C4223" t="str">
            <v xml:space="preserve">Население </v>
          </cell>
          <cell r="D4223">
            <v>50</v>
          </cell>
          <cell r="E4223">
            <v>180</v>
          </cell>
          <cell r="F4223">
            <v>0</v>
          </cell>
          <cell r="G4223">
            <v>0</v>
          </cell>
          <cell r="H4223">
            <v>1.19</v>
          </cell>
          <cell r="I4223">
            <v>4.5999999999999996</v>
          </cell>
          <cell r="J4223" t="str">
            <v xml:space="preserve">1 </v>
          </cell>
          <cell r="K4223">
            <v>167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6.6340000000000003</v>
          </cell>
          <cell r="R4223">
            <v>6.6340000000000003</v>
          </cell>
        </row>
        <row r="4224">
          <cell r="A4224" t="str">
            <v xml:space="preserve">ПРОЕЗД МИРНЫЙ 6 </v>
          </cell>
          <cell r="B4224" t="str">
            <v xml:space="preserve">Бойлерная 37/А ж/д </v>
          </cell>
          <cell r="C4224" t="str">
            <v xml:space="preserve">Население </v>
          </cell>
          <cell r="D4224">
            <v>25</v>
          </cell>
          <cell r="E4224">
            <v>90</v>
          </cell>
          <cell r="F4224">
            <v>59.52</v>
          </cell>
          <cell r="G4224">
            <v>0.92</v>
          </cell>
          <cell r="H4224">
            <v>1.19</v>
          </cell>
          <cell r="I4224">
            <v>4.5999999999999996</v>
          </cell>
          <cell r="J4224" t="str">
            <v xml:space="preserve">1 </v>
          </cell>
          <cell r="K4224">
            <v>167</v>
          </cell>
          <cell r="L4224">
            <v>2.5400000000000002E-3</v>
          </cell>
          <cell r="M4224">
            <v>-19</v>
          </cell>
          <cell r="N4224">
            <v>18</v>
          </cell>
          <cell r="O4224">
            <v>1</v>
          </cell>
          <cell r="P4224">
            <v>3.7080000000000002</v>
          </cell>
          <cell r="Q4224">
            <v>3.3170000000000002</v>
          </cell>
          <cell r="R4224">
            <v>3.3170000000000002</v>
          </cell>
        </row>
        <row r="4225">
          <cell r="A4225" t="str">
            <v xml:space="preserve">ПРОЕЗД МИРНЫЙ 6 </v>
          </cell>
          <cell r="B4225" t="str">
            <v xml:space="preserve">Бойлерная 39 ж/д </v>
          </cell>
          <cell r="C4225" t="str">
            <v xml:space="preserve">Население </v>
          </cell>
          <cell r="D4225">
            <v>69</v>
          </cell>
          <cell r="E4225">
            <v>262</v>
          </cell>
          <cell r="F4225">
            <v>261.89999999999998</v>
          </cell>
          <cell r="G4225">
            <v>0.8</v>
          </cell>
          <cell r="H4225">
            <v>1.19</v>
          </cell>
          <cell r="I4225">
            <v>4.5999999999999996</v>
          </cell>
          <cell r="J4225" t="str">
            <v xml:space="preserve">1 </v>
          </cell>
          <cell r="K4225">
            <v>167</v>
          </cell>
          <cell r="L4225">
            <v>9.58E-3</v>
          </cell>
          <cell r="M4225">
            <v>-19</v>
          </cell>
          <cell r="N4225">
            <v>18</v>
          </cell>
          <cell r="O4225">
            <v>1</v>
          </cell>
          <cell r="P4225">
            <v>13.987</v>
          </cell>
          <cell r="Q4225">
            <v>9.1539999999999999</v>
          </cell>
          <cell r="R4225">
            <v>9.1539999999999999</v>
          </cell>
        </row>
        <row r="4226">
          <cell r="A4226" t="str">
            <v xml:space="preserve">ПРОЕЗД МИРНЫЙ 6 </v>
          </cell>
          <cell r="B4226" t="str">
            <v xml:space="preserve">Бойлерная 42/1 ж/д </v>
          </cell>
          <cell r="C4226" t="str">
            <v xml:space="preserve">Население </v>
          </cell>
          <cell r="D4226">
            <v>20</v>
          </cell>
          <cell r="E4226">
            <v>72</v>
          </cell>
          <cell r="F4226">
            <v>41.94</v>
          </cell>
          <cell r="G4226">
            <v>0.92</v>
          </cell>
          <cell r="H4226">
            <v>1.19</v>
          </cell>
          <cell r="I4226">
            <v>4.5999999999999996</v>
          </cell>
          <cell r="J4226" t="str">
            <v xml:space="preserve">1 </v>
          </cell>
          <cell r="K4226">
            <v>167</v>
          </cell>
          <cell r="L4226">
            <v>1.7900000000000001E-3</v>
          </cell>
          <cell r="M4226">
            <v>-19</v>
          </cell>
          <cell r="N4226">
            <v>18</v>
          </cell>
          <cell r="O4226">
            <v>1</v>
          </cell>
          <cell r="P4226">
            <v>2.613</v>
          </cell>
          <cell r="Q4226">
            <v>2.653</v>
          </cell>
          <cell r="R4226">
            <v>2.653</v>
          </cell>
        </row>
        <row r="4227">
          <cell r="A4227" t="str">
            <v xml:space="preserve">ПРОЕЗД МИРНЫЙ 6 </v>
          </cell>
          <cell r="B4227" t="str">
            <v xml:space="preserve">Бойлерная 37 ж/д </v>
          </cell>
          <cell r="C4227" t="str">
            <v xml:space="preserve">Население </v>
          </cell>
          <cell r="D4227">
            <v>35</v>
          </cell>
          <cell r="E4227">
            <v>126</v>
          </cell>
          <cell r="F4227">
            <v>73.11</v>
          </cell>
          <cell r="G4227">
            <v>0.92</v>
          </cell>
          <cell r="H4227">
            <v>1.19</v>
          </cell>
          <cell r="I4227">
            <v>4.5999999999999996</v>
          </cell>
          <cell r="J4227" t="str">
            <v xml:space="preserve">1 </v>
          </cell>
          <cell r="K4227">
            <v>167</v>
          </cell>
          <cell r="L4227">
            <v>3.1200000000000004E-3</v>
          </cell>
          <cell r="M4227">
            <v>-19</v>
          </cell>
          <cell r="N4227">
            <v>18</v>
          </cell>
          <cell r="O4227">
            <v>1</v>
          </cell>
          <cell r="P4227">
            <v>4.5549999999999997</v>
          </cell>
          <cell r="Q4227">
            <v>4.6429999999999998</v>
          </cell>
          <cell r="R4227">
            <v>4.6429999999999998</v>
          </cell>
        </row>
        <row r="4228">
          <cell r="A4228" t="str">
            <v xml:space="preserve">ПРОЕЗД МИРНЫЙ 6 </v>
          </cell>
          <cell r="B4228" t="str">
            <v xml:space="preserve">Бойлерная 44 ж/д </v>
          </cell>
          <cell r="C4228" t="str">
            <v xml:space="preserve">Население </v>
          </cell>
          <cell r="D4228">
            <v>36.9</v>
          </cell>
          <cell r="E4228">
            <v>107</v>
          </cell>
          <cell r="F4228">
            <v>107</v>
          </cell>
          <cell r="G4228">
            <v>0.91300000000000003</v>
          </cell>
          <cell r="H4228">
            <v>1.19</v>
          </cell>
          <cell r="I4228">
            <v>4.5999999999999996</v>
          </cell>
          <cell r="J4228" t="str">
            <v xml:space="preserve">1 </v>
          </cell>
          <cell r="K4228">
            <v>167</v>
          </cell>
          <cell r="L4228">
            <v>4.4900000000000001E-3</v>
          </cell>
          <cell r="M4228">
            <v>-19</v>
          </cell>
          <cell r="N4228">
            <v>18</v>
          </cell>
          <cell r="O4228">
            <v>1</v>
          </cell>
          <cell r="P4228">
            <v>6.5549999999999997</v>
          </cell>
          <cell r="Q4228">
            <v>4.8979999999999997</v>
          </cell>
          <cell r="R4228">
            <v>4.8979999999999997</v>
          </cell>
        </row>
        <row r="4229">
          <cell r="A4229" t="str">
            <v xml:space="preserve">ПРОЕЗД МИРНЫЙ 6 </v>
          </cell>
          <cell r="B4229" t="str">
            <v xml:space="preserve">Бойлерная 45 ж/д </v>
          </cell>
          <cell r="C4229" t="str">
            <v xml:space="preserve">Население </v>
          </cell>
          <cell r="D4229">
            <v>36</v>
          </cell>
          <cell r="E4229">
            <v>130</v>
          </cell>
          <cell r="F4229">
            <v>75.22</v>
          </cell>
          <cell r="G4229">
            <v>0.92</v>
          </cell>
          <cell r="H4229">
            <v>1.19</v>
          </cell>
          <cell r="I4229">
            <v>4.5999999999999996</v>
          </cell>
          <cell r="J4229" t="str">
            <v xml:space="preserve">1 </v>
          </cell>
          <cell r="K4229">
            <v>167</v>
          </cell>
          <cell r="L4229">
            <v>3.2100000000000002E-3</v>
          </cell>
          <cell r="M4229">
            <v>-19</v>
          </cell>
          <cell r="N4229">
            <v>18</v>
          </cell>
          <cell r="O4229">
            <v>1</v>
          </cell>
          <cell r="P4229">
            <v>4.6859999999999999</v>
          </cell>
          <cell r="Q4229">
            <v>4.7759999999999998</v>
          </cell>
          <cell r="R4229">
            <v>4.7759999999999998</v>
          </cell>
        </row>
        <row r="4230">
          <cell r="A4230" t="str">
            <v xml:space="preserve">ПРОЕЗД МИРНЫЙ 6 </v>
          </cell>
          <cell r="B4230" t="str">
            <v xml:space="preserve">Бойлерная 41 ж/д </v>
          </cell>
          <cell r="C4230" t="str">
            <v xml:space="preserve">Население </v>
          </cell>
          <cell r="D4230">
            <v>60</v>
          </cell>
          <cell r="E4230">
            <v>216</v>
          </cell>
          <cell r="F4230">
            <v>99.82</v>
          </cell>
          <cell r="G4230">
            <v>0.92</v>
          </cell>
          <cell r="H4230">
            <v>1.19</v>
          </cell>
          <cell r="I4230">
            <v>4.5999999999999996</v>
          </cell>
          <cell r="J4230" t="str">
            <v xml:space="preserve">1 </v>
          </cell>
          <cell r="K4230">
            <v>167</v>
          </cell>
          <cell r="L4230">
            <v>4.2600000000000008E-3</v>
          </cell>
          <cell r="M4230">
            <v>-19</v>
          </cell>
          <cell r="N4230">
            <v>18</v>
          </cell>
          <cell r="O4230">
            <v>1</v>
          </cell>
          <cell r="P4230">
            <v>6.22</v>
          </cell>
          <cell r="Q4230">
            <v>7.96</v>
          </cell>
          <cell r="R4230">
            <v>7.96</v>
          </cell>
        </row>
        <row r="4231">
          <cell r="A4231" t="str">
            <v xml:space="preserve">ПРОЕЗД МИРНЫЙ 6 </v>
          </cell>
          <cell r="B4231" t="str">
            <v xml:space="preserve">Прикубанская 7 ж/д </v>
          </cell>
          <cell r="C4231" t="str">
            <v xml:space="preserve">Население </v>
          </cell>
          <cell r="D4231">
            <v>25</v>
          </cell>
          <cell r="E4231">
            <v>70</v>
          </cell>
          <cell r="F4231">
            <v>69.930000000000007</v>
          </cell>
          <cell r="G4231">
            <v>0.92</v>
          </cell>
          <cell r="H4231">
            <v>1.19</v>
          </cell>
          <cell r="I4231">
            <v>4.5999999999999996</v>
          </cell>
          <cell r="J4231" t="str">
            <v xml:space="preserve">1 </v>
          </cell>
          <cell r="K4231">
            <v>167</v>
          </cell>
          <cell r="L4231">
            <v>2.9600000000000004E-3</v>
          </cell>
          <cell r="M4231">
            <v>-19</v>
          </cell>
          <cell r="N4231">
            <v>18</v>
          </cell>
          <cell r="O4231">
            <v>1</v>
          </cell>
          <cell r="P4231">
            <v>4.3220000000000001</v>
          </cell>
          <cell r="Q4231">
            <v>3.3170000000000002</v>
          </cell>
          <cell r="R4231">
            <v>3.3170000000000002</v>
          </cell>
        </row>
        <row r="4232">
          <cell r="A4232" t="str">
            <v xml:space="preserve">ПРОЕЗД МИРНЫЙ 6 </v>
          </cell>
          <cell r="B4232" t="str">
            <v xml:space="preserve">Прикубанская 6/1 ж/д </v>
          </cell>
          <cell r="C4232" t="str">
            <v xml:space="preserve">Население </v>
          </cell>
          <cell r="D4232">
            <v>20</v>
          </cell>
          <cell r="E4232">
            <v>56</v>
          </cell>
          <cell r="F4232">
            <v>55.96</v>
          </cell>
          <cell r="G4232">
            <v>0.92</v>
          </cell>
          <cell r="H4232">
            <v>1.19</v>
          </cell>
          <cell r="I4232">
            <v>4.5999999999999996</v>
          </cell>
          <cell r="J4232" t="str">
            <v xml:space="preserve">1 </v>
          </cell>
          <cell r="K4232">
            <v>167</v>
          </cell>
          <cell r="L4232">
            <v>2.369E-3</v>
          </cell>
          <cell r="M4232">
            <v>-19</v>
          </cell>
          <cell r="N4232">
            <v>18</v>
          </cell>
          <cell r="O4232">
            <v>1</v>
          </cell>
          <cell r="P4232">
            <v>3.4569999999999999</v>
          </cell>
          <cell r="Q4232">
            <v>2.653</v>
          </cell>
          <cell r="R4232">
            <v>2.653</v>
          </cell>
        </row>
        <row r="4233">
          <cell r="A4233" t="str">
            <v xml:space="preserve">ПРОЕЗД МИРНЫЙ 6 </v>
          </cell>
          <cell r="B4233" t="str">
            <v xml:space="preserve">Бойлерная 11/4 Ж/Д </v>
          </cell>
          <cell r="C4233" t="str">
            <v xml:space="preserve">Население </v>
          </cell>
          <cell r="D4233">
            <v>93.2</v>
          </cell>
          <cell r="E4233">
            <v>315</v>
          </cell>
          <cell r="F4233">
            <v>300.18</v>
          </cell>
          <cell r="G4233">
            <v>0.81300000000000006</v>
          </cell>
          <cell r="H4233">
            <v>1.19</v>
          </cell>
          <cell r="I4233">
            <v>4.5999999999999996</v>
          </cell>
          <cell r="J4233" t="str">
            <v xml:space="preserve">1 </v>
          </cell>
          <cell r="K4233">
            <v>167</v>
          </cell>
          <cell r="L4233">
            <v>1.1217999999999999E-2</v>
          </cell>
          <cell r="M4233">
            <v>-19</v>
          </cell>
          <cell r="N4233">
            <v>18</v>
          </cell>
          <cell r="O4233">
            <v>1</v>
          </cell>
          <cell r="P4233">
            <v>16.376999999999999</v>
          </cell>
          <cell r="Q4233">
            <v>12.366</v>
          </cell>
          <cell r="R4233">
            <v>12.366</v>
          </cell>
        </row>
        <row r="4234">
          <cell r="A4234" t="str">
            <v xml:space="preserve">ПРОЕЗД МИРНЫЙ 6 </v>
          </cell>
          <cell r="B4234" t="str">
            <v xml:space="preserve">Алма Атинская КНС 102 </v>
          </cell>
          <cell r="C4234" t="str">
            <v xml:space="preserve">Прочие </v>
          </cell>
          <cell r="D4234">
            <v>168.81</v>
          </cell>
          <cell r="E4234">
            <v>0</v>
          </cell>
          <cell r="F4234">
            <v>759.66</v>
          </cell>
          <cell r="G4234">
            <v>1.05</v>
          </cell>
          <cell r="H4234">
            <v>1.19</v>
          </cell>
          <cell r="I4234">
            <v>4.5999999999999996</v>
          </cell>
          <cell r="J4234" t="str">
            <v xml:space="preserve"> </v>
          </cell>
          <cell r="K4234">
            <v>167</v>
          </cell>
          <cell r="L4234">
            <v>3.6999999999999998E-2</v>
          </cell>
          <cell r="M4234">
            <v>-19</v>
          </cell>
          <cell r="N4234">
            <v>18</v>
          </cell>
          <cell r="O4234">
            <v>1</v>
          </cell>
          <cell r="P4234">
            <v>54.018999999999998</v>
          </cell>
          <cell r="Q4234">
            <v>0</v>
          </cell>
          <cell r="R4234">
            <v>54.018999999999998</v>
          </cell>
        </row>
        <row r="4235">
          <cell r="A4235" t="str">
            <v xml:space="preserve">ПРОЕЗД МИРНЫЙ 6 </v>
          </cell>
          <cell r="B4235" t="str">
            <v xml:space="preserve">70 лет Октября 26 неж.пом. </v>
          </cell>
          <cell r="C4235" t="str">
            <v xml:space="preserve">Бюджет </v>
          </cell>
          <cell r="D4235">
            <v>13.1</v>
          </cell>
          <cell r="E4235">
            <v>0</v>
          </cell>
          <cell r="F4235">
            <v>42</v>
          </cell>
          <cell r="G4235">
            <v>0</v>
          </cell>
          <cell r="H4235">
            <v>1.19</v>
          </cell>
          <cell r="I4235">
            <v>4.5999999999999996</v>
          </cell>
          <cell r="J4235" t="str">
            <v xml:space="preserve"> </v>
          </cell>
          <cell r="K4235">
            <v>167</v>
          </cell>
          <cell r="L4235">
            <v>7.5000000000000002E-4</v>
          </cell>
          <cell r="M4235">
            <v>-19</v>
          </cell>
          <cell r="N4235">
            <v>18</v>
          </cell>
          <cell r="O4235">
            <v>1</v>
          </cell>
          <cell r="P4235">
            <v>1.095</v>
          </cell>
          <cell r="Q4235">
            <v>0</v>
          </cell>
          <cell r="R4235">
            <v>1.095</v>
          </cell>
        </row>
        <row r="4236">
          <cell r="A4236" t="str">
            <v xml:space="preserve">ПРОЕЗД МИРНЫЙ 6 </v>
          </cell>
          <cell r="B4236" t="str">
            <v xml:space="preserve">Бойлерная 24/1 </v>
          </cell>
          <cell r="C4236" t="str">
            <v xml:space="preserve">Население </v>
          </cell>
          <cell r="D4236">
            <v>58.5</v>
          </cell>
          <cell r="E4236">
            <v>158</v>
          </cell>
          <cell r="F4236">
            <v>158.11000000000001</v>
          </cell>
          <cell r="G4236">
            <v>0.82</v>
          </cell>
          <cell r="H4236">
            <v>1.19</v>
          </cell>
          <cell r="I4236">
            <v>4.5999999999999996</v>
          </cell>
          <cell r="J4236" t="str">
            <v xml:space="preserve">1 </v>
          </cell>
          <cell r="K4236">
            <v>167</v>
          </cell>
          <cell r="L4236">
            <v>6.0139999999999994E-3</v>
          </cell>
          <cell r="M4236">
            <v>-19</v>
          </cell>
          <cell r="N4236">
            <v>18</v>
          </cell>
          <cell r="O4236">
            <v>1</v>
          </cell>
          <cell r="P4236">
            <v>8.7810000000000006</v>
          </cell>
          <cell r="Q4236">
            <v>7.7610000000000001</v>
          </cell>
          <cell r="R4236">
            <v>7.7610000000000001</v>
          </cell>
        </row>
        <row r="4237">
          <cell r="A4237" t="str">
            <v xml:space="preserve">ПРОЕЗД МИРНЫЙ 6 </v>
          </cell>
          <cell r="B4237" t="str">
            <v xml:space="preserve">Прикубанская 9 А Ж/Д </v>
          </cell>
          <cell r="C4237" t="str">
            <v xml:space="preserve">Население </v>
          </cell>
          <cell r="D4237">
            <v>18</v>
          </cell>
          <cell r="E4237">
            <v>65</v>
          </cell>
          <cell r="F4237">
            <v>31.66</v>
          </cell>
          <cell r="G4237">
            <v>0.92</v>
          </cell>
          <cell r="H4237">
            <v>1.19</v>
          </cell>
          <cell r="I4237">
            <v>4.5999999999999996</v>
          </cell>
          <cell r="J4237" t="str">
            <v xml:space="preserve">1 </v>
          </cell>
          <cell r="K4237">
            <v>167</v>
          </cell>
          <cell r="L4237">
            <v>1.34E-3</v>
          </cell>
          <cell r="M4237">
            <v>-19</v>
          </cell>
          <cell r="N4237">
            <v>18</v>
          </cell>
          <cell r="O4237">
            <v>1</v>
          </cell>
          <cell r="P4237">
            <v>1.9550000000000001</v>
          </cell>
          <cell r="Q4237">
            <v>2.3879999999999999</v>
          </cell>
          <cell r="R4237">
            <v>2.3879999999999999</v>
          </cell>
        </row>
        <row r="4238">
          <cell r="A4238" t="str">
            <v xml:space="preserve">ПРОЕЗД МИРНЫЙ 6 </v>
          </cell>
          <cell r="B4238" t="str">
            <v xml:space="preserve">Бойлерная 46 Ж/Д </v>
          </cell>
          <cell r="C4238" t="str">
            <v xml:space="preserve">Население </v>
          </cell>
          <cell r="D4238">
            <v>36</v>
          </cell>
          <cell r="E4238">
            <v>130</v>
          </cell>
          <cell r="F4238">
            <v>75.22</v>
          </cell>
          <cell r="G4238">
            <v>0.92</v>
          </cell>
          <cell r="H4238">
            <v>1.19</v>
          </cell>
          <cell r="I4238">
            <v>4.5999999999999996</v>
          </cell>
          <cell r="J4238" t="str">
            <v xml:space="preserve">1 </v>
          </cell>
          <cell r="K4238">
            <v>167</v>
          </cell>
          <cell r="L4238">
            <v>3.2100000000000002E-3</v>
          </cell>
          <cell r="M4238">
            <v>-19</v>
          </cell>
          <cell r="N4238">
            <v>18</v>
          </cell>
          <cell r="O4238">
            <v>1</v>
          </cell>
          <cell r="P4238">
            <v>4.6859999999999999</v>
          </cell>
          <cell r="Q4238">
            <v>4.7759999999999998</v>
          </cell>
          <cell r="R4238">
            <v>4.7759999999999998</v>
          </cell>
        </row>
        <row r="4239">
          <cell r="A4239" t="str">
            <v xml:space="preserve">ПРОЕЗД МИРНЫЙ 6 </v>
          </cell>
          <cell r="B4239" t="str">
            <v xml:space="preserve">Прикубанская 9 Ж/Д </v>
          </cell>
          <cell r="C4239" t="str">
            <v xml:space="preserve">Население </v>
          </cell>
          <cell r="D4239">
            <v>16</v>
          </cell>
          <cell r="E4239">
            <v>58</v>
          </cell>
          <cell r="F4239">
            <v>31.4</v>
          </cell>
          <cell r="G4239">
            <v>0.92</v>
          </cell>
          <cell r="H4239">
            <v>1.19</v>
          </cell>
          <cell r="I4239">
            <v>4.5999999999999996</v>
          </cell>
          <cell r="J4239" t="str">
            <v xml:space="preserve">1 </v>
          </cell>
          <cell r="K4239">
            <v>167</v>
          </cell>
          <cell r="L4239">
            <v>1.34E-3</v>
          </cell>
          <cell r="M4239">
            <v>-19</v>
          </cell>
          <cell r="N4239">
            <v>18</v>
          </cell>
          <cell r="O4239">
            <v>1</v>
          </cell>
          <cell r="P4239">
            <v>1.9550000000000001</v>
          </cell>
          <cell r="Q4239">
            <v>2.1230000000000002</v>
          </cell>
          <cell r="R4239">
            <v>2.1230000000000002</v>
          </cell>
        </row>
        <row r="4240">
          <cell r="A4240" t="str">
            <v xml:space="preserve">ПРОЕЗД МИРНЫЙ 6 </v>
          </cell>
          <cell r="B4240" t="str">
            <v xml:space="preserve">Бойлерная 60 ж/д </v>
          </cell>
          <cell r="C4240" t="str">
            <v xml:space="preserve">Население </v>
          </cell>
          <cell r="D4240">
            <v>46.8</v>
          </cell>
          <cell r="E4240">
            <v>140</v>
          </cell>
          <cell r="F4240">
            <v>140.44</v>
          </cell>
          <cell r="G4240">
            <v>0.88</v>
          </cell>
          <cell r="H4240">
            <v>1.19</v>
          </cell>
          <cell r="I4240">
            <v>4.5999999999999996</v>
          </cell>
          <cell r="J4240" t="str">
            <v xml:space="preserve">1 </v>
          </cell>
          <cell r="K4240">
            <v>167</v>
          </cell>
          <cell r="L4240">
            <v>5.6800000000000002E-3</v>
          </cell>
          <cell r="M4240">
            <v>-19</v>
          </cell>
          <cell r="N4240">
            <v>18</v>
          </cell>
          <cell r="O4240">
            <v>1</v>
          </cell>
          <cell r="P4240">
            <v>8.2929999999999993</v>
          </cell>
          <cell r="Q4240">
            <v>6.2080000000000002</v>
          </cell>
          <cell r="R4240">
            <v>6.2080000000000002</v>
          </cell>
        </row>
        <row r="4241">
          <cell r="A4241" t="str">
            <v xml:space="preserve">ПРОЕЗД МИРНЫЙ 6 </v>
          </cell>
          <cell r="B4241" t="str">
            <v xml:space="preserve">Бойлерная 48 ж/д </v>
          </cell>
          <cell r="C4241" t="str">
            <v xml:space="preserve">Население </v>
          </cell>
          <cell r="D4241">
            <v>48</v>
          </cell>
          <cell r="E4241">
            <v>173</v>
          </cell>
          <cell r="F4241">
            <v>100.29</v>
          </cell>
          <cell r="G4241">
            <v>0.92</v>
          </cell>
          <cell r="H4241">
            <v>1.19</v>
          </cell>
          <cell r="I4241">
            <v>4.5999999999999996</v>
          </cell>
          <cell r="J4241" t="str">
            <v xml:space="preserve">1 </v>
          </cell>
          <cell r="K4241">
            <v>167</v>
          </cell>
          <cell r="L4241">
            <v>4.28E-3</v>
          </cell>
          <cell r="M4241">
            <v>-19</v>
          </cell>
          <cell r="N4241">
            <v>18</v>
          </cell>
          <cell r="O4241">
            <v>1</v>
          </cell>
          <cell r="P4241">
            <v>6.2489999999999997</v>
          </cell>
          <cell r="Q4241">
            <v>6.3680000000000003</v>
          </cell>
          <cell r="R4241">
            <v>6.3680000000000003</v>
          </cell>
        </row>
        <row r="4242">
          <cell r="A4242" t="str">
            <v xml:space="preserve">ПРОЕЗД МИРНЫЙ 6 </v>
          </cell>
          <cell r="B4242" t="str">
            <v xml:space="preserve">Бойлерная 52/1 ж/д </v>
          </cell>
          <cell r="C4242" t="str">
            <v xml:space="preserve">Население </v>
          </cell>
          <cell r="D4242">
            <v>34.700000000000003</v>
          </cell>
          <cell r="E4242">
            <v>125</v>
          </cell>
          <cell r="F4242">
            <v>62.8</v>
          </cell>
          <cell r="G4242">
            <v>0.92</v>
          </cell>
          <cell r="H4242">
            <v>1.19</v>
          </cell>
          <cell r="I4242">
            <v>4.5999999999999996</v>
          </cell>
          <cell r="J4242" t="str">
            <v xml:space="preserve">1 </v>
          </cell>
          <cell r="K4242">
            <v>167</v>
          </cell>
          <cell r="L4242">
            <v>2.6800000000000001E-3</v>
          </cell>
          <cell r="M4242">
            <v>-19</v>
          </cell>
          <cell r="N4242">
            <v>18</v>
          </cell>
          <cell r="O4242">
            <v>1</v>
          </cell>
          <cell r="P4242">
            <v>3.9130000000000003</v>
          </cell>
          <cell r="Q4242">
            <v>4.6040000000000001</v>
          </cell>
          <cell r="R4242">
            <v>4.6040000000000001</v>
          </cell>
        </row>
        <row r="4243">
          <cell r="A4243" t="str">
            <v xml:space="preserve">ПРОЕЗД МИРНЫЙ 6 </v>
          </cell>
          <cell r="B4243" t="str">
            <v xml:space="preserve">Бойлерная 51 ж/д </v>
          </cell>
          <cell r="C4243" t="str">
            <v xml:space="preserve">Население </v>
          </cell>
          <cell r="D4243">
            <v>27.6</v>
          </cell>
          <cell r="E4243">
            <v>99</v>
          </cell>
          <cell r="F4243">
            <v>59.06</v>
          </cell>
          <cell r="G4243">
            <v>0.92</v>
          </cell>
          <cell r="H4243">
            <v>1.19</v>
          </cell>
          <cell r="I4243">
            <v>4.5999999999999996</v>
          </cell>
          <cell r="J4243" t="str">
            <v xml:space="preserve">1 </v>
          </cell>
          <cell r="K4243">
            <v>167</v>
          </cell>
          <cell r="L4243">
            <v>2.5000000000000001E-3</v>
          </cell>
          <cell r="M4243">
            <v>-19</v>
          </cell>
          <cell r="N4243">
            <v>18</v>
          </cell>
          <cell r="O4243">
            <v>1</v>
          </cell>
          <cell r="P4243">
            <v>3.65</v>
          </cell>
          <cell r="Q4243">
            <v>3.66</v>
          </cell>
          <cell r="R4243">
            <v>3.66</v>
          </cell>
        </row>
        <row r="4244">
          <cell r="A4244" t="str">
            <v xml:space="preserve">ПРОЕЗД МИРНЫЙ 6 </v>
          </cell>
          <cell r="B4244" t="str">
            <v xml:space="preserve">Бойлерная 56 ж/д </v>
          </cell>
          <cell r="C4244" t="str">
            <v xml:space="preserve">Население </v>
          </cell>
          <cell r="D4244">
            <v>24</v>
          </cell>
          <cell r="E4244">
            <v>64</v>
          </cell>
          <cell r="F4244">
            <v>64.8</v>
          </cell>
          <cell r="G4244">
            <v>0.92</v>
          </cell>
          <cell r="H4244">
            <v>1.19</v>
          </cell>
          <cell r="I4244">
            <v>4.5999999999999996</v>
          </cell>
          <cell r="J4244" t="str">
            <v xml:space="preserve">1 </v>
          </cell>
          <cell r="K4244">
            <v>167</v>
          </cell>
          <cell r="L4244">
            <v>2.7420000000000001E-3</v>
          </cell>
          <cell r="M4244">
            <v>-19</v>
          </cell>
          <cell r="N4244">
            <v>18</v>
          </cell>
          <cell r="O4244">
            <v>1</v>
          </cell>
          <cell r="P4244">
            <v>4.0030000000000001</v>
          </cell>
          <cell r="Q4244">
            <v>3.1840000000000002</v>
          </cell>
          <cell r="R4244">
            <v>3.1840000000000002</v>
          </cell>
        </row>
        <row r="4245">
          <cell r="A4245" t="str">
            <v xml:space="preserve">ПРОЕЗД МИРНЫЙ 6 </v>
          </cell>
          <cell r="B4245" t="str">
            <v xml:space="preserve">Бойлерная 36 ж/д </v>
          </cell>
          <cell r="C4245" t="str">
            <v xml:space="preserve">Население </v>
          </cell>
          <cell r="D4245">
            <v>20</v>
          </cell>
          <cell r="E4245">
            <v>55</v>
          </cell>
          <cell r="F4245">
            <v>41.94</v>
          </cell>
          <cell r="G4245">
            <v>0.92</v>
          </cell>
          <cell r="H4245">
            <v>1.19</v>
          </cell>
          <cell r="I4245">
            <v>4.5999999999999996</v>
          </cell>
          <cell r="J4245" t="str">
            <v xml:space="preserve">1 </v>
          </cell>
          <cell r="K4245">
            <v>167</v>
          </cell>
          <cell r="L4245">
            <v>1.7900000000000001E-3</v>
          </cell>
          <cell r="M4245">
            <v>-19</v>
          </cell>
          <cell r="N4245">
            <v>18</v>
          </cell>
          <cell r="O4245">
            <v>1</v>
          </cell>
          <cell r="P4245">
            <v>2.613</v>
          </cell>
          <cell r="Q4245">
            <v>2.653</v>
          </cell>
          <cell r="R4245">
            <v>2.653</v>
          </cell>
        </row>
        <row r="4246">
          <cell r="A4246" t="str">
            <v xml:space="preserve">ПРОЕЗД МИРНЫЙ 6 </v>
          </cell>
          <cell r="B4246" t="str">
            <v xml:space="preserve">Бойлерная 36/А ж/д </v>
          </cell>
          <cell r="C4246" t="str">
            <v xml:space="preserve">Население </v>
          </cell>
          <cell r="D4246">
            <v>42</v>
          </cell>
          <cell r="E4246">
            <v>151</v>
          </cell>
          <cell r="F4246">
            <v>41.94</v>
          </cell>
          <cell r="G4246">
            <v>0.92</v>
          </cell>
          <cell r="H4246">
            <v>1.19</v>
          </cell>
          <cell r="I4246">
            <v>4.5999999999999996</v>
          </cell>
          <cell r="J4246" t="str">
            <v xml:space="preserve">1 </v>
          </cell>
          <cell r="K4246">
            <v>167</v>
          </cell>
          <cell r="L4246">
            <v>1.7900000000000001E-3</v>
          </cell>
          <cell r="M4246">
            <v>-19</v>
          </cell>
          <cell r="N4246">
            <v>18</v>
          </cell>
          <cell r="O4246">
            <v>1</v>
          </cell>
          <cell r="P4246">
            <v>2.613</v>
          </cell>
          <cell r="Q4246">
            <v>5.5730000000000004</v>
          </cell>
          <cell r="R4246">
            <v>5.5730000000000004</v>
          </cell>
        </row>
        <row r="4247">
          <cell r="A4247" t="str">
            <v xml:space="preserve">ПРОЕЗД МИРНЫЙ 6 </v>
          </cell>
          <cell r="B4247" t="str">
            <v xml:space="preserve">Бойлерная 33 Ж/Д </v>
          </cell>
          <cell r="C4247" t="str">
            <v xml:space="preserve">Население </v>
          </cell>
          <cell r="D4247">
            <v>30</v>
          </cell>
          <cell r="E4247">
            <v>108</v>
          </cell>
          <cell r="F4247">
            <v>50.15</v>
          </cell>
          <cell r="G4247">
            <v>0.92</v>
          </cell>
          <cell r="H4247">
            <v>1.19</v>
          </cell>
          <cell r="I4247">
            <v>4.5999999999999996</v>
          </cell>
          <cell r="J4247" t="str">
            <v xml:space="preserve">1 </v>
          </cell>
          <cell r="K4247">
            <v>167</v>
          </cell>
          <cell r="L4247">
            <v>2.14E-3</v>
          </cell>
          <cell r="M4247">
            <v>-19</v>
          </cell>
          <cell r="N4247">
            <v>18</v>
          </cell>
          <cell r="O4247">
            <v>1</v>
          </cell>
          <cell r="P4247">
            <v>3.1240000000000001</v>
          </cell>
          <cell r="Q4247">
            <v>3.98</v>
          </cell>
          <cell r="R4247">
            <v>3.98</v>
          </cell>
        </row>
        <row r="4248">
          <cell r="A4248" t="str">
            <v xml:space="preserve">ПРОЕЗД МИРНЫЙ 6 </v>
          </cell>
          <cell r="B4248" t="str">
            <v xml:space="preserve">Бойлерная 35 ж/д </v>
          </cell>
          <cell r="C4248" t="str">
            <v xml:space="preserve">Население </v>
          </cell>
          <cell r="D4248">
            <v>24</v>
          </cell>
          <cell r="E4248">
            <v>86</v>
          </cell>
          <cell r="F4248">
            <v>50.15</v>
          </cell>
          <cell r="G4248">
            <v>0.92</v>
          </cell>
          <cell r="H4248">
            <v>1.19</v>
          </cell>
          <cell r="I4248">
            <v>4.5999999999999996</v>
          </cell>
          <cell r="J4248" t="str">
            <v xml:space="preserve">1 </v>
          </cell>
          <cell r="K4248">
            <v>167</v>
          </cell>
          <cell r="L4248">
            <v>2.14E-3</v>
          </cell>
          <cell r="M4248">
            <v>-19</v>
          </cell>
          <cell r="N4248">
            <v>18</v>
          </cell>
          <cell r="O4248">
            <v>1</v>
          </cell>
          <cell r="P4248">
            <v>3.1240000000000001</v>
          </cell>
          <cell r="Q4248">
            <v>3.1840000000000002</v>
          </cell>
          <cell r="R4248">
            <v>3.1840000000000002</v>
          </cell>
        </row>
        <row r="4249">
          <cell r="A4249" t="str">
            <v xml:space="preserve">ПРОЕЗД МИРНЫЙ 6 </v>
          </cell>
          <cell r="B4249" t="str">
            <v xml:space="preserve">Бойлерная 34 ж/д </v>
          </cell>
          <cell r="C4249" t="str">
            <v xml:space="preserve">Население </v>
          </cell>
          <cell r="D4249">
            <v>41.1</v>
          </cell>
          <cell r="E4249">
            <v>154</v>
          </cell>
          <cell r="F4249">
            <v>153.88999999999999</v>
          </cell>
          <cell r="G4249">
            <v>0.87</v>
          </cell>
          <cell r="H4249">
            <v>1.19</v>
          </cell>
          <cell r="I4249">
            <v>4.5999999999999996</v>
          </cell>
          <cell r="J4249" t="str">
            <v xml:space="preserve">1 </v>
          </cell>
          <cell r="K4249">
            <v>167</v>
          </cell>
          <cell r="L4249">
            <v>6.1319999999999994E-3</v>
          </cell>
          <cell r="M4249">
            <v>-19</v>
          </cell>
          <cell r="N4249">
            <v>18</v>
          </cell>
          <cell r="O4249">
            <v>1</v>
          </cell>
          <cell r="P4249">
            <v>8.952</v>
          </cell>
          <cell r="Q4249">
            <v>5.4509999999999996</v>
          </cell>
          <cell r="R4249">
            <v>5.4509999999999996</v>
          </cell>
        </row>
        <row r="4250">
          <cell r="A4250" t="str">
            <v xml:space="preserve">ПРОЕЗД МИРНЫЙ 6 </v>
          </cell>
          <cell r="B4250" t="str">
            <v xml:space="preserve">Калинина 9 АВТОМАГ. </v>
          </cell>
          <cell r="C4250" t="str">
            <v xml:space="preserve">Прочие </v>
          </cell>
          <cell r="D4250">
            <v>162.57</v>
          </cell>
          <cell r="E4250">
            <v>0</v>
          </cell>
          <cell r="F4250">
            <v>694.56</v>
          </cell>
          <cell r="G4250">
            <v>0.38</v>
          </cell>
          <cell r="H4250">
            <v>1.19</v>
          </cell>
          <cell r="I4250">
            <v>4.5999999999999996</v>
          </cell>
          <cell r="J4250" t="str">
            <v xml:space="preserve"> </v>
          </cell>
          <cell r="K4250">
            <v>167</v>
          </cell>
          <cell r="L4250">
            <v>1.166E-2</v>
          </cell>
          <cell r="M4250">
            <v>-19</v>
          </cell>
          <cell r="N4250">
            <v>18</v>
          </cell>
          <cell r="O4250">
            <v>1</v>
          </cell>
          <cell r="P4250">
            <v>17.023</v>
          </cell>
          <cell r="Q4250">
            <v>0</v>
          </cell>
          <cell r="R4250">
            <v>17.023</v>
          </cell>
        </row>
        <row r="4251">
          <cell r="A4251" t="str">
            <v xml:space="preserve">ПРОЕЗД МИРНЫЙ 6 </v>
          </cell>
          <cell r="B4251" t="str">
            <v xml:space="preserve">Бойлерная 32 ж/д </v>
          </cell>
          <cell r="C4251" t="str">
            <v xml:space="preserve">Население </v>
          </cell>
          <cell r="D4251">
            <v>40</v>
          </cell>
          <cell r="E4251">
            <v>0</v>
          </cell>
          <cell r="F4251">
            <v>83.65</v>
          </cell>
          <cell r="G4251">
            <v>0.92</v>
          </cell>
          <cell r="H4251">
            <v>1.19</v>
          </cell>
          <cell r="I4251">
            <v>4.5999999999999996</v>
          </cell>
          <cell r="J4251" t="str">
            <v xml:space="preserve">1 </v>
          </cell>
          <cell r="K4251">
            <v>167</v>
          </cell>
          <cell r="L4251">
            <v>3.5700000000000003E-3</v>
          </cell>
          <cell r="M4251">
            <v>-19</v>
          </cell>
          <cell r="N4251">
            <v>18</v>
          </cell>
          <cell r="O4251">
            <v>1</v>
          </cell>
          <cell r="P4251">
            <v>5.2119999999999997</v>
          </cell>
          <cell r="Q4251">
            <v>5.3070000000000004</v>
          </cell>
          <cell r="R4251">
            <v>5.3070000000000004</v>
          </cell>
        </row>
        <row r="4252">
          <cell r="A4252" t="str">
            <v xml:space="preserve">ПРОЕЗД МИРНЫЙ 6 </v>
          </cell>
          <cell r="B4252" t="str">
            <v xml:space="preserve">Бойлерная  42 </v>
          </cell>
          <cell r="C4252" t="str">
            <v xml:space="preserve">Население </v>
          </cell>
          <cell r="D4252">
            <v>25</v>
          </cell>
          <cell r="E4252">
            <v>90</v>
          </cell>
          <cell r="F4252">
            <v>32.979999999999997</v>
          </cell>
          <cell r="G4252">
            <v>0.92</v>
          </cell>
          <cell r="H4252">
            <v>1.19</v>
          </cell>
          <cell r="I4252">
            <v>4.5999999999999996</v>
          </cell>
          <cell r="J4252" t="str">
            <v xml:space="preserve">1 </v>
          </cell>
          <cell r="K4252">
            <v>167</v>
          </cell>
          <cell r="L4252">
            <v>1.34E-3</v>
          </cell>
          <cell r="M4252">
            <v>-19</v>
          </cell>
          <cell r="N4252">
            <v>18</v>
          </cell>
          <cell r="O4252">
            <v>1</v>
          </cell>
          <cell r="P4252">
            <v>1.9550000000000001</v>
          </cell>
          <cell r="Q4252">
            <v>3.3170000000000002</v>
          </cell>
          <cell r="R4252">
            <v>3.3170000000000002</v>
          </cell>
        </row>
        <row r="4253">
          <cell r="A4253" t="str">
            <v xml:space="preserve">ПРОЕЗД МИРНЫЙ 6 </v>
          </cell>
          <cell r="B4253" t="str">
            <v xml:space="preserve">Бойлерная 52/а </v>
          </cell>
          <cell r="C4253" t="str">
            <v xml:space="preserve">Население </v>
          </cell>
          <cell r="D4253">
            <v>24</v>
          </cell>
          <cell r="E4253">
            <v>64</v>
          </cell>
          <cell r="F4253">
            <v>64.73</v>
          </cell>
          <cell r="G4253">
            <v>0.92</v>
          </cell>
          <cell r="H4253">
            <v>1.19</v>
          </cell>
          <cell r="I4253">
            <v>4.5999999999999996</v>
          </cell>
          <cell r="J4253" t="str">
            <v xml:space="preserve">1 </v>
          </cell>
          <cell r="K4253">
            <v>167</v>
          </cell>
          <cell r="L4253">
            <v>2.7400000000000002E-3</v>
          </cell>
          <cell r="M4253">
            <v>-19</v>
          </cell>
          <cell r="N4253">
            <v>18</v>
          </cell>
          <cell r="O4253">
            <v>1</v>
          </cell>
          <cell r="P4253">
            <v>4</v>
          </cell>
          <cell r="Q4253">
            <v>3.1840000000000002</v>
          </cell>
          <cell r="R4253">
            <v>3.1840000000000002</v>
          </cell>
        </row>
        <row r="4254">
          <cell r="A4254" t="str">
            <v xml:space="preserve">ПРОЕЗД МИРНЫЙ 6 </v>
          </cell>
          <cell r="B4254" t="str">
            <v xml:space="preserve">Бойлерная 53/а ж/д </v>
          </cell>
          <cell r="C4254" t="str">
            <v xml:space="preserve">Население </v>
          </cell>
          <cell r="D4254">
            <v>16</v>
          </cell>
          <cell r="E4254">
            <v>44</v>
          </cell>
          <cell r="F4254">
            <v>31.63</v>
          </cell>
          <cell r="G4254">
            <v>0.92</v>
          </cell>
          <cell r="H4254">
            <v>1.19</v>
          </cell>
          <cell r="I4254">
            <v>4.5999999999999996</v>
          </cell>
          <cell r="J4254" t="str">
            <v xml:space="preserve">1 </v>
          </cell>
          <cell r="K4254">
            <v>167</v>
          </cell>
          <cell r="L4254">
            <v>1.3500000000000001E-3</v>
          </cell>
          <cell r="M4254">
            <v>-19</v>
          </cell>
          <cell r="N4254">
            <v>18</v>
          </cell>
          <cell r="O4254">
            <v>1</v>
          </cell>
          <cell r="P4254">
            <v>1.9710000000000001</v>
          </cell>
          <cell r="Q4254">
            <v>2.1230000000000002</v>
          </cell>
          <cell r="R4254">
            <v>2.1230000000000002</v>
          </cell>
        </row>
        <row r="4255">
          <cell r="A4255" t="str">
            <v xml:space="preserve">ПРОЕЗД МИРНЫЙ 6 </v>
          </cell>
          <cell r="B4255" t="str">
            <v xml:space="preserve">Бойлерная 52/2 ж/д </v>
          </cell>
          <cell r="C4255" t="str">
            <v xml:space="preserve">Население </v>
          </cell>
          <cell r="D4255">
            <v>27</v>
          </cell>
          <cell r="E4255">
            <v>59</v>
          </cell>
          <cell r="F4255">
            <v>59.4</v>
          </cell>
          <cell r="G4255">
            <v>0.92</v>
          </cell>
          <cell r="H4255">
            <v>1.19</v>
          </cell>
          <cell r="I4255">
            <v>4.5999999999999996</v>
          </cell>
          <cell r="J4255" t="str">
            <v xml:space="preserve">1 </v>
          </cell>
          <cell r="K4255">
            <v>167</v>
          </cell>
          <cell r="L4255">
            <v>2.5349999999999999E-3</v>
          </cell>
          <cell r="M4255">
            <v>-19</v>
          </cell>
          <cell r="N4255">
            <v>18</v>
          </cell>
          <cell r="O4255">
            <v>1</v>
          </cell>
          <cell r="P4255">
            <v>3.702</v>
          </cell>
          <cell r="Q4255">
            <v>3.5830000000000002</v>
          </cell>
          <cell r="R4255">
            <v>3.5830000000000002</v>
          </cell>
        </row>
        <row r="4256">
          <cell r="A4256" t="str">
            <v xml:space="preserve">ПРОЕЗД МИРНЫЙ 6 </v>
          </cell>
          <cell r="B4256" t="str">
            <v xml:space="preserve">Бойлерная 52/3 ж/д </v>
          </cell>
          <cell r="C4256" t="str">
            <v xml:space="preserve">Население </v>
          </cell>
          <cell r="D4256">
            <v>20</v>
          </cell>
          <cell r="E4256">
            <v>54</v>
          </cell>
          <cell r="F4256">
            <v>54</v>
          </cell>
          <cell r="G4256">
            <v>0</v>
          </cell>
          <cell r="H4256">
            <v>1.19</v>
          </cell>
          <cell r="I4256">
            <v>4.5999999999999996</v>
          </cell>
          <cell r="J4256" t="str">
            <v xml:space="preserve">1 </v>
          </cell>
          <cell r="K4256">
            <v>167</v>
          </cell>
          <cell r="L4256">
            <v>2.2800000000000003E-3</v>
          </cell>
          <cell r="M4256">
            <v>-19</v>
          </cell>
          <cell r="N4256">
            <v>18</v>
          </cell>
          <cell r="O4256">
            <v>1</v>
          </cell>
          <cell r="P4256">
            <v>3.3290000000000002</v>
          </cell>
          <cell r="Q4256">
            <v>2.653</v>
          </cell>
          <cell r="R4256">
            <v>2.653</v>
          </cell>
        </row>
        <row r="4257">
          <cell r="A4257" t="str">
            <v xml:space="preserve">ПРОЕЗД МИРНЫЙ 6 </v>
          </cell>
          <cell r="B4257" t="str">
            <v xml:space="preserve">Бойлерная 53 ж/д </v>
          </cell>
          <cell r="C4257" t="str">
            <v xml:space="preserve">Население </v>
          </cell>
          <cell r="D4257">
            <v>100</v>
          </cell>
          <cell r="E4257">
            <v>360</v>
          </cell>
          <cell r="F4257">
            <v>304.14</v>
          </cell>
          <cell r="G4257">
            <v>0.74</v>
          </cell>
          <cell r="H4257">
            <v>1.19</v>
          </cell>
          <cell r="I4257">
            <v>4.5999999999999996</v>
          </cell>
          <cell r="J4257" t="str">
            <v xml:space="preserve">1 </v>
          </cell>
          <cell r="K4257">
            <v>167</v>
          </cell>
          <cell r="L4257">
            <v>1.0440000000000001E-2</v>
          </cell>
          <cell r="M4257">
            <v>-19</v>
          </cell>
          <cell r="N4257">
            <v>18</v>
          </cell>
          <cell r="O4257">
            <v>1</v>
          </cell>
          <cell r="P4257">
            <v>15.242000000000001</v>
          </cell>
          <cell r="Q4257">
            <v>13.266999999999999</v>
          </cell>
          <cell r="R4257">
            <v>13.266999999999999</v>
          </cell>
        </row>
        <row r="4258">
          <cell r="A4258" t="str">
            <v xml:space="preserve">ПРОЕЗД МИРНЫЙ 6 </v>
          </cell>
          <cell r="B4258" t="str">
            <v xml:space="preserve">Бойлерная 62 ж/д </v>
          </cell>
          <cell r="C4258" t="str">
            <v xml:space="preserve">Население </v>
          </cell>
          <cell r="D4258">
            <v>20</v>
          </cell>
          <cell r="E4258">
            <v>72</v>
          </cell>
          <cell r="F4258">
            <v>54.52</v>
          </cell>
          <cell r="G4258">
            <v>0.92</v>
          </cell>
          <cell r="H4258">
            <v>1.19</v>
          </cell>
          <cell r="I4258">
            <v>4.5999999999999996</v>
          </cell>
          <cell r="J4258" t="str">
            <v xml:space="preserve">1 </v>
          </cell>
          <cell r="K4258">
            <v>167</v>
          </cell>
          <cell r="L4258">
            <v>2.3270000000000001E-3</v>
          </cell>
          <cell r="M4258">
            <v>-19</v>
          </cell>
          <cell r="N4258">
            <v>18</v>
          </cell>
          <cell r="O4258">
            <v>1</v>
          </cell>
          <cell r="P4258">
            <v>3.3980000000000001</v>
          </cell>
          <cell r="Q4258">
            <v>2.653</v>
          </cell>
          <cell r="R4258">
            <v>2.653</v>
          </cell>
        </row>
        <row r="4259">
          <cell r="A4259" t="str">
            <v xml:space="preserve">ПРОЕЗД МИРНЫЙ 6 </v>
          </cell>
          <cell r="B4259" t="str">
            <v xml:space="preserve">Бойлерная 40 ж/д </v>
          </cell>
          <cell r="C4259" t="str">
            <v xml:space="preserve">Население </v>
          </cell>
          <cell r="D4259">
            <v>20</v>
          </cell>
          <cell r="E4259">
            <v>72</v>
          </cell>
          <cell r="F4259">
            <v>41.94</v>
          </cell>
          <cell r="G4259">
            <v>0.92</v>
          </cell>
          <cell r="H4259">
            <v>1.19</v>
          </cell>
          <cell r="I4259">
            <v>4.5999999999999996</v>
          </cell>
          <cell r="J4259" t="str">
            <v xml:space="preserve">1 </v>
          </cell>
          <cell r="K4259">
            <v>167</v>
          </cell>
          <cell r="L4259">
            <v>1.7900000000000001E-3</v>
          </cell>
          <cell r="M4259">
            <v>-19</v>
          </cell>
          <cell r="N4259">
            <v>18</v>
          </cell>
          <cell r="O4259">
            <v>1</v>
          </cell>
          <cell r="P4259">
            <v>2.613</v>
          </cell>
          <cell r="Q4259">
            <v>2.653</v>
          </cell>
          <cell r="R4259">
            <v>2.653</v>
          </cell>
        </row>
        <row r="4260">
          <cell r="A4260" t="str">
            <v xml:space="preserve">ПРОЕЗД МИРНЫЙ 6 </v>
          </cell>
          <cell r="B4260" t="str">
            <v xml:space="preserve">П Чекистов 3/2 кафе </v>
          </cell>
          <cell r="C4260" t="str">
            <v xml:space="preserve">Прочие </v>
          </cell>
          <cell r="D4260">
            <v>216.18</v>
          </cell>
          <cell r="E4260">
            <v>0</v>
          </cell>
          <cell r="F4260">
            <v>756.62</v>
          </cell>
          <cell r="G4260">
            <v>0.35</v>
          </cell>
          <cell r="H4260">
            <v>1.19</v>
          </cell>
          <cell r="I4260">
            <v>4.5999999999999996</v>
          </cell>
          <cell r="J4260" t="str">
            <v xml:space="preserve"> </v>
          </cell>
          <cell r="K4260">
            <v>167</v>
          </cell>
          <cell r="L4260">
            <v>1.162E-2</v>
          </cell>
          <cell r="M4260">
            <v>-19</v>
          </cell>
          <cell r="N4260">
            <v>16</v>
          </cell>
          <cell r="O4260">
            <v>1</v>
          </cell>
          <cell r="P4260">
            <v>15.272</v>
          </cell>
          <cell r="Q4260">
            <v>0</v>
          </cell>
          <cell r="R4260">
            <v>15.272</v>
          </cell>
        </row>
        <row r="4261">
          <cell r="A4261" t="str">
            <v xml:space="preserve">ПРОЕЗД МИРНЫЙ 6 </v>
          </cell>
          <cell r="B4261" t="str">
            <v xml:space="preserve">К Партизан 77 маг. </v>
          </cell>
          <cell r="C4261" t="str">
            <v xml:space="preserve">Прочие </v>
          </cell>
          <cell r="D4261">
            <v>103.5</v>
          </cell>
          <cell r="E4261">
            <v>0</v>
          </cell>
          <cell r="F4261">
            <v>465.76</v>
          </cell>
          <cell r="G4261">
            <v>0.38</v>
          </cell>
          <cell r="H4261">
            <v>1.19</v>
          </cell>
          <cell r="I4261">
            <v>4.5999999999999996</v>
          </cell>
          <cell r="J4261" t="str">
            <v xml:space="preserve"> </v>
          </cell>
          <cell r="K4261">
            <v>167</v>
          </cell>
          <cell r="L4261">
            <v>8.2100000000000003E-3</v>
          </cell>
          <cell r="M4261">
            <v>-19</v>
          </cell>
          <cell r="N4261">
            <v>18</v>
          </cell>
          <cell r="O4261">
            <v>1</v>
          </cell>
          <cell r="P4261">
            <v>11.987</v>
          </cell>
          <cell r="Q4261">
            <v>0</v>
          </cell>
          <cell r="R4261">
            <v>11.987</v>
          </cell>
        </row>
        <row r="4262">
          <cell r="A4262" t="str">
            <v xml:space="preserve">ПРОЕЗД МИРНЫЙ 6 </v>
          </cell>
          <cell r="B4262" t="str">
            <v xml:space="preserve">Азовская 3 поликлиника </v>
          </cell>
          <cell r="C4262" t="str">
            <v xml:space="preserve">Бюджет </v>
          </cell>
          <cell r="D4262">
            <v>515.85</v>
          </cell>
          <cell r="E4262">
            <v>0</v>
          </cell>
          <cell r="F4262">
            <v>2321.35</v>
          </cell>
          <cell r="G4262">
            <v>0.4</v>
          </cell>
          <cell r="H4262">
            <v>1.19</v>
          </cell>
          <cell r="I4262">
            <v>4.5999999999999996</v>
          </cell>
          <cell r="J4262" t="str">
            <v xml:space="preserve"> </v>
          </cell>
          <cell r="K4262">
            <v>167</v>
          </cell>
          <cell r="L4262">
            <v>4.3071999999999999E-2</v>
          </cell>
          <cell r="M4262">
            <v>-19</v>
          </cell>
          <cell r="N4262">
            <v>18</v>
          </cell>
          <cell r="O4262">
            <v>1</v>
          </cell>
          <cell r="P4262">
            <v>62.884</v>
          </cell>
          <cell r="Q4262">
            <v>0</v>
          </cell>
          <cell r="R4262">
            <v>62.884</v>
          </cell>
        </row>
        <row r="4263">
          <cell r="A4263" t="str">
            <v xml:space="preserve">ПРОЕЗД МИРНЫЙ 6 </v>
          </cell>
          <cell r="B4263" t="str">
            <v xml:space="preserve">Вавилова 11 поликлиника </v>
          </cell>
          <cell r="C4263" t="str">
            <v xml:space="preserve">Бюджет </v>
          </cell>
          <cell r="D4263">
            <v>175.55</v>
          </cell>
          <cell r="E4263">
            <v>0</v>
          </cell>
          <cell r="F4263">
            <v>789.97</v>
          </cell>
          <cell r="G4263">
            <v>0.4</v>
          </cell>
          <cell r="H4263">
            <v>1.19</v>
          </cell>
          <cell r="I4263">
            <v>4.5999999999999996</v>
          </cell>
          <cell r="J4263" t="str">
            <v xml:space="preserve"> </v>
          </cell>
          <cell r="K4263">
            <v>167</v>
          </cell>
          <cell r="L4263">
            <v>1.5450000000000002E-2</v>
          </cell>
          <cell r="M4263">
            <v>-19</v>
          </cell>
          <cell r="N4263">
            <v>20</v>
          </cell>
          <cell r="O4263">
            <v>1</v>
          </cell>
          <cell r="P4263">
            <v>24.576000000000001</v>
          </cell>
          <cell r="Q4263">
            <v>0</v>
          </cell>
          <cell r="R4263">
            <v>24.576000000000001</v>
          </cell>
        </row>
        <row r="4264">
          <cell r="A4264" t="str">
            <v xml:space="preserve">ПРОЕЗД МИРНЫЙ 6 </v>
          </cell>
          <cell r="B4264" t="str">
            <v xml:space="preserve">Вавилова 15 поликлиника </v>
          </cell>
          <cell r="C4264" t="str">
            <v xml:space="preserve">Бюджет </v>
          </cell>
          <cell r="D4264">
            <v>253.5</v>
          </cell>
          <cell r="E4264">
            <v>1154</v>
          </cell>
          <cell r="F4264">
            <v>1154.3499999999999</v>
          </cell>
          <cell r="G4264">
            <v>0.38</v>
          </cell>
          <cell r="H4264">
            <v>1.19</v>
          </cell>
          <cell r="I4264">
            <v>4.5999999999999996</v>
          </cell>
          <cell r="J4264" t="str">
            <v xml:space="preserve"> </v>
          </cell>
          <cell r="K4264">
            <v>167</v>
          </cell>
          <cell r="L4264">
            <v>2.0187E-2</v>
          </cell>
          <cell r="M4264">
            <v>-19</v>
          </cell>
          <cell r="N4264">
            <v>18</v>
          </cell>
          <cell r="O4264">
            <v>1</v>
          </cell>
          <cell r="P4264">
            <v>29.472000000000001</v>
          </cell>
          <cell r="Q4264">
            <v>0</v>
          </cell>
          <cell r="R4264">
            <v>29.472000000000001</v>
          </cell>
        </row>
        <row r="4265">
          <cell r="A4265" t="str">
            <v xml:space="preserve">ПРОЕЗД МИРНЫЙ 6 </v>
          </cell>
          <cell r="B4265" t="str">
            <v xml:space="preserve">Вавилова 9 поликлиника </v>
          </cell>
          <cell r="C4265" t="str">
            <v xml:space="preserve">Бюджет </v>
          </cell>
          <cell r="D4265">
            <v>353.31</v>
          </cell>
          <cell r="E4265">
            <v>0</v>
          </cell>
          <cell r="F4265">
            <v>1589.91</v>
          </cell>
          <cell r="G4265">
            <v>0.4</v>
          </cell>
          <cell r="H4265">
            <v>1.19</v>
          </cell>
          <cell r="I4265">
            <v>4.5999999999999996</v>
          </cell>
          <cell r="J4265" t="str">
            <v xml:space="preserve"> </v>
          </cell>
          <cell r="K4265">
            <v>167</v>
          </cell>
          <cell r="L4265">
            <v>3.1094999999999998E-2</v>
          </cell>
          <cell r="M4265">
            <v>-19</v>
          </cell>
          <cell r="N4265">
            <v>20</v>
          </cell>
          <cell r="O4265">
            <v>1</v>
          </cell>
          <cell r="P4265">
            <v>49.462000000000003</v>
          </cell>
          <cell r="Q4265">
            <v>0</v>
          </cell>
          <cell r="R4265">
            <v>49.462000000000003</v>
          </cell>
        </row>
        <row r="4266">
          <cell r="A4266" t="str">
            <v xml:space="preserve">ПРОЕЗД МИРНЫЙ 6 </v>
          </cell>
          <cell r="B4266" t="str">
            <v xml:space="preserve">Лукьяненко,119 база РПБ </v>
          </cell>
          <cell r="C4266" t="str">
            <v xml:space="preserve">ИТП Прочие </v>
          </cell>
          <cell r="D4266">
            <v>3255.4</v>
          </cell>
          <cell r="E4266">
            <v>0</v>
          </cell>
          <cell r="F4266">
            <v>13656.56</v>
          </cell>
          <cell r="G4266">
            <v>0.35</v>
          </cell>
          <cell r="H4266">
            <v>1.19</v>
          </cell>
          <cell r="I4266">
            <v>4.5999999999999996</v>
          </cell>
          <cell r="J4266" t="str">
            <v xml:space="preserve"> </v>
          </cell>
          <cell r="K4266">
            <v>167</v>
          </cell>
          <cell r="L4266">
            <v>0.21992499999999998</v>
          </cell>
          <cell r="M4266">
            <v>-19</v>
          </cell>
          <cell r="N4266">
            <v>18</v>
          </cell>
          <cell r="O4266">
            <v>1</v>
          </cell>
          <cell r="P4266">
            <v>321.08699999999999</v>
          </cell>
          <cell r="Q4266">
            <v>0</v>
          </cell>
          <cell r="R4266">
            <v>321.08699999999999</v>
          </cell>
        </row>
        <row r="4267">
          <cell r="A4267" t="str">
            <v xml:space="preserve">ПРОЕЗД МИРНЫЙ 6 </v>
          </cell>
          <cell r="B4267" t="str">
            <v xml:space="preserve">Сливовая 178 А </v>
          </cell>
          <cell r="C4267" t="str">
            <v xml:space="preserve">Население </v>
          </cell>
          <cell r="D4267">
            <v>25.5</v>
          </cell>
          <cell r="E4267">
            <v>115</v>
          </cell>
          <cell r="F4267">
            <v>114.82</v>
          </cell>
          <cell r="G4267">
            <v>0.92</v>
          </cell>
          <cell r="H4267">
            <v>1.19</v>
          </cell>
          <cell r="I4267">
            <v>4.5999999999999996</v>
          </cell>
          <cell r="J4267" t="str">
            <v xml:space="preserve">1 </v>
          </cell>
          <cell r="K4267">
            <v>167</v>
          </cell>
          <cell r="L4267">
            <v>4.8999999999999998E-3</v>
          </cell>
          <cell r="M4267">
            <v>-19</v>
          </cell>
          <cell r="N4267">
            <v>18</v>
          </cell>
          <cell r="O4267">
            <v>1</v>
          </cell>
          <cell r="P4267">
            <v>7.1550000000000002</v>
          </cell>
          <cell r="Q4267">
            <v>3.383</v>
          </cell>
          <cell r="R4267">
            <v>3.383</v>
          </cell>
        </row>
        <row r="4268">
          <cell r="A4268" t="str">
            <v xml:space="preserve">ПРОЕЗД МИРНЫЙ 6 </v>
          </cell>
          <cell r="B4268" t="str">
            <v xml:space="preserve">70 лет Октября 26/1 офисы </v>
          </cell>
          <cell r="C4268" t="str">
            <v xml:space="preserve">Прочие </v>
          </cell>
          <cell r="D4268">
            <v>1116.9000000000001</v>
          </cell>
          <cell r="E4268">
            <v>4021</v>
          </cell>
          <cell r="F4268">
            <v>4021</v>
          </cell>
          <cell r="G4268">
            <v>0</v>
          </cell>
          <cell r="H4268">
            <v>1.19</v>
          </cell>
          <cell r="I4268">
            <v>4.5999999999999996</v>
          </cell>
          <cell r="J4268" t="str">
            <v xml:space="preserve">3 </v>
          </cell>
          <cell r="K4268">
            <v>167</v>
          </cell>
          <cell r="L4268">
            <v>2.281E-2</v>
          </cell>
          <cell r="M4268">
            <v>-19</v>
          </cell>
          <cell r="N4268">
            <v>18</v>
          </cell>
          <cell r="O4268">
            <v>1</v>
          </cell>
          <cell r="P4268">
            <v>33.302</v>
          </cell>
          <cell r="Q4268">
            <v>0</v>
          </cell>
          <cell r="R4268">
            <v>33.302</v>
          </cell>
        </row>
        <row r="4269">
          <cell r="A4269" t="str">
            <v xml:space="preserve">ПРОЕЗД МИРНЫЙ 6 </v>
          </cell>
          <cell r="B4269" t="str">
            <v xml:space="preserve">70 лет Октября 26/1 ж/д </v>
          </cell>
          <cell r="C4269" t="str">
            <v xml:space="preserve">Население </v>
          </cell>
          <cell r="D4269">
            <v>2068.1</v>
          </cell>
          <cell r="E4269">
            <v>17146</v>
          </cell>
          <cell r="F4269">
            <v>17146</v>
          </cell>
          <cell r="G4269">
            <v>0</v>
          </cell>
          <cell r="H4269">
            <v>1.19</v>
          </cell>
          <cell r="I4269">
            <v>4.5999999999999996</v>
          </cell>
          <cell r="J4269" t="str">
            <v xml:space="preserve">3 </v>
          </cell>
          <cell r="K4269">
            <v>167</v>
          </cell>
          <cell r="L4269">
            <v>7.6800000000000007E-2</v>
          </cell>
          <cell r="M4269">
            <v>-19</v>
          </cell>
          <cell r="N4269">
            <v>18</v>
          </cell>
          <cell r="O4269">
            <v>1</v>
          </cell>
          <cell r="P4269">
            <v>112.128</v>
          </cell>
          <cell r="Q4269">
            <v>274.375</v>
          </cell>
          <cell r="R4269">
            <v>274.375</v>
          </cell>
        </row>
        <row r="4270">
          <cell r="A4270" t="str">
            <v xml:space="preserve">ПРОЕЗД МИРНЫЙ 6 </v>
          </cell>
          <cell r="B4270" t="str">
            <v xml:space="preserve">Лукьяненко 109 автомагазин </v>
          </cell>
          <cell r="C4270" t="str">
            <v xml:space="preserve">Прочие </v>
          </cell>
          <cell r="D4270">
            <v>306.52999999999997</v>
          </cell>
          <cell r="E4270">
            <v>0</v>
          </cell>
          <cell r="F4270">
            <v>1379.38</v>
          </cell>
          <cell r="G4270">
            <v>0.38</v>
          </cell>
          <cell r="H4270">
            <v>1.19</v>
          </cell>
          <cell r="I4270">
            <v>4.5999999999999996</v>
          </cell>
          <cell r="J4270" t="str">
            <v xml:space="preserve"> </v>
          </cell>
          <cell r="K4270">
            <v>167</v>
          </cell>
          <cell r="L4270">
            <v>2.3E-2</v>
          </cell>
          <cell r="M4270">
            <v>-19</v>
          </cell>
          <cell r="N4270">
            <v>16</v>
          </cell>
          <cell r="O4270">
            <v>1</v>
          </cell>
          <cell r="P4270">
            <v>30.23</v>
          </cell>
          <cell r="Q4270">
            <v>0</v>
          </cell>
          <cell r="R4270">
            <v>30.23</v>
          </cell>
        </row>
        <row r="4271">
          <cell r="A4271" t="str">
            <v xml:space="preserve">ПРОЕЗД МИРНЫЙ 6 </v>
          </cell>
          <cell r="B4271" t="str">
            <v xml:space="preserve">70Л Октября 10 Х БЛ 75 </v>
          </cell>
          <cell r="C4271" t="str">
            <v xml:space="preserve">Прочие </v>
          </cell>
          <cell r="D4271">
            <v>308</v>
          </cell>
          <cell r="E4271">
            <v>1257</v>
          </cell>
          <cell r="F4271">
            <v>1257</v>
          </cell>
          <cell r="G4271">
            <v>0</v>
          </cell>
          <cell r="H4271">
            <v>1.19</v>
          </cell>
          <cell r="I4271">
            <v>4.5999999999999996</v>
          </cell>
          <cell r="J4271" t="str">
            <v xml:space="preserve"> </v>
          </cell>
          <cell r="K4271">
            <v>167</v>
          </cell>
          <cell r="L4271">
            <v>3.7254999999999996E-2</v>
          </cell>
          <cell r="M4271">
            <v>-19</v>
          </cell>
          <cell r="N4271">
            <v>18</v>
          </cell>
          <cell r="O4271">
            <v>1</v>
          </cell>
          <cell r="P4271">
            <v>54.392000000000003</v>
          </cell>
          <cell r="Q4271">
            <v>0</v>
          </cell>
          <cell r="R4271">
            <v>54.392000000000003</v>
          </cell>
        </row>
        <row r="4272">
          <cell r="A4272" t="str">
            <v xml:space="preserve">ПРОЕЗД МИРНЫЙ 6 </v>
          </cell>
          <cell r="B4272" t="str">
            <v xml:space="preserve">Б Кольцо 23 ХОЗ БЛОК 71 </v>
          </cell>
          <cell r="C4272" t="str">
            <v xml:space="preserve">Прочие </v>
          </cell>
          <cell r="D4272">
            <v>214.7</v>
          </cell>
          <cell r="E4272">
            <v>824</v>
          </cell>
          <cell r="F4272">
            <v>824</v>
          </cell>
          <cell r="G4272">
            <v>0</v>
          </cell>
          <cell r="H4272">
            <v>1.19</v>
          </cell>
          <cell r="I4272">
            <v>4.5999999999999996</v>
          </cell>
          <cell r="J4272" t="str">
            <v xml:space="preserve"> </v>
          </cell>
          <cell r="K4272">
            <v>167</v>
          </cell>
          <cell r="L4272">
            <v>1.4610999999999999E-2</v>
          </cell>
          <cell r="M4272">
            <v>-19</v>
          </cell>
          <cell r="N4272">
            <v>18</v>
          </cell>
          <cell r="O4272">
            <v>1</v>
          </cell>
          <cell r="P4272">
            <v>21.332999999999998</v>
          </cell>
          <cell r="Q4272">
            <v>0</v>
          </cell>
          <cell r="R4272">
            <v>21.332999999999998</v>
          </cell>
        </row>
        <row r="4273">
          <cell r="A4273" t="str">
            <v xml:space="preserve">ПРОЕЗД МИРНЫЙ 6 </v>
          </cell>
          <cell r="B4273" t="str">
            <v xml:space="preserve">Р Набережная 27 ХОЗ БЛ.45 </v>
          </cell>
          <cell r="C4273" t="str">
            <v xml:space="preserve">Прочие </v>
          </cell>
          <cell r="D4273">
            <v>281</v>
          </cell>
          <cell r="E4273">
            <v>1096</v>
          </cell>
          <cell r="F4273">
            <v>1096</v>
          </cell>
          <cell r="G4273">
            <v>0</v>
          </cell>
          <cell r="H4273">
            <v>1.19</v>
          </cell>
          <cell r="I4273">
            <v>4.5999999999999996</v>
          </cell>
          <cell r="J4273" t="str">
            <v xml:space="preserve"> </v>
          </cell>
          <cell r="K4273">
            <v>167</v>
          </cell>
          <cell r="L4273">
            <v>3.5748999999999996E-2</v>
          </cell>
          <cell r="M4273">
            <v>-19</v>
          </cell>
          <cell r="N4273">
            <v>18</v>
          </cell>
          <cell r="O4273">
            <v>1</v>
          </cell>
          <cell r="P4273">
            <v>52.192999999999998</v>
          </cell>
          <cell r="Q4273">
            <v>0</v>
          </cell>
          <cell r="R4273">
            <v>52.192999999999998</v>
          </cell>
        </row>
        <row r="4274">
          <cell r="A4274" t="str">
            <v xml:space="preserve">ПРОЕЗД МИРНЫЙ 6 </v>
          </cell>
          <cell r="B4274" t="str">
            <v xml:space="preserve">Р Набережная 5 ХОЗ БЛОК 16 </v>
          </cell>
          <cell r="C4274" t="str">
            <v xml:space="preserve">Прочие </v>
          </cell>
          <cell r="D4274">
            <v>366.2</v>
          </cell>
          <cell r="E4274">
            <v>1472</v>
          </cell>
          <cell r="F4274">
            <v>1472</v>
          </cell>
          <cell r="G4274">
            <v>0</v>
          </cell>
          <cell r="H4274">
            <v>1.19</v>
          </cell>
          <cell r="I4274">
            <v>4.5999999999999996</v>
          </cell>
          <cell r="J4274" t="str">
            <v xml:space="preserve"> </v>
          </cell>
          <cell r="K4274">
            <v>167</v>
          </cell>
          <cell r="L4274">
            <v>4.9141999999999998E-2</v>
          </cell>
          <cell r="M4274">
            <v>-19</v>
          </cell>
          <cell r="N4274">
            <v>18</v>
          </cell>
          <cell r="O4274">
            <v>1</v>
          </cell>
          <cell r="P4274">
            <v>71.745000000000005</v>
          </cell>
          <cell r="Q4274">
            <v>0</v>
          </cell>
          <cell r="R4274">
            <v>71.745000000000005</v>
          </cell>
        </row>
        <row r="4275">
          <cell r="A4275" t="str">
            <v xml:space="preserve">ПРОЕЗД МИРНЫЙ 6 </v>
          </cell>
          <cell r="B4275" t="str">
            <v xml:space="preserve">Лукьяненко/Толбух.95/7 офис </v>
          </cell>
          <cell r="C4275" t="str">
            <v xml:space="preserve">Прочие </v>
          </cell>
          <cell r="D4275">
            <v>146</v>
          </cell>
          <cell r="E4275">
            <v>0</v>
          </cell>
          <cell r="F4275">
            <v>483.1</v>
          </cell>
          <cell r="G4275">
            <v>0.43</v>
          </cell>
          <cell r="H4275">
            <v>1.19</v>
          </cell>
          <cell r="I4275">
            <v>4.5999999999999996</v>
          </cell>
          <cell r="J4275" t="str">
            <v xml:space="preserve"> </v>
          </cell>
          <cell r="K4275">
            <v>167</v>
          </cell>
          <cell r="L4275">
            <v>9.5579999999999988E-3</v>
          </cell>
          <cell r="M4275">
            <v>-19</v>
          </cell>
          <cell r="N4275">
            <v>18</v>
          </cell>
          <cell r="O4275">
            <v>1</v>
          </cell>
          <cell r="P4275">
            <v>13.956</v>
          </cell>
          <cell r="Q4275">
            <v>0</v>
          </cell>
          <cell r="R4275">
            <v>13.956</v>
          </cell>
        </row>
        <row r="4276">
          <cell r="A4276" t="str">
            <v xml:space="preserve">ПРОЕЗД МИРНЫЙ 6 </v>
          </cell>
          <cell r="B4276" t="str">
            <v xml:space="preserve">Думенко,21 офисы </v>
          </cell>
          <cell r="C4276" t="str">
            <v xml:space="preserve">Прочие </v>
          </cell>
          <cell r="D4276">
            <v>998.4</v>
          </cell>
          <cell r="E4276">
            <v>0</v>
          </cell>
          <cell r="F4276">
            <v>2994</v>
          </cell>
          <cell r="G4276">
            <v>0</v>
          </cell>
          <cell r="H4276">
            <v>1.19</v>
          </cell>
          <cell r="I4276">
            <v>4.5999999999999996</v>
          </cell>
          <cell r="J4276" t="str">
            <v xml:space="preserve"> </v>
          </cell>
          <cell r="K4276">
            <v>167</v>
          </cell>
          <cell r="L4276">
            <v>3.2500000000000001E-2</v>
          </cell>
          <cell r="M4276">
            <v>-19</v>
          </cell>
          <cell r="N4276">
            <v>18</v>
          </cell>
          <cell r="O4276">
            <v>1</v>
          </cell>
          <cell r="P4276">
            <v>47.448999999999998</v>
          </cell>
          <cell r="Q4276">
            <v>0</v>
          </cell>
          <cell r="R4276">
            <v>47.448999999999998</v>
          </cell>
        </row>
        <row r="4277">
          <cell r="A4277" t="str">
            <v xml:space="preserve">ПРОЕЗД МИРНЫЙ 6 </v>
          </cell>
          <cell r="B4277" t="str">
            <v xml:space="preserve">Думенко,21 14-ти эт.ж/д </v>
          </cell>
          <cell r="C4277" t="str">
            <v xml:space="preserve">ИТП Население </v>
          </cell>
          <cell r="D4277">
            <v>18268.3</v>
          </cell>
          <cell r="E4277">
            <v>63797</v>
          </cell>
          <cell r="F4277">
            <v>60803</v>
          </cell>
          <cell r="G4277">
            <v>0</v>
          </cell>
          <cell r="H4277">
            <v>1.19</v>
          </cell>
          <cell r="I4277">
            <v>4.5999999999999996</v>
          </cell>
          <cell r="J4277" t="str">
            <v xml:space="preserve">14 </v>
          </cell>
          <cell r="K4277">
            <v>167</v>
          </cell>
          <cell r="L4277">
            <v>0.51114999999999999</v>
          </cell>
          <cell r="M4277">
            <v>-19</v>
          </cell>
          <cell r="N4277">
            <v>18</v>
          </cell>
          <cell r="O4277">
            <v>1</v>
          </cell>
          <cell r="P4277">
            <v>746.26700000000005</v>
          </cell>
          <cell r="Q4277">
            <v>2221.7020000000002</v>
          </cell>
          <cell r="R4277">
            <v>2221.7020000000002</v>
          </cell>
        </row>
        <row r="4278">
          <cell r="A4278" t="str">
            <v xml:space="preserve">ПРОЕЗД МИРНЫЙ 6 </v>
          </cell>
          <cell r="B4278" t="str">
            <v xml:space="preserve">Пр Чекистов 26/5 жд лит"3" </v>
          </cell>
          <cell r="C4278" t="str">
            <v xml:space="preserve">ИТП Население </v>
          </cell>
          <cell r="D4278">
            <v>11517.7</v>
          </cell>
          <cell r="E4278">
            <v>0</v>
          </cell>
          <cell r="F4278">
            <v>59599</v>
          </cell>
          <cell r="G4278">
            <v>0</v>
          </cell>
          <cell r="H4278">
            <v>1.19</v>
          </cell>
          <cell r="I4278">
            <v>4.5999999999999996</v>
          </cell>
          <cell r="J4278" t="str">
            <v xml:space="preserve">16 </v>
          </cell>
          <cell r="K4278">
            <v>167</v>
          </cell>
          <cell r="L4278">
            <v>0.48580000000000001</v>
          </cell>
          <cell r="M4278">
            <v>-19</v>
          </cell>
          <cell r="N4278">
            <v>18</v>
          </cell>
          <cell r="O4278">
            <v>1</v>
          </cell>
          <cell r="P4278">
            <v>709.25699999999995</v>
          </cell>
          <cell r="Q4278">
            <v>1400.723</v>
          </cell>
          <cell r="R4278">
            <v>1400.723</v>
          </cell>
        </row>
        <row r="4279">
          <cell r="A4279" t="str">
            <v xml:space="preserve">ПРОЕЗД МИРНЫЙ 6 </v>
          </cell>
          <cell r="B4279" t="str">
            <v xml:space="preserve">Пр Чекистов 26/5 офис лит"3" </v>
          </cell>
          <cell r="C4279" t="str">
            <v xml:space="preserve">ИТП Население </v>
          </cell>
          <cell r="D4279">
            <v>1283.3</v>
          </cell>
          <cell r="E4279">
            <v>0</v>
          </cell>
          <cell r="F4279">
            <v>2606</v>
          </cell>
          <cell r="G4279">
            <v>0</v>
          </cell>
          <cell r="H4279">
            <v>1.19</v>
          </cell>
          <cell r="I4279">
            <v>4.5999999999999996</v>
          </cell>
          <cell r="J4279" t="str">
            <v xml:space="preserve">16 </v>
          </cell>
          <cell r="K4279">
            <v>167</v>
          </cell>
          <cell r="L4279">
            <v>2.1245E-2</v>
          </cell>
          <cell r="M4279">
            <v>-19</v>
          </cell>
          <cell r="N4279">
            <v>18</v>
          </cell>
          <cell r="O4279">
            <v>1</v>
          </cell>
          <cell r="P4279">
            <v>31.018000000000001</v>
          </cell>
          <cell r="Q4279">
            <v>156.071</v>
          </cell>
          <cell r="R4279">
            <v>156.071</v>
          </cell>
        </row>
        <row r="4280">
          <cell r="A4280" t="str">
            <v xml:space="preserve">ПРОЕЗД МИРНЫЙ 6 </v>
          </cell>
          <cell r="B4280" t="str">
            <v xml:space="preserve">Пр Чекистов 8/4 ж/д </v>
          </cell>
          <cell r="C4280" t="str">
            <v xml:space="preserve">ИТП Население </v>
          </cell>
          <cell r="D4280">
            <v>20683.900000000001</v>
          </cell>
          <cell r="E4280">
            <v>82595</v>
          </cell>
          <cell r="F4280">
            <v>80042.3</v>
          </cell>
          <cell r="G4280">
            <v>0</v>
          </cell>
          <cell r="H4280">
            <v>1.19</v>
          </cell>
          <cell r="I4280">
            <v>4.5999999999999996</v>
          </cell>
          <cell r="J4280" t="str">
            <v xml:space="preserve">16 </v>
          </cell>
          <cell r="K4280">
            <v>167</v>
          </cell>
          <cell r="L4280">
            <v>0.66600000000000004</v>
          </cell>
          <cell r="M4280">
            <v>-19</v>
          </cell>
          <cell r="N4280">
            <v>18</v>
          </cell>
          <cell r="O4280">
            <v>1</v>
          </cell>
          <cell r="P4280">
            <v>972.346</v>
          </cell>
          <cell r="Q4280">
            <v>2515.4740000000002</v>
          </cell>
          <cell r="R4280">
            <v>2515.4740000000002</v>
          </cell>
        </row>
        <row r="4281">
          <cell r="A4281" t="str">
            <v xml:space="preserve">ПРОЕЗД МИРНЫЙ 6 </v>
          </cell>
          <cell r="B4281" t="str">
            <v xml:space="preserve">Пр Чекистов 8/4 офис </v>
          </cell>
          <cell r="C4281" t="str">
            <v xml:space="preserve">ИТП Население </v>
          </cell>
          <cell r="D4281">
            <v>639.26</v>
          </cell>
          <cell r="E4281">
            <v>0</v>
          </cell>
          <cell r="F4281">
            <v>2552.6999999999998</v>
          </cell>
          <cell r="G4281">
            <v>0</v>
          </cell>
          <cell r="H4281">
            <v>1.19</v>
          </cell>
          <cell r="I4281">
            <v>4.5999999999999996</v>
          </cell>
          <cell r="J4281" t="str">
            <v xml:space="preserve">16 </v>
          </cell>
          <cell r="K4281">
            <v>167</v>
          </cell>
          <cell r="L4281">
            <v>2.1240000000000002E-2</v>
          </cell>
          <cell r="M4281">
            <v>-19</v>
          </cell>
          <cell r="N4281">
            <v>18</v>
          </cell>
          <cell r="O4281">
            <v>1</v>
          </cell>
          <cell r="P4281">
            <v>31.009</v>
          </cell>
          <cell r="Q4281">
            <v>77.745000000000005</v>
          </cell>
          <cell r="R4281">
            <v>77.745000000000005</v>
          </cell>
        </row>
        <row r="4282">
          <cell r="A4282" t="str">
            <v xml:space="preserve">ПРОЕЗД МИРНЫЙ 6 </v>
          </cell>
          <cell r="B4282" t="str">
            <v xml:space="preserve">П Чекистов 36"ПЯТЬ ЗВЕЗД </v>
          </cell>
          <cell r="C4282" t="str">
            <v xml:space="preserve">Прочие </v>
          </cell>
          <cell r="D4282">
            <v>3518.48</v>
          </cell>
          <cell r="E4282">
            <v>0</v>
          </cell>
          <cell r="F4282">
            <v>15833.17</v>
          </cell>
          <cell r="G4282">
            <v>0.31</v>
          </cell>
          <cell r="H4282">
            <v>1.19</v>
          </cell>
          <cell r="I4282">
            <v>4.5999999999999996</v>
          </cell>
          <cell r="J4282" t="str">
            <v xml:space="preserve"> </v>
          </cell>
          <cell r="K4282">
            <v>167</v>
          </cell>
          <cell r="L4282">
            <v>0.22768000000000002</v>
          </cell>
          <cell r="M4282">
            <v>-19</v>
          </cell>
          <cell r="N4282">
            <v>18</v>
          </cell>
          <cell r="O4282">
            <v>1</v>
          </cell>
          <cell r="P4282">
            <v>332.40800000000002</v>
          </cell>
          <cell r="Q4282">
            <v>0</v>
          </cell>
          <cell r="R4282">
            <v>332.40800000000002</v>
          </cell>
        </row>
        <row r="4283">
          <cell r="A4283" t="str">
            <v xml:space="preserve">ПРОЕЗД МИРНЫЙ 6 </v>
          </cell>
          <cell r="B4283" t="str">
            <v xml:space="preserve">Пр Чекистов,15/2 неж зд </v>
          </cell>
          <cell r="C4283" t="str">
            <v xml:space="preserve">Прочие </v>
          </cell>
          <cell r="D4283">
            <v>2037.6</v>
          </cell>
          <cell r="E4283">
            <v>8132</v>
          </cell>
          <cell r="F4283">
            <v>8132</v>
          </cell>
          <cell r="G4283">
            <v>0</v>
          </cell>
          <cell r="H4283">
            <v>1.19</v>
          </cell>
          <cell r="I4283">
            <v>4.5999999999999996</v>
          </cell>
          <cell r="J4283" t="str">
            <v xml:space="preserve"> </v>
          </cell>
          <cell r="K4283">
            <v>167</v>
          </cell>
          <cell r="L4283">
            <v>0.16340000000000002</v>
          </cell>
          <cell r="M4283">
            <v>-19</v>
          </cell>
          <cell r="N4283">
            <v>18</v>
          </cell>
          <cell r="O4283">
            <v>1</v>
          </cell>
          <cell r="P4283">
            <v>238.56100000000001</v>
          </cell>
          <cell r="Q4283">
            <v>0</v>
          </cell>
          <cell r="R4283">
            <v>238.56100000000001</v>
          </cell>
        </row>
        <row r="4284">
          <cell r="A4284" t="str">
            <v xml:space="preserve">ПРОЕЗД МИРНЫЙ 6 </v>
          </cell>
          <cell r="B4284" t="str">
            <v xml:space="preserve">К Партизан 111/1 Магнит </v>
          </cell>
          <cell r="C4284" t="str">
            <v xml:space="preserve">Прочие </v>
          </cell>
          <cell r="D4284">
            <v>768.83</v>
          </cell>
          <cell r="E4284">
            <v>0</v>
          </cell>
          <cell r="F4284">
            <v>3459.73</v>
          </cell>
          <cell r="G4284">
            <v>0.38</v>
          </cell>
          <cell r="H4284">
            <v>1.19</v>
          </cell>
          <cell r="I4284">
            <v>4.5999999999999996</v>
          </cell>
          <cell r="J4284" t="str">
            <v xml:space="preserve"> </v>
          </cell>
          <cell r="K4284">
            <v>167</v>
          </cell>
          <cell r="L4284">
            <v>5.6040000000000006E-2</v>
          </cell>
          <cell r="M4284">
            <v>-19</v>
          </cell>
          <cell r="N4284">
            <v>15</v>
          </cell>
          <cell r="O4284">
            <v>1</v>
          </cell>
          <cell r="P4284">
            <v>69.218999999999994</v>
          </cell>
          <cell r="Q4284">
            <v>0</v>
          </cell>
          <cell r="R4284">
            <v>69.218999999999994</v>
          </cell>
        </row>
        <row r="4285">
          <cell r="A4285" t="str">
            <v xml:space="preserve">ПРОЕЗД МИРНЫЙ 6 </v>
          </cell>
          <cell r="B4285" t="str">
            <v xml:space="preserve">П Чекистов 33 Магазин </v>
          </cell>
          <cell r="C4285" t="str">
            <v xml:space="preserve">Прочие </v>
          </cell>
          <cell r="D4285">
            <v>464.26</v>
          </cell>
          <cell r="E4285">
            <v>0</v>
          </cell>
          <cell r="F4285">
            <v>2089.17</v>
          </cell>
          <cell r="G4285">
            <v>0.38</v>
          </cell>
          <cell r="H4285">
            <v>1.19</v>
          </cell>
          <cell r="I4285">
            <v>4.5999999999999996</v>
          </cell>
          <cell r="J4285" t="str">
            <v xml:space="preserve"> </v>
          </cell>
          <cell r="K4285">
            <v>167</v>
          </cell>
          <cell r="L4285">
            <v>3.3840000000000002E-2</v>
          </cell>
          <cell r="M4285">
            <v>-19</v>
          </cell>
          <cell r="N4285">
            <v>15</v>
          </cell>
          <cell r="O4285">
            <v>1</v>
          </cell>
          <cell r="P4285">
            <v>41.796999999999997</v>
          </cell>
          <cell r="Q4285">
            <v>0</v>
          </cell>
          <cell r="R4285">
            <v>41.796999999999997</v>
          </cell>
        </row>
        <row r="4286">
          <cell r="A4286" t="str">
            <v xml:space="preserve">ПРОЕЗД МИРНЫЙ 6 </v>
          </cell>
          <cell r="B4286" t="str">
            <v xml:space="preserve">Р Набережная 31/2 Магнит </v>
          </cell>
          <cell r="C4286" t="str">
            <v xml:space="preserve">Прочие </v>
          </cell>
          <cell r="D4286">
            <v>249</v>
          </cell>
          <cell r="E4286">
            <v>0</v>
          </cell>
          <cell r="F4286">
            <v>1446.3</v>
          </cell>
          <cell r="G4286">
            <v>0</v>
          </cell>
          <cell r="H4286">
            <v>1.19</v>
          </cell>
          <cell r="I4286">
            <v>4.5999999999999996</v>
          </cell>
          <cell r="J4286" t="str">
            <v xml:space="preserve"> </v>
          </cell>
          <cell r="K4286">
            <v>167</v>
          </cell>
          <cell r="L4286">
            <v>1.8973999999999998E-2</v>
          </cell>
          <cell r="M4286">
            <v>-19</v>
          </cell>
          <cell r="N4286">
            <v>16</v>
          </cell>
          <cell r="O4286">
            <v>1</v>
          </cell>
          <cell r="P4286">
            <v>24.939</v>
          </cell>
          <cell r="Q4286">
            <v>0</v>
          </cell>
          <cell r="R4286">
            <v>24.939</v>
          </cell>
        </row>
        <row r="4287">
          <cell r="A4287" t="str">
            <v xml:space="preserve">ПРОЕЗД МИРНЫЙ 6 </v>
          </cell>
          <cell r="B4287" t="str">
            <v xml:space="preserve">Вавилова 18 ж/д </v>
          </cell>
          <cell r="C4287" t="str">
            <v xml:space="preserve">ИТП Население </v>
          </cell>
          <cell r="D4287">
            <v>10399.200000000001</v>
          </cell>
          <cell r="E4287">
            <v>52559</v>
          </cell>
          <cell r="F4287">
            <v>52559</v>
          </cell>
          <cell r="G4287">
            <v>0</v>
          </cell>
          <cell r="H4287">
            <v>1.19</v>
          </cell>
          <cell r="I4287">
            <v>4.5999999999999996</v>
          </cell>
          <cell r="J4287" t="str">
            <v xml:space="preserve">10 </v>
          </cell>
          <cell r="K4287">
            <v>167</v>
          </cell>
          <cell r="L4287">
            <v>0.55273899999999998</v>
          </cell>
          <cell r="M4287">
            <v>-19</v>
          </cell>
          <cell r="N4287">
            <v>18</v>
          </cell>
          <cell r="O4287">
            <v>1</v>
          </cell>
          <cell r="P4287">
            <v>806.98699999999997</v>
          </cell>
          <cell r="Q4287">
            <v>1034.7560000000001</v>
          </cell>
          <cell r="R4287">
            <v>1034.7560000000001</v>
          </cell>
        </row>
        <row r="4288">
          <cell r="A4288" t="str">
            <v xml:space="preserve">ПРОЕЗД МИРНЫЙ 6 </v>
          </cell>
          <cell r="B4288" t="str">
            <v xml:space="preserve">70 Лет Октября 26 неж пом </v>
          </cell>
          <cell r="C4288" t="str">
            <v xml:space="preserve">Бюджет </v>
          </cell>
          <cell r="D4288">
            <v>187.19</v>
          </cell>
          <cell r="E4288">
            <v>0</v>
          </cell>
          <cell r="F4288">
            <v>655.16999999999996</v>
          </cell>
          <cell r="G4288">
            <v>0.34</v>
          </cell>
          <cell r="H4288">
            <v>1.19</v>
          </cell>
          <cell r="I4288">
            <v>4.5999999999999996</v>
          </cell>
          <cell r="J4288" t="str">
            <v xml:space="preserve"> </v>
          </cell>
          <cell r="K4288">
            <v>167</v>
          </cell>
          <cell r="L4288">
            <v>1.0333E-2</v>
          </cell>
          <cell r="M4288">
            <v>-19</v>
          </cell>
          <cell r="N4288">
            <v>18</v>
          </cell>
          <cell r="O4288">
            <v>1</v>
          </cell>
          <cell r="P4288">
            <v>15.086</v>
          </cell>
          <cell r="Q4288">
            <v>0</v>
          </cell>
          <cell r="R4288">
            <v>15.086</v>
          </cell>
        </row>
        <row r="4289">
          <cell r="A4289" t="str">
            <v xml:space="preserve">ПРОЕЗД МИРНЫЙ 6 </v>
          </cell>
          <cell r="B4289" t="str">
            <v xml:space="preserve">Думенко 21/1 встр.пом </v>
          </cell>
          <cell r="C4289" t="str">
            <v xml:space="preserve">ИТП Население </v>
          </cell>
          <cell r="D4289">
            <v>341</v>
          </cell>
          <cell r="E4289">
            <v>1146</v>
          </cell>
          <cell r="F4289">
            <v>1148.4000000000001</v>
          </cell>
          <cell r="G4289">
            <v>0</v>
          </cell>
          <cell r="H4289">
            <v>1.19</v>
          </cell>
          <cell r="I4289">
            <v>4.5999999999999996</v>
          </cell>
          <cell r="J4289" t="str">
            <v xml:space="preserve">17 </v>
          </cell>
          <cell r="K4289">
            <v>167</v>
          </cell>
          <cell r="L4289">
            <v>2.0050000000000002E-2</v>
          </cell>
          <cell r="M4289">
            <v>-19</v>
          </cell>
          <cell r="N4289">
            <v>18</v>
          </cell>
          <cell r="O4289">
            <v>1</v>
          </cell>
          <cell r="P4289">
            <v>29.271999999999998</v>
          </cell>
          <cell r="Q4289">
            <v>41.470999999999997</v>
          </cell>
          <cell r="R4289">
            <v>41.470999999999997</v>
          </cell>
        </row>
        <row r="4290">
          <cell r="A4290" t="str">
            <v xml:space="preserve">ПРОЕЗД МИРНЫЙ 6 </v>
          </cell>
          <cell r="B4290" t="str">
            <v xml:space="preserve">Думенко 21/1 ж/д </v>
          </cell>
          <cell r="C4290" t="str">
            <v xml:space="preserve">ИТП Население </v>
          </cell>
          <cell r="D4290">
            <v>5877</v>
          </cell>
          <cell r="E4290">
            <v>28599</v>
          </cell>
          <cell r="F4290">
            <v>28599.8</v>
          </cell>
          <cell r="G4290">
            <v>0</v>
          </cell>
          <cell r="H4290">
            <v>1.19</v>
          </cell>
          <cell r="I4290">
            <v>4.5999999999999996</v>
          </cell>
          <cell r="J4290" t="str">
            <v xml:space="preserve">17 </v>
          </cell>
          <cell r="K4290">
            <v>167</v>
          </cell>
          <cell r="L4290">
            <v>0.24075000000000002</v>
          </cell>
          <cell r="M4290">
            <v>-19</v>
          </cell>
          <cell r="N4290">
            <v>18</v>
          </cell>
          <cell r="O4290">
            <v>1</v>
          </cell>
          <cell r="P4290">
            <v>351.49</v>
          </cell>
          <cell r="Q4290">
            <v>714.73199999999997</v>
          </cell>
          <cell r="R4290">
            <v>714.73199999999997</v>
          </cell>
        </row>
        <row r="4291">
          <cell r="A4291" t="str">
            <v xml:space="preserve">ПРОЕЗД МИРНЫЙ 6 </v>
          </cell>
          <cell r="B4291" t="str">
            <v xml:space="preserve">Проспект Чекистов 26 лит4 автостоянка </v>
          </cell>
          <cell r="C4291" t="str">
            <v xml:space="preserve">Прочие </v>
          </cell>
          <cell r="D4291">
            <v>241.22</v>
          </cell>
          <cell r="E4291">
            <v>0</v>
          </cell>
          <cell r="F4291">
            <v>892.5</v>
          </cell>
          <cell r="G4291">
            <v>0</v>
          </cell>
          <cell r="H4291">
            <v>1.19</v>
          </cell>
          <cell r="I4291">
            <v>4.5999999999999996</v>
          </cell>
          <cell r="J4291" t="str">
            <v xml:space="preserve">6 </v>
          </cell>
          <cell r="K4291">
            <v>167</v>
          </cell>
          <cell r="L4291">
            <v>9.0000000000000011E-3</v>
          </cell>
          <cell r="M4291">
            <v>-19</v>
          </cell>
          <cell r="N4291">
            <v>16</v>
          </cell>
          <cell r="O4291">
            <v>1</v>
          </cell>
          <cell r="P4291">
            <v>11.83</v>
          </cell>
          <cell r="Q4291">
            <v>0</v>
          </cell>
          <cell r="R4291">
            <v>11.83</v>
          </cell>
        </row>
        <row r="4292">
          <cell r="A4292" t="str">
            <v xml:space="preserve">ПРОЕЗД МИРНЫЙ 6 </v>
          </cell>
          <cell r="B4292" t="str">
            <v xml:space="preserve">Проспект Чекистов 26 лит 4 жд </v>
          </cell>
          <cell r="C4292" t="str">
            <v xml:space="preserve">ИТП Население </v>
          </cell>
          <cell r="D4292">
            <v>2299.8000000000002</v>
          </cell>
          <cell r="E4292">
            <v>17850</v>
          </cell>
          <cell r="F4292">
            <v>17850</v>
          </cell>
          <cell r="G4292">
            <v>0</v>
          </cell>
          <cell r="H4292">
            <v>1.19</v>
          </cell>
          <cell r="I4292">
            <v>4.5999999999999996</v>
          </cell>
          <cell r="J4292" t="str">
            <v xml:space="preserve">6 </v>
          </cell>
          <cell r="K4292">
            <v>167</v>
          </cell>
          <cell r="L4292">
            <v>0.18</v>
          </cell>
          <cell r="M4292">
            <v>-19</v>
          </cell>
          <cell r="N4292">
            <v>18</v>
          </cell>
          <cell r="O4292">
            <v>1</v>
          </cell>
          <cell r="P4292">
            <v>262.79599999999999</v>
          </cell>
          <cell r="Q4292">
            <v>228.83600000000001</v>
          </cell>
          <cell r="R4292">
            <v>228.83600000000001</v>
          </cell>
        </row>
        <row r="4293">
          <cell r="A4293" t="str">
            <v xml:space="preserve">ПРОЕЗД МИРНЫЙ 6 </v>
          </cell>
          <cell r="B4293" t="str">
            <v xml:space="preserve">П Чекистов 7/4 торго-быт комплекс </v>
          </cell>
          <cell r="C4293" t="str">
            <v xml:space="preserve">Прочие </v>
          </cell>
          <cell r="D4293">
            <v>1254</v>
          </cell>
          <cell r="E4293">
            <v>4928</v>
          </cell>
          <cell r="F4293">
            <v>4928</v>
          </cell>
          <cell r="G4293">
            <v>0</v>
          </cell>
          <cell r="H4293">
            <v>1.19</v>
          </cell>
          <cell r="I4293">
            <v>4.5999999999999996</v>
          </cell>
          <cell r="J4293" t="str">
            <v xml:space="preserve">3 </v>
          </cell>
          <cell r="K4293">
            <v>167</v>
          </cell>
          <cell r="L4293">
            <v>6.8436999999999998E-2</v>
          </cell>
          <cell r="M4293">
            <v>-19</v>
          </cell>
          <cell r="N4293">
            <v>18</v>
          </cell>
          <cell r="O4293">
            <v>1</v>
          </cell>
          <cell r="P4293">
            <v>99.915000000000006</v>
          </cell>
          <cell r="Q4293">
            <v>0</v>
          </cell>
          <cell r="R4293">
            <v>99.915000000000006</v>
          </cell>
        </row>
        <row r="4294">
          <cell r="A4294" t="str">
            <v xml:space="preserve">ПРОЕЗД МИРНЫЙ 6 </v>
          </cell>
          <cell r="B4294" t="str">
            <v xml:space="preserve">К Партизан 77 кв 1 ЦО </v>
          </cell>
          <cell r="C4294" t="str">
            <v xml:space="preserve">Население </v>
          </cell>
          <cell r="D4294">
            <v>64.400000000000006</v>
          </cell>
          <cell r="E4294">
            <v>0</v>
          </cell>
          <cell r="F4294">
            <v>227.1212036141697</v>
          </cell>
          <cell r="G4294">
            <v>0.35399999999999998</v>
          </cell>
          <cell r="H4294">
            <v>1.19</v>
          </cell>
          <cell r="I4294">
            <v>4.5999999999999996</v>
          </cell>
          <cell r="J4294" t="str">
            <v xml:space="preserve">5 </v>
          </cell>
          <cell r="K4294">
            <v>167</v>
          </cell>
          <cell r="L4294">
            <v>3.6959999999999996E-3</v>
          </cell>
          <cell r="M4294">
            <v>-19</v>
          </cell>
          <cell r="N4294">
            <v>18</v>
          </cell>
          <cell r="O4294">
            <v>1</v>
          </cell>
          <cell r="P4294">
            <v>5.3959999999999999</v>
          </cell>
          <cell r="Q4294">
            <v>6.407</v>
          </cell>
          <cell r="R4294">
            <v>6.407</v>
          </cell>
        </row>
        <row r="4295">
          <cell r="A4295" t="str">
            <v xml:space="preserve">ПРОЕЗД МИРНЫЙ 6 </v>
          </cell>
          <cell r="B4295" t="str">
            <v xml:space="preserve">К Партизан 77 кв 2 ЦО </v>
          </cell>
          <cell r="C4295" t="str">
            <v xml:space="preserve">Население </v>
          </cell>
          <cell r="D4295">
            <v>67.400000000000006</v>
          </cell>
          <cell r="E4295">
            <v>0</v>
          </cell>
          <cell r="F4295">
            <v>237.70138390675524</v>
          </cell>
          <cell r="G4295">
            <v>0.35399999999999998</v>
          </cell>
          <cell r="H4295">
            <v>1.19</v>
          </cell>
          <cell r="I4295">
            <v>4.5999999999999996</v>
          </cell>
          <cell r="J4295" t="str">
            <v xml:space="preserve">5 </v>
          </cell>
          <cell r="K4295">
            <v>167</v>
          </cell>
          <cell r="L4295">
            <v>3.8679999999999999E-3</v>
          </cell>
          <cell r="M4295">
            <v>-19</v>
          </cell>
          <cell r="N4295">
            <v>18</v>
          </cell>
          <cell r="O4295">
            <v>1</v>
          </cell>
          <cell r="P4295">
            <v>5.6479999999999997</v>
          </cell>
          <cell r="Q4295">
            <v>6.7059999999999995</v>
          </cell>
          <cell r="R4295">
            <v>6.7059999999999995</v>
          </cell>
        </row>
        <row r="4296">
          <cell r="A4296" t="str">
            <v xml:space="preserve">ПРОЕЗД МИРНЫЙ 6 </v>
          </cell>
          <cell r="B4296" t="str">
            <v xml:space="preserve">К Партизан 77 кв 3 ЦО </v>
          </cell>
          <cell r="C4296" t="str">
            <v xml:space="preserve">Население </v>
          </cell>
          <cell r="D4296">
            <v>64.599999999999994</v>
          </cell>
          <cell r="E4296">
            <v>0</v>
          </cell>
          <cell r="F4296">
            <v>227.8265489670087</v>
          </cell>
          <cell r="G4296">
            <v>0.35399999999999998</v>
          </cell>
          <cell r="H4296">
            <v>1.19</v>
          </cell>
          <cell r="I4296">
            <v>4.5999999999999996</v>
          </cell>
          <cell r="J4296" t="str">
            <v xml:space="preserve">5 </v>
          </cell>
          <cell r="K4296">
            <v>167</v>
          </cell>
          <cell r="L4296">
            <v>3.7069999999999998E-3</v>
          </cell>
          <cell r="M4296">
            <v>-19</v>
          </cell>
          <cell r="N4296">
            <v>18</v>
          </cell>
          <cell r="O4296">
            <v>1</v>
          </cell>
          <cell r="P4296">
            <v>5.4119999999999999</v>
          </cell>
          <cell r="Q4296">
            <v>6.4290000000000003</v>
          </cell>
          <cell r="R4296">
            <v>6.4290000000000003</v>
          </cell>
        </row>
        <row r="4297">
          <cell r="A4297" t="str">
            <v xml:space="preserve">ПРОЕЗД МИРНЫЙ 6 </v>
          </cell>
          <cell r="B4297" t="str">
            <v xml:space="preserve">К Партизан 77 кв 4 </v>
          </cell>
          <cell r="C4297" t="str">
            <v xml:space="preserve">Население </v>
          </cell>
          <cell r="D4297">
            <v>78.5</v>
          </cell>
          <cell r="E4297">
            <v>0</v>
          </cell>
          <cell r="F4297">
            <v>276.84805098932173</v>
          </cell>
          <cell r="G4297">
            <v>0.35399999999999998</v>
          </cell>
          <cell r="H4297">
            <v>1.19</v>
          </cell>
          <cell r="I4297">
            <v>4.5999999999999996</v>
          </cell>
          <cell r="J4297" t="str">
            <v xml:space="preserve">5 </v>
          </cell>
          <cell r="K4297">
            <v>167</v>
          </cell>
          <cell r="L4297">
            <v>4.5049999999999995E-3</v>
          </cell>
          <cell r="M4297">
            <v>-19</v>
          </cell>
          <cell r="N4297">
            <v>18</v>
          </cell>
          <cell r="O4297">
            <v>1</v>
          </cell>
          <cell r="P4297">
            <v>6.577</v>
          </cell>
          <cell r="Q4297">
            <v>7.8109999999999999</v>
          </cell>
          <cell r="R4297">
            <v>7.8109999999999999</v>
          </cell>
        </row>
        <row r="4298">
          <cell r="A4298" t="str">
            <v xml:space="preserve">ПРОЕЗД МИРНЫЙ 6 </v>
          </cell>
          <cell r="B4298" t="str">
            <v xml:space="preserve">К Партизан 77 кв 5 ЦО </v>
          </cell>
          <cell r="C4298" t="str">
            <v xml:space="preserve">Население </v>
          </cell>
          <cell r="D4298">
            <v>67.400000000000006</v>
          </cell>
          <cell r="E4298">
            <v>0</v>
          </cell>
          <cell r="F4298">
            <v>237.70138390675524</v>
          </cell>
          <cell r="G4298">
            <v>0.35399999999999998</v>
          </cell>
          <cell r="H4298">
            <v>1.19</v>
          </cell>
          <cell r="I4298">
            <v>4.5999999999999996</v>
          </cell>
          <cell r="J4298" t="str">
            <v xml:space="preserve">5 </v>
          </cell>
          <cell r="K4298">
            <v>167</v>
          </cell>
          <cell r="L4298">
            <v>3.8679999999999999E-3</v>
          </cell>
          <cell r="M4298">
            <v>-19</v>
          </cell>
          <cell r="N4298">
            <v>18</v>
          </cell>
          <cell r="O4298">
            <v>1</v>
          </cell>
          <cell r="P4298">
            <v>5.6479999999999997</v>
          </cell>
          <cell r="Q4298">
            <v>6.7059999999999995</v>
          </cell>
          <cell r="R4298">
            <v>6.7059999999999995</v>
          </cell>
        </row>
        <row r="4299">
          <cell r="A4299" t="str">
            <v xml:space="preserve">ПРОЕЗД МИРНЫЙ 6 </v>
          </cell>
          <cell r="B4299" t="str">
            <v xml:space="preserve">К Партизан 77 кв 6 </v>
          </cell>
          <cell r="C4299" t="str">
            <v xml:space="preserve">Население </v>
          </cell>
          <cell r="D4299">
            <v>76.400000000000006</v>
          </cell>
          <cell r="E4299">
            <v>0</v>
          </cell>
          <cell r="F4299">
            <v>269.44192478451185</v>
          </cell>
          <cell r="G4299">
            <v>0.35399999999999998</v>
          </cell>
          <cell r="H4299">
            <v>1.19</v>
          </cell>
          <cell r="I4299">
            <v>4.5999999999999996</v>
          </cell>
          <cell r="J4299" t="str">
            <v xml:space="preserve">5 </v>
          </cell>
          <cell r="K4299">
            <v>167</v>
          </cell>
          <cell r="L4299">
            <v>4.3839999999999999E-3</v>
          </cell>
          <cell r="M4299">
            <v>-19</v>
          </cell>
          <cell r="N4299">
            <v>18</v>
          </cell>
          <cell r="O4299">
            <v>1</v>
          </cell>
          <cell r="P4299">
            <v>6.4</v>
          </cell>
          <cell r="Q4299">
            <v>7.601</v>
          </cell>
          <cell r="R4299">
            <v>7.601</v>
          </cell>
        </row>
        <row r="4300">
          <cell r="A4300" t="str">
            <v xml:space="preserve">ПРОЕЗД МИРНЫЙ 6 </v>
          </cell>
          <cell r="B4300" t="str">
            <v xml:space="preserve">К Партизан 77 кв 7 </v>
          </cell>
          <cell r="C4300" t="str">
            <v xml:space="preserve">Население </v>
          </cell>
          <cell r="D4300">
            <v>66.599999999999994</v>
          </cell>
          <cell r="E4300">
            <v>0</v>
          </cell>
          <cell r="F4300">
            <v>234.88000249539905</v>
          </cell>
          <cell r="G4300">
            <v>0.35399999999999998</v>
          </cell>
          <cell r="H4300">
            <v>1.19</v>
          </cell>
          <cell r="I4300">
            <v>4.5999999999999996</v>
          </cell>
          <cell r="J4300" t="str">
            <v xml:space="preserve">5 </v>
          </cell>
          <cell r="K4300">
            <v>167</v>
          </cell>
          <cell r="L4300">
            <v>3.8219999999999999E-3</v>
          </cell>
          <cell r="M4300">
            <v>-19</v>
          </cell>
          <cell r="N4300">
            <v>18</v>
          </cell>
          <cell r="O4300">
            <v>1</v>
          </cell>
          <cell r="P4300">
            <v>5.58</v>
          </cell>
          <cell r="Q4300">
            <v>6.6280000000000001</v>
          </cell>
          <cell r="R4300">
            <v>6.6280000000000001</v>
          </cell>
        </row>
        <row r="4301">
          <cell r="A4301" t="str">
            <v xml:space="preserve">ПРОЕЗД МИРНЫЙ 6 </v>
          </cell>
          <cell r="B4301" t="str">
            <v xml:space="preserve">К Партизан 77 кв 8 Цо </v>
          </cell>
          <cell r="C4301" t="str">
            <v xml:space="preserve">Население </v>
          </cell>
          <cell r="D4301">
            <v>76.400000000000006</v>
          </cell>
          <cell r="E4301">
            <v>0</v>
          </cell>
          <cell r="F4301">
            <v>269.44192478451185</v>
          </cell>
          <cell r="G4301">
            <v>0.35399999999999998</v>
          </cell>
          <cell r="H4301">
            <v>1.19</v>
          </cell>
          <cell r="I4301">
            <v>4.5999999999999996</v>
          </cell>
          <cell r="J4301" t="str">
            <v xml:space="preserve">5 </v>
          </cell>
          <cell r="K4301">
            <v>167</v>
          </cell>
          <cell r="L4301">
            <v>4.3839999999999999E-3</v>
          </cell>
          <cell r="M4301">
            <v>-19</v>
          </cell>
          <cell r="N4301">
            <v>18</v>
          </cell>
          <cell r="O4301">
            <v>1</v>
          </cell>
          <cell r="P4301">
            <v>6.4</v>
          </cell>
          <cell r="Q4301">
            <v>7.601</v>
          </cell>
          <cell r="R4301">
            <v>7.601</v>
          </cell>
        </row>
        <row r="4302">
          <cell r="A4302" t="str">
            <v xml:space="preserve">ПРОЕЗД МИРНЫЙ 6 </v>
          </cell>
          <cell r="B4302" t="str">
            <v xml:space="preserve">К Партизан 77 кв 9 ЦО </v>
          </cell>
          <cell r="C4302" t="str">
            <v xml:space="preserve">Население </v>
          </cell>
          <cell r="D4302">
            <v>64.7</v>
          </cell>
          <cell r="E4302">
            <v>0</v>
          </cell>
          <cell r="F4302">
            <v>228.17922164342824</v>
          </cell>
          <cell r="G4302">
            <v>0.35399999999999998</v>
          </cell>
          <cell r="H4302">
            <v>1.19</v>
          </cell>
          <cell r="I4302">
            <v>4.5999999999999996</v>
          </cell>
          <cell r="J4302" t="str">
            <v xml:space="preserve">5 </v>
          </cell>
          <cell r="K4302">
            <v>167</v>
          </cell>
          <cell r="L4302">
            <v>3.7129999999999997E-3</v>
          </cell>
          <cell r="M4302">
            <v>-19</v>
          </cell>
          <cell r="N4302">
            <v>18</v>
          </cell>
          <cell r="O4302">
            <v>1</v>
          </cell>
          <cell r="P4302">
            <v>5.4219999999999997</v>
          </cell>
          <cell r="Q4302">
            <v>6.44</v>
          </cell>
          <cell r="R4302">
            <v>6.44</v>
          </cell>
        </row>
        <row r="4303">
          <cell r="A4303" t="str">
            <v xml:space="preserve">ПРОЕЗД МИРНЫЙ 6 </v>
          </cell>
          <cell r="B4303" t="str">
            <v xml:space="preserve">К Партизан 77 кв 10 ЦО </v>
          </cell>
          <cell r="C4303" t="str">
            <v xml:space="preserve">Население </v>
          </cell>
          <cell r="D4303">
            <v>78.3</v>
          </cell>
          <cell r="E4303">
            <v>0</v>
          </cell>
          <cell r="F4303">
            <v>276.14270563648267</v>
          </cell>
          <cell r="G4303">
            <v>0.35399999999999998</v>
          </cell>
          <cell r="H4303">
            <v>1.19</v>
          </cell>
          <cell r="I4303">
            <v>4.5999999999999996</v>
          </cell>
          <cell r="J4303" t="str">
            <v xml:space="preserve">5 </v>
          </cell>
          <cell r="K4303">
            <v>167</v>
          </cell>
          <cell r="L4303">
            <v>4.4929999999999996E-3</v>
          </cell>
          <cell r="M4303">
            <v>-19</v>
          </cell>
          <cell r="N4303">
            <v>18</v>
          </cell>
          <cell r="O4303">
            <v>1</v>
          </cell>
          <cell r="P4303">
            <v>6.5590000000000002</v>
          </cell>
          <cell r="Q4303">
            <v>7.7889999999999997</v>
          </cell>
          <cell r="R4303">
            <v>7.7889999999999997</v>
          </cell>
        </row>
        <row r="4304">
          <cell r="A4304" t="str">
            <v xml:space="preserve">ПРОЕЗД МИРНЫЙ 6 </v>
          </cell>
          <cell r="B4304" t="str">
            <v xml:space="preserve">К Партизан 77 кв 11 ЦО </v>
          </cell>
          <cell r="C4304" t="str">
            <v xml:space="preserve">Население </v>
          </cell>
          <cell r="D4304">
            <v>76.8</v>
          </cell>
          <cell r="E4304">
            <v>0</v>
          </cell>
          <cell r="F4304">
            <v>270.85261549018992</v>
          </cell>
          <cell r="G4304">
            <v>0.35399999999999998</v>
          </cell>
          <cell r="H4304">
            <v>1.19</v>
          </cell>
          <cell r="I4304">
            <v>4.5999999999999996</v>
          </cell>
          <cell r="J4304" t="str">
            <v xml:space="preserve">5 </v>
          </cell>
          <cell r="K4304">
            <v>167</v>
          </cell>
          <cell r="L4304">
            <v>4.4069999999999995E-3</v>
          </cell>
          <cell r="M4304">
            <v>-19</v>
          </cell>
          <cell r="N4304">
            <v>18</v>
          </cell>
          <cell r="O4304">
            <v>1</v>
          </cell>
          <cell r="P4304">
            <v>6.4349999999999996</v>
          </cell>
          <cell r="Q4304">
            <v>7.64</v>
          </cell>
          <cell r="R4304">
            <v>7.64</v>
          </cell>
        </row>
        <row r="4305">
          <cell r="A4305" t="str">
            <v xml:space="preserve">ПРОЕЗД МИРНЫЙ 6 </v>
          </cell>
          <cell r="B4305" t="str">
            <v xml:space="preserve">К Партизан 77 кв 12 ЦО </v>
          </cell>
          <cell r="C4305" t="str">
            <v xml:space="preserve">Население </v>
          </cell>
          <cell r="D4305">
            <v>56</v>
          </cell>
          <cell r="E4305">
            <v>0</v>
          </cell>
          <cell r="F4305">
            <v>197.49669879493015</v>
          </cell>
          <cell r="G4305">
            <v>0.35399999999999998</v>
          </cell>
          <cell r="H4305">
            <v>1.19</v>
          </cell>
          <cell r="I4305">
            <v>4.5999999999999996</v>
          </cell>
          <cell r="J4305" t="str">
            <v xml:space="preserve">5 </v>
          </cell>
          <cell r="K4305">
            <v>167</v>
          </cell>
          <cell r="L4305">
            <v>3.2129999999999997E-3</v>
          </cell>
          <cell r="M4305">
            <v>-19</v>
          </cell>
          <cell r="N4305">
            <v>18</v>
          </cell>
          <cell r="O4305">
            <v>1</v>
          </cell>
          <cell r="P4305">
            <v>4.6909999999999998</v>
          </cell>
          <cell r="Q4305">
            <v>5.5730000000000004</v>
          </cell>
          <cell r="R4305">
            <v>5.5730000000000004</v>
          </cell>
        </row>
        <row r="4306">
          <cell r="A4306" t="str">
            <v xml:space="preserve">ПРОЕЗД МИРНЫЙ 6 </v>
          </cell>
          <cell r="B4306" t="str">
            <v xml:space="preserve">К Партизан 77 кв 13 ЦО </v>
          </cell>
          <cell r="C4306" t="str">
            <v xml:space="preserve">Население </v>
          </cell>
          <cell r="D4306">
            <v>78.099999999999994</v>
          </cell>
          <cell r="E4306">
            <v>0</v>
          </cell>
          <cell r="F4306">
            <v>275.43736028364367</v>
          </cell>
          <cell r="G4306">
            <v>0.35399999999999998</v>
          </cell>
          <cell r="H4306">
            <v>1.19</v>
          </cell>
          <cell r="I4306">
            <v>4.5999999999999996</v>
          </cell>
          <cell r="J4306" t="str">
            <v xml:space="preserve">5 </v>
          </cell>
          <cell r="K4306">
            <v>167</v>
          </cell>
          <cell r="L4306">
            <v>4.4819999999999999E-3</v>
          </cell>
          <cell r="M4306">
            <v>-19</v>
          </cell>
          <cell r="N4306">
            <v>18</v>
          </cell>
          <cell r="O4306">
            <v>1</v>
          </cell>
          <cell r="P4306">
            <v>6.5430000000000001</v>
          </cell>
          <cell r="Q4306">
            <v>7.7720000000000002</v>
          </cell>
          <cell r="R4306">
            <v>7.7720000000000002</v>
          </cell>
        </row>
        <row r="4307">
          <cell r="A4307" t="str">
            <v xml:space="preserve">ПРОЕЗД МИРНЫЙ 6 </v>
          </cell>
          <cell r="B4307" t="str">
            <v xml:space="preserve">К Партизан 77 кв 14 ЦО </v>
          </cell>
          <cell r="C4307" t="str">
            <v xml:space="preserve">Население </v>
          </cell>
          <cell r="D4307">
            <v>66.400000000000006</v>
          </cell>
          <cell r="E4307">
            <v>0</v>
          </cell>
          <cell r="F4307">
            <v>234.17465714256005</v>
          </cell>
          <cell r="G4307">
            <v>0.35399999999999998</v>
          </cell>
          <cell r="H4307">
            <v>1.19</v>
          </cell>
          <cell r="I4307">
            <v>4.5999999999999996</v>
          </cell>
          <cell r="J4307" t="str">
            <v xml:space="preserve">5 </v>
          </cell>
          <cell r="K4307">
            <v>167</v>
          </cell>
          <cell r="L4307">
            <v>3.8100000000000005E-3</v>
          </cell>
          <cell r="M4307">
            <v>-19</v>
          </cell>
          <cell r="N4307">
            <v>18</v>
          </cell>
          <cell r="O4307">
            <v>1</v>
          </cell>
          <cell r="P4307">
            <v>5.5620000000000003</v>
          </cell>
          <cell r="Q4307">
            <v>6.6059999999999999</v>
          </cell>
          <cell r="R4307">
            <v>6.6059999999999999</v>
          </cell>
        </row>
        <row r="4308">
          <cell r="A4308" t="str">
            <v xml:space="preserve">ПРОЕЗД МИРНЫЙ 6 </v>
          </cell>
          <cell r="B4308" t="str">
            <v xml:space="preserve">К Партизан 77 кв 15 ЦО </v>
          </cell>
          <cell r="C4308" t="str">
            <v xml:space="preserve">Население </v>
          </cell>
          <cell r="D4308">
            <v>75.099999999999994</v>
          </cell>
          <cell r="E4308">
            <v>0</v>
          </cell>
          <cell r="F4308">
            <v>264.8571799910581</v>
          </cell>
          <cell r="G4308">
            <v>0.35399999999999998</v>
          </cell>
          <cell r="H4308">
            <v>1.19</v>
          </cell>
          <cell r="I4308">
            <v>4.5999999999999996</v>
          </cell>
          <cell r="J4308" t="str">
            <v xml:space="preserve">5 </v>
          </cell>
          <cell r="K4308">
            <v>167</v>
          </cell>
          <cell r="L4308">
            <v>4.3100000000000005E-3</v>
          </cell>
          <cell r="M4308">
            <v>-19</v>
          </cell>
          <cell r="N4308">
            <v>18</v>
          </cell>
          <cell r="O4308">
            <v>1</v>
          </cell>
          <cell r="P4308">
            <v>6.2919999999999998</v>
          </cell>
          <cell r="Q4308">
            <v>7.4740000000000002</v>
          </cell>
          <cell r="R4308">
            <v>7.4740000000000002</v>
          </cell>
        </row>
        <row r="4309">
          <cell r="A4309" t="str">
            <v xml:space="preserve">ПРОЕЗД МИРНЫЙ 6 </v>
          </cell>
          <cell r="B4309" t="str">
            <v xml:space="preserve">К Партизан 77 кв 16 </v>
          </cell>
          <cell r="C4309" t="str">
            <v xml:space="preserve">Население </v>
          </cell>
          <cell r="D4309">
            <v>64.2</v>
          </cell>
          <cell r="E4309">
            <v>0</v>
          </cell>
          <cell r="F4309">
            <v>226.41585826133064</v>
          </cell>
          <cell r="G4309">
            <v>0.35399999999999998</v>
          </cell>
          <cell r="H4309">
            <v>1.19</v>
          </cell>
          <cell r="I4309">
            <v>4.5999999999999996</v>
          </cell>
          <cell r="J4309" t="str">
            <v xml:space="preserve">5 </v>
          </cell>
          <cell r="K4309">
            <v>167</v>
          </cell>
          <cell r="L4309">
            <v>3.6839999999999998E-3</v>
          </cell>
          <cell r="M4309">
            <v>-19</v>
          </cell>
          <cell r="N4309">
            <v>18</v>
          </cell>
          <cell r="O4309">
            <v>1</v>
          </cell>
          <cell r="P4309">
            <v>5.3789999999999996</v>
          </cell>
          <cell r="Q4309">
            <v>6.39</v>
          </cell>
          <cell r="R4309">
            <v>6.39</v>
          </cell>
        </row>
        <row r="4310">
          <cell r="A4310" t="str">
            <v xml:space="preserve">ПРОЕЗД МИРНЫЙ 6 </v>
          </cell>
          <cell r="B4310" t="str">
            <v xml:space="preserve">К Партизан 77 кв 17 ЦО </v>
          </cell>
          <cell r="C4310" t="str">
            <v xml:space="preserve">Население </v>
          </cell>
          <cell r="D4310">
            <v>77.599999999999994</v>
          </cell>
          <cell r="E4310">
            <v>0</v>
          </cell>
          <cell r="F4310">
            <v>273.67399690154605</v>
          </cell>
          <cell r="G4310">
            <v>0.35399999999999998</v>
          </cell>
          <cell r="H4310">
            <v>1.19</v>
          </cell>
          <cell r="I4310">
            <v>4.5999999999999996</v>
          </cell>
          <cell r="J4310" t="str">
            <v xml:space="preserve">5 </v>
          </cell>
          <cell r="K4310">
            <v>167</v>
          </cell>
          <cell r="L4310">
            <v>4.4529999999999995E-3</v>
          </cell>
          <cell r="M4310">
            <v>-19</v>
          </cell>
          <cell r="N4310">
            <v>18</v>
          </cell>
          <cell r="O4310">
            <v>1</v>
          </cell>
          <cell r="P4310">
            <v>6.5019999999999998</v>
          </cell>
          <cell r="Q4310">
            <v>7.7219999999999995</v>
          </cell>
          <cell r="R4310">
            <v>7.7219999999999995</v>
          </cell>
        </row>
        <row r="4311">
          <cell r="A4311" t="str">
            <v xml:space="preserve">ПРОЕЗД МИРНЫЙ 6 </v>
          </cell>
          <cell r="B4311" t="str">
            <v xml:space="preserve">К Партизан 77 кв 18 ЦО </v>
          </cell>
          <cell r="C4311" t="str">
            <v xml:space="preserve">Население </v>
          </cell>
          <cell r="D4311">
            <v>64.400000000000006</v>
          </cell>
          <cell r="E4311">
            <v>0</v>
          </cell>
          <cell r="F4311">
            <v>227.1212036141697</v>
          </cell>
          <cell r="G4311">
            <v>0.35399999999999998</v>
          </cell>
          <cell r="H4311">
            <v>1.19</v>
          </cell>
          <cell r="I4311">
            <v>4.5999999999999996</v>
          </cell>
          <cell r="J4311" t="str">
            <v xml:space="preserve">5 </v>
          </cell>
          <cell r="K4311">
            <v>167</v>
          </cell>
          <cell r="L4311">
            <v>3.6959999999999996E-3</v>
          </cell>
          <cell r="M4311">
            <v>-19</v>
          </cell>
          <cell r="N4311">
            <v>18</v>
          </cell>
          <cell r="O4311">
            <v>1</v>
          </cell>
          <cell r="P4311">
            <v>5.3959999999999999</v>
          </cell>
          <cell r="Q4311">
            <v>6.407</v>
          </cell>
          <cell r="R4311">
            <v>6.407</v>
          </cell>
        </row>
        <row r="4312">
          <cell r="A4312" t="str">
            <v xml:space="preserve">ПРОЕЗД МИРНЫЙ 6 </v>
          </cell>
          <cell r="B4312" t="str">
            <v xml:space="preserve">К Партизан 77 кв 19 </v>
          </cell>
          <cell r="C4312" t="str">
            <v xml:space="preserve">Население </v>
          </cell>
          <cell r="D4312">
            <v>77.599999999999994</v>
          </cell>
          <cell r="E4312">
            <v>0</v>
          </cell>
          <cell r="F4312">
            <v>273.67399690154605</v>
          </cell>
          <cell r="G4312">
            <v>0.35399999999999998</v>
          </cell>
          <cell r="H4312">
            <v>1.19</v>
          </cell>
          <cell r="I4312">
            <v>4.5999999999999996</v>
          </cell>
          <cell r="J4312" t="str">
            <v xml:space="preserve">5 </v>
          </cell>
          <cell r="K4312">
            <v>167</v>
          </cell>
          <cell r="L4312">
            <v>4.4529999999999995E-3</v>
          </cell>
          <cell r="M4312">
            <v>-19</v>
          </cell>
          <cell r="N4312">
            <v>18</v>
          </cell>
          <cell r="O4312">
            <v>1</v>
          </cell>
          <cell r="P4312">
            <v>6.5019999999999998</v>
          </cell>
          <cell r="Q4312">
            <v>7.7219999999999995</v>
          </cell>
          <cell r="R4312">
            <v>7.7219999999999995</v>
          </cell>
        </row>
        <row r="4313">
          <cell r="A4313" t="str">
            <v xml:space="preserve">ПРОЕЗД МИРНЫЙ 6 </v>
          </cell>
          <cell r="B4313" t="str">
            <v xml:space="preserve">К Партизан 77 кв 20 ЦО </v>
          </cell>
          <cell r="C4313" t="str">
            <v xml:space="preserve">Население </v>
          </cell>
          <cell r="D4313">
            <v>66.3</v>
          </cell>
          <cell r="E4313">
            <v>0</v>
          </cell>
          <cell r="F4313">
            <v>233.82198446614052</v>
          </cell>
          <cell r="G4313">
            <v>0.35399999999999998</v>
          </cell>
          <cell r="H4313">
            <v>1.19</v>
          </cell>
          <cell r="I4313">
            <v>4.5999999999999996</v>
          </cell>
          <cell r="J4313" t="str">
            <v xml:space="preserve">5 </v>
          </cell>
          <cell r="K4313">
            <v>167</v>
          </cell>
          <cell r="L4313">
            <v>3.8049999999999998E-3</v>
          </cell>
          <cell r="M4313">
            <v>-19</v>
          </cell>
          <cell r="N4313">
            <v>18</v>
          </cell>
          <cell r="O4313">
            <v>1</v>
          </cell>
          <cell r="P4313">
            <v>5.556</v>
          </cell>
          <cell r="Q4313">
            <v>6.5949999999999998</v>
          </cell>
          <cell r="R4313">
            <v>6.5949999999999998</v>
          </cell>
        </row>
        <row r="4314">
          <cell r="A4314" t="str">
            <v xml:space="preserve">ПРОЕЗД МИРНЫЙ 6 </v>
          </cell>
          <cell r="B4314" t="str">
            <v xml:space="preserve">К Партизан 77 кв 21 ЦО </v>
          </cell>
          <cell r="C4314" t="str">
            <v xml:space="preserve">Население </v>
          </cell>
          <cell r="D4314">
            <v>51.2</v>
          </cell>
          <cell r="E4314">
            <v>0</v>
          </cell>
          <cell r="F4314">
            <v>180.5684103267933</v>
          </cell>
          <cell r="G4314">
            <v>0.35399999999999998</v>
          </cell>
          <cell r="H4314">
            <v>1.19</v>
          </cell>
          <cell r="I4314">
            <v>4.5999999999999996</v>
          </cell>
          <cell r="J4314" t="str">
            <v xml:space="preserve">5 </v>
          </cell>
          <cell r="K4314">
            <v>167</v>
          </cell>
          <cell r="L4314">
            <v>2.9380000000000001E-3</v>
          </cell>
          <cell r="M4314">
            <v>-19</v>
          </cell>
          <cell r="N4314">
            <v>18</v>
          </cell>
          <cell r="O4314">
            <v>1</v>
          </cell>
          <cell r="P4314">
            <v>4.29</v>
          </cell>
          <cell r="Q4314">
            <v>5.0970000000000004</v>
          </cell>
          <cell r="R4314">
            <v>5.0970000000000004</v>
          </cell>
        </row>
        <row r="4315">
          <cell r="A4315" t="str">
            <v xml:space="preserve">ПРОЕЗД МИРНЫЙ 6 </v>
          </cell>
          <cell r="B4315" t="str">
            <v xml:space="preserve">К Партизан 77 кв 22 </v>
          </cell>
          <cell r="C4315" t="str">
            <v xml:space="preserve">Население </v>
          </cell>
          <cell r="D4315">
            <v>35</v>
          </cell>
          <cell r="E4315">
            <v>0</v>
          </cell>
          <cell r="F4315">
            <v>123.43543674683134</v>
          </cell>
          <cell r="G4315">
            <v>0.35399999999999998</v>
          </cell>
          <cell r="H4315">
            <v>1.19</v>
          </cell>
          <cell r="I4315">
            <v>4.5999999999999996</v>
          </cell>
          <cell r="J4315" t="str">
            <v xml:space="preserve">5 </v>
          </cell>
          <cell r="K4315">
            <v>167</v>
          </cell>
          <cell r="L4315">
            <v>2.0079999999999998E-3</v>
          </cell>
          <cell r="M4315">
            <v>-19</v>
          </cell>
          <cell r="N4315">
            <v>18</v>
          </cell>
          <cell r="O4315">
            <v>1</v>
          </cell>
          <cell r="P4315">
            <v>2.9319999999999999</v>
          </cell>
          <cell r="Q4315">
            <v>3.4830000000000001</v>
          </cell>
          <cell r="R4315">
            <v>3.4830000000000001</v>
          </cell>
        </row>
        <row r="4316">
          <cell r="A4316" t="str">
            <v xml:space="preserve">ПРОЕЗД МИРНЫЙ 6 </v>
          </cell>
          <cell r="B4316" t="str">
            <v xml:space="preserve">К Партизан 77 кв 23 ЦО </v>
          </cell>
          <cell r="C4316" t="str">
            <v xml:space="preserve">Население </v>
          </cell>
          <cell r="D4316">
            <v>40.299999999999997</v>
          </cell>
          <cell r="E4316">
            <v>0</v>
          </cell>
          <cell r="F4316">
            <v>142.12708859706581</v>
          </cell>
          <cell r="G4316">
            <v>0.35399999999999998</v>
          </cell>
          <cell r="H4316">
            <v>1.19</v>
          </cell>
          <cell r="I4316">
            <v>4.5999999999999996</v>
          </cell>
          <cell r="J4316" t="str">
            <v xml:space="preserve">5 </v>
          </cell>
          <cell r="K4316">
            <v>167</v>
          </cell>
          <cell r="L4316">
            <v>2.313E-3</v>
          </cell>
          <cell r="M4316">
            <v>-19</v>
          </cell>
          <cell r="N4316">
            <v>18</v>
          </cell>
          <cell r="O4316">
            <v>1</v>
          </cell>
          <cell r="P4316">
            <v>3.3780000000000001</v>
          </cell>
          <cell r="Q4316">
            <v>4.008</v>
          </cell>
          <cell r="R4316">
            <v>4.008</v>
          </cell>
        </row>
        <row r="4317">
          <cell r="A4317" t="str">
            <v xml:space="preserve">ПРОЕЗД МИРНЫЙ 6 </v>
          </cell>
          <cell r="B4317" t="str">
            <v xml:space="preserve">К Партизан 77 кв 24 ЦО </v>
          </cell>
          <cell r="C4317" t="str">
            <v xml:space="preserve">Население </v>
          </cell>
          <cell r="D4317">
            <v>50.5</v>
          </cell>
          <cell r="E4317">
            <v>0</v>
          </cell>
          <cell r="F4317">
            <v>178.09970159185667</v>
          </cell>
          <cell r="G4317">
            <v>0.35399999999999998</v>
          </cell>
          <cell r="H4317">
            <v>1.19</v>
          </cell>
          <cell r="I4317">
            <v>4.5999999999999996</v>
          </cell>
          <cell r="J4317" t="str">
            <v xml:space="preserve">5 </v>
          </cell>
          <cell r="K4317">
            <v>167</v>
          </cell>
          <cell r="L4317">
            <v>2.898E-3</v>
          </cell>
          <cell r="M4317">
            <v>-19</v>
          </cell>
          <cell r="N4317">
            <v>18</v>
          </cell>
          <cell r="O4317">
            <v>1</v>
          </cell>
          <cell r="P4317">
            <v>4.2309999999999999</v>
          </cell>
          <cell r="Q4317">
            <v>5.0250000000000004</v>
          </cell>
          <cell r="R4317">
            <v>5.0250000000000004</v>
          </cell>
        </row>
        <row r="4318">
          <cell r="A4318" t="str">
            <v xml:space="preserve">ПРОЕЗД МИРНЫЙ 6 </v>
          </cell>
          <cell r="B4318" t="str">
            <v xml:space="preserve">К Партизан 77 кв 25 ЦО </v>
          </cell>
          <cell r="C4318" t="str">
            <v xml:space="preserve">Население </v>
          </cell>
          <cell r="D4318">
            <v>34.200000000000003</v>
          </cell>
          <cell r="E4318">
            <v>0</v>
          </cell>
          <cell r="F4318">
            <v>120.61405533547521</v>
          </cell>
          <cell r="G4318">
            <v>0.35399999999999998</v>
          </cell>
          <cell r="H4318">
            <v>1.19</v>
          </cell>
          <cell r="I4318">
            <v>4.5999999999999996</v>
          </cell>
          <cell r="J4318" t="str">
            <v xml:space="preserve">5 </v>
          </cell>
          <cell r="K4318">
            <v>167</v>
          </cell>
          <cell r="L4318">
            <v>1.9629999999999999E-3</v>
          </cell>
          <cell r="M4318">
            <v>-19</v>
          </cell>
          <cell r="N4318">
            <v>18</v>
          </cell>
          <cell r="O4318">
            <v>1</v>
          </cell>
          <cell r="P4318">
            <v>2.8660000000000001</v>
          </cell>
          <cell r="Q4318">
            <v>3.4050000000000002</v>
          </cell>
          <cell r="R4318">
            <v>3.4050000000000002</v>
          </cell>
        </row>
        <row r="4319">
          <cell r="A4319" t="str">
            <v xml:space="preserve">ПРОЕЗД МИРНЫЙ 6 </v>
          </cell>
          <cell r="B4319" t="str">
            <v xml:space="preserve">К Партизан 77 кв 26 ЦО </v>
          </cell>
          <cell r="C4319" t="str">
            <v xml:space="preserve">Население </v>
          </cell>
          <cell r="D4319">
            <v>51</v>
          </cell>
          <cell r="E4319">
            <v>0</v>
          </cell>
          <cell r="F4319">
            <v>179.86306497395424</v>
          </cell>
          <cell r="G4319">
            <v>0.35399999999999998</v>
          </cell>
          <cell r="H4319">
            <v>1.19</v>
          </cell>
          <cell r="I4319">
            <v>4.5999999999999996</v>
          </cell>
          <cell r="J4319" t="str">
            <v xml:space="preserve">5 </v>
          </cell>
          <cell r="K4319">
            <v>167</v>
          </cell>
          <cell r="L4319">
            <v>2.9269999999999999E-3</v>
          </cell>
          <cell r="M4319">
            <v>-19</v>
          </cell>
          <cell r="N4319">
            <v>18</v>
          </cell>
          <cell r="O4319">
            <v>1</v>
          </cell>
          <cell r="P4319">
            <v>4.274</v>
          </cell>
          <cell r="Q4319">
            <v>5.0750000000000002</v>
          </cell>
          <cell r="R4319">
            <v>5.0750000000000002</v>
          </cell>
        </row>
        <row r="4320">
          <cell r="A4320" t="str">
            <v xml:space="preserve">ПРОЕЗД МИРНЫЙ 6 </v>
          </cell>
          <cell r="B4320" t="str">
            <v xml:space="preserve">К Партизан 77 кв 27 ЦО </v>
          </cell>
          <cell r="C4320" t="str">
            <v xml:space="preserve">Население </v>
          </cell>
          <cell r="D4320">
            <v>50.7</v>
          </cell>
          <cell r="E4320">
            <v>0</v>
          </cell>
          <cell r="F4320">
            <v>178.8050469446957</v>
          </cell>
          <cell r="G4320">
            <v>0.35399999999999998</v>
          </cell>
          <cell r="H4320">
            <v>1.19</v>
          </cell>
          <cell r="I4320">
            <v>4.5999999999999996</v>
          </cell>
          <cell r="J4320" t="str">
            <v xml:space="preserve">5 </v>
          </cell>
          <cell r="K4320">
            <v>167</v>
          </cell>
          <cell r="L4320">
            <v>2.9089999999999997E-3</v>
          </cell>
          <cell r="M4320">
            <v>-19</v>
          </cell>
          <cell r="N4320">
            <v>18</v>
          </cell>
          <cell r="O4320">
            <v>1</v>
          </cell>
          <cell r="P4320">
            <v>4.2469999999999999</v>
          </cell>
          <cell r="Q4320">
            <v>5.0469999999999997</v>
          </cell>
          <cell r="R4320">
            <v>5.0469999999999997</v>
          </cell>
        </row>
        <row r="4321">
          <cell r="A4321" t="str">
            <v xml:space="preserve">ПРОЕЗД МИРНЫЙ 6 </v>
          </cell>
          <cell r="B4321" t="str">
            <v xml:space="preserve">К Партизан 77 кв 28 ЦО </v>
          </cell>
          <cell r="C4321" t="str">
            <v xml:space="preserve">Население </v>
          </cell>
          <cell r="D4321">
            <v>32.700000000000003</v>
          </cell>
          <cell r="E4321">
            <v>0</v>
          </cell>
          <cell r="F4321">
            <v>115.32396518918245</v>
          </cell>
          <cell r="G4321">
            <v>0.35399999999999998</v>
          </cell>
          <cell r="H4321">
            <v>1.19</v>
          </cell>
          <cell r="I4321">
            <v>4.5999999999999996</v>
          </cell>
          <cell r="J4321" t="str">
            <v xml:space="preserve">5 </v>
          </cell>
          <cell r="K4321">
            <v>167</v>
          </cell>
          <cell r="L4321">
            <v>1.8759999999999998E-3</v>
          </cell>
          <cell r="M4321">
            <v>-19</v>
          </cell>
          <cell r="N4321">
            <v>18</v>
          </cell>
          <cell r="O4321">
            <v>1</v>
          </cell>
          <cell r="P4321">
            <v>2.738</v>
          </cell>
          <cell r="Q4321">
            <v>3.2560000000000002</v>
          </cell>
          <cell r="R4321">
            <v>3.2560000000000002</v>
          </cell>
        </row>
        <row r="4322">
          <cell r="A4322" t="str">
            <v xml:space="preserve">ПРОЕЗД МИРНЫЙ 6 </v>
          </cell>
          <cell r="B4322" t="str">
            <v xml:space="preserve">К Партизан 77 кв 29 ЦО </v>
          </cell>
          <cell r="C4322" t="str">
            <v xml:space="preserve">Население </v>
          </cell>
          <cell r="D4322">
            <v>45.7</v>
          </cell>
          <cell r="E4322">
            <v>0</v>
          </cell>
          <cell r="F4322">
            <v>161.17141312371979</v>
          </cell>
          <cell r="G4322">
            <v>0.35399999999999998</v>
          </cell>
          <cell r="H4322">
            <v>1.19</v>
          </cell>
          <cell r="I4322">
            <v>4.5999999999999996</v>
          </cell>
          <cell r="J4322" t="str">
            <v xml:space="preserve">5 </v>
          </cell>
          <cell r="K4322">
            <v>167</v>
          </cell>
          <cell r="L4322">
            <v>2.6219999999999998E-3</v>
          </cell>
          <cell r="M4322">
            <v>-19</v>
          </cell>
          <cell r="N4322">
            <v>18</v>
          </cell>
          <cell r="O4322">
            <v>1</v>
          </cell>
          <cell r="P4322">
            <v>3.8290000000000002</v>
          </cell>
          <cell r="Q4322">
            <v>4.55</v>
          </cell>
          <cell r="R4322">
            <v>4.55</v>
          </cell>
        </row>
        <row r="4323">
          <cell r="A4323" t="str">
            <v xml:space="preserve">ПРОЕЗД МИРНЫЙ 6 </v>
          </cell>
          <cell r="B4323" t="str">
            <v xml:space="preserve">К Партизан 77 кв 30 ЦО </v>
          </cell>
          <cell r="C4323" t="str">
            <v xml:space="preserve">Население </v>
          </cell>
          <cell r="D4323">
            <v>50.7</v>
          </cell>
          <cell r="E4323">
            <v>0</v>
          </cell>
          <cell r="F4323">
            <v>178.8050469446957</v>
          </cell>
          <cell r="G4323">
            <v>0.35399999999999998</v>
          </cell>
          <cell r="H4323">
            <v>1.19</v>
          </cell>
          <cell r="I4323">
            <v>4.5999999999999996</v>
          </cell>
          <cell r="J4323" t="str">
            <v xml:space="preserve">5 </v>
          </cell>
          <cell r="K4323">
            <v>167</v>
          </cell>
          <cell r="L4323">
            <v>2.9089999999999997E-3</v>
          </cell>
          <cell r="M4323">
            <v>-19</v>
          </cell>
          <cell r="N4323">
            <v>18</v>
          </cell>
          <cell r="O4323">
            <v>1</v>
          </cell>
          <cell r="P4323">
            <v>4.2469999999999999</v>
          </cell>
          <cell r="Q4323">
            <v>5.0469999999999997</v>
          </cell>
          <cell r="R4323">
            <v>5.0469999999999997</v>
          </cell>
        </row>
        <row r="4324">
          <cell r="A4324" t="str">
            <v xml:space="preserve">ПРОЕЗД МИРНЫЙ 6 </v>
          </cell>
          <cell r="B4324" t="str">
            <v xml:space="preserve">К Партизан 77 кв 31 </v>
          </cell>
          <cell r="C4324" t="str">
            <v xml:space="preserve">Население </v>
          </cell>
          <cell r="D4324">
            <v>35.1</v>
          </cell>
          <cell r="E4324">
            <v>0</v>
          </cell>
          <cell r="F4324">
            <v>123.78810942325087</v>
          </cell>
          <cell r="G4324">
            <v>0.35399999999999998</v>
          </cell>
          <cell r="H4324">
            <v>1.19</v>
          </cell>
          <cell r="I4324">
            <v>4.5999999999999996</v>
          </cell>
          <cell r="J4324" t="str">
            <v xml:space="preserve">5 </v>
          </cell>
          <cell r="K4324">
            <v>167</v>
          </cell>
          <cell r="L4324">
            <v>2.0139999999999997E-3</v>
          </cell>
          <cell r="M4324">
            <v>-19</v>
          </cell>
          <cell r="N4324">
            <v>18</v>
          </cell>
          <cell r="O4324">
            <v>1</v>
          </cell>
          <cell r="P4324">
            <v>2.9409999999999998</v>
          </cell>
          <cell r="Q4324">
            <v>3.4939999999999998</v>
          </cell>
          <cell r="R4324">
            <v>3.4939999999999998</v>
          </cell>
        </row>
        <row r="4325">
          <cell r="A4325" t="str">
            <v xml:space="preserve">ПРОЕЗД МИРНЫЙ 6 </v>
          </cell>
          <cell r="B4325" t="str">
            <v xml:space="preserve">К Партизан 77 кв 32 ЦО </v>
          </cell>
          <cell r="C4325" t="str">
            <v xml:space="preserve">Население </v>
          </cell>
          <cell r="D4325">
            <v>51.2</v>
          </cell>
          <cell r="E4325">
            <v>0</v>
          </cell>
          <cell r="F4325">
            <v>180.5684103267933</v>
          </cell>
          <cell r="G4325">
            <v>0.35399999999999998</v>
          </cell>
          <cell r="H4325">
            <v>1.19</v>
          </cell>
          <cell r="I4325">
            <v>4.5999999999999996</v>
          </cell>
          <cell r="J4325" t="str">
            <v xml:space="preserve">5 </v>
          </cell>
          <cell r="K4325">
            <v>167</v>
          </cell>
          <cell r="L4325">
            <v>2.9380000000000001E-3</v>
          </cell>
          <cell r="M4325">
            <v>-19</v>
          </cell>
          <cell r="N4325">
            <v>18</v>
          </cell>
          <cell r="O4325">
            <v>1</v>
          </cell>
          <cell r="P4325">
            <v>4.29</v>
          </cell>
          <cell r="Q4325">
            <v>5.0970000000000004</v>
          </cell>
          <cell r="R4325">
            <v>5.0970000000000004</v>
          </cell>
        </row>
        <row r="4326">
          <cell r="A4326" t="str">
            <v xml:space="preserve">ПРОЕЗД МИРНЫЙ 6 </v>
          </cell>
          <cell r="B4326" t="str">
            <v xml:space="preserve">К Партизан 77 кв 33 ЦО </v>
          </cell>
          <cell r="C4326" t="str">
            <v xml:space="preserve">Население </v>
          </cell>
          <cell r="D4326">
            <v>52.6</v>
          </cell>
          <cell r="E4326">
            <v>0</v>
          </cell>
          <cell r="F4326">
            <v>185.50582779666655</v>
          </cell>
          <cell r="G4326">
            <v>0.35399999999999998</v>
          </cell>
          <cell r="H4326">
            <v>1.19</v>
          </cell>
          <cell r="I4326">
            <v>4.5999999999999996</v>
          </cell>
          <cell r="J4326" t="str">
            <v xml:space="preserve">5 </v>
          </cell>
          <cell r="K4326">
            <v>167</v>
          </cell>
          <cell r="L4326">
            <v>3.0179999999999998E-3</v>
          </cell>
          <cell r="M4326">
            <v>-19</v>
          </cell>
          <cell r="N4326">
            <v>18</v>
          </cell>
          <cell r="O4326">
            <v>1</v>
          </cell>
          <cell r="P4326">
            <v>4.4059999999999997</v>
          </cell>
          <cell r="Q4326">
            <v>5.2350000000000003</v>
          </cell>
          <cell r="R4326">
            <v>5.2350000000000003</v>
          </cell>
        </row>
        <row r="4327">
          <cell r="A4327" t="str">
            <v xml:space="preserve">ПРОЕЗД МИРНЫЙ 6 </v>
          </cell>
          <cell r="B4327" t="str">
            <v xml:space="preserve">К Партизан 77 кв 35 ЦО </v>
          </cell>
          <cell r="C4327" t="str">
            <v xml:space="preserve">Население </v>
          </cell>
          <cell r="D4327">
            <v>51.2</v>
          </cell>
          <cell r="E4327">
            <v>0</v>
          </cell>
          <cell r="F4327">
            <v>180.5684103267933</v>
          </cell>
          <cell r="G4327">
            <v>0.35399999999999998</v>
          </cell>
          <cell r="H4327">
            <v>1.19</v>
          </cell>
          <cell r="I4327">
            <v>4.5999999999999996</v>
          </cell>
          <cell r="J4327" t="str">
            <v xml:space="preserve">5 </v>
          </cell>
          <cell r="K4327">
            <v>167</v>
          </cell>
          <cell r="L4327">
            <v>2.9380000000000001E-3</v>
          </cell>
          <cell r="M4327">
            <v>-19</v>
          </cell>
          <cell r="N4327">
            <v>18</v>
          </cell>
          <cell r="O4327">
            <v>1</v>
          </cell>
          <cell r="P4327">
            <v>4.29</v>
          </cell>
          <cell r="Q4327">
            <v>5.0970000000000004</v>
          </cell>
          <cell r="R4327">
            <v>5.0970000000000004</v>
          </cell>
        </row>
        <row r="4328">
          <cell r="A4328" t="str">
            <v xml:space="preserve">ПРОЕЗД МИРНЫЙ 6 </v>
          </cell>
          <cell r="B4328" t="str">
            <v xml:space="preserve">К Партизан 77 кв 36 ЦО </v>
          </cell>
          <cell r="C4328" t="str">
            <v xml:space="preserve">Население </v>
          </cell>
          <cell r="D4328">
            <v>53.5</v>
          </cell>
          <cell r="E4328">
            <v>0</v>
          </cell>
          <cell r="F4328">
            <v>188.67988188444221</v>
          </cell>
          <cell r="G4328">
            <v>0.35399999999999998</v>
          </cell>
          <cell r="H4328">
            <v>1.19</v>
          </cell>
          <cell r="I4328">
            <v>4.5999999999999996</v>
          </cell>
          <cell r="J4328" t="str">
            <v xml:space="preserve">5 </v>
          </cell>
          <cell r="K4328">
            <v>167</v>
          </cell>
          <cell r="L4328">
            <v>3.0700000000000002E-3</v>
          </cell>
          <cell r="M4328">
            <v>-19</v>
          </cell>
          <cell r="N4328">
            <v>18</v>
          </cell>
          <cell r="O4328">
            <v>1</v>
          </cell>
          <cell r="P4328">
            <v>4.4820000000000002</v>
          </cell>
          <cell r="Q4328">
            <v>5.3230000000000004</v>
          </cell>
          <cell r="R4328">
            <v>5.3230000000000004</v>
          </cell>
        </row>
        <row r="4329">
          <cell r="A4329" t="str">
            <v xml:space="preserve">ПРОЕЗД МИРНЫЙ 6 </v>
          </cell>
          <cell r="B4329" t="str">
            <v xml:space="preserve">К Партизан 77 кв 37 ЦО </v>
          </cell>
          <cell r="C4329" t="str">
            <v xml:space="preserve">Население </v>
          </cell>
          <cell r="D4329">
            <v>74</v>
          </cell>
          <cell r="E4329">
            <v>0</v>
          </cell>
          <cell r="F4329">
            <v>260.97778055044341</v>
          </cell>
          <cell r="G4329">
            <v>0.35399999999999998</v>
          </cell>
          <cell r="H4329">
            <v>1.19</v>
          </cell>
          <cell r="I4329">
            <v>4.5999999999999996</v>
          </cell>
          <cell r="J4329" t="str">
            <v xml:space="preserve">5 </v>
          </cell>
          <cell r="K4329">
            <v>167</v>
          </cell>
          <cell r="L4329">
            <v>4.2459999999999998E-3</v>
          </cell>
          <cell r="M4329">
            <v>-19</v>
          </cell>
          <cell r="N4329">
            <v>18</v>
          </cell>
          <cell r="O4329">
            <v>1</v>
          </cell>
          <cell r="P4329">
            <v>6.1989999999999998</v>
          </cell>
          <cell r="Q4329">
            <v>7.3629999999999995</v>
          </cell>
          <cell r="R4329">
            <v>7.3629999999999995</v>
          </cell>
        </row>
        <row r="4330">
          <cell r="A4330" t="str">
            <v xml:space="preserve">ПРОЕЗД МИРНЫЙ 6 </v>
          </cell>
          <cell r="B4330" t="str">
            <v xml:space="preserve">К Партизан 77 кв 38 ЦО </v>
          </cell>
          <cell r="C4330" t="str">
            <v xml:space="preserve">Население </v>
          </cell>
          <cell r="D4330">
            <v>48.7</v>
          </cell>
          <cell r="E4330">
            <v>0</v>
          </cell>
          <cell r="F4330">
            <v>171.75159341630535</v>
          </cell>
          <cell r="G4330">
            <v>0.35399999999999998</v>
          </cell>
          <cell r="H4330">
            <v>1.19</v>
          </cell>
          <cell r="I4330">
            <v>4.5999999999999996</v>
          </cell>
          <cell r="J4330" t="str">
            <v xml:space="preserve">5 </v>
          </cell>
          <cell r="K4330">
            <v>167</v>
          </cell>
          <cell r="L4330">
            <v>2.7949999999999997E-3</v>
          </cell>
          <cell r="M4330">
            <v>-19</v>
          </cell>
          <cell r="N4330">
            <v>18</v>
          </cell>
          <cell r="O4330">
            <v>1</v>
          </cell>
          <cell r="P4330">
            <v>4.08</v>
          </cell>
          <cell r="Q4330">
            <v>4.8469999999999995</v>
          </cell>
          <cell r="R4330">
            <v>4.8469999999999995</v>
          </cell>
        </row>
        <row r="4331">
          <cell r="A4331" t="str">
            <v xml:space="preserve">ПРОЕЗД МИРНЫЙ 6 </v>
          </cell>
          <cell r="B4331" t="str">
            <v xml:space="preserve">К Партизан 77 кв 39 </v>
          </cell>
          <cell r="C4331" t="str">
            <v xml:space="preserve">Население </v>
          </cell>
          <cell r="D4331">
            <v>33.6</v>
          </cell>
          <cell r="E4331">
            <v>0</v>
          </cell>
          <cell r="F4331">
            <v>118.4980192769581</v>
          </cell>
          <cell r="G4331">
            <v>0.35399999999999998</v>
          </cell>
          <cell r="H4331">
            <v>1.19</v>
          </cell>
          <cell r="I4331">
            <v>4.5999999999999996</v>
          </cell>
          <cell r="J4331" t="str">
            <v xml:space="preserve">5 </v>
          </cell>
          <cell r="K4331">
            <v>167</v>
          </cell>
          <cell r="L4331">
            <v>1.9279999999999998E-3</v>
          </cell>
          <cell r="M4331">
            <v>-19</v>
          </cell>
          <cell r="N4331">
            <v>18</v>
          </cell>
          <cell r="O4331">
            <v>1</v>
          </cell>
          <cell r="P4331">
            <v>2.8140000000000001</v>
          </cell>
          <cell r="Q4331">
            <v>3.3450000000000002</v>
          </cell>
          <cell r="R4331">
            <v>3.3450000000000002</v>
          </cell>
        </row>
        <row r="4332">
          <cell r="A4332" t="str">
            <v xml:space="preserve">ПРОЕЗД МИРНЫЙ 6 </v>
          </cell>
          <cell r="B4332" t="str">
            <v xml:space="preserve">К Партизан 77 кв 40 ЦО </v>
          </cell>
          <cell r="C4332" t="str">
            <v xml:space="preserve">Население </v>
          </cell>
          <cell r="D4332">
            <v>54.2</v>
          </cell>
          <cell r="E4332">
            <v>0</v>
          </cell>
          <cell r="F4332">
            <v>191.14859061937884</v>
          </cell>
          <cell r="G4332">
            <v>0.35399999999999998</v>
          </cell>
          <cell r="H4332">
            <v>1.19</v>
          </cell>
          <cell r="I4332">
            <v>4.5999999999999996</v>
          </cell>
          <cell r="J4332" t="str">
            <v xml:space="preserve">5 </v>
          </cell>
          <cell r="K4332">
            <v>167</v>
          </cell>
          <cell r="L4332">
            <v>3.1100000000000004E-3</v>
          </cell>
          <cell r="M4332">
            <v>-19</v>
          </cell>
          <cell r="N4332">
            <v>18</v>
          </cell>
          <cell r="O4332">
            <v>1</v>
          </cell>
          <cell r="P4332">
            <v>4.5419999999999998</v>
          </cell>
          <cell r="Q4332">
            <v>5.3949999999999996</v>
          </cell>
          <cell r="R4332">
            <v>5.3949999999999996</v>
          </cell>
        </row>
        <row r="4333">
          <cell r="A4333" t="str">
            <v xml:space="preserve">ПРОЕЗД МИРНЫЙ 6 </v>
          </cell>
          <cell r="B4333" t="str">
            <v xml:space="preserve">К Партизан 77 кв 41 ЦО </v>
          </cell>
          <cell r="C4333" t="str">
            <v xml:space="preserve">Население </v>
          </cell>
          <cell r="D4333">
            <v>50.4</v>
          </cell>
          <cell r="E4333">
            <v>0</v>
          </cell>
          <cell r="F4333">
            <v>177.74702891543714</v>
          </cell>
          <cell r="G4333">
            <v>0.35399999999999998</v>
          </cell>
          <cell r="H4333">
            <v>1.19</v>
          </cell>
          <cell r="I4333">
            <v>4.5999999999999996</v>
          </cell>
          <cell r="J4333" t="str">
            <v xml:space="preserve">5 </v>
          </cell>
          <cell r="K4333">
            <v>167</v>
          </cell>
          <cell r="L4333">
            <v>2.892E-3</v>
          </cell>
          <cell r="M4333">
            <v>-19</v>
          </cell>
          <cell r="N4333">
            <v>18</v>
          </cell>
          <cell r="O4333">
            <v>1</v>
          </cell>
          <cell r="P4333">
            <v>4.2210000000000001</v>
          </cell>
          <cell r="Q4333">
            <v>5.0140000000000002</v>
          </cell>
          <cell r="R4333">
            <v>5.0140000000000002</v>
          </cell>
        </row>
        <row r="4334">
          <cell r="A4334" t="str">
            <v xml:space="preserve">ПРОЕЗД МИРНЫЙ 6 </v>
          </cell>
          <cell r="B4334" t="str">
            <v xml:space="preserve">К Партизан 77 кв 42 ЦО </v>
          </cell>
          <cell r="C4334" t="str">
            <v xml:space="preserve">Население </v>
          </cell>
          <cell r="D4334">
            <v>33.299999999999997</v>
          </cell>
          <cell r="E4334">
            <v>0</v>
          </cell>
          <cell r="F4334">
            <v>117.44000124769953</v>
          </cell>
          <cell r="G4334">
            <v>0.35399999999999998</v>
          </cell>
          <cell r="H4334">
            <v>1.19</v>
          </cell>
          <cell r="I4334">
            <v>4.5999999999999996</v>
          </cell>
          <cell r="J4334" t="str">
            <v xml:space="preserve">5 </v>
          </cell>
          <cell r="K4334">
            <v>167</v>
          </cell>
          <cell r="L4334">
            <v>1.9109999999999999E-3</v>
          </cell>
          <cell r="M4334">
            <v>-19</v>
          </cell>
          <cell r="N4334">
            <v>18</v>
          </cell>
          <cell r="O4334">
            <v>1</v>
          </cell>
          <cell r="P4334">
            <v>2.7890000000000001</v>
          </cell>
          <cell r="Q4334">
            <v>3.3119999999999998</v>
          </cell>
          <cell r="R4334">
            <v>3.3119999999999998</v>
          </cell>
        </row>
        <row r="4335">
          <cell r="A4335" t="str">
            <v xml:space="preserve">ПРОЕЗД МИРНЫЙ 6 </v>
          </cell>
          <cell r="B4335" t="str">
            <v xml:space="preserve">К Партизан 77 кв 43 ЦО </v>
          </cell>
          <cell r="C4335" t="str">
            <v xml:space="preserve">Население </v>
          </cell>
          <cell r="D4335">
            <v>53.7</v>
          </cell>
          <cell r="E4335">
            <v>0</v>
          </cell>
          <cell r="F4335">
            <v>189.38522723728124</v>
          </cell>
          <cell r="G4335">
            <v>0.35399999999999998</v>
          </cell>
          <cell r="H4335">
            <v>1.19</v>
          </cell>
          <cell r="I4335">
            <v>4.5999999999999996</v>
          </cell>
          <cell r="J4335" t="str">
            <v xml:space="preserve">5 </v>
          </cell>
          <cell r="K4335">
            <v>167</v>
          </cell>
          <cell r="L4335">
            <v>3.0819999999999997E-3</v>
          </cell>
          <cell r="M4335">
            <v>-19</v>
          </cell>
          <cell r="N4335">
            <v>18</v>
          </cell>
          <cell r="O4335">
            <v>1</v>
          </cell>
          <cell r="P4335">
            <v>4.5</v>
          </cell>
          <cell r="Q4335">
            <v>5.3449999999999998</v>
          </cell>
          <cell r="R4335">
            <v>5.3449999999999998</v>
          </cell>
        </row>
        <row r="4336">
          <cell r="A4336" t="str">
            <v xml:space="preserve">ПРОЕЗД МИРНЫЙ 6 </v>
          </cell>
          <cell r="B4336" t="str">
            <v xml:space="preserve">К Партизан 77 кв 44 ЦО </v>
          </cell>
          <cell r="C4336" t="str">
            <v xml:space="preserve">Население </v>
          </cell>
          <cell r="D4336">
            <v>51</v>
          </cell>
          <cell r="E4336">
            <v>0</v>
          </cell>
          <cell r="F4336">
            <v>179.86306497395424</v>
          </cell>
          <cell r="G4336">
            <v>0.35399999999999998</v>
          </cell>
          <cell r="H4336">
            <v>1.19</v>
          </cell>
          <cell r="I4336">
            <v>4.5999999999999996</v>
          </cell>
          <cell r="J4336" t="str">
            <v xml:space="preserve">5 </v>
          </cell>
          <cell r="K4336">
            <v>167</v>
          </cell>
          <cell r="L4336">
            <v>2.9269999999999999E-3</v>
          </cell>
          <cell r="M4336">
            <v>-19</v>
          </cell>
          <cell r="N4336">
            <v>18</v>
          </cell>
          <cell r="O4336">
            <v>1</v>
          </cell>
          <cell r="P4336">
            <v>4.274</v>
          </cell>
          <cell r="Q4336">
            <v>5.0750000000000002</v>
          </cell>
          <cell r="R4336">
            <v>5.0750000000000002</v>
          </cell>
        </row>
        <row r="4337">
          <cell r="A4337" t="str">
            <v xml:space="preserve">ПРОЕЗД МИРНЫЙ 6 </v>
          </cell>
          <cell r="B4337" t="str">
            <v xml:space="preserve">К Партизан 77 кв 45 ЦО </v>
          </cell>
          <cell r="C4337" t="str">
            <v xml:space="preserve">Население </v>
          </cell>
          <cell r="D4337">
            <v>35.4</v>
          </cell>
          <cell r="E4337">
            <v>0</v>
          </cell>
          <cell r="F4337">
            <v>124.84612745250942</v>
          </cell>
          <cell r="G4337">
            <v>0.35399999999999998</v>
          </cell>
          <cell r="H4337">
            <v>1.19</v>
          </cell>
          <cell r="I4337">
            <v>4.5999999999999996</v>
          </cell>
          <cell r="J4337" t="str">
            <v xml:space="preserve">5 </v>
          </cell>
          <cell r="K4337">
            <v>167</v>
          </cell>
          <cell r="L4337">
            <v>2.0309999999999998E-3</v>
          </cell>
          <cell r="M4337">
            <v>-19</v>
          </cell>
          <cell r="N4337">
            <v>18</v>
          </cell>
          <cell r="O4337">
            <v>1</v>
          </cell>
          <cell r="P4337">
            <v>2.9660000000000002</v>
          </cell>
          <cell r="Q4337">
            <v>3.5220000000000002</v>
          </cell>
          <cell r="R4337">
            <v>3.5220000000000002</v>
          </cell>
        </row>
        <row r="4338">
          <cell r="A4338" t="str">
            <v xml:space="preserve">ПРОЕЗД МИРНЫЙ 6 </v>
          </cell>
          <cell r="B4338" t="str">
            <v xml:space="preserve">К Партизан 77 кв 46 ЦО </v>
          </cell>
          <cell r="C4338" t="str">
            <v xml:space="preserve">Население </v>
          </cell>
          <cell r="D4338">
            <v>51.8</v>
          </cell>
          <cell r="E4338">
            <v>0</v>
          </cell>
          <cell r="F4338">
            <v>182.68444638531039</v>
          </cell>
          <cell r="G4338">
            <v>0.35399999999999998</v>
          </cell>
          <cell r="H4338">
            <v>1.19</v>
          </cell>
          <cell r="I4338">
            <v>4.5999999999999996</v>
          </cell>
          <cell r="J4338" t="str">
            <v xml:space="preserve">5 </v>
          </cell>
          <cell r="K4338">
            <v>167</v>
          </cell>
          <cell r="L4338">
            <v>2.9719999999999998E-3</v>
          </cell>
          <cell r="M4338">
            <v>-19</v>
          </cell>
          <cell r="N4338">
            <v>18</v>
          </cell>
          <cell r="O4338">
            <v>1</v>
          </cell>
          <cell r="P4338">
            <v>4.34</v>
          </cell>
          <cell r="Q4338">
            <v>5.1520000000000001</v>
          </cell>
          <cell r="R4338">
            <v>5.1520000000000001</v>
          </cell>
        </row>
        <row r="4339">
          <cell r="A4339" t="str">
            <v xml:space="preserve">ПРОЕЗД МИРНЫЙ 6 </v>
          </cell>
          <cell r="B4339" t="str">
            <v xml:space="preserve">К Партизан 77 кв 47 ЦО </v>
          </cell>
          <cell r="C4339" t="str">
            <v xml:space="preserve">Население </v>
          </cell>
          <cell r="D4339">
            <v>52.9</v>
          </cell>
          <cell r="E4339">
            <v>0</v>
          </cell>
          <cell r="F4339">
            <v>186.56384582592509</v>
          </cell>
          <cell r="G4339">
            <v>0.35399999999999998</v>
          </cell>
          <cell r="H4339">
            <v>1.19</v>
          </cell>
          <cell r="I4339">
            <v>4.5999999999999996</v>
          </cell>
          <cell r="J4339" t="str">
            <v xml:space="preserve">5 </v>
          </cell>
          <cell r="K4339">
            <v>167</v>
          </cell>
          <cell r="L4339">
            <v>3.0360000000000001E-3</v>
          </cell>
          <cell r="M4339">
            <v>-19</v>
          </cell>
          <cell r="N4339">
            <v>18</v>
          </cell>
          <cell r="O4339">
            <v>1</v>
          </cell>
          <cell r="P4339">
            <v>4.4320000000000004</v>
          </cell>
          <cell r="Q4339">
            <v>5.2629999999999999</v>
          </cell>
          <cell r="R4339">
            <v>5.2629999999999999</v>
          </cell>
        </row>
        <row r="4340">
          <cell r="A4340" t="str">
            <v xml:space="preserve">ПРОЕЗД МИРНЫЙ 6 </v>
          </cell>
          <cell r="B4340" t="str">
            <v xml:space="preserve">К Партизан 77 кв 48 ЦО </v>
          </cell>
          <cell r="C4340" t="str">
            <v xml:space="preserve">Население </v>
          </cell>
          <cell r="D4340">
            <v>35.4</v>
          </cell>
          <cell r="E4340">
            <v>0</v>
          </cell>
          <cell r="F4340">
            <v>124.84612745250942</v>
          </cell>
          <cell r="G4340">
            <v>0.35399999999999998</v>
          </cell>
          <cell r="H4340">
            <v>1.19</v>
          </cell>
          <cell r="I4340">
            <v>4.5999999999999996</v>
          </cell>
          <cell r="J4340" t="str">
            <v xml:space="preserve">5 </v>
          </cell>
          <cell r="K4340">
            <v>167</v>
          </cell>
          <cell r="L4340">
            <v>2.0309999999999998E-3</v>
          </cell>
          <cell r="M4340">
            <v>-19</v>
          </cell>
          <cell r="N4340">
            <v>18</v>
          </cell>
          <cell r="O4340">
            <v>1</v>
          </cell>
          <cell r="P4340">
            <v>2.9660000000000002</v>
          </cell>
          <cell r="Q4340">
            <v>3.5220000000000002</v>
          </cell>
          <cell r="R4340">
            <v>3.5220000000000002</v>
          </cell>
        </row>
        <row r="4341">
          <cell r="A4341" t="str">
            <v xml:space="preserve">ПРОЕЗД МИРНЫЙ 6 </v>
          </cell>
          <cell r="B4341" t="str">
            <v xml:space="preserve">К Партизан 77 кв 49 </v>
          </cell>
          <cell r="C4341" t="str">
            <v xml:space="preserve">Население </v>
          </cell>
          <cell r="D4341">
            <v>53.7</v>
          </cell>
          <cell r="E4341">
            <v>0</v>
          </cell>
          <cell r="F4341">
            <v>189.38522723728124</v>
          </cell>
          <cell r="G4341">
            <v>0.35399999999999998</v>
          </cell>
          <cell r="H4341">
            <v>1.19</v>
          </cell>
          <cell r="I4341">
            <v>4.5999999999999996</v>
          </cell>
          <cell r="J4341" t="str">
            <v xml:space="preserve">5 </v>
          </cell>
          <cell r="K4341">
            <v>167</v>
          </cell>
          <cell r="L4341">
            <v>3.0819999999999997E-3</v>
          </cell>
          <cell r="M4341">
            <v>-19</v>
          </cell>
          <cell r="N4341">
            <v>18</v>
          </cell>
          <cell r="O4341">
            <v>1</v>
          </cell>
          <cell r="P4341">
            <v>4.5</v>
          </cell>
          <cell r="Q4341">
            <v>5.3449999999999998</v>
          </cell>
          <cell r="R4341">
            <v>5.3449999999999998</v>
          </cell>
        </row>
        <row r="4342">
          <cell r="A4342" t="str">
            <v xml:space="preserve">ПРОЕЗД МИРНЫЙ 6 </v>
          </cell>
          <cell r="B4342" t="str">
            <v xml:space="preserve">К Партизан 77 кв 50 ЦО </v>
          </cell>
          <cell r="C4342" t="str">
            <v xml:space="preserve">Население </v>
          </cell>
          <cell r="D4342">
            <v>62.4</v>
          </cell>
          <cell r="E4342">
            <v>0</v>
          </cell>
          <cell r="F4342">
            <v>220.06775008577932</v>
          </cell>
          <cell r="G4342">
            <v>0.35399999999999998</v>
          </cell>
          <cell r="H4342">
            <v>1.19</v>
          </cell>
          <cell r="I4342">
            <v>4.5999999999999996</v>
          </cell>
          <cell r="J4342" t="str">
            <v xml:space="preserve">5 </v>
          </cell>
          <cell r="K4342">
            <v>167</v>
          </cell>
          <cell r="L4342">
            <v>3.581E-3</v>
          </cell>
          <cell r="M4342">
            <v>-19</v>
          </cell>
          <cell r="N4342">
            <v>18</v>
          </cell>
          <cell r="O4342">
            <v>1</v>
          </cell>
          <cell r="P4342">
            <v>5.2279999999999998</v>
          </cell>
          <cell r="Q4342">
            <v>6.2080000000000002</v>
          </cell>
          <cell r="R4342">
            <v>6.2080000000000002</v>
          </cell>
        </row>
        <row r="4343">
          <cell r="A4343" t="str">
            <v xml:space="preserve">ПРОЕЗД МИРНЫЙ 6 </v>
          </cell>
          <cell r="B4343" t="str">
            <v xml:space="preserve">К Партизан 77 кв 51 </v>
          </cell>
          <cell r="C4343" t="str">
            <v xml:space="preserve">Население </v>
          </cell>
          <cell r="D4343">
            <v>68.3</v>
          </cell>
          <cell r="E4343">
            <v>0</v>
          </cell>
          <cell r="F4343">
            <v>240.87543799453087</v>
          </cell>
          <cell r="G4343">
            <v>0.35399999999999998</v>
          </cell>
          <cell r="H4343">
            <v>1.19</v>
          </cell>
          <cell r="I4343">
            <v>4.5999999999999996</v>
          </cell>
          <cell r="J4343" t="str">
            <v xml:space="preserve">5 </v>
          </cell>
          <cell r="K4343">
            <v>167</v>
          </cell>
          <cell r="L4343">
            <v>3.9189999999999997E-3</v>
          </cell>
          <cell r="M4343">
            <v>-19</v>
          </cell>
          <cell r="N4343">
            <v>18</v>
          </cell>
          <cell r="O4343">
            <v>1</v>
          </cell>
          <cell r="P4343">
            <v>5.7210000000000001</v>
          </cell>
          <cell r="Q4343">
            <v>6.7940000000000005</v>
          </cell>
          <cell r="R4343">
            <v>6.7940000000000005</v>
          </cell>
        </row>
        <row r="4344">
          <cell r="A4344" t="str">
            <v xml:space="preserve">ПРОЕЗД МИРНЫЙ 6 </v>
          </cell>
          <cell r="B4344" t="str">
            <v xml:space="preserve">К Партизан 77 кв 52 ЦО </v>
          </cell>
          <cell r="C4344" t="str">
            <v xml:space="preserve">Население </v>
          </cell>
          <cell r="D4344">
            <v>64.5</v>
          </cell>
          <cell r="E4344">
            <v>0</v>
          </cell>
          <cell r="F4344">
            <v>227.4738762905892</v>
          </cell>
          <cell r="G4344">
            <v>0.35399999999999998</v>
          </cell>
          <cell r="H4344">
            <v>1.19</v>
          </cell>
          <cell r="I4344">
            <v>4.5999999999999996</v>
          </cell>
          <cell r="J4344" t="str">
            <v xml:space="preserve">5 </v>
          </cell>
          <cell r="K4344">
            <v>167</v>
          </cell>
          <cell r="L4344">
            <v>3.7009999999999999E-3</v>
          </cell>
          <cell r="M4344">
            <v>-19</v>
          </cell>
          <cell r="N4344">
            <v>18</v>
          </cell>
          <cell r="O4344">
            <v>1</v>
          </cell>
          <cell r="P4344">
            <v>5.4020000000000001</v>
          </cell>
          <cell r="Q4344">
            <v>6.4180000000000001</v>
          </cell>
          <cell r="R4344">
            <v>6.4180000000000001</v>
          </cell>
        </row>
        <row r="4345">
          <cell r="A4345" t="str">
            <v xml:space="preserve">ПРОЕЗД МИРНЫЙ 6 </v>
          </cell>
          <cell r="B4345" t="str">
            <v xml:space="preserve">К Партизан 77 кв 53 ЦО </v>
          </cell>
          <cell r="C4345" t="str">
            <v xml:space="preserve">Население </v>
          </cell>
          <cell r="D4345">
            <v>76.2</v>
          </cell>
          <cell r="E4345">
            <v>0</v>
          </cell>
          <cell r="F4345">
            <v>268.73657943167285</v>
          </cell>
          <cell r="G4345">
            <v>0.35399999999999998</v>
          </cell>
          <cell r="H4345">
            <v>1.19</v>
          </cell>
          <cell r="I4345">
            <v>4.5999999999999996</v>
          </cell>
          <cell r="J4345" t="str">
            <v xml:space="preserve">5 </v>
          </cell>
          <cell r="K4345">
            <v>167</v>
          </cell>
          <cell r="L4345">
            <v>4.3730000000000002E-3</v>
          </cell>
          <cell r="M4345">
            <v>-19</v>
          </cell>
          <cell r="N4345">
            <v>18</v>
          </cell>
          <cell r="O4345">
            <v>1</v>
          </cell>
          <cell r="P4345">
            <v>6.3860000000000001</v>
          </cell>
          <cell r="Q4345">
            <v>7.5839999999999996</v>
          </cell>
          <cell r="R4345">
            <v>7.5839999999999996</v>
          </cell>
        </row>
        <row r="4346">
          <cell r="A4346" t="str">
            <v xml:space="preserve">ПРОЕЗД МИРНЫЙ 6 </v>
          </cell>
          <cell r="B4346" t="str">
            <v xml:space="preserve">К Партизан 77 кв 54 ЦО </v>
          </cell>
          <cell r="C4346" t="str">
            <v xml:space="preserve">Население </v>
          </cell>
          <cell r="D4346">
            <v>64.7</v>
          </cell>
          <cell r="E4346">
            <v>0</v>
          </cell>
          <cell r="F4346">
            <v>228.17922164342824</v>
          </cell>
          <cell r="G4346">
            <v>0.35399999999999998</v>
          </cell>
          <cell r="H4346">
            <v>1.19</v>
          </cell>
          <cell r="I4346">
            <v>4.5999999999999996</v>
          </cell>
          <cell r="J4346" t="str">
            <v xml:space="preserve">5 </v>
          </cell>
          <cell r="K4346">
            <v>167</v>
          </cell>
          <cell r="L4346">
            <v>3.7129999999999997E-3</v>
          </cell>
          <cell r="M4346">
            <v>-19</v>
          </cell>
          <cell r="N4346">
            <v>18</v>
          </cell>
          <cell r="O4346">
            <v>1</v>
          </cell>
          <cell r="P4346">
            <v>5.4219999999999997</v>
          </cell>
          <cell r="Q4346">
            <v>6.44</v>
          </cell>
          <cell r="R4346">
            <v>6.44</v>
          </cell>
        </row>
        <row r="4347">
          <cell r="A4347" t="str">
            <v xml:space="preserve">ПРОЕЗД МИРНЫЙ 6 </v>
          </cell>
          <cell r="B4347" t="str">
            <v xml:space="preserve">К Партизан 77 кв 55 ЦО </v>
          </cell>
          <cell r="C4347" t="str">
            <v xml:space="preserve">Население </v>
          </cell>
          <cell r="D4347">
            <v>74.8</v>
          </cell>
          <cell r="E4347">
            <v>0</v>
          </cell>
          <cell r="F4347">
            <v>263.79916196179954</v>
          </cell>
          <cell r="G4347">
            <v>0.35399999999999998</v>
          </cell>
          <cell r="H4347">
            <v>1.19</v>
          </cell>
          <cell r="I4347">
            <v>4.5999999999999996</v>
          </cell>
          <cell r="J4347" t="str">
            <v xml:space="preserve">5 </v>
          </cell>
          <cell r="K4347">
            <v>167</v>
          </cell>
          <cell r="L4347">
            <v>4.2919999999999998E-3</v>
          </cell>
          <cell r="M4347">
            <v>-19</v>
          </cell>
          <cell r="N4347">
            <v>18</v>
          </cell>
          <cell r="O4347">
            <v>1</v>
          </cell>
          <cell r="P4347">
            <v>6.266</v>
          </cell>
          <cell r="Q4347">
            <v>7.4409999999999998</v>
          </cell>
          <cell r="R4347">
            <v>7.4409999999999998</v>
          </cell>
        </row>
        <row r="4348">
          <cell r="A4348" t="str">
            <v xml:space="preserve">ПРОЕЗД МИРНЫЙ 6 </v>
          </cell>
          <cell r="B4348" t="str">
            <v xml:space="preserve">К Партизан 77 кв 56 ЦО </v>
          </cell>
          <cell r="C4348" t="str">
            <v xml:space="preserve">Население </v>
          </cell>
          <cell r="D4348">
            <v>64.5</v>
          </cell>
          <cell r="E4348">
            <v>0</v>
          </cell>
          <cell r="F4348">
            <v>227.4738762905892</v>
          </cell>
          <cell r="G4348">
            <v>0.35399999999999998</v>
          </cell>
          <cell r="H4348">
            <v>1.19</v>
          </cell>
          <cell r="I4348">
            <v>4.5999999999999996</v>
          </cell>
          <cell r="J4348" t="str">
            <v xml:space="preserve">5 </v>
          </cell>
          <cell r="K4348">
            <v>167</v>
          </cell>
          <cell r="L4348">
            <v>3.7009999999999999E-3</v>
          </cell>
          <cell r="M4348">
            <v>-19</v>
          </cell>
          <cell r="N4348">
            <v>18</v>
          </cell>
          <cell r="O4348">
            <v>1</v>
          </cell>
          <cell r="P4348">
            <v>5.4020000000000001</v>
          </cell>
          <cell r="Q4348">
            <v>6.4180000000000001</v>
          </cell>
          <cell r="R4348">
            <v>6.4180000000000001</v>
          </cell>
        </row>
        <row r="4349">
          <cell r="A4349" t="str">
            <v xml:space="preserve">ПРОЕЗД МИРНЫЙ 6 </v>
          </cell>
          <cell r="B4349" t="str">
            <v xml:space="preserve">К Партизан 77 кв 57 ЦО </v>
          </cell>
          <cell r="C4349" t="str">
            <v xml:space="preserve">Население </v>
          </cell>
          <cell r="D4349">
            <v>74.2</v>
          </cell>
          <cell r="E4349">
            <v>0</v>
          </cell>
          <cell r="F4349">
            <v>261.68312590328247</v>
          </cell>
          <cell r="G4349">
            <v>0.35399999999999998</v>
          </cell>
          <cell r="H4349">
            <v>1.19</v>
          </cell>
          <cell r="I4349">
            <v>4.5999999999999996</v>
          </cell>
          <cell r="J4349" t="str">
            <v xml:space="preserve">5 </v>
          </cell>
          <cell r="K4349">
            <v>167</v>
          </cell>
          <cell r="L4349">
            <v>4.2579999999999996E-3</v>
          </cell>
          <cell r="M4349">
            <v>-19</v>
          </cell>
          <cell r="N4349">
            <v>18</v>
          </cell>
          <cell r="O4349">
            <v>1</v>
          </cell>
          <cell r="P4349">
            <v>6.2169999999999996</v>
          </cell>
          <cell r="Q4349">
            <v>7.3849999999999998</v>
          </cell>
          <cell r="R4349">
            <v>7.3849999999999998</v>
          </cell>
        </row>
        <row r="4350">
          <cell r="A4350" t="str">
            <v xml:space="preserve">ПРОЕЗД МИРНЫЙ 6 </v>
          </cell>
          <cell r="B4350" t="str">
            <v xml:space="preserve">К Партизан 77 кв 58 ЦО </v>
          </cell>
          <cell r="C4350" t="str">
            <v xml:space="preserve">Население </v>
          </cell>
          <cell r="D4350">
            <v>64.5</v>
          </cell>
          <cell r="E4350">
            <v>0</v>
          </cell>
          <cell r="F4350">
            <v>227.4738762905892</v>
          </cell>
          <cell r="G4350">
            <v>0.35399999999999998</v>
          </cell>
          <cell r="H4350">
            <v>1.19</v>
          </cell>
          <cell r="I4350">
            <v>4.5999999999999996</v>
          </cell>
          <cell r="J4350" t="str">
            <v xml:space="preserve">5 </v>
          </cell>
          <cell r="K4350">
            <v>167</v>
          </cell>
          <cell r="L4350">
            <v>3.7009999999999999E-3</v>
          </cell>
          <cell r="M4350">
            <v>-19</v>
          </cell>
          <cell r="N4350">
            <v>18</v>
          </cell>
          <cell r="O4350">
            <v>1</v>
          </cell>
          <cell r="P4350">
            <v>5.4020000000000001</v>
          </cell>
          <cell r="Q4350">
            <v>6.4180000000000001</v>
          </cell>
          <cell r="R4350">
            <v>6.4180000000000001</v>
          </cell>
        </row>
        <row r="4351">
          <cell r="A4351" t="str">
            <v xml:space="preserve">ПРОЕЗД МИРНЫЙ 6 </v>
          </cell>
          <cell r="B4351" t="str">
            <v xml:space="preserve">К Партизан 77 кв 60 ЦО </v>
          </cell>
          <cell r="C4351" t="str">
            <v xml:space="preserve">Население </v>
          </cell>
          <cell r="D4351">
            <v>75.8</v>
          </cell>
          <cell r="E4351">
            <v>0</v>
          </cell>
          <cell r="F4351">
            <v>267.32588872599473</v>
          </cell>
          <cell r="G4351">
            <v>0.35399999999999998</v>
          </cell>
          <cell r="H4351">
            <v>1.19</v>
          </cell>
          <cell r="I4351">
            <v>4.5999999999999996</v>
          </cell>
          <cell r="J4351" t="str">
            <v xml:space="preserve">5 </v>
          </cell>
          <cell r="K4351">
            <v>167</v>
          </cell>
          <cell r="L4351">
            <v>4.3500000000000006E-3</v>
          </cell>
          <cell r="M4351">
            <v>-19</v>
          </cell>
          <cell r="N4351">
            <v>18</v>
          </cell>
          <cell r="O4351">
            <v>1</v>
          </cell>
          <cell r="P4351">
            <v>6.3490000000000002</v>
          </cell>
          <cell r="Q4351">
            <v>7.54</v>
          </cell>
          <cell r="R4351">
            <v>7.54</v>
          </cell>
        </row>
        <row r="4352">
          <cell r="A4352" t="str">
            <v xml:space="preserve">ПРОЕЗД МИРНЫЙ 6 </v>
          </cell>
          <cell r="B4352" t="str">
            <v xml:space="preserve">К Партизан 77 кв 61 ЦО </v>
          </cell>
          <cell r="C4352" t="str">
            <v xml:space="preserve">Население </v>
          </cell>
          <cell r="D4352">
            <v>58</v>
          </cell>
          <cell r="E4352">
            <v>0</v>
          </cell>
          <cell r="F4352">
            <v>204.55015232332053</v>
          </cell>
          <cell r="G4352">
            <v>0.35399999999999998</v>
          </cell>
          <cell r="H4352">
            <v>1.19</v>
          </cell>
          <cell r="I4352">
            <v>4.5999999999999996</v>
          </cell>
          <cell r="J4352" t="str">
            <v xml:space="preserve">5 </v>
          </cell>
          <cell r="K4352">
            <v>167</v>
          </cell>
          <cell r="L4352">
            <v>3.3279999999999998E-3</v>
          </cell>
          <cell r="M4352">
            <v>-19</v>
          </cell>
          <cell r="N4352">
            <v>18</v>
          </cell>
          <cell r="O4352">
            <v>1</v>
          </cell>
          <cell r="P4352">
            <v>4.859</v>
          </cell>
          <cell r="Q4352">
            <v>5.7709999999999999</v>
          </cell>
          <cell r="R4352">
            <v>5.7709999999999999</v>
          </cell>
        </row>
        <row r="4353">
          <cell r="A4353" t="str">
            <v xml:space="preserve">ПРОЕЗД МИРНЫЙ 6 </v>
          </cell>
          <cell r="B4353" t="str">
            <v xml:space="preserve">К Партизан 77 кв 62 ЦО </v>
          </cell>
          <cell r="C4353" t="str">
            <v xml:space="preserve">Население </v>
          </cell>
          <cell r="D4353">
            <v>76.599999999999994</v>
          </cell>
          <cell r="E4353">
            <v>0</v>
          </cell>
          <cell r="F4353">
            <v>270.14727013735086</v>
          </cell>
          <cell r="G4353">
            <v>0.35399999999999998</v>
          </cell>
          <cell r="H4353">
            <v>1.19</v>
          </cell>
          <cell r="I4353">
            <v>4.5999999999999996</v>
          </cell>
          <cell r="J4353" t="str">
            <v xml:space="preserve">5 </v>
          </cell>
          <cell r="K4353">
            <v>167</v>
          </cell>
          <cell r="L4353">
            <v>4.3959999999999997E-3</v>
          </cell>
          <cell r="M4353">
            <v>-19</v>
          </cell>
          <cell r="N4353">
            <v>18</v>
          </cell>
          <cell r="O4353">
            <v>1</v>
          </cell>
          <cell r="P4353">
            <v>6.4189999999999996</v>
          </cell>
          <cell r="Q4353">
            <v>7.6230000000000002</v>
          </cell>
          <cell r="R4353">
            <v>7.6230000000000002</v>
          </cell>
        </row>
        <row r="4354">
          <cell r="A4354" t="str">
            <v xml:space="preserve">ПРОЕЗД МИРНЫЙ 6 </v>
          </cell>
          <cell r="B4354" t="str">
            <v xml:space="preserve">К Партизан 77 кв 63 ЦО </v>
          </cell>
          <cell r="C4354" t="str">
            <v xml:space="preserve">Население </v>
          </cell>
          <cell r="D4354">
            <v>64.3</v>
          </cell>
          <cell r="E4354">
            <v>0</v>
          </cell>
          <cell r="F4354">
            <v>226.76853093775014</v>
          </cell>
          <cell r="G4354">
            <v>0.35399999999999998</v>
          </cell>
          <cell r="H4354">
            <v>1.19</v>
          </cell>
          <cell r="I4354">
            <v>4.5999999999999996</v>
          </cell>
          <cell r="J4354" t="str">
            <v xml:space="preserve">5 </v>
          </cell>
          <cell r="K4354">
            <v>167</v>
          </cell>
          <cell r="L4354">
            <v>3.6900000000000001E-3</v>
          </cell>
          <cell r="M4354">
            <v>-19</v>
          </cell>
          <cell r="N4354">
            <v>18</v>
          </cell>
          <cell r="O4354">
            <v>1</v>
          </cell>
          <cell r="P4354">
            <v>5.3870000000000005</v>
          </cell>
          <cell r="Q4354">
            <v>6.3959999999999999</v>
          </cell>
          <cell r="R4354">
            <v>6.3959999999999999</v>
          </cell>
        </row>
        <row r="4355">
          <cell r="A4355" t="str">
            <v xml:space="preserve">ПРОЕЗД МИРНЫЙ 6 </v>
          </cell>
          <cell r="B4355" t="str">
            <v xml:space="preserve">К Партизан 77 кв 64 ЦО </v>
          </cell>
          <cell r="C4355" t="str">
            <v xml:space="preserve">Население </v>
          </cell>
          <cell r="D4355">
            <v>76.099999999999994</v>
          </cell>
          <cell r="E4355">
            <v>0</v>
          </cell>
          <cell r="F4355">
            <v>268.38390675525329</v>
          </cell>
          <cell r="G4355">
            <v>0.35399999999999998</v>
          </cell>
          <cell r="H4355">
            <v>1.19</v>
          </cell>
          <cell r="I4355">
            <v>4.5999999999999996</v>
          </cell>
          <cell r="J4355" t="str">
            <v xml:space="preserve">5 </v>
          </cell>
          <cell r="K4355">
            <v>167</v>
          </cell>
          <cell r="L4355">
            <v>4.3670000000000002E-3</v>
          </cell>
          <cell r="M4355">
            <v>-19</v>
          </cell>
          <cell r="N4355">
            <v>18</v>
          </cell>
          <cell r="O4355">
            <v>1</v>
          </cell>
          <cell r="P4355">
            <v>6.375</v>
          </cell>
          <cell r="Q4355">
            <v>7.5730000000000004</v>
          </cell>
          <cell r="R4355">
            <v>7.5730000000000004</v>
          </cell>
        </row>
        <row r="4356">
          <cell r="A4356" t="str">
            <v xml:space="preserve">ПРОЕЗД МИРНЫЙ 6 </v>
          </cell>
          <cell r="B4356" t="str">
            <v xml:space="preserve">К Партизан 77 кв 65 ЦО </v>
          </cell>
          <cell r="C4356" t="str">
            <v xml:space="preserve">Население </v>
          </cell>
          <cell r="D4356">
            <v>64.400000000000006</v>
          </cell>
          <cell r="E4356">
            <v>0</v>
          </cell>
          <cell r="F4356">
            <v>227.1212036141697</v>
          </cell>
          <cell r="G4356">
            <v>0.35399999999999998</v>
          </cell>
          <cell r="H4356">
            <v>1.19</v>
          </cell>
          <cell r="I4356">
            <v>4.5999999999999996</v>
          </cell>
          <cell r="J4356" t="str">
            <v xml:space="preserve">5 </v>
          </cell>
          <cell r="K4356">
            <v>167</v>
          </cell>
          <cell r="L4356">
            <v>3.6959999999999996E-3</v>
          </cell>
          <cell r="M4356">
            <v>-19</v>
          </cell>
          <cell r="N4356">
            <v>18</v>
          </cell>
          <cell r="O4356">
            <v>1</v>
          </cell>
          <cell r="P4356">
            <v>5.3959999999999999</v>
          </cell>
          <cell r="Q4356">
            <v>6.407</v>
          </cell>
          <cell r="R4356">
            <v>6.407</v>
          </cell>
        </row>
        <row r="4357">
          <cell r="A4357" t="str">
            <v xml:space="preserve">ПРОЕЗД МИРНЫЙ 6 </v>
          </cell>
          <cell r="B4357" t="str">
            <v xml:space="preserve">К Партизан 77 кв 66 </v>
          </cell>
          <cell r="C4357" t="str">
            <v xml:space="preserve">Население </v>
          </cell>
          <cell r="D4357">
            <v>75.099999999999994</v>
          </cell>
          <cell r="E4357">
            <v>0</v>
          </cell>
          <cell r="F4357">
            <v>264.8571799910581</v>
          </cell>
          <cell r="G4357">
            <v>0.35399999999999998</v>
          </cell>
          <cell r="H4357">
            <v>1.19</v>
          </cell>
          <cell r="I4357">
            <v>4.5999999999999996</v>
          </cell>
          <cell r="J4357" t="str">
            <v xml:space="preserve">5 </v>
          </cell>
          <cell r="K4357">
            <v>167</v>
          </cell>
          <cell r="L4357">
            <v>4.3100000000000005E-3</v>
          </cell>
          <cell r="M4357">
            <v>-19</v>
          </cell>
          <cell r="N4357">
            <v>18</v>
          </cell>
          <cell r="O4357">
            <v>1</v>
          </cell>
          <cell r="P4357">
            <v>6.2919999999999998</v>
          </cell>
          <cell r="Q4357">
            <v>7.4740000000000002</v>
          </cell>
          <cell r="R4357">
            <v>7.4740000000000002</v>
          </cell>
        </row>
        <row r="4358">
          <cell r="A4358" t="str">
            <v xml:space="preserve">ПРОЕЗД МИРНЫЙ 6 </v>
          </cell>
          <cell r="B4358" t="str">
            <v xml:space="preserve">К Партизан 77 кв 67 ЦО </v>
          </cell>
          <cell r="C4358" t="str">
            <v xml:space="preserve">Население </v>
          </cell>
          <cell r="D4358">
            <v>64.8</v>
          </cell>
          <cell r="E4358">
            <v>0</v>
          </cell>
          <cell r="F4358">
            <v>228.53189431984774</v>
          </cell>
          <cell r="G4358">
            <v>0.35399999999999998</v>
          </cell>
          <cell r="H4358">
            <v>1.19</v>
          </cell>
          <cell r="I4358">
            <v>4.5999999999999996</v>
          </cell>
          <cell r="J4358" t="str">
            <v xml:space="preserve">5 </v>
          </cell>
          <cell r="K4358">
            <v>167</v>
          </cell>
          <cell r="L4358">
            <v>3.7759999999999998E-3</v>
          </cell>
          <cell r="M4358">
            <v>-19</v>
          </cell>
          <cell r="N4358">
            <v>18</v>
          </cell>
          <cell r="O4358">
            <v>1</v>
          </cell>
          <cell r="P4358">
            <v>5.5120000000000005</v>
          </cell>
          <cell r="Q4358">
            <v>6.4459999999999997</v>
          </cell>
          <cell r="R4358">
            <v>6.4459999999999997</v>
          </cell>
        </row>
        <row r="4359">
          <cell r="A4359" t="str">
            <v xml:space="preserve">ПРОЕЗД МИРНЫЙ 6 </v>
          </cell>
          <cell r="B4359" t="str">
            <v xml:space="preserve">К Партизан 77 кв 68 ЦО </v>
          </cell>
          <cell r="C4359" t="str">
            <v xml:space="preserve">Население </v>
          </cell>
          <cell r="D4359">
            <v>75.099999999999994</v>
          </cell>
          <cell r="E4359">
            <v>0</v>
          </cell>
          <cell r="F4359">
            <v>264.8571799910581</v>
          </cell>
          <cell r="G4359">
            <v>0.35399999999999998</v>
          </cell>
          <cell r="H4359">
            <v>1.19</v>
          </cell>
          <cell r="I4359">
            <v>4.5999999999999996</v>
          </cell>
          <cell r="J4359" t="str">
            <v xml:space="preserve">5 </v>
          </cell>
          <cell r="K4359">
            <v>167</v>
          </cell>
          <cell r="L4359">
            <v>4.3100000000000005E-3</v>
          </cell>
          <cell r="M4359">
            <v>-19</v>
          </cell>
          <cell r="N4359">
            <v>18</v>
          </cell>
          <cell r="O4359">
            <v>1</v>
          </cell>
          <cell r="P4359">
            <v>6.2919999999999998</v>
          </cell>
          <cell r="Q4359">
            <v>7.4740000000000002</v>
          </cell>
          <cell r="R4359">
            <v>7.4740000000000002</v>
          </cell>
        </row>
        <row r="4360">
          <cell r="A4360" t="str">
            <v xml:space="preserve">ПРОЕЗД МИРНЫЙ 6 </v>
          </cell>
          <cell r="B4360" t="str">
            <v xml:space="preserve">К Партизан 77 кв 69 ЦО </v>
          </cell>
          <cell r="C4360" t="str">
            <v xml:space="preserve">Население </v>
          </cell>
          <cell r="D4360">
            <v>65.8</v>
          </cell>
          <cell r="E4360">
            <v>0</v>
          </cell>
          <cell r="F4360">
            <v>232.05862108404293</v>
          </cell>
          <cell r="G4360">
            <v>0.35399999999999998</v>
          </cell>
          <cell r="H4360">
            <v>1.19</v>
          </cell>
          <cell r="I4360">
            <v>4.5999999999999996</v>
          </cell>
          <cell r="J4360" t="str">
            <v xml:space="preserve">5 </v>
          </cell>
          <cell r="K4360">
            <v>167</v>
          </cell>
          <cell r="L4360">
            <v>3.7759999999999998E-3</v>
          </cell>
          <cell r="M4360">
            <v>-19</v>
          </cell>
          <cell r="N4360">
            <v>18</v>
          </cell>
          <cell r="O4360">
            <v>1</v>
          </cell>
          <cell r="P4360">
            <v>5.5120000000000005</v>
          </cell>
          <cell r="Q4360">
            <v>6.5449999999999999</v>
          </cell>
          <cell r="R4360">
            <v>6.5449999999999999</v>
          </cell>
        </row>
        <row r="4361">
          <cell r="A4361" t="str">
            <v xml:space="preserve">ПРОЕЗД МИРНЫЙ 6 </v>
          </cell>
          <cell r="B4361" t="str">
            <v xml:space="preserve">К Партизан 77 кв 70 ЦО </v>
          </cell>
          <cell r="C4361" t="str">
            <v xml:space="preserve">Население </v>
          </cell>
          <cell r="D4361">
            <v>65.2</v>
          </cell>
          <cell r="E4361">
            <v>0</v>
          </cell>
          <cell r="F4361">
            <v>229.94258502552583</v>
          </cell>
          <cell r="G4361">
            <v>0.35399999999999998</v>
          </cell>
          <cell r="H4361">
            <v>1.19</v>
          </cell>
          <cell r="I4361">
            <v>4.5999999999999996</v>
          </cell>
          <cell r="J4361" t="str">
            <v xml:space="preserve">5 </v>
          </cell>
          <cell r="K4361">
            <v>167</v>
          </cell>
          <cell r="L4361">
            <v>3.741E-3</v>
          </cell>
          <cell r="M4361">
            <v>-19</v>
          </cell>
          <cell r="N4361">
            <v>18</v>
          </cell>
          <cell r="O4361">
            <v>1</v>
          </cell>
          <cell r="P4361">
            <v>5.4619999999999997</v>
          </cell>
          <cell r="Q4361">
            <v>6.4889999999999999</v>
          </cell>
          <cell r="R4361">
            <v>6.4889999999999999</v>
          </cell>
        </row>
        <row r="4362">
          <cell r="A4362" t="str">
            <v xml:space="preserve">ПРОЕЗД МИРНЫЙ 6 </v>
          </cell>
          <cell r="B4362" t="str">
            <v xml:space="preserve">К Партизан 77 кв 71 ЦО </v>
          </cell>
          <cell r="C4362" t="str">
            <v xml:space="preserve">Население </v>
          </cell>
          <cell r="D4362">
            <v>78.3</v>
          </cell>
          <cell r="E4362">
            <v>0</v>
          </cell>
          <cell r="F4362">
            <v>276.14270563648267</v>
          </cell>
          <cell r="G4362">
            <v>0.35399999999999998</v>
          </cell>
          <cell r="H4362">
            <v>1.19</v>
          </cell>
          <cell r="I4362">
            <v>4.5999999999999996</v>
          </cell>
          <cell r="J4362" t="str">
            <v xml:space="preserve">5 </v>
          </cell>
          <cell r="K4362">
            <v>167</v>
          </cell>
          <cell r="L4362">
            <v>4.4929999999999996E-3</v>
          </cell>
          <cell r="M4362">
            <v>-19</v>
          </cell>
          <cell r="N4362">
            <v>18</v>
          </cell>
          <cell r="O4362">
            <v>1</v>
          </cell>
          <cell r="P4362">
            <v>6.5590000000000002</v>
          </cell>
          <cell r="Q4362">
            <v>7.7889999999999997</v>
          </cell>
          <cell r="R4362">
            <v>7.7889999999999997</v>
          </cell>
        </row>
        <row r="4363">
          <cell r="A4363" t="str">
            <v xml:space="preserve">ПРОЕЗД МИРНЫЙ 6 </v>
          </cell>
          <cell r="B4363" t="str">
            <v xml:space="preserve">К Партизан 77 кв 72 ЦО </v>
          </cell>
          <cell r="C4363" t="str">
            <v xml:space="preserve">Население </v>
          </cell>
          <cell r="D4363">
            <v>63.7</v>
          </cell>
          <cell r="E4363">
            <v>0</v>
          </cell>
          <cell r="F4363">
            <v>224.65249487923307</v>
          </cell>
          <cell r="G4363">
            <v>0.35399999999999998</v>
          </cell>
          <cell r="H4363">
            <v>1.19</v>
          </cell>
          <cell r="I4363">
            <v>4.5999999999999996</v>
          </cell>
          <cell r="J4363" t="str">
            <v xml:space="preserve">5 </v>
          </cell>
          <cell r="K4363">
            <v>167</v>
          </cell>
          <cell r="L4363">
            <v>3.6549999999999998E-3</v>
          </cell>
          <cell r="M4363">
            <v>-19</v>
          </cell>
          <cell r="N4363">
            <v>18</v>
          </cell>
          <cell r="O4363">
            <v>1</v>
          </cell>
          <cell r="P4363">
            <v>5.3369999999999997</v>
          </cell>
          <cell r="Q4363">
            <v>6.34</v>
          </cell>
          <cell r="R4363">
            <v>6.34</v>
          </cell>
        </row>
        <row r="4364">
          <cell r="A4364" t="str">
            <v xml:space="preserve">ПРОЕЗД МИРНЫЙ 6 </v>
          </cell>
          <cell r="B4364" t="str">
            <v xml:space="preserve">К Партизан 77 кв 73 ЦО </v>
          </cell>
          <cell r="C4364" t="str">
            <v xml:space="preserve">Население </v>
          </cell>
          <cell r="D4364">
            <v>76.400000000000006</v>
          </cell>
          <cell r="E4364">
            <v>0</v>
          </cell>
          <cell r="F4364">
            <v>269.44192478451185</v>
          </cell>
          <cell r="G4364">
            <v>0.35399999999999998</v>
          </cell>
          <cell r="H4364">
            <v>1.19</v>
          </cell>
          <cell r="I4364">
            <v>4.5999999999999996</v>
          </cell>
          <cell r="J4364" t="str">
            <v xml:space="preserve">5 </v>
          </cell>
          <cell r="K4364">
            <v>167</v>
          </cell>
          <cell r="L4364">
            <v>4.3839999999999999E-3</v>
          </cell>
          <cell r="M4364">
            <v>-19</v>
          </cell>
          <cell r="N4364">
            <v>18</v>
          </cell>
          <cell r="O4364">
            <v>1</v>
          </cell>
          <cell r="P4364">
            <v>6.4</v>
          </cell>
          <cell r="Q4364">
            <v>7.601</v>
          </cell>
          <cell r="R4364">
            <v>7.601</v>
          </cell>
        </row>
        <row r="4365">
          <cell r="A4365" t="str">
            <v xml:space="preserve">ПРОЕЗД МИРНЫЙ 6 </v>
          </cell>
          <cell r="B4365" t="str">
            <v xml:space="preserve">К Партизан 77 кв 74 ЦО </v>
          </cell>
          <cell r="C4365" t="str">
            <v xml:space="preserve">Население </v>
          </cell>
          <cell r="D4365">
            <v>65.3</v>
          </cell>
          <cell r="E4365">
            <v>0</v>
          </cell>
          <cell r="F4365">
            <v>230.29525770194533</v>
          </cell>
          <cell r="G4365">
            <v>0.35399999999999998</v>
          </cell>
          <cell r="H4365">
            <v>1.19</v>
          </cell>
          <cell r="I4365">
            <v>4.5999999999999996</v>
          </cell>
          <cell r="J4365" t="str">
            <v xml:space="preserve">5 </v>
          </cell>
          <cell r="K4365">
            <v>167</v>
          </cell>
          <cell r="L4365">
            <v>3.7469999999999999E-3</v>
          </cell>
          <cell r="M4365">
            <v>-19</v>
          </cell>
          <cell r="N4365">
            <v>18</v>
          </cell>
          <cell r="O4365">
            <v>1</v>
          </cell>
          <cell r="P4365">
            <v>5.4710000000000001</v>
          </cell>
          <cell r="Q4365">
            <v>6.4960000000000004</v>
          </cell>
          <cell r="R4365">
            <v>6.4960000000000004</v>
          </cell>
        </row>
        <row r="4366">
          <cell r="A4366" t="str">
            <v xml:space="preserve">ПРОЕЗД МИРНЫЙ 6 </v>
          </cell>
          <cell r="B4366" t="str">
            <v xml:space="preserve">К Партизан 77 кв 75 ЦО </v>
          </cell>
          <cell r="C4366" t="str">
            <v xml:space="preserve">Население </v>
          </cell>
          <cell r="D4366">
            <v>76.3</v>
          </cell>
          <cell r="E4366">
            <v>0</v>
          </cell>
          <cell r="F4366">
            <v>269.08925210809235</v>
          </cell>
          <cell r="G4366">
            <v>0.35399999999999998</v>
          </cell>
          <cell r="H4366">
            <v>1.19</v>
          </cell>
          <cell r="I4366">
            <v>4.5999999999999996</v>
          </cell>
          <cell r="J4366" t="str">
            <v xml:space="preserve">5 </v>
          </cell>
          <cell r="K4366">
            <v>167</v>
          </cell>
          <cell r="L4366">
            <v>4.3779999999999999E-3</v>
          </cell>
          <cell r="M4366">
            <v>-19</v>
          </cell>
          <cell r="N4366">
            <v>18</v>
          </cell>
          <cell r="O4366">
            <v>1</v>
          </cell>
          <cell r="P4366">
            <v>6.3920000000000003</v>
          </cell>
          <cell r="Q4366">
            <v>7.5910000000000002</v>
          </cell>
          <cell r="R4366">
            <v>7.5910000000000002</v>
          </cell>
        </row>
        <row r="4367">
          <cell r="A4367" t="str">
            <v xml:space="preserve">ПРОЕЗД МИРНЫЙ 6 </v>
          </cell>
          <cell r="B4367" t="str">
            <v xml:space="preserve">К Партизан 77 кв 76 ЦО </v>
          </cell>
          <cell r="C4367" t="str">
            <v xml:space="preserve">Население </v>
          </cell>
          <cell r="D4367">
            <v>63.1</v>
          </cell>
          <cell r="E4367">
            <v>0</v>
          </cell>
          <cell r="F4367">
            <v>222.53645882071595</v>
          </cell>
          <cell r="G4367">
            <v>0.35399999999999998</v>
          </cell>
          <cell r="H4367">
            <v>1.19</v>
          </cell>
          <cell r="I4367">
            <v>4.5999999999999996</v>
          </cell>
          <cell r="J4367" t="str">
            <v xml:space="preserve">5 </v>
          </cell>
          <cell r="K4367">
            <v>167</v>
          </cell>
          <cell r="L4367">
            <v>3.6209999999999997E-3</v>
          </cell>
          <cell r="M4367">
            <v>-19</v>
          </cell>
          <cell r="N4367">
            <v>18</v>
          </cell>
          <cell r="O4367">
            <v>1</v>
          </cell>
          <cell r="P4367">
            <v>5.2859999999999996</v>
          </cell>
          <cell r="Q4367">
            <v>6.2789999999999999</v>
          </cell>
          <cell r="R4367">
            <v>6.2789999999999999</v>
          </cell>
        </row>
        <row r="4368">
          <cell r="A4368" t="str">
            <v xml:space="preserve">ПРОЕЗД МИРНЫЙ 6 </v>
          </cell>
          <cell r="B4368" t="str">
            <v xml:space="preserve">К Партизан 77 кв 77 ЦО </v>
          </cell>
          <cell r="C4368" t="str">
            <v xml:space="preserve">Население </v>
          </cell>
          <cell r="D4368">
            <v>76.3</v>
          </cell>
          <cell r="E4368">
            <v>0</v>
          </cell>
          <cell r="F4368">
            <v>269.08925210809235</v>
          </cell>
          <cell r="G4368">
            <v>0.35399999999999998</v>
          </cell>
          <cell r="H4368">
            <v>1.19</v>
          </cell>
          <cell r="I4368">
            <v>4.5999999999999996</v>
          </cell>
          <cell r="J4368" t="str">
            <v xml:space="preserve">5 </v>
          </cell>
          <cell r="K4368">
            <v>167</v>
          </cell>
          <cell r="L4368">
            <v>4.3779999999999999E-3</v>
          </cell>
          <cell r="M4368">
            <v>-19</v>
          </cell>
          <cell r="N4368">
            <v>18</v>
          </cell>
          <cell r="O4368">
            <v>1</v>
          </cell>
          <cell r="P4368">
            <v>6.3920000000000003</v>
          </cell>
          <cell r="Q4368">
            <v>7.5910000000000002</v>
          </cell>
          <cell r="R4368">
            <v>7.5910000000000002</v>
          </cell>
        </row>
        <row r="4369">
          <cell r="A4369" t="str">
            <v xml:space="preserve">ПРОЕЗД МИРНЫЙ 6 </v>
          </cell>
          <cell r="B4369" t="str">
            <v xml:space="preserve">К Партизан 77 кв 78 ЦО </v>
          </cell>
          <cell r="C4369" t="str">
            <v xml:space="preserve">Население </v>
          </cell>
          <cell r="D4369">
            <v>76</v>
          </cell>
          <cell r="E4369">
            <v>0</v>
          </cell>
          <cell r="F4369">
            <v>268.03123407883379</v>
          </cell>
          <cell r="G4369">
            <v>0.35399999999999998</v>
          </cell>
          <cell r="H4369">
            <v>1.19</v>
          </cell>
          <cell r="I4369">
            <v>4.5999999999999996</v>
          </cell>
          <cell r="J4369" t="str">
            <v xml:space="preserve">5 </v>
          </cell>
          <cell r="K4369">
            <v>167</v>
          </cell>
          <cell r="L4369">
            <v>4.3609999999999994E-3</v>
          </cell>
          <cell r="M4369">
            <v>-19</v>
          </cell>
          <cell r="N4369">
            <v>18</v>
          </cell>
          <cell r="O4369">
            <v>1</v>
          </cell>
          <cell r="P4369">
            <v>6.367</v>
          </cell>
          <cell r="Q4369">
            <v>7.5629999999999997</v>
          </cell>
          <cell r="R4369">
            <v>7.5629999999999997</v>
          </cell>
        </row>
        <row r="4370">
          <cell r="A4370" t="str">
            <v xml:space="preserve">ПРОЕЗД МИРНЫЙ 6 </v>
          </cell>
          <cell r="B4370" t="str">
            <v xml:space="preserve">К Партизан 77 кв 79 ЦО </v>
          </cell>
          <cell r="C4370" t="str">
            <v xml:space="preserve">Население </v>
          </cell>
          <cell r="D4370">
            <v>63.1</v>
          </cell>
          <cell r="E4370">
            <v>0</v>
          </cell>
          <cell r="F4370">
            <v>222.53645882071595</v>
          </cell>
          <cell r="G4370">
            <v>0.35399999999999998</v>
          </cell>
          <cell r="H4370">
            <v>1.19</v>
          </cell>
          <cell r="I4370">
            <v>4.5999999999999996</v>
          </cell>
          <cell r="J4370" t="str">
            <v xml:space="preserve">5 </v>
          </cell>
          <cell r="K4370">
            <v>167</v>
          </cell>
          <cell r="L4370">
            <v>3.6209999999999997E-3</v>
          </cell>
          <cell r="M4370">
            <v>-19</v>
          </cell>
          <cell r="N4370">
            <v>18</v>
          </cell>
          <cell r="O4370">
            <v>1</v>
          </cell>
          <cell r="P4370">
            <v>5.2859999999999996</v>
          </cell>
          <cell r="Q4370">
            <v>6.2789999999999999</v>
          </cell>
          <cell r="R4370">
            <v>6.2789999999999999</v>
          </cell>
        </row>
        <row r="4371">
          <cell r="A4371" t="str">
            <v xml:space="preserve">ПРОЕЗД МИРНЫЙ 6 </v>
          </cell>
          <cell r="B4371" t="str">
            <v xml:space="preserve">К Партизан 77 кв 80 ЦО </v>
          </cell>
          <cell r="C4371" t="str">
            <v xml:space="preserve">Население </v>
          </cell>
          <cell r="D4371">
            <v>76.400000000000006</v>
          </cell>
          <cell r="E4371">
            <v>0</v>
          </cell>
          <cell r="F4371">
            <v>269.44192478451185</v>
          </cell>
          <cell r="G4371">
            <v>0.35399999999999998</v>
          </cell>
          <cell r="H4371">
            <v>1.19</v>
          </cell>
          <cell r="I4371">
            <v>4.5999999999999996</v>
          </cell>
          <cell r="J4371" t="str">
            <v xml:space="preserve">5 </v>
          </cell>
          <cell r="K4371">
            <v>167</v>
          </cell>
          <cell r="L4371">
            <v>4.3839999999999999E-3</v>
          </cell>
          <cell r="M4371">
            <v>-19</v>
          </cell>
          <cell r="N4371">
            <v>18</v>
          </cell>
          <cell r="O4371">
            <v>1</v>
          </cell>
          <cell r="P4371">
            <v>6.4</v>
          </cell>
          <cell r="Q4371">
            <v>7.601</v>
          </cell>
          <cell r="R4371">
            <v>7.601</v>
          </cell>
        </row>
        <row r="4372">
          <cell r="A4372" t="str">
            <v xml:space="preserve">ПРОЕЗД МИРНЫЙ 6 </v>
          </cell>
          <cell r="B4372" t="str">
            <v xml:space="preserve">К Партизан 77 кв 81 ЦО </v>
          </cell>
          <cell r="C4372" t="str">
            <v xml:space="preserve">Население </v>
          </cell>
          <cell r="D4372">
            <v>65.3</v>
          </cell>
          <cell r="E4372">
            <v>0</v>
          </cell>
          <cell r="F4372">
            <v>230.29525770194533</v>
          </cell>
          <cell r="G4372">
            <v>0.35399999999999998</v>
          </cell>
          <cell r="H4372">
            <v>1.19</v>
          </cell>
          <cell r="I4372">
            <v>4.5999999999999996</v>
          </cell>
          <cell r="J4372" t="str">
            <v xml:space="preserve">5 </v>
          </cell>
          <cell r="K4372">
            <v>167</v>
          </cell>
          <cell r="L4372">
            <v>3.7469999999999999E-3</v>
          </cell>
          <cell r="M4372">
            <v>-19</v>
          </cell>
          <cell r="N4372">
            <v>18</v>
          </cell>
          <cell r="O4372">
            <v>1</v>
          </cell>
          <cell r="P4372">
            <v>5.4710000000000001</v>
          </cell>
          <cell r="Q4372">
            <v>6.4960000000000004</v>
          </cell>
          <cell r="R4372">
            <v>6.4960000000000004</v>
          </cell>
        </row>
        <row r="4373">
          <cell r="A4373" t="str">
            <v xml:space="preserve">ПРОЕЗД МИРНЫЙ 6 </v>
          </cell>
          <cell r="B4373" t="str">
            <v xml:space="preserve">К Партизан 77 кв 82 </v>
          </cell>
          <cell r="C4373" t="str">
            <v xml:space="preserve">Население </v>
          </cell>
          <cell r="D4373">
            <v>76.2</v>
          </cell>
          <cell r="E4373">
            <v>0</v>
          </cell>
          <cell r="F4373">
            <v>268.73657943167285</v>
          </cell>
          <cell r="G4373">
            <v>0.35399999999999998</v>
          </cell>
          <cell r="H4373">
            <v>1.19</v>
          </cell>
          <cell r="I4373">
            <v>4.5999999999999996</v>
          </cell>
          <cell r="J4373" t="str">
            <v xml:space="preserve">5 </v>
          </cell>
          <cell r="K4373">
            <v>167</v>
          </cell>
          <cell r="L4373">
            <v>4.3730000000000002E-3</v>
          </cell>
          <cell r="M4373">
            <v>-19</v>
          </cell>
          <cell r="N4373">
            <v>18</v>
          </cell>
          <cell r="O4373">
            <v>1</v>
          </cell>
          <cell r="P4373">
            <v>6.3860000000000001</v>
          </cell>
          <cell r="Q4373">
            <v>7.5839999999999996</v>
          </cell>
          <cell r="R4373">
            <v>7.5839999999999996</v>
          </cell>
        </row>
        <row r="4374">
          <cell r="A4374" t="str">
            <v xml:space="preserve">ПРОЕЗД МИРНЫЙ 6 </v>
          </cell>
          <cell r="B4374" t="str">
            <v xml:space="preserve">К Партизан 77 кв 83 ЦО </v>
          </cell>
          <cell r="C4374" t="str">
            <v xml:space="preserve">Население </v>
          </cell>
          <cell r="D4374">
            <v>63</v>
          </cell>
          <cell r="E4374">
            <v>0</v>
          </cell>
          <cell r="F4374">
            <v>222.18378614429642</v>
          </cell>
          <cell r="G4374">
            <v>0.35399999999999998</v>
          </cell>
          <cell r="H4374">
            <v>1.19</v>
          </cell>
          <cell r="I4374">
            <v>4.5999999999999996</v>
          </cell>
          <cell r="J4374" t="str">
            <v xml:space="preserve">5 </v>
          </cell>
          <cell r="K4374">
            <v>167</v>
          </cell>
          <cell r="L4374">
            <v>3.6149999999999997E-3</v>
          </cell>
          <cell r="M4374">
            <v>-19</v>
          </cell>
          <cell r="N4374">
            <v>18</v>
          </cell>
          <cell r="O4374">
            <v>1</v>
          </cell>
          <cell r="P4374">
            <v>5.2759999999999998</v>
          </cell>
          <cell r="Q4374">
            <v>6.2690000000000001</v>
          </cell>
          <cell r="R4374">
            <v>6.2690000000000001</v>
          </cell>
        </row>
        <row r="4375">
          <cell r="A4375" t="str">
            <v xml:space="preserve">ПРОЕЗД МИРНЫЙ 6 </v>
          </cell>
          <cell r="B4375" t="str">
            <v xml:space="preserve">К Партизан 77 кв 84 ЦО </v>
          </cell>
          <cell r="C4375" t="str">
            <v xml:space="preserve">Население </v>
          </cell>
          <cell r="D4375">
            <v>76.2</v>
          </cell>
          <cell r="E4375">
            <v>0</v>
          </cell>
          <cell r="F4375">
            <v>268.73657943167285</v>
          </cell>
          <cell r="G4375">
            <v>0.35399999999999998</v>
          </cell>
          <cell r="H4375">
            <v>1.19</v>
          </cell>
          <cell r="I4375">
            <v>4.5999999999999996</v>
          </cell>
          <cell r="J4375" t="str">
            <v xml:space="preserve">5 </v>
          </cell>
          <cell r="K4375">
            <v>167</v>
          </cell>
          <cell r="L4375">
            <v>4.3730000000000002E-3</v>
          </cell>
          <cell r="M4375">
            <v>-19</v>
          </cell>
          <cell r="N4375">
            <v>18</v>
          </cell>
          <cell r="O4375">
            <v>1</v>
          </cell>
          <cell r="P4375">
            <v>6.3860000000000001</v>
          </cell>
          <cell r="Q4375">
            <v>7.5839999999999996</v>
          </cell>
          <cell r="R4375">
            <v>7.5839999999999996</v>
          </cell>
        </row>
        <row r="4376">
          <cell r="A4376" t="str">
            <v xml:space="preserve">ПРОЕЗД МИРНЫЙ 6 </v>
          </cell>
          <cell r="B4376" t="str">
            <v xml:space="preserve">К Партизан 77 кв 85 ЦО </v>
          </cell>
          <cell r="C4376" t="str">
            <v xml:space="preserve">Население </v>
          </cell>
          <cell r="D4376">
            <v>63</v>
          </cell>
          <cell r="E4376">
            <v>0</v>
          </cell>
          <cell r="F4376">
            <v>222.18378614429642</v>
          </cell>
          <cell r="G4376">
            <v>0.35399999999999998</v>
          </cell>
          <cell r="H4376">
            <v>1.19</v>
          </cell>
          <cell r="I4376">
            <v>4.5999999999999996</v>
          </cell>
          <cell r="J4376" t="str">
            <v xml:space="preserve">5 </v>
          </cell>
          <cell r="K4376">
            <v>167</v>
          </cell>
          <cell r="L4376">
            <v>3.6149999999999997E-3</v>
          </cell>
          <cell r="M4376">
            <v>-19</v>
          </cell>
          <cell r="N4376">
            <v>18</v>
          </cell>
          <cell r="O4376">
            <v>1</v>
          </cell>
          <cell r="P4376">
            <v>5.2759999999999998</v>
          </cell>
          <cell r="Q4376">
            <v>6.2690000000000001</v>
          </cell>
          <cell r="R4376">
            <v>6.2690000000000001</v>
          </cell>
        </row>
        <row r="4377">
          <cell r="A4377" t="str">
            <v xml:space="preserve">ПРОЕЗД МИРНЫЙ 6 </v>
          </cell>
          <cell r="B4377" t="str">
            <v xml:space="preserve">К Партизан 77 кв 86 ЦО </v>
          </cell>
          <cell r="C4377" t="str">
            <v xml:space="preserve">Население </v>
          </cell>
          <cell r="D4377">
            <v>51.3</v>
          </cell>
          <cell r="E4377">
            <v>0</v>
          </cell>
          <cell r="F4377">
            <v>180.9210830032128</v>
          </cell>
          <cell r="G4377">
            <v>0.35399999999999998</v>
          </cell>
          <cell r="H4377">
            <v>1.19</v>
          </cell>
          <cell r="I4377">
            <v>4.5999999999999996</v>
          </cell>
          <cell r="J4377" t="str">
            <v xml:space="preserve">5 </v>
          </cell>
          <cell r="K4377">
            <v>167</v>
          </cell>
          <cell r="L4377">
            <v>2.944E-3</v>
          </cell>
          <cell r="M4377">
            <v>-19</v>
          </cell>
          <cell r="N4377">
            <v>18</v>
          </cell>
          <cell r="O4377">
            <v>1</v>
          </cell>
          <cell r="P4377">
            <v>4.2990000000000004</v>
          </cell>
          <cell r="Q4377">
            <v>5.1029999999999998</v>
          </cell>
          <cell r="R4377">
            <v>5.1029999999999998</v>
          </cell>
        </row>
        <row r="4378">
          <cell r="A4378" t="str">
            <v xml:space="preserve">ПРОЕЗД МИРНЫЙ 6 </v>
          </cell>
          <cell r="B4378" t="str">
            <v xml:space="preserve">К Партизан 77 кв 87 ЦО </v>
          </cell>
          <cell r="C4378" t="str">
            <v xml:space="preserve">Население </v>
          </cell>
          <cell r="D4378">
            <v>32.9</v>
          </cell>
          <cell r="E4378">
            <v>0</v>
          </cell>
          <cell r="F4378">
            <v>116.02931054202146</v>
          </cell>
          <cell r="G4378">
            <v>0.35399999999999998</v>
          </cell>
          <cell r="H4378">
            <v>1.19</v>
          </cell>
          <cell r="I4378">
            <v>4.5999999999999996</v>
          </cell>
          <cell r="J4378" t="str">
            <v xml:space="preserve">5 </v>
          </cell>
          <cell r="K4378">
            <v>167</v>
          </cell>
          <cell r="L4378">
            <v>1.8879999999999999E-3</v>
          </cell>
          <cell r="M4378">
            <v>-19</v>
          </cell>
          <cell r="N4378">
            <v>18</v>
          </cell>
          <cell r="O4378">
            <v>1</v>
          </cell>
          <cell r="P4378">
            <v>2.758</v>
          </cell>
          <cell r="Q4378">
            <v>3.2730000000000001</v>
          </cell>
          <cell r="R4378">
            <v>3.2730000000000001</v>
          </cell>
        </row>
        <row r="4379">
          <cell r="A4379" t="str">
            <v xml:space="preserve">ПРОЕЗД МИРНЫЙ 6 </v>
          </cell>
          <cell r="B4379" t="str">
            <v xml:space="preserve">К Партизан 77 кв 88 </v>
          </cell>
          <cell r="C4379" t="str">
            <v xml:space="preserve">Население </v>
          </cell>
          <cell r="D4379">
            <v>51.3</v>
          </cell>
          <cell r="E4379">
            <v>0</v>
          </cell>
          <cell r="F4379">
            <v>180.9210830032128</v>
          </cell>
          <cell r="G4379">
            <v>0.35399999999999998</v>
          </cell>
          <cell r="H4379">
            <v>1.19</v>
          </cell>
          <cell r="I4379">
            <v>4.5999999999999996</v>
          </cell>
          <cell r="J4379" t="str">
            <v xml:space="preserve">5 </v>
          </cell>
          <cell r="K4379">
            <v>167</v>
          </cell>
          <cell r="L4379">
            <v>2.944E-3</v>
          </cell>
          <cell r="M4379">
            <v>-19</v>
          </cell>
          <cell r="N4379">
            <v>18</v>
          </cell>
          <cell r="O4379">
            <v>1</v>
          </cell>
          <cell r="P4379">
            <v>4.2990000000000004</v>
          </cell>
          <cell r="Q4379">
            <v>5.1029999999999998</v>
          </cell>
          <cell r="R4379">
            <v>5.1029999999999998</v>
          </cell>
        </row>
        <row r="4380">
          <cell r="A4380" t="str">
            <v xml:space="preserve">ПРОЕЗД МИРНЫЙ 6 </v>
          </cell>
          <cell r="B4380" t="str">
            <v xml:space="preserve">К Партизан 77 кв 90 </v>
          </cell>
          <cell r="C4380" t="str">
            <v xml:space="preserve">Население </v>
          </cell>
          <cell r="D4380">
            <v>32.799999999999997</v>
          </cell>
          <cell r="E4380">
            <v>0</v>
          </cell>
          <cell r="F4380">
            <v>115.67663786560193</v>
          </cell>
          <cell r="G4380">
            <v>0.35399999999999998</v>
          </cell>
          <cell r="H4380">
            <v>1.19</v>
          </cell>
          <cell r="I4380">
            <v>4.5999999999999996</v>
          </cell>
          <cell r="J4380" t="str">
            <v xml:space="preserve">5 </v>
          </cell>
          <cell r="K4380">
            <v>167</v>
          </cell>
          <cell r="L4380">
            <v>1.882E-3</v>
          </cell>
          <cell r="M4380">
            <v>-19</v>
          </cell>
          <cell r="N4380">
            <v>18</v>
          </cell>
          <cell r="O4380">
            <v>1</v>
          </cell>
          <cell r="P4380">
            <v>2.7469999999999999</v>
          </cell>
          <cell r="Q4380">
            <v>3.2610000000000001</v>
          </cell>
          <cell r="R4380">
            <v>3.2610000000000001</v>
          </cell>
        </row>
        <row r="4381">
          <cell r="A4381" t="str">
            <v xml:space="preserve">ПРОЕЗД МИРНЫЙ 6 </v>
          </cell>
          <cell r="B4381" t="str">
            <v xml:space="preserve">К Партизан 77 кв 91 </v>
          </cell>
          <cell r="C4381" t="str">
            <v xml:space="preserve">Население </v>
          </cell>
          <cell r="D4381">
            <v>49.9</v>
          </cell>
          <cell r="E4381">
            <v>0</v>
          </cell>
          <cell r="F4381">
            <v>175.98366553333955</v>
          </cell>
          <cell r="G4381">
            <v>0.35399999999999998</v>
          </cell>
          <cell r="H4381">
            <v>1.19</v>
          </cell>
          <cell r="I4381">
            <v>4.5999999999999996</v>
          </cell>
          <cell r="J4381" t="str">
            <v xml:space="preserve">5 </v>
          </cell>
          <cell r="K4381">
            <v>167</v>
          </cell>
          <cell r="L4381">
            <v>2.8629999999999997E-3</v>
          </cell>
          <cell r="M4381">
            <v>-19</v>
          </cell>
          <cell r="N4381">
            <v>18</v>
          </cell>
          <cell r="O4381">
            <v>1</v>
          </cell>
          <cell r="P4381">
            <v>4.18</v>
          </cell>
          <cell r="Q4381">
            <v>4.9640000000000004</v>
          </cell>
          <cell r="R4381">
            <v>4.9640000000000004</v>
          </cell>
        </row>
        <row r="4382">
          <cell r="A4382" t="str">
            <v xml:space="preserve">ПРОЕЗД МИРНЫЙ 6 </v>
          </cell>
          <cell r="B4382" t="str">
            <v xml:space="preserve">К Партизан 77 кв 92 ЦО </v>
          </cell>
          <cell r="C4382" t="str">
            <v xml:space="preserve">Население </v>
          </cell>
          <cell r="D4382">
            <v>51.9</v>
          </cell>
          <cell r="E4382">
            <v>0</v>
          </cell>
          <cell r="F4382">
            <v>183.0371190617299</v>
          </cell>
          <cell r="G4382">
            <v>0.35399999999999998</v>
          </cell>
          <cell r="H4382">
            <v>1.19</v>
          </cell>
          <cell r="I4382">
            <v>4.5999999999999996</v>
          </cell>
          <cell r="J4382" t="str">
            <v xml:space="preserve">5 </v>
          </cell>
          <cell r="K4382">
            <v>167</v>
          </cell>
          <cell r="L4382">
            <v>2.9779999999999997E-3</v>
          </cell>
          <cell r="M4382">
            <v>-19</v>
          </cell>
          <cell r="N4382">
            <v>18</v>
          </cell>
          <cell r="O4382">
            <v>1</v>
          </cell>
          <cell r="P4382">
            <v>4.3470000000000004</v>
          </cell>
          <cell r="Q4382">
            <v>5.1639999999999997</v>
          </cell>
          <cell r="R4382">
            <v>5.1639999999999997</v>
          </cell>
        </row>
        <row r="4383">
          <cell r="A4383" t="str">
            <v xml:space="preserve">ПРОЕЗД МИРНЫЙ 6 </v>
          </cell>
          <cell r="B4383" t="str">
            <v xml:space="preserve">К Партизан 77 кв 93 ЦО </v>
          </cell>
          <cell r="C4383" t="str">
            <v xml:space="preserve">Население </v>
          </cell>
          <cell r="D4383">
            <v>32.700000000000003</v>
          </cell>
          <cell r="E4383">
            <v>0</v>
          </cell>
          <cell r="F4383">
            <v>115.32396518918245</v>
          </cell>
          <cell r="G4383">
            <v>0.35399999999999998</v>
          </cell>
          <cell r="H4383">
            <v>1.19</v>
          </cell>
          <cell r="I4383">
            <v>4.5999999999999996</v>
          </cell>
          <cell r="J4383" t="str">
            <v xml:space="preserve">5 </v>
          </cell>
          <cell r="K4383">
            <v>167</v>
          </cell>
          <cell r="L4383">
            <v>1.8759999999999998E-3</v>
          </cell>
          <cell r="M4383">
            <v>-19</v>
          </cell>
          <cell r="N4383">
            <v>18</v>
          </cell>
          <cell r="O4383">
            <v>1</v>
          </cell>
          <cell r="P4383">
            <v>2.738</v>
          </cell>
          <cell r="Q4383">
            <v>3.2560000000000002</v>
          </cell>
          <cell r="R4383">
            <v>3.2560000000000002</v>
          </cell>
        </row>
        <row r="4384">
          <cell r="A4384" t="str">
            <v xml:space="preserve">ПРОЕЗД МИРНЫЙ 6 </v>
          </cell>
          <cell r="B4384" t="str">
            <v xml:space="preserve">К Партизан 77 кв 95 ЦО </v>
          </cell>
          <cell r="C4384" t="str">
            <v xml:space="preserve">Население </v>
          </cell>
          <cell r="D4384">
            <v>49.9</v>
          </cell>
          <cell r="E4384">
            <v>0</v>
          </cell>
          <cell r="F4384">
            <v>175.98366553333955</v>
          </cell>
          <cell r="G4384">
            <v>0.35399999999999998</v>
          </cell>
          <cell r="H4384">
            <v>1.19</v>
          </cell>
          <cell r="I4384">
            <v>4.5999999999999996</v>
          </cell>
          <cell r="J4384" t="str">
            <v xml:space="preserve">5 </v>
          </cell>
          <cell r="K4384">
            <v>167</v>
          </cell>
          <cell r="L4384">
            <v>2.8629999999999997E-3</v>
          </cell>
          <cell r="M4384">
            <v>-19</v>
          </cell>
          <cell r="N4384">
            <v>18</v>
          </cell>
          <cell r="O4384">
            <v>1</v>
          </cell>
          <cell r="P4384">
            <v>4.18</v>
          </cell>
          <cell r="Q4384">
            <v>4.9640000000000004</v>
          </cell>
          <cell r="R4384">
            <v>4.9640000000000004</v>
          </cell>
        </row>
        <row r="4385">
          <cell r="A4385" t="str">
            <v xml:space="preserve">ПРОЕЗД МИРНЫЙ 6 </v>
          </cell>
          <cell r="B4385" t="str">
            <v xml:space="preserve">К Партизан 77 кв 96 ЦО </v>
          </cell>
          <cell r="C4385" t="str">
            <v xml:space="preserve">Население </v>
          </cell>
          <cell r="D4385">
            <v>32.700000000000003</v>
          </cell>
          <cell r="E4385">
            <v>0</v>
          </cell>
          <cell r="F4385">
            <v>115.32396518918245</v>
          </cell>
          <cell r="G4385">
            <v>0.35399999999999998</v>
          </cell>
          <cell r="H4385">
            <v>1.19</v>
          </cell>
          <cell r="I4385">
            <v>4.5999999999999996</v>
          </cell>
          <cell r="J4385" t="str">
            <v xml:space="preserve">5 </v>
          </cell>
          <cell r="K4385">
            <v>167</v>
          </cell>
          <cell r="L4385">
            <v>1.8759999999999998E-3</v>
          </cell>
          <cell r="M4385">
            <v>-19</v>
          </cell>
          <cell r="N4385">
            <v>18</v>
          </cell>
          <cell r="O4385">
            <v>1</v>
          </cell>
          <cell r="P4385">
            <v>2.738</v>
          </cell>
          <cell r="Q4385">
            <v>3.2560000000000002</v>
          </cell>
          <cell r="R4385">
            <v>3.2560000000000002</v>
          </cell>
        </row>
        <row r="4386">
          <cell r="A4386" t="str">
            <v xml:space="preserve">ПРОЕЗД МИРНЫЙ 6 </v>
          </cell>
          <cell r="B4386" t="str">
            <v xml:space="preserve">К Партизан 77 кв 97 </v>
          </cell>
          <cell r="C4386" t="str">
            <v xml:space="preserve">Население </v>
          </cell>
          <cell r="D4386">
            <v>48.8</v>
          </cell>
          <cell r="E4386">
            <v>0</v>
          </cell>
          <cell r="F4386">
            <v>172.10426609272483</v>
          </cell>
          <cell r="G4386">
            <v>0.35399999999999998</v>
          </cell>
          <cell r="H4386">
            <v>1.19</v>
          </cell>
          <cell r="I4386">
            <v>4.5999999999999996</v>
          </cell>
          <cell r="J4386" t="str">
            <v xml:space="preserve">5 </v>
          </cell>
          <cell r="K4386">
            <v>167</v>
          </cell>
          <cell r="L4386">
            <v>2.8E-3</v>
          </cell>
          <cell r="M4386">
            <v>-19</v>
          </cell>
          <cell r="N4386">
            <v>18</v>
          </cell>
          <cell r="O4386">
            <v>1</v>
          </cell>
          <cell r="P4386">
            <v>4.0890000000000004</v>
          </cell>
          <cell r="Q4386">
            <v>4.8540000000000001</v>
          </cell>
          <cell r="R4386">
            <v>4.8540000000000001</v>
          </cell>
        </row>
        <row r="4387">
          <cell r="A4387" t="str">
            <v xml:space="preserve">ПРОЕЗД МИРНЫЙ 6 </v>
          </cell>
          <cell r="B4387" t="str">
            <v xml:space="preserve">К Партизан 77 кв 98 ЦО </v>
          </cell>
          <cell r="C4387" t="str">
            <v xml:space="preserve">Население </v>
          </cell>
          <cell r="D4387">
            <v>50.7</v>
          </cell>
          <cell r="E4387">
            <v>0</v>
          </cell>
          <cell r="F4387">
            <v>178.8050469446957</v>
          </cell>
          <cell r="G4387">
            <v>0.35399999999999998</v>
          </cell>
          <cell r="H4387">
            <v>1.19</v>
          </cell>
          <cell r="I4387">
            <v>4.5999999999999996</v>
          </cell>
          <cell r="J4387" t="str">
            <v xml:space="preserve">5 </v>
          </cell>
          <cell r="K4387">
            <v>167</v>
          </cell>
          <cell r="L4387">
            <v>2.9089999999999997E-3</v>
          </cell>
          <cell r="M4387">
            <v>-19</v>
          </cell>
          <cell r="N4387">
            <v>18</v>
          </cell>
          <cell r="O4387">
            <v>1</v>
          </cell>
          <cell r="P4387">
            <v>4.2469999999999999</v>
          </cell>
          <cell r="Q4387">
            <v>5.0469999999999997</v>
          </cell>
          <cell r="R4387">
            <v>5.0469999999999997</v>
          </cell>
        </row>
        <row r="4388">
          <cell r="A4388" t="str">
            <v xml:space="preserve">ПРОЕЗД МИРНЫЙ 6 </v>
          </cell>
          <cell r="B4388" t="str">
            <v xml:space="preserve">К Партизан 77 кв 99 ЦО </v>
          </cell>
          <cell r="C4388" t="str">
            <v xml:space="preserve">Население </v>
          </cell>
          <cell r="D4388">
            <v>32.5</v>
          </cell>
          <cell r="E4388">
            <v>0</v>
          </cell>
          <cell r="F4388">
            <v>114.6186198363434</v>
          </cell>
          <cell r="G4388">
            <v>0.35399999999999998</v>
          </cell>
          <cell r="H4388">
            <v>1.19</v>
          </cell>
          <cell r="I4388">
            <v>4.5999999999999996</v>
          </cell>
          <cell r="J4388" t="str">
            <v xml:space="preserve">5 </v>
          </cell>
          <cell r="K4388">
            <v>167</v>
          </cell>
          <cell r="L4388">
            <v>1.8649999999999999E-3</v>
          </cell>
          <cell r="M4388">
            <v>-19</v>
          </cell>
          <cell r="N4388">
            <v>18</v>
          </cell>
          <cell r="O4388">
            <v>1</v>
          </cell>
          <cell r="P4388">
            <v>2.722</v>
          </cell>
          <cell r="Q4388">
            <v>3.234</v>
          </cell>
          <cell r="R4388">
            <v>3.234</v>
          </cell>
        </row>
        <row r="4389">
          <cell r="A4389" t="str">
            <v xml:space="preserve">ПРОЕЗД МИРНЫЙ 6 </v>
          </cell>
          <cell r="B4389" t="str">
            <v xml:space="preserve">К Партизан 77 кв 100 ЦО </v>
          </cell>
          <cell r="C4389" t="str">
            <v xml:space="preserve">Население </v>
          </cell>
          <cell r="D4389">
            <v>50.5</v>
          </cell>
          <cell r="E4389">
            <v>0</v>
          </cell>
          <cell r="F4389">
            <v>178.09970159185667</v>
          </cell>
          <cell r="G4389">
            <v>0.35399999999999998</v>
          </cell>
          <cell r="H4389">
            <v>1.19</v>
          </cell>
          <cell r="I4389">
            <v>4.5999999999999996</v>
          </cell>
          <cell r="J4389" t="str">
            <v xml:space="preserve">5 </v>
          </cell>
          <cell r="K4389">
            <v>167</v>
          </cell>
          <cell r="L4389">
            <v>2.898E-3</v>
          </cell>
          <cell r="M4389">
            <v>-19</v>
          </cell>
          <cell r="N4389">
            <v>18</v>
          </cell>
          <cell r="O4389">
            <v>1</v>
          </cell>
          <cell r="P4389">
            <v>4.2309999999999999</v>
          </cell>
          <cell r="Q4389">
            <v>5.0250000000000004</v>
          </cell>
          <cell r="R4389">
            <v>5.0250000000000004</v>
          </cell>
        </row>
        <row r="4390">
          <cell r="A4390" t="str">
            <v xml:space="preserve">ПРОЕЗД МИРНЫЙ 6 </v>
          </cell>
          <cell r="B4390" t="str">
            <v xml:space="preserve">К Партизан 77 кв 101 ЦО </v>
          </cell>
          <cell r="C4390" t="str">
            <v xml:space="preserve">Население </v>
          </cell>
          <cell r="D4390">
            <v>50.3</v>
          </cell>
          <cell r="E4390">
            <v>0</v>
          </cell>
          <cell r="F4390">
            <v>177.39435623901761</v>
          </cell>
          <cell r="G4390">
            <v>0.35399999999999998</v>
          </cell>
          <cell r="H4390">
            <v>1.19</v>
          </cell>
          <cell r="I4390">
            <v>4.5999999999999996</v>
          </cell>
          <cell r="J4390" t="str">
            <v xml:space="preserve">5 </v>
          </cell>
          <cell r="K4390">
            <v>167</v>
          </cell>
          <cell r="L4390">
            <v>2.8859999999999997E-3</v>
          </cell>
          <cell r="M4390">
            <v>-19</v>
          </cell>
          <cell r="N4390">
            <v>18</v>
          </cell>
          <cell r="O4390">
            <v>1</v>
          </cell>
          <cell r="P4390">
            <v>4.2140000000000004</v>
          </cell>
          <cell r="Q4390">
            <v>5.0030000000000001</v>
          </cell>
          <cell r="R4390">
            <v>5.0030000000000001</v>
          </cell>
        </row>
        <row r="4391">
          <cell r="A4391" t="str">
            <v xml:space="preserve">ПРОЕЗД МИРНЫЙ 6 </v>
          </cell>
          <cell r="B4391" t="str">
            <v xml:space="preserve">К Партизан 77 кв 102 ЦО </v>
          </cell>
          <cell r="C4391" t="str">
            <v xml:space="preserve">Население </v>
          </cell>
          <cell r="D4391">
            <v>32.700000000000003</v>
          </cell>
          <cell r="E4391">
            <v>0</v>
          </cell>
          <cell r="F4391">
            <v>115.32396518918245</v>
          </cell>
          <cell r="G4391">
            <v>0.35399999999999998</v>
          </cell>
          <cell r="H4391">
            <v>1.19</v>
          </cell>
          <cell r="I4391">
            <v>4.5999999999999996</v>
          </cell>
          <cell r="J4391" t="str">
            <v xml:space="preserve">5 </v>
          </cell>
          <cell r="K4391">
            <v>167</v>
          </cell>
          <cell r="L4391">
            <v>1.98E-3</v>
          </cell>
          <cell r="M4391">
            <v>-19</v>
          </cell>
          <cell r="N4391">
            <v>18</v>
          </cell>
          <cell r="O4391">
            <v>1</v>
          </cell>
          <cell r="P4391">
            <v>2.89</v>
          </cell>
          <cell r="Q4391">
            <v>3.2560000000000002</v>
          </cell>
          <cell r="R4391">
            <v>3.2560000000000002</v>
          </cell>
        </row>
        <row r="4392">
          <cell r="A4392" t="str">
            <v xml:space="preserve">ПРОЕЗД МИРНЫЙ 6 </v>
          </cell>
          <cell r="B4392" t="str">
            <v xml:space="preserve">К Партизан 77 кв 103 ЦО </v>
          </cell>
          <cell r="C4392" t="str">
            <v xml:space="preserve">Население </v>
          </cell>
          <cell r="D4392">
            <v>51.5</v>
          </cell>
          <cell r="E4392">
            <v>0</v>
          </cell>
          <cell r="F4392">
            <v>181.62642835605183</v>
          </cell>
          <cell r="G4392">
            <v>0.35399999999999998</v>
          </cell>
          <cell r="H4392">
            <v>1.19</v>
          </cell>
          <cell r="I4392">
            <v>4.5999999999999996</v>
          </cell>
          <cell r="J4392" t="str">
            <v xml:space="preserve">5 </v>
          </cell>
          <cell r="K4392">
            <v>167</v>
          </cell>
          <cell r="L4392">
            <v>2.9549999999999997E-3</v>
          </cell>
          <cell r="M4392">
            <v>-19</v>
          </cell>
          <cell r="N4392">
            <v>18</v>
          </cell>
          <cell r="O4392">
            <v>1</v>
          </cell>
          <cell r="P4392">
            <v>4.3140000000000001</v>
          </cell>
          <cell r="Q4392">
            <v>5.125</v>
          </cell>
          <cell r="R4392">
            <v>5.125</v>
          </cell>
        </row>
        <row r="4393">
          <cell r="A4393" t="str">
            <v xml:space="preserve">ПРОЕЗД МИРНЫЙ 6 </v>
          </cell>
          <cell r="B4393" t="str">
            <v xml:space="preserve">К Партизан 77 кв 104 ЦО </v>
          </cell>
          <cell r="C4393" t="str">
            <v xml:space="preserve">Население </v>
          </cell>
          <cell r="D4393">
            <v>51</v>
          </cell>
          <cell r="E4393">
            <v>0</v>
          </cell>
          <cell r="F4393">
            <v>179.86306497395424</v>
          </cell>
          <cell r="G4393">
            <v>0.35399999999999998</v>
          </cell>
          <cell r="H4393">
            <v>1.19</v>
          </cell>
          <cell r="I4393">
            <v>4.5999999999999996</v>
          </cell>
          <cell r="J4393" t="str">
            <v xml:space="preserve">5 </v>
          </cell>
          <cell r="K4393">
            <v>167</v>
          </cell>
          <cell r="L4393">
            <v>2.9269999999999999E-3</v>
          </cell>
          <cell r="M4393">
            <v>-19</v>
          </cell>
          <cell r="N4393">
            <v>18</v>
          </cell>
          <cell r="O4393">
            <v>1</v>
          </cell>
          <cell r="P4393">
            <v>4.274</v>
          </cell>
          <cell r="Q4393">
            <v>5.0750000000000002</v>
          </cell>
          <cell r="R4393">
            <v>5.0750000000000002</v>
          </cell>
        </row>
        <row r="4394">
          <cell r="A4394" t="str">
            <v xml:space="preserve">ПРОЕЗД МИРНЫЙ 6 </v>
          </cell>
          <cell r="B4394" t="str">
            <v xml:space="preserve">К Партизан 77 кв 105 </v>
          </cell>
          <cell r="C4394" t="str">
            <v xml:space="preserve">Население </v>
          </cell>
          <cell r="D4394">
            <v>34.6</v>
          </cell>
          <cell r="E4394">
            <v>0</v>
          </cell>
          <cell r="F4394">
            <v>122.02474604115328</v>
          </cell>
          <cell r="G4394">
            <v>0.35399999999999998</v>
          </cell>
          <cell r="H4394">
            <v>1.19</v>
          </cell>
          <cell r="I4394">
            <v>4.5999999999999996</v>
          </cell>
          <cell r="J4394" t="str">
            <v xml:space="preserve">5 </v>
          </cell>
          <cell r="K4394">
            <v>167</v>
          </cell>
          <cell r="L4394">
            <v>1.9849999999999998E-3</v>
          </cell>
          <cell r="M4394">
            <v>-19</v>
          </cell>
          <cell r="N4394">
            <v>18</v>
          </cell>
          <cell r="O4394">
            <v>1</v>
          </cell>
          <cell r="P4394">
            <v>2.8970000000000002</v>
          </cell>
          <cell r="Q4394">
            <v>3.4430000000000001</v>
          </cell>
          <cell r="R4394">
            <v>3.4430000000000001</v>
          </cell>
        </row>
        <row r="4395">
          <cell r="A4395" t="str">
            <v xml:space="preserve">ПРОЕЗД МИРНЫЙ 6 </v>
          </cell>
          <cell r="B4395" t="str">
            <v xml:space="preserve">К Партизан 77 кв 106 ЦО </v>
          </cell>
          <cell r="C4395" t="str">
            <v xml:space="preserve">Население </v>
          </cell>
          <cell r="D4395">
            <v>52.4</v>
          </cell>
          <cell r="E4395">
            <v>0</v>
          </cell>
          <cell r="F4395">
            <v>184.80048244382749</v>
          </cell>
          <cell r="G4395">
            <v>0.35399999999999998</v>
          </cell>
          <cell r="H4395">
            <v>1.19</v>
          </cell>
          <cell r="I4395">
            <v>4.5999999999999996</v>
          </cell>
          <cell r="J4395" t="str">
            <v xml:space="preserve">5 </v>
          </cell>
          <cell r="K4395">
            <v>167</v>
          </cell>
          <cell r="L4395">
            <v>3.0069999999999997E-3</v>
          </cell>
          <cell r="M4395">
            <v>-19</v>
          </cell>
          <cell r="N4395">
            <v>18</v>
          </cell>
          <cell r="O4395">
            <v>1</v>
          </cell>
          <cell r="P4395">
            <v>4.3899999999999997</v>
          </cell>
          <cell r="Q4395">
            <v>5.2130000000000001</v>
          </cell>
          <cell r="R4395">
            <v>5.2130000000000001</v>
          </cell>
        </row>
        <row r="4396">
          <cell r="A4396" t="str">
            <v xml:space="preserve">ПРОЕЗД МИРНЫЙ 6 </v>
          </cell>
          <cell r="B4396" t="str">
            <v xml:space="preserve">К Партизан 77 кв 107 </v>
          </cell>
          <cell r="C4396" t="str">
            <v xml:space="preserve">Население </v>
          </cell>
          <cell r="D4396">
            <v>50</v>
          </cell>
          <cell r="E4396">
            <v>0</v>
          </cell>
          <cell r="F4396">
            <v>176.33633820975908</v>
          </cell>
          <cell r="G4396">
            <v>0.35399999999999998</v>
          </cell>
          <cell r="H4396">
            <v>1.19</v>
          </cell>
          <cell r="I4396">
            <v>4.5999999999999996</v>
          </cell>
          <cell r="J4396" t="str">
            <v xml:space="preserve">5 </v>
          </cell>
          <cell r="K4396">
            <v>167</v>
          </cell>
          <cell r="L4396">
            <v>2.869E-3</v>
          </cell>
          <cell r="M4396">
            <v>-19</v>
          </cell>
          <cell r="N4396">
            <v>18</v>
          </cell>
          <cell r="O4396">
            <v>1</v>
          </cell>
          <cell r="P4396">
            <v>4.1890000000000001</v>
          </cell>
          <cell r="Q4396">
            <v>4.9749999999999996</v>
          </cell>
          <cell r="R4396">
            <v>4.9749999999999996</v>
          </cell>
        </row>
        <row r="4397">
          <cell r="A4397" t="str">
            <v xml:space="preserve">ПРОЕЗД МИРНЫЙ 6 </v>
          </cell>
          <cell r="B4397" t="str">
            <v xml:space="preserve">К Партизан 77 кв 108 </v>
          </cell>
          <cell r="C4397" t="str">
            <v xml:space="preserve">Население </v>
          </cell>
          <cell r="D4397">
            <v>32.700000000000003</v>
          </cell>
          <cell r="E4397">
            <v>0</v>
          </cell>
          <cell r="F4397">
            <v>115.32396518918245</v>
          </cell>
          <cell r="G4397">
            <v>0.35399999999999998</v>
          </cell>
          <cell r="H4397">
            <v>1.19</v>
          </cell>
          <cell r="I4397">
            <v>4.5999999999999996</v>
          </cell>
          <cell r="J4397" t="str">
            <v xml:space="preserve">5 </v>
          </cell>
          <cell r="K4397">
            <v>167</v>
          </cell>
          <cell r="L4397">
            <v>1.8759999999999998E-3</v>
          </cell>
          <cell r="M4397">
            <v>-19</v>
          </cell>
          <cell r="N4397">
            <v>18</v>
          </cell>
          <cell r="O4397">
            <v>1</v>
          </cell>
          <cell r="P4397">
            <v>2.738</v>
          </cell>
          <cell r="Q4397">
            <v>3.2560000000000002</v>
          </cell>
          <cell r="R4397">
            <v>3.2560000000000002</v>
          </cell>
        </row>
        <row r="4398">
          <cell r="A4398" t="str">
            <v xml:space="preserve">ПРОЕЗД МИРНЫЙ 6 </v>
          </cell>
          <cell r="B4398" t="str">
            <v xml:space="preserve">К Партизан 77 кв 109 </v>
          </cell>
          <cell r="C4398" t="str">
            <v xml:space="preserve">Население </v>
          </cell>
          <cell r="D4398">
            <v>52.3</v>
          </cell>
          <cell r="E4398">
            <v>0</v>
          </cell>
          <cell r="F4398">
            <v>184.44780976740799</v>
          </cell>
          <cell r="G4398">
            <v>0.35399999999999998</v>
          </cell>
          <cell r="H4398">
            <v>1.19</v>
          </cell>
          <cell r="I4398">
            <v>4.5999999999999996</v>
          </cell>
          <cell r="J4398" t="str">
            <v xml:space="preserve">5 </v>
          </cell>
          <cell r="K4398">
            <v>167</v>
          </cell>
          <cell r="L4398">
            <v>3.0009999999999998E-3</v>
          </cell>
          <cell r="M4398">
            <v>-19</v>
          </cell>
          <cell r="N4398">
            <v>18</v>
          </cell>
          <cell r="O4398">
            <v>1</v>
          </cell>
          <cell r="P4398">
            <v>4.3819999999999997</v>
          </cell>
          <cell r="Q4398">
            <v>5.202</v>
          </cell>
          <cell r="R4398">
            <v>5.202</v>
          </cell>
        </row>
        <row r="4399">
          <cell r="A4399" t="str">
            <v xml:space="preserve">ПРОЕЗД МИРНЫЙ 6 </v>
          </cell>
          <cell r="B4399" t="str">
            <v xml:space="preserve">К Партизан 77 кв 110 </v>
          </cell>
          <cell r="C4399" t="str">
            <v xml:space="preserve">Население </v>
          </cell>
          <cell r="D4399">
            <v>63.3</v>
          </cell>
          <cell r="E4399">
            <v>0</v>
          </cell>
          <cell r="F4399">
            <v>223.24180417355498</v>
          </cell>
          <cell r="G4399">
            <v>0.35399999999999998</v>
          </cell>
          <cell r="H4399">
            <v>1.19</v>
          </cell>
          <cell r="I4399">
            <v>4.5999999999999996</v>
          </cell>
          <cell r="J4399" t="str">
            <v xml:space="preserve">5 </v>
          </cell>
          <cell r="K4399">
            <v>167</v>
          </cell>
          <cell r="L4399">
            <v>3.6319999999999998E-3</v>
          </cell>
          <cell r="M4399">
            <v>-19</v>
          </cell>
          <cell r="N4399">
            <v>18</v>
          </cell>
          <cell r="O4399">
            <v>1</v>
          </cell>
          <cell r="P4399">
            <v>5.3010000000000002</v>
          </cell>
          <cell r="Q4399">
            <v>6.2969999999999997</v>
          </cell>
          <cell r="R4399">
            <v>6.2969999999999997</v>
          </cell>
        </row>
        <row r="4400">
          <cell r="A4400" t="str">
            <v xml:space="preserve">ПРОЕЗД МИРНЫЙ 6 </v>
          </cell>
          <cell r="B4400" t="str">
            <v xml:space="preserve">К Партизан 77 кв 111 ЦО </v>
          </cell>
          <cell r="C4400" t="str">
            <v xml:space="preserve">Население </v>
          </cell>
          <cell r="D4400">
            <v>75.3</v>
          </cell>
          <cell r="E4400">
            <v>0</v>
          </cell>
          <cell r="F4400">
            <v>265.56252534389716</v>
          </cell>
          <cell r="G4400">
            <v>0.35399999999999998</v>
          </cell>
          <cell r="H4400">
            <v>1.19</v>
          </cell>
          <cell r="I4400">
            <v>4.5999999999999996</v>
          </cell>
          <cell r="J4400" t="str">
            <v xml:space="preserve">5 </v>
          </cell>
          <cell r="K4400">
            <v>167</v>
          </cell>
          <cell r="L4400">
            <v>4.3210000000000002E-3</v>
          </cell>
          <cell r="M4400">
            <v>-19</v>
          </cell>
          <cell r="N4400">
            <v>18</v>
          </cell>
          <cell r="O4400">
            <v>1</v>
          </cell>
          <cell r="P4400">
            <v>6.31</v>
          </cell>
          <cell r="Q4400">
            <v>7.4909999999999997</v>
          </cell>
          <cell r="R4400">
            <v>7.4909999999999997</v>
          </cell>
        </row>
        <row r="4401">
          <cell r="A4401" t="str">
            <v xml:space="preserve">ПРОЕЗД МИРНЫЙ 6 </v>
          </cell>
          <cell r="B4401" t="str">
            <v xml:space="preserve">К Партизан 77 кв 112 ЦО </v>
          </cell>
          <cell r="C4401" t="str">
            <v xml:space="preserve">Население </v>
          </cell>
          <cell r="D4401">
            <v>64.2</v>
          </cell>
          <cell r="E4401">
            <v>0</v>
          </cell>
          <cell r="F4401">
            <v>226.41585826133064</v>
          </cell>
          <cell r="G4401">
            <v>0.35399999999999998</v>
          </cell>
          <cell r="H4401">
            <v>1.19</v>
          </cell>
          <cell r="I4401">
            <v>4.5999999999999996</v>
          </cell>
          <cell r="J4401" t="str">
            <v xml:space="preserve">5 </v>
          </cell>
          <cell r="K4401">
            <v>167</v>
          </cell>
          <cell r="L4401">
            <v>3.6839999999999998E-3</v>
          </cell>
          <cell r="M4401">
            <v>-19</v>
          </cell>
          <cell r="N4401">
            <v>18</v>
          </cell>
          <cell r="O4401">
            <v>1</v>
          </cell>
          <cell r="P4401">
            <v>5.3789999999999996</v>
          </cell>
          <cell r="Q4401">
            <v>6.39</v>
          </cell>
          <cell r="R4401">
            <v>6.39</v>
          </cell>
        </row>
        <row r="4402">
          <cell r="A4402" t="str">
            <v xml:space="preserve">ПРОЕЗД МИРНЫЙ 6 </v>
          </cell>
          <cell r="B4402" t="str">
            <v xml:space="preserve">К Партизан 77 кв 113 ЦО </v>
          </cell>
          <cell r="C4402" t="str">
            <v xml:space="preserve">Население </v>
          </cell>
          <cell r="D4402">
            <v>73.8</v>
          </cell>
          <cell r="E4402">
            <v>0</v>
          </cell>
          <cell r="F4402">
            <v>260.27243519760435</v>
          </cell>
          <cell r="G4402">
            <v>0.35399999999999998</v>
          </cell>
          <cell r="H4402">
            <v>1.19</v>
          </cell>
          <cell r="I4402">
            <v>4.5999999999999996</v>
          </cell>
          <cell r="J4402" t="str">
            <v xml:space="preserve">5 </v>
          </cell>
          <cell r="K4402">
            <v>167</v>
          </cell>
          <cell r="L4402">
            <v>4.235E-3</v>
          </cell>
          <cell r="M4402">
            <v>-19</v>
          </cell>
          <cell r="N4402">
            <v>18</v>
          </cell>
          <cell r="O4402">
            <v>1</v>
          </cell>
          <cell r="P4402">
            <v>6.1840000000000002</v>
          </cell>
          <cell r="Q4402">
            <v>7.3410000000000002</v>
          </cell>
          <cell r="R4402">
            <v>7.3410000000000002</v>
          </cell>
        </row>
        <row r="4403">
          <cell r="A4403" t="str">
            <v xml:space="preserve">ПРОЕЗД МИРНЫЙ 6 </v>
          </cell>
          <cell r="B4403" t="str">
            <v xml:space="preserve">К Партизан 77 кв 114 ЦО </v>
          </cell>
          <cell r="C4403" t="str">
            <v xml:space="preserve">Население </v>
          </cell>
          <cell r="D4403">
            <v>65.5</v>
          </cell>
          <cell r="E4403">
            <v>0</v>
          </cell>
          <cell r="F4403">
            <v>231.00060305478439</v>
          </cell>
          <cell r="G4403">
            <v>0.35399999999999998</v>
          </cell>
          <cell r="H4403">
            <v>1.19</v>
          </cell>
          <cell r="I4403">
            <v>4.5999999999999996</v>
          </cell>
          <cell r="J4403" t="str">
            <v xml:space="preserve">5 </v>
          </cell>
          <cell r="K4403">
            <v>167</v>
          </cell>
          <cell r="L4403">
            <v>3.7589999999999998E-3</v>
          </cell>
          <cell r="M4403">
            <v>-19</v>
          </cell>
          <cell r="N4403">
            <v>18</v>
          </cell>
          <cell r="O4403">
            <v>1</v>
          </cell>
          <cell r="P4403">
            <v>5.4879999999999995</v>
          </cell>
          <cell r="Q4403">
            <v>6.5170000000000003</v>
          </cell>
          <cell r="R4403">
            <v>6.5170000000000003</v>
          </cell>
        </row>
        <row r="4404">
          <cell r="A4404" t="str">
            <v xml:space="preserve">ПРОЕЗД МИРНЫЙ 6 </v>
          </cell>
          <cell r="B4404" t="str">
            <v xml:space="preserve">К Партизан 77 кв 115 ЦО </v>
          </cell>
          <cell r="C4404" t="str">
            <v xml:space="preserve">Население </v>
          </cell>
          <cell r="D4404">
            <v>73</v>
          </cell>
          <cell r="E4404">
            <v>0</v>
          </cell>
          <cell r="F4404">
            <v>257.45105378624822</v>
          </cell>
          <cell r="G4404">
            <v>0.35399999999999998</v>
          </cell>
          <cell r="H4404">
            <v>1.19</v>
          </cell>
          <cell r="I4404">
            <v>4.5999999999999996</v>
          </cell>
          <cell r="J4404" t="str">
            <v xml:space="preserve">5 </v>
          </cell>
          <cell r="K4404">
            <v>167</v>
          </cell>
          <cell r="L4404">
            <v>4.189E-3</v>
          </cell>
          <cell r="M4404">
            <v>-19</v>
          </cell>
          <cell r="N4404">
            <v>18</v>
          </cell>
          <cell r="O4404">
            <v>1</v>
          </cell>
          <cell r="P4404">
            <v>6.1150000000000002</v>
          </cell>
          <cell r="Q4404">
            <v>7.2640000000000002</v>
          </cell>
          <cell r="R4404">
            <v>7.2640000000000002</v>
          </cell>
        </row>
        <row r="4405">
          <cell r="A4405" t="str">
            <v xml:space="preserve">ПРОЕЗД МИРНЫЙ 6 </v>
          </cell>
          <cell r="B4405" t="str">
            <v xml:space="preserve">К Партизан 77 кв 116 ЦО </v>
          </cell>
          <cell r="C4405" t="str">
            <v xml:space="preserve">Население </v>
          </cell>
          <cell r="D4405">
            <v>65.2</v>
          </cell>
          <cell r="E4405">
            <v>0</v>
          </cell>
          <cell r="F4405">
            <v>229.94258502552583</v>
          </cell>
          <cell r="G4405">
            <v>0.35399999999999998</v>
          </cell>
          <cell r="H4405">
            <v>1.19</v>
          </cell>
          <cell r="I4405">
            <v>4.5999999999999996</v>
          </cell>
          <cell r="J4405" t="str">
            <v xml:space="preserve">5 </v>
          </cell>
          <cell r="K4405">
            <v>167</v>
          </cell>
          <cell r="L4405">
            <v>3.741E-3</v>
          </cell>
          <cell r="M4405">
            <v>-19</v>
          </cell>
          <cell r="N4405">
            <v>18</v>
          </cell>
          <cell r="O4405">
            <v>1</v>
          </cell>
          <cell r="P4405">
            <v>5.4619999999999997</v>
          </cell>
          <cell r="Q4405">
            <v>6.4889999999999999</v>
          </cell>
          <cell r="R4405">
            <v>6.4889999999999999</v>
          </cell>
        </row>
        <row r="4406">
          <cell r="A4406" t="str">
            <v xml:space="preserve">ПРОЕЗД МИРНЫЙ 6 </v>
          </cell>
          <cell r="B4406" t="str">
            <v xml:space="preserve">К Партизан 77 кв 117 </v>
          </cell>
          <cell r="C4406" t="str">
            <v xml:space="preserve">Население </v>
          </cell>
          <cell r="D4406">
            <v>72.900000000000006</v>
          </cell>
          <cell r="E4406">
            <v>0</v>
          </cell>
          <cell r="F4406">
            <v>257.09838110982872</v>
          </cell>
          <cell r="G4406">
            <v>0.35399999999999998</v>
          </cell>
          <cell r="H4406">
            <v>1.19</v>
          </cell>
          <cell r="I4406">
            <v>4.5999999999999996</v>
          </cell>
          <cell r="J4406" t="str">
            <v xml:space="preserve">5 </v>
          </cell>
          <cell r="K4406">
            <v>167</v>
          </cell>
          <cell r="L4406">
            <v>4.1830000000000001E-3</v>
          </cell>
          <cell r="M4406">
            <v>-19</v>
          </cell>
          <cell r="N4406">
            <v>18</v>
          </cell>
          <cell r="O4406">
            <v>1</v>
          </cell>
          <cell r="P4406">
            <v>6.1070000000000002</v>
          </cell>
          <cell r="Q4406">
            <v>7.2530000000000001</v>
          </cell>
          <cell r="R4406">
            <v>7.2530000000000001</v>
          </cell>
        </row>
        <row r="4407">
          <cell r="A4407" t="str">
            <v xml:space="preserve">ПРОЕЗД МИРНЫЙ 6 </v>
          </cell>
          <cell r="B4407" t="str">
            <v xml:space="preserve">К Партизан 77 кв 118 ЦО </v>
          </cell>
          <cell r="C4407" t="str">
            <v xml:space="preserve">Население </v>
          </cell>
          <cell r="D4407">
            <v>76.2</v>
          </cell>
          <cell r="E4407">
            <v>0</v>
          </cell>
          <cell r="F4407">
            <v>268.73657943167285</v>
          </cell>
          <cell r="G4407">
            <v>0.35399999999999998</v>
          </cell>
          <cell r="H4407">
            <v>1.19</v>
          </cell>
          <cell r="I4407">
            <v>4.5999999999999996</v>
          </cell>
          <cell r="J4407" t="str">
            <v xml:space="preserve">5 </v>
          </cell>
          <cell r="K4407">
            <v>167</v>
          </cell>
          <cell r="L4407">
            <v>4.3730000000000002E-3</v>
          </cell>
          <cell r="M4407">
            <v>-19</v>
          </cell>
          <cell r="N4407">
            <v>18</v>
          </cell>
          <cell r="O4407">
            <v>1</v>
          </cell>
          <cell r="P4407">
            <v>6.3860000000000001</v>
          </cell>
          <cell r="Q4407">
            <v>7.5839999999999996</v>
          </cell>
          <cell r="R4407">
            <v>7.5839999999999996</v>
          </cell>
        </row>
        <row r="4408">
          <cell r="A4408" t="str">
            <v xml:space="preserve">ПРОЕЗД МИРНЫЙ 6 </v>
          </cell>
          <cell r="B4408" t="str">
            <v xml:space="preserve">К Партизан 77 кв 119 ЦО </v>
          </cell>
          <cell r="C4408" t="str">
            <v xml:space="preserve">Население </v>
          </cell>
          <cell r="D4408">
            <v>63.7</v>
          </cell>
          <cell r="E4408">
            <v>0</v>
          </cell>
          <cell r="F4408">
            <v>224.65249487923307</v>
          </cell>
          <cell r="G4408">
            <v>0.35399999999999998</v>
          </cell>
          <cell r="H4408">
            <v>1.19</v>
          </cell>
          <cell r="I4408">
            <v>4.5999999999999996</v>
          </cell>
          <cell r="J4408" t="str">
            <v xml:space="preserve">5 </v>
          </cell>
          <cell r="K4408">
            <v>167</v>
          </cell>
          <cell r="L4408">
            <v>3.6549999999999998E-3</v>
          </cell>
          <cell r="M4408">
            <v>-19</v>
          </cell>
          <cell r="N4408">
            <v>18</v>
          </cell>
          <cell r="O4408">
            <v>1</v>
          </cell>
          <cell r="P4408">
            <v>5.3369999999999997</v>
          </cell>
          <cell r="Q4408">
            <v>6.34</v>
          </cell>
          <cell r="R4408">
            <v>6.34</v>
          </cell>
        </row>
        <row r="4409">
          <cell r="A4409" t="str">
            <v xml:space="preserve">ПРОЕЗД МИРНЫЙ 6 </v>
          </cell>
          <cell r="B4409" t="str">
            <v xml:space="preserve">К Партизан 77 кв 120 ЦО </v>
          </cell>
          <cell r="C4409" t="str">
            <v xml:space="preserve">Население </v>
          </cell>
          <cell r="D4409">
            <v>75.7</v>
          </cell>
          <cell r="E4409">
            <v>0</v>
          </cell>
          <cell r="F4409">
            <v>266.97321604957523</v>
          </cell>
          <cell r="G4409">
            <v>0.35399999999999998</v>
          </cell>
          <cell r="H4409">
            <v>1.19</v>
          </cell>
          <cell r="I4409">
            <v>4.5999999999999996</v>
          </cell>
          <cell r="J4409" t="str">
            <v xml:space="preserve">5 </v>
          </cell>
          <cell r="K4409">
            <v>167</v>
          </cell>
          <cell r="L4409">
            <v>4.3439999999999998E-3</v>
          </cell>
          <cell r="M4409">
            <v>-19</v>
          </cell>
          <cell r="N4409">
            <v>18</v>
          </cell>
          <cell r="O4409">
            <v>1</v>
          </cell>
          <cell r="P4409">
            <v>6.3410000000000002</v>
          </cell>
          <cell r="Q4409">
            <v>7.5350000000000001</v>
          </cell>
          <cell r="R4409">
            <v>7.5350000000000001</v>
          </cell>
        </row>
        <row r="4410">
          <cell r="A4410" t="str">
            <v xml:space="preserve">ПРОЕЗД МИРНЫЙ 6 </v>
          </cell>
          <cell r="B4410" t="str">
            <v xml:space="preserve">К Партизан 77 кв 121 ЦО </v>
          </cell>
          <cell r="C4410" t="str">
            <v xml:space="preserve">Население </v>
          </cell>
          <cell r="D4410">
            <v>65.900000000000006</v>
          </cell>
          <cell r="E4410">
            <v>0</v>
          </cell>
          <cell r="F4410">
            <v>232.41129376046248</v>
          </cell>
          <cell r="G4410">
            <v>0.35399999999999998</v>
          </cell>
          <cell r="H4410">
            <v>1.19</v>
          </cell>
          <cell r="I4410">
            <v>4.5999999999999996</v>
          </cell>
          <cell r="J4410" t="str">
            <v xml:space="preserve">5 </v>
          </cell>
          <cell r="K4410">
            <v>167</v>
          </cell>
          <cell r="L4410">
            <v>3.7819999999999998E-3</v>
          </cell>
          <cell r="M4410">
            <v>-19</v>
          </cell>
          <cell r="N4410">
            <v>18</v>
          </cell>
          <cell r="O4410">
            <v>1</v>
          </cell>
          <cell r="P4410">
            <v>5.52</v>
          </cell>
          <cell r="Q4410">
            <v>6.556</v>
          </cell>
          <cell r="R4410">
            <v>6.556</v>
          </cell>
        </row>
        <row r="4411">
          <cell r="A4411" t="str">
            <v xml:space="preserve">ПРОЕЗД МИРНЫЙ 6 </v>
          </cell>
          <cell r="B4411" t="str">
            <v xml:space="preserve">К Партизан 77 кв 122 </v>
          </cell>
          <cell r="C4411" t="str">
            <v xml:space="preserve">Население </v>
          </cell>
          <cell r="D4411">
            <v>35.4</v>
          </cell>
          <cell r="E4411">
            <v>0</v>
          </cell>
          <cell r="F4411">
            <v>124.84612745250942</v>
          </cell>
          <cell r="G4411">
            <v>0.35399999999999998</v>
          </cell>
          <cell r="H4411">
            <v>1.19</v>
          </cell>
          <cell r="I4411">
            <v>4.5999999999999996</v>
          </cell>
          <cell r="J4411" t="str">
            <v xml:space="preserve">5 </v>
          </cell>
          <cell r="K4411">
            <v>167</v>
          </cell>
          <cell r="L4411">
            <v>2.0309999999999998E-3</v>
          </cell>
          <cell r="M4411">
            <v>-19</v>
          </cell>
          <cell r="N4411">
            <v>18</v>
          </cell>
          <cell r="O4411">
            <v>1</v>
          </cell>
          <cell r="P4411">
            <v>2.9660000000000002</v>
          </cell>
          <cell r="Q4411">
            <v>3.5220000000000002</v>
          </cell>
          <cell r="R4411">
            <v>3.5220000000000002</v>
          </cell>
        </row>
        <row r="4412">
          <cell r="A4412" t="str">
            <v xml:space="preserve">ПРОЕЗД МИРНЫЙ 6 </v>
          </cell>
          <cell r="B4412" t="str">
            <v xml:space="preserve">К Партизан 77 кв 123 ЦО </v>
          </cell>
          <cell r="C4412" t="str">
            <v xml:space="preserve">Население </v>
          </cell>
          <cell r="D4412">
            <v>62.9</v>
          </cell>
          <cell r="E4412">
            <v>0</v>
          </cell>
          <cell r="F4412">
            <v>221.83111346787692</v>
          </cell>
          <cell r="G4412">
            <v>0.35399999999999998</v>
          </cell>
          <cell r="H4412">
            <v>1.19</v>
          </cell>
          <cell r="I4412">
            <v>4.5999999999999996</v>
          </cell>
          <cell r="J4412" t="str">
            <v xml:space="preserve">5 </v>
          </cell>
          <cell r="K4412">
            <v>167</v>
          </cell>
          <cell r="L4412">
            <v>3.6089999999999998E-3</v>
          </cell>
          <cell r="M4412">
            <v>-19</v>
          </cell>
          <cell r="N4412">
            <v>18</v>
          </cell>
          <cell r="O4412">
            <v>1</v>
          </cell>
          <cell r="P4412">
            <v>5.27</v>
          </cell>
          <cell r="Q4412">
            <v>6.258</v>
          </cell>
          <cell r="R4412">
            <v>6.258</v>
          </cell>
        </row>
        <row r="4413">
          <cell r="A4413" t="str">
            <v xml:space="preserve">ПРОЕЗД МИРНЫЙ 6 </v>
          </cell>
          <cell r="B4413" t="str">
            <v xml:space="preserve">К Партизан 77 кв 124 </v>
          </cell>
          <cell r="C4413" t="str">
            <v xml:space="preserve">Население </v>
          </cell>
          <cell r="D4413">
            <v>73.7</v>
          </cell>
          <cell r="E4413">
            <v>0</v>
          </cell>
          <cell r="F4413">
            <v>259.91976252118485</v>
          </cell>
          <cell r="G4413">
            <v>0.35399999999999998</v>
          </cell>
          <cell r="H4413">
            <v>1.19</v>
          </cell>
          <cell r="I4413">
            <v>4.5999999999999996</v>
          </cell>
          <cell r="J4413" t="str">
            <v xml:space="preserve">5 </v>
          </cell>
          <cell r="K4413">
            <v>167</v>
          </cell>
          <cell r="L4413">
            <v>4.2290000000000001E-3</v>
          </cell>
          <cell r="M4413">
            <v>-19</v>
          </cell>
          <cell r="N4413">
            <v>18</v>
          </cell>
          <cell r="O4413">
            <v>1</v>
          </cell>
          <cell r="P4413">
            <v>6.1740000000000004</v>
          </cell>
          <cell r="Q4413">
            <v>7.335</v>
          </cell>
          <cell r="R4413">
            <v>7.335</v>
          </cell>
        </row>
        <row r="4414">
          <cell r="A4414" t="str">
            <v xml:space="preserve">ПРОЕЗД МИРНЫЙ 6 </v>
          </cell>
          <cell r="B4414" t="str">
            <v xml:space="preserve">К Партизан 77 кв 125 ЦО </v>
          </cell>
          <cell r="C4414" t="str">
            <v xml:space="preserve">Население </v>
          </cell>
          <cell r="D4414">
            <v>62.9</v>
          </cell>
          <cell r="E4414">
            <v>0</v>
          </cell>
          <cell r="F4414">
            <v>221.83111346787692</v>
          </cell>
          <cell r="G4414">
            <v>0.35399999999999998</v>
          </cell>
          <cell r="H4414">
            <v>1.19</v>
          </cell>
          <cell r="I4414">
            <v>4.5999999999999996</v>
          </cell>
          <cell r="J4414" t="str">
            <v xml:space="preserve">5 </v>
          </cell>
          <cell r="K4414">
            <v>167</v>
          </cell>
          <cell r="L4414">
            <v>3.6089999999999998E-3</v>
          </cell>
          <cell r="M4414">
            <v>-19</v>
          </cell>
          <cell r="N4414">
            <v>18</v>
          </cell>
          <cell r="O4414">
            <v>1</v>
          </cell>
          <cell r="P4414">
            <v>5.27</v>
          </cell>
          <cell r="Q4414">
            <v>6.258</v>
          </cell>
          <cell r="R4414">
            <v>6.258</v>
          </cell>
        </row>
        <row r="4415">
          <cell r="A4415" t="str">
            <v xml:space="preserve">ПРОЕЗД МИРНЫЙ 6 </v>
          </cell>
          <cell r="B4415" t="str">
            <v xml:space="preserve">К Партизан 77 кв 126 </v>
          </cell>
          <cell r="C4415" t="str">
            <v xml:space="preserve">Население </v>
          </cell>
          <cell r="D4415">
            <v>69.2</v>
          </cell>
          <cell r="E4415">
            <v>0</v>
          </cell>
          <cell r="F4415">
            <v>244.04949208230656</v>
          </cell>
          <cell r="G4415">
            <v>0.35399999999999998</v>
          </cell>
          <cell r="H4415">
            <v>1.19</v>
          </cell>
          <cell r="I4415">
            <v>4.5999999999999996</v>
          </cell>
          <cell r="J4415" t="str">
            <v xml:space="preserve">5 </v>
          </cell>
          <cell r="K4415">
            <v>167</v>
          </cell>
          <cell r="L4415">
            <v>3.9709999999999997E-3</v>
          </cell>
          <cell r="M4415">
            <v>-19</v>
          </cell>
          <cell r="N4415">
            <v>18</v>
          </cell>
          <cell r="O4415">
            <v>1</v>
          </cell>
          <cell r="P4415">
            <v>5.798</v>
          </cell>
          <cell r="Q4415">
            <v>6.8879999999999999</v>
          </cell>
          <cell r="R4415">
            <v>6.8879999999999999</v>
          </cell>
        </row>
        <row r="4416">
          <cell r="A4416" t="str">
            <v xml:space="preserve">ПРОЕЗД МИРНЫЙ 6 </v>
          </cell>
          <cell r="B4416" t="str">
            <v xml:space="preserve">Р НАБЕРЕЖНАЯ 15  Ж/Д </v>
          </cell>
          <cell r="C4416" t="str">
            <v xml:space="preserve">Население </v>
          </cell>
          <cell r="D4416">
            <v>11280</v>
          </cell>
          <cell r="E4416">
            <v>46671</v>
          </cell>
          <cell r="F4416">
            <v>46671</v>
          </cell>
          <cell r="G4416">
            <v>0</v>
          </cell>
          <cell r="H4416">
            <v>1.19</v>
          </cell>
          <cell r="I4416">
            <v>4.5999999999999996</v>
          </cell>
          <cell r="J4416" t="str">
            <v xml:space="preserve">10 </v>
          </cell>
          <cell r="K4416">
            <v>167</v>
          </cell>
          <cell r="L4416">
            <v>0.66760000000000008</v>
          </cell>
          <cell r="M4416">
            <v>-19</v>
          </cell>
          <cell r="N4416">
            <v>18</v>
          </cell>
          <cell r="O4416">
            <v>1</v>
          </cell>
          <cell r="P4416">
            <v>974.68100000000004</v>
          </cell>
          <cell r="Q4416">
            <v>1122.396</v>
          </cell>
          <cell r="R4416">
            <v>1122.396</v>
          </cell>
        </row>
        <row r="4417">
          <cell r="A4417" t="str">
            <v xml:space="preserve">ПРОЕЗД МИРНЫЙ 6 </v>
          </cell>
          <cell r="B4417" t="str">
            <v xml:space="preserve">П Чекистов 31/2 офис"Юбилейный" </v>
          </cell>
          <cell r="C4417" t="str">
            <v xml:space="preserve">Прочие </v>
          </cell>
          <cell r="D4417">
            <v>224.6</v>
          </cell>
          <cell r="E4417">
            <v>0</v>
          </cell>
          <cell r="F4417">
            <v>903.42</v>
          </cell>
          <cell r="G4417">
            <v>0.43</v>
          </cell>
          <cell r="H4417">
            <v>1.19</v>
          </cell>
          <cell r="I4417">
            <v>4.5999999999999996</v>
          </cell>
          <cell r="J4417" t="str">
            <v xml:space="preserve"> </v>
          </cell>
          <cell r="K4417">
            <v>167</v>
          </cell>
          <cell r="L4417">
            <v>1.8020000000000001E-2</v>
          </cell>
          <cell r="M4417">
            <v>-19</v>
          </cell>
          <cell r="N4417">
            <v>18</v>
          </cell>
          <cell r="O4417">
            <v>1</v>
          </cell>
          <cell r="P4417">
            <v>26.311</v>
          </cell>
          <cell r="Q4417">
            <v>0</v>
          </cell>
          <cell r="R4417">
            <v>26.311</v>
          </cell>
        </row>
        <row r="4418">
          <cell r="A4418" t="str">
            <v xml:space="preserve">ПРОЕЗД МИРНЫЙ 6 </v>
          </cell>
          <cell r="B4418" t="str">
            <v xml:space="preserve">К Партизан 6/3 гл.корп.госпит. </v>
          </cell>
          <cell r="C4418" t="str">
            <v xml:space="preserve">Бюджет </v>
          </cell>
          <cell r="D4418">
            <v>3832.91</v>
          </cell>
          <cell r="E4418">
            <v>0</v>
          </cell>
          <cell r="F4418">
            <v>17248.09</v>
          </cell>
          <cell r="G4418">
            <v>0.30000000000000004</v>
          </cell>
          <cell r="H4418">
            <v>1.19</v>
          </cell>
          <cell r="I4418">
            <v>4.5999999999999996</v>
          </cell>
          <cell r="J4418" t="str">
            <v xml:space="preserve"> </v>
          </cell>
          <cell r="K4418">
            <v>167</v>
          </cell>
          <cell r="L4418">
            <v>0.253</v>
          </cell>
          <cell r="M4418">
            <v>-19</v>
          </cell>
          <cell r="N4418">
            <v>20</v>
          </cell>
          <cell r="O4418">
            <v>1</v>
          </cell>
          <cell r="P4418">
            <v>402.43400000000003</v>
          </cell>
          <cell r="Q4418">
            <v>0</v>
          </cell>
          <cell r="R4418">
            <v>402.43400000000003</v>
          </cell>
        </row>
        <row r="4419">
          <cell r="A4419" t="str">
            <v xml:space="preserve">ПРОЕЗД МИРНЫЙ 6 </v>
          </cell>
          <cell r="B4419" t="str">
            <v xml:space="preserve">К Партизан 6/3 пищебл.госпит. </v>
          </cell>
          <cell r="C4419" t="str">
            <v xml:space="preserve">Бюджет </v>
          </cell>
          <cell r="D4419">
            <v>384.37</v>
          </cell>
          <cell r="E4419">
            <v>0</v>
          </cell>
          <cell r="F4419">
            <v>1729.68</v>
          </cell>
          <cell r="G4419">
            <v>0.35</v>
          </cell>
          <cell r="H4419">
            <v>1.19</v>
          </cell>
          <cell r="I4419">
            <v>4.5999999999999996</v>
          </cell>
          <cell r="J4419" t="str">
            <v xml:space="preserve"> </v>
          </cell>
          <cell r="K4419">
            <v>167</v>
          </cell>
          <cell r="L4419">
            <v>2.9600000000000001E-2</v>
          </cell>
          <cell r="M4419">
            <v>-19</v>
          </cell>
          <cell r="N4419">
            <v>20</v>
          </cell>
          <cell r="O4419">
            <v>1</v>
          </cell>
          <cell r="P4419">
            <v>47.082999999999998</v>
          </cell>
          <cell r="Q4419">
            <v>0</v>
          </cell>
          <cell r="R4419">
            <v>47.082999999999998</v>
          </cell>
        </row>
        <row r="4420">
          <cell r="A4420" t="str">
            <v xml:space="preserve">ПРОЕЗД МИРНЫЙ 6 </v>
          </cell>
          <cell r="B4420" t="str">
            <v xml:space="preserve">К Партизан 6/3 хоз.блок госп. </v>
          </cell>
          <cell r="C4420" t="str">
            <v xml:space="preserve">Бюджет </v>
          </cell>
          <cell r="D4420">
            <v>23.15</v>
          </cell>
          <cell r="E4420">
            <v>0</v>
          </cell>
          <cell r="F4420">
            <v>104.2</v>
          </cell>
          <cell r="G4420">
            <v>0.60000000000000009</v>
          </cell>
          <cell r="H4420">
            <v>1.19</v>
          </cell>
          <cell r="I4420">
            <v>4.5999999999999996</v>
          </cell>
          <cell r="J4420" t="str">
            <v xml:space="preserve"> </v>
          </cell>
          <cell r="K4420">
            <v>167</v>
          </cell>
          <cell r="L4420">
            <v>2.9000000000000002E-3</v>
          </cell>
          <cell r="M4420">
            <v>-19</v>
          </cell>
          <cell r="N4420">
            <v>18</v>
          </cell>
          <cell r="O4420">
            <v>1</v>
          </cell>
          <cell r="P4420">
            <v>4.2350000000000003</v>
          </cell>
          <cell r="Q4420">
            <v>0</v>
          </cell>
          <cell r="R4420">
            <v>4.2350000000000003</v>
          </cell>
        </row>
        <row r="4421">
          <cell r="A4421" t="str">
            <v xml:space="preserve">ПРОЕЗД МИРНЫЙ 6 </v>
          </cell>
          <cell r="B4421" t="str">
            <v xml:space="preserve">П Чекистов 9/1 лит.21 Б </v>
          </cell>
          <cell r="C4421" t="str">
            <v xml:space="preserve">Прочие </v>
          </cell>
          <cell r="D4421">
            <v>453.9</v>
          </cell>
          <cell r="E4421">
            <v>1707</v>
          </cell>
          <cell r="F4421">
            <v>1707</v>
          </cell>
          <cell r="G4421">
            <v>0</v>
          </cell>
          <cell r="H4421">
            <v>1.19</v>
          </cell>
          <cell r="I4421">
            <v>4.5999999999999996</v>
          </cell>
          <cell r="J4421" t="str">
            <v xml:space="preserve"> </v>
          </cell>
          <cell r="K4421">
            <v>167</v>
          </cell>
          <cell r="L4421">
            <v>8.1202999999999997E-2</v>
          </cell>
          <cell r="M4421">
            <v>-19</v>
          </cell>
          <cell r="N4421">
            <v>18</v>
          </cell>
          <cell r="O4421">
            <v>1</v>
          </cell>
          <cell r="P4421">
            <v>118.554</v>
          </cell>
          <cell r="Q4421">
            <v>0</v>
          </cell>
          <cell r="R4421">
            <v>118.554</v>
          </cell>
        </row>
        <row r="4422">
          <cell r="A4422" t="str">
            <v xml:space="preserve">ПРОЕЗД МИРНЫЙ 6 </v>
          </cell>
          <cell r="B4422" t="str">
            <v xml:space="preserve">Лукьяненко 24 ж/д литер"7" </v>
          </cell>
          <cell r="C4422" t="str">
            <v xml:space="preserve">ИТП Прочие </v>
          </cell>
          <cell r="D4422">
            <v>18250.900000000001</v>
          </cell>
          <cell r="E4422">
            <v>83864</v>
          </cell>
          <cell r="F4422">
            <v>83864</v>
          </cell>
          <cell r="G4422">
            <v>0</v>
          </cell>
          <cell r="H4422">
            <v>1.19</v>
          </cell>
          <cell r="I4422">
            <v>4.5999999999999996</v>
          </cell>
          <cell r="J4422" t="str">
            <v xml:space="preserve"> </v>
          </cell>
          <cell r="K4422">
            <v>167</v>
          </cell>
          <cell r="L4422">
            <v>0.79980000000000007</v>
          </cell>
          <cell r="M4422">
            <v>-19</v>
          </cell>
          <cell r="N4422">
            <v>18</v>
          </cell>
          <cell r="O4422">
            <v>1</v>
          </cell>
          <cell r="P4422">
            <v>1167.69</v>
          </cell>
          <cell r="Q4422">
            <v>0</v>
          </cell>
          <cell r="R4422">
            <v>1167.69</v>
          </cell>
        </row>
        <row r="4423">
          <cell r="A4423" t="str">
            <v xml:space="preserve">ПРОЕЗД МИРНЫЙ 6 </v>
          </cell>
          <cell r="B4423" t="str">
            <v xml:space="preserve">Азовская 17 встр.подвал </v>
          </cell>
          <cell r="C4423" t="str">
            <v xml:space="preserve">ИТП Прочие </v>
          </cell>
          <cell r="D4423">
            <v>685.4</v>
          </cell>
          <cell r="E4423">
            <v>0</v>
          </cell>
          <cell r="F4423">
            <v>2535.98</v>
          </cell>
          <cell r="G4423">
            <v>0</v>
          </cell>
          <cell r="H4423">
            <v>1.19</v>
          </cell>
          <cell r="I4423">
            <v>4.5999999999999996</v>
          </cell>
          <cell r="J4423" t="str">
            <v xml:space="preserve">16 </v>
          </cell>
          <cell r="K4423">
            <v>167</v>
          </cell>
          <cell r="L4423">
            <v>2.2100000000000002E-2</v>
          </cell>
          <cell r="M4423">
            <v>-19</v>
          </cell>
          <cell r="N4423">
            <v>18</v>
          </cell>
          <cell r="O4423">
            <v>1</v>
          </cell>
          <cell r="P4423">
            <v>32.265000000000001</v>
          </cell>
          <cell r="Q4423">
            <v>0</v>
          </cell>
          <cell r="R4423">
            <v>32.265000000000001</v>
          </cell>
        </row>
        <row r="4424">
          <cell r="A4424" t="str">
            <v xml:space="preserve">ПРОЕЗД МИРНЫЙ 6 </v>
          </cell>
          <cell r="B4424" t="str">
            <v xml:space="preserve">Азовская 17 ж/д </v>
          </cell>
          <cell r="C4424" t="str">
            <v xml:space="preserve">ИТП Прочие </v>
          </cell>
          <cell r="D4424">
            <v>11400</v>
          </cell>
          <cell r="E4424">
            <v>57108</v>
          </cell>
          <cell r="F4424">
            <v>57108</v>
          </cell>
          <cell r="G4424">
            <v>0</v>
          </cell>
          <cell r="H4424">
            <v>1.19</v>
          </cell>
          <cell r="I4424">
            <v>4.5999999999999996</v>
          </cell>
          <cell r="J4424" t="str">
            <v xml:space="preserve">16 </v>
          </cell>
          <cell r="K4424">
            <v>167</v>
          </cell>
          <cell r="L4424">
            <v>0.49767299999999998</v>
          </cell>
          <cell r="M4424">
            <v>-19</v>
          </cell>
          <cell r="N4424">
            <v>18</v>
          </cell>
          <cell r="O4424">
            <v>1</v>
          </cell>
          <cell r="P4424">
            <v>726.59199999999998</v>
          </cell>
          <cell r="Q4424">
            <v>0</v>
          </cell>
          <cell r="R4424">
            <v>726.59199999999998</v>
          </cell>
        </row>
        <row r="4425">
          <cell r="A4425" t="str">
            <v xml:space="preserve">ПРОЕЗД МИРНЫЙ 6 </v>
          </cell>
          <cell r="B4425" t="str">
            <v xml:space="preserve">Азовская 17 офисы </v>
          </cell>
          <cell r="C4425" t="str">
            <v xml:space="preserve">ИТП Прочие </v>
          </cell>
          <cell r="D4425">
            <v>1481.7</v>
          </cell>
          <cell r="E4425">
            <v>0</v>
          </cell>
          <cell r="F4425">
            <v>4978.5</v>
          </cell>
          <cell r="G4425">
            <v>0</v>
          </cell>
          <cell r="H4425">
            <v>1.19</v>
          </cell>
          <cell r="I4425">
            <v>4.5999999999999996</v>
          </cell>
          <cell r="J4425" t="str">
            <v xml:space="preserve"> </v>
          </cell>
          <cell r="K4425">
            <v>167</v>
          </cell>
          <cell r="L4425">
            <v>4.7681999999999995E-2</v>
          </cell>
          <cell r="M4425">
            <v>-19</v>
          </cell>
          <cell r="N4425">
            <v>18</v>
          </cell>
          <cell r="O4425">
            <v>1</v>
          </cell>
          <cell r="P4425">
            <v>69.614000000000004</v>
          </cell>
          <cell r="Q4425">
            <v>0</v>
          </cell>
          <cell r="R4425">
            <v>69.614000000000004</v>
          </cell>
        </row>
        <row r="4426">
          <cell r="A4426" t="str">
            <v xml:space="preserve">ПРОЕЗД МИРНЫЙ 6 </v>
          </cell>
          <cell r="B4426" t="str">
            <v xml:space="preserve">К Партизан 4/4 встр-пр </v>
          </cell>
          <cell r="C4426" t="str">
            <v xml:space="preserve">Прочие </v>
          </cell>
          <cell r="D4426">
            <v>19.100000000000001</v>
          </cell>
          <cell r="E4426">
            <v>0</v>
          </cell>
          <cell r="F4426">
            <v>74.41</v>
          </cell>
          <cell r="G4426">
            <v>0.34</v>
          </cell>
          <cell r="H4426">
            <v>1.19</v>
          </cell>
          <cell r="I4426">
            <v>4.5999999999999996</v>
          </cell>
          <cell r="J4426" t="str">
            <v xml:space="preserve"> </v>
          </cell>
          <cell r="K4426">
            <v>167</v>
          </cell>
          <cell r="L4426">
            <v>1.1639999999999999E-3</v>
          </cell>
          <cell r="M4426">
            <v>-19</v>
          </cell>
          <cell r="N4426">
            <v>18</v>
          </cell>
          <cell r="O4426">
            <v>1</v>
          </cell>
          <cell r="P4426">
            <v>1.6970000000000001</v>
          </cell>
          <cell r="Q4426">
            <v>0</v>
          </cell>
          <cell r="R4426">
            <v>1.6970000000000001</v>
          </cell>
        </row>
        <row r="4427">
          <cell r="A4427" t="str">
            <v xml:space="preserve">ПРОЕЗД МИРНЫЙ 6 </v>
          </cell>
          <cell r="B4427" t="str">
            <v xml:space="preserve">П Чекистов 15/1 физ.-оздоровит.комплекс </v>
          </cell>
          <cell r="C4427" t="str">
            <v xml:space="preserve">ИТП Прочие </v>
          </cell>
          <cell r="D4427">
            <v>2535.8000000000002</v>
          </cell>
          <cell r="E4427">
            <v>9946</v>
          </cell>
          <cell r="F4427">
            <v>9946</v>
          </cell>
          <cell r="G4427">
            <v>0</v>
          </cell>
          <cell r="H4427">
            <v>1.19</v>
          </cell>
          <cell r="I4427">
            <v>4.5999999999999996</v>
          </cell>
          <cell r="J4427" t="str">
            <v xml:space="preserve">2 </v>
          </cell>
          <cell r="K4427">
            <v>167</v>
          </cell>
          <cell r="L4427">
            <v>0.122</v>
          </cell>
          <cell r="M4427">
            <v>-19</v>
          </cell>
          <cell r="N4427">
            <v>18</v>
          </cell>
          <cell r="O4427">
            <v>1</v>
          </cell>
          <cell r="P4427">
            <v>178.11799999999999</v>
          </cell>
          <cell r="Q4427">
            <v>0</v>
          </cell>
          <cell r="R4427">
            <v>178.11799999999999</v>
          </cell>
        </row>
        <row r="4428">
          <cell r="A4428" t="str">
            <v xml:space="preserve">ПРОЕЗД МИРНЫЙ 6 </v>
          </cell>
          <cell r="B4428" t="str">
            <v xml:space="preserve">П Чекистов 28/1 офисн.здание </v>
          </cell>
          <cell r="C4428" t="str">
            <v xml:space="preserve">Прочие </v>
          </cell>
          <cell r="D4428">
            <v>573.6</v>
          </cell>
          <cell r="E4428">
            <v>0</v>
          </cell>
          <cell r="F4428">
            <v>2203.6</v>
          </cell>
          <cell r="G4428">
            <v>0</v>
          </cell>
          <cell r="H4428">
            <v>1.19</v>
          </cell>
          <cell r="I4428">
            <v>4.5999999999999996</v>
          </cell>
          <cell r="J4428" t="str">
            <v xml:space="preserve">3 </v>
          </cell>
          <cell r="K4428">
            <v>167</v>
          </cell>
          <cell r="L4428">
            <v>1.984E-2</v>
          </cell>
          <cell r="M4428">
            <v>-19</v>
          </cell>
          <cell r="N4428">
            <v>18</v>
          </cell>
          <cell r="O4428">
            <v>1</v>
          </cell>
          <cell r="P4428">
            <v>28.963999999999999</v>
          </cell>
          <cell r="Q4428">
            <v>0</v>
          </cell>
          <cell r="R4428">
            <v>28.963999999999999</v>
          </cell>
        </row>
        <row r="4429">
          <cell r="A4429" t="str">
            <v xml:space="preserve">ПРОЕЗД МИРНЫЙ 6 </v>
          </cell>
          <cell r="B4429" t="str">
            <v xml:space="preserve">Чекистов 33 неж.помещ </v>
          </cell>
          <cell r="C4429" t="str">
            <v xml:space="preserve">Прочие </v>
          </cell>
          <cell r="D4429">
            <v>53.71</v>
          </cell>
          <cell r="E4429">
            <v>0</v>
          </cell>
          <cell r="F4429">
            <v>198.73</v>
          </cell>
          <cell r="G4429">
            <v>0.43</v>
          </cell>
          <cell r="H4429">
            <v>1.19</v>
          </cell>
          <cell r="I4429">
            <v>4.5999999999999996</v>
          </cell>
          <cell r="J4429" t="str">
            <v xml:space="preserve"> </v>
          </cell>
          <cell r="K4429">
            <v>167</v>
          </cell>
          <cell r="L4429">
            <v>3.9639999999999996E-3</v>
          </cell>
          <cell r="M4429">
            <v>-19</v>
          </cell>
          <cell r="N4429">
            <v>18</v>
          </cell>
          <cell r="O4429">
            <v>1</v>
          </cell>
          <cell r="P4429">
            <v>5.7880000000000003</v>
          </cell>
          <cell r="Q4429">
            <v>0</v>
          </cell>
          <cell r="R4429">
            <v>5.7880000000000003</v>
          </cell>
        </row>
        <row r="4430">
          <cell r="A4430" t="str">
            <v xml:space="preserve">ПРОЕЗД МИРНЫЙ 6 </v>
          </cell>
          <cell r="B4430" t="str">
            <v xml:space="preserve">70Л Октября 6 ОУС-8 </v>
          </cell>
          <cell r="C4430" t="str">
            <v xml:space="preserve">Прочие </v>
          </cell>
          <cell r="D4430">
            <v>248.22</v>
          </cell>
          <cell r="E4430">
            <v>825</v>
          </cell>
          <cell r="F4430">
            <v>1117</v>
          </cell>
          <cell r="G4430">
            <v>0.43</v>
          </cell>
          <cell r="H4430">
            <v>1.19</v>
          </cell>
          <cell r="I4430">
            <v>4.5999999999999996</v>
          </cell>
          <cell r="J4430" t="str">
            <v xml:space="preserve"> </v>
          </cell>
          <cell r="K4430">
            <v>167</v>
          </cell>
          <cell r="L4430">
            <v>2.2280000000000001E-2</v>
          </cell>
          <cell r="M4430">
            <v>-19</v>
          </cell>
          <cell r="N4430">
            <v>18</v>
          </cell>
          <cell r="O4430">
            <v>1</v>
          </cell>
          <cell r="P4430">
            <v>32.527000000000001</v>
          </cell>
          <cell r="Q4430">
            <v>0</v>
          </cell>
          <cell r="R4430">
            <v>32.527000000000001</v>
          </cell>
        </row>
        <row r="4431">
          <cell r="A4431" t="str">
            <v xml:space="preserve">ПРОЕЗД МИРНЫЙ 6 </v>
          </cell>
          <cell r="B4431" t="str">
            <v xml:space="preserve">Б Платановый 7 АТС-61 </v>
          </cell>
          <cell r="C4431" t="str">
            <v xml:space="preserve">Прочие </v>
          </cell>
          <cell r="D4431">
            <v>902.42</v>
          </cell>
          <cell r="E4431">
            <v>5200</v>
          </cell>
          <cell r="F4431">
            <v>4060.89</v>
          </cell>
          <cell r="G4431">
            <v>0.43</v>
          </cell>
          <cell r="H4431">
            <v>1.19</v>
          </cell>
          <cell r="I4431">
            <v>4.5999999999999996</v>
          </cell>
          <cell r="J4431" t="str">
            <v xml:space="preserve"> </v>
          </cell>
          <cell r="K4431">
            <v>167</v>
          </cell>
          <cell r="L4431">
            <v>8.1000000000000003E-2</v>
          </cell>
          <cell r="M4431">
            <v>-19</v>
          </cell>
          <cell r="N4431">
            <v>18</v>
          </cell>
          <cell r="O4431">
            <v>1</v>
          </cell>
          <cell r="P4431">
            <v>118.258</v>
          </cell>
          <cell r="Q4431">
            <v>0</v>
          </cell>
          <cell r="R4431">
            <v>118.258</v>
          </cell>
        </row>
        <row r="4432">
          <cell r="A4432" t="str">
            <v xml:space="preserve">ПРОЕЗД МИРНЫЙ 6 </v>
          </cell>
          <cell r="B4432" t="str">
            <v xml:space="preserve">П Чекистов 16 ТП-29 ГУЭС </v>
          </cell>
          <cell r="C4432" t="str">
            <v xml:space="preserve">Прочие </v>
          </cell>
          <cell r="D4432">
            <v>9.6999999999999993</v>
          </cell>
          <cell r="E4432">
            <v>0</v>
          </cell>
          <cell r="F4432">
            <v>43.67</v>
          </cell>
          <cell r="G4432">
            <v>0.43</v>
          </cell>
          <cell r="H4432">
            <v>1.19</v>
          </cell>
          <cell r="I4432">
            <v>4.5999999999999996</v>
          </cell>
          <cell r="J4432" t="str">
            <v xml:space="preserve"> </v>
          </cell>
          <cell r="K4432">
            <v>167</v>
          </cell>
          <cell r="L4432">
            <v>8.7099999999999992E-4</v>
          </cell>
          <cell r="M4432">
            <v>-19</v>
          </cell>
          <cell r="N4432">
            <v>18</v>
          </cell>
          <cell r="O4432">
            <v>1</v>
          </cell>
          <cell r="P4432">
            <v>1.2709999999999999</v>
          </cell>
          <cell r="Q4432">
            <v>0</v>
          </cell>
          <cell r="R4432">
            <v>1.2709999999999999</v>
          </cell>
        </row>
        <row r="4433">
          <cell r="A4433" t="str">
            <v xml:space="preserve">ПРОЕЗД МИРНЫЙ 6 </v>
          </cell>
          <cell r="B4433" t="str">
            <v xml:space="preserve">П Чекистов 7/1 отдел.электросвязи </v>
          </cell>
          <cell r="C4433" t="str">
            <v xml:space="preserve">Прочие </v>
          </cell>
          <cell r="D4433">
            <v>170</v>
          </cell>
          <cell r="E4433">
            <v>0</v>
          </cell>
          <cell r="F4433">
            <v>565.52</v>
          </cell>
          <cell r="G4433">
            <v>0.43</v>
          </cell>
          <cell r="H4433">
            <v>1.19</v>
          </cell>
          <cell r="I4433">
            <v>4.5999999999999996</v>
          </cell>
          <cell r="J4433" t="str">
            <v xml:space="preserve"> </v>
          </cell>
          <cell r="K4433">
            <v>167</v>
          </cell>
          <cell r="L4433">
            <v>1.128E-2</v>
          </cell>
          <cell r="M4433">
            <v>-19</v>
          </cell>
          <cell r="N4433">
            <v>18</v>
          </cell>
          <cell r="O4433">
            <v>1</v>
          </cell>
          <cell r="P4433">
            <v>16.469000000000001</v>
          </cell>
          <cell r="Q4433">
            <v>0</v>
          </cell>
          <cell r="R4433">
            <v>16.469000000000001</v>
          </cell>
        </row>
        <row r="4434">
          <cell r="A4434" t="str">
            <v xml:space="preserve">ПРОЕЗД МИРНЫЙ 6 </v>
          </cell>
          <cell r="B4434" t="str">
            <v xml:space="preserve">Темрюкская 69 помещ.АТС </v>
          </cell>
          <cell r="C4434" t="str">
            <v xml:space="preserve">Прочие </v>
          </cell>
          <cell r="D4434">
            <v>182</v>
          </cell>
          <cell r="E4434">
            <v>0</v>
          </cell>
          <cell r="F4434">
            <v>595.1</v>
          </cell>
          <cell r="G4434">
            <v>0.43</v>
          </cell>
          <cell r="H4434">
            <v>1.19</v>
          </cell>
          <cell r="I4434">
            <v>4.5999999999999996</v>
          </cell>
          <cell r="J4434" t="str">
            <v xml:space="preserve"> </v>
          </cell>
          <cell r="K4434">
            <v>167</v>
          </cell>
          <cell r="L4434">
            <v>1.187E-2</v>
          </cell>
          <cell r="M4434">
            <v>-19</v>
          </cell>
          <cell r="N4434">
            <v>18</v>
          </cell>
          <cell r="O4434">
            <v>1</v>
          </cell>
          <cell r="P4434">
            <v>17.329999999999998</v>
          </cell>
          <cell r="Q4434">
            <v>0</v>
          </cell>
          <cell r="R4434">
            <v>17.329999999999998</v>
          </cell>
        </row>
        <row r="4435">
          <cell r="A4435" t="str">
            <v xml:space="preserve">ПРОЕЗД МИРНЫЙ 6 </v>
          </cell>
          <cell r="B4435" t="str">
            <v xml:space="preserve">70Л ОКТ 12/1 ЛИТ.18/3/дет.п-ка </v>
          </cell>
          <cell r="C4435" t="str">
            <v xml:space="preserve">Бюджет </v>
          </cell>
          <cell r="D4435">
            <v>301.89999999999998</v>
          </cell>
          <cell r="E4435">
            <v>0</v>
          </cell>
          <cell r="F4435">
            <v>1156.25</v>
          </cell>
          <cell r="G4435">
            <v>0.4</v>
          </cell>
          <cell r="H4435">
            <v>1.19</v>
          </cell>
          <cell r="I4435">
            <v>4.5999999999999996</v>
          </cell>
          <cell r="J4435" t="str">
            <v xml:space="preserve"> </v>
          </cell>
          <cell r="K4435">
            <v>167</v>
          </cell>
          <cell r="L4435">
            <v>2.2398999999999999E-2</v>
          </cell>
          <cell r="M4435">
            <v>-19</v>
          </cell>
          <cell r="N4435">
            <v>20</v>
          </cell>
          <cell r="O4435">
            <v>1</v>
          </cell>
          <cell r="P4435">
            <v>35.628999999999998</v>
          </cell>
          <cell r="Q4435">
            <v>0</v>
          </cell>
          <cell r="R4435">
            <v>35.628999999999998</v>
          </cell>
        </row>
        <row r="4436">
          <cell r="A4436" t="str">
            <v xml:space="preserve">ПРОЕЗД МИРНЫЙ 6 </v>
          </cell>
          <cell r="B4436" t="str">
            <v xml:space="preserve">Б Платан 10а пол-ка для взросл.25 </v>
          </cell>
          <cell r="C4436" t="str">
            <v xml:space="preserve">Бюджет </v>
          </cell>
          <cell r="D4436">
            <v>3167.07</v>
          </cell>
          <cell r="E4436">
            <v>9638</v>
          </cell>
          <cell r="F4436">
            <v>14251.83</v>
          </cell>
          <cell r="G4436">
            <v>0.30000000000000004</v>
          </cell>
          <cell r="H4436">
            <v>1.19</v>
          </cell>
          <cell r="I4436">
            <v>4.5999999999999996</v>
          </cell>
          <cell r="J4436" t="str">
            <v xml:space="preserve"> </v>
          </cell>
          <cell r="K4436">
            <v>167</v>
          </cell>
          <cell r="L4436">
            <v>0.20905000000000001</v>
          </cell>
          <cell r="M4436">
            <v>-19</v>
          </cell>
          <cell r="N4436">
            <v>20</v>
          </cell>
          <cell r="O4436">
            <v>1</v>
          </cell>
          <cell r="P4436">
            <v>332.52499999999998</v>
          </cell>
          <cell r="Q4436">
            <v>0</v>
          </cell>
          <cell r="R4436">
            <v>332.52499999999998</v>
          </cell>
        </row>
        <row r="4437">
          <cell r="A4437" t="str">
            <v xml:space="preserve">ПРОЕЗД МИРНЫЙ 6 </v>
          </cell>
          <cell r="B4437" t="str">
            <v xml:space="preserve">Калинина 104 </v>
          </cell>
          <cell r="C4437" t="str">
            <v xml:space="preserve">Прочие </v>
          </cell>
          <cell r="D4437">
            <v>145</v>
          </cell>
          <cell r="E4437">
            <v>0</v>
          </cell>
          <cell r="F4437">
            <v>600.57000000000005</v>
          </cell>
          <cell r="G4437">
            <v>1.05</v>
          </cell>
          <cell r="H4437">
            <v>1.19</v>
          </cell>
          <cell r="I4437">
            <v>4.5999999999999996</v>
          </cell>
          <cell r="J4437" t="str">
            <v xml:space="preserve"> </v>
          </cell>
          <cell r="K4437">
            <v>167</v>
          </cell>
          <cell r="L4437">
            <v>2.7670000000000004E-2</v>
          </cell>
          <cell r="M4437">
            <v>-19</v>
          </cell>
          <cell r="N4437">
            <v>16</v>
          </cell>
          <cell r="O4437">
            <v>1</v>
          </cell>
          <cell r="P4437">
            <v>36.369</v>
          </cell>
          <cell r="Q4437">
            <v>0</v>
          </cell>
          <cell r="R4437">
            <v>36.369</v>
          </cell>
        </row>
        <row r="4438">
          <cell r="A4438" t="str">
            <v xml:space="preserve">ПРОЕЗД МИРНЫЙ 6 </v>
          </cell>
          <cell r="B4438" t="str">
            <v xml:space="preserve">Алма Атинская КНС-10 </v>
          </cell>
          <cell r="C4438" t="str">
            <v xml:space="preserve">Прочие </v>
          </cell>
          <cell r="D4438">
            <v>29.56</v>
          </cell>
          <cell r="E4438">
            <v>0</v>
          </cell>
          <cell r="F4438">
            <v>133.04</v>
          </cell>
          <cell r="G4438">
            <v>1.05</v>
          </cell>
          <cell r="H4438">
            <v>1.19</v>
          </cell>
          <cell r="I4438">
            <v>4.5999999999999996</v>
          </cell>
          <cell r="J4438" t="str">
            <v xml:space="preserve"> </v>
          </cell>
          <cell r="K4438">
            <v>167</v>
          </cell>
          <cell r="L4438">
            <v>6.4800000000000005E-3</v>
          </cell>
          <cell r="M4438">
            <v>-19</v>
          </cell>
          <cell r="N4438">
            <v>18</v>
          </cell>
          <cell r="O4438">
            <v>1</v>
          </cell>
          <cell r="P4438">
            <v>9.4600000000000009</v>
          </cell>
          <cell r="Q4438">
            <v>0</v>
          </cell>
          <cell r="R4438">
            <v>9.4600000000000009</v>
          </cell>
        </row>
        <row r="4439">
          <cell r="A4439" t="str">
            <v xml:space="preserve">ПРОЕЗД МИРНЫЙ 6 </v>
          </cell>
          <cell r="B4439" t="str">
            <v xml:space="preserve">Б Платановый 11 ПОДК.хозблок </v>
          </cell>
          <cell r="C4439" t="str">
            <v xml:space="preserve">Прочие </v>
          </cell>
          <cell r="D4439">
            <v>86</v>
          </cell>
          <cell r="E4439">
            <v>0</v>
          </cell>
          <cell r="F4439">
            <v>386.98</v>
          </cell>
          <cell r="G4439">
            <v>1.05</v>
          </cell>
          <cell r="H4439">
            <v>1.19</v>
          </cell>
          <cell r="I4439">
            <v>4.5999999999999996</v>
          </cell>
          <cell r="J4439" t="str">
            <v xml:space="preserve"> </v>
          </cell>
          <cell r="K4439">
            <v>167</v>
          </cell>
          <cell r="L4439">
            <v>1.7320000000000002E-2</v>
          </cell>
          <cell r="M4439">
            <v>-19</v>
          </cell>
          <cell r="N4439">
            <v>15</v>
          </cell>
          <cell r="O4439">
            <v>1</v>
          </cell>
          <cell r="P4439">
            <v>21.391999999999999</v>
          </cell>
          <cell r="Q4439">
            <v>0</v>
          </cell>
          <cell r="R4439">
            <v>21.391999999999999</v>
          </cell>
        </row>
        <row r="4440">
          <cell r="A4440" t="str">
            <v xml:space="preserve">ПРОЕЗД МИРНЫЙ 6 </v>
          </cell>
          <cell r="B4440" t="str">
            <v xml:space="preserve">К Партизан 6 КНС "ДИБ"Литер Г </v>
          </cell>
          <cell r="C4440" t="str">
            <v xml:space="preserve">Прочие </v>
          </cell>
          <cell r="D4440">
            <v>25.5</v>
          </cell>
          <cell r="E4440">
            <v>69</v>
          </cell>
          <cell r="F4440">
            <v>69</v>
          </cell>
          <cell r="G4440">
            <v>0</v>
          </cell>
          <cell r="H4440">
            <v>1.19</v>
          </cell>
          <cell r="I4440">
            <v>4.5999999999999996</v>
          </cell>
          <cell r="J4440" t="str">
            <v xml:space="preserve"> </v>
          </cell>
          <cell r="K4440">
            <v>167</v>
          </cell>
          <cell r="L4440">
            <v>1.3649999999999999E-3</v>
          </cell>
          <cell r="M4440">
            <v>-19</v>
          </cell>
          <cell r="N4440">
            <v>18</v>
          </cell>
          <cell r="O4440">
            <v>1</v>
          </cell>
          <cell r="P4440">
            <v>1.9929999999999999</v>
          </cell>
          <cell r="Q4440">
            <v>0</v>
          </cell>
          <cell r="R4440">
            <v>1.9929999999999999</v>
          </cell>
        </row>
        <row r="4441">
          <cell r="A4441" t="str">
            <v xml:space="preserve">ПРОЕЗД МИРНЫЙ 6 </v>
          </cell>
          <cell r="B4441" t="str">
            <v xml:space="preserve">К Партизан 6 ПОДКАЧКА </v>
          </cell>
          <cell r="C4441" t="str">
            <v xml:space="preserve">Прочие </v>
          </cell>
          <cell r="D4441">
            <v>29.2</v>
          </cell>
          <cell r="E4441">
            <v>0</v>
          </cell>
          <cell r="F4441">
            <v>131.4</v>
          </cell>
          <cell r="G4441">
            <v>1.05</v>
          </cell>
          <cell r="H4441">
            <v>1.19</v>
          </cell>
          <cell r="I4441">
            <v>4.5999999999999996</v>
          </cell>
          <cell r="J4441" t="str">
            <v xml:space="preserve"> </v>
          </cell>
          <cell r="K4441">
            <v>167</v>
          </cell>
          <cell r="L4441">
            <v>6.4000000000000003E-3</v>
          </cell>
          <cell r="M4441">
            <v>-19</v>
          </cell>
          <cell r="N4441">
            <v>18</v>
          </cell>
          <cell r="O4441">
            <v>1</v>
          </cell>
          <cell r="P4441">
            <v>9.3439999999999994</v>
          </cell>
          <cell r="Q4441">
            <v>0</v>
          </cell>
          <cell r="R4441">
            <v>9.3439999999999994</v>
          </cell>
        </row>
        <row r="4442">
          <cell r="A4442" t="str">
            <v xml:space="preserve">ПРОЕЗД МИРНЫЙ 6 </v>
          </cell>
          <cell r="B4442" t="str">
            <v xml:space="preserve">КВ 979 РОК-1 ПОДКАЧКА </v>
          </cell>
          <cell r="C4442" t="str">
            <v xml:space="preserve">Прочие </v>
          </cell>
          <cell r="D4442">
            <v>9.49</v>
          </cell>
          <cell r="E4442">
            <v>0</v>
          </cell>
          <cell r="F4442">
            <v>42.7</v>
          </cell>
          <cell r="G4442">
            <v>1.05</v>
          </cell>
          <cell r="H4442">
            <v>1.19</v>
          </cell>
          <cell r="I4442">
            <v>4.5999999999999996</v>
          </cell>
          <cell r="J4442" t="str">
            <v xml:space="preserve"> </v>
          </cell>
          <cell r="K4442">
            <v>167</v>
          </cell>
          <cell r="L4442">
            <v>2.0800000000000003E-3</v>
          </cell>
          <cell r="M4442">
            <v>-19</v>
          </cell>
          <cell r="N4442">
            <v>18</v>
          </cell>
          <cell r="O4442">
            <v>1</v>
          </cell>
          <cell r="P4442">
            <v>3.036</v>
          </cell>
          <cell r="Q4442">
            <v>0</v>
          </cell>
          <cell r="R4442">
            <v>3.036</v>
          </cell>
        </row>
        <row r="4443">
          <cell r="A4443" t="str">
            <v xml:space="preserve">ПРОЕЗД МИРНЫЙ 6 </v>
          </cell>
          <cell r="B4443" t="str">
            <v xml:space="preserve">П Чекистов 1 ПОДКАЧКА </v>
          </cell>
          <cell r="C4443" t="str">
            <v xml:space="preserve">Прочие </v>
          </cell>
          <cell r="D4443">
            <v>43.12</v>
          </cell>
          <cell r="E4443">
            <v>0</v>
          </cell>
          <cell r="F4443">
            <v>194.02</v>
          </cell>
          <cell r="G4443">
            <v>1.05</v>
          </cell>
          <cell r="H4443">
            <v>1.19</v>
          </cell>
          <cell r="I4443">
            <v>4.5999999999999996</v>
          </cell>
          <cell r="J4443" t="str">
            <v xml:space="preserve"> </v>
          </cell>
          <cell r="K4443">
            <v>167</v>
          </cell>
          <cell r="L4443">
            <v>9.4500000000000001E-3</v>
          </cell>
          <cell r="M4443">
            <v>-19</v>
          </cell>
          <cell r="N4443">
            <v>18</v>
          </cell>
          <cell r="O4443">
            <v>1</v>
          </cell>
          <cell r="P4443">
            <v>13.795999999999999</v>
          </cell>
          <cell r="Q4443">
            <v>0</v>
          </cell>
          <cell r="R4443">
            <v>13.795999999999999</v>
          </cell>
        </row>
        <row r="4444">
          <cell r="A4444" t="str">
            <v xml:space="preserve">ПРОЕЗД МИРНЫЙ 6 </v>
          </cell>
          <cell r="B4444" t="str">
            <v xml:space="preserve">П Чекистов 42 Офис </v>
          </cell>
          <cell r="C4444" t="str">
            <v xml:space="preserve">ИТП Прочие </v>
          </cell>
          <cell r="D4444">
            <v>32.1</v>
          </cell>
          <cell r="E4444">
            <v>0</v>
          </cell>
          <cell r="F4444">
            <v>48.12</v>
          </cell>
          <cell r="G4444">
            <v>0.34</v>
          </cell>
          <cell r="H4444">
            <v>1.19</v>
          </cell>
          <cell r="I4444">
            <v>4.5999999999999996</v>
          </cell>
          <cell r="J4444" t="str">
            <v xml:space="preserve"> </v>
          </cell>
          <cell r="K4444">
            <v>167</v>
          </cell>
          <cell r="L4444">
            <v>7.5900000000000002E-4</v>
          </cell>
          <cell r="M4444">
            <v>-19</v>
          </cell>
          <cell r="N4444">
            <v>18</v>
          </cell>
          <cell r="O4444">
            <v>1</v>
          </cell>
          <cell r="P4444">
            <v>1.1080000000000001</v>
          </cell>
          <cell r="Q4444">
            <v>0</v>
          </cell>
          <cell r="R4444">
            <v>1.1080000000000001</v>
          </cell>
        </row>
        <row r="4445">
          <cell r="A4445" t="str">
            <v xml:space="preserve">ПРОЕЗД МИРНЫЙ 6 </v>
          </cell>
          <cell r="B4445" t="str">
            <v xml:space="preserve">Калинина 13 корп 52 </v>
          </cell>
          <cell r="C4445" t="str">
            <v xml:space="preserve">Прочие </v>
          </cell>
          <cell r="D4445">
            <v>88.2</v>
          </cell>
          <cell r="E4445">
            <v>0</v>
          </cell>
          <cell r="F4445">
            <v>331.89</v>
          </cell>
          <cell r="G4445">
            <v>0.39</v>
          </cell>
          <cell r="H4445">
            <v>1.19</v>
          </cell>
          <cell r="I4445">
            <v>4.5999999999999996</v>
          </cell>
          <cell r="J4445" t="str">
            <v xml:space="preserve"> </v>
          </cell>
          <cell r="K4445">
            <v>167</v>
          </cell>
          <cell r="L4445">
            <v>5.9889999999999995E-3</v>
          </cell>
          <cell r="M4445">
            <v>-19</v>
          </cell>
          <cell r="N4445">
            <v>18</v>
          </cell>
          <cell r="O4445">
            <v>1</v>
          </cell>
          <cell r="P4445">
            <v>8.7439999999999998</v>
          </cell>
          <cell r="Q4445">
            <v>0</v>
          </cell>
          <cell r="R4445">
            <v>8.7439999999999998</v>
          </cell>
        </row>
        <row r="4446">
          <cell r="A4446" t="str">
            <v xml:space="preserve">ПРОЕЗД МИРНЫЙ 6 </v>
          </cell>
          <cell r="B4446" t="str">
            <v xml:space="preserve">П Чекистов 24 лит.25 ВНС </v>
          </cell>
          <cell r="C4446" t="str">
            <v xml:space="preserve">Население </v>
          </cell>
          <cell r="D4446">
            <v>38</v>
          </cell>
          <cell r="E4446">
            <v>111</v>
          </cell>
          <cell r="F4446">
            <v>111</v>
          </cell>
          <cell r="G4446">
            <v>0</v>
          </cell>
          <cell r="H4446">
            <v>1.19</v>
          </cell>
          <cell r="I4446">
            <v>4.5999999999999996</v>
          </cell>
          <cell r="J4446" t="str">
            <v xml:space="preserve">1 </v>
          </cell>
          <cell r="K4446">
            <v>167</v>
          </cell>
          <cell r="L4446">
            <v>6.3E-3</v>
          </cell>
          <cell r="M4446">
            <v>-19</v>
          </cell>
          <cell r="N4446">
            <v>18</v>
          </cell>
          <cell r="O4446">
            <v>1</v>
          </cell>
          <cell r="P4446">
            <v>9.1989999999999998</v>
          </cell>
          <cell r="Q4446">
            <v>5.0410000000000004</v>
          </cell>
          <cell r="R4446">
            <v>5.0410000000000004</v>
          </cell>
        </row>
        <row r="4447">
          <cell r="A4447" t="str">
            <v xml:space="preserve">ПРОЕЗД МИРНЫЙ 6 </v>
          </cell>
          <cell r="B4447" t="str">
            <v xml:space="preserve">П Чекистов 24 лит.25 ж.д. </v>
          </cell>
          <cell r="C4447" t="str">
            <v xml:space="preserve">ИТП Население </v>
          </cell>
          <cell r="D4447">
            <v>11171.7</v>
          </cell>
          <cell r="E4447">
            <v>53059</v>
          </cell>
          <cell r="F4447">
            <v>53059</v>
          </cell>
          <cell r="G4447">
            <v>0</v>
          </cell>
          <cell r="H4447">
            <v>1.19</v>
          </cell>
          <cell r="I4447">
            <v>4.5999999999999996</v>
          </cell>
          <cell r="J4447" t="str">
            <v xml:space="preserve">14 </v>
          </cell>
          <cell r="K4447">
            <v>167</v>
          </cell>
          <cell r="L4447">
            <v>0.52110000000000001</v>
          </cell>
          <cell r="M4447">
            <v>-19</v>
          </cell>
          <cell r="N4447">
            <v>18</v>
          </cell>
          <cell r="O4447">
            <v>1</v>
          </cell>
          <cell r="P4447">
            <v>760.79499999999996</v>
          </cell>
          <cell r="Q4447">
            <v>1358.645</v>
          </cell>
          <cell r="R4447">
            <v>1358.645</v>
          </cell>
        </row>
        <row r="4448">
          <cell r="A4448" t="str">
            <v xml:space="preserve">ПРОЕЗД МИРНЫЙ 6 </v>
          </cell>
          <cell r="B4448" t="str">
            <v xml:space="preserve">К Лучко 10 гараж </v>
          </cell>
          <cell r="C4448" t="str">
            <v xml:space="preserve">Прочие </v>
          </cell>
          <cell r="D4448">
            <v>8906.2000000000007</v>
          </cell>
          <cell r="E4448">
            <v>0</v>
          </cell>
          <cell r="F4448">
            <v>0</v>
          </cell>
          <cell r="G4448">
            <v>0</v>
          </cell>
          <cell r="H4448">
            <v>1.19</v>
          </cell>
          <cell r="I4448">
            <v>4.5999999999999996</v>
          </cell>
          <cell r="J4448" t="str">
            <v xml:space="preserve"> </v>
          </cell>
          <cell r="K4448">
            <v>167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</row>
        <row r="4449">
          <cell r="A4449" t="str">
            <v xml:space="preserve">ПРОЕЗД МИРНЫЙ 6 </v>
          </cell>
          <cell r="B4449" t="str">
            <v xml:space="preserve">К Лучко 10 офис </v>
          </cell>
          <cell r="C4449" t="str">
            <v xml:space="preserve">Прочие </v>
          </cell>
          <cell r="D4449">
            <v>1345</v>
          </cell>
          <cell r="E4449">
            <v>0</v>
          </cell>
          <cell r="F4449">
            <v>4704</v>
          </cell>
          <cell r="G4449">
            <v>0</v>
          </cell>
          <cell r="H4449">
            <v>1.19</v>
          </cell>
          <cell r="I4449">
            <v>4.5999999999999996</v>
          </cell>
          <cell r="J4449" t="str">
            <v xml:space="preserve"> </v>
          </cell>
          <cell r="K4449">
            <v>167</v>
          </cell>
          <cell r="L4449">
            <v>9.988000000000001E-2</v>
          </cell>
          <cell r="M4449">
            <v>-19</v>
          </cell>
          <cell r="N4449">
            <v>18</v>
          </cell>
          <cell r="O4449">
            <v>1</v>
          </cell>
          <cell r="P4449">
            <v>145.82400000000001</v>
          </cell>
          <cell r="Q4449">
            <v>0</v>
          </cell>
          <cell r="R4449">
            <v>145.82400000000001</v>
          </cell>
        </row>
        <row r="4450">
          <cell r="A4450" t="str">
            <v xml:space="preserve">ПРОЕЗД МИРНЫЙ 6 </v>
          </cell>
          <cell r="B4450" t="str">
            <v xml:space="preserve">К Лучко 10 ж/д </v>
          </cell>
          <cell r="C4450" t="str">
            <v xml:space="preserve">ИТП Население </v>
          </cell>
          <cell r="D4450">
            <v>21078.799999999999</v>
          </cell>
          <cell r="E4450">
            <v>137169</v>
          </cell>
          <cell r="F4450">
            <v>108730</v>
          </cell>
          <cell r="G4450">
            <v>0</v>
          </cell>
          <cell r="H4450">
            <v>1.19</v>
          </cell>
          <cell r="I4450">
            <v>4.5999999999999996</v>
          </cell>
          <cell r="J4450" t="str">
            <v xml:space="preserve">16 </v>
          </cell>
          <cell r="K4450">
            <v>167</v>
          </cell>
          <cell r="L4450">
            <v>0.82531399999999999</v>
          </cell>
          <cell r="M4450">
            <v>-19</v>
          </cell>
          <cell r="N4450">
            <v>18</v>
          </cell>
          <cell r="O4450">
            <v>1</v>
          </cell>
          <cell r="P4450">
            <v>1204.941</v>
          </cell>
          <cell r="Q4450">
            <v>2563.502</v>
          </cell>
          <cell r="R4450">
            <v>2563.502</v>
          </cell>
        </row>
        <row r="4451">
          <cell r="A4451" t="str">
            <v xml:space="preserve">ПРОЕЗД МИРНЫЙ 6 </v>
          </cell>
          <cell r="B4451" t="str">
            <v xml:space="preserve">Калинина 13/55 </v>
          </cell>
          <cell r="C4451" t="str">
            <v xml:space="preserve">Бюджет </v>
          </cell>
          <cell r="D4451">
            <v>40.299999999999997</v>
          </cell>
          <cell r="E4451">
            <v>0</v>
          </cell>
          <cell r="F4451">
            <v>139.78</v>
          </cell>
          <cell r="G4451">
            <v>0.4</v>
          </cell>
          <cell r="H4451">
            <v>1.19</v>
          </cell>
          <cell r="I4451">
            <v>4.5999999999999996</v>
          </cell>
          <cell r="J4451" t="str">
            <v xml:space="preserve"> </v>
          </cell>
          <cell r="K4451">
            <v>167</v>
          </cell>
          <cell r="L4451">
            <v>2.5739999999999999E-3</v>
          </cell>
          <cell r="M4451">
            <v>-19</v>
          </cell>
          <cell r="N4451">
            <v>18</v>
          </cell>
          <cell r="O4451">
            <v>1</v>
          </cell>
          <cell r="P4451">
            <v>3.758</v>
          </cell>
          <cell r="Q4451">
            <v>0</v>
          </cell>
          <cell r="R4451">
            <v>3.758</v>
          </cell>
        </row>
        <row r="4452">
          <cell r="A4452" t="str">
            <v xml:space="preserve">ПРОЕЗД МИРНЫЙ 6 </v>
          </cell>
          <cell r="B4452" t="str">
            <v xml:space="preserve">П ЧЕКИСТОВ 31 </v>
          </cell>
          <cell r="C4452" t="str">
            <v xml:space="preserve">Бюджет </v>
          </cell>
          <cell r="D4452">
            <v>314.97000000000003</v>
          </cell>
          <cell r="E4452">
            <v>0</v>
          </cell>
          <cell r="F4452">
            <v>1417.35</v>
          </cell>
          <cell r="G4452">
            <v>0.43</v>
          </cell>
          <cell r="H4452">
            <v>1.19</v>
          </cell>
          <cell r="I4452">
            <v>4.5999999999999996</v>
          </cell>
          <cell r="J4452" t="str">
            <v xml:space="preserve"> </v>
          </cell>
          <cell r="K4452">
            <v>167</v>
          </cell>
          <cell r="L4452">
            <v>2.8270999999999998E-2</v>
          </cell>
          <cell r="M4452">
            <v>-19</v>
          </cell>
          <cell r="N4452">
            <v>18</v>
          </cell>
          <cell r="O4452">
            <v>1</v>
          </cell>
          <cell r="P4452">
            <v>41.276000000000003</v>
          </cell>
          <cell r="Q4452">
            <v>0</v>
          </cell>
          <cell r="R4452">
            <v>41.276000000000003</v>
          </cell>
        </row>
        <row r="4453">
          <cell r="A4453" t="str">
            <v xml:space="preserve">ПРОЕЗД МИРНЫЙ 6 </v>
          </cell>
          <cell r="B4453" t="str">
            <v xml:space="preserve">Темрюкская 69 </v>
          </cell>
          <cell r="C4453" t="str">
            <v xml:space="preserve">Бюджет </v>
          </cell>
          <cell r="D4453">
            <v>61.7</v>
          </cell>
          <cell r="E4453">
            <v>0</v>
          </cell>
          <cell r="F4453">
            <v>255.08</v>
          </cell>
          <cell r="G4453">
            <v>0.4</v>
          </cell>
          <cell r="H4453">
            <v>1.19</v>
          </cell>
          <cell r="I4453">
            <v>4.5999999999999996</v>
          </cell>
          <cell r="J4453" t="str">
            <v xml:space="preserve"> </v>
          </cell>
          <cell r="K4453">
            <v>167</v>
          </cell>
          <cell r="L4453">
            <v>4.6359999999999995E-3</v>
          </cell>
          <cell r="M4453">
            <v>-19</v>
          </cell>
          <cell r="N4453">
            <v>18</v>
          </cell>
          <cell r="O4453">
            <v>1</v>
          </cell>
          <cell r="P4453">
            <v>6.7679999999999998</v>
          </cell>
          <cell r="Q4453">
            <v>0</v>
          </cell>
          <cell r="R4453">
            <v>6.7679999999999998</v>
          </cell>
        </row>
        <row r="4454">
          <cell r="A4454" t="str">
            <v xml:space="preserve">ПРОЕЗД МИРНЫЙ 6 </v>
          </cell>
          <cell r="B4454" t="str">
            <v xml:space="preserve">Б Платановый 19/3 спорт.клуб </v>
          </cell>
          <cell r="C4454" t="str">
            <v xml:space="preserve">Прочие </v>
          </cell>
          <cell r="D4454">
            <v>2454.5</v>
          </cell>
          <cell r="E4454">
            <v>0</v>
          </cell>
          <cell r="F4454">
            <v>10521</v>
          </cell>
          <cell r="G4454">
            <v>0</v>
          </cell>
          <cell r="H4454">
            <v>1.19</v>
          </cell>
          <cell r="I4454">
            <v>4.5999999999999996</v>
          </cell>
          <cell r="J4454" t="str">
            <v xml:space="preserve"> </v>
          </cell>
          <cell r="K4454">
            <v>167</v>
          </cell>
          <cell r="L4454">
            <v>0.12</v>
          </cell>
          <cell r="M4454">
            <v>-19</v>
          </cell>
          <cell r="N4454">
            <v>18</v>
          </cell>
          <cell r="O4454">
            <v>1</v>
          </cell>
          <cell r="P4454">
            <v>175.197</v>
          </cell>
          <cell r="Q4454">
            <v>0</v>
          </cell>
          <cell r="R4454">
            <v>175.197</v>
          </cell>
        </row>
        <row r="4455">
          <cell r="A4455" t="str">
            <v xml:space="preserve">ПРОЕЗД МИРНЫЙ 6 </v>
          </cell>
          <cell r="B4455" t="str">
            <v xml:space="preserve">Калинина 13 ПЧ-22 кор.38 </v>
          </cell>
          <cell r="C4455" t="str">
            <v xml:space="preserve">Бюджет </v>
          </cell>
          <cell r="D4455">
            <v>2442.8200000000002</v>
          </cell>
          <cell r="E4455">
            <v>0</v>
          </cell>
          <cell r="F4455">
            <v>10992.67</v>
          </cell>
          <cell r="G4455">
            <v>0.35</v>
          </cell>
          <cell r="H4455">
            <v>1.19</v>
          </cell>
          <cell r="I4455">
            <v>4.5999999999999996</v>
          </cell>
          <cell r="J4455" t="str">
            <v xml:space="preserve"> </v>
          </cell>
          <cell r="K4455">
            <v>167</v>
          </cell>
          <cell r="L4455">
            <v>0.16400000000000001</v>
          </cell>
          <cell r="M4455">
            <v>-19</v>
          </cell>
          <cell r="N4455">
            <v>15</v>
          </cell>
          <cell r="O4455">
            <v>1</v>
          </cell>
          <cell r="P4455">
            <v>202.56399999999999</v>
          </cell>
          <cell r="Q4455">
            <v>0</v>
          </cell>
          <cell r="R4455">
            <v>202.56399999999999</v>
          </cell>
        </row>
        <row r="4456">
          <cell r="A4456" t="str">
            <v xml:space="preserve">ПРОЕЗД МИРНЫЙ 6 </v>
          </cell>
          <cell r="B4456" t="str">
            <v xml:space="preserve">П Чекистов 31 помещ. </v>
          </cell>
          <cell r="C4456" t="str">
            <v xml:space="preserve">Прочие </v>
          </cell>
          <cell r="D4456">
            <v>113.07</v>
          </cell>
          <cell r="E4456">
            <v>0</v>
          </cell>
          <cell r="F4456">
            <v>508.81</v>
          </cell>
          <cell r="G4456">
            <v>0.43</v>
          </cell>
          <cell r="H4456">
            <v>1.19</v>
          </cell>
          <cell r="I4456">
            <v>4.5999999999999996</v>
          </cell>
          <cell r="J4456" t="str">
            <v xml:space="preserve"> </v>
          </cell>
          <cell r="K4456">
            <v>167</v>
          </cell>
          <cell r="L4456">
            <v>1.0149E-2</v>
          </cell>
          <cell r="M4456">
            <v>-19</v>
          </cell>
          <cell r="N4456">
            <v>18</v>
          </cell>
          <cell r="O4456">
            <v>1</v>
          </cell>
          <cell r="P4456">
            <v>14.817</v>
          </cell>
          <cell r="Q4456">
            <v>0</v>
          </cell>
          <cell r="R4456">
            <v>14.817</v>
          </cell>
        </row>
        <row r="4457">
          <cell r="A4457" t="str">
            <v xml:space="preserve">ПРОЕЗД МИРНЫЙ 6 </v>
          </cell>
          <cell r="B4457" t="str">
            <v xml:space="preserve">70Л Октября 16/1 фил </v>
          </cell>
          <cell r="C4457" t="str">
            <v xml:space="preserve">Бюджет </v>
          </cell>
          <cell r="D4457">
            <v>193.52</v>
          </cell>
          <cell r="E4457">
            <v>0</v>
          </cell>
          <cell r="F4457">
            <v>870.84</v>
          </cell>
          <cell r="G4457">
            <v>0.43</v>
          </cell>
          <cell r="H4457">
            <v>1.19</v>
          </cell>
          <cell r="I4457">
            <v>4.5999999999999996</v>
          </cell>
          <cell r="J4457" t="str">
            <v xml:space="preserve"> </v>
          </cell>
          <cell r="K4457">
            <v>167</v>
          </cell>
          <cell r="L4457">
            <v>1.737E-2</v>
          </cell>
          <cell r="M4457">
            <v>-19</v>
          </cell>
          <cell r="N4457">
            <v>18</v>
          </cell>
          <cell r="O4457">
            <v>1</v>
          </cell>
          <cell r="P4457">
            <v>25.359000000000002</v>
          </cell>
          <cell r="Q4457">
            <v>0</v>
          </cell>
          <cell r="R4457">
            <v>25.359000000000002</v>
          </cell>
        </row>
        <row r="4458">
          <cell r="A4458" t="str">
            <v xml:space="preserve">ПРОЕЗД МИРНЫЙ 6 </v>
          </cell>
          <cell r="B4458" t="str">
            <v xml:space="preserve">К Партизан 6 прачечн.д\б </v>
          </cell>
          <cell r="C4458" t="str">
            <v xml:space="preserve">Прочие </v>
          </cell>
          <cell r="D4458">
            <v>548.77</v>
          </cell>
          <cell r="E4458">
            <v>1940</v>
          </cell>
          <cell r="F4458">
            <v>2469.4699999999998</v>
          </cell>
          <cell r="G4458">
            <v>0.38</v>
          </cell>
          <cell r="H4458">
            <v>1.19</v>
          </cell>
          <cell r="I4458">
            <v>4.5999999999999996</v>
          </cell>
          <cell r="J4458" t="str">
            <v xml:space="preserve"> </v>
          </cell>
          <cell r="K4458">
            <v>167</v>
          </cell>
          <cell r="L4458">
            <v>0.04</v>
          </cell>
          <cell r="M4458">
            <v>-19</v>
          </cell>
          <cell r="N4458">
            <v>15</v>
          </cell>
          <cell r="O4458">
            <v>1</v>
          </cell>
          <cell r="P4458">
            <v>49.406999999999996</v>
          </cell>
          <cell r="Q4458">
            <v>0</v>
          </cell>
          <cell r="R4458">
            <v>49.406999999999996</v>
          </cell>
        </row>
        <row r="4459">
          <cell r="A4459" t="str">
            <v xml:space="preserve">ПРОЕЗД МИРНЫЙ 6 </v>
          </cell>
          <cell r="B4459" t="str">
            <v xml:space="preserve">Калинина 13  ГРП. </v>
          </cell>
          <cell r="C4459" t="str">
            <v xml:space="preserve">Прочие </v>
          </cell>
          <cell r="D4459">
            <v>37</v>
          </cell>
          <cell r="E4459">
            <v>0</v>
          </cell>
          <cell r="F4459">
            <v>168.45</v>
          </cell>
          <cell r="G4459">
            <v>0.43</v>
          </cell>
          <cell r="H4459">
            <v>1.19</v>
          </cell>
          <cell r="I4459">
            <v>4.5999999999999996</v>
          </cell>
          <cell r="J4459" t="str">
            <v xml:space="preserve"> </v>
          </cell>
          <cell r="K4459">
            <v>167</v>
          </cell>
          <cell r="L4459">
            <v>3.3600000000000001E-3</v>
          </cell>
          <cell r="M4459">
            <v>-19</v>
          </cell>
          <cell r="N4459">
            <v>18</v>
          </cell>
          <cell r="O4459">
            <v>1</v>
          </cell>
          <cell r="P4459">
            <v>4.9050000000000002</v>
          </cell>
          <cell r="Q4459">
            <v>0</v>
          </cell>
          <cell r="R4459">
            <v>4.9050000000000002</v>
          </cell>
        </row>
        <row r="4460">
          <cell r="A4460" t="str">
            <v xml:space="preserve">ПРОЕЗД МИРНЫЙ 6 </v>
          </cell>
          <cell r="B4460" t="str">
            <v xml:space="preserve">Калинина 54 ГРП </v>
          </cell>
          <cell r="C4460" t="str">
            <v xml:space="preserve">Прочие </v>
          </cell>
          <cell r="D4460">
            <v>10.27</v>
          </cell>
          <cell r="E4460">
            <v>0</v>
          </cell>
          <cell r="F4460">
            <v>46.2</v>
          </cell>
          <cell r="G4460">
            <v>1.05</v>
          </cell>
          <cell r="H4460">
            <v>1.19</v>
          </cell>
          <cell r="I4460">
            <v>4.5999999999999996</v>
          </cell>
          <cell r="J4460" t="str">
            <v xml:space="preserve"> </v>
          </cell>
          <cell r="K4460">
            <v>167</v>
          </cell>
          <cell r="L4460">
            <v>2.2500000000000003E-3</v>
          </cell>
          <cell r="M4460">
            <v>-19</v>
          </cell>
          <cell r="N4460">
            <v>18</v>
          </cell>
          <cell r="O4460">
            <v>1</v>
          </cell>
          <cell r="P4460">
            <v>3.2850000000000001</v>
          </cell>
          <cell r="Q4460">
            <v>0</v>
          </cell>
          <cell r="R4460">
            <v>3.2850000000000001</v>
          </cell>
        </row>
        <row r="4461">
          <cell r="A4461" t="str">
            <v xml:space="preserve">ПРОЕЗД МИРНЫЙ 6 </v>
          </cell>
          <cell r="B4461" t="str">
            <v xml:space="preserve">Учхоз Кубань Красная 5 ГРП </v>
          </cell>
          <cell r="C4461" t="str">
            <v xml:space="preserve">Прочие </v>
          </cell>
          <cell r="D4461">
            <v>28.74</v>
          </cell>
          <cell r="E4461">
            <v>0</v>
          </cell>
          <cell r="F4461">
            <v>129.35</v>
          </cell>
          <cell r="G4461">
            <v>1.05</v>
          </cell>
          <cell r="H4461">
            <v>1.19</v>
          </cell>
          <cell r="I4461">
            <v>4.5999999999999996</v>
          </cell>
          <cell r="J4461" t="str">
            <v xml:space="preserve"> </v>
          </cell>
          <cell r="K4461">
            <v>167</v>
          </cell>
          <cell r="L4461">
            <v>6.3E-3</v>
          </cell>
          <cell r="M4461">
            <v>-19</v>
          </cell>
          <cell r="N4461">
            <v>18</v>
          </cell>
          <cell r="O4461">
            <v>1</v>
          </cell>
          <cell r="P4461">
            <v>9.1989999999999998</v>
          </cell>
          <cell r="Q4461">
            <v>0</v>
          </cell>
          <cell r="R4461">
            <v>9.1989999999999998</v>
          </cell>
        </row>
        <row r="4462">
          <cell r="A4462" t="str">
            <v xml:space="preserve">Итого по котельной </v>
          </cell>
          <cell r="B4462" t="str">
            <v xml:space="preserve">собственное ---------------------------- </v>
          </cell>
          <cell r="C4462" t="str">
            <v xml:space="preserve">По всем группам </v>
          </cell>
          <cell r="D4462">
            <v>1996129.7199999997</v>
          </cell>
          <cell r="E4462">
            <v>7641683</v>
          </cell>
          <cell r="F4462">
            <v>8275401.1148489332</v>
          </cell>
          <cell r="H4462">
            <v>1.19</v>
          </cell>
          <cell r="L4462">
            <v>121.31942500000004</v>
          </cell>
          <cell r="P4462">
            <v>177047.57299999992</v>
          </cell>
          <cell r="Q4462">
            <v>173090.916</v>
          </cell>
          <cell r="R4462">
            <v>202438.05999999997</v>
          </cell>
        </row>
        <row r="4463">
          <cell r="A4463" t="str">
            <v xml:space="preserve"> </v>
          </cell>
          <cell r="B4463" t="str">
            <v xml:space="preserve"> </v>
          </cell>
          <cell r="C4463" t="str">
            <v xml:space="preserve">Бюджет </v>
          </cell>
          <cell r="D4463">
            <v>105722.51000000002</v>
          </cell>
          <cell r="E4463">
            <v>198230</v>
          </cell>
          <cell r="F4463">
            <v>580967.85</v>
          </cell>
          <cell r="H4463">
            <v>1.19</v>
          </cell>
          <cell r="L4463">
            <v>8.6881319999999977</v>
          </cell>
          <cell r="P4463">
            <v>12684.537</v>
          </cell>
          <cell r="Q4463">
            <v>0</v>
          </cell>
          <cell r="R4463">
            <v>12684.537</v>
          </cell>
        </row>
        <row r="4464">
          <cell r="A4464" t="str">
            <v xml:space="preserve"> </v>
          </cell>
          <cell r="B4464" t="str">
            <v xml:space="preserve"> </v>
          </cell>
          <cell r="C4464" t="str">
            <v xml:space="preserve">"Население" в т.ч. "Жилзаказчик" </v>
          </cell>
          <cell r="D4464">
            <v>1146178.81</v>
          </cell>
          <cell r="E4464">
            <v>4603355</v>
          </cell>
          <cell r="F4464">
            <v>4509443.2348489314</v>
          </cell>
          <cell r="H4464">
            <v>1.19</v>
          </cell>
          <cell r="L4464">
            <v>75.032642000000038</v>
          </cell>
          <cell r="P4464">
            <v>109544.72499999992</v>
          </cell>
          <cell r="Q4464">
            <v>117163.33199999999</v>
          </cell>
          <cell r="R4464">
            <v>117163.33199999999</v>
          </cell>
        </row>
        <row r="4465">
          <cell r="A4465" t="str">
            <v xml:space="preserve"> </v>
          </cell>
          <cell r="B4465" t="str">
            <v xml:space="preserve"> </v>
          </cell>
          <cell r="C4465" t="str">
            <v xml:space="preserve">Жилзаказчик </v>
          </cell>
          <cell r="D4465">
            <v>189790.71000000005</v>
          </cell>
          <cell r="E4465">
            <v>1047667</v>
          </cell>
          <cell r="F4465">
            <v>738872.78999999992</v>
          </cell>
          <cell r="H4465">
            <v>1.19</v>
          </cell>
          <cell r="L4465">
            <v>13.140461000000004</v>
          </cell>
          <cell r="P4465">
            <v>19184.791000000005</v>
          </cell>
          <cell r="Q4465">
            <v>19729.819999999992</v>
          </cell>
          <cell r="R4465">
            <v>19729.819999999992</v>
          </cell>
        </row>
        <row r="4466">
          <cell r="A4466" t="str">
            <v xml:space="preserve"> </v>
          </cell>
          <cell r="B4466" t="str">
            <v xml:space="preserve"> </v>
          </cell>
          <cell r="C4466" t="str">
            <v xml:space="preserve">Прочие </v>
          </cell>
          <cell r="D4466">
            <v>194444.39999999988</v>
          </cell>
          <cell r="E4466">
            <v>136633</v>
          </cell>
          <cell r="F4466">
            <v>724848.21000000008</v>
          </cell>
          <cell r="H4466">
            <v>1.19</v>
          </cell>
          <cell r="L4466">
            <v>8.3745909999999988</v>
          </cell>
          <cell r="P4466">
            <v>11986.704999999998</v>
          </cell>
          <cell r="Q4466">
            <v>0</v>
          </cell>
          <cell r="R4466">
            <v>11986.704999999998</v>
          </cell>
        </row>
        <row r="4467">
          <cell r="A4467" t="str">
            <v xml:space="preserve"> </v>
          </cell>
          <cell r="B4467" t="str">
            <v xml:space="preserve"> </v>
          </cell>
          <cell r="C4467" t="str">
            <v xml:space="preserve">ИТП Бюджет </v>
          </cell>
          <cell r="D4467">
            <v>12522.14</v>
          </cell>
          <cell r="E4467">
            <v>7367</v>
          </cell>
          <cell r="F4467">
            <v>48405.990000000005</v>
          </cell>
          <cell r="H4467">
            <v>1.19</v>
          </cell>
          <cell r="L4467">
            <v>0.66406000000000009</v>
          </cell>
          <cell r="P4467">
            <v>899.24099999999999</v>
          </cell>
          <cell r="Q4467">
            <v>0</v>
          </cell>
          <cell r="R4467">
            <v>899.24099999999999</v>
          </cell>
        </row>
        <row r="4468">
          <cell r="A4468" t="str">
            <v xml:space="preserve"> </v>
          </cell>
          <cell r="B4468" t="str">
            <v xml:space="preserve"> </v>
          </cell>
          <cell r="C4468" t="str">
            <v xml:space="preserve">ИТП Население-Жилзаказчик </v>
          </cell>
          <cell r="D4468">
            <v>11310.9</v>
          </cell>
          <cell r="E4468">
            <v>20621</v>
          </cell>
          <cell r="F4468">
            <v>48654.98</v>
          </cell>
          <cell r="H4468">
            <v>1.19</v>
          </cell>
          <cell r="L4468">
            <v>0.83552899999999997</v>
          </cell>
          <cell r="P4468">
            <v>1219.855</v>
          </cell>
          <cell r="Q4468">
            <v>1145.5420000000001</v>
          </cell>
          <cell r="R4468">
            <v>1145.5420000000001</v>
          </cell>
        </row>
        <row r="4469">
          <cell r="A4469" t="str">
            <v xml:space="preserve"> </v>
          </cell>
          <cell r="B4469" t="str">
            <v xml:space="preserve"> </v>
          </cell>
          <cell r="C4469" t="str">
            <v xml:space="preserve">ИТП Население </v>
          </cell>
          <cell r="D4469">
            <v>470780.96</v>
          </cell>
          <cell r="E4469">
            <v>2491171</v>
          </cell>
          <cell r="F4469">
            <v>2098179.4000000004</v>
          </cell>
          <cell r="H4469">
            <v>1.19</v>
          </cell>
          <cell r="L4469">
            <v>25.138175</v>
          </cell>
          <cell r="P4469">
            <v>36935.848999999987</v>
          </cell>
          <cell r="Q4469">
            <v>54782.041999999994</v>
          </cell>
          <cell r="R4469">
            <v>54782.041999999994</v>
          </cell>
        </row>
        <row r="4470">
          <cell r="A4470" t="str">
            <v xml:space="preserve"> </v>
          </cell>
          <cell r="B4470" t="str">
            <v xml:space="preserve"> </v>
          </cell>
          <cell r="C4470" t="str">
            <v xml:space="preserve">ИТП Прочие </v>
          </cell>
          <cell r="D4470">
            <v>55170</v>
          </cell>
          <cell r="E4470">
            <v>184306</v>
          </cell>
          <cell r="F4470">
            <v>264901.45</v>
          </cell>
          <cell r="H4470">
            <v>1.19</v>
          </cell>
          <cell r="L4470">
            <v>2.5862959999999999</v>
          </cell>
          <cell r="P4470">
            <v>3776.6610000000005</v>
          </cell>
          <cell r="Q4470">
            <v>0</v>
          </cell>
          <cell r="R4470">
            <v>3776.6610000000005</v>
          </cell>
        </row>
        <row r="4471">
          <cell r="A4471" t="str">
            <v>Тепловые потери в наружных сетях потребителей</v>
          </cell>
          <cell r="H4471">
            <v>1.19</v>
          </cell>
        </row>
        <row r="4472">
          <cell r="A4472" t="str">
            <v xml:space="preserve">ПРОМЫШЛЕН,38/1 </v>
          </cell>
          <cell r="B4472" t="str">
            <v xml:space="preserve">Леваневского 187 Учебный корпус </v>
          </cell>
          <cell r="C4472" t="str">
            <v xml:space="preserve">Прочие </v>
          </cell>
          <cell r="D4472">
            <v>2911.85</v>
          </cell>
          <cell r="E4472">
            <v>10045</v>
          </cell>
          <cell r="F4472">
            <v>13103.31</v>
          </cell>
          <cell r="G4472">
            <v>0.30000000000000004</v>
          </cell>
          <cell r="H4472">
            <v>1.19</v>
          </cell>
          <cell r="I4472">
            <v>4.5999999999999996</v>
          </cell>
          <cell r="J4472" t="str">
            <v xml:space="preserve"> </v>
          </cell>
          <cell r="K4472">
            <v>167</v>
          </cell>
          <cell r="L4472">
            <v>0.17249</v>
          </cell>
          <cell r="M4472">
            <v>-19</v>
          </cell>
          <cell r="N4472">
            <v>16</v>
          </cell>
          <cell r="O4472">
            <v>1</v>
          </cell>
          <cell r="P4472">
            <v>226.71600000000001</v>
          </cell>
          <cell r="Q4472">
            <v>0</v>
          </cell>
          <cell r="R4472">
            <v>226.71600000000001</v>
          </cell>
        </row>
        <row r="4473">
          <cell r="A4473" t="str">
            <v xml:space="preserve">ПРОМЫШЛЕН,38/1 </v>
          </cell>
          <cell r="B4473" t="str">
            <v xml:space="preserve">Промышленная 21/9 </v>
          </cell>
          <cell r="C4473" t="str">
            <v xml:space="preserve">Прочие </v>
          </cell>
          <cell r="D4473">
            <v>620.1</v>
          </cell>
          <cell r="E4473">
            <v>0</v>
          </cell>
          <cell r="F4473">
            <v>1450.9</v>
          </cell>
          <cell r="G4473">
            <v>0.33</v>
          </cell>
          <cell r="H4473">
            <v>1.19</v>
          </cell>
          <cell r="I4473">
            <v>4.5999999999999996</v>
          </cell>
          <cell r="J4473" t="str">
            <v xml:space="preserve"> </v>
          </cell>
          <cell r="K4473">
            <v>167</v>
          </cell>
          <cell r="L4473">
            <v>2.1977E-2</v>
          </cell>
          <cell r="M4473">
            <v>-19</v>
          </cell>
          <cell r="N4473">
            <v>18</v>
          </cell>
          <cell r="O4473">
            <v>1</v>
          </cell>
          <cell r="P4473">
            <v>32.085999999999999</v>
          </cell>
          <cell r="Q4473">
            <v>0</v>
          </cell>
          <cell r="R4473">
            <v>32.085999999999999</v>
          </cell>
        </row>
        <row r="4474">
          <cell r="A4474" t="str">
            <v xml:space="preserve">ПРОМЫШЛЕН,38/1 </v>
          </cell>
          <cell r="B4474" t="str">
            <v xml:space="preserve">Промышленная 23 П/отд </v>
          </cell>
          <cell r="C4474" t="str">
            <v xml:space="preserve">Прочие </v>
          </cell>
          <cell r="D4474">
            <v>473.8</v>
          </cell>
          <cell r="E4474">
            <v>0</v>
          </cell>
          <cell r="F4474">
            <v>1658.2</v>
          </cell>
          <cell r="G4474">
            <v>0.37</v>
          </cell>
          <cell r="H4474">
            <v>1.19</v>
          </cell>
          <cell r="I4474">
            <v>4.5999999999999996</v>
          </cell>
          <cell r="J4474" t="str">
            <v xml:space="preserve"> </v>
          </cell>
          <cell r="K4474">
            <v>167</v>
          </cell>
          <cell r="L4474">
            <v>2.8460000000000003E-2</v>
          </cell>
          <cell r="M4474">
            <v>-19</v>
          </cell>
          <cell r="N4474">
            <v>18</v>
          </cell>
          <cell r="O4474">
            <v>1</v>
          </cell>
          <cell r="P4474">
            <v>41.552</v>
          </cell>
          <cell r="Q4474">
            <v>0</v>
          </cell>
          <cell r="R4474">
            <v>41.552</v>
          </cell>
        </row>
        <row r="4475">
          <cell r="A4475" t="str">
            <v xml:space="preserve">ПРОМЫШЛЕН,38/1 </v>
          </cell>
          <cell r="B4475" t="str">
            <v xml:space="preserve">Леваневского 185 а </v>
          </cell>
          <cell r="C4475" t="str">
            <v xml:space="preserve">Прочие </v>
          </cell>
          <cell r="D4475">
            <v>2443.56</v>
          </cell>
          <cell r="E4475">
            <v>0</v>
          </cell>
          <cell r="F4475">
            <v>10996.02</v>
          </cell>
          <cell r="G4475">
            <v>0.30000000000000004</v>
          </cell>
          <cell r="H4475">
            <v>1.19</v>
          </cell>
          <cell r="I4475">
            <v>4.5999999999999996</v>
          </cell>
          <cell r="J4475" t="str">
            <v xml:space="preserve"> </v>
          </cell>
          <cell r="K4475">
            <v>167</v>
          </cell>
          <cell r="L4475">
            <v>0.14475000000000002</v>
          </cell>
          <cell r="M4475">
            <v>-19</v>
          </cell>
          <cell r="N4475">
            <v>16</v>
          </cell>
          <cell r="O4475">
            <v>1</v>
          </cell>
          <cell r="P4475">
            <v>190.256</v>
          </cell>
          <cell r="Q4475">
            <v>0</v>
          </cell>
          <cell r="R4475">
            <v>190.256</v>
          </cell>
        </row>
        <row r="4476">
          <cell r="A4476" t="str">
            <v xml:space="preserve">ПРОМЫШЛЕН,38/1 </v>
          </cell>
          <cell r="B4476" t="str">
            <v xml:space="preserve">Леваневского 185 "Страйк" </v>
          </cell>
          <cell r="C4476" t="str">
            <v xml:space="preserve">Прочие </v>
          </cell>
          <cell r="D4476">
            <v>1438.96</v>
          </cell>
          <cell r="E4476">
            <v>0</v>
          </cell>
          <cell r="F4476">
            <v>6475.31</v>
          </cell>
          <cell r="G4476">
            <v>0.60000000000000009</v>
          </cell>
          <cell r="H4476">
            <v>1.19</v>
          </cell>
          <cell r="I4476">
            <v>4.5999999999999996</v>
          </cell>
          <cell r="J4476" t="str">
            <v xml:space="preserve"> </v>
          </cell>
          <cell r="K4476">
            <v>167</v>
          </cell>
          <cell r="L4476">
            <v>0.17048000000000002</v>
          </cell>
          <cell r="M4476">
            <v>-19</v>
          </cell>
          <cell r="N4476">
            <v>16</v>
          </cell>
          <cell r="O4476">
            <v>1</v>
          </cell>
          <cell r="P4476">
            <v>224.07499999999999</v>
          </cell>
          <cell r="Q4476">
            <v>0</v>
          </cell>
          <cell r="R4476">
            <v>224.07499999999999</v>
          </cell>
        </row>
        <row r="4477">
          <cell r="A4477" t="str">
            <v xml:space="preserve">ПРОМЫШЛЕН,38/1 </v>
          </cell>
          <cell r="B4477" t="str">
            <v xml:space="preserve">Леваневского 185 админ </v>
          </cell>
          <cell r="C4477" t="str">
            <v xml:space="preserve">Прочие </v>
          </cell>
          <cell r="D4477">
            <v>1137.6500000000001</v>
          </cell>
          <cell r="E4477">
            <v>0</v>
          </cell>
          <cell r="F4477">
            <v>5119.41</v>
          </cell>
          <cell r="G4477">
            <v>0.38</v>
          </cell>
          <cell r="H4477">
            <v>1.19</v>
          </cell>
          <cell r="I4477">
            <v>4.5999999999999996</v>
          </cell>
          <cell r="J4477" t="str">
            <v xml:space="preserve"> </v>
          </cell>
          <cell r="K4477">
            <v>167</v>
          </cell>
          <cell r="L4477">
            <v>9.0240000000000001E-2</v>
          </cell>
          <cell r="M4477">
            <v>-19</v>
          </cell>
          <cell r="N4477">
            <v>18</v>
          </cell>
          <cell r="O4477">
            <v>1</v>
          </cell>
          <cell r="P4477">
            <v>131.74700000000001</v>
          </cell>
          <cell r="Q4477">
            <v>0</v>
          </cell>
          <cell r="R4477">
            <v>131.74700000000001</v>
          </cell>
        </row>
        <row r="4478">
          <cell r="A4478" t="str">
            <v xml:space="preserve">ПРОМЫШЛЕН,38/1 </v>
          </cell>
          <cell r="B4478" t="str">
            <v xml:space="preserve">Леваневского 187 Столяр  маст </v>
          </cell>
          <cell r="C4478" t="str">
            <v xml:space="preserve">Бюджет </v>
          </cell>
          <cell r="D4478">
            <v>47.36</v>
          </cell>
          <cell r="E4478">
            <v>225</v>
          </cell>
          <cell r="F4478">
            <v>194.17</v>
          </cell>
          <cell r="G4478">
            <v>0.5</v>
          </cell>
          <cell r="H4478">
            <v>1.19</v>
          </cell>
          <cell r="I4478">
            <v>4.5999999999999996</v>
          </cell>
          <cell r="J4478" t="str">
            <v xml:space="preserve"> </v>
          </cell>
          <cell r="K4478">
            <v>167</v>
          </cell>
          <cell r="L4478">
            <v>4.2600000000000008E-3</v>
          </cell>
          <cell r="M4478">
            <v>-19</v>
          </cell>
          <cell r="N4478">
            <v>16</v>
          </cell>
          <cell r="O4478">
            <v>1</v>
          </cell>
          <cell r="P4478">
            <v>5.6</v>
          </cell>
          <cell r="Q4478">
            <v>0</v>
          </cell>
          <cell r="R4478">
            <v>5.6</v>
          </cell>
        </row>
        <row r="4479">
          <cell r="A4479" t="str">
            <v xml:space="preserve">ПРОМЫШЛЕН,38/1 </v>
          </cell>
          <cell r="B4479" t="str">
            <v xml:space="preserve">Промышленная 38 Маг </v>
          </cell>
          <cell r="C4479" t="str">
            <v xml:space="preserve">Прочие </v>
          </cell>
          <cell r="D4479">
            <v>20.97</v>
          </cell>
          <cell r="E4479">
            <v>0</v>
          </cell>
          <cell r="F4479">
            <v>96.14</v>
          </cell>
          <cell r="G4479">
            <v>0.37</v>
          </cell>
          <cell r="H4479">
            <v>1.19</v>
          </cell>
          <cell r="I4479">
            <v>4.5999999999999996</v>
          </cell>
          <cell r="J4479" t="str">
            <v xml:space="preserve"> </v>
          </cell>
          <cell r="K4479">
            <v>167</v>
          </cell>
          <cell r="L4479">
            <v>1.6500000000000002E-3</v>
          </cell>
          <cell r="M4479">
            <v>-19</v>
          </cell>
          <cell r="N4479">
            <v>18</v>
          </cell>
          <cell r="O4479">
            <v>1</v>
          </cell>
          <cell r="P4479">
            <v>2.4079999999999999</v>
          </cell>
          <cell r="Q4479">
            <v>0</v>
          </cell>
          <cell r="R4479">
            <v>2.4079999999999999</v>
          </cell>
        </row>
        <row r="4480">
          <cell r="A4480" t="str">
            <v xml:space="preserve">ПРОМЫШЛЕН,38/1 </v>
          </cell>
          <cell r="B4480" t="str">
            <v xml:space="preserve">Леваневского 191 </v>
          </cell>
          <cell r="C4480" t="str">
            <v xml:space="preserve">Жилзаказчик </v>
          </cell>
          <cell r="D4480">
            <v>5717.6</v>
          </cell>
          <cell r="E4480">
            <v>19885</v>
          </cell>
          <cell r="F4480">
            <v>19717.98</v>
          </cell>
          <cell r="G4480">
            <v>0.37</v>
          </cell>
          <cell r="H4480">
            <v>1.19</v>
          </cell>
          <cell r="I4480">
            <v>4.5999999999999996</v>
          </cell>
          <cell r="J4480" t="str">
            <v xml:space="preserve">5 </v>
          </cell>
          <cell r="K4480">
            <v>167</v>
          </cell>
          <cell r="L4480">
            <v>0.33842299999999997</v>
          </cell>
          <cell r="M4480">
            <v>-19</v>
          </cell>
          <cell r="N4480">
            <v>18</v>
          </cell>
          <cell r="O4480">
            <v>1</v>
          </cell>
          <cell r="P4480">
            <v>494.09100000000001</v>
          </cell>
          <cell r="Q4480">
            <v>568.91999999999996</v>
          </cell>
          <cell r="R4480">
            <v>568.91999999999996</v>
          </cell>
        </row>
        <row r="4481">
          <cell r="A4481" t="str">
            <v xml:space="preserve">ПРОМЫШЛЕН,38/1 </v>
          </cell>
          <cell r="B4481" t="str">
            <v xml:space="preserve">Промышленная 38 </v>
          </cell>
          <cell r="C4481" t="str">
            <v xml:space="preserve">Жилзаказчик </v>
          </cell>
          <cell r="D4481">
            <v>3282.3</v>
          </cell>
          <cell r="E4481">
            <v>12339</v>
          </cell>
          <cell r="F4481">
            <v>12251</v>
          </cell>
          <cell r="G4481">
            <v>0.38</v>
          </cell>
          <cell r="H4481">
            <v>1.19</v>
          </cell>
          <cell r="I4481">
            <v>4.5999999999999996</v>
          </cell>
          <cell r="J4481" t="str">
            <v xml:space="preserve">5 </v>
          </cell>
          <cell r="K4481">
            <v>167</v>
          </cell>
          <cell r="L4481">
            <v>0.21424399999999999</v>
          </cell>
          <cell r="M4481">
            <v>-19</v>
          </cell>
          <cell r="N4481">
            <v>18</v>
          </cell>
          <cell r="O4481">
            <v>1</v>
          </cell>
          <cell r="P4481">
            <v>312.79199999999997</v>
          </cell>
          <cell r="Q4481">
            <v>326.59699999999998</v>
          </cell>
          <cell r="R4481">
            <v>326.59699999999998</v>
          </cell>
        </row>
        <row r="4482">
          <cell r="A4482" t="str">
            <v xml:space="preserve">ПРОМЫШЛЕН,38/1 </v>
          </cell>
          <cell r="B4482" t="str">
            <v xml:space="preserve">Новокузнечная 65   Д/сад 5 </v>
          </cell>
          <cell r="C4482" t="str">
            <v xml:space="preserve">Бюджет </v>
          </cell>
          <cell r="D4482">
            <v>737.4</v>
          </cell>
          <cell r="E4482">
            <v>0</v>
          </cell>
          <cell r="F4482">
            <v>3677.2</v>
          </cell>
          <cell r="G4482">
            <v>0.34</v>
          </cell>
          <cell r="H4482">
            <v>1.19</v>
          </cell>
          <cell r="I4482">
            <v>4.5999999999999996</v>
          </cell>
          <cell r="J4482" t="str">
            <v xml:space="preserve"> </v>
          </cell>
          <cell r="K4482">
            <v>167</v>
          </cell>
          <cell r="L4482">
            <v>6.1130000000000004E-2</v>
          </cell>
          <cell r="M4482">
            <v>-19</v>
          </cell>
          <cell r="N4482">
            <v>20</v>
          </cell>
          <cell r="O4482">
            <v>1</v>
          </cell>
          <cell r="P4482">
            <v>97.236000000000004</v>
          </cell>
          <cell r="Q4482">
            <v>0</v>
          </cell>
          <cell r="R4482">
            <v>97.236000000000004</v>
          </cell>
        </row>
        <row r="4483">
          <cell r="A4483" t="str">
            <v xml:space="preserve">ПРОМЫШЛЕН,38/1 </v>
          </cell>
          <cell r="B4483" t="str">
            <v xml:space="preserve">Северная 327 магаз/рестор </v>
          </cell>
          <cell r="C4483" t="str">
            <v xml:space="preserve">Прочие </v>
          </cell>
          <cell r="D4483">
            <v>17996.28</v>
          </cell>
          <cell r="E4483">
            <v>76197</v>
          </cell>
          <cell r="F4483">
            <v>76197.259999999995</v>
          </cell>
          <cell r="G4483">
            <v>0</v>
          </cell>
          <cell r="H4483">
            <v>1.19</v>
          </cell>
          <cell r="I4483">
            <v>4.5999999999999996</v>
          </cell>
          <cell r="J4483" t="str">
            <v xml:space="preserve"> </v>
          </cell>
          <cell r="K4483">
            <v>167</v>
          </cell>
          <cell r="L4483">
            <v>1.0860000000000001</v>
          </cell>
          <cell r="M4483">
            <v>-19</v>
          </cell>
          <cell r="N4483">
            <v>18</v>
          </cell>
          <cell r="O4483">
            <v>1</v>
          </cell>
          <cell r="P4483">
            <v>1585.537</v>
          </cell>
          <cell r="Q4483">
            <v>0</v>
          </cell>
          <cell r="R4483">
            <v>1585.537</v>
          </cell>
        </row>
        <row r="4484">
          <cell r="A4484" t="str">
            <v xml:space="preserve">ПРОМЫШЛЕН,38/1 </v>
          </cell>
          <cell r="B4484" t="str">
            <v xml:space="preserve">Северная 327 парковка </v>
          </cell>
          <cell r="C4484" t="str">
            <v xml:space="preserve">Прочие </v>
          </cell>
          <cell r="D4484">
            <v>13478.5</v>
          </cell>
          <cell r="E4484">
            <v>0</v>
          </cell>
          <cell r="F4484">
            <v>50788</v>
          </cell>
          <cell r="G4484">
            <v>0</v>
          </cell>
          <cell r="H4484">
            <v>1.19</v>
          </cell>
          <cell r="I4484">
            <v>4.5999999999999996</v>
          </cell>
          <cell r="J4484" t="str">
            <v xml:space="preserve"> </v>
          </cell>
          <cell r="K4484">
            <v>167</v>
          </cell>
          <cell r="L4484">
            <v>0.17887499999999998</v>
          </cell>
          <cell r="M4484">
            <v>-19</v>
          </cell>
          <cell r="N4484">
            <v>18</v>
          </cell>
          <cell r="O4484">
            <v>1</v>
          </cell>
          <cell r="P4484">
            <v>261.15199999999999</v>
          </cell>
          <cell r="Q4484">
            <v>0</v>
          </cell>
          <cell r="R4484">
            <v>261.15199999999999</v>
          </cell>
        </row>
        <row r="4485">
          <cell r="A4485" t="str">
            <v xml:space="preserve">ПРОМЫШЛЕН,38/1 </v>
          </cell>
          <cell r="B4485" t="str">
            <v xml:space="preserve">Леваневского 185 "А"офис </v>
          </cell>
          <cell r="C4485" t="str">
            <v xml:space="preserve">Прочие </v>
          </cell>
          <cell r="D4485">
            <v>1155.78</v>
          </cell>
          <cell r="E4485">
            <v>0</v>
          </cell>
          <cell r="F4485">
            <v>5201</v>
          </cell>
          <cell r="G4485">
            <v>0.38</v>
          </cell>
          <cell r="H4485">
            <v>1.19</v>
          </cell>
          <cell r="I4485">
            <v>4.5999999999999996</v>
          </cell>
          <cell r="J4485" t="str">
            <v xml:space="preserve"> </v>
          </cell>
          <cell r="K4485">
            <v>167</v>
          </cell>
          <cell r="L4485">
            <v>9.1677999999999996E-2</v>
          </cell>
          <cell r="M4485">
            <v>-19</v>
          </cell>
          <cell r="N4485">
            <v>18</v>
          </cell>
          <cell r="O4485">
            <v>1</v>
          </cell>
          <cell r="P4485">
            <v>133.84700000000001</v>
          </cell>
          <cell r="Q4485">
            <v>0</v>
          </cell>
          <cell r="R4485">
            <v>133.84700000000001</v>
          </cell>
        </row>
        <row r="4486">
          <cell r="A4486" t="str">
            <v xml:space="preserve">ПРОМЫШЛЕН,38/1 </v>
          </cell>
          <cell r="B4486" t="str">
            <v xml:space="preserve">Леваневского 185 лит"Б" </v>
          </cell>
          <cell r="C4486" t="str">
            <v xml:space="preserve">Прочие </v>
          </cell>
          <cell r="D4486">
            <v>586.76</v>
          </cell>
          <cell r="E4486">
            <v>0</v>
          </cell>
          <cell r="F4486">
            <v>2640.42</v>
          </cell>
          <cell r="G4486">
            <v>0</v>
          </cell>
          <cell r="H4486">
            <v>1.19</v>
          </cell>
          <cell r="I4486">
            <v>4.5999999999999996</v>
          </cell>
          <cell r="J4486" t="str">
            <v xml:space="preserve"> </v>
          </cell>
          <cell r="K4486">
            <v>167</v>
          </cell>
          <cell r="L4486">
            <v>4.7833999999999995E-2</v>
          </cell>
          <cell r="M4486">
            <v>-19</v>
          </cell>
          <cell r="N4486">
            <v>18</v>
          </cell>
          <cell r="O4486">
            <v>1</v>
          </cell>
          <cell r="P4486">
            <v>69.835999999999999</v>
          </cell>
          <cell r="Q4486">
            <v>0</v>
          </cell>
          <cell r="R4486">
            <v>69.835999999999999</v>
          </cell>
        </row>
        <row r="4487">
          <cell r="A4487" t="str">
            <v xml:space="preserve">ПРОМЫШЛЕН,38/1 </v>
          </cell>
          <cell r="B4487" t="str">
            <v xml:space="preserve">Северная 319 КАЗИНО/РЕСТОРАН/ОФИС </v>
          </cell>
          <cell r="C4487" t="str">
            <v xml:space="preserve">Прочие </v>
          </cell>
          <cell r="D4487">
            <v>1236.74</v>
          </cell>
          <cell r="E4487">
            <v>0</v>
          </cell>
          <cell r="F4487">
            <v>5565.32</v>
          </cell>
          <cell r="G4487">
            <v>0.38</v>
          </cell>
          <cell r="H4487">
            <v>1.19</v>
          </cell>
          <cell r="I4487">
            <v>4.5999999999999996</v>
          </cell>
          <cell r="J4487" t="str">
            <v xml:space="preserve"> </v>
          </cell>
          <cell r="K4487">
            <v>167</v>
          </cell>
          <cell r="L4487">
            <v>9.8100000000000007E-2</v>
          </cell>
          <cell r="M4487">
            <v>-19</v>
          </cell>
          <cell r="N4487">
            <v>18</v>
          </cell>
          <cell r="O4487">
            <v>1</v>
          </cell>
          <cell r="P4487">
            <v>143.22300000000001</v>
          </cell>
          <cell r="Q4487">
            <v>0</v>
          </cell>
          <cell r="R4487">
            <v>143.22300000000001</v>
          </cell>
        </row>
        <row r="4488">
          <cell r="A4488" t="str">
            <v xml:space="preserve">ПРОМЫШЛЕН,38/1 </v>
          </cell>
          <cell r="B4488" t="str">
            <v xml:space="preserve">Северная 321 Л"П"неж.пом </v>
          </cell>
          <cell r="C4488" t="str">
            <v xml:space="preserve">Прочие </v>
          </cell>
          <cell r="D4488">
            <v>867.77</v>
          </cell>
          <cell r="E4488">
            <v>0</v>
          </cell>
          <cell r="F4488">
            <v>3904.97</v>
          </cell>
          <cell r="G4488">
            <v>0.43</v>
          </cell>
          <cell r="H4488">
            <v>1.19</v>
          </cell>
          <cell r="I4488">
            <v>4.5999999999999996</v>
          </cell>
          <cell r="J4488" t="str">
            <v xml:space="preserve"> </v>
          </cell>
          <cell r="K4488">
            <v>167</v>
          </cell>
          <cell r="L4488">
            <v>7.7890000000000001E-2</v>
          </cell>
          <cell r="M4488">
            <v>-19</v>
          </cell>
          <cell r="N4488">
            <v>18</v>
          </cell>
          <cell r="O4488">
            <v>1</v>
          </cell>
          <cell r="P4488">
            <v>113.71599999999999</v>
          </cell>
          <cell r="Q4488">
            <v>0</v>
          </cell>
          <cell r="R4488">
            <v>113.71599999999999</v>
          </cell>
        </row>
        <row r="4489">
          <cell r="A4489" t="str">
            <v xml:space="preserve">Итого по котельной </v>
          </cell>
          <cell r="B4489" t="str">
            <v xml:space="preserve">собственное ---------------------------- </v>
          </cell>
          <cell r="C4489" t="str">
            <v xml:space="preserve">По всем группам </v>
          </cell>
          <cell r="D4489">
            <v>54153.38</v>
          </cell>
          <cell r="E4489">
            <v>118691</v>
          </cell>
          <cell r="F4489">
            <v>219036.61</v>
          </cell>
          <cell r="H4489">
            <v>1.19</v>
          </cell>
          <cell r="L4489">
            <v>2.828481</v>
          </cell>
          <cell r="P4489">
            <v>4065.87</v>
          </cell>
          <cell r="Q4489">
            <v>895.51699999999994</v>
          </cell>
          <cell r="R4489">
            <v>4154.5039999999999</v>
          </cell>
        </row>
        <row r="4490">
          <cell r="A4490" t="str">
            <v xml:space="preserve"> </v>
          </cell>
          <cell r="B4490" t="str">
            <v xml:space="preserve"> </v>
          </cell>
          <cell r="C4490" t="str">
            <v xml:space="preserve">Бюджет </v>
          </cell>
          <cell r="D4490">
            <v>784.76</v>
          </cell>
          <cell r="E4490">
            <v>225</v>
          </cell>
          <cell r="F4490">
            <v>3871.37</v>
          </cell>
          <cell r="H4490">
            <v>1.19</v>
          </cell>
          <cell r="L4490">
            <v>6.5390000000000004E-2</v>
          </cell>
          <cell r="P4490">
            <v>102.836</v>
          </cell>
          <cell r="Q4490">
            <v>0</v>
          </cell>
          <cell r="R4490">
            <v>102.836</v>
          </cell>
        </row>
        <row r="4491">
          <cell r="A4491" t="str">
            <v xml:space="preserve"> </v>
          </cell>
          <cell r="B4491" t="str">
            <v xml:space="preserve"> </v>
          </cell>
          <cell r="C4491" t="str">
            <v xml:space="preserve">"Население" в т.ч. "Жилзаказчик" </v>
          </cell>
          <cell r="D4491">
            <v>8999.9000000000015</v>
          </cell>
          <cell r="E4491">
            <v>32224</v>
          </cell>
          <cell r="F4491">
            <v>31968.98</v>
          </cell>
          <cell r="H4491">
            <v>1.19</v>
          </cell>
          <cell r="L4491">
            <v>0.55266700000000002</v>
          </cell>
          <cell r="P4491">
            <v>806.88300000000004</v>
          </cell>
          <cell r="Q4491">
            <v>895.51699999999994</v>
          </cell>
          <cell r="R4491">
            <v>895.51699999999994</v>
          </cell>
        </row>
        <row r="4492">
          <cell r="A4492" t="str">
            <v xml:space="preserve"> </v>
          </cell>
          <cell r="B4492" t="str">
            <v xml:space="preserve"> </v>
          </cell>
          <cell r="C4492" t="str">
            <v xml:space="preserve">Жилзаказчик </v>
          </cell>
          <cell r="D4492">
            <v>8999.9000000000015</v>
          </cell>
          <cell r="E4492">
            <v>32224</v>
          </cell>
          <cell r="F4492">
            <v>31968.98</v>
          </cell>
          <cell r="H4492">
            <v>1.19</v>
          </cell>
          <cell r="L4492">
            <v>0.55266700000000002</v>
          </cell>
          <cell r="P4492">
            <v>806.88300000000004</v>
          </cell>
          <cell r="Q4492">
            <v>895.51699999999994</v>
          </cell>
          <cell r="R4492">
            <v>895.51699999999994</v>
          </cell>
        </row>
        <row r="4493">
          <cell r="A4493" t="str">
            <v xml:space="preserve"> </v>
          </cell>
          <cell r="B4493" t="str">
            <v xml:space="preserve"> </v>
          </cell>
          <cell r="C4493" t="str">
            <v xml:space="preserve">Прочие </v>
          </cell>
          <cell r="D4493">
            <v>44368.719999999994</v>
          </cell>
          <cell r="E4493">
            <v>86242</v>
          </cell>
          <cell r="F4493">
            <v>183196.26</v>
          </cell>
          <cell r="H4493">
            <v>1.19</v>
          </cell>
          <cell r="L4493">
            <v>2.2104240000000002</v>
          </cell>
          <cell r="P4493">
            <v>3156.1509999999998</v>
          </cell>
          <cell r="Q4493">
            <v>0</v>
          </cell>
          <cell r="R4493">
            <v>3156.1509999999998</v>
          </cell>
        </row>
        <row r="4494">
          <cell r="A4494" t="str">
            <v>Тепловые потери в наружных сетях потребителей</v>
          </cell>
          <cell r="H4494">
            <v>1.19</v>
          </cell>
        </row>
        <row r="4495">
          <cell r="A4495" t="str">
            <v xml:space="preserve">Павлова 122 </v>
          </cell>
          <cell r="B4495" t="str">
            <v xml:space="preserve">Ставропольская 75/1 Адм зд </v>
          </cell>
          <cell r="C4495" t="str">
            <v xml:space="preserve">Бюджет </v>
          </cell>
          <cell r="D4495">
            <v>1343</v>
          </cell>
          <cell r="E4495">
            <v>0</v>
          </cell>
          <cell r="F4495">
            <v>6044</v>
          </cell>
          <cell r="G4495">
            <v>0.38</v>
          </cell>
          <cell r="H4495">
            <v>1.19</v>
          </cell>
          <cell r="I4495">
            <v>4.5999999999999996</v>
          </cell>
          <cell r="J4495" t="str">
            <v xml:space="preserve"> </v>
          </cell>
          <cell r="K4495">
            <v>167</v>
          </cell>
          <cell r="L4495">
            <v>0.10653799999999999</v>
          </cell>
          <cell r="M4495">
            <v>-19</v>
          </cell>
          <cell r="N4495">
            <v>18</v>
          </cell>
          <cell r="O4495">
            <v>1</v>
          </cell>
          <cell r="P4495">
            <v>155.54300000000001</v>
          </cell>
          <cell r="Q4495">
            <v>0</v>
          </cell>
          <cell r="R4495">
            <v>155.54300000000001</v>
          </cell>
        </row>
        <row r="4496">
          <cell r="A4496" t="str">
            <v xml:space="preserve">Павлова 122 </v>
          </cell>
          <cell r="B4496" t="str">
            <v xml:space="preserve">Павлова р-н вещ рынка СУПЕРЦЕНТР ЛЕНА </v>
          </cell>
          <cell r="C4496" t="str">
            <v xml:space="preserve">Прочие </v>
          </cell>
          <cell r="D4496">
            <v>164.63</v>
          </cell>
          <cell r="E4496">
            <v>115</v>
          </cell>
          <cell r="F4496">
            <v>740.84</v>
          </cell>
          <cell r="G4496">
            <v>0.38</v>
          </cell>
          <cell r="H4496">
            <v>1.19</v>
          </cell>
          <cell r="I4496">
            <v>4.5999999999999996</v>
          </cell>
          <cell r="J4496" t="str">
            <v xml:space="preserve"> </v>
          </cell>
          <cell r="K4496">
            <v>167</v>
          </cell>
          <cell r="L4496">
            <v>1.2E-2</v>
          </cell>
          <cell r="M4496">
            <v>-19</v>
          </cell>
          <cell r="N4496">
            <v>15</v>
          </cell>
          <cell r="O4496">
            <v>1</v>
          </cell>
          <cell r="P4496">
            <v>14.821</v>
          </cell>
          <cell r="Q4496">
            <v>0</v>
          </cell>
          <cell r="R4496">
            <v>14.821</v>
          </cell>
        </row>
        <row r="4497">
          <cell r="A4497" t="str">
            <v xml:space="preserve">Павлова 122 </v>
          </cell>
          <cell r="B4497" t="str">
            <v xml:space="preserve">Новороссийкая 2а Маг Спорт Стиль </v>
          </cell>
          <cell r="C4497" t="str">
            <v xml:space="preserve">Прочие </v>
          </cell>
          <cell r="D4497">
            <v>275</v>
          </cell>
          <cell r="E4497">
            <v>824</v>
          </cell>
          <cell r="F4497">
            <v>1156.33</v>
          </cell>
          <cell r="G4497">
            <v>0.38</v>
          </cell>
          <cell r="H4497">
            <v>1.19</v>
          </cell>
          <cell r="I4497">
            <v>4.5999999999999996</v>
          </cell>
          <cell r="J4497" t="str">
            <v xml:space="preserve"> </v>
          </cell>
          <cell r="K4497">
            <v>167</v>
          </cell>
          <cell r="L4497">
            <v>1.873E-2</v>
          </cell>
          <cell r="M4497">
            <v>-19</v>
          </cell>
          <cell r="N4497">
            <v>15</v>
          </cell>
          <cell r="O4497">
            <v>1</v>
          </cell>
          <cell r="P4497">
            <v>23.134</v>
          </cell>
          <cell r="Q4497">
            <v>0</v>
          </cell>
          <cell r="R4497">
            <v>23.134</v>
          </cell>
        </row>
        <row r="4498">
          <cell r="A4498" t="str">
            <v xml:space="preserve">Павлова 122 </v>
          </cell>
          <cell r="B4498" t="str">
            <v xml:space="preserve">Новороссийская 2 Маг Техас </v>
          </cell>
          <cell r="C4498" t="str">
            <v xml:space="preserve">Прочие </v>
          </cell>
          <cell r="D4498">
            <v>129.5</v>
          </cell>
          <cell r="E4498">
            <v>0</v>
          </cell>
          <cell r="F4498">
            <v>802.58</v>
          </cell>
          <cell r="G4498">
            <v>0.38</v>
          </cell>
          <cell r="H4498">
            <v>1.19</v>
          </cell>
          <cell r="I4498">
            <v>4.5999999999999996</v>
          </cell>
          <cell r="J4498" t="str">
            <v xml:space="preserve"> </v>
          </cell>
          <cell r="K4498">
            <v>167</v>
          </cell>
          <cell r="L4498">
            <v>1.3000000000000001E-2</v>
          </cell>
          <cell r="M4498">
            <v>-19</v>
          </cell>
          <cell r="N4498">
            <v>15</v>
          </cell>
          <cell r="O4498">
            <v>1</v>
          </cell>
          <cell r="P4498">
            <v>16.056999999999999</v>
          </cell>
          <cell r="Q4498">
            <v>0</v>
          </cell>
          <cell r="R4498">
            <v>16.056999999999999</v>
          </cell>
        </row>
        <row r="4499">
          <cell r="A4499" t="str">
            <v xml:space="preserve">Павлова 122 </v>
          </cell>
          <cell r="B4499" t="str">
            <v xml:space="preserve">Новороссийская 2 Маг </v>
          </cell>
          <cell r="C4499" t="str">
            <v xml:space="preserve">Прочие </v>
          </cell>
          <cell r="D4499">
            <v>153.93</v>
          </cell>
          <cell r="E4499">
            <v>0</v>
          </cell>
          <cell r="F4499">
            <v>692.69</v>
          </cell>
          <cell r="G4499">
            <v>0.38</v>
          </cell>
          <cell r="H4499">
            <v>1.19</v>
          </cell>
          <cell r="I4499">
            <v>4.5999999999999996</v>
          </cell>
          <cell r="J4499" t="str">
            <v xml:space="preserve"> </v>
          </cell>
          <cell r="K4499">
            <v>167</v>
          </cell>
          <cell r="L4499">
            <v>1.1220000000000001E-2</v>
          </cell>
          <cell r="M4499">
            <v>-19</v>
          </cell>
          <cell r="N4499">
            <v>15</v>
          </cell>
          <cell r="O4499">
            <v>1</v>
          </cell>
          <cell r="P4499">
            <v>13.86</v>
          </cell>
          <cell r="Q4499">
            <v>0</v>
          </cell>
          <cell r="R4499">
            <v>13.86</v>
          </cell>
        </row>
        <row r="4500">
          <cell r="A4500" t="str">
            <v xml:space="preserve">Павлова 122 </v>
          </cell>
          <cell r="B4500" t="str">
            <v xml:space="preserve">Ставропольская 75/1 Адм зд мир судей </v>
          </cell>
          <cell r="C4500" t="str">
            <v xml:space="preserve">Бюджет </v>
          </cell>
          <cell r="D4500">
            <v>219</v>
          </cell>
          <cell r="E4500">
            <v>0</v>
          </cell>
          <cell r="F4500">
            <v>1010.2</v>
          </cell>
          <cell r="G4500">
            <v>0.43</v>
          </cell>
          <cell r="H4500">
            <v>1.19</v>
          </cell>
          <cell r="I4500">
            <v>4.5999999999999996</v>
          </cell>
          <cell r="J4500" t="str">
            <v xml:space="preserve"> </v>
          </cell>
          <cell r="K4500">
            <v>167</v>
          </cell>
          <cell r="L4500">
            <v>2.0150000000000001E-2</v>
          </cell>
          <cell r="M4500">
            <v>-19</v>
          </cell>
          <cell r="N4500">
            <v>18</v>
          </cell>
          <cell r="O4500">
            <v>1</v>
          </cell>
          <cell r="P4500">
            <v>29.417999999999999</v>
          </cell>
          <cell r="Q4500">
            <v>0</v>
          </cell>
          <cell r="R4500">
            <v>29.417999999999999</v>
          </cell>
        </row>
        <row r="4501">
          <cell r="A4501" t="str">
            <v xml:space="preserve">Павлова 122 </v>
          </cell>
          <cell r="B4501" t="str">
            <v xml:space="preserve">Новороссийская 2А МАГАЗИН </v>
          </cell>
          <cell r="C4501" t="str">
            <v xml:space="preserve">Прочие </v>
          </cell>
          <cell r="D4501">
            <v>644.26</v>
          </cell>
          <cell r="E4501">
            <v>2868</v>
          </cell>
          <cell r="F4501">
            <v>2899.16</v>
          </cell>
          <cell r="G4501">
            <v>0.38</v>
          </cell>
          <cell r="H4501">
            <v>1.19</v>
          </cell>
          <cell r="I4501">
            <v>4.5999999999999996</v>
          </cell>
          <cell r="J4501" t="str">
            <v xml:space="preserve"> </v>
          </cell>
          <cell r="K4501">
            <v>167</v>
          </cell>
          <cell r="L4501">
            <v>4.6960000000000002E-2</v>
          </cell>
          <cell r="M4501">
            <v>-19</v>
          </cell>
          <cell r="N4501">
            <v>15</v>
          </cell>
          <cell r="O4501">
            <v>1</v>
          </cell>
          <cell r="P4501">
            <v>58.003</v>
          </cell>
          <cell r="Q4501">
            <v>0</v>
          </cell>
          <cell r="R4501">
            <v>58.003</v>
          </cell>
        </row>
        <row r="4502">
          <cell r="A4502" t="str">
            <v xml:space="preserve">Павлова 122 </v>
          </cell>
          <cell r="B4502" t="str">
            <v xml:space="preserve">Павлова 124 магазин </v>
          </cell>
          <cell r="C4502" t="str">
            <v xml:space="preserve">Прочие </v>
          </cell>
          <cell r="D4502">
            <v>226.92</v>
          </cell>
          <cell r="E4502">
            <v>0</v>
          </cell>
          <cell r="F4502">
            <v>1021.16</v>
          </cell>
          <cell r="G4502">
            <v>0.38</v>
          </cell>
          <cell r="H4502">
            <v>1.19</v>
          </cell>
          <cell r="I4502">
            <v>4.5999999999999996</v>
          </cell>
          <cell r="J4502" t="str">
            <v xml:space="preserve"> </v>
          </cell>
          <cell r="K4502">
            <v>167</v>
          </cell>
          <cell r="L4502">
            <v>1.8000000000000002E-2</v>
          </cell>
          <cell r="M4502">
            <v>-19</v>
          </cell>
          <cell r="N4502">
            <v>18</v>
          </cell>
          <cell r="O4502">
            <v>1</v>
          </cell>
          <cell r="P4502">
            <v>26.279</v>
          </cell>
          <cell r="Q4502">
            <v>0</v>
          </cell>
          <cell r="R4502">
            <v>26.279</v>
          </cell>
        </row>
        <row r="4503">
          <cell r="A4503" t="str">
            <v xml:space="preserve">Павлова 122 </v>
          </cell>
          <cell r="B4503" t="str">
            <v xml:space="preserve">Ставропольская 75/5 адм.зд. </v>
          </cell>
          <cell r="C4503" t="str">
            <v xml:space="preserve">Бюджет </v>
          </cell>
          <cell r="D4503">
            <v>3068.1</v>
          </cell>
          <cell r="E4503">
            <v>10889</v>
          </cell>
          <cell r="F4503">
            <v>10889.9</v>
          </cell>
          <cell r="G4503">
            <v>0</v>
          </cell>
          <cell r="H4503">
            <v>1.19</v>
          </cell>
          <cell r="I4503">
            <v>4.5999999999999996</v>
          </cell>
          <cell r="J4503" t="str">
            <v xml:space="preserve"> </v>
          </cell>
          <cell r="K4503">
            <v>167</v>
          </cell>
          <cell r="L4503">
            <v>9.0517E-2</v>
          </cell>
          <cell r="M4503">
            <v>-19</v>
          </cell>
          <cell r="N4503">
            <v>18</v>
          </cell>
          <cell r="O4503">
            <v>1</v>
          </cell>
          <cell r="P4503">
            <v>132.15299999999999</v>
          </cell>
          <cell r="Q4503">
            <v>0</v>
          </cell>
          <cell r="R4503">
            <v>132.15299999999999</v>
          </cell>
        </row>
        <row r="4504">
          <cell r="A4504" t="str">
            <v xml:space="preserve">Павлова 122 </v>
          </cell>
          <cell r="B4504" t="str">
            <v xml:space="preserve">Павлова 57 туалет </v>
          </cell>
          <cell r="C4504" t="str">
            <v xml:space="preserve">Прочие </v>
          </cell>
          <cell r="D4504">
            <v>54.91</v>
          </cell>
          <cell r="E4504">
            <v>0</v>
          </cell>
          <cell r="F4504">
            <v>247.11</v>
          </cell>
          <cell r="G4504">
            <v>0.60000000000000009</v>
          </cell>
          <cell r="H4504">
            <v>1.19</v>
          </cell>
          <cell r="I4504">
            <v>4.5999999999999996</v>
          </cell>
          <cell r="J4504" t="str">
            <v xml:space="preserve"> </v>
          </cell>
          <cell r="K4504">
            <v>167</v>
          </cell>
          <cell r="L4504">
            <v>6.3200000000000001E-3</v>
          </cell>
          <cell r="M4504">
            <v>-19</v>
          </cell>
          <cell r="N4504">
            <v>15</v>
          </cell>
          <cell r="O4504">
            <v>1</v>
          </cell>
          <cell r="P4504">
            <v>7.806</v>
          </cell>
          <cell r="Q4504">
            <v>0</v>
          </cell>
          <cell r="R4504">
            <v>7.806</v>
          </cell>
        </row>
        <row r="4505">
          <cell r="A4505" t="str">
            <v xml:space="preserve">Павлова 122 </v>
          </cell>
          <cell r="B4505" t="str">
            <v xml:space="preserve">Павлова 122 Архив </v>
          </cell>
          <cell r="C4505" t="str">
            <v xml:space="preserve">Бюджет </v>
          </cell>
          <cell r="D4505">
            <v>580.13</v>
          </cell>
          <cell r="E4505">
            <v>20220</v>
          </cell>
          <cell r="F4505">
            <v>2030.44</v>
          </cell>
          <cell r="G4505">
            <v>0.43</v>
          </cell>
          <cell r="H4505">
            <v>1.19</v>
          </cell>
          <cell r="I4505">
            <v>4.5999999999999996</v>
          </cell>
          <cell r="J4505" t="str">
            <v xml:space="preserve"> </v>
          </cell>
          <cell r="K4505">
            <v>167</v>
          </cell>
          <cell r="L4505">
            <v>4.0500000000000001E-2</v>
          </cell>
          <cell r="M4505">
            <v>-19</v>
          </cell>
          <cell r="N4505">
            <v>18</v>
          </cell>
          <cell r="O4505">
            <v>1</v>
          </cell>
          <cell r="P4505">
            <v>59.128999999999998</v>
          </cell>
          <cell r="Q4505">
            <v>0</v>
          </cell>
          <cell r="R4505">
            <v>59.128999999999998</v>
          </cell>
        </row>
        <row r="4506">
          <cell r="A4506" t="str">
            <v xml:space="preserve">Итого по котельной </v>
          </cell>
          <cell r="B4506" t="str">
            <v xml:space="preserve">собственное ---------------------------- </v>
          </cell>
          <cell r="C4506" t="str">
            <v xml:space="preserve">По всем группам </v>
          </cell>
          <cell r="D4506">
            <v>6859.380000000001</v>
          </cell>
          <cell r="E4506">
            <v>34916</v>
          </cell>
          <cell r="F4506">
            <v>27534.409999999996</v>
          </cell>
          <cell r="H4506">
            <v>1.19</v>
          </cell>
          <cell r="L4506">
            <v>0.38393499999999997</v>
          </cell>
          <cell r="P4506">
            <v>536.20300000000009</v>
          </cell>
          <cell r="Q4506">
            <v>0</v>
          </cell>
          <cell r="R4506">
            <v>536.20300000000009</v>
          </cell>
        </row>
        <row r="4507">
          <cell r="A4507" t="str">
            <v xml:space="preserve"> </v>
          </cell>
          <cell r="B4507" t="str">
            <v xml:space="preserve"> </v>
          </cell>
          <cell r="C4507" t="str">
            <v xml:space="preserve">Бюджет </v>
          </cell>
          <cell r="D4507">
            <v>5210.2300000000005</v>
          </cell>
          <cell r="E4507">
            <v>31109</v>
          </cell>
          <cell r="F4507">
            <v>19974.539999999997</v>
          </cell>
          <cell r="H4507">
            <v>1.19</v>
          </cell>
          <cell r="L4507">
            <v>0.25770499999999996</v>
          </cell>
          <cell r="P4507">
            <v>376.24300000000005</v>
          </cell>
          <cell r="Q4507">
            <v>0</v>
          </cell>
          <cell r="R4507">
            <v>376.24300000000005</v>
          </cell>
        </row>
        <row r="4508">
          <cell r="A4508" t="str">
            <v xml:space="preserve"> </v>
          </cell>
          <cell r="B4508" t="str">
            <v xml:space="preserve"> </v>
          </cell>
          <cell r="C4508" t="str">
            <v xml:space="preserve">Прочие </v>
          </cell>
          <cell r="D4508">
            <v>1649.15</v>
          </cell>
          <cell r="E4508">
            <v>3807</v>
          </cell>
          <cell r="F4508">
            <v>7559.87</v>
          </cell>
          <cell r="H4508">
            <v>1.19</v>
          </cell>
          <cell r="L4508">
            <v>0.12623000000000001</v>
          </cell>
          <cell r="P4508">
            <v>159.96</v>
          </cell>
          <cell r="Q4508">
            <v>0</v>
          </cell>
          <cell r="R4508">
            <v>159.96</v>
          </cell>
        </row>
        <row r="4509">
          <cell r="A4509" t="str">
            <v>Тепловые потери в наружных сетях потребителей</v>
          </cell>
          <cell r="H4509">
            <v>1.19</v>
          </cell>
        </row>
        <row r="4510">
          <cell r="A4510" t="str">
            <v xml:space="preserve">Пионерск.38 </v>
          </cell>
          <cell r="B4510" t="str">
            <v xml:space="preserve">Майкопская 53 библиот.Чернышевского </v>
          </cell>
          <cell r="C4510" t="str">
            <v xml:space="preserve">Бюджет </v>
          </cell>
          <cell r="D4510">
            <v>227.24</v>
          </cell>
          <cell r="E4510">
            <v>810</v>
          </cell>
          <cell r="F4510">
            <v>840.8</v>
          </cell>
          <cell r="G4510">
            <v>0.43</v>
          </cell>
          <cell r="H4510">
            <v>1.19</v>
          </cell>
          <cell r="I4510">
            <v>4.5999999999999996</v>
          </cell>
          <cell r="J4510" t="str">
            <v xml:space="preserve"> </v>
          </cell>
          <cell r="K4510">
            <v>167</v>
          </cell>
          <cell r="L4510">
            <v>1.6770999999999998E-2</v>
          </cell>
          <cell r="M4510">
            <v>-19</v>
          </cell>
          <cell r="N4510">
            <v>18</v>
          </cell>
          <cell r="O4510">
            <v>1</v>
          </cell>
          <cell r="P4510">
            <v>24.486000000000001</v>
          </cell>
          <cell r="Q4510">
            <v>0</v>
          </cell>
          <cell r="R4510">
            <v>24.486000000000001</v>
          </cell>
        </row>
        <row r="4511">
          <cell r="A4511" t="str">
            <v xml:space="preserve">Пионерск.38 </v>
          </cell>
          <cell r="B4511" t="str">
            <v xml:space="preserve">Майкопская 53 </v>
          </cell>
          <cell r="C4511" t="str">
            <v xml:space="preserve">Жилзаказчик </v>
          </cell>
          <cell r="D4511">
            <v>1280.9000000000001</v>
          </cell>
          <cell r="E4511">
            <v>6923</v>
          </cell>
          <cell r="F4511">
            <v>6485.02</v>
          </cell>
          <cell r="G4511">
            <v>0.36</v>
          </cell>
          <cell r="H4511">
            <v>1.19</v>
          </cell>
          <cell r="I4511">
            <v>4.5999999999999996</v>
          </cell>
          <cell r="J4511" t="str">
            <v xml:space="preserve">2 </v>
          </cell>
          <cell r="K4511">
            <v>167</v>
          </cell>
          <cell r="L4511">
            <v>0.108596</v>
          </cell>
          <cell r="M4511">
            <v>-19</v>
          </cell>
          <cell r="N4511">
            <v>18</v>
          </cell>
          <cell r="O4511">
            <v>1</v>
          </cell>
          <cell r="P4511">
            <v>158.547</v>
          </cell>
          <cell r="Q4511">
            <v>169.94</v>
          </cell>
          <cell r="R4511">
            <v>169.94</v>
          </cell>
        </row>
        <row r="4512">
          <cell r="A4512" t="str">
            <v xml:space="preserve">Пионерск.38 </v>
          </cell>
          <cell r="B4512" t="str">
            <v xml:space="preserve">П Осипенко 73 </v>
          </cell>
          <cell r="C4512" t="str">
            <v xml:space="preserve">Жилзаказчик </v>
          </cell>
          <cell r="D4512">
            <v>482.5</v>
          </cell>
          <cell r="E4512">
            <v>2562</v>
          </cell>
          <cell r="F4512">
            <v>2560</v>
          </cell>
          <cell r="G4512">
            <v>0.44</v>
          </cell>
          <cell r="H4512">
            <v>1.19</v>
          </cell>
          <cell r="I4512">
            <v>4.5999999999999996</v>
          </cell>
          <cell r="J4512" t="str">
            <v xml:space="preserve">2 </v>
          </cell>
          <cell r="K4512">
            <v>167</v>
          </cell>
          <cell r="L4512">
            <v>5.2130999999999997E-2</v>
          </cell>
          <cell r="M4512">
            <v>-19</v>
          </cell>
          <cell r="N4512">
            <v>18</v>
          </cell>
          <cell r="O4512">
            <v>1</v>
          </cell>
          <cell r="P4512">
            <v>76.11</v>
          </cell>
          <cell r="Q4512">
            <v>64.013999999999996</v>
          </cell>
          <cell r="R4512">
            <v>64.013999999999996</v>
          </cell>
        </row>
        <row r="4513">
          <cell r="A4513" t="str">
            <v xml:space="preserve">Пионерск.38 </v>
          </cell>
          <cell r="B4513" t="str">
            <v xml:space="preserve">Степная 62 </v>
          </cell>
          <cell r="C4513" t="str">
            <v xml:space="preserve">Жилзаказчик </v>
          </cell>
          <cell r="D4513">
            <v>1004.65</v>
          </cell>
          <cell r="E4513">
            <v>3497</v>
          </cell>
          <cell r="F4513">
            <v>3896.98</v>
          </cell>
          <cell r="G4513">
            <v>0.42</v>
          </cell>
          <cell r="H4513">
            <v>1.19</v>
          </cell>
          <cell r="I4513">
            <v>4.5999999999999996</v>
          </cell>
          <cell r="J4513" t="str">
            <v xml:space="preserve">2 </v>
          </cell>
          <cell r="K4513">
            <v>167</v>
          </cell>
          <cell r="L4513">
            <v>7.5921999999999976E-2</v>
          </cell>
          <cell r="M4513">
            <v>-19</v>
          </cell>
          <cell r="N4513">
            <v>18</v>
          </cell>
          <cell r="O4513">
            <v>1</v>
          </cell>
          <cell r="P4513">
            <v>99.412999999999997</v>
          </cell>
          <cell r="Q4513">
            <v>119.59099999999999</v>
          </cell>
          <cell r="R4513">
            <v>119.59099999999999</v>
          </cell>
        </row>
        <row r="4514">
          <cell r="A4514" t="str">
            <v xml:space="preserve">Пионерск.38 </v>
          </cell>
          <cell r="B4514" t="str">
            <v xml:space="preserve">ПИОНЕРСКАЯ 38 Новое здание лит а(3) </v>
          </cell>
          <cell r="C4514" t="str">
            <v xml:space="preserve">Бюджет </v>
          </cell>
          <cell r="D4514">
            <v>1064.02</v>
          </cell>
          <cell r="E4514">
            <v>0</v>
          </cell>
          <cell r="F4514">
            <v>6185.8</v>
          </cell>
          <cell r="G4514">
            <v>0.35</v>
          </cell>
          <cell r="H4514">
            <v>1.19</v>
          </cell>
          <cell r="I4514">
            <v>4.5999999999999996</v>
          </cell>
          <cell r="J4514" t="str">
            <v xml:space="preserve"> </v>
          </cell>
          <cell r="K4514">
            <v>167</v>
          </cell>
          <cell r="L4514">
            <v>9.5000000000000001E-2</v>
          </cell>
          <cell r="M4514">
            <v>-19</v>
          </cell>
          <cell r="N4514">
            <v>16</v>
          </cell>
          <cell r="O4514">
            <v>1</v>
          </cell>
          <cell r="P4514">
            <v>124.866</v>
          </cell>
          <cell r="Q4514">
            <v>0</v>
          </cell>
          <cell r="R4514">
            <v>124.866</v>
          </cell>
        </row>
        <row r="4515">
          <cell r="A4515" t="str">
            <v xml:space="preserve">Пионерск.38 </v>
          </cell>
          <cell r="B4515" t="str">
            <v xml:space="preserve">ПИОНЕРСКАЯ 38 УЧ.ЗДАНИЕ ЛИТ.Б </v>
          </cell>
          <cell r="C4515" t="str">
            <v xml:space="preserve">Бюджет </v>
          </cell>
          <cell r="D4515">
            <v>731.99</v>
          </cell>
          <cell r="E4515">
            <v>0</v>
          </cell>
          <cell r="F4515">
            <v>3819</v>
          </cell>
          <cell r="G4515">
            <v>0.39</v>
          </cell>
          <cell r="H4515">
            <v>1.19</v>
          </cell>
          <cell r="I4515">
            <v>4.5999999999999996</v>
          </cell>
          <cell r="J4515" t="str">
            <v xml:space="preserve"> </v>
          </cell>
          <cell r="K4515">
            <v>167</v>
          </cell>
          <cell r="L4515">
            <v>6.5354999999999996E-2</v>
          </cell>
          <cell r="M4515">
            <v>-19</v>
          </cell>
          <cell r="N4515">
            <v>16</v>
          </cell>
          <cell r="O4515">
            <v>1</v>
          </cell>
          <cell r="P4515">
            <v>85.9</v>
          </cell>
          <cell r="Q4515">
            <v>0</v>
          </cell>
          <cell r="R4515">
            <v>85.9</v>
          </cell>
        </row>
        <row r="4516">
          <cell r="A4516" t="str">
            <v xml:space="preserve">Пионерск.38 </v>
          </cell>
          <cell r="B4516" t="str">
            <v xml:space="preserve">Пионерская 38 Гараж лит.Г </v>
          </cell>
          <cell r="C4516" t="str">
            <v xml:space="preserve">Бюджет </v>
          </cell>
          <cell r="D4516">
            <v>330.23</v>
          </cell>
          <cell r="E4516">
            <v>0</v>
          </cell>
          <cell r="F4516">
            <v>1620.03</v>
          </cell>
          <cell r="G4516">
            <v>0.7</v>
          </cell>
          <cell r="H4516">
            <v>1.19</v>
          </cell>
          <cell r="I4516">
            <v>4.5999999999999996</v>
          </cell>
          <cell r="J4516" t="str">
            <v xml:space="preserve"> </v>
          </cell>
          <cell r="K4516">
            <v>167</v>
          </cell>
          <cell r="L4516">
            <v>4.9760000000000006E-2</v>
          </cell>
          <cell r="M4516">
            <v>-19</v>
          </cell>
          <cell r="N4516">
            <v>16</v>
          </cell>
          <cell r="O4516">
            <v>1</v>
          </cell>
          <cell r="P4516">
            <v>65.403000000000006</v>
          </cell>
          <cell r="Q4516">
            <v>0</v>
          </cell>
          <cell r="R4516">
            <v>65.403000000000006</v>
          </cell>
        </row>
        <row r="4517">
          <cell r="A4517" t="str">
            <v xml:space="preserve">Пионерск.38 </v>
          </cell>
          <cell r="B4517" t="str">
            <v xml:space="preserve">Пионерская 38 СТОЛОВАЯ ЛИТ В </v>
          </cell>
          <cell r="C4517" t="str">
            <v xml:space="preserve">Бюджет </v>
          </cell>
          <cell r="D4517">
            <v>412</v>
          </cell>
          <cell r="E4517">
            <v>0</v>
          </cell>
          <cell r="F4517">
            <v>1909.1</v>
          </cell>
          <cell r="G4517">
            <v>0.33</v>
          </cell>
          <cell r="H4517">
            <v>1.19</v>
          </cell>
          <cell r="I4517">
            <v>4.5999999999999996</v>
          </cell>
          <cell r="J4517" t="str">
            <v xml:space="preserve"> </v>
          </cell>
          <cell r="K4517">
            <v>167</v>
          </cell>
          <cell r="L4517">
            <v>2.7643999999999998E-2</v>
          </cell>
          <cell r="M4517">
            <v>-19</v>
          </cell>
          <cell r="N4517">
            <v>16</v>
          </cell>
          <cell r="O4517">
            <v>1</v>
          </cell>
          <cell r="P4517">
            <v>36.335000000000001</v>
          </cell>
          <cell r="Q4517">
            <v>0</v>
          </cell>
          <cell r="R4517">
            <v>36.335000000000001</v>
          </cell>
        </row>
        <row r="4518">
          <cell r="A4518" t="str">
            <v xml:space="preserve">Пионерск.38 </v>
          </cell>
          <cell r="B4518" t="str">
            <v xml:space="preserve">Пионерская 38 УЧ ЗДАНИЕ ЛИТ А </v>
          </cell>
          <cell r="C4518" t="str">
            <v xml:space="preserve">Бюджет </v>
          </cell>
          <cell r="D4518">
            <v>1795</v>
          </cell>
          <cell r="E4518">
            <v>0</v>
          </cell>
          <cell r="F4518">
            <v>8112.5</v>
          </cell>
          <cell r="G4518">
            <v>0.35</v>
          </cell>
          <cell r="H4518">
            <v>1.19</v>
          </cell>
          <cell r="I4518">
            <v>4.5999999999999996</v>
          </cell>
          <cell r="J4518" t="str">
            <v xml:space="preserve"> </v>
          </cell>
          <cell r="K4518">
            <v>167</v>
          </cell>
          <cell r="L4518">
            <v>0.12459000000000001</v>
          </cell>
          <cell r="M4518">
            <v>-19</v>
          </cell>
          <cell r="N4518">
            <v>16</v>
          </cell>
          <cell r="O4518">
            <v>1</v>
          </cell>
          <cell r="P4518">
            <v>163.75700000000001</v>
          </cell>
          <cell r="Q4518">
            <v>0</v>
          </cell>
          <cell r="R4518">
            <v>163.75700000000001</v>
          </cell>
        </row>
        <row r="4519">
          <cell r="A4519" t="str">
            <v xml:space="preserve">Пионерск.38 </v>
          </cell>
          <cell r="B4519" t="str">
            <v xml:space="preserve">Пионерская 38 админ.пом. литД </v>
          </cell>
          <cell r="C4519" t="str">
            <v xml:space="preserve">Бюджет </v>
          </cell>
          <cell r="D4519">
            <v>1660.45</v>
          </cell>
          <cell r="E4519">
            <v>0</v>
          </cell>
          <cell r="F4519">
            <v>7472.02</v>
          </cell>
          <cell r="G4519">
            <v>0.38</v>
          </cell>
          <cell r="H4519">
            <v>1.19</v>
          </cell>
          <cell r="I4519">
            <v>4.5999999999999996</v>
          </cell>
          <cell r="J4519" t="str">
            <v xml:space="preserve"> </v>
          </cell>
          <cell r="K4519">
            <v>167</v>
          </cell>
          <cell r="L4519">
            <v>0.12459000000000001</v>
          </cell>
          <cell r="M4519">
            <v>-19</v>
          </cell>
          <cell r="N4519">
            <v>16</v>
          </cell>
          <cell r="O4519">
            <v>1</v>
          </cell>
          <cell r="P4519">
            <v>163.75700000000001</v>
          </cell>
          <cell r="Q4519">
            <v>0</v>
          </cell>
          <cell r="R4519">
            <v>163.75700000000001</v>
          </cell>
        </row>
        <row r="4520">
          <cell r="A4520" t="str">
            <v xml:space="preserve">Пионерск.38 </v>
          </cell>
          <cell r="B4520" t="str">
            <v xml:space="preserve">Майкопская 53 неж.пом. </v>
          </cell>
          <cell r="C4520" t="str">
            <v xml:space="preserve">Прочие </v>
          </cell>
          <cell r="D4520">
            <v>189.05</v>
          </cell>
          <cell r="E4520">
            <v>0</v>
          </cell>
          <cell r="F4520">
            <v>659.85</v>
          </cell>
          <cell r="G4520">
            <v>0.36</v>
          </cell>
          <cell r="H4520">
            <v>1.19</v>
          </cell>
          <cell r="I4520">
            <v>4.5999999999999996</v>
          </cell>
          <cell r="J4520" t="str">
            <v xml:space="preserve"> </v>
          </cell>
          <cell r="K4520">
            <v>167</v>
          </cell>
          <cell r="L4520">
            <v>1.1050000000000001E-2</v>
          </cell>
          <cell r="M4520">
            <v>-19</v>
          </cell>
          <cell r="N4520">
            <v>18</v>
          </cell>
          <cell r="O4520">
            <v>1</v>
          </cell>
          <cell r="P4520">
            <v>16.134</v>
          </cell>
          <cell r="Q4520">
            <v>0</v>
          </cell>
          <cell r="R4520">
            <v>16.134</v>
          </cell>
        </row>
        <row r="4521">
          <cell r="A4521" t="str">
            <v xml:space="preserve">Итого по котельной </v>
          </cell>
          <cell r="B4521" t="str">
            <v xml:space="preserve">собственное ---------------------------- </v>
          </cell>
          <cell r="C4521" t="str">
            <v xml:space="preserve">По всем группам </v>
          </cell>
          <cell r="D4521">
            <v>9178.0299999999988</v>
          </cell>
          <cell r="E4521">
            <v>14194</v>
          </cell>
          <cell r="F4521">
            <v>43561.1</v>
          </cell>
          <cell r="H4521">
            <v>1.19</v>
          </cell>
          <cell r="L4521">
            <v>0.75140899999999999</v>
          </cell>
          <cell r="P4521">
            <v>1026.144</v>
          </cell>
          <cell r="Q4521">
            <v>353.54500000000002</v>
          </cell>
          <cell r="R4521">
            <v>1034.183</v>
          </cell>
        </row>
        <row r="4522">
          <cell r="A4522" t="str">
            <v xml:space="preserve"> </v>
          </cell>
          <cell r="B4522" t="str">
            <v xml:space="preserve"> </v>
          </cell>
          <cell r="C4522" t="str">
            <v xml:space="preserve">Бюджет </v>
          </cell>
          <cell r="D4522">
            <v>6220.9299999999994</v>
          </cell>
          <cell r="E4522">
            <v>810</v>
          </cell>
          <cell r="F4522">
            <v>29959.250000000004</v>
          </cell>
          <cell r="H4522">
            <v>1.19</v>
          </cell>
          <cell r="L4522">
            <v>0.50370999999999999</v>
          </cell>
          <cell r="P4522">
            <v>664.50400000000002</v>
          </cell>
          <cell r="Q4522">
            <v>0</v>
          </cell>
          <cell r="R4522">
            <v>664.50400000000002</v>
          </cell>
        </row>
        <row r="4523">
          <cell r="A4523" t="str">
            <v xml:space="preserve"> </v>
          </cell>
          <cell r="B4523" t="str">
            <v xml:space="preserve"> </v>
          </cell>
          <cell r="C4523" t="str">
            <v xml:space="preserve">"Население" в т.ч. "Жилзаказчик" </v>
          </cell>
          <cell r="D4523">
            <v>2768.05</v>
          </cell>
          <cell r="E4523">
            <v>13384</v>
          </cell>
          <cell r="F4523">
            <v>12942</v>
          </cell>
          <cell r="H4523">
            <v>1.19</v>
          </cell>
          <cell r="L4523">
            <v>0.23664900000000005</v>
          </cell>
          <cell r="P4523">
            <v>345.50600000000003</v>
          </cell>
          <cell r="Q4523">
            <v>353.54500000000002</v>
          </cell>
          <cell r="R4523">
            <v>353.54500000000002</v>
          </cell>
        </row>
        <row r="4524">
          <cell r="A4524" t="str">
            <v xml:space="preserve"> </v>
          </cell>
          <cell r="B4524" t="str">
            <v xml:space="preserve"> </v>
          </cell>
          <cell r="C4524" t="str">
            <v xml:space="preserve">Жилзаказчик </v>
          </cell>
          <cell r="D4524">
            <v>2768.05</v>
          </cell>
          <cell r="E4524">
            <v>13384</v>
          </cell>
          <cell r="F4524">
            <v>12942</v>
          </cell>
          <cell r="H4524">
            <v>1.19</v>
          </cell>
          <cell r="L4524">
            <v>0.23664900000000005</v>
          </cell>
          <cell r="P4524">
            <v>345.50600000000003</v>
          </cell>
          <cell r="Q4524">
            <v>353.54500000000002</v>
          </cell>
          <cell r="R4524">
            <v>353.54500000000002</v>
          </cell>
        </row>
        <row r="4525">
          <cell r="A4525" t="str">
            <v xml:space="preserve"> </v>
          </cell>
          <cell r="B4525" t="str">
            <v xml:space="preserve"> </v>
          </cell>
          <cell r="C4525" t="str">
            <v xml:space="preserve">Прочие </v>
          </cell>
          <cell r="D4525">
            <v>189.05</v>
          </cell>
          <cell r="E4525">
            <v>0</v>
          </cell>
          <cell r="F4525">
            <v>659.85</v>
          </cell>
          <cell r="H4525">
            <v>1.19</v>
          </cell>
          <cell r="L4525">
            <v>1.1050000000000001E-2</v>
          </cell>
          <cell r="P4525">
            <v>16.134</v>
          </cell>
          <cell r="Q4525">
            <v>0</v>
          </cell>
          <cell r="R4525">
            <v>16.134</v>
          </cell>
        </row>
        <row r="4526">
          <cell r="A4526" t="str">
            <v>Тепловые потери в наружных сетях потребителей</v>
          </cell>
          <cell r="H4526">
            <v>1.19</v>
          </cell>
        </row>
        <row r="4527">
          <cell r="A4527" t="str">
            <v xml:space="preserve">Пр.Полев.15 </v>
          </cell>
          <cell r="B4527" t="str">
            <v xml:space="preserve">Можайского 53 ж/д </v>
          </cell>
          <cell r="C4527" t="str">
            <v xml:space="preserve">Население </v>
          </cell>
          <cell r="D4527">
            <v>938.4</v>
          </cell>
          <cell r="E4527">
            <v>4563</v>
          </cell>
          <cell r="F4527">
            <v>4562.9799999999996</v>
          </cell>
          <cell r="G4527">
            <v>0.46</v>
          </cell>
          <cell r="H4527">
            <v>1.19</v>
          </cell>
          <cell r="I4527">
            <v>4.5999999999999996</v>
          </cell>
          <cell r="J4527" t="str">
            <v xml:space="preserve">2 </v>
          </cell>
          <cell r="K4527">
            <v>167</v>
          </cell>
          <cell r="L4527">
            <v>9.7152999999999989E-2</v>
          </cell>
          <cell r="M4527">
            <v>-19</v>
          </cell>
          <cell r="N4527">
            <v>18</v>
          </cell>
          <cell r="O4527">
            <v>1</v>
          </cell>
          <cell r="P4527">
            <v>141.84200000000001</v>
          </cell>
          <cell r="Q4527">
            <v>124.501</v>
          </cell>
          <cell r="R4527">
            <v>124.501</v>
          </cell>
        </row>
        <row r="4528">
          <cell r="A4528" t="str">
            <v xml:space="preserve">Пр.Полев.15 </v>
          </cell>
          <cell r="B4528" t="str">
            <v xml:space="preserve">Гастелло 52 адм.зд. </v>
          </cell>
          <cell r="C4528" t="str">
            <v xml:space="preserve">Бюджет </v>
          </cell>
          <cell r="D4528">
            <v>892.71</v>
          </cell>
          <cell r="E4528">
            <v>4854</v>
          </cell>
          <cell r="F4528">
            <v>4017.21</v>
          </cell>
          <cell r="G4528">
            <v>0.43</v>
          </cell>
          <cell r="H4528">
            <v>1.19</v>
          </cell>
          <cell r="I4528">
            <v>4.5999999999999996</v>
          </cell>
          <cell r="J4528" t="str">
            <v xml:space="preserve"> </v>
          </cell>
          <cell r="K4528">
            <v>167</v>
          </cell>
          <cell r="L4528">
            <v>8.4460000000000007E-2</v>
          </cell>
          <cell r="M4528">
            <v>-19</v>
          </cell>
          <cell r="N4528">
            <v>20</v>
          </cell>
          <cell r="O4528">
            <v>1</v>
          </cell>
          <cell r="P4528">
            <v>134.346</v>
          </cell>
          <cell r="Q4528">
            <v>0</v>
          </cell>
          <cell r="R4528">
            <v>134.346</v>
          </cell>
        </row>
        <row r="4529">
          <cell r="A4529" t="str">
            <v xml:space="preserve">Пр.Полев.15 </v>
          </cell>
          <cell r="B4529" t="str">
            <v xml:space="preserve">Пр Полевой 5 кв.1 </v>
          </cell>
          <cell r="C4529" t="str">
            <v xml:space="preserve">Население </v>
          </cell>
          <cell r="D4529">
            <v>43.2</v>
          </cell>
          <cell r="E4529">
            <v>0</v>
          </cell>
          <cell r="F4529">
            <v>184.95</v>
          </cell>
          <cell r="G4529">
            <v>0.56000000000000005</v>
          </cell>
          <cell r="H4529">
            <v>1.19</v>
          </cell>
          <cell r="I4529">
            <v>4.5999999999999996</v>
          </cell>
          <cell r="J4529" t="str">
            <v xml:space="preserve">2 </v>
          </cell>
          <cell r="K4529">
            <v>167</v>
          </cell>
          <cell r="L4529">
            <v>4.7569999999999999E-3</v>
          </cell>
          <cell r="M4529">
            <v>-19</v>
          </cell>
          <cell r="N4529">
            <v>18</v>
          </cell>
          <cell r="O4529">
            <v>1</v>
          </cell>
          <cell r="P4529">
            <v>6.9470000000000001</v>
          </cell>
          <cell r="Q4529">
            <v>5.7320000000000002</v>
          </cell>
          <cell r="R4529">
            <v>5.7320000000000002</v>
          </cell>
        </row>
        <row r="4530">
          <cell r="A4530" t="str">
            <v xml:space="preserve">Пр.Полев.15 </v>
          </cell>
          <cell r="B4530" t="str">
            <v xml:space="preserve">Пр Полевой 5 кв.2 </v>
          </cell>
          <cell r="C4530" t="str">
            <v xml:space="preserve">Население </v>
          </cell>
          <cell r="D4530">
            <v>50.3</v>
          </cell>
          <cell r="E4530">
            <v>0</v>
          </cell>
          <cell r="F4530">
            <v>215.35</v>
          </cell>
          <cell r="G4530">
            <v>0.56000000000000005</v>
          </cell>
          <cell r="H4530">
            <v>1.19</v>
          </cell>
          <cell r="I4530">
            <v>4.5999999999999996</v>
          </cell>
          <cell r="J4530" t="str">
            <v xml:space="preserve">2 </v>
          </cell>
          <cell r="K4530">
            <v>167</v>
          </cell>
          <cell r="L4530">
            <v>5.5389999999999997E-3</v>
          </cell>
          <cell r="M4530">
            <v>-19</v>
          </cell>
          <cell r="N4530">
            <v>18</v>
          </cell>
          <cell r="O4530">
            <v>1</v>
          </cell>
          <cell r="P4530">
            <v>8.0869999999999997</v>
          </cell>
          <cell r="Q4530">
            <v>6.673</v>
          </cell>
          <cell r="R4530">
            <v>6.673</v>
          </cell>
        </row>
        <row r="4531">
          <cell r="A4531" t="str">
            <v xml:space="preserve">Пр.Полев.15 </v>
          </cell>
          <cell r="B4531" t="str">
            <v xml:space="preserve">Пр Полевой 5 кв.3 </v>
          </cell>
          <cell r="C4531" t="str">
            <v xml:space="preserve">Население </v>
          </cell>
          <cell r="D4531">
            <v>49.3</v>
          </cell>
          <cell r="E4531">
            <v>0</v>
          </cell>
          <cell r="F4531">
            <v>211.08</v>
          </cell>
          <cell r="G4531">
            <v>0.56000000000000005</v>
          </cell>
          <cell r="H4531">
            <v>1.19</v>
          </cell>
          <cell r="I4531">
            <v>4.5999999999999996</v>
          </cell>
          <cell r="J4531" t="str">
            <v xml:space="preserve">2 </v>
          </cell>
          <cell r="K4531">
            <v>167</v>
          </cell>
          <cell r="L4531">
            <v>5.4289999999999998E-3</v>
          </cell>
          <cell r="M4531">
            <v>-19</v>
          </cell>
          <cell r="N4531">
            <v>18</v>
          </cell>
          <cell r="O4531">
            <v>1</v>
          </cell>
          <cell r="P4531">
            <v>7.9260000000000002</v>
          </cell>
          <cell r="Q4531">
            <v>6.54</v>
          </cell>
          <cell r="R4531">
            <v>6.54</v>
          </cell>
        </row>
        <row r="4532">
          <cell r="A4532" t="str">
            <v xml:space="preserve">Пр.Полев.15 </v>
          </cell>
          <cell r="B4532" t="str">
            <v xml:space="preserve">Пр Полевой 5 кв.4 </v>
          </cell>
          <cell r="C4532" t="str">
            <v xml:space="preserve">Население </v>
          </cell>
          <cell r="D4532">
            <v>43.1</v>
          </cell>
          <cell r="E4532">
            <v>0</v>
          </cell>
          <cell r="F4532">
            <v>184.52</v>
          </cell>
          <cell r="G4532">
            <v>0.56000000000000005</v>
          </cell>
          <cell r="H4532">
            <v>1.19</v>
          </cell>
          <cell r="I4532">
            <v>4.5999999999999996</v>
          </cell>
          <cell r="J4532" t="str">
            <v xml:space="preserve">2 </v>
          </cell>
          <cell r="K4532">
            <v>167</v>
          </cell>
          <cell r="L4532">
            <v>4.7460000000000002E-3</v>
          </cell>
          <cell r="M4532">
            <v>-19</v>
          </cell>
          <cell r="N4532">
            <v>18</v>
          </cell>
          <cell r="O4532">
            <v>1</v>
          </cell>
          <cell r="P4532">
            <v>6.9290000000000003</v>
          </cell>
          <cell r="Q4532">
            <v>5.7160000000000002</v>
          </cell>
          <cell r="R4532">
            <v>5.7160000000000002</v>
          </cell>
        </row>
        <row r="4533">
          <cell r="A4533" t="str">
            <v xml:space="preserve">Пр.Полев.15 </v>
          </cell>
          <cell r="B4533" t="str">
            <v xml:space="preserve">Пр Полевой 5 кв.5 </v>
          </cell>
          <cell r="C4533" t="str">
            <v xml:space="preserve">Население </v>
          </cell>
          <cell r="D4533">
            <v>44</v>
          </cell>
          <cell r="E4533">
            <v>0</v>
          </cell>
          <cell r="F4533">
            <v>188.37</v>
          </cell>
          <cell r="G4533">
            <v>0.56000000000000005</v>
          </cell>
          <cell r="H4533">
            <v>1.19</v>
          </cell>
          <cell r="I4533">
            <v>4.5999999999999996</v>
          </cell>
          <cell r="J4533" t="str">
            <v xml:space="preserve">2 </v>
          </cell>
          <cell r="K4533">
            <v>167</v>
          </cell>
          <cell r="L4533">
            <v>4.8449999999999995E-3</v>
          </cell>
          <cell r="M4533">
            <v>-19</v>
          </cell>
          <cell r="N4533">
            <v>18</v>
          </cell>
          <cell r="O4533">
            <v>1</v>
          </cell>
          <cell r="P4533">
            <v>7.0739999999999998</v>
          </cell>
          <cell r="Q4533">
            <v>5.8369999999999997</v>
          </cell>
          <cell r="R4533">
            <v>5.8369999999999997</v>
          </cell>
        </row>
        <row r="4534">
          <cell r="A4534" t="str">
            <v xml:space="preserve">Пр.Полев.15 </v>
          </cell>
          <cell r="B4534" t="str">
            <v xml:space="preserve">Пр Полевой 5 кв.6 </v>
          </cell>
          <cell r="C4534" t="str">
            <v xml:space="preserve">Население </v>
          </cell>
          <cell r="D4534">
            <v>52.1</v>
          </cell>
          <cell r="E4534">
            <v>0</v>
          </cell>
          <cell r="F4534">
            <v>220.49</v>
          </cell>
          <cell r="G4534">
            <v>0.56000000000000005</v>
          </cell>
          <cell r="H4534">
            <v>1.19</v>
          </cell>
          <cell r="I4534">
            <v>4.5999999999999996</v>
          </cell>
          <cell r="J4534" t="str">
            <v xml:space="preserve">2 </v>
          </cell>
          <cell r="K4534">
            <v>167</v>
          </cell>
          <cell r="L4534">
            <v>5.6709999999999998E-3</v>
          </cell>
          <cell r="M4534">
            <v>-19</v>
          </cell>
          <cell r="N4534">
            <v>18</v>
          </cell>
          <cell r="O4534">
            <v>1</v>
          </cell>
          <cell r="P4534">
            <v>8.2799999999999994</v>
          </cell>
          <cell r="Q4534">
            <v>6.91</v>
          </cell>
          <cell r="R4534">
            <v>6.91</v>
          </cell>
        </row>
        <row r="4535">
          <cell r="A4535" t="str">
            <v xml:space="preserve">Пр.Полев.15 </v>
          </cell>
          <cell r="B4535" t="str">
            <v xml:space="preserve">Пр Полевой 5 кв.7 </v>
          </cell>
          <cell r="C4535" t="str">
            <v xml:space="preserve">Население </v>
          </cell>
          <cell r="D4535">
            <v>51</v>
          </cell>
          <cell r="E4535">
            <v>0</v>
          </cell>
          <cell r="F4535">
            <v>215.78</v>
          </cell>
          <cell r="G4535">
            <v>0.56000000000000005</v>
          </cell>
          <cell r="H4535">
            <v>1.19</v>
          </cell>
          <cell r="I4535">
            <v>4.5999999999999996</v>
          </cell>
          <cell r="J4535" t="str">
            <v xml:space="preserve">2 </v>
          </cell>
          <cell r="K4535">
            <v>167</v>
          </cell>
          <cell r="L4535">
            <v>5.5500000000000002E-3</v>
          </cell>
          <cell r="M4535">
            <v>-19</v>
          </cell>
          <cell r="N4535">
            <v>18</v>
          </cell>
          <cell r="O4535">
            <v>1</v>
          </cell>
          <cell r="P4535">
            <v>8.1029999999999998</v>
          </cell>
          <cell r="Q4535">
            <v>6.766</v>
          </cell>
          <cell r="R4535">
            <v>6.766</v>
          </cell>
        </row>
        <row r="4536">
          <cell r="A4536" t="str">
            <v xml:space="preserve">Пр.Полев.15 </v>
          </cell>
          <cell r="B4536" t="str">
            <v xml:space="preserve">Пр Полевой 5 кв.8 </v>
          </cell>
          <cell r="C4536" t="str">
            <v xml:space="preserve">Население </v>
          </cell>
          <cell r="D4536">
            <v>43.8</v>
          </cell>
          <cell r="E4536">
            <v>0</v>
          </cell>
          <cell r="F4536">
            <v>187.52</v>
          </cell>
          <cell r="G4536">
            <v>0.56000000000000005</v>
          </cell>
          <cell r="H4536">
            <v>1.19</v>
          </cell>
          <cell r="I4536">
            <v>4.5999999999999996</v>
          </cell>
          <cell r="J4536" t="str">
            <v xml:space="preserve">2 </v>
          </cell>
          <cell r="K4536">
            <v>167</v>
          </cell>
          <cell r="L4536">
            <v>4.823E-3</v>
          </cell>
          <cell r="M4536">
            <v>-19</v>
          </cell>
          <cell r="N4536">
            <v>18</v>
          </cell>
          <cell r="O4536">
            <v>1</v>
          </cell>
          <cell r="P4536">
            <v>7.0419999999999998</v>
          </cell>
          <cell r="Q4536">
            <v>5.81</v>
          </cell>
          <cell r="R4536">
            <v>5.81</v>
          </cell>
        </row>
        <row r="4537">
          <cell r="A4537" t="str">
            <v xml:space="preserve">Пр.Полев.15 </v>
          </cell>
          <cell r="B4537" t="str">
            <v xml:space="preserve">Пр Полевой 9 кв.1 </v>
          </cell>
          <cell r="C4537" t="str">
            <v xml:space="preserve">Население </v>
          </cell>
          <cell r="D4537">
            <v>44.3</v>
          </cell>
          <cell r="E4537">
            <v>0</v>
          </cell>
          <cell r="F4537">
            <v>170.27</v>
          </cell>
          <cell r="G4537">
            <v>0.57000000000000006</v>
          </cell>
          <cell r="H4537">
            <v>1.19</v>
          </cell>
          <cell r="I4537">
            <v>4.5999999999999996</v>
          </cell>
          <cell r="J4537" t="str">
            <v xml:space="preserve">2 </v>
          </cell>
          <cell r="K4537">
            <v>167</v>
          </cell>
          <cell r="L4537">
            <v>4.4780000000000002E-3</v>
          </cell>
          <cell r="M4537">
            <v>-19</v>
          </cell>
          <cell r="N4537">
            <v>18</v>
          </cell>
          <cell r="O4537">
            <v>1</v>
          </cell>
          <cell r="P4537">
            <v>6.5380000000000003</v>
          </cell>
          <cell r="Q4537">
            <v>5.8760000000000003</v>
          </cell>
          <cell r="R4537">
            <v>5.8760000000000003</v>
          </cell>
        </row>
        <row r="4538">
          <cell r="A4538" t="str">
            <v xml:space="preserve">Пр.Полев.15 </v>
          </cell>
          <cell r="B4538" t="str">
            <v xml:space="preserve">Пр Полевой 9 кв.2 </v>
          </cell>
          <cell r="C4538" t="str">
            <v xml:space="preserve">Население </v>
          </cell>
          <cell r="D4538">
            <v>42.5</v>
          </cell>
          <cell r="E4538">
            <v>0</v>
          </cell>
          <cell r="F4538">
            <v>163.35</v>
          </cell>
          <cell r="G4538">
            <v>0.57000000000000006</v>
          </cell>
          <cell r="H4538">
            <v>1.19</v>
          </cell>
          <cell r="I4538">
            <v>4.5999999999999996</v>
          </cell>
          <cell r="J4538" t="str">
            <v xml:space="preserve">2 </v>
          </cell>
          <cell r="K4538">
            <v>167</v>
          </cell>
          <cell r="L4538">
            <v>4.2959999999999995E-3</v>
          </cell>
          <cell r="M4538">
            <v>-19</v>
          </cell>
          <cell r="N4538">
            <v>18</v>
          </cell>
          <cell r="O4538">
            <v>1</v>
          </cell>
          <cell r="P4538">
            <v>6.2709999999999999</v>
          </cell>
          <cell r="Q4538">
            <v>5.6390000000000002</v>
          </cell>
          <cell r="R4538">
            <v>5.6390000000000002</v>
          </cell>
        </row>
        <row r="4539">
          <cell r="A4539" t="str">
            <v xml:space="preserve">Пр.Полев.15 </v>
          </cell>
          <cell r="B4539" t="str">
            <v xml:space="preserve">Пр Полевой 9 кв.3 </v>
          </cell>
          <cell r="C4539" t="str">
            <v xml:space="preserve">Население </v>
          </cell>
          <cell r="D4539">
            <v>45.8</v>
          </cell>
          <cell r="E4539">
            <v>0</v>
          </cell>
          <cell r="F4539">
            <v>172.58</v>
          </cell>
          <cell r="G4539">
            <v>0.57000000000000006</v>
          </cell>
          <cell r="H4539">
            <v>1.19</v>
          </cell>
          <cell r="I4539">
            <v>4.5999999999999996</v>
          </cell>
          <cell r="J4539" t="str">
            <v xml:space="preserve">2 </v>
          </cell>
          <cell r="K4539">
            <v>167</v>
          </cell>
          <cell r="L4539">
            <v>4.5389999999999996E-3</v>
          </cell>
          <cell r="M4539">
            <v>-19</v>
          </cell>
          <cell r="N4539">
            <v>18</v>
          </cell>
          <cell r="O4539">
            <v>1</v>
          </cell>
          <cell r="P4539">
            <v>6.6269999999999998</v>
          </cell>
          <cell r="Q4539">
            <v>6.0750000000000002</v>
          </cell>
          <cell r="R4539">
            <v>6.0750000000000002</v>
          </cell>
        </row>
        <row r="4540">
          <cell r="A4540" t="str">
            <v xml:space="preserve">Пр.Полев.15 </v>
          </cell>
          <cell r="B4540" t="str">
            <v xml:space="preserve">Пр Полевой 9 кв.4 </v>
          </cell>
          <cell r="C4540" t="str">
            <v xml:space="preserve">Население </v>
          </cell>
          <cell r="D4540">
            <v>59.5</v>
          </cell>
          <cell r="E4540">
            <v>0</v>
          </cell>
          <cell r="F4540">
            <v>224.87</v>
          </cell>
          <cell r="G4540">
            <v>0.57000000000000006</v>
          </cell>
          <cell r="H4540">
            <v>1.19</v>
          </cell>
          <cell r="I4540">
            <v>4.5999999999999996</v>
          </cell>
          <cell r="J4540" t="str">
            <v xml:space="preserve">2 </v>
          </cell>
          <cell r="K4540">
            <v>167</v>
          </cell>
          <cell r="L4540">
            <v>5.914E-3</v>
          </cell>
          <cell r="M4540">
            <v>-19</v>
          </cell>
          <cell r="N4540">
            <v>18</v>
          </cell>
          <cell r="O4540">
            <v>1</v>
          </cell>
          <cell r="P4540">
            <v>8.6349999999999998</v>
          </cell>
          <cell r="Q4540">
            <v>7.8940000000000001</v>
          </cell>
          <cell r="R4540">
            <v>7.8940000000000001</v>
          </cell>
        </row>
        <row r="4541">
          <cell r="A4541" t="str">
            <v xml:space="preserve">Пр.Полев.15 </v>
          </cell>
          <cell r="B4541" t="str">
            <v xml:space="preserve">Пр Полевой 9 кв.5 </v>
          </cell>
          <cell r="C4541" t="str">
            <v xml:space="preserve">Население </v>
          </cell>
          <cell r="D4541">
            <v>44.8</v>
          </cell>
          <cell r="E4541">
            <v>0</v>
          </cell>
          <cell r="F4541">
            <v>172.2</v>
          </cell>
          <cell r="G4541">
            <v>0.57000000000000006</v>
          </cell>
          <cell r="H4541">
            <v>1.19</v>
          </cell>
          <cell r="I4541">
            <v>4.5999999999999996</v>
          </cell>
          <cell r="J4541" t="str">
            <v xml:space="preserve">2 </v>
          </cell>
          <cell r="K4541">
            <v>167</v>
          </cell>
          <cell r="L4541">
            <v>4.529E-3</v>
          </cell>
          <cell r="M4541">
            <v>-19</v>
          </cell>
          <cell r="N4541">
            <v>18</v>
          </cell>
          <cell r="O4541">
            <v>1</v>
          </cell>
          <cell r="P4541">
            <v>6.6129999999999995</v>
          </cell>
          <cell r="Q4541">
            <v>5.9420000000000002</v>
          </cell>
          <cell r="R4541">
            <v>5.9420000000000002</v>
          </cell>
        </row>
        <row r="4542">
          <cell r="A4542" t="str">
            <v xml:space="preserve">Пр.Полев.15 </v>
          </cell>
          <cell r="B4542" t="str">
            <v xml:space="preserve">Пр Полевой 9 кв.6 </v>
          </cell>
          <cell r="C4542" t="str">
            <v xml:space="preserve">Население </v>
          </cell>
          <cell r="D4542">
            <v>44</v>
          </cell>
          <cell r="E4542">
            <v>0</v>
          </cell>
          <cell r="F4542">
            <v>169.12</v>
          </cell>
          <cell r="G4542">
            <v>0.57000000000000006</v>
          </cell>
          <cell r="H4542">
            <v>1.19</v>
          </cell>
          <cell r="I4542">
            <v>4.5999999999999996</v>
          </cell>
          <cell r="J4542" t="str">
            <v xml:space="preserve">2 </v>
          </cell>
          <cell r="K4542">
            <v>167</v>
          </cell>
          <cell r="L4542">
            <v>4.4479999999999997E-3</v>
          </cell>
          <cell r="M4542">
            <v>-19</v>
          </cell>
          <cell r="N4542">
            <v>18</v>
          </cell>
          <cell r="O4542">
            <v>1</v>
          </cell>
          <cell r="P4542">
            <v>6.4939999999999998</v>
          </cell>
          <cell r="Q4542">
            <v>5.8369999999999997</v>
          </cell>
          <cell r="R4542">
            <v>5.8369999999999997</v>
          </cell>
        </row>
        <row r="4543">
          <cell r="A4543" t="str">
            <v xml:space="preserve">Пр.Полев.15 </v>
          </cell>
          <cell r="B4543" t="str">
            <v xml:space="preserve">Пр Полевой 11 кв.1 </v>
          </cell>
          <cell r="C4543" t="str">
            <v xml:space="preserve">Население </v>
          </cell>
          <cell r="D4543">
            <v>43.4</v>
          </cell>
          <cell r="E4543">
            <v>0</v>
          </cell>
          <cell r="F4543">
            <v>168.27</v>
          </cell>
          <cell r="G4543">
            <v>0.57000000000000006</v>
          </cell>
          <cell r="H4543">
            <v>1.19</v>
          </cell>
          <cell r="I4543">
            <v>4.5999999999999996</v>
          </cell>
          <cell r="J4543" t="str">
            <v xml:space="preserve">2 </v>
          </cell>
          <cell r="K4543">
            <v>167</v>
          </cell>
          <cell r="L4543">
            <v>4.444E-3</v>
          </cell>
          <cell r="M4543">
            <v>-19</v>
          </cell>
          <cell r="N4543">
            <v>18</v>
          </cell>
          <cell r="O4543">
            <v>1</v>
          </cell>
          <cell r="P4543">
            <v>6.4879999999999995</v>
          </cell>
          <cell r="Q4543">
            <v>5.76</v>
          </cell>
          <cell r="R4543">
            <v>5.76</v>
          </cell>
        </row>
        <row r="4544">
          <cell r="A4544" t="str">
            <v xml:space="preserve">Пр.Полев.15 </v>
          </cell>
          <cell r="B4544" t="str">
            <v xml:space="preserve">Пр Полевой 11 кв.2 </v>
          </cell>
          <cell r="C4544" t="str">
            <v xml:space="preserve">Население </v>
          </cell>
          <cell r="D4544">
            <v>55.7</v>
          </cell>
          <cell r="E4544">
            <v>0</v>
          </cell>
          <cell r="F4544">
            <v>215.94</v>
          </cell>
          <cell r="G4544">
            <v>0.57000000000000006</v>
          </cell>
          <cell r="H4544">
            <v>1.19</v>
          </cell>
          <cell r="I4544">
            <v>4.5999999999999996</v>
          </cell>
          <cell r="J4544" t="str">
            <v xml:space="preserve">2 </v>
          </cell>
          <cell r="K4544">
            <v>167</v>
          </cell>
          <cell r="L4544">
            <v>5.7029999999999997E-3</v>
          </cell>
          <cell r="M4544">
            <v>-19</v>
          </cell>
          <cell r="N4544">
            <v>18</v>
          </cell>
          <cell r="O4544">
            <v>1</v>
          </cell>
          <cell r="P4544">
            <v>8.3260000000000005</v>
          </cell>
          <cell r="Q4544">
            <v>7.391</v>
          </cell>
          <cell r="R4544">
            <v>7.391</v>
          </cell>
        </row>
        <row r="4545">
          <cell r="A4545" t="str">
            <v xml:space="preserve">Пр.Полев.15 </v>
          </cell>
          <cell r="B4545" t="str">
            <v xml:space="preserve">Пр Полевой 11 кв.3 </v>
          </cell>
          <cell r="C4545" t="str">
            <v xml:space="preserve">Население </v>
          </cell>
          <cell r="D4545">
            <v>45.1</v>
          </cell>
          <cell r="E4545">
            <v>0</v>
          </cell>
          <cell r="F4545">
            <v>174.85</v>
          </cell>
          <cell r="G4545">
            <v>0.57000000000000006</v>
          </cell>
          <cell r="H4545">
            <v>1.19</v>
          </cell>
          <cell r="I4545">
            <v>4.5999999999999996</v>
          </cell>
          <cell r="J4545" t="str">
            <v xml:space="preserve">2 </v>
          </cell>
          <cell r="K4545">
            <v>167</v>
          </cell>
          <cell r="L4545">
            <v>4.6179999999999997E-3</v>
          </cell>
          <cell r="M4545">
            <v>-19</v>
          </cell>
          <cell r="N4545">
            <v>18</v>
          </cell>
          <cell r="O4545">
            <v>1</v>
          </cell>
          <cell r="P4545">
            <v>6.742</v>
          </cell>
          <cell r="Q4545">
            <v>5.9820000000000002</v>
          </cell>
          <cell r="R4545">
            <v>5.9820000000000002</v>
          </cell>
        </row>
        <row r="4546">
          <cell r="A4546" t="str">
            <v xml:space="preserve">Пр.Полев.15 </v>
          </cell>
          <cell r="B4546" t="str">
            <v xml:space="preserve">Пр Полевой 11 кв.4 </v>
          </cell>
          <cell r="C4546" t="str">
            <v xml:space="preserve">Население </v>
          </cell>
          <cell r="D4546">
            <v>43.6</v>
          </cell>
          <cell r="E4546">
            <v>0</v>
          </cell>
          <cell r="F4546">
            <v>169.02</v>
          </cell>
          <cell r="G4546">
            <v>0.57000000000000006</v>
          </cell>
          <cell r="H4546">
            <v>1.19</v>
          </cell>
          <cell r="I4546">
            <v>4.5999999999999996</v>
          </cell>
          <cell r="J4546" t="str">
            <v xml:space="preserve">2 </v>
          </cell>
          <cell r="K4546">
            <v>167</v>
          </cell>
          <cell r="L4546">
            <v>4.4640000000000001E-3</v>
          </cell>
          <cell r="M4546">
            <v>-19</v>
          </cell>
          <cell r="N4546">
            <v>18</v>
          </cell>
          <cell r="O4546">
            <v>1</v>
          </cell>
          <cell r="P4546">
            <v>6.5179999999999998</v>
          </cell>
          <cell r="Q4546">
            <v>5.7830000000000004</v>
          </cell>
          <cell r="R4546">
            <v>5.7830000000000004</v>
          </cell>
        </row>
        <row r="4547">
          <cell r="A4547" t="str">
            <v xml:space="preserve">Пр.Полев.15 </v>
          </cell>
          <cell r="B4547" t="str">
            <v xml:space="preserve">Пр Полевой 11 кв.5 </v>
          </cell>
          <cell r="C4547" t="str">
            <v xml:space="preserve">Население </v>
          </cell>
          <cell r="D4547">
            <v>43.9</v>
          </cell>
          <cell r="E4547">
            <v>0</v>
          </cell>
          <cell r="F4547">
            <v>170.2</v>
          </cell>
          <cell r="G4547">
            <v>0.57000000000000006</v>
          </cell>
          <cell r="H4547">
            <v>1.19</v>
          </cell>
          <cell r="I4547">
            <v>4.5999999999999996</v>
          </cell>
          <cell r="J4547" t="str">
            <v xml:space="preserve">2 </v>
          </cell>
          <cell r="K4547">
            <v>167</v>
          </cell>
          <cell r="L4547">
            <v>4.4949999999999999E-3</v>
          </cell>
          <cell r="M4547">
            <v>-19</v>
          </cell>
          <cell r="N4547">
            <v>18</v>
          </cell>
          <cell r="O4547">
            <v>1</v>
          </cell>
          <cell r="P4547">
            <v>6.5620000000000003</v>
          </cell>
          <cell r="Q4547">
            <v>5.8260000000000005</v>
          </cell>
          <cell r="R4547">
            <v>5.8260000000000005</v>
          </cell>
        </row>
        <row r="4548">
          <cell r="A4548" t="str">
            <v xml:space="preserve">Пр.Полев.15 </v>
          </cell>
          <cell r="B4548" t="str">
            <v xml:space="preserve">Пр Полевой 11 кв.6 </v>
          </cell>
          <cell r="C4548" t="str">
            <v xml:space="preserve">Население </v>
          </cell>
          <cell r="D4548">
            <v>56.9</v>
          </cell>
          <cell r="E4548">
            <v>0</v>
          </cell>
          <cell r="F4548">
            <v>217.11</v>
          </cell>
          <cell r="G4548">
            <v>0.57000000000000006</v>
          </cell>
          <cell r="H4548">
            <v>1.19</v>
          </cell>
          <cell r="I4548">
            <v>4.5999999999999996</v>
          </cell>
          <cell r="J4548" t="str">
            <v xml:space="preserve">2 </v>
          </cell>
          <cell r="K4548">
            <v>167</v>
          </cell>
          <cell r="L4548">
            <v>5.7339999999999995E-3</v>
          </cell>
          <cell r="M4548">
            <v>-19</v>
          </cell>
          <cell r="N4548">
            <v>18</v>
          </cell>
          <cell r="O4548">
            <v>1</v>
          </cell>
          <cell r="P4548">
            <v>8.3710000000000004</v>
          </cell>
          <cell r="Q4548">
            <v>7.5510000000000002</v>
          </cell>
          <cell r="R4548">
            <v>7.5510000000000002</v>
          </cell>
        </row>
        <row r="4549">
          <cell r="A4549" t="str">
            <v xml:space="preserve">Пр.Полев.15 </v>
          </cell>
          <cell r="B4549" t="str">
            <v xml:space="preserve">Пр Полевой 11 кв.7 </v>
          </cell>
          <cell r="C4549" t="str">
            <v xml:space="preserve">Население </v>
          </cell>
          <cell r="D4549">
            <v>45.5</v>
          </cell>
          <cell r="E4549">
            <v>0</v>
          </cell>
          <cell r="F4549">
            <v>176.41</v>
          </cell>
          <cell r="G4549">
            <v>0.57000000000000006</v>
          </cell>
          <cell r="H4549">
            <v>1.19</v>
          </cell>
          <cell r="I4549">
            <v>4.5999999999999996</v>
          </cell>
          <cell r="J4549" t="str">
            <v xml:space="preserve">2 </v>
          </cell>
          <cell r="K4549">
            <v>167</v>
          </cell>
          <cell r="L4549">
            <v>4.6589999999999999E-3</v>
          </cell>
          <cell r="M4549">
            <v>-19</v>
          </cell>
          <cell r="N4549">
            <v>18</v>
          </cell>
          <cell r="O4549">
            <v>1</v>
          </cell>
          <cell r="P4549">
            <v>6.8029999999999999</v>
          </cell>
          <cell r="Q4549">
            <v>6.0359999999999996</v>
          </cell>
          <cell r="R4549">
            <v>6.0359999999999996</v>
          </cell>
        </row>
        <row r="4550">
          <cell r="A4550" t="str">
            <v xml:space="preserve">Пр.Полев.15 </v>
          </cell>
          <cell r="B4550" t="str">
            <v xml:space="preserve">Пр Полевой 11 кв.8 </v>
          </cell>
          <cell r="C4550" t="str">
            <v xml:space="preserve">Население </v>
          </cell>
          <cell r="D4550">
            <v>43.4</v>
          </cell>
          <cell r="E4550">
            <v>0</v>
          </cell>
          <cell r="F4550">
            <v>168.27</v>
          </cell>
          <cell r="G4550">
            <v>0.57000000000000006</v>
          </cell>
          <cell r="H4550">
            <v>1.19</v>
          </cell>
          <cell r="I4550">
            <v>4.5999999999999996</v>
          </cell>
          <cell r="J4550" t="str">
            <v xml:space="preserve">2 </v>
          </cell>
          <cell r="K4550">
            <v>167</v>
          </cell>
          <cell r="L4550">
            <v>4.444E-3</v>
          </cell>
          <cell r="M4550">
            <v>-19</v>
          </cell>
          <cell r="N4550">
            <v>18</v>
          </cell>
          <cell r="O4550">
            <v>1</v>
          </cell>
          <cell r="P4550">
            <v>6.4879999999999995</v>
          </cell>
          <cell r="Q4550">
            <v>5.76</v>
          </cell>
          <cell r="R4550">
            <v>5.76</v>
          </cell>
        </row>
        <row r="4551">
          <cell r="A4551" t="str">
            <v xml:space="preserve">Пр.Полев.15 </v>
          </cell>
          <cell r="B4551" t="str">
            <v xml:space="preserve">Пр Полевой 13 кв.1 </v>
          </cell>
          <cell r="C4551" t="str">
            <v xml:space="preserve">Население </v>
          </cell>
          <cell r="D4551">
            <v>45.2</v>
          </cell>
          <cell r="E4551">
            <v>0</v>
          </cell>
          <cell r="F4551">
            <v>180.44</v>
          </cell>
          <cell r="G4551">
            <v>0.57000000000000006</v>
          </cell>
          <cell r="H4551">
            <v>1.19</v>
          </cell>
          <cell r="I4551">
            <v>4.5999999999999996</v>
          </cell>
          <cell r="J4551" t="str">
            <v xml:space="preserve">2 </v>
          </cell>
          <cell r="K4551">
            <v>167</v>
          </cell>
          <cell r="L4551">
            <v>4.7089999999999996E-3</v>
          </cell>
          <cell r="M4551">
            <v>-19</v>
          </cell>
          <cell r="N4551">
            <v>18</v>
          </cell>
          <cell r="O4551">
            <v>1</v>
          </cell>
          <cell r="P4551">
            <v>6.875</v>
          </cell>
          <cell r="Q4551">
            <v>5.9980000000000002</v>
          </cell>
          <cell r="R4551">
            <v>5.9980000000000002</v>
          </cell>
        </row>
        <row r="4552">
          <cell r="A4552" t="str">
            <v xml:space="preserve">Пр.Полев.15 </v>
          </cell>
          <cell r="B4552" t="str">
            <v xml:space="preserve">Пр Полевой 13 кв.2 </v>
          </cell>
          <cell r="C4552" t="str">
            <v xml:space="preserve">Население </v>
          </cell>
          <cell r="D4552">
            <v>48.1</v>
          </cell>
          <cell r="E4552">
            <v>0</v>
          </cell>
          <cell r="F4552">
            <v>225.54</v>
          </cell>
          <cell r="G4552">
            <v>0.57000000000000006</v>
          </cell>
          <cell r="H4552">
            <v>1.19</v>
          </cell>
          <cell r="I4552">
            <v>4.5999999999999996</v>
          </cell>
          <cell r="J4552" t="str">
            <v xml:space="preserve">2 </v>
          </cell>
          <cell r="K4552">
            <v>167</v>
          </cell>
          <cell r="L4552">
            <v>5.8859999999999997E-3</v>
          </cell>
          <cell r="M4552">
            <v>-19</v>
          </cell>
          <cell r="N4552">
            <v>18</v>
          </cell>
          <cell r="O4552">
            <v>1</v>
          </cell>
          <cell r="P4552">
            <v>8.5920000000000005</v>
          </cell>
          <cell r="Q4552">
            <v>6.3789999999999996</v>
          </cell>
          <cell r="R4552">
            <v>6.3789999999999996</v>
          </cell>
        </row>
        <row r="4553">
          <cell r="A4553" t="str">
            <v xml:space="preserve">Пр.Полев.15 </v>
          </cell>
          <cell r="B4553" t="str">
            <v xml:space="preserve">Пр Полевой 13 кв.3 </v>
          </cell>
          <cell r="C4553" t="str">
            <v xml:space="preserve">Население </v>
          </cell>
          <cell r="D4553">
            <v>45.8</v>
          </cell>
          <cell r="E4553">
            <v>0</v>
          </cell>
          <cell r="F4553">
            <v>182.81</v>
          </cell>
          <cell r="G4553">
            <v>0.57000000000000006</v>
          </cell>
          <cell r="H4553">
            <v>1.19</v>
          </cell>
          <cell r="I4553">
            <v>4.5999999999999996</v>
          </cell>
          <cell r="J4553" t="str">
            <v xml:space="preserve">2 </v>
          </cell>
          <cell r="K4553">
            <v>167</v>
          </cell>
          <cell r="L4553">
            <v>4.7710000000000001E-3</v>
          </cell>
          <cell r="M4553">
            <v>-19</v>
          </cell>
          <cell r="N4553">
            <v>18</v>
          </cell>
          <cell r="O4553">
            <v>1</v>
          </cell>
          <cell r="P4553">
            <v>6.9649999999999999</v>
          </cell>
          <cell r="Q4553">
            <v>6.0750000000000002</v>
          </cell>
          <cell r="R4553">
            <v>6.0750000000000002</v>
          </cell>
        </row>
        <row r="4554">
          <cell r="A4554" t="str">
            <v xml:space="preserve">Пр.Полев.15 </v>
          </cell>
          <cell r="B4554" t="str">
            <v xml:space="preserve">Пр Полевой 13 кв.4 </v>
          </cell>
          <cell r="C4554" t="str">
            <v xml:space="preserve">Население </v>
          </cell>
          <cell r="D4554">
            <v>44</v>
          </cell>
          <cell r="E4554">
            <v>0</v>
          </cell>
          <cell r="F4554">
            <v>175.65</v>
          </cell>
          <cell r="G4554">
            <v>0.57000000000000006</v>
          </cell>
          <cell r="H4554">
            <v>1.19</v>
          </cell>
          <cell r="I4554">
            <v>4.5999999999999996</v>
          </cell>
          <cell r="J4554" t="str">
            <v xml:space="preserve">2 </v>
          </cell>
          <cell r="K4554">
            <v>167</v>
          </cell>
          <cell r="L4554">
            <v>4.5839999999999995E-3</v>
          </cell>
          <cell r="M4554">
            <v>-19</v>
          </cell>
          <cell r="N4554">
            <v>18</v>
          </cell>
          <cell r="O4554">
            <v>1</v>
          </cell>
          <cell r="P4554">
            <v>6.6929999999999996</v>
          </cell>
          <cell r="Q4554">
            <v>5.8369999999999997</v>
          </cell>
          <cell r="R4554">
            <v>5.8369999999999997</v>
          </cell>
        </row>
        <row r="4555">
          <cell r="A4555" t="str">
            <v xml:space="preserve">Пр.Полев.15 </v>
          </cell>
          <cell r="B4555" t="str">
            <v xml:space="preserve">Пр Полевой 13 кв.5 </v>
          </cell>
          <cell r="C4555" t="str">
            <v xml:space="preserve">Население </v>
          </cell>
          <cell r="D4555">
            <v>46.3</v>
          </cell>
          <cell r="E4555">
            <v>0</v>
          </cell>
          <cell r="F4555">
            <v>182.43</v>
          </cell>
          <cell r="G4555">
            <v>0.57000000000000006</v>
          </cell>
          <cell r="H4555">
            <v>1.19</v>
          </cell>
          <cell r="I4555">
            <v>4.5999999999999996</v>
          </cell>
          <cell r="J4555" t="str">
            <v xml:space="preserve">2 </v>
          </cell>
          <cell r="K4555">
            <v>167</v>
          </cell>
          <cell r="L4555">
            <v>4.7609999999999996E-3</v>
          </cell>
          <cell r="M4555">
            <v>-19</v>
          </cell>
          <cell r="N4555">
            <v>18</v>
          </cell>
          <cell r="O4555">
            <v>1</v>
          </cell>
          <cell r="P4555">
            <v>6.952</v>
          </cell>
          <cell r="Q4555">
            <v>6.141</v>
          </cell>
          <cell r="R4555">
            <v>6.141</v>
          </cell>
        </row>
        <row r="4556">
          <cell r="A4556" t="str">
            <v xml:space="preserve">Пр.Полев.15 </v>
          </cell>
          <cell r="B4556" t="str">
            <v xml:space="preserve">Пр Полевой 13 кв.6 </v>
          </cell>
          <cell r="C4556" t="str">
            <v xml:space="preserve">Население </v>
          </cell>
          <cell r="D4556">
            <v>57.9</v>
          </cell>
          <cell r="E4556">
            <v>0</v>
          </cell>
          <cell r="F4556">
            <v>231.13</v>
          </cell>
          <cell r="G4556">
            <v>0.57000000000000006</v>
          </cell>
          <cell r="H4556">
            <v>1.19</v>
          </cell>
          <cell r="I4556">
            <v>4.5999999999999996</v>
          </cell>
          <cell r="J4556" t="str">
            <v xml:space="preserve">2 </v>
          </cell>
          <cell r="K4556">
            <v>167</v>
          </cell>
          <cell r="L4556">
            <v>6.032E-3</v>
          </cell>
          <cell r="M4556">
            <v>-19</v>
          </cell>
          <cell r="N4556">
            <v>18</v>
          </cell>
          <cell r="O4556">
            <v>1</v>
          </cell>
          <cell r="P4556">
            <v>8.8070000000000004</v>
          </cell>
          <cell r="Q4556">
            <v>7.6840000000000002</v>
          </cell>
          <cell r="R4556">
            <v>7.6840000000000002</v>
          </cell>
        </row>
        <row r="4557">
          <cell r="A4557" t="str">
            <v xml:space="preserve">Пр.Полев.15 </v>
          </cell>
          <cell r="B4557" t="str">
            <v xml:space="preserve">Пр Полевой 13 кв.7 </v>
          </cell>
          <cell r="C4557" t="str">
            <v xml:space="preserve">Население </v>
          </cell>
          <cell r="D4557">
            <v>46.4</v>
          </cell>
          <cell r="E4557">
            <v>0</v>
          </cell>
          <cell r="F4557">
            <v>185.23</v>
          </cell>
          <cell r="G4557">
            <v>0.57000000000000006</v>
          </cell>
          <cell r="H4557">
            <v>1.19</v>
          </cell>
          <cell r="I4557">
            <v>4.5999999999999996</v>
          </cell>
          <cell r="J4557" t="str">
            <v xml:space="preserve">2 </v>
          </cell>
          <cell r="K4557">
            <v>167</v>
          </cell>
          <cell r="L4557">
            <v>4.8339999999999998E-3</v>
          </cell>
          <cell r="M4557">
            <v>-19</v>
          </cell>
          <cell r="N4557">
            <v>18</v>
          </cell>
          <cell r="O4557">
            <v>1</v>
          </cell>
          <cell r="P4557">
            <v>7.0579999999999998</v>
          </cell>
          <cell r="Q4557">
            <v>6.1580000000000004</v>
          </cell>
          <cell r="R4557">
            <v>6.1580000000000004</v>
          </cell>
        </row>
        <row r="4558">
          <cell r="A4558" t="str">
            <v xml:space="preserve">Пр.Полев.15 </v>
          </cell>
          <cell r="B4558" t="str">
            <v xml:space="preserve">Пр Полевой 13 кв.8 </v>
          </cell>
          <cell r="C4558" t="str">
            <v xml:space="preserve">Население </v>
          </cell>
          <cell r="D4558">
            <v>45</v>
          </cell>
          <cell r="E4558">
            <v>0</v>
          </cell>
          <cell r="F4558">
            <v>177.22</v>
          </cell>
          <cell r="G4558">
            <v>0.57000000000000006</v>
          </cell>
          <cell r="H4558">
            <v>1.19</v>
          </cell>
          <cell r="I4558">
            <v>4.5999999999999996</v>
          </cell>
          <cell r="J4558" t="str">
            <v xml:space="preserve">2 </v>
          </cell>
          <cell r="K4558">
            <v>167</v>
          </cell>
          <cell r="L4558">
            <v>4.6249999999999998E-3</v>
          </cell>
          <cell r="M4558">
            <v>-19</v>
          </cell>
          <cell r="N4558">
            <v>18</v>
          </cell>
          <cell r="O4558">
            <v>1</v>
          </cell>
          <cell r="P4558">
            <v>6.7530000000000001</v>
          </cell>
          <cell r="Q4558">
            <v>5.97</v>
          </cell>
          <cell r="R4558">
            <v>5.97</v>
          </cell>
        </row>
        <row r="4559">
          <cell r="A4559" t="str">
            <v xml:space="preserve">Пр.Полев.15 </v>
          </cell>
          <cell r="B4559" t="str">
            <v xml:space="preserve">Можайского 74 </v>
          </cell>
          <cell r="C4559" t="str">
            <v xml:space="preserve">Жилзаказчик </v>
          </cell>
          <cell r="D4559">
            <v>649.1</v>
          </cell>
          <cell r="E4559">
            <v>2536</v>
          </cell>
          <cell r="F4559">
            <v>2534</v>
          </cell>
          <cell r="G4559">
            <v>0.52</v>
          </cell>
          <cell r="H4559">
            <v>1.19</v>
          </cell>
          <cell r="I4559">
            <v>4.5999999999999996</v>
          </cell>
          <cell r="J4559" t="str">
            <v xml:space="preserve">2 </v>
          </cell>
          <cell r="K4559">
            <v>167</v>
          </cell>
          <cell r="L4559">
            <v>6.1005999999999998E-2</v>
          </cell>
          <cell r="M4559">
            <v>-19</v>
          </cell>
          <cell r="N4559">
            <v>18</v>
          </cell>
          <cell r="O4559">
            <v>1</v>
          </cell>
          <cell r="P4559">
            <v>89.066999999999993</v>
          </cell>
          <cell r="Q4559">
            <v>86.114999999999995</v>
          </cell>
          <cell r="R4559">
            <v>86.114999999999995</v>
          </cell>
        </row>
        <row r="4560">
          <cell r="A4560" t="str">
            <v xml:space="preserve">Пр.Полев.15 </v>
          </cell>
          <cell r="B4560" t="str">
            <v xml:space="preserve">Пр. Полевой 15 </v>
          </cell>
          <cell r="C4560" t="str">
            <v xml:space="preserve">Жилзаказчик </v>
          </cell>
          <cell r="D4560">
            <v>374.2</v>
          </cell>
          <cell r="E4560">
            <v>2</v>
          </cell>
          <cell r="F4560">
            <v>1401.41</v>
          </cell>
          <cell r="G4560">
            <v>0.57300000000000006</v>
          </cell>
          <cell r="H4560">
            <v>1.19</v>
          </cell>
          <cell r="I4560">
            <v>4.5999999999999996</v>
          </cell>
          <cell r="J4560" t="str">
            <v xml:space="preserve">2 </v>
          </cell>
          <cell r="K4560">
            <v>167</v>
          </cell>
          <cell r="L4560">
            <v>3.7248999999999997E-2</v>
          </cell>
          <cell r="M4560">
            <v>-19</v>
          </cell>
          <cell r="N4560">
            <v>18</v>
          </cell>
          <cell r="O4560">
            <v>1</v>
          </cell>
          <cell r="P4560">
            <v>54.383000000000003</v>
          </cell>
          <cell r="Q4560">
            <v>49.646999999999998</v>
          </cell>
          <cell r="R4560">
            <v>49.646999999999998</v>
          </cell>
        </row>
        <row r="4561">
          <cell r="A4561" t="str">
            <v xml:space="preserve">Пр.Полев.15 </v>
          </cell>
          <cell r="B4561" t="str">
            <v xml:space="preserve">Пр. Полевой 17 </v>
          </cell>
          <cell r="C4561" t="str">
            <v xml:space="preserve">Жилзаказчик </v>
          </cell>
          <cell r="D4561">
            <v>456</v>
          </cell>
          <cell r="E4561">
            <v>2</v>
          </cell>
          <cell r="F4561">
            <v>1678.43</v>
          </cell>
          <cell r="G4561">
            <v>0.54600000000000004</v>
          </cell>
          <cell r="H4561">
            <v>1.19</v>
          </cell>
          <cell r="I4561">
            <v>4.5999999999999996</v>
          </cell>
          <cell r="J4561" t="str">
            <v xml:space="preserve">2 </v>
          </cell>
          <cell r="K4561">
            <v>167</v>
          </cell>
          <cell r="L4561">
            <v>4.2510000000000006E-2</v>
          </cell>
          <cell r="M4561">
            <v>-19</v>
          </cell>
          <cell r="N4561">
            <v>18</v>
          </cell>
          <cell r="O4561">
            <v>1</v>
          </cell>
          <cell r="P4561">
            <v>62.064</v>
          </cell>
          <cell r="Q4561">
            <v>60.497999999999998</v>
          </cell>
          <cell r="R4561">
            <v>60.497999999999998</v>
          </cell>
        </row>
        <row r="4562">
          <cell r="A4562" t="str">
            <v xml:space="preserve">Пр.Полев.15 </v>
          </cell>
          <cell r="B4562" t="str">
            <v xml:space="preserve">Пр. Полевой 19 </v>
          </cell>
          <cell r="C4562" t="str">
            <v xml:space="preserve">Жилзаказчик </v>
          </cell>
          <cell r="D4562">
            <v>411.2</v>
          </cell>
          <cell r="E4562">
            <v>2</v>
          </cell>
          <cell r="F4562">
            <v>1532.65</v>
          </cell>
          <cell r="G4562">
            <v>0.55900000000000005</v>
          </cell>
          <cell r="H4562">
            <v>1.19</v>
          </cell>
          <cell r="I4562">
            <v>4.5999999999999996</v>
          </cell>
          <cell r="J4562" t="str">
            <v xml:space="preserve">2 </v>
          </cell>
          <cell r="K4562">
            <v>167</v>
          </cell>
          <cell r="L4562">
            <v>3.9742E-2</v>
          </cell>
          <cell r="M4562">
            <v>-19</v>
          </cell>
          <cell r="N4562">
            <v>18</v>
          </cell>
          <cell r="O4562">
            <v>1</v>
          </cell>
          <cell r="P4562">
            <v>58.023000000000003</v>
          </cell>
          <cell r="Q4562">
            <v>54.555999999999997</v>
          </cell>
          <cell r="R4562">
            <v>54.555999999999997</v>
          </cell>
        </row>
        <row r="4563">
          <cell r="A4563" t="str">
            <v xml:space="preserve">Пр.Полев.15 </v>
          </cell>
          <cell r="B4563" t="str">
            <v xml:space="preserve">Пр. Полевой 7 </v>
          </cell>
          <cell r="C4563" t="str">
            <v xml:space="preserve">Жилзаказчик </v>
          </cell>
          <cell r="D4563">
            <v>381</v>
          </cell>
          <cell r="E4563">
            <v>2</v>
          </cell>
          <cell r="F4563">
            <v>1502.03</v>
          </cell>
          <cell r="G4563">
            <v>0.56200000000000006</v>
          </cell>
          <cell r="H4563">
            <v>1.19</v>
          </cell>
          <cell r="I4563">
            <v>4.5999999999999996</v>
          </cell>
          <cell r="J4563" t="str">
            <v xml:space="preserve">2 </v>
          </cell>
          <cell r="K4563">
            <v>167</v>
          </cell>
          <cell r="L4563">
            <v>3.9156999999999997E-2</v>
          </cell>
          <cell r="M4563">
            <v>-19</v>
          </cell>
          <cell r="N4563">
            <v>18</v>
          </cell>
          <cell r="O4563">
            <v>1</v>
          </cell>
          <cell r="P4563">
            <v>57.167999999999999</v>
          </cell>
          <cell r="Q4563">
            <v>50.548000000000002</v>
          </cell>
          <cell r="R4563">
            <v>50.548000000000002</v>
          </cell>
        </row>
        <row r="4564">
          <cell r="A4564" t="str">
            <v xml:space="preserve">Итого по котельной </v>
          </cell>
          <cell r="B4564" t="str">
            <v xml:space="preserve">собственное ---------------------------- </v>
          </cell>
          <cell r="C4564" t="str">
            <v xml:space="preserve">По всем группам </v>
          </cell>
          <cell r="D4564">
            <v>5516.51</v>
          </cell>
          <cell r="E4564">
            <v>11961</v>
          </cell>
          <cell r="F4564">
            <v>22909.68</v>
          </cell>
          <cell r="H4564">
            <v>1.19</v>
          </cell>
          <cell r="L4564">
            <v>0.54960399999999998</v>
          </cell>
          <cell r="P4564">
            <v>813.452</v>
          </cell>
          <cell r="Q4564">
            <v>613.44299999999998</v>
          </cell>
          <cell r="R4564">
            <v>747.78899999999999</v>
          </cell>
        </row>
        <row r="4565">
          <cell r="A4565" t="str">
            <v xml:space="preserve"> </v>
          </cell>
          <cell r="B4565" t="str">
            <v xml:space="preserve"> </v>
          </cell>
          <cell r="C4565" t="str">
            <v xml:space="preserve">Бюджет </v>
          </cell>
          <cell r="D4565">
            <v>892.71</v>
          </cell>
          <cell r="E4565">
            <v>4854</v>
          </cell>
          <cell r="F4565">
            <v>4017.21</v>
          </cell>
          <cell r="H4565">
            <v>1.19</v>
          </cell>
          <cell r="L4565">
            <v>8.4460000000000007E-2</v>
          </cell>
          <cell r="P4565">
            <v>134.346</v>
          </cell>
          <cell r="Q4565">
            <v>0</v>
          </cell>
          <cell r="R4565">
            <v>134.346</v>
          </cell>
        </row>
        <row r="4566">
          <cell r="A4566" t="str">
            <v xml:space="preserve"> </v>
          </cell>
          <cell r="B4566" t="str">
            <v xml:space="preserve"> </v>
          </cell>
          <cell r="C4566" t="str">
            <v xml:space="preserve">"Население" в т.ч. "Жилзаказчик" </v>
          </cell>
          <cell r="D4566">
            <v>4623.8000000000011</v>
          </cell>
          <cell r="E4566">
            <v>7107</v>
          </cell>
          <cell r="F4566">
            <v>18892.47</v>
          </cell>
          <cell r="H4566">
            <v>1.19</v>
          </cell>
          <cell r="L4566">
            <v>0.465144</v>
          </cell>
          <cell r="P4566">
            <v>679.10599999999999</v>
          </cell>
          <cell r="Q4566">
            <v>613.44299999999998</v>
          </cell>
          <cell r="R4566">
            <v>613.44299999999998</v>
          </cell>
        </row>
        <row r="4567">
          <cell r="A4567" t="str">
            <v xml:space="preserve"> </v>
          </cell>
          <cell r="B4567" t="str">
            <v xml:space="preserve"> </v>
          </cell>
          <cell r="C4567" t="str">
            <v xml:space="preserve">Жилзаказчик </v>
          </cell>
          <cell r="D4567">
            <v>2271.5</v>
          </cell>
          <cell r="E4567">
            <v>2544</v>
          </cell>
          <cell r="F4567">
            <v>8648.52</v>
          </cell>
          <cell r="H4567">
            <v>1.19</v>
          </cell>
          <cell r="L4567">
            <v>0.219664</v>
          </cell>
          <cell r="P4567">
            <v>320.70499999999998</v>
          </cell>
          <cell r="Q4567">
            <v>301.36399999999998</v>
          </cell>
          <cell r="R4567">
            <v>301.36399999999998</v>
          </cell>
        </row>
        <row r="4568">
          <cell r="A4568" t="str">
            <v>Тепловые потери в наружных сетях потребителей</v>
          </cell>
          <cell r="H4568">
            <v>1.19</v>
          </cell>
        </row>
        <row r="4569">
          <cell r="A4569" t="str">
            <v xml:space="preserve">Пригородный </v>
          </cell>
          <cell r="B4569" t="str">
            <v xml:space="preserve">Пригородный Победы 32 магазин </v>
          </cell>
          <cell r="C4569" t="str">
            <v xml:space="preserve">Прочие </v>
          </cell>
          <cell r="D4569">
            <v>108.85</v>
          </cell>
          <cell r="E4569">
            <v>204</v>
          </cell>
          <cell r="F4569">
            <v>489.82</v>
          </cell>
          <cell r="G4569">
            <v>0.38</v>
          </cell>
          <cell r="H4569">
            <v>1.19</v>
          </cell>
          <cell r="I4569">
            <v>4.5999999999999996</v>
          </cell>
          <cell r="J4569" t="str">
            <v xml:space="preserve"> </v>
          </cell>
          <cell r="K4569">
            <v>167</v>
          </cell>
          <cell r="L4569">
            <v>7.9340000000000001E-3</v>
          </cell>
          <cell r="M4569">
            <v>-19</v>
          </cell>
          <cell r="N4569">
            <v>15</v>
          </cell>
          <cell r="O4569">
            <v>1</v>
          </cell>
          <cell r="P4569">
            <v>9.8000000000000007</v>
          </cell>
          <cell r="Q4569">
            <v>0</v>
          </cell>
          <cell r="R4569">
            <v>9.8000000000000007</v>
          </cell>
        </row>
        <row r="4570">
          <cell r="A4570" t="str">
            <v xml:space="preserve">Пригородный </v>
          </cell>
          <cell r="B4570" t="str">
            <v xml:space="preserve">Пригородный 51 </v>
          </cell>
          <cell r="C4570" t="str">
            <v xml:space="preserve">Жилзаказчик </v>
          </cell>
          <cell r="D4570">
            <v>958.9</v>
          </cell>
          <cell r="E4570">
            <v>2</v>
          </cell>
          <cell r="F4570">
            <v>3800</v>
          </cell>
          <cell r="G4570">
            <v>0.47</v>
          </cell>
          <cell r="H4570">
            <v>1.19</v>
          </cell>
          <cell r="I4570">
            <v>4.5999999999999996</v>
          </cell>
          <cell r="J4570" t="str">
            <v xml:space="preserve">2 </v>
          </cell>
          <cell r="K4570">
            <v>167</v>
          </cell>
          <cell r="L4570">
            <v>8.3552000000000001E-2</v>
          </cell>
          <cell r="M4570">
            <v>-19</v>
          </cell>
          <cell r="N4570">
            <v>18</v>
          </cell>
          <cell r="O4570">
            <v>1</v>
          </cell>
          <cell r="P4570">
            <v>121.98399999999999</v>
          </cell>
          <cell r="Q4570">
            <v>127.22</v>
          </cell>
          <cell r="R4570">
            <v>127.22</v>
          </cell>
        </row>
        <row r="4571">
          <cell r="A4571" t="str">
            <v xml:space="preserve">Пригородный </v>
          </cell>
          <cell r="B4571" t="str">
            <v xml:space="preserve">Пригородный 52 </v>
          </cell>
          <cell r="C4571" t="str">
            <v xml:space="preserve">Жилзаказчик </v>
          </cell>
          <cell r="D4571">
            <v>928.3</v>
          </cell>
          <cell r="E4571">
            <v>2</v>
          </cell>
          <cell r="F4571">
            <v>3687</v>
          </cell>
          <cell r="G4571">
            <v>0.48</v>
          </cell>
          <cell r="H4571">
            <v>1.19</v>
          </cell>
          <cell r="I4571">
            <v>4.5999999999999996</v>
          </cell>
          <cell r="J4571" t="str">
            <v xml:space="preserve">2 </v>
          </cell>
          <cell r="K4571">
            <v>167</v>
          </cell>
          <cell r="L4571">
            <v>8.141000000000001E-2</v>
          </cell>
          <cell r="M4571">
            <v>-19</v>
          </cell>
          <cell r="N4571">
            <v>18</v>
          </cell>
          <cell r="O4571">
            <v>1</v>
          </cell>
          <cell r="P4571">
            <v>118.85599999999999</v>
          </cell>
          <cell r="Q4571">
            <v>123.157</v>
          </cell>
          <cell r="R4571">
            <v>123.157</v>
          </cell>
        </row>
        <row r="4572">
          <cell r="A4572" t="str">
            <v xml:space="preserve">Пригородный </v>
          </cell>
          <cell r="B4572" t="str">
            <v xml:space="preserve">Пригородный 53 </v>
          </cell>
          <cell r="C4572" t="str">
            <v xml:space="preserve">Жилзаказчик </v>
          </cell>
          <cell r="D4572">
            <v>927.4</v>
          </cell>
          <cell r="E4572">
            <v>2</v>
          </cell>
          <cell r="F4572">
            <v>3654</v>
          </cell>
          <cell r="G4572">
            <v>0.48</v>
          </cell>
          <cell r="H4572">
            <v>1.19</v>
          </cell>
          <cell r="I4572">
            <v>4.5999999999999996</v>
          </cell>
          <cell r="J4572" t="str">
            <v xml:space="preserve">2 </v>
          </cell>
          <cell r="K4572">
            <v>167</v>
          </cell>
          <cell r="L4572">
            <v>8.0850000000000005E-2</v>
          </cell>
          <cell r="M4572">
            <v>-19</v>
          </cell>
          <cell r="N4572">
            <v>18</v>
          </cell>
          <cell r="O4572">
            <v>1</v>
          </cell>
          <cell r="P4572">
            <v>118.04</v>
          </cell>
          <cell r="Q4572">
            <v>123.041</v>
          </cell>
          <cell r="R4572">
            <v>123.041</v>
          </cell>
        </row>
        <row r="4573">
          <cell r="A4573" t="str">
            <v xml:space="preserve">Пригородный </v>
          </cell>
          <cell r="B4573" t="str">
            <v xml:space="preserve">Пригородный 54 </v>
          </cell>
          <cell r="C4573" t="str">
            <v xml:space="preserve">Жилзаказчик </v>
          </cell>
          <cell r="D4573">
            <v>1049.5999999999999</v>
          </cell>
          <cell r="E4573">
            <v>2</v>
          </cell>
          <cell r="F4573">
            <v>3630</v>
          </cell>
          <cell r="G4573">
            <v>0.48</v>
          </cell>
          <cell r="H4573">
            <v>1.19</v>
          </cell>
          <cell r="I4573">
            <v>4.5999999999999996</v>
          </cell>
          <cell r="J4573" t="str">
            <v xml:space="preserve">2 </v>
          </cell>
          <cell r="K4573">
            <v>167</v>
          </cell>
          <cell r="L4573">
            <v>8.0319000000000002E-2</v>
          </cell>
          <cell r="M4573">
            <v>-19</v>
          </cell>
          <cell r="N4573">
            <v>18</v>
          </cell>
          <cell r="O4573">
            <v>1</v>
          </cell>
          <cell r="P4573">
            <v>117.26300000000001</v>
          </cell>
          <cell r="Q4573">
            <v>139.249</v>
          </cell>
          <cell r="R4573">
            <v>139.249</v>
          </cell>
        </row>
        <row r="4574">
          <cell r="A4574" t="str">
            <v xml:space="preserve">Пригородный </v>
          </cell>
          <cell r="B4574" t="str">
            <v xml:space="preserve">Пригородный 55 </v>
          </cell>
          <cell r="C4574" t="str">
            <v xml:space="preserve">Жилзаказчик </v>
          </cell>
          <cell r="D4574">
            <v>933.4</v>
          </cell>
          <cell r="E4574">
            <v>2</v>
          </cell>
          <cell r="F4574">
            <v>3724</v>
          </cell>
          <cell r="G4574">
            <v>0.48</v>
          </cell>
          <cell r="H4574">
            <v>1.19</v>
          </cell>
          <cell r="I4574">
            <v>4.5999999999999996</v>
          </cell>
          <cell r="J4574" t="str">
            <v xml:space="preserve">2 </v>
          </cell>
          <cell r="K4574">
            <v>167</v>
          </cell>
          <cell r="L4574">
            <v>8.2054000000000002E-2</v>
          </cell>
          <cell r="M4574">
            <v>-19</v>
          </cell>
          <cell r="N4574">
            <v>18</v>
          </cell>
          <cell r="O4574">
            <v>1</v>
          </cell>
          <cell r="P4574">
            <v>119.79600000000001</v>
          </cell>
          <cell r="Q4574">
            <v>123.837</v>
          </cell>
          <cell r="R4574">
            <v>123.837</v>
          </cell>
        </row>
        <row r="4575">
          <cell r="A4575" t="str">
            <v xml:space="preserve">Пригородный </v>
          </cell>
          <cell r="B4575" t="str">
            <v xml:space="preserve">Пригородный 56 </v>
          </cell>
          <cell r="C4575" t="str">
            <v xml:space="preserve">Жилзаказчик </v>
          </cell>
          <cell r="D4575">
            <v>934.4</v>
          </cell>
          <cell r="E4575">
            <v>2</v>
          </cell>
          <cell r="F4575">
            <v>3752</v>
          </cell>
          <cell r="G4575">
            <v>0.48</v>
          </cell>
          <cell r="H4575">
            <v>1.19</v>
          </cell>
          <cell r="I4575">
            <v>4.5999999999999996</v>
          </cell>
          <cell r="J4575" t="str">
            <v xml:space="preserve">2 </v>
          </cell>
          <cell r="K4575">
            <v>167</v>
          </cell>
          <cell r="L4575">
            <v>8.2670999999999994E-2</v>
          </cell>
          <cell r="M4575">
            <v>-19</v>
          </cell>
          <cell r="N4575">
            <v>18</v>
          </cell>
          <cell r="O4575">
            <v>1</v>
          </cell>
          <cell r="P4575">
            <v>120.69799999999999</v>
          </cell>
          <cell r="Q4575">
            <v>123.97</v>
          </cell>
          <cell r="R4575">
            <v>123.97</v>
          </cell>
        </row>
        <row r="4576">
          <cell r="A4576" t="str">
            <v xml:space="preserve">Пригородный </v>
          </cell>
          <cell r="B4576" t="str">
            <v xml:space="preserve">Пригородный 57 </v>
          </cell>
          <cell r="C4576" t="str">
            <v xml:space="preserve">Жилзаказчик </v>
          </cell>
          <cell r="D4576">
            <v>2204.1999999999998</v>
          </cell>
          <cell r="E4576">
            <v>4</v>
          </cell>
          <cell r="F4576">
            <v>9038</v>
          </cell>
          <cell r="G4576">
            <v>0.4</v>
          </cell>
          <cell r="H4576">
            <v>1.19</v>
          </cell>
          <cell r="I4576">
            <v>4.5999999999999996</v>
          </cell>
          <cell r="J4576" t="str">
            <v xml:space="preserve">4 </v>
          </cell>
          <cell r="K4576">
            <v>167</v>
          </cell>
          <cell r="L4576">
            <v>0.16769799999999999</v>
          </cell>
          <cell r="M4576">
            <v>-19</v>
          </cell>
          <cell r="N4576">
            <v>18</v>
          </cell>
          <cell r="O4576">
            <v>1</v>
          </cell>
          <cell r="P4576">
            <v>244.83500000000001</v>
          </cell>
          <cell r="Q4576">
            <v>292.43400000000003</v>
          </cell>
          <cell r="R4576">
            <v>292.43400000000003</v>
          </cell>
        </row>
        <row r="4577">
          <cell r="A4577" t="str">
            <v xml:space="preserve">Пригородный </v>
          </cell>
          <cell r="B4577" t="str">
            <v xml:space="preserve">Пригородный 59 общ. </v>
          </cell>
          <cell r="C4577" t="str">
            <v xml:space="preserve">Жилзаказчик </v>
          </cell>
          <cell r="D4577">
            <v>1864.3</v>
          </cell>
          <cell r="E4577">
            <v>4</v>
          </cell>
          <cell r="F4577">
            <v>8440.27</v>
          </cell>
          <cell r="G4577">
            <v>0.41</v>
          </cell>
          <cell r="H4577">
            <v>1.19</v>
          </cell>
          <cell r="I4577">
            <v>4.5999999999999996</v>
          </cell>
          <cell r="J4577" t="str">
            <v xml:space="preserve">4 </v>
          </cell>
          <cell r="K4577">
            <v>167</v>
          </cell>
          <cell r="L4577">
            <v>0.15860399999999999</v>
          </cell>
          <cell r="M4577">
            <v>-19</v>
          </cell>
          <cell r="N4577">
            <v>18</v>
          </cell>
          <cell r="O4577">
            <v>1</v>
          </cell>
          <cell r="P4577">
            <v>231.55699999999999</v>
          </cell>
          <cell r="Q4577">
            <v>247.33799999999999</v>
          </cell>
          <cell r="R4577">
            <v>247.33799999999999</v>
          </cell>
        </row>
        <row r="4578">
          <cell r="A4578" t="str">
            <v xml:space="preserve">Пригородный </v>
          </cell>
          <cell r="B4578" t="str">
            <v xml:space="preserve">Пригородный 60 </v>
          </cell>
          <cell r="C4578" t="str">
            <v xml:space="preserve">Жилзаказчик </v>
          </cell>
          <cell r="D4578">
            <v>2356.8000000000002</v>
          </cell>
          <cell r="E4578">
            <v>3</v>
          </cell>
          <cell r="F4578">
            <v>13919.61</v>
          </cell>
          <cell r="G4578">
            <v>0.42</v>
          </cell>
          <cell r="H4578">
            <v>1.19</v>
          </cell>
          <cell r="I4578">
            <v>4.5999999999999996</v>
          </cell>
          <cell r="J4578" t="str">
            <v xml:space="preserve">3 </v>
          </cell>
          <cell r="K4578">
            <v>167</v>
          </cell>
          <cell r="L4578">
            <v>0.27054299999999998</v>
          </cell>
          <cell r="M4578">
            <v>-19</v>
          </cell>
          <cell r="N4578">
            <v>18</v>
          </cell>
          <cell r="O4578">
            <v>1</v>
          </cell>
          <cell r="P4578">
            <v>394.98599999999999</v>
          </cell>
          <cell r="Q4578">
            <v>312.678</v>
          </cell>
          <cell r="R4578">
            <v>312.678</v>
          </cell>
        </row>
        <row r="4579">
          <cell r="A4579" t="str">
            <v xml:space="preserve">Пригородный </v>
          </cell>
          <cell r="B4579" t="str">
            <v xml:space="preserve">Пригородный д/сад-81 </v>
          </cell>
          <cell r="C4579" t="str">
            <v xml:space="preserve">Бюджет </v>
          </cell>
          <cell r="D4579">
            <v>600.07000000000005</v>
          </cell>
          <cell r="E4579">
            <v>2416</v>
          </cell>
          <cell r="F4579">
            <v>2700.3</v>
          </cell>
          <cell r="G4579">
            <v>0.34</v>
          </cell>
          <cell r="H4579">
            <v>1.19</v>
          </cell>
          <cell r="I4579">
            <v>4.5999999999999996</v>
          </cell>
          <cell r="J4579" t="str">
            <v xml:space="preserve"> </v>
          </cell>
          <cell r="K4579">
            <v>167</v>
          </cell>
          <cell r="L4579">
            <v>4.4890000000000006E-2</v>
          </cell>
          <cell r="M4579">
            <v>-19</v>
          </cell>
          <cell r="N4579">
            <v>20</v>
          </cell>
          <cell r="O4579">
            <v>1</v>
          </cell>
          <cell r="P4579">
            <v>71.405000000000001</v>
          </cell>
          <cell r="Q4579">
            <v>0</v>
          </cell>
          <cell r="R4579">
            <v>71.405000000000001</v>
          </cell>
        </row>
        <row r="4580">
          <cell r="A4580" t="str">
            <v xml:space="preserve">Пригородный </v>
          </cell>
          <cell r="B4580" t="str">
            <v xml:space="preserve">Пригородный школа-81 </v>
          </cell>
          <cell r="C4580" t="str">
            <v xml:space="preserve">Бюджет </v>
          </cell>
          <cell r="D4580">
            <v>1236.8599999999999</v>
          </cell>
          <cell r="E4580">
            <v>4995</v>
          </cell>
          <cell r="F4580">
            <v>5565.89</v>
          </cell>
          <cell r="G4580">
            <v>0.35</v>
          </cell>
          <cell r="H4580">
            <v>1.19</v>
          </cell>
          <cell r="I4580">
            <v>4.5999999999999996</v>
          </cell>
          <cell r="J4580" t="str">
            <v xml:space="preserve"> </v>
          </cell>
          <cell r="K4580">
            <v>167</v>
          </cell>
          <cell r="L4580">
            <v>8.548E-2</v>
          </cell>
          <cell r="M4580">
            <v>-19</v>
          </cell>
          <cell r="N4580">
            <v>16</v>
          </cell>
          <cell r="O4580">
            <v>1</v>
          </cell>
          <cell r="P4580">
            <v>112.35299999999999</v>
          </cell>
          <cell r="Q4580">
            <v>0</v>
          </cell>
          <cell r="R4580">
            <v>112.35299999999999</v>
          </cell>
        </row>
        <row r="4581">
          <cell r="A4581" t="str">
            <v xml:space="preserve">Итого по котельной </v>
          </cell>
          <cell r="B4581" t="str">
            <v xml:space="preserve">собственное ---------------------------- </v>
          </cell>
          <cell r="C4581" t="str">
            <v xml:space="preserve">По всем группам </v>
          </cell>
          <cell r="D4581">
            <v>14103.08</v>
          </cell>
          <cell r="E4581">
            <v>7638</v>
          </cell>
          <cell r="F4581">
            <v>62400.890000000007</v>
          </cell>
          <cell r="H4581">
            <v>1.19</v>
          </cell>
          <cell r="L4581">
            <v>1.2260050000000002</v>
          </cell>
          <cell r="P4581">
            <v>1781.5729999999999</v>
          </cell>
          <cell r="Q4581">
            <v>1612.924</v>
          </cell>
          <cell r="R4581">
            <v>1806.482</v>
          </cell>
        </row>
        <row r="4582">
          <cell r="A4582" t="str">
            <v xml:space="preserve"> </v>
          </cell>
          <cell r="B4582" t="str">
            <v xml:space="preserve"> </v>
          </cell>
          <cell r="C4582" t="str">
            <v xml:space="preserve">Бюджет </v>
          </cell>
          <cell r="D4582">
            <v>1836.9299999999998</v>
          </cell>
          <cell r="E4582">
            <v>7411</v>
          </cell>
          <cell r="F4582">
            <v>8266.19</v>
          </cell>
          <cell r="H4582">
            <v>1.19</v>
          </cell>
          <cell r="L4582">
            <v>0.13037000000000001</v>
          </cell>
          <cell r="P4582">
            <v>183.75799999999998</v>
          </cell>
          <cell r="Q4582">
            <v>0</v>
          </cell>
          <cell r="R4582">
            <v>183.75799999999998</v>
          </cell>
        </row>
        <row r="4583">
          <cell r="A4583" t="str">
            <v xml:space="preserve"> </v>
          </cell>
          <cell r="B4583" t="str">
            <v xml:space="preserve"> </v>
          </cell>
          <cell r="C4583" t="str">
            <v xml:space="preserve">"Население" в т.ч. "Жилзаказчик" </v>
          </cell>
          <cell r="D4583">
            <v>12157.3</v>
          </cell>
          <cell r="E4583">
            <v>23</v>
          </cell>
          <cell r="F4583">
            <v>53644.88</v>
          </cell>
          <cell r="H4583">
            <v>1.19</v>
          </cell>
          <cell r="L4583">
            <v>1.087701</v>
          </cell>
          <cell r="P4583">
            <v>1588.0149999999999</v>
          </cell>
          <cell r="Q4583">
            <v>1612.924</v>
          </cell>
          <cell r="R4583">
            <v>1612.924</v>
          </cell>
        </row>
        <row r="4584">
          <cell r="A4584" t="str">
            <v xml:space="preserve"> </v>
          </cell>
          <cell r="B4584" t="str">
            <v xml:space="preserve"> </v>
          </cell>
          <cell r="C4584" t="str">
            <v xml:space="preserve">Жилзаказчик </v>
          </cell>
          <cell r="D4584">
            <v>12157.3</v>
          </cell>
          <cell r="E4584">
            <v>23</v>
          </cell>
          <cell r="F4584">
            <v>53644.88</v>
          </cell>
          <cell r="H4584">
            <v>1.19</v>
          </cell>
          <cell r="L4584">
            <v>1.087701</v>
          </cell>
          <cell r="P4584">
            <v>1588.0149999999999</v>
          </cell>
          <cell r="Q4584">
            <v>1612.924</v>
          </cell>
          <cell r="R4584">
            <v>1612.924</v>
          </cell>
        </row>
        <row r="4585">
          <cell r="A4585" t="str">
            <v xml:space="preserve"> </v>
          </cell>
          <cell r="B4585" t="str">
            <v xml:space="preserve"> </v>
          </cell>
          <cell r="C4585" t="str">
            <v xml:space="preserve">Прочие </v>
          </cell>
          <cell r="D4585">
            <v>108.85</v>
          </cell>
          <cell r="E4585">
            <v>204</v>
          </cell>
          <cell r="F4585">
            <v>489.82</v>
          </cell>
          <cell r="H4585">
            <v>1.19</v>
          </cell>
          <cell r="L4585">
            <v>7.9340000000000001E-3</v>
          </cell>
          <cell r="P4585">
            <v>9.8000000000000007</v>
          </cell>
          <cell r="Q4585">
            <v>0</v>
          </cell>
          <cell r="R4585">
            <v>9.8000000000000007</v>
          </cell>
        </row>
        <row r="4586">
          <cell r="A4586" t="str">
            <v xml:space="preserve">Промыш.21 КОР,6 </v>
          </cell>
          <cell r="B4586" t="str">
            <v xml:space="preserve">Новокузнечная 95 Адм хоз корпус </v>
          </cell>
          <cell r="C4586" t="str">
            <v xml:space="preserve">ИТП Бюджет </v>
          </cell>
          <cell r="D4586">
            <v>77.430000000000007</v>
          </cell>
          <cell r="E4586">
            <v>620</v>
          </cell>
          <cell r="F4586">
            <v>348.43</v>
          </cell>
          <cell r="G4586">
            <v>0.43</v>
          </cell>
          <cell r="H4586">
            <v>1.19</v>
          </cell>
          <cell r="I4586">
            <v>4.5999999999999996</v>
          </cell>
          <cell r="J4586" t="str">
            <v xml:space="preserve"> </v>
          </cell>
          <cell r="K4586">
            <v>167</v>
          </cell>
          <cell r="L4586">
            <v>6.9500000000000004E-3</v>
          </cell>
          <cell r="M4586">
            <v>-19</v>
          </cell>
          <cell r="N4586">
            <v>18</v>
          </cell>
          <cell r="O4586">
            <v>1</v>
          </cell>
          <cell r="P4586">
            <v>10.148</v>
          </cell>
          <cell r="Q4586">
            <v>0</v>
          </cell>
          <cell r="R4586">
            <v>10.148</v>
          </cell>
        </row>
        <row r="4587">
          <cell r="A4587" t="str">
            <v xml:space="preserve">Промыш.21 КОР,6 </v>
          </cell>
          <cell r="B4587" t="str">
            <v xml:space="preserve">Новокузнечная 95 Аптека склад пом лит В </v>
          </cell>
          <cell r="C4587" t="str">
            <v xml:space="preserve">ИТП Бюджет </v>
          </cell>
          <cell r="D4587">
            <v>64.67</v>
          </cell>
          <cell r="E4587">
            <v>320</v>
          </cell>
          <cell r="F4587">
            <v>291.02999999999997</v>
          </cell>
          <cell r="G4587">
            <v>0.60000000000000009</v>
          </cell>
          <cell r="H4587">
            <v>1.19</v>
          </cell>
          <cell r="I4587">
            <v>4.5999999999999996</v>
          </cell>
          <cell r="J4587" t="str">
            <v xml:space="preserve"> </v>
          </cell>
          <cell r="K4587">
            <v>167</v>
          </cell>
          <cell r="L4587">
            <v>8.0999999999999996E-3</v>
          </cell>
          <cell r="M4587">
            <v>-19</v>
          </cell>
          <cell r="N4587">
            <v>18</v>
          </cell>
          <cell r="O4587">
            <v>1</v>
          </cell>
          <cell r="P4587">
            <v>11.826000000000001</v>
          </cell>
          <cell r="Q4587">
            <v>0</v>
          </cell>
          <cell r="R4587">
            <v>11.826000000000001</v>
          </cell>
        </row>
        <row r="4588">
          <cell r="A4588" t="str">
            <v xml:space="preserve">Промыш.21 КОР,6 </v>
          </cell>
          <cell r="B4588" t="str">
            <v xml:space="preserve">Новокузнечная 95 Леч корп лит А </v>
          </cell>
          <cell r="C4588" t="str">
            <v xml:space="preserve">ИТП Бюджет </v>
          </cell>
          <cell r="D4588">
            <v>1769.75</v>
          </cell>
          <cell r="E4588">
            <v>19100</v>
          </cell>
          <cell r="F4588">
            <v>7963.89</v>
          </cell>
          <cell r="G4588">
            <v>0.36</v>
          </cell>
          <cell r="H4588">
            <v>1.19</v>
          </cell>
          <cell r="I4588">
            <v>4.5999999999999996</v>
          </cell>
          <cell r="J4588" t="str">
            <v xml:space="preserve"> </v>
          </cell>
          <cell r="K4588">
            <v>167</v>
          </cell>
          <cell r="L4588">
            <v>0.14018</v>
          </cell>
          <cell r="M4588">
            <v>-19</v>
          </cell>
          <cell r="N4588">
            <v>20</v>
          </cell>
          <cell r="O4588">
            <v>1</v>
          </cell>
          <cell r="P4588">
            <v>222.976</v>
          </cell>
          <cell r="Q4588">
            <v>0</v>
          </cell>
          <cell r="R4588">
            <v>222.976</v>
          </cell>
        </row>
        <row r="4589">
          <cell r="A4589" t="str">
            <v xml:space="preserve">Промыш.21 КОР,6 </v>
          </cell>
          <cell r="B4589" t="str">
            <v xml:space="preserve">Новокузнечная 95 Леч корп лит К детск </v>
          </cell>
          <cell r="C4589" t="str">
            <v xml:space="preserve">ИТП Бюджет </v>
          </cell>
          <cell r="D4589">
            <v>626.98</v>
          </cell>
          <cell r="E4589">
            <v>0</v>
          </cell>
          <cell r="F4589">
            <v>2821.39</v>
          </cell>
          <cell r="G4589">
            <v>0.4</v>
          </cell>
          <cell r="H4589">
            <v>1.19</v>
          </cell>
          <cell r="I4589">
            <v>4.5999999999999996</v>
          </cell>
          <cell r="J4589" t="str">
            <v xml:space="preserve"> </v>
          </cell>
          <cell r="K4589">
            <v>167</v>
          </cell>
          <cell r="L4589">
            <v>5.5180000000000007E-2</v>
          </cell>
          <cell r="M4589">
            <v>-19</v>
          </cell>
          <cell r="N4589">
            <v>20</v>
          </cell>
          <cell r="O4589">
            <v>1</v>
          </cell>
          <cell r="P4589">
            <v>87.771000000000001</v>
          </cell>
          <cell r="Q4589">
            <v>0</v>
          </cell>
          <cell r="R4589">
            <v>87.771000000000001</v>
          </cell>
        </row>
        <row r="4590">
          <cell r="A4590" t="str">
            <v xml:space="preserve">Промыш.21 КОР,6 </v>
          </cell>
          <cell r="B4590" t="str">
            <v xml:space="preserve">Новокузнечная 95 Насосная лит Г </v>
          </cell>
          <cell r="C4590" t="str">
            <v xml:space="preserve">ИТП Бюджет </v>
          </cell>
          <cell r="D4590">
            <v>98.44</v>
          </cell>
          <cell r="E4590">
            <v>0</v>
          </cell>
          <cell r="F4590">
            <v>442.99</v>
          </cell>
          <cell r="G4590">
            <v>1.05</v>
          </cell>
          <cell r="H4590">
            <v>1.19</v>
          </cell>
          <cell r="I4590">
            <v>4.5999999999999996</v>
          </cell>
          <cell r="J4590" t="str">
            <v xml:space="preserve"> </v>
          </cell>
          <cell r="K4590">
            <v>167</v>
          </cell>
          <cell r="L4590">
            <v>2.0410000000000001E-2</v>
          </cell>
          <cell r="M4590">
            <v>-19</v>
          </cell>
          <cell r="N4590">
            <v>16</v>
          </cell>
          <cell r="O4590">
            <v>1</v>
          </cell>
          <cell r="P4590">
            <v>26.827000000000002</v>
          </cell>
          <cell r="Q4590">
            <v>0</v>
          </cell>
          <cell r="R4590">
            <v>26.827000000000002</v>
          </cell>
        </row>
        <row r="4591">
          <cell r="A4591" t="str">
            <v xml:space="preserve">Промыш.21 КОР,6 </v>
          </cell>
          <cell r="B4591" t="str">
            <v xml:space="preserve">Новокузнечная 95 Столовая лит Б </v>
          </cell>
          <cell r="C4591" t="str">
            <v xml:space="preserve">ИТП Бюджет </v>
          </cell>
          <cell r="D4591">
            <v>372.59</v>
          </cell>
          <cell r="E4591">
            <v>11000</v>
          </cell>
          <cell r="F4591">
            <v>1676.67</v>
          </cell>
          <cell r="G4591">
            <v>0.35</v>
          </cell>
          <cell r="H4591">
            <v>1.19</v>
          </cell>
          <cell r="I4591">
            <v>4.5999999999999996</v>
          </cell>
          <cell r="J4591" t="str">
            <v xml:space="preserve"> </v>
          </cell>
          <cell r="K4591">
            <v>167</v>
          </cell>
          <cell r="L4591">
            <v>2.5750000000000002E-2</v>
          </cell>
          <cell r="M4591">
            <v>-19</v>
          </cell>
          <cell r="N4591">
            <v>16</v>
          </cell>
          <cell r="O4591">
            <v>1</v>
          </cell>
          <cell r="P4591">
            <v>33.845999999999997</v>
          </cell>
          <cell r="Q4591">
            <v>0</v>
          </cell>
          <cell r="R4591">
            <v>33.845999999999997</v>
          </cell>
        </row>
        <row r="4592">
          <cell r="A4592" t="str">
            <v xml:space="preserve">Промыш.21 КОР,6 </v>
          </cell>
          <cell r="B4592" t="str">
            <v xml:space="preserve">Новокузнечная 95 лит Д Дезинф прач </v>
          </cell>
          <cell r="C4592" t="str">
            <v xml:space="preserve">ИТП Бюджет </v>
          </cell>
          <cell r="D4592">
            <v>145.78</v>
          </cell>
          <cell r="E4592">
            <v>962</v>
          </cell>
          <cell r="F4592">
            <v>656</v>
          </cell>
          <cell r="G4592">
            <v>0.8</v>
          </cell>
          <cell r="H4592">
            <v>1.19</v>
          </cell>
          <cell r="I4592">
            <v>4.5999999999999996</v>
          </cell>
          <cell r="J4592" t="str">
            <v xml:space="preserve"> </v>
          </cell>
          <cell r="K4592">
            <v>167</v>
          </cell>
          <cell r="L4592">
            <v>2.2370000000000001E-2</v>
          </cell>
          <cell r="M4592">
            <v>-19</v>
          </cell>
          <cell r="N4592">
            <v>15</v>
          </cell>
          <cell r="O4592">
            <v>1</v>
          </cell>
          <cell r="P4592">
            <v>27.631</v>
          </cell>
          <cell r="Q4592">
            <v>0</v>
          </cell>
          <cell r="R4592">
            <v>27.631</v>
          </cell>
        </row>
        <row r="4593">
          <cell r="A4593" t="str">
            <v xml:space="preserve">Промыш.21 КОР,6 </v>
          </cell>
          <cell r="B4593" t="str">
            <v xml:space="preserve">Промышленная 21/1 ж/д </v>
          </cell>
          <cell r="C4593" t="str">
            <v xml:space="preserve">Население </v>
          </cell>
          <cell r="D4593">
            <v>4302.5</v>
          </cell>
          <cell r="E4593">
            <v>19361</v>
          </cell>
          <cell r="F4593">
            <v>19361.240000000002</v>
          </cell>
          <cell r="G4593">
            <v>0.37</v>
          </cell>
          <cell r="H4593">
            <v>1.19</v>
          </cell>
          <cell r="I4593">
            <v>4.5999999999999996</v>
          </cell>
          <cell r="J4593" t="str">
            <v xml:space="preserve">9 </v>
          </cell>
          <cell r="K4593">
            <v>167</v>
          </cell>
          <cell r="L4593">
            <v>0.33230000000000004</v>
          </cell>
          <cell r="M4593">
            <v>-19</v>
          </cell>
          <cell r="N4593">
            <v>18</v>
          </cell>
          <cell r="O4593">
            <v>1</v>
          </cell>
          <cell r="P4593">
            <v>485.15100000000001</v>
          </cell>
          <cell r="Q4593">
            <v>428.11200000000002</v>
          </cell>
          <cell r="R4593">
            <v>428.11200000000002</v>
          </cell>
        </row>
        <row r="4594">
          <cell r="A4594" t="str">
            <v xml:space="preserve">Промыш.21 КОР,6 </v>
          </cell>
          <cell r="B4594" t="str">
            <v xml:space="preserve">Промышленная 21/2 ж/д </v>
          </cell>
          <cell r="C4594" t="str">
            <v xml:space="preserve">Население </v>
          </cell>
          <cell r="D4594">
            <v>3434.7</v>
          </cell>
          <cell r="E4594">
            <v>14799</v>
          </cell>
          <cell r="F4594">
            <v>14799.15</v>
          </cell>
          <cell r="G4594">
            <v>0.37</v>
          </cell>
          <cell r="H4594">
            <v>1.19</v>
          </cell>
          <cell r="I4594">
            <v>4.5999999999999996</v>
          </cell>
          <cell r="J4594" t="str">
            <v xml:space="preserve">9 </v>
          </cell>
          <cell r="K4594">
            <v>167</v>
          </cell>
          <cell r="L4594">
            <v>0.254</v>
          </cell>
          <cell r="M4594">
            <v>-19</v>
          </cell>
          <cell r="N4594">
            <v>18</v>
          </cell>
          <cell r="O4594">
            <v>1</v>
          </cell>
          <cell r="P4594">
            <v>370.83499999999998</v>
          </cell>
          <cell r="Q4594">
            <v>341.76600000000002</v>
          </cell>
          <cell r="R4594">
            <v>341.76600000000002</v>
          </cell>
        </row>
        <row r="4595">
          <cell r="A4595" t="str">
            <v xml:space="preserve">Промыш.21 КОР,6 </v>
          </cell>
          <cell r="B4595" t="str">
            <v xml:space="preserve">Промышленная 21/3 ж/д </v>
          </cell>
          <cell r="C4595" t="str">
            <v xml:space="preserve">Население </v>
          </cell>
          <cell r="D4595">
            <v>3455.6</v>
          </cell>
          <cell r="E4595">
            <v>14799</v>
          </cell>
          <cell r="F4595">
            <v>14799.15</v>
          </cell>
          <cell r="G4595">
            <v>0.37</v>
          </cell>
          <cell r="H4595">
            <v>1.19</v>
          </cell>
          <cell r="I4595">
            <v>4.5999999999999996</v>
          </cell>
          <cell r="J4595" t="str">
            <v xml:space="preserve">9 </v>
          </cell>
          <cell r="K4595">
            <v>167</v>
          </cell>
          <cell r="L4595">
            <v>0.254</v>
          </cell>
          <cell r="M4595">
            <v>-19</v>
          </cell>
          <cell r="N4595">
            <v>18</v>
          </cell>
          <cell r="O4595">
            <v>1</v>
          </cell>
          <cell r="P4595">
            <v>370.83499999999998</v>
          </cell>
          <cell r="Q4595">
            <v>343.84399999999999</v>
          </cell>
          <cell r="R4595">
            <v>343.84399999999999</v>
          </cell>
        </row>
        <row r="4596">
          <cell r="A4596" t="str">
            <v xml:space="preserve">Промыш.21 КОР,6 </v>
          </cell>
          <cell r="B4596" t="str">
            <v xml:space="preserve">Промышленная 21/4 ж/д </v>
          </cell>
          <cell r="C4596" t="str">
            <v xml:space="preserve">Население </v>
          </cell>
          <cell r="D4596">
            <v>3488.8</v>
          </cell>
          <cell r="E4596">
            <v>14740</v>
          </cell>
          <cell r="F4596">
            <v>14740.05</v>
          </cell>
          <cell r="G4596">
            <v>0.37</v>
          </cell>
          <cell r="H4596">
            <v>1.19</v>
          </cell>
          <cell r="I4596">
            <v>4.5999999999999996</v>
          </cell>
          <cell r="J4596" t="str">
            <v xml:space="preserve">9 </v>
          </cell>
          <cell r="K4596">
            <v>167</v>
          </cell>
          <cell r="L4596">
            <v>0.25298599999999999</v>
          </cell>
          <cell r="M4596">
            <v>-19</v>
          </cell>
          <cell r="N4596">
            <v>18</v>
          </cell>
          <cell r="O4596">
            <v>1</v>
          </cell>
          <cell r="P4596">
            <v>369.35300000000001</v>
          </cell>
          <cell r="Q4596">
            <v>347.14499999999998</v>
          </cell>
          <cell r="R4596">
            <v>347.14499999999998</v>
          </cell>
        </row>
        <row r="4597">
          <cell r="A4597" t="str">
            <v xml:space="preserve">Промыш.21 КОР,6 </v>
          </cell>
          <cell r="B4597" t="str">
            <v xml:space="preserve">Промышленная 21/9 ж/д </v>
          </cell>
          <cell r="C4597" t="str">
            <v xml:space="preserve">Население </v>
          </cell>
          <cell r="D4597">
            <v>5400.6</v>
          </cell>
          <cell r="E4597">
            <v>18898</v>
          </cell>
          <cell r="F4597">
            <v>18898.04</v>
          </cell>
          <cell r="G4597">
            <v>0.37</v>
          </cell>
          <cell r="H4597">
            <v>1.19</v>
          </cell>
          <cell r="I4597">
            <v>4.5999999999999996</v>
          </cell>
          <cell r="J4597" t="str">
            <v xml:space="preserve">9 </v>
          </cell>
          <cell r="K4597">
            <v>167</v>
          </cell>
          <cell r="L4597">
            <v>0.32435399999999998</v>
          </cell>
          <cell r="M4597">
            <v>-19</v>
          </cell>
          <cell r="N4597">
            <v>18</v>
          </cell>
          <cell r="O4597">
            <v>1</v>
          </cell>
          <cell r="P4597">
            <v>473.55</v>
          </cell>
          <cell r="Q4597">
            <v>537.37800000000004</v>
          </cell>
          <cell r="R4597">
            <v>537.37800000000004</v>
          </cell>
        </row>
        <row r="4598">
          <cell r="A4598" t="str">
            <v xml:space="preserve">Промыш.21 КОР,6 </v>
          </cell>
          <cell r="B4598" t="str">
            <v xml:space="preserve">Промышленная 23/3 ж/д </v>
          </cell>
          <cell r="C4598" t="str">
            <v xml:space="preserve">Население </v>
          </cell>
          <cell r="D4598">
            <v>4960.1000000000004</v>
          </cell>
          <cell r="E4598">
            <v>17540</v>
          </cell>
          <cell r="F4598">
            <v>17539.900000000001</v>
          </cell>
          <cell r="G4598">
            <v>0.37</v>
          </cell>
          <cell r="H4598">
            <v>1.19</v>
          </cell>
          <cell r="I4598">
            <v>4.5999999999999996</v>
          </cell>
          <cell r="J4598" t="str">
            <v xml:space="preserve">6 </v>
          </cell>
          <cell r="K4598">
            <v>167</v>
          </cell>
          <cell r="L4598">
            <v>0.30104000000000003</v>
          </cell>
          <cell r="M4598">
            <v>-19</v>
          </cell>
          <cell r="N4598">
            <v>18</v>
          </cell>
          <cell r="O4598">
            <v>1</v>
          </cell>
          <cell r="P4598">
            <v>439.51299999999998</v>
          </cell>
          <cell r="Q4598">
            <v>493.54700000000003</v>
          </cell>
          <cell r="R4598">
            <v>493.54700000000003</v>
          </cell>
        </row>
        <row r="4599">
          <cell r="A4599" t="str">
            <v xml:space="preserve">Промыш.21 КОР,6 </v>
          </cell>
          <cell r="B4599" t="str">
            <v xml:space="preserve">Промышленная 21/9 маг-н </v>
          </cell>
          <cell r="C4599" t="str">
            <v xml:space="preserve">Прочие </v>
          </cell>
          <cell r="D4599">
            <v>815.25</v>
          </cell>
          <cell r="E4599">
            <v>0</v>
          </cell>
          <cell r="F4599">
            <v>3668.63</v>
          </cell>
          <cell r="G4599">
            <v>0.37</v>
          </cell>
          <cell r="H4599">
            <v>1.19</v>
          </cell>
          <cell r="I4599">
            <v>4.5999999999999996</v>
          </cell>
          <cell r="J4599" t="str">
            <v xml:space="preserve"> </v>
          </cell>
          <cell r="K4599">
            <v>167</v>
          </cell>
          <cell r="L4599">
            <v>5.7860999999999996E-2</v>
          </cell>
          <cell r="M4599">
            <v>-19</v>
          </cell>
          <cell r="N4599">
            <v>15</v>
          </cell>
          <cell r="O4599">
            <v>1</v>
          </cell>
          <cell r="P4599">
            <v>71.468000000000004</v>
          </cell>
          <cell r="Q4599">
            <v>0</v>
          </cell>
          <cell r="R4599">
            <v>71.468000000000004</v>
          </cell>
        </row>
        <row r="4600">
          <cell r="A4600" t="str">
            <v xml:space="preserve">Промыш.21 КОР,6 </v>
          </cell>
          <cell r="B4600" t="str">
            <v xml:space="preserve">Промышленная 23 неж.пом. </v>
          </cell>
          <cell r="C4600" t="str">
            <v xml:space="preserve">Прочие </v>
          </cell>
          <cell r="D4600">
            <v>40.64</v>
          </cell>
          <cell r="E4600">
            <v>0</v>
          </cell>
          <cell r="F4600">
            <v>181.9</v>
          </cell>
          <cell r="G4600">
            <v>0.37</v>
          </cell>
          <cell r="H4600">
            <v>1.19</v>
          </cell>
          <cell r="I4600">
            <v>4.5999999999999996</v>
          </cell>
          <cell r="J4600" t="str">
            <v xml:space="preserve"> </v>
          </cell>
          <cell r="K4600">
            <v>167</v>
          </cell>
          <cell r="L4600">
            <v>3.1219999999999998E-3</v>
          </cell>
          <cell r="M4600">
            <v>-19</v>
          </cell>
          <cell r="N4600">
            <v>18</v>
          </cell>
          <cell r="O4600">
            <v>1</v>
          </cell>
          <cell r="P4600">
            <v>4.5579999999999998</v>
          </cell>
          <cell r="Q4600">
            <v>0</v>
          </cell>
          <cell r="R4600">
            <v>4.5579999999999998</v>
          </cell>
        </row>
        <row r="4601">
          <cell r="A4601" t="str">
            <v xml:space="preserve">Промыш.21 КОР,6 </v>
          </cell>
          <cell r="B4601" t="str">
            <v xml:space="preserve">Промышленная 23 стоматолог. </v>
          </cell>
          <cell r="C4601" t="str">
            <v xml:space="preserve">Прочие </v>
          </cell>
          <cell r="D4601">
            <v>114.28</v>
          </cell>
          <cell r="E4601">
            <v>0</v>
          </cell>
          <cell r="F4601">
            <v>399.98</v>
          </cell>
          <cell r="G4601">
            <v>0.37</v>
          </cell>
          <cell r="H4601">
            <v>1.19</v>
          </cell>
          <cell r="I4601">
            <v>4.5999999999999996</v>
          </cell>
          <cell r="J4601" t="str">
            <v xml:space="preserve"> </v>
          </cell>
          <cell r="K4601">
            <v>167</v>
          </cell>
          <cell r="L4601">
            <v>6.8649999999999996E-3</v>
          </cell>
          <cell r="M4601">
            <v>-19</v>
          </cell>
          <cell r="N4601">
            <v>18</v>
          </cell>
          <cell r="O4601">
            <v>1</v>
          </cell>
          <cell r="P4601">
            <v>10.023</v>
          </cell>
          <cell r="Q4601">
            <v>0</v>
          </cell>
          <cell r="R4601">
            <v>10.023</v>
          </cell>
        </row>
        <row r="4602">
          <cell r="A4602" t="str">
            <v xml:space="preserve">Промыш.21 КОР,6 </v>
          </cell>
          <cell r="B4602" t="str">
            <v xml:space="preserve">Промышленная 21/10 2-ой подъезд </v>
          </cell>
          <cell r="C4602" t="str">
            <v xml:space="preserve">Население </v>
          </cell>
          <cell r="D4602">
            <v>1394.5</v>
          </cell>
          <cell r="E4602">
            <v>6266</v>
          </cell>
          <cell r="F4602">
            <v>6266.15</v>
          </cell>
          <cell r="G4602">
            <v>0.38</v>
          </cell>
          <cell r="H4602">
            <v>1.19</v>
          </cell>
          <cell r="I4602">
            <v>4.5999999999999996</v>
          </cell>
          <cell r="J4602" t="str">
            <v xml:space="preserve">9 </v>
          </cell>
          <cell r="K4602">
            <v>167</v>
          </cell>
          <cell r="L4602">
            <v>0.109</v>
          </cell>
          <cell r="M4602">
            <v>-19</v>
          </cell>
          <cell r="N4602">
            <v>18</v>
          </cell>
          <cell r="O4602">
            <v>1</v>
          </cell>
          <cell r="P4602">
            <v>159.137</v>
          </cell>
          <cell r="Q4602">
            <v>138.75800000000001</v>
          </cell>
          <cell r="R4602">
            <v>138.75800000000001</v>
          </cell>
        </row>
        <row r="4603">
          <cell r="A4603" t="str">
            <v xml:space="preserve">Промыш.21 КОР,6 </v>
          </cell>
          <cell r="B4603" t="str">
            <v xml:space="preserve">Промышленная 23 ж/д </v>
          </cell>
          <cell r="C4603" t="str">
            <v xml:space="preserve">Население </v>
          </cell>
          <cell r="D4603">
            <v>4684.7</v>
          </cell>
          <cell r="E4603">
            <v>21081</v>
          </cell>
          <cell r="F4603">
            <v>21081.21</v>
          </cell>
          <cell r="G4603">
            <v>0.37</v>
          </cell>
          <cell r="H4603">
            <v>1.19</v>
          </cell>
          <cell r="I4603">
            <v>4.5999999999999996</v>
          </cell>
          <cell r="J4603" t="str">
            <v xml:space="preserve">9 </v>
          </cell>
          <cell r="K4603">
            <v>167</v>
          </cell>
          <cell r="L4603">
            <v>0.36182000000000003</v>
          </cell>
          <cell r="M4603">
            <v>-19</v>
          </cell>
          <cell r="N4603">
            <v>18</v>
          </cell>
          <cell r="O4603">
            <v>1</v>
          </cell>
          <cell r="P4603">
            <v>528.24900000000002</v>
          </cell>
          <cell r="Q4603">
            <v>466.14499999999998</v>
          </cell>
          <cell r="R4603">
            <v>466.14499999999998</v>
          </cell>
        </row>
        <row r="4604">
          <cell r="A4604" t="str">
            <v xml:space="preserve">Промыш.21 КОР,6 </v>
          </cell>
          <cell r="B4604" t="str">
            <v xml:space="preserve">Промышленная 23 неж.пом. </v>
          </cell>
          <cell r="C4604" t="str">
            <v xml:space="preserve">Прочие </v>
          </cell>
          <cell r="D4604">
            <v>62.1</v>
          </cell>
          <cell r="E4604">
            <v>0</v>
          </cell>
          <cell r="F4604">
            <v>241.19</v>
          </cell>
          <cell r="G4604">
            <v>0.37</v>
          </cell>
          <cell r="H4604">
            <v>1.19</v>
          </cell>
          <cell r="I4604">
            <v>4.5999999999999996</v>
          </cell>
          <cell r="J4604" t="str">
            <v xml:space="preserve"> </v>
          </cell>
          <cell r="K4604">
            <v>167</v>
          </cell>
          <cell r="L4604">
            <v>4.1059999999999994E-3</v>
          </cell>
          <cell r="M4604">
            <v>-19</v>
          </cell>
          <cell r="N4604">
            <v>18</v>
          </cell>
          <cell r="O4604">
            <v>1</v>
          </cell>
          <cell r="P4604">
            <v>5.9950000000000001</v>
          </cell>
          <cell r="Q4604">
            <v>0</v>
          </cell>
          <cell r="R4604">
            <v>5.9950000000000001</v>
          </cell>
        </row>
        <row r="4605">
          <cell r="A4605" t="str">
            <v xml:space="preserve">Промыш.21 КОР,6 </v>
          </cell>
          <cell r="B4605" t="str">
            <v xml:space="preserve">Северная 347 неж.пом </v>
          </cell>
          <cell r="C4605" t="str">
            <v xml:space="preserve">Прочие </v>
          </cell>
          <cell r="D4605">
            <v>41.6</v>
          </cell>
          <cell r="E4605">
            <v>175</v>
          </cell>
          <cell r="F4605">
            <v>175</v>
          </cell>
          <cell r="G4605">
            <v>0</v>
          </cell>
          <cell r="H4605">
            <v>1.19</v>
          </cell>
          <cell r="I4605">
            <v>4.5999999999999996</v>
          </cell>
          <cell r="J4605" t="str">
            <v xml:space="preserve"> </v>
          </cell>
          <cell r="K4605">
            <v>167</v>
          </cell>
          <cell r="L4605">
            <v>3.2689999999999998E-3</v>
          </cell>
          <cell r="M4605">
            <v>-19</v>
          </cell>
          <cell r="N4605">
            <v>18</v>
          </cell>
          <cell r="O4605">
            <v>1</v>
          </cell>
          <cell r="P4605">
            <v>4.774</v>
          </cell>
          <cell r="Q4605">
            <v>0</v>
          </cell>
          <cell r="R4605">
            <v>4.774</v>
          </cell>
        </row>
        <row r="4606">
          <cell r="A4606" t="str">
            <v xml:space="preserve">Промыш.21 КОР,6 </v>
          </cell>
          <cell r="B4606" t="str">
            <v xml:space="preserve">Промышленная 25/2 гостиница учеб.цент."К </v>
          </cell>
          <cell r="C4606" t="str">
            <v xml:space="preserve">Бюджет </v>
          </cell>
          <cell r="D4606">
            <v>2075</v>
          </cell>
          <cell r="E4606">
            <v>0</v>
          </cell>
          <cell r="F4606">
            <v>9337.5400000000009</v>
          </cell>
          <cell r="G4606">
            <v>0.38</v>
          </cell>
          <cell r="H4606">
            <v>1.19</v>
          </cell>
          <cell r="I4606">
            <v>4.5999999999999996</v>
          </cell>
          <cell r="J4606" t="str">
            <v xml:space="preserve"> </v>
          </cell>
          <cell r="K4606">
            <v>167</v>
          </cell>
          <cell r="L4606">
            <v>0.16459299999999999</v>
          </cell>
          <cell r="M4606">
            <v>-19</v>
          </cell>
          <cell r="N4606">
            <v>18</v>
          </cell>
          <cell r="O4606">
            <v>1</v>
          </cell>
          <cell r="P4606">
            <v>240.30199999999999</v>
          </cell>
          <cell r="Q4606">
            <v>0</v>
          </cell>
          <cell r="R4606">
            <v>240.30199999999999</v>
          </cell>
        </row>
        <row r="4607">
          <cell r="A4607" t="str">
            <v xml:space="preserve">Промыш.21 КОР,6 </v>
          </cell>
          <cell r="B4607" t="str">
            <v xml:space="preserve">Промышленная 19б лит"1"ж/д </v>
          </cell>
          <cell r="C4607" t="str">
            <v xml:space="preserve">ИТП Население </v>
          </cell>
          <cell r="D4607">
            <v>11494.3</v>
          </cell>
          <cell r="E4607">
            <v>58796</v>
          </cell>
          <cell r="F4607">
            <v>56808.24</v>
          </cell>
          <cell r="G4607">
            <v>0</v>
          </cell>
          <cell r="H4607">
            <v>1.19</v>
          </cell>
          <cell r="I4607">
            <v>4.5999999999999996</v>
          </cell>
          <cell r="J4607" t="str">
            <v xml:space="preserve">16 </v>
          </cell>
          <cell r="K4607">
            <v>167</v>
          </cell>
          <cell r="L4607">
            <v>0.48579499999999998</v>
          </cell>
          <cell r="M4607">
            <v>-19</v>
          </cell>
          <cell r="N4607">
            <v>18</v>
          </cell>
          <cell r="O4607">
            <v>1</v>
          </cell>
          <cell r="P4607">
            <v>709.25</v>
          </cell>
          <cell r="Q4607">
            <v>1397.8820000000001</v>
          </cell>
          <cell r="R4607">
            <v>1397.8820000000001</v>
          </cell>
        </row>
        <row r="4608">
          <cell r="A4608" t="str">
            <v xml:space="preserve">Промыш.21 КОР,6 </v>
          </cell>
          <cell r="B4608" t="str">
            <v xml:space="preserve">Промышленная 19б лит"1"офис </v>
          </cell>
          <cell r="C4608" t="str">
            <v xml:space="preserve">ИТП Население </v>
          </cell>
          <cell r="D4608">
            <v>388.6</v>
          </cell>
          <cell r="E4608">
            <v>0</v>
          </cell>
          <cell r="F4608">
            <v>1987.76</v>
          </cell>
          <cell r="G4608">
            <v>0</v>
          </cell>
          <cell r="H4608">
            <v>1.19</v>
          </cell>
          <cell r="I4608">
            <v>4.5999999999999996</v>
          </cell>
          <cell r="J4608" t="str">
            <v xml:space="preserve">16 </v>
          </cell>
          <cell r="K4608">
            <v>167</v>
          </cell>
          <cell r="L4608">
            <v>2.1245E-2</v>
          </cell>
          <cell r="M4608">
            <v>-19</v>
          </cell>
          <cell r="N4608">
            <v>18</v>
          </cell>
          <cell r="O4608">
            <v>1</v>
          </cell>
          <cell r="P4608">
            <v>31.018000000000001</v>
          </cell>
          <cell r="Q4608">
            <v>47.259</v>
          </cell>
          <cell r="R4608">
            <v>47.259</v>
          </cell>
        </row>
        <row r="4609">
          <cell r="A4609" t="str">
            <v xml:space="preserve">Промыш.21 КОР,6 </v>
          </cell>
          <cell r="B4609" t="str">
            <v xml:space="preserve">Промышленная 19б лит"2"ж/д </v>
          </cell>
          <cell r="C4609" t="str">
            <v xml:space="preserve">ИТП Население </v>
          </cell>
          <cell r="D4609">
            <v>6317.2</v>
          </cell>
          <cell r="E4609">
            <v>34379</v>
          </cell>
          <cell r="F4609">
            <v>34379</v>
          </cell>
          <cell r="G4609">
            <v>0</v>
          </cell>
          <cell r="H4609">
            <v>1.19</v>
          </cell>
          <cell r="I4609">
            <v>4.5999999999999996</v>
          </cell>
          <cell r="J4609" t="str">
            <v xml:space="preserve">16 </v>
          </cell>
          <cell r="K4609">
            <v>167</v>
          </cell>
          <cell r="L4609">
            <v>0.30821000000000004</v>
          </cell>
          <cell r="M4609">
            <v>-19</v>
          </cell>
          <cell r="N4609">
            <v>18</v>
          </cell>
          <cell r="O4609">
            <v>1</v>
          </cell>
          <cell r="P4609">
            <v>449.98</v>
          </cell>
          <cell r="Q4609">
            <v>768.26499999999999</v>
          </cell>
          <cell r="R4609">
            <v>768.26499999999999</v>
          </cell>
        </row>
        <row r="4610">
          <cell r="A4610" t="str">
            <v xml:space="preserve">Промыш.21 КОР,6 </v>
          </cell>
          <cell r="B4610" t="str">
            <v xml:space="preserve">Промышленная 19А офисы </v>
          </cell>
          <cell r="C4610" t="str">
            <v xml:space="preserve">ИТП Прочие </v>
          </cell>
          <cell r="D4610">
            <v>326.73</v>
          </cell>
          <cell r="E4610">
            <v>0</v>
          </cell>
          <cell r="F4610">
            <v>1983.84</v>
          </cell>
          <cell r="G4610">
            <v>0</v>
          </cell>
          <cell r="H4610">
            <v>1.19</v>
          </cell>
          <cell r="I4610">
            <v>4.5999999999999996</v>
          </cell>
          <cell r="J4610" t="str">
            <v xml:space="preserve"> </v>
          </cell>
          <cell r="K4610">
            <v>167</v>
          </cell>
          <cell r="L4610">
            <v>1.9E-2</v>
          </cell>
          <cell r="M4610">
            <v>-19</v>
          </cell>
          <cell r="N4610">
            <v>18</v>
          </cell>
          <cell r="O4610">
            <v>1</v>
          </cell>
          <cell r="P4610">
            <v>27.74</v>
          </cell>
          <cell r="Q4610">
            <v>0</v>
          </cell>
          <cell r="R4610">
            <v>27.74</v>
          </cell>
        </row>
        <row r="4611">
          <cell r="A4611" t="str">
            <v xml:space="preserve">Промыш.21 КОР,6 </v>
          </cell>
          <cell r="B4611" t="str">
            <v xml:space="preserve">Промышленная 19А лит 3 ж/д </v>
          </cell>
          <cell r="C4611" t="str">
            <v xml:space="preserve">ИТП Население </v>
          </cell>
          <cell r="D4611">
            <v>10309.6</v>
          </cell>
          <cell r="E4611">
            <v>0</v>
          </cell>
          <cell r="F4611">
            <v>62598</v>
          </cell>
          <cell r="G4611">
            <v>0</v>
          </cell>
          <cell r="H4611">
            <v>1.19</v>
          </cell>
          <cell r="I4611">
            <v>4.5999999999999996</v>
          </cell>
          <cell r="J4611" t="str">
            <v xml:space="preserve">16 </v>
          </cell>
          <cell r="K4611">
            <v>167</v>
          </cell>
          <cell r="L4611">
            <v>0.36869000000000002</v>
          </cell>
          <cell r="M4611">
            <v>-19</v>
          </cell>
          <cell r="N4611">
            <v>18</v>
          </cell>
          <cell r="O4611">
            <v>1</v>
          </cell>
          <cell r="P4611">
            <v>538.27800000000002</v>
          </cell>
          <cell r="Q4611">
            <v>1253.8009999999999</v>
          </cell>
          <cell r="R4611">
            <v>1253.8009999999999</v>
          </cell>
        </row>
        <row r="4612">
          <cell r="A4612" t="str">
            <v xml:space="preserve">Промыш.21 КОР,6 </v>
          </cell>
          <cell r="B4612" t="str">
            <v xml:space="preserve">Базовская 169 </v>
          </cell>
          <cell r="C4612" t="str">
            <v xml:space="preserve">Жилзаказчик </v>
          </cell>
          <cell r="D4612">
            <v>867.8</v>
          </cell>
          <cell r="E4612">
            <v>4367</v>
          </cell>
          <cell r="F4612">
            <v>4361.6400000000003</v>
          </cell>
          <cell r="G4612">
            <v>0.39</v>
          </cell>
          <cell r="H4612">
            <v>1.19</v>
          </cell>
          <cell r="I4612">
            <v>4.5999999999999996</v>
          </cell>
          <cell r="J4612" t="str">
            <v xml:space="preserve">2 </v>
          </cell>
          <cell r="K4612">
            <v>167</v>
          </cell>
          <cell r="L4612">
            <v>7.9513E-2</v>
          </cell>
          <cell r="M4612">
            <v>-19</v>
          </cell>
          <cell r="N4612">
            <v>18</v>
          </cell>
          <cell r="O4612">
            <v>1</v>
          </cell>
          <cell r="P4612">
            <v>116.08799999999999</v>
          </cell>
          <cell r="Q4612">
            <v>115.131</v>
          </cell>
          <cell r="R4612">
            <v>115.131</v>
          </cell>
        </row>
        <row r="4613">
          <cell r="A4613" t="str">
            <v xml:space="preserve">Промыш.21 КОР,6 </v>
          </cell>
          <cell r="B4613" t="str">
            <v xml:space="preserve">Промышленная 21/5 </v>
          </cell>
          <cell r="C4613" t="str">
            <v xml:space="preserve">Жилзаказчик </v>
          </cell>
          <cell r="D4613">
            <v>3521.6</v>
          </cell>
          <cell r="E4613">
            <v>9</v>
          </cell>
          <cell r="F4613">
            <v>13623</v>
          </cell>
          <cell r="G4613">
            <v>0.37</v>
          </cell>
          <cell r="H4613">
            <v>1.19</v>
          </cell>
          <cell r="I4613">
            <v>4.5999999999999996</v>
          </cell>
          <cell r="J4613" t="str">
            <v xml:space="preserve">9 </v>
          </cell>
          <cell r="K4613">
            <v>167</v>
          </cell>
          <cell r="L4613">
            <v>0.23381399999999999</v>
          </cell>
          <cell r="M4613">
            <v>-19</v>
          </cell>
          <cell r="N4613">
            <v>18</v>
          </cell>
          <cell r="O4613">
            <v>1</v>
          </cell>
          <cell r="P4613">
            <v>341.36399999999998</v>
          </cell>
          <cell r="Q4613">
            <v>350.41199999999998</v>
          </cell>
          <cell r="R4613">
            <v>350.41199999999998</v>
          </cell>
        </row>
        <row r="4614">
          <cell r="A4614" t="str">
            <v xml:space="preserve">Промыш.21 КОР,6 </v>
          </cell>
          <cell r="B4614" t="str">
            <v xml:space="preserve">Промышленная 21/7 </v>
          </cell>
          <cell r="C4614" t="str">
            <v xml:space="preserve">Жилзаказчик </v>
          </cell>
          <cell r="D4614">
            <v>3900.2</v>
          </cell>
          <cell r="E4614">
            <v>16492</v>
          </cell>
          <cell r="F4614">
            <v>16483</v>
          </cell>
          <cell r="G4614">
            <v>0.37</v>
          </cell>
          <cell r="H4614">
            <v>1.19</v>
          </cell>
          <cell r="I4614">
            <v>4.5999999999999996</v>
          </cell>
          <cell r="J4614" t="str">
            <v xml:space="preserve">9 </v>
          </cell>
          <cell r="K4614">
            <v>167</v>
          </cell>
          <cell r="L4614">
            <v>0.28290000000000004</v>
          </cell>
          <cell r="M4614">
            <v>-19</v>
          </cell>
          <cell r="N4614">
            <v>18</v>
          </cell>
          <cell r="O4614">
            <v>1</v>
          </cell>
          <cell r="P4614">
            <v>413.02699999999999</v>
          </cell>
          <cell r="Q4614">
            <v>388.084</v>
          </cell>
          <cell r="R4614">
            <v>388.084</v>
          </cell>
        </row>
        <row r="4615">
          <cell r="A4615" t="str">
            <v xml:space="preserve">Промыш.21 КОР,6 </v>
          </cell>
          <cell r="B4615" t="str">
            <v xml:space="preserve">Промышленная 21/8 </v>
          </cell>
          <cell r="C4615" t="str">
            <v xml:space="preserve">Жилзаказчик </v>
          </cell>
          <cell r="D4615">
            <v>3867.2</v>
          </cell>
          <cell r="E4615">
            <v>16179</v>
          </cell>
          <cell r="F4615">
            <v>16170</v>
          </cell>
          <cell r="G4615">
            <v>0.37</v>
          </cell>
          <cell r="H4615">
            <v>1.19</v>
          </cell>
          <cell r="I4615">
            <v>4.5999999999999996</v>
          </cell>
          <cell r="J4615" t="str">
            <v xml:space="preserve">9 </v>
          </cell>
          <cell r="K4615">
            <v>167</v>
          </cell>
          <cell r="L4615">
            <v>0.277528</v>
          </cell>
          <cell r="M4615">
            <v>-19</v>
          </cell>
          <cell r="N4615">
            <v>18</v>
          </cell>
          <cell r="O4615">
            <v>1</v>
          </cell>
          <cell r="P4615">
            <v>405.185</v>
          </cell>
          <cell r="Q4615">
            <v>384.80099999999999</v>
          </cell>
          <cell r="R4615">
            <v>384.80099999999999</v>
          </cell>
        </row>
        <row r="4616">
          <cell r="A4616" t="str">
            <v xml:space="preserve">Промыш.21 КОР,6 </v>
          </cell>
          <cell r="B4616" t="str">
            <v xml:space="preserve">Промышленная 25/3 общ. </v>
          </cell>
          <cell r="C4616" t="str">
            <v xml:space="preserve">Жилзаказчик </v>
          </cell>
          <cell r="D4616">
            <v>443.3</v>
          </cell>
          <cell r="E4616">
            <v>1</v>
          </cell>
          <cell r="F4616">
            <v>1417</v>
          </cell>
          <cell r="G4616">
            <v>0.65</v>
          </cell>
          <cell r="H4616">
            <v>1.19</v>
          </cell>
          <cell r="I4616">
            <v>4.5999999999999996</v>
          </cell>
          <cell r="J4616" t="str">
            <v xml:space="preserve">1 </v>
          </cell>
          <cell r="K4616">
            <v>167</v>
          </cell>
          <cell r="L4616">
            <v>4.2658999999999996E-2</v>
          </cell>
          <cell r="M4616">
            <v>-19</v>
          </cell>
          <cell r="N4616">
            <v>18</v>
          </cell>
          <cell r="O4616">
            <v>1</v>
          </cell>
          <cell r="P4616">
            <v>62.28</v>
          </cell>
          <cell r="Q4616">
            <v>58.811999999999998</v>
          </cell>
          <cell r="R4616">
            <v>58.811999999999998</v>
          </cell>
        </row>
        <row r="4617">
          <cell r="A4617" t="str">
            <v xml:space="preserve">Промыш.21 КОР,6 </v>
          </cell>
          <cell r="B4617" t="str">
            <v xml:space="preserve">Промышленная 25/4 </v>
          </cell>
          <cell r="C4617" t="str">
            <v xml:space="preserve">Жилзаказчик </v>
          </cell>
          <cell r="D4617">
            <v>3864.7</v>
          </cell>
          <cell r="E4617">
            <v>15973</v>
          </cell>
          <cell r="F4617">
            <v>15964</v>
          </cell>
          <cell r="G4617">
            <v>0.37</v>
          </cell>
          <cell r="H4617">
            <v>1.19</v>
          </cell>
          <cell r="I4617">
            <v>4.5999999999999996</v>
          </cell>
          <cell r="J4617" t="str">
            <v xml:space="preserve">9 </v>
          </cell>
          <cell r="K4617">
            <v>167</v>
          </cell>
          <cell r="L4617">
            <v>0.27399299999999999</v>
          </cell>
          <cell r="M4617">
            <v>-19</v>
          </cell>
          <cell r="N4617">
            <v>18</v>
          </cell>
          <cell r="O4617">
            <v>1</v>
          </cell>
          <cell r="P4617">
            <v>400.024</v>
          </cell>
          <cell r="Q4617">
            <v>384.55200000000002</v>
          </cell>
          <cell r="R4617">
            <v>384.55200000000002</v>
          </cell>
        </row>
        <row r="4618">
          <cell r="A4618" t="str">
            <v xml:space="preserve">Промыш.21 КОР,6 </v>
          </cell>
          <cell r="B4618" t="str">
            <v xml:space="preserve">Промышленная 25/5 </v>
          </cell>
          <cell r="C4618" t="str">
            <v xml:space="preserve">Жилзаказчик </v>
          </cell>
          <cell r="D4618">
            <v>3855.8</v>
          </cell>
          <cell r="E4618">
            <v>14815</v>
          </cell>
          <cell r="F4618">
            <v>14806.02</v>
          </cell>
          <cell r="G4618">
            <v>0.37</v>
          </cell>
          <cell r="H4618">
            <v>1.19</v>
          </cell>
          <cell r="I4618">
            <v>4.5999999999999996</v>
          </cell>
          <cell r="J4618" t="str">
            <v xml:space="preserve">9 </v>
          </cell>
          <cell r="K4618">
            <v>167</v>
          </cell>
          <cell r="L4618">
            <v>0.25411800000000001</v>
          </cell>
          <cell r="M4618">
            <v>-19</v>
          </cell>
          <cell r="N4618">
            <v>18</v>
          </cell>
          <cell r="O4618">
            <v>1</v>
          </cell>
          <cell r="P4618">
            <v>371.00599999999997</v>
          </cell>
          <cell r="Q4618">
            <v>383.66199999999998</v>
          </cell>
          <cell r="R4618">
            <v>383.66199999999998</v>
          </cell>
        </row>
        <row r="4619">
          <cell r="A4619" t="str">
            <v xml:space="preserve">Промыш.21 КОР,6 </v>
          </cell>
          <cell r="B4619" t="str">
            <v xml:space="preserve">Садовая 157 А </v>
          </cell>
          <cell r="C4619" t="str">
            <v xml:space="preserve">Жилзаказчик </v>
          </cell>
          <cell r="D4619">
            <v>286.5</v>
          </cell>
          <cell r="E4619">
            <v>2031</v>
          </cell>
          <cell r="F4619">
            <v>1499.2</v>
          </cell>
          <cell r="G4619">
            <v>0.45</v>
          </cell>
          <cell r="H4619">
            <v>1.19</v>
          </cell>
          <cell r="I4619">
            <v>4.5999999999999996</v>
          </cell>
          <cell r="J4619" t="str">
            <v xml:space="preserve">2 </v>
          </cell>
          <cell r="K4619">
            <v>167</v>
          </cell>
          <cell r="L4619">
            <v>3.1224999999999999E-2</v>
          </cell>
          <cell r="M4619">
            <v>-19</v>
          </cell>
          <cell r="N4619">
            <v>18</v>
          </cell>
          <cell r="O4619">
            <v>1</v>
          </cell>
          <cell r="P4619">
            <v>45.588000000000001</v>
          </cell>
          <cell r="Q4619">
            <v>38.01</v>
          </cell>
          <cell r="R4619">
            <v>38.01</v>
          </cell>
        </row>
        <row r="4620">
          <cell r="A4620" t="str">
            <v xml:space="preserve">Промыш.21 КОР,6 </v>
          </cell>
          <cell r="B4620" t="str">
            <v xml:space="preserve">Северная 347 </v>
          </cell>
          <cell r="C4620" t="str">
            <v xml:space="preserve">Жилзаказчик </v>
          </cell>
          <cell r="D4620">
            <v>952.3</v>
          </cell>
          <cell r="E4620">
            <v>7488</v>
          </cell>
          <cell r="F4620">
            <v>5022.12</v>
          </cell>
          <cell r="G4620">
            <v>0.36</v>
          </cell>
          <cell r="H4620">
            <v>1.19</v>
          </cell>
          <cell r="I4620">
            <v>4.5999999999999996</v>
          </cell>
          <cell r="J4620" t="str">
            <v xml:space="preserve">3 </v>
          </cell>
          <cell r="K4620">
            <v>167</v>
          </cell>
          <cell r="L4620">
            <v>8.2700999999999997E-2</v>
          </cell>
          <cell r="M4620">
            <v>-19</v>
          </cell>
          <cell r="N4620">
            <v>18</v>
          </cell>
          <cell r="O4620">
            <v>1</v>
          </cell>
          <cell r="P4620">
            <v>120.741</v>
          </cell>
          <cell r="Q4620">
            <v>126.34099999999999</v>
          </cell>
          <cell r="R4620">
            <v>126.34099999999999</v>
          </cell>
        </row>
        <row r="4621">
          <cell r="A4621" t="str">
            <v xml:space="preserve">Промыш.21 КОР,6 </v>
          </cell>
          <cell r="B4621" t="str">
            <v xml:space="preserve">Промышленная 21/10 1-й под </v>
          </cell>
          <cell r="C4621" t="str">
            <v xml:space="preserve">Население </v>
          </cell>
          <cell r="D4621">
            <v>1191</v>
          </cell>
          <cell r="E4621">
            <v>0</v>
          </cell>
          <cell r="F4621">
            <v>6266.15</v>
          </cell>
          <cell r="G4621">
            <v>0.38</v>
          </cell>
          <cell r="H4621">
            <v>1.19</v>
          </cell>
          <cell r="I4621">
            <v>4.5999999999999996</v>
          </cell>
          <cell r="J4621" t="str">
            <v xml:space="preserve">9 </v>
          </cell>
          <cell r="K4621">
            <v>167</v>
          </cell>
          <cell r="L4621">
            <v>0.109</v>
          </cell>
          <cell r="M4621">
            <v>-19</v>
          </cell>
          <cell r="N4621">
            <v>18</v>
          </cell>
          <cell r="O4621">
            <v>1</v>
          </cell>
          <cell r="P4621">
            <v>159.137</v>
          </cell>
          <cell r="Q4621">
            <v>118.509</v>
          </cell>
          <cell r="R4621">
            <v>118.509</v>
          </cell>
        </row>
        <row r="4622">
          <cell r="A4622" t="str">
            <v xml:space="preserve">Промыш.21 КОР,6 </v>
          </cell>
          <cell r="B4622" t="str">
            <v xml:space="preserve">Северная 347 кв 17 неж пом </v>
          </cell>
          <cell r="C4622" t="str">
            <v xml:space="preserve">Прочие </v>
          </cell>
          <cell r="D4622">
            <v>34.25</v>
          </cell>
          <cell r="E4622">
            <v>0</v>
          </cell>
          <cell r="F4622">
            <v>126.74</v>
          </cell>
          <cell r="G4622">
            <v>0.36</v>
          </cell>
          <cell r="H4622">
            <v>1.19</v>
          </cell>
          <cell r="I4622">
            <v>4.5999999999999996</v>
          </cell>
          <cell r="J4622" t="str">
            <v xml:space="preserve"> </v>
          </cell>
          <cell r="K4622">
            <v>167</v>
          </cell>
          <cell r="L4622">
            <v>2.0869999999999999E-3</v>
          </cell>
          <cell r="M4622">
            <v>-19</v>
          </cell>
          <cell r="N4622">
            <v>18</v>
          </cell>
          <cell r="O4622">
            <v>1</v>
          </cell>
          <cell r="P4622">
            <v>3.0459999999999998</v>
          </cell>
          <cell r="Q4622">
            <v>0</v>
          </cell>
          <cell r="R4622">
            <v>3.0459999999999998</v>
          </cell>
        </row>
        <row r="4623">
          <cell r="A4623" t="str">
            <v xml:space="preserve">Промыш.21 КОР,6 </v>
          </cell>
          <cell r="B4623" t="str">
            <v xml:space="preserve">Садовая 157 БМВ-СЕРВИС </v>
          </cell>
          <cell r="C4623" t="str">
            <v xml:space="preserve">Прочие </v>
          </cell>
          <cell r="D4623">
            <v>46.95</v>
          </cell>
          <cell r="E4623">
            <v>0</v>
          </cell>
          <cell r="F4623">
            <v>211.27</v>
          </cell>
          <cell r="G4623">
            <v>0.5</v>
          </cell>
          <cell r="H4623">
            <v>1.19</v>
          </cell>
          <cell r="I4623">
            <v>4.5999999999999996</v>
          </cell>
          <cell r="J4623" t="str">
            <v xml:space="preserve"> </v>
          </cell>
          <cell r="K4623">
            <v>167</v>
          </cell>
          <cell r="L4623">
            <v>4.8999999999999998E-3</v>
          </cell>
          <cell r="M4623">
            <v>-19</v>
          </cell>
          <cell r="N4623">
            <v>18</v>
          </cell>
          <cell r="O4623">
            <v>1</v>
          </cell>
          <cell r="P4623">
            <v>7.1550000000000002</v>
          </cell>
          <cell r="Q4623">
            <v>0</v>
          </cell>
          <cell r="R4623">
            <v>7.1550000000000002</v>
          </cell>
        </row>
        <row r="4624">
          <cell r="A4624" t="str">
            <v xml:space="preserve">Промыш.21 КОР,6 </v>
          </cell>
          <cell r="B4624" t="str">
            <v xml:space="preserve">Промышленная 25  д/сад 133 </v>
          </cell>
          <cell r="C4624" t="str">
            <v xml:space="preserve">Бюджет </v>
          </cell>
          <cell r="D4624">
            <v>1535.79</v>
          </cell>
          <cell r="E4624">
            <v>0</v>
          </cell>
          <cell r="F4624">
            <v>6911.07</v>
          </cell>
          <cell r="G4624">
            <v>0.34</v>
          </cell>
          <cell r="H4624">
            <v>1.19</v>
          </cell>
          <cell r="I4624">
            <v>4.5999999999999996</v>
          </cell>
          <cell r="J4624" t="str">
            <v xml:space="preserve"> </v>
          </cell>
          <cell r="K4624">
            <v>167</v>
          </cell>
          <cell r="L4624">
            <v>0.11489000000000001</v>
          </cell>
          <cell r="M4624">
            <v>-19</v>
          </cell>
          <cell r="N4624">
            <v>20</v>
          </cell>
          <cell r="O4624">
            <v>1</v>
          </cell>
          <cell r="P4624">
            <v>182.749</v>
          </cell>
          <cell r="Q4624">
            <v>0</v>
          </cell>
          <cell r="R4624">
            <v>182.749</v>
          </cell>
        </row>
        <row r="4625">
          <cell r="A4625" t="str">
            <v xml:space="preserve">Промыш.21 КОР,6 </v>
          </cell>
          <cell r="B4625" t="str">
            <v xml:space="preserve">Промышленная 21/1 магазин </v>
          </cell>
          <cell r="C4625" t="str">
            <v xml:space="preserve">Прочие </v>
          </cell>
          <cell r="D4625">
            <v>850.62</v>
          </cell>
          <cell r="E4625">
            <v>0</v>
          </cell>
          <cell r="F4625">
            <v>3827.77</v>
          </cell>
          <cell r="G4625">
            <v>0.37</v>
          </cell>
          <cell r="H4625">
            <v>1.19</v>
          </cell>
          <cell r="I4625">
            <v>4.5999999999999996</v>
          </cell>
          <cell r="J4625" t="str">
            <v xml:space="preserve"> </v>
          </cell>
          <cell r="K4625">
            <v>167</v>
          </cell>
          <cell r="L4625">
            <v>6.0370000000000007E-2</v>
          </cell>
          <cell r="M4625">
            <v>-19</v>
          </cell>
          <cell r="N4625">
            <v>15</v>
          </cell>
          <cell r="O4625">
            <v>1</v>
          </cell>
          <cell r="P4625">
            <v>74.566999999999993</v>
          </cell>
          <cell r="Q4625">
            <v>0</v>
          </cell>
          <cell r="R4625">
            <v>74.566999999999993</v>
          </cell>
        </row>
        <row r="4626">
          <cell r="A4626" t="str">
            <v xml:space="preserve">Промыш.21 КОР,6 </v>
          </cell>
          <cell r="B4626" t="str">
            <v xml:space="preserve">Промышленная 21\1 кафе </v>
          </cell>
          <cell r="C4626" t="str">
            <v xml:space="preserve">Прочие </v>
          </cell>
          <cell r="D4626">
            <v>431.6</v>
          </cell>
          <cell r="E4626">
            <v>0</v>
          </cell>
          <cell r="F4626">
            <v>1942.1</v>
          </cell>
          <cell r="G4626">
            <v>0.37</v>
          </cell>
          <cell r="H4626">
            <v>1.19</v>
          </cell>
          <cell r="I4626">
            <v>4.5999999999999996</v>
          </cell>
          <cell r="J4626" t="str">
            <v xml:space="preserve"> </v>
          </cell>
          <cell r="K4626">
            <v>167</v>
          </cell>
          <cell r="L4626">
            <v>3.0630000000000001E-2</v>
          </cell>
          <cell r="M4626">
            <v>-19</v>
          </cell>
          <cell r="N4626">
            <v>15</v>
          </cell>
          <cell r="O4626">
            <v>1</v>
          </cell>
          <cell r="P4626">
            <v>37.832000000000001</v>
          </cell>
          <cell r="Q4626">
            <v>0</v>
          </cell>
          <cell r="R4626">
            <v>37.832000000000001</v>
          </cell>
        </row>
        <row r="4627">
          <cell r="A4627" t="str">
            <v xml:space="preserve">Промыш.21 КОР,6 </v>
          </cell>
          <cell r="B4627" t="str">
            <v xml:space="preserve">Промышленная 23 офис </v>
          </cell>
          <cell r="C4627" t="str">
            <v xml:space="preserve">Прочие </v>
          </cell>
          <cell r="D4627">
            <v>39.36</v>
          </cell>
          <cell r="E4627">
            <v>0</v>
          </cell>
          <cell r="F4627">
            <v>177.12</v>
          </cell>
          <cell r="G4627">
            <v>0.37</v>
          </cell>
          <cell r="H4627">
            <v>1.19</v>
          </cell>
          <cell r="I4627">
            <v>4.5999999999999996</v>
          </cell>
          <cell r="J4627" t="str">
            <v xml:space="preserve"> </v>
          </cell>
          <cell r="K4627">
            <v>167</v>
          </cell>
          <cell r="L4627">
            <v>3.0400000000000002E-3</v>
          </cell>
          <cell r="M4627">
            <v>-19</v>
          </cell>
          <cell r="N4627">
            <v>18</v>
          </cell>
          <cell r="O4627">
            <v>1</v>
          </cell>
          <cell r="P4627">
            <v>4.4390000000000001</v>
          </cell>
          <cell r="Q4627">
            <v>0</v>
          </cell>
          <cell r="R4627">
            <v>4.4390000000000001</v>
          </cell>
        </row>
        <row r="4628">
          <cell r="A4628" t="str">
            <v xml:space="preserve">Промыш.21 КОР,6 </v>
          </cell>
          <cell r="B4628" t="str">
            <v xml:space="preserve">Базовская 167/Северная 347 Адм.зд. </v>
          </cell>
          <cell r="C4628" t="str">
            <v xml:space="preserve">Прочие </v>
          </cell>
          <cell r="D4628">
            <v>375.3</v>
          </cell>
          <cell r="E4628">
            <v>0</v>
          </cell>
          <cell r="F4628">
            <v>1715</v>
          </cell>
          <cell r="G4628">
            <v>0.43</v>
          </cell>
          <cell r="H4628">
            <v>1.19</v>
          </cell>
          <cell r="I4628">
            <v>4.5999999999999996</v>
          </cell>
          <cell r="J4628" t="str">
            <v xml:space="preserve"> </v>
          </cell>
          <cell r="K4628">
            <v>167</v>
          </cell>
          <cell r="L4628">
            <v>3.4207999999999995E-2</v>
          </cell>
          <cell r="M4628">
            <v>-19</v>
          </cell>
          <cell r="N4628">
            <v>18</v>
          </cell>
          <cell r="O4628">
            <v>1</v>
          </cell>
          <cell r="P4628">
            <v>49.942999999999998</v>
          </cell>
          <cell r="Q4628">
            <v>0</v>
          </cell>
          <cell r="R4628">
            <v>49.942999999999998</v>
          </cell>
        </row>
        <row r="4629">
          <cell r="A4629" t="str">
            <v xml:space="preserve">Промыш.21 КОР,6 </v>
          </cell>
          <cell r="B4629" t="str">
            <v xml:space="preserve">Садовая 120 Л"А"ОФИС </v>
          </cell>
          <cell r="C4629" t="str">
            <v xml:space="preserve">Прочие </v>
          </cell>
          <cell r="D4629">
            <v>909.33</v>
          </cell>
          <cell r="E4629">
            <v>0</v>
          </cell>
          <cell r="F4629">
            <v>4091.97</v>
          </cell>
          <cell r="G4629">
            <v>0.43</v>
          </cell>
          <cell r="H4629">
            <v>1.19</v>
          </cell>
          <cell r="I4629">
            <v>4.5999999999999996</v>
          </cell>
          <cell r="J4629" t="str">
            <v xml:space="preserve"> </v>
          </cell>
          <cell r="K4629">
            <v>167</v>
          </cell>
          <cell r="L4629">
            <v>8.1620000000000012E-2</v>
          </cell>
          <cell r="M4629">
            <v>-19</v>
          </cell>
          <cell r="N4629">
            <v>18</v>
          </cell>
          <cell r="O4629">
            <v>1</v>
          </cell>
          <cell r="P4629">
            <v>119.164</v>
          </cell>
          <cell r="Q4629">
            <v>0</v>
          </cell>
          <cell r="R4629">
            <v>119.164</v>
          </cell>
        </row>
        <row r="4630">
          <cell r="A4630" t="str">
            <v xml:space="preserve">Промыш.21 КОР,6 </v>
          </cell>
          <cell r="B4630" t="str">
            <v xml:space="preserve">Промышленная 23/1 </v>
          </cell>
          <cell r="C4630" t="str">
            <v xml:space="preserve">Прочие </v>
          </cell>
          <cell r="D4630">
            <v>381.81</v>
          </cell>
          <cell r="E4630">
            <v>0</v>
          </cell>
          <cell r="F4630">
            <v>1718.13</v>
          </cell>
          <cell r="G4630">
            <v>0.43</v>
          </cell>
          <cell r="H4630">
            <v>1.19</v>
          </cell>
          <cell r="I4630">
            <v>4.5999999999999996</v>
          </cell>
          <cell r="J4630" t="str">
            <v xml:space="preserve"> </v>
          </cell>
          <cell r="K4630">
            <v>167</v>
          </cell>
          <cell r="L4630">
            <v>3.6122999999999995E-2</v>
          </cell>
          <cell r="M4630">
            <v>-19</v>
          </cell>
          <cell r="N4630">
            <v>20</v>
          </cell>
          <cell r="O4630">
            <v>1</v>
          </cell>
          <cell r="P4630">
            <v>57.459000000000003</v>
          </cell>
          <cell r="Q4630">
            <v>0</v>
          </cell>
          <cell r="R4630">
            <v>57.459000000000003</v>
          </cell>
        </row>
        <row r="4631">
          <cell r="A4631" t="str">
            <v xml:space="preserve">Промыш.21 КОР,6 </v>
          </cell>
          <cell r="B4631" t="str">
            <v xml:space="preserve">Садовая 157 Б кв 1 </v>
          </cell>
          <cell r="C4631" t="str">
            <v xml:space="preserve">Население </v>
          </cell>
          <cell r="D4631">
            <v>84.7</v>
          </cell>
          <cell r="E4631">
            <v>188</v>
          </cell>
          <cell r="F4631">
            <v>188.41</v>
          </cell>
          <cell r="G4631">
            <v>0.44</v>
          </cell>
          <cell r="H4631">
            <v>1.19</v>
          </cell>
          <cell r="I4631">
            <v>4.5999999999999996</v>
          </cell>
          <cell r="J4631" t="str">
            <v xml:space="preserve">2 </v>
          </cell>
          <cell r="K4631">
            <v>167</v>
          </cell>
          <cell r="L4631">
            <v>3.7709999999999996E-3</v>
          </cell>
          <cell r="M4631">
            <v>-19</v>
          </cell>
          <cell r="N4631">
            <v>18</v>
          </cell>
          <cell r="O4631">
            <v>1</v>
          </cell>
          <cell r="P4631">
            <v>5.5060000000000002</v>
          </cell>
          <cell r="Q4631">
            <v>11.238</v>
          </cell>
          <cell r="R4631">
            <v>11.238</v>
          </cell>
        </row>
        <row r="4632">
          <cell r="A4632" t="str">
            <v xml:space="preserve">Промыш.21 КОР,6 </v>
          </cell>
          <cell r="B4632" t="str">
            <v xml:space="preserve">Садовая 157 Б кв 2 </v>
          </cell>
          <cell r="C4632" t="str">
            <v xml:space="preserve">Население </v>
          </cell>
          <cell r="D4632">
            <v>69.900000000000006</v>
          </cell>
          <cell r="E4632">
            <v>197</v>
          </cell>
          <cell r="F4632">
            <v>197.05</v>
          </cell>
          <cell r="G4632">
            <v>0.44</v>
          </cell>
          <cell r="H4632">
            <v>1.19</v>
          </cell>
          <cell r="I4632">
            <v>4.5999999999999996</v>
          </cell>
          <cell r="J4632" t="str">
            <v xml:space="preserve">2 </v>
          </cell>
          <cell r="K4632">
            <v>167</v>
          </cell>
          <cell r="L4632">
            <v>3.9439999999999996E-3</v>
          </cell>
          <cell r="M4632">
            <v>-19</v>
          </cell>
          <cell r="N4632">
            <v>18</v>
          </cell>
          <cell r="O4632">
            <v>1</v>
          </cell>
          <cell r="P4632">
            <v>5.758</v>
          </cell>
          <cell r="Q4632">
            <v>9.2759999999999998</v>
          </cell>
          <cell r="R4632">
            <v>9.2759999999999998</v>
          </cell>
        </row>
        <row r="4633">
          <cell r="A4633" t="str">
            <v xml:space="preserve">Промыш.21 КОР,6 </v>
          </cell>
          <cell r="B4633" t="str">
            <v xml:space="preserve">Садовая 157 Б кв 3 </v>
          </cell>
          <cell r="C4633" t="str">
            <v xml:space="preserve">Население </v>
          </cell>
          <cell r="D4633">
            <v>28.9</v>
          </cell>
          <cell r="E4633">
            <v>119</v>
          </cell>
          <cell r="F4633">
            <v>119.16</v>
          </cell>
          <cell r="G4633">
            <v>0.44</v>
          </cell>
          <cell r="H4633">
            <v>1.19</v>
          </cell>
          <cell r="I4633">
            <v>4.5999999999999996</v>
          </cell>
          <cell r="J4633" t="str">
            <v xml:space="preserve">2 </v>
          </cell>
          <cell r="K4633">
            <v>167</v>
          </cell>
          <cell r="L4633">
            <v>2.385E-3</v>
          </cell>
          <cell r="M4633">
            <v>-19</v>
          </cell>
          <cell r="N4633">
            <v>18</v>
          </cell>
          <cell r="O4633">
            <v>1</v>
          </cell>
          <cell r="P4633">
            <v>3.4830000000000001</v>
          </cell>
          <cell r="Q4633">
            <v>3.8359999999999999</v>
          </cell>
          <cell r="R4633">
            <v>3.8359999999999999</v>
          </cell>
        </row>
        <row r="4634">
          <cell r="A4634" t="str">
            <v xml:space="preserve">Промыш.21 КОР,6 </v>
          </cell>
          <cell r="B4634" t="str">
            <v xml:space="preserve">Садовая 157 Б кв 4 </v>
          </cell>
          <cell r="C4634" t="str">
            <v xml:space="preserve">Население </v>
          </cell>
          <cell r="D4634">
            <v>40.299999999999997</v>
          </cell>
          <cell r="E4634">
            <v>0</v>
          </cell>
          <cell r="F4634">
            <v>166.13</v>
          </cell>
          <cell r="G4634">
            <v>0.44</v>
          </cell>
          <cell r="H4634">
            <v>1.19</v>
          </cell>
          <cell r="I4634">
            <v>4.5999999999999996</v>
          </cell>
          <cell r="J4634" t="str">
            <v xml:space="preserve">2 </v>
          </cell>
          <cell r="K4634">
            <v>167</v>
          </cell>
          <cell r="L4634">
            <v>3.3249999999999998E-3</v>
          </cell>
          <cell r="M4634">
            <v>-19</v>
          </cell>
          <cell r="N4634">
            <v>18</v>
          </cell>
          <cell r="O4634">
            <v>1</v>
          </cell>
          <cell r="P4634">
            <v>4.8550000000000004</v>
          </cell>
          <cell r="Q4634">
            <v>5.3460000000000001</v>
          </cell>
          <cell r="R4634">
            <v>5.3460000000000001</v>
          </cell>
        </row>
        <row r="4635">
          <cell r="A4635" t="str">
            <v xml:space="preserve">Промыш.21 КОР,6 </v>
          </cell>
          <cell r="B4635" t="str">
            <v xml:space="preserve">Садовая 157 Б кв 5 </v>
          </cell>
          <cell r="C4635" t="str">
            <v xml:space="preserve">Население </v>
          </cell>
          <cell r="D4635">
            <v>29.5</v>
          </cell>
          <cell r="E4635">
            <v>122</v>
          </cell>
          <cell r="F4635">
            <v>121.61</v>
          </cell>
          <cell r="G4635">
            <v>0.44</v>
          </cell>
          <cell r="H4635">
            <v>1.19</v>
          </cell>
          <cell r="I4635">
            <v>4.5999999999999996</v>
          </cell>
          <cell r="J4635" t="str">
            <v xml:space="preserve">2 </v>
          </cell>
          <cell r="K4635">
            <v>167</v>
          </cell>
          <cell r="L4635">
            <v>2.434E-3</v>
          </cell>
          <cell r="M4635">
            <v>-19</v>
          </cell>
          <cell r="N4635">
            <v>18</v>
          </cell>
          <cell r="O4635">
            <v>1</v>
          </cell>
          <cell r="P4635">
            <v>3.5529999999999999</v>
          </cell>
          <cell r="Q4635">
            <v>3.9140000000000001</v>
          </cell>
          <cell r="R4635">
            <v>3.9140000000000001</v>
          </cell>
        </row>
        <row r="4636">
          <cell r="A4636" t="str">
            <v xml:space="preserve">Промыш.21 КОР,6 </v>
          </cell>
          <cell r="B4636" t="str">
            <v xml:space="preserve">Садовая 157 Б кв 6 </v>
          </cell>
          <cell r="C4636" t="str">
            <v xml:space="preserve">Население </v>
          </cell>
          <cell r="D4636">
            <v>64.5</v>
          </cell>
          <cell r="E4636">
            <v>266</v>
          </cell>
          <cell r="F4636">
            <v>265.89999999999998</v>
          </cell>
          <cell r="G4636">
            <v>0.44</v>
          </cell>
          <cell r="H4636">
            <v>1.19</v>
          </cell>
          <cell r="I4636">
            <v>4.5999999999999996</v>
          </cell>
          <cell r="J4636" t="str">
            <v xml:space="preserve">2 </v>
          </cell>
          <cell r="K4636">
            <v>167</v>
          </cell>
          <cell r="L4636">
            <v>5.3219999999999995E-3</v>
          </cell>
          <cell r="M4636">
            <v>-19</v>
          </cell>
          <cell r="N4636">
            <v>18</v>
          </cell>
          <cell r="O4636">
            <v>1</v>
          </cell>
          <cell r="P4636">
            <v>7.77</v>
          </cell>
          <cell r="Q4636">
            <v>8.5579999999999998</v>
          </cell>
          <cell r="R4636">
            <v>8.5579999999999998</v>
          </cell>
        </row>
        <row r="4637">
          <cell r="A4637" t="str">
            <v xml:space="preserve">Промыш.21 КОР,6 </v>
          </cell>
          <cell r="B4637" t="str">
            <v xml:space="preserve">Садовая 120 ад зд </v>
          </cell>
          <cell r="C4637" t="str">
            <v xml:space="preserve">Прочие </v>
          </cell>
          <cell r="D4637">
            <v>867.2</v>
          </cell>
          <cell r="E4637">
            <v>3600</v>
          </cell>
          <cell r="F4637">
            <v>3754.38</v>
          </cell>
          <cell r="G4637">
            <v>0.43</v>
          </cell>
          <cell r="H4637">
            <v>1.19</v>
          </cell>
          <cell r="I4637">
            <v>4.5999999999999996</v>
          </cell>
          <cell r="J4637" t="str">
            <v xml:space="preserve"> </v>
          </cell>
          <cell r="K4637">
            <v>167</v>
          </cell>
          <cell r="L4637">
            <v>7.4280000000000013E-2</v>
          </cell>
          <cell r="M4637">
            <v>-19</v>
          </cell>
          <cell r="N4637">
            <v>18</v>
          </cell>
          <cell r="O4637">
            <v>1</v>
          </cell>
          <cell r="P4637">
            <v>108.447</v>
          </cell>
          <cell r="Q4637">
            <v>0</v>
          </cell>
          <cell r="R4637">
            <v>108.447</v>
          </cell>
        </row>
        <row r="4638">
          <cell r="A4638" t="str">
            <v xml:space="preserve">Промыш.21 КОР,6 </v>
          </cell>
          <cell r="B4638" t="str">
            <v xml:space="preserve">Садовая 157 Б кв 7 </v>
          </cell>
          <cell r="C4638" t="str">
            <v xml:space="preserve">Население </v>
          </cell>
          <cell r="D4638">
            <v>35</v>
          </cell>
          <cell r="E4638">
            <v>144</v>
          </cell>
          <cell r="F4638">
            <v>144.29</v>
          </cell>
          <cell r="G4638">
            <v>0.44</v>
          </cell>
          <cell r="H4638">
            <v>1.19</v>
          </cell>
          <cell r="I4638">
            <v>4.5999999999999996</v>
          </cell>
          <cell r="J4638" t="str">
            <v xml:space="preserve">2 </v>
          </cell>
          <cell r="K4638">
            <v>167</v>
          </cell>
          <cell r="L4638">
            <v>2.8879999999999999E-3</v>
          </cell>
          <cell r="M4638">
            <v>-19</v>
          </cell>
          <cell r="N4638">
            <v>18</v>
          </cell>
          <cell r="O4638">
            <v>1</v>
          </cell>
          <cell r="P4638">
            <v>4.2160000000000002</v>
          </cell>
          <cell r="Q4638">
            <v>4.6429999999999998</v>
          </cell>
          <cell r="R4638">
            <v>4.6429999999999998</v>
          </cell>
        </row>
        <row r="4639">
          <cell r="A4639" t="str">
            <v xml:space="preserve">Промыш.21 КОР,6 </v>
          </cell>
          <cell r="B4639" t="str">
            <v xml:space="preserve">Садовая 157 Б кв 8 </v>
          </cell>
          <cell r="C4639" t="str">
            <v xml:space="preserve">Население </v>
          </cell>
          <cell r="D4639">
            <v>41.9</v>
          </cell>
          <cell r="E4639">
            <v>173</v>
          </cell>
          <cell r="F4639">
            <v>172.72</v>
          </cell>
          <cell r="G4639">
            <v>0.44</v>
          </cell>
          <cell r="H4639">
            <v>1.19</v>
          </cell>
          <cell r="I4639">
            <v>4.5999999999999996</v>
          </cell>
          <cell r="J4639" t="str">
            <v xml:space="preserve">2 </v>
          </cell>
          <cell r="K4639">
            <v>167</v>
          </cell>
          <cell r="L4639">
            <v>3.457E-3</v>
          </cell>
          <cell r="M4639">
            <v>-19</v>
          </cell>
          <cell r="N4639">
            <v>18</v>
          </cell>
          <cell r="O4639">
            <v>1</v>
          </cell>
          <cell r="P4639">
            <v>5.0469999999999997</v>
          </cell>
          <cell r="Q4639">
            <v>5.5609999999999999</v>
          </cell>
          <cell r="R4639">
            <v>5.5609999999999999</v>
          </cell>
        </row>
        <row r="4640">
          <cell r="A4640" t="str">
            <v xml:space="preserve">Промыш.21 КОР,6 </v>
          </cell>
          <cell r="B4640" t="str">
            <v xml:space="preserve">Садовая 157 Б кв 9 </v>
          </cell>
          <cell r="C4640" t="str">
            <v xml:space="preserve">Население </v>
          </cell>
          <cell r="D4640">
            <v>40</v>
          </cell>
          <cell r="E4640">
            <v>165</v>
          </cell>
          <cell r="F4640">
            <v>164.88</v>
          </cell>
          <cell r="G4640">
            <v>0.44</v>
          </cell>
          <cell r="H4640">
            <v>1.19</v>
          </cell>
          <cell r="I4640">
            <v>4.5999999999999996</v>
          </cell>
          <cell r="J4640" t="str">
            <v xml:space="preserve">2 </v>
          </cell>
          <cell r="K4640">
            <v>167</v>
          </cell>
          <cell r="L4640">
            <v>3.3E-3</v>
          </cell>
          <cell r="M4640">
            <v>-19</v>
          </cell>
          <cell r="N4640">
            <v>18</v>
          </cell>
          <cell r="O4640">
            <v>1</v>
          </cell>
          <cell r="P4640">
            <v>4.8170000000000002</v>
          </cell>
          <cell r="Q4640">
            <v>5.3070000000000004</v>
          </cell>
          <cell r="R4640">
            <v>5.3070000000000004</v>
          </cell>
        </row>
        <row r="4641">
          <cell r="A4641" t="str">
            <v xml:space="preserve">Промыш.21 КОР,6 </v>
          </cell>
          <cell r="B4641" t="str">
            <v xml:space="preserve">Садовая 157 Б кв 10 </v>
          </cell>
          <cell r="C4641" t="str">
            <v xml:space="preserve">Население </v>
          </cell>
          <cell r="D4641">
            <v>28.7</v>
          </cell>
          <cell r="E4641">
            <v>118</v>
          </cell>
          <cell r="F4641">
            <v>118.31</v>
          </cell>
          <cell r="G4641">
            <v>0.44</v>
          </cell>
          <cell r="H4641">
            <v>1.19</v>
          </cell>
          <cell r="I4641">
            <v>4.5999999999999996</v>
          </cell>
          <cell r="J4641" t="str">
            <v xml:space="preserve">2 </v>
          </cell>
          <cell r="K4641">
            <v>167</v>
          </cell>
          <cell r="L4641">
            <v>2.3679999999999999E-3</v>
          </cell>
          <cell r="M4641">
            <v>-19</v>
          </cell>
          <cell r="N4641">
            <v>18</v>
          </cell>
          <cell r="O4641">
            <v>1</v>
          </cell>
          <cell r="P4641">
            <v>3.4569999999999999</v>
          </cell>
          <cell r="Q4641">
            <v>3.8090000000000002</v>
          </cell>
          <cell r="R4641">
            <v>3.8090000000000002</v>
          </cell>
        </row>
        <row r="4642">
          <cell r="A4642" t="str">
            <v xml:space="preserve">Промыш.21 КОР,6 </v>
          </cell>
          <cell r="B4642" t="str">
            <v xml:space="preserve">Садовая 157 Б кв 11 </v>
          </cell>
          <cell r="C4642" t="str">
            <v xml:space="preserve">Население </v>
          </cell>
          <cell r="D4642">
            <v>48.2</v>
          </cell>
          <cell r="E4642">
            <v>199</v>
          </cell>
          <cell r="F4642">
            <v>198.7</v>
          </cell>
          <cell r="G4642">
            <v>0.44</v>
          </cell>
          <cell r="H4642">
            <v>1.19</v>
          </cell>
          <cell r="I4642">
            <v>4.5999999999999996</v>
          </cell>
          <cell r="J4642" t="str">
            <v xml:space="preserve">2 </v>
          </cell>
          <cell r="K4642">
            <v>167</v>
          </cell>
          <cell r="L4642">
            <v>3.9769999999999996E-3</v>
          </cell>
          <cell r="M4642">
            <v>-19</v>
          </cell>
          <cell r="N4642">
            <v>18</v>
          </cell>
          <cell r="O4642">
            <v>1</v>
          </cell>
          <cell r="P4642">
            <v>5.8070000000000004</v>
          </cell>
          <cell r="Q4642">
            <v>6.3959999999999999</v>
          </cell>
          <cell r="R4642">
            <v>6.3959999999999999</v>
          </cell>
        </row>
        <row r="4643">
          <cell r="A4643" t="str">
            <v xml:space="preserve">Промыш.21 КОР,6 </v>
          </cell>
          <cell r="B4643" t="str">
            <v xml:space="preserve">Садовая 157 Б кв 12 </v>
          </cell>
          <cell r="C4643" t="str">
            <v xml:space="preserve">Население </v>
          </cell>
          <cell r="D4643">
            <v>46.5</v>
          </cell>
          <cell r="E4643">
            <v>192</v>
          </cell>
          <cell r="F4643">
            <v>191.71</v>
          </cell>
          <cell r="G4643">
            <v>0.44</v>
          </cell>
          <cell r="H4643">
            <v>1.19</v>
          </cell>
          <cell r="I4643">
            <v>4.5999999999999996</v>
          </cell>
          <cell r="J4643" t="str">
            <v xml:space="preserve">2 </v>
          </cell>
          <cell r="K4643">
            <v>167</v>
          </cell>
          <cell r="L4643">
            <v>3.8369999999999997E-3</v>
          </cell>
          <cell r="M4643">
            <v>-19</v>
          </cell>
          <cell r="N4643">
            <v>18</v>
          </cell>
          <cell r="O4643">
            <v>1</v>
          </cell>
          <cell r="P4643">
            <v>5.6020000000000003</v>
          </cell>
          <cell r="Q4643">
            <v>6.1689999999999996</v>
          </cell>
          <cell r="R4643">
            <v>6.1689999999999996</v>
          </cell>
        </row>
        <row r="4644">
          <cell r="A4644" t="str">
            <v xml:space="preserve">Промыш.21 КОР,6 </v>
          </cell>
          <cell r="B4644" t="str">
            <v xml:space="preserve">Садовая 157 Б кв  13 </v>
          </cell>
          <cell r="C4644" t="str">
            <v xml:space="preserve">Население </v>
          </cell>
          <cell r="D4644">
            <v>40.4</v>
          </cell>
          <cell r="E4644">
            <v>167</v>
          </cell>
          <cell r="F4644">
            <v>166.53</v>
          </cell>
          <cell r="G4644">
            <v>0.44</v>
          </cell>
          <cell r="H4644">
            <v>1.19</v>
          </cell>
          <cell r="I4644">
            <v>4.5999999999999996</v>
          </cell>
          <cell r="J4644" t="str">
            <v xml:space="preserve">2 </v>
          </cell>
          <cell r="K4644">
            <v>167</v>
          </cell>
          <cell r="L4644">
            <v>3.333E-3</v>
          </cell>
          <cell r="M4644">
            <v>-19</v>
          </cell>
          <cell r="N4644">
            <v>18</v>
          </cell>
          <cell r="O4644">
            <v>1</v>
          </cell>
          <cell r="P4644">
            <v>4.867</v>
          </cell>
          <cell r="Q4644">
            <v>5.3620000000000001</v>
          </cell>
          <cell r="R4644">
            <v>5.3620000000000001</v>
          </cell>
        </row>
        <row r="4645">
          <cell r="A4645" t="str">
            <v xml:space="preserve">Промыш.21 КОР,6 </v>
          </cell>
          <cell r="B4645" t="str">
            <v xml:space="preserve">Садовая 157 Б кв 14 </v>
          </cell>
          <cell r="C4645" t="str">
            <v xml:space="preserve">Население </v>
          </cell>
          <cell r="D4645">
            <v>28.8</v>
          </cell>
          <cell r="E4645">
            <v>119</v>
          </cell>
          <cell r="F4645">
            <v>118.71</v>
          </cell>
          <cell r="G4645">
            <v>0.44</v>
          </cell>
          <cell r="H4645">
            <v>1.19</v>
          </cell>
          <cell r="I4645">
            <v>4.5999999999999996</v>
          </cell>
          <cell r="J4645" t="str">
            <v xml:space="preserve">2 </v>
          </cell>
          <cell r="K4645">
            <v>167</v>
          </cell>
          <cell r="L4645">
            <v>2.3760000000000001E-3</v>
          </cell>
          <cell r="M4645">
            <v>-19</v>
          </cell>
          <cell r="N4645">
            <v>18</v>
          </cell>
          <cell r="O4645">
            <v>1</v>
          </cell>
          <cell r="P4645">
            <v>3.4689999999999999</v>
          </cell>
          <cell r="Q4645">
            <v>3.819</v>
          </cell>
          <cell r="R4645">
            <v>3.819</v>
          </cell>
        </row>
        <row r="4646">
          <cell r="A4646" t="str">
            <v xml:space="preserve">Промыш.21 КОР,6 </v>
          </cell>
          <cell r="B4646" t="str">
            <v xml:space="preserve">Садовая 157 Б кв 15 </v>
          </cell>
          <cell r="C4646" t="str">
            <v xml:space="preserve">Население </v>
          </cell>
          <cell r="D4646">
            <v>49.4</v>
          </cell>
          <cell r="E4646">
            <v>204</v>
          </cell>
          <cell r="F4646">
            <v>203.65</v>
          </cell>
          <cell r="G4646">
            <v>0.44</v>
          </cell>
          <cell r="H4646">
            <v>1.19</v>
          </cell>
          <cell r="I4646">
            <v>4.5999999999999996</v>
          </cell>
          <cell r="J4646" t="str">
            <v xml:space="preserve">2 </v>
          </cell>
          <cell r="K4646">
            <v>167</v>
          </cell>
          <cell r="L4646">
            <v>4.0759999999999998E-3</v>
          </cell>
          <cell r="M4646">
            <v>-19</v>
          </cell>
          <cell r="N4646">
            <v>18</v>
          </cell>
          <cell r="O4646">
            <v>1</v>
          </cell>
          <cell r="P4646">
            <v>5.9510000000000005</v>
          </cell>
          <cell r="Q4646">
            <v>6.556</v>
          </cell>
          <cell r="R4646">
            <v>6.556</v>
          </cell>
        </row>
        <row r="4647">
          <cell r="A4647" t="str">
            <v xml:space="preserve">Промыш.21 КОР,6 </v>
          </cell>
          <cell r="B4647" t="str">
            <v xml:space="preserve">Садовая 157 Б кв 16 </v>
          </cell>
          <cell r="C4647" t="str">
            <v xml:space="preserve">Население </v>
          </cell>
          <cell r="D4647">
            <v>47.7</v>
          </cell>
          <cell r="E4647">
            <v>197</v>
          </cell>
          <cell r="F4647">
            <v>196.65</v>
          </cell>
          <cell r="G4647">
            <v>0.44</v>
          </cell>
          <cell r="H4647">
            <v>1.19</v>
          </cell>
          <cell r="I4647">
            <v>4.5999999999999996</v>
          </cell>
          <cell r="J4647" t="str">
            <v xml:space="preserve">2 </v>
          </cell>
          <cell r="K4647">
            <v>167</v>
          </cell>
          <cell r="L4647">
            <v>3.9359999999999994E-3</v>
          </cell>
          <cell r="M4647">
            <v>-19</v>
          </cell>
          <cell r="N4647">
            <v>18</v>
          </cell>
          <cell r="O4647">
            <v>1</v>
          </cell>
          <cell r="P4647">
            <v>5.7469999999999999</v>
          </cell>
          <cell r="Q4647">
            <v>6.33</v>
          </cell>
          <cell r="R4647">
            <v>6.33</v>
          </cell>
        </row>
        <row r="4648">
          <cell r="A4648" t="str">
            <v xml:space="preserve">Промыш.21 КОР,6 </v>
          </cell>
          <cell r="B4648" t="str">
            <v xml:space="preserve">Садовая 157 лит."Е1.Е.Д.К" </v>
          </cell>
          <cell r="C4648" t="str">
            <v xml:space="preserve">Прочие </v>
          </cell>
          <cell r="D4648">
            <v>188</v>
          </cell>
          <cell r="E4648">
            <v>0</v>
          </cell>
          <cell r="F4648">
            <v>1947.45</v>
          </cell>
          <cell r="G4648">
            <v>0.5</v>
          </cell>
          <cell r="H4648">
            <v>1.19</v>
          </cell>
          <cell r="I4648">
            <v>4.5999999999999996</v>
          </cell>
          <cell r="J4648" t="str">
            <v xml:space="preserve"> </v>
          </cell>
          <cell r="K4648">
            <v>167</v>
          </cell>
          <cell r="L4648">
            <v>4.0285000000000001E-2</v>
          </cell>
          <cell r="M4648">
            <v>-19</v>
          </cell>
          <cell r="N4648">
            <v>14</v>
          </cell>
          <cell r="O4648">
            <v>1</v>
          </cell>
          <cell r="P4648">
            <v>46.372999999999998</v>
          </cell>
          <cell r="Q4648">
            <v>0</v>
          </cell>
          <cell r="R4648">
            <v>46.372999999999998</v>
          </cell>
        </row>
        <row r="4649">
          <cell r="A4649" t="str">
            <v xml:space="preserve">Промыш.21 КОР,6 </v>
          </cell>
          <cell r="B4649" t="str">
            <v xml:space="preserve">Садовая 157 магазин </v>
          </cell>
          <cell r="C4649" t="str">
            <v xml:space="preserve">Прочие </v>
          </cell>
          <cell r="D4649">
            <v>48.62</v>
          </cell>
          <cell r="E4649">
            <v>0</v>
          </cell>
          <cell r="F4649">
            <v>236.85</v>
          </cell>
          <cell r="G4649">
            <v>0.5</v>
          </cell>
          <cell r="H4649">
            <v>1.19</v>
          </cell>
          <cell r="I4649">
            <v>4.5999999999999996</v>
          </cell>
          <cell r="J4649" t="str">
            <v xml:space="preserve"> </v>
          </cell>
          <cell r="K4649">
            <v>167</v>
          </cell>
          <cell r="L4649">
            <v>5.0479999999999995E-3</v>
          </cell>
          <cell r="M4649">
            <v>-19</v>
          </cell>
          <cell r="N4649">
            <v>15</v>
          </cell>
          <cell r="O4649">
            <v>1</v>
          </cell>
          <cell r="P4649">
            <v>6.2359999999999998</v>
          </cell>
          <cell r="Q4649">
            <v>0</v>
          </cell>
          <cell r="R4649">
            <v>6.2359999999999998</v>
          </cell>
        </row>
        <row r="4650">
          <cell r="A4650" t="str">
            <v xml:space="preserve">Промыш.21 КОР,6 </v>
          </cell>
          <cell r="B4650" t="str">
            <v xml:space="preserve">Садовая 157лит."Ц.М.В1.Т,У.Х" </v>
          </cell>
          <cell r="C4650" t="str">
            <v xml:space="preserve">Прочие </v>
          </cell>
          <cell r="D4650">
            <v>2897.05</v>
          </cell>
          <cell r="E4650">
            <v>259</v>
          </cell>
          <cell r="F4650">
            <v>13708.75</v>
          </cell>
          <cell r="G4650">
            <v>0.5</v>
          </cell>
          <cell r="H4650">
            <v>1.19</v>
          </cell>
          <cell r="I4650">
            <v>4.5999999999999996</v>
          </cell>
          <cell r="J4650" t="str">
            <v xml:space="preserve"> </v>
          </cell>
          <cell r="K4650">
            <v>167</v>
          </cell>
          <cell r="L4650">
            <v>0.30076700000000001</v>
          </cell>
          <cell r="M4650">
            <v>-19</v>
          </cell>
          <cell r="N4650">
            <v>16</v>
          </cell>
          <cell r="O4650">
            <v>1</v>
          </cell>
          <cell r="P4650">
            <v>395.32100000000003</v>
          </cell>
          <cell r="Q4650">
            <v>0</v>
          </cell>
          <cell r="R4650">
            <v>395.32100000000003</v>
          </cell>
        </row>
        <row r="4651">
          <cell r="A4651" t="str">
            <v xml:space="preserve">Промыш.21 КОР,6 </v>
          </cell>
          <cell r="B4651" t="str">
            <v xml:space="preserve">Садовая 157лит."Ш.В.Г.Ч" </v>
          </cell>
          <cell r="C4651" t="str">
            <v xml:space="preserve">Прочие </v>
          </cell>
          <cell r="D4651">
            <v>791.19</v>
          </cell>
          <cell r="E4651">
            <v>0</v>
          </cell>
          <cell r="F4651">
            <v>3541.5</v>
          </cell>
          <cell r="G4651">
            <v>0.5</v>
          </cell>
          <cell r="H4651">
            <v>1.19</v>
          </cell>
          <cell r="I4651">
            <v>4.5999999999999996</v>
          </cell>
          <cell r="J4651" t="str">
            <v xml:space="preserve"> </v>
          </cell>
          <cell r="K4651">
            <v>167</v>
          </cell>
          <cell r="L4651">
            <v>8.2140000000000005E-2</v>
          </cell>
          <cell r="M4651">
            <v>-19</v>
          </cell>
          <cell r="N4651">
            <v>18</v>
          </cell>
          <cell r="O4651">
            <v>1</v>
          </cell>
          <cell r="P4651">
            <v>119.923</v>
          </cell>
          <cell r="Q4651">
            <v>0</v>
          </cell>
          <cell r="R4651">
            <v>119.923</v>
          </cell>
        </row>
        <row r="4652">
          <cell r="A4652" t="str">
            <v xml:space="preserve">Промыш.21 КОР,6 </v>
          </cell>
          <cell r="B4652" t="str">
            <v xml:space="preserve">Северная 347 аптека </v>
          </cell>
          <cell r="C4652" t="str">
            <v xml:space="preserve">Прочие </v>
          </cell>
          <cell r="D4652">
            <v>69.69</v>
          </cell>
          <cell r="E4652">
            <v>0</v>
          </cell>
          <cell r="F4652">
            <v>257.83999999999997</v>
          </cell>
          <cell r="G4652">
            <v>0.36</v>
          </cell>
          <cell r="H4652">
            <v>1.19</v>
          </cell>
          <cell r="I4652">
            <v>4.5999999999999996</v>
          </cell>
          <cell r="J4652" t="str">
            <v xml:space="preserve"> </v>
          </cell>
          <cell r="K4652">
            <v>167</v>
          </cell>
          <cell r="L4652">
            <v>4.2459999999999998E-3</v>
          </cell>
          <cell r="M4652">
            <v>-19</v>
          </cell>
          <cell r="N4652">
            <v>18</v>
          </cell>
          <cell r="O4652">
            <v>1</v>
          </cell>
          <cell r="P4652">
            <v>6.1989999999999998</v>
          </cell>
          <cell r="Q4652">
            <v>0</v>
          </cell>
          <cell r="R4652">
            <v>6.1989999999999998</v>
          </cell>
        </row>
        <row r="4653">
          <cell r="A4653" t="str">
            <v xml:space="preserve">Промыш.21 КОР,6 </v>
          </cell>
          <cell r="B4653" t="str">
            <v xml:space="preserve">Промышленная 25/8 ВНС </v>
          </cell>
          <cell r="C4653" t="str">
            <v xml:space="preserve">Прочие </v>
          </cell>
          <cell r="D4653">
            <v>60.96</v>
          </cell>
          <cell r="E4653">
            <v>0</v>
          </cell>
          <cell r="F4653">
            <v>274.3</v>
          </cell>
          <cell r="G4653">
            <v>1.05</v>
          </cell>
          <cell r="H4653">
            <v>1.19</v>
          </cell>
          <cell r="I4653">
            <v>4.5999999999999996</v>
          </cell>
          <cell r="J4653" t="str">
            <v xml:space="preserve"> </v>
          </cell>
          <cell r="K4653">
            <v>167</v>
          </cell>
          <cell r="L4653">
            <v>1.336E-2</v>
          </cell>
          <cell r="M4653">
            <v>-19</v>
          </cell>
          <cell r="N4653">
            <v>18</v>
          </cell>
          <cell r="O4653">
            <v>1</v>
          </cell>
          <cell r="P4653">
            <v>19.506</v>
          </cell>
          <cell r="Q4653">
            <v>0</v>
          </cell>
          <cell r="R4653">
            <v>19.506</v>
          </cell>
        </row>
        <row r="4654">
          <cell r="A4654" t="str">
            <v xml:space="preserve">Итого по котельной </v>
          </cell>
          <cell r="B4654" t="str">
            <v xml:space="preserve">собственное ---------------------------- </v>
          </cell>
          <cell r="C4654" t="str">
            <v xml:space="preserve">По всем группам </v>
          </cell>
          <cell r="D4654">
            <v>99264.959999999977</v>
          </cell>
          <cell r="E4654">
            <v>336620</v>
          </cell>
          <cell r="F4654">
            <v>456235.15</v>
          </cell>
          <cell r="H4654">
            <v>1.19</v>
          </cell>
          <cell r="L4654">
            <v>6.5213699999999992</v>
          </cell>
          <cell r="P4654">
            <v>9463.7380000000012</v>
          </cell>
          <cell r="Q4654">
            <v>9008.3359999999993</v>
          </cell>
          <cell r="R4654">
            <v>11032.58</v>
          </cell>
        </row>
        <row r="4655">
          <cell r="A4655" t="str">
            <v xml:space="preserve"> </v>
          </cell>
          <cell r="B4655" t="str">
            <v xml:space="preserve"> </v>
          </cell>
          <cell r="C4655" t="str">
            <v xml:space="preserve">Бюджет </v>
          </cell>
          <cell r="D4655">
            <v>3610.79</v>
          </cell>
          <cell r="E4655">
            <v>0</v>
          </cell>
          <cell r="F4655">
            <v>16248.61</v>
          </cell>
          <cell r="H4655">
            <v>1.19</v>
          </cell>
          <cell r="L4655">
            <v>0.27948299999999998</v>
          </cell>
          <cell r="P4655">
            <v>423.05099999999999</v>
          </cell>
          <cell r="Q4655">
            <v>0</v>
          </cell>
          <cell r="R4655">
            <v>423.05099999999999</v>
          </cell>
        </row>
        <row r="4656">
          <cell r="A4656" t="str">
            <v xml:space="preserve"> </v>
          </cell>
          <cell r="B4656" t="str">
            <v xml:space="preserve"> </v>
          </cell>
          <cell r="C4656" t="str">
            <v xml:space="preserve">"Население" в т.ч. "Жилзаказчик" </v>
          </cell>
          <cell r="D4656">
            <v>54596.3</v>
          </cell>
          <cell r="E4656">
            <v>207409</v>
          </cell>
          <cell r="F4656">
            <v>225831.42999999993</v>
          </cell>
          <cell r="H4656">
            <v>1.19</v>
          </cell>
          <cell r="L4656">
            <v>3.9116799999999996</v>
          </cell>
          <cell r="P4656">
            <v>5710.9679999999998</v>
          </cell>
          <cell r="Q4656">
            <v>5541.128999999999</v>
          </cell>
          <cell r="R4656">
            <v>5541.128999999999</v>
          </cell>
        </row>
        <row r="4657">
          <cell r="A4657" t="str">
            <v xml:space="preserve"> </v>
          </cell>
          <cell r="B4657" t="str">
            <v xml:space="preserve"> </v>
          </cell>
          <cell r="C4657" t="str">
            <v xml:space="preserve">Жилзаказчик </v>
          </cell>
          <cell r="D4657">
            <v>21559.4</v>
          </cell>
          <cell r="E4657">
            <v>77355</v>
          </cell>
          <cell r="F4657">
            <v>89345.98</v>
          </cell>
          <cell r="H4657">
            <v>1.19</v>
          </cell>
          <cell r="L4657">
            <v>1.558451</v>
          </cell>
          <cell r="P4657">
            <v>2275.3029999999999</v>
          </cell>
          <cell r="Q4657">
            <v>2229.8049999999998</v>
          </cell>
          <cell r="R4657">
            <v>2229.8049999999998</v>
          </cell>
        </row>
        <row r="4658">
          <cell r="A4658" t="str">
            <v xml:space="preserve"> </v>
          </cell>
          <cell r="B4658" t="str">
            <v xml:space="preserve"> </v>
          </cell>
          <cell r="C4658" t="str">
            <v xml:space="preserve">Прочие </v>
          </cell>
          <cell r="D4658">
            <v>9065.7999999999993</v>
          </cell>
          <cell r="E4658">
            <v>4034</v>
          </cell>
          <cell r="F4658">
            <v>42197.87</v>
          </cell>
          <cell r="H4658">
            <v>1.19</v>
          </cell>
          <cell r="L4658">
            <v>0.84832699999999994</v>
          </cell>
          <cell r="P4658">
            <v>1152.4280000000001</v>
          </cell>
          <cell r="Q4658">
            <v>0</v>
          </cell>
          <cell r="R4658">
            <v>1152.4280000000001</v>
          </cell>
        </row>
        <row r="4659">
          <cell r="A4659" t="str">
            <v xml:space="preserve"> </v>
          </cell>
          <cell r="B4659" t="str">
            <v xml:space="preserve"> </v>
          </cell>
          <cell r="C4659" t="str">
            <v xml:space="preserve">ИТП Бюджет </v>
          </cell>
          <cell r="D4659">
            <v>3155.6400000000003</v>
          </cell>
          <cell r="E4659">
            <v>32002</v>
          </cell>
          <cell r="F4659">
            <v>14200.4</v>
          </cell>
          <cell r="H4659">
            <v>1.19</v>
          </cell>
          <cell r="L4659">
            <v>0.27894000000000002</v>
          </cell>
          <cell r="P4659">
            <v>421.02499999999998</v>
          </cell>
          <cell r="Q4659">
            <v>0</v>
          </cell>
          <cell r="R4659">
            <v>421.02499999999998</v>
          </cell>
        </row>
        <row r="4660">
          <cell r="A4660" t="str">
            <v xml:space="preserve"> </v>
          </cell>
          <cell r="B4660" t="str">
            <v xml:space="preserve"> </v>
          </cell>
          <cell r="C4660" t="str">
            <v xml:space="preserve">ИТП Население </v>
          </cell>
          <cell r="D4660">
            <v>28509.699999999997</v>
          </cell>
          <cell r="E4660">
            <v>93175</v>
          </cell>
          <cell r="F4660">
            <v>155773</v>
          </cell>
          <cell r="H4660">
            <v>1.19</v>
          </cell>
          <cell r="L4660">
            <v>1.18394</v>
          </cell>
          <cell r="P4660">
            <v>1728.5260000000001</v>
          </cell>
          <cell r="Q4660">
            <v>3467.2069999999999</v>
          </cell>
          <cell r="R4660">
            <v>3467.2069999999999</v>
          </cell>
        </row>
        <row r="4661">
          <cell r="A4661" t="str">
            <v xml:space="preserve"> </v>
          </cell>
          <cell r="B4661" t="str">
            <v xml:space="preserve"> </v>
          </cell>
          <cell r="C4661" t="str">
            <v xml:space="preserve">ИТП Прочие </v>
          </cell>
          <cell r="D4661">
            <v>326.73</v>
          </cell>
          <cell r="E4661">
            <v>0</v>
          </cell>
          <cell r="F4661">
            <v>1983.84</v>
          </cell>
          <cell r="H4661">
            <v>1.19</v>
          </cell>
          <cell r="L4661">
            <v>1.9E-2</v>
          </cell>
          <cell r="P4661">
            <v>27.74</v>
          </cell>
          <cell r="Q4661">
            <v>0</v>
          </cell>
          <cell r="R4661">
            <v>27.74</v>
          </cell>
        </row>
        <row r="4662">
          <cell r="A4662" t="str">
            <v>Тепловые потери в наружных сетях потребителей</v>
          </cell>
          <cell r="H4662">
            <v>1.19</v>
          </cell>
        </row>
        <row r="4663">
          <cell r="A4663" t="str">
            <v xml:space="preserve">Пушкина 51 </v>
          </cell>
          <cell r="B4663" t="str">
            <v xml:space="preserve">Красноармейская 1 фил.б-ки </v>
          </cell>
          <cell r="C4663" t="str">
            <v xml:space="preserve">Бюджет </v>
          </cell>
          <cell r="D4663">
            <v>136.37</v>
          </cell>
          <cell r="E4663">
            <v>0</v>
          </cell>
          <cell r="F4663">
            <v>504.57</v>
          </cell>
          <cell r="G4663">
            <v>0.37</v>
          </cell>
          <cell r="H4663">
            <v>1.19</v>
          </cell>
          <cell r="I4663">
            <v>4.5999999999999996</v>
          </cell>
          <cell r="J4663" t="str">
            <v xml:space="preserve"> </v>
          </cell>
          <cell r="K4663">
            <v>167</v>
          </cell>
          <cell r="L4663">
            <v>8.660000000000001E-3</v>
          </cell>
          <cell r="M4663">
            <v>-19</v>
          </cell>
          <cell r="N4663">
            <v>18</v>
          </cell>
          <cell r="O4663">
            <v>1</v>
          </cell>
          <cell r="P4663">
            <v>12.644</v>
          </cell>
          <cell r="Q4663">
            <v>0</v>
          </cell>
          <cell r="R4663">
            <v>12.644</v>
          </cell>
        </row>
        <row r="4664">
          <cell r="A4664" t="str">
            <v xml:space="preserve">Пушкина 51 </v>
          </cell>
          <cell r="B4664" t="str">
            <v xml:space="preserve">Пушкина47/Красноармейская1 Офис </v>
          </cell>
          <cell r="C4664" t="str">
            <v xml:space="preserve">Прочие </v>
          </cell>
          <cell r="D4664">
            <v>54.95</v>
          </cell>
          <cell r="E4664">
            <v>0</v>
          </cell>
          <cell r="F4664">
            <v>247.26</v>
          </cell>
          <cell r="G4664">
            <v>0.43</v>
          </cell>
          <cell r="H4664">
            <v>1.19</v>
          </cell>
          <cell r="I4664">
            <v>4.5999999999999996</v>
          </cell>
          <cell r="J4664" t="str">
            <v xml:space="preserve"> </v>
          </cell>
          <cell r="K4664">
            <v>167</v>
          </cell>
          <cell r="L4664">
            <v>4.9319999999999998E-3</v>
          </cell>
          <cell r="M4664">
            <v>-19</v>
          </cell>
          <cell r="N4664">
            <v>18</v>
          </cell>
          <cell r="O4664">
            <v>1</v>
          </cell>
          <cell r="P4664">
            <v>7.202</v>
          </cell>
          <cell r="Q4664">
            <v>0</v>
          </cell>
          <cell r="R4664">
            <v>7.202</v>
          </cell>
        </row>
        <row r="4665">
          <cell r="A4665" t="str">
            <v xml:space="preserve">Пушкина 51 </v>
          </cell>
          <cell r="B4665" t="str">
            <v xml:space="preserve">Красная 6 Адм зд Лит Б </v>
          </cell>
          <cell r="C4665" t="str">
            <v xml:space="preserve">Бюджет </v>
          </cell>
          <cell r="D4665">
            <v>3876.36</v>
          </cell>
          <cell r="E4665">
            <v>0</v>
          </cell>
          <cell r="F4665">
            <v>17443.64</v>
          </cell>
          <cell r="G4665">
            <v>0.32</v>
          </cell>
          <cell r="H4665">
            <v>1.19</v>
          </cell>
          <cell r="I4665">
            <v>4.5999999999999996</v>
          </cell>
          <cell r="J4665" t="str">
            <v xml:space="preserve"> </v>
          </cell>
          <cell r="K4665">
            <v>167</v>
          </cell>
          <cell r="L4665">
            <v>0.25892999999999999</v>
          </cell>
          <cell r="M4665">
            <v>-19</v>
          </cell>
          <cell r="N4665">
            <v>18</v>
          </cell>
          <cell r="O4665">
            <v>1</v>
          </cell>
          <cell r="P4665">
            <v>378.03199999999998</v>
          </cell>
          <cell r="Q4665">
            <v>0</v>
          </cell>
          <cell r="R4665">
            <v>378.03199999999998</v>
          </cell>
        </row>
        <row r="4666">
          <cell r="A4666" t="str">
            <v xml:space="preserve">Пушкина 51 </v>
          </cell>
          <cell r="B4666" t="str">
            <v xml:space="preserve">Красная 6 Гараж Лит З </v>
          </cell>
          <cell r="C4666" t="str">
            <v xml:space="preserve">Бюджет </v>
          </cell>
          <cell r="D4666">
            <v>66.22</v>
          </cell>
          <cell r="E4666">
            <v>0</v>
          </cell>
          <cell r="F4666">
            <v>297.99</v>
          </cell>
          <cell r="G4666">
            <v>0.7</v>
          </cell>
          <cell r="H4666">
            <v>1.19</v>
          </cell>
          <cell r="I4666">
            <v>4.5999999999999996</v>
          </cell>
          <cell r="J4666" t="str">
            <v xml:space="preserve"> </v>
          </cell>
          <cell r="K4666">
            <v>167</v>
          </cell>
          <cell r="L4666">
            <v>8.6300000000000005E-3</v>
          </cell>
          <cell r="M4666">
            <v>-19</v>
          </cell>
          <cell r="N4666">
            <v>14</v>
          </cell>
          <cell r="O4666">
            <v>1</v>
          </cell>
          <cell r="P4666">
            <v>9.9329999999999998</v>
          </cell>
          <cell r="Q4666">
            <v>0</v>
          </cell>
          <cell r="R4666">
            <v>9.9329999999999998</v>
          </cell>
        </row>
        <row r="4667">
          <cell r="A4667" t="str">
            <v xml:space="preserve">Пушкина 51 </v>
          </cell>
          <cell r="B4667" t="str">
            <v xml:space="preserve">Пушкина43/Красная6 Лит Ж </v>
          </cell>
          <cell r="C4667" t="str">
            <v xml:space="preserve">Бюджет </v>
          </cell>
          <cell r="D4667">
            <v>259.25</v>
          </cell>
          <cell r="E4667">
            <v>0</v>
          </cell>
          <cell r="F4667">
            <v>1166.6300000000001</v>
          </cell>
          <cell r="G4667">
            <v>0.43</v>
          </cell>
          <cell r="H4667">
            <v>1.19</v>
          </cell>
          <cell r="I4667">
            <v>4.5999999999999996</v>
          </cell>
          <cell r="J4667" t="str">
            <v xml:space="preserve"> </v>
          </cell>
          <cell r="K4667">
            <v>167</v>
          </cell>
          <cell r="L4667">
            <v>2.3270000000000002E-2</v>
          </cell>
          <cell r="M4667">
            <v>-19</v>
          </cell>
          <cell r="N4667">
            <v>18</v>
          </cell>
          <cell r="O4667">
            <v>1</v>
          </cell>
          <cell r="P4667">
            <v>33.972000000000001</v>
          </cell>
          <cell r="Q4667">
            <v>0</v>
          </cell>
          <cell r="R4667">
            <v>33.972000000000001</v>
          </cell>
        </row>
        <row r="4668">
          <cell r="A4668" t="str">
            <v xml:space="preserve">Пушкина 51 </v>
          </cell>
          <cell r="B4668" t="str">
            <v xml:space="preserve">Советская 49 Адм зд </v>
          </cell>
          <cell r="C4668" t="str">
            <v xml:space="preserve">Бюджет </v>
          </cell>
          <cell r="D4668">
            <v>749.9</v>
          </cell>
          <cell r="E4668">
            <v>0</v>
          </cell>
          <cell r="F4668">
            <v>3374.55</v>
          </cell>
          <cell r="G4668">
            <v>0.43</v>
          </cell>
          <cell r="H4668">
            <v>1.19</v>
          </cell>
          <cell r="I4668">
            <v>4.5999999999999996</v>
          </cell>
          <cell r="J4668" t="str">
            <v xml:space="preserve"> </v>
          </cell>
          <cell r="K4668">
            <v>167</v>
          </cell>
          <cell r="L4668">
            <v>6.7310000000000009E-2</v>
          </cell>
          <cell r="M4668">
            <v>-19</v>
          </cell>
          <cell r="N4668">
            <v>18</v>
          </cell>
          <cell r="O4668">
            <v>1</v>
          </cell>
          <cell r="P4668">
            <v>98.27</v>
          </cell>
          <cell r="Q4668">
            <v>0</v>
          </cell>
          <cell r="R4668">
            <v>98.27</v>
          </cell>
        </row>
        <row r="4669">
          <cell r="A4669" t="str">
            <v xml:space="preserve">Пушкина 51 </v>
          </cell>
          <cell r="B4669" t="str">
            <v xml:space="preserve">Коммунаров 3 </v>
          </cell>
          <cell r="C4669" t="str">
            <v xml:space="preserve">Бюджет </v>
          </cell>
          <cell r="D4669">
            <v>268.39999999999998</v>
          </cell>
          <cell r="E4669">
            <v>912</v>
          </cell>
          <cell r="F4669">
            <v>926.48</v>
          </cell>
          <cell r="G4669">
            <v>0.43</v>
          </cell>
          <cell r="H4669">
            <v>1.19</v>
          </cell>
          <cell r="I4669">
            <v>4.5999999999999996</v>
          </cell>
          <cell r="J4669" t="str">
            <v xml:space="preserve"> </v>
          </cell>
          <cell r="K4669">
            <v>167</v>
          </cell>
          <cell r="L4669">
            <v>1.848E-2</v>
          </cell>
          <cell r="M4669">
            <v>-19</v>
          </cell>
          <cell r="N4669">
            <v>18</v>
          </cell>
          <cell r="O4669">
            <v>1</v>
          </cell>
          <cell r="P4669">
            <v>26.98</v>
          </cell>
          <cell r="Q4669">
            <v>0</v>
          </cell>
          <cell r="R4669">
            <v>26.98</v>
          </cell>
        </row>
        <row r="4670">
          <cell r="A4670" t="str">
            <v xml:space="preserve">Пушкина 51 </v>
          </cell>
          <cell r="B4670" t="str">
            <v xml:space="preserve">Коммунаров 5 Центр проф медицины </v>
          </cell>
          <cell r="C4670" t="str">
            <v xml:space="preserve">Прочие </v>
          </cell>
          <cell r="D4670">
            <v>338.24</v>
          </cell>
          <cell r="E4670">
            <v>938</v>
          </cell>
          <cell r="F4670">
            <v>1522.08</v>
          </cell>
          <cell r="G4670">
            <v>0.43</v>
          </cell>
          <cell r="H4670">
            <v>1.19</v>
          </cell>
          <cell r="I4670">
            <v>4.5999999999999996</v>
          </cell>
          <cell r="J4670" t="str">
            <v xml:space="preserve"> </v>
          </cell>
          <cell r="K4670">
            <v>167</v>
          </cell>
          <cell r="L4670">
            <v>3.0360000000000002E-2</v>
          </cell>
          <cell r="M4670">
            <v>-19</v>
          </cell>
          <cell r="N4670">
            <v>18</v>
          </cell>
          <cell r="O4670">
            <v>1</v>
          </cell>
          <cell r="P4670">
            <v>44.323999999999998</v>
          </cell>
          <cell r="Q4670">
            <v>0</v>
          </cell>
          <cell r="R4670">
            <v>44.323999999999998</v>
          </cell>
        </row>
        <row r="4671">
          <cell r="A4671" t="str">
            <v xml:space="preserve">Пушкина 51 </v>
          </cell>
          <cell r="B4671" t="str">
            <v xml:space="preserve">Пушкина 49 Адм здание </v>
          </cell>
          <cell r="C4671" t="str">
            <v xml:space="preserve">Бюджет </v>
          </cell>
          <cell r="D4671">
            <v>559.5</v>
          </cell>
          <cell r="E4671">
            <v>950</v>
          </cell>
          <cell r="F4671">
            <v>2517.75</v>
          </cell>
          <cell r="G4671">
            <v>0.43</v>
          </cell>
          <cell r="H4671">
            <v>1.19</v>
          </cell>
          <cell r="I4671">
            <v>4.5999999999999996</v>
          </cell>
          <cell r="J4671" t="str">
            <v xml:space="preserve"> </v>
          </cell>
          <cell r="K4671">
            <v>167</v>
          </cell>
          <cell r="L4671">
            <v>5.0220000000000001E-2</v>
          </cell>
          <cell r="M4671">
            <v>-19</v>
          </cell>
          <cell r="N4671">
            <v>18</v>
          </cell>
          <cell r="O4671">
            <v>1</v>
          </cell>
          <cell r="P4671">
            <v>73.320999999999998</v>
          </cell>
          <cell r="Q4671">
            <v>0</v>
          </cell>
          <cell r="R4671">
            <v>73.320999999999998</v>
          </cell>
        </row>
        <row r="4672">
          <cell r="A4672" t="str">
            <v xml:space="preserve">Пушкина 51 </v>
          </cell>
          <cell r="B4672" t="str">
            <v xml:space="preserve">Красноармейская 6 Дом Бурсака </v>
          </cell>
          <cell r="C4672" t="str">
            <v xml:space="preserve">Бюджет </v>
          </cell>
          <cell r="D4672">
            <v>123.33</v>
          </cell>
          <cell r="E4672">
            <v>998</v>
          </cell>
          <cell r="F4672">
            <v>555.15</v>
          </cell>
          <cell r="G4672">
            <v>0.7</v>
          </cell>
          <cell r="H4672">
            <v>1.19</v>
          </cell>
          <cell r="I4672">
            <v>4.5999999999999996</v>
          </cell>
          <cell r="J4672" t="str">
            <v xml:space="preserve"> </v>
          </cell>
          <cell r="K4672">
            <v>167</v>
          </cell>
          <cell r="L4672">
            <v>1.8000000000000002E-2</v>
          </cell>
          <cell r="M4672">
            <v>-19</v>
          </cell>
          <cell r="N4672">
            <v>18</v>
          </cell>
          <cell r="O4672">
            <v>1</v>
          </cell>
          <cell r="P4672">
            <v>26.279</v>
          </cell>
          <cell r="Q4672">
            <v>0</v>
          </cell>
          <cell r="R4672">
            <v>26.279</v>
          </cell>
        </row>
        <row r="4673">
          <cell r="A4673" t="str">
            <v xml:space="preserve">Пушкина 51 </v>
          </cell>
          <cell r="B4673" t="str">
            <v xml:space="preserve">Коммунаров 3 -Пушкина 53 </v>
          </cell>
          <cell r="C4673" t="str">
            <v xml:space="preserve">Прочие </v>
          </cell>
          <cell r="D4673">
            <v>36.770000000000003</v>
          </cell>
          <cell r="E4673">
            <v>436</v>
          </cell>
          <cell r="F4673">
            <v>165.44</v>
          </cell>
          <cell r="G4673">
            <v>0.43</v>
          </cell>
          <cell r="H4673">
            <v>1.19</v>
          </cell>
          <cell r="I4673">
            <v>4.5999999999999996</v>
          </cell>
          <cell r="J4673" t="str">
            <v xml:space="preserve"> </v>
          </cell>
          <cell r="K4673">
            <v>167</v>
          </cell>
          <cell r="L4673">
            <v>3.3E-3</v>
          </cell>
          <cell r="M4673">
            <v>-19</v>
          </cell>
          <cell r="N4673">
            <v>18</v>
          </cell>
          <cell r="O4673">
            <v>1</v>
          </cell>
          <cell r="P4673">
            <v>4.8170000000000002</v>
          </cell>
          <cell r="Q4673">
            <v>0</v>
          </cell>
          <cell r="R4673">
            <v>4.8170000000000002</v>
          </cell>
        </row>
        <row r="4674">
          <cell r="A4674" t="str">
            <v xml:space="preserve">Пушкина 51 </v>
          </cell>
          <cell r="B4674" t="str">
            <v xml:space="preserve">Красноармейская 4/1 </v>
          </cell>
          <cell r="C4674" t="str">
            <v xml:space="preserve">Бюджет </v>
          </cell>
          <cell r="D4674">
            <v>2099.5</v>
          </cell>
          <cell r="E4674">
            <v>7194</v>
          </cell>
          <cell r="F4674">
            <v>4199.76</v>
          </cell>
          <cell r="G4674">
            <v>0.43</v>
          </cell>
          <cell r="H4674">
            <v>1.19</v>
          </cell>
          <cell r="I4674">
            <v>4.5999999999999996</v>
          </cell>
          <cell r="J4674" t="str">
            <v xml:space="preserve"> </v>
          </cell>
          <cell r="K4674">
            <v>167</v>
          </cell>
          <cell r="L4674">
            <v>8.3770000000000011E-2</v>
          </cell>
          <cell r="M4674">
            <v>-19</v>
          </cell>
          <cell r="N4674">
            <v>18</v>
          </cell>
          <cell r="O4674">
            <v>1</v>
          </cell>
          <cell r="P4674">
            <v>122.30200000000001</v>
          </cell>
          <cell r="Q4674">
            <v>0</v>
          </cell>
          <cell r="R4674">
            <v>122.30200000000001</v>
          </cell>
        </row>
        <row r="4675">
          <cell r="A4675" t="str">
            <v xml:space="preserve">Пушкина 51 </v>
          </cell>
          <cell r="B4675" t="str">
            <v xml:space="preserve">Пушкина 51 ПОЛИКЛИНИКА 7 </v>
          </cell>
          <cell r="C4675" t="str">
            <v xml:space="preserve">Бюджет </v>
          </cell>
          <cell r="D4675">
            <v>4332.6000000000004</v>
          </cell>
          <cell r="E4675">
            <v>19941</v>
          </cell>
          <cell r="F4675">
            <v>19941</v>
          </cell>
          <cell r="G4675">
            <v>0</v>
          </cell>
          <cell r="H4675">
            <v>1.19</v>
          </cell>
          <cell r="I4675">
            <v>4.5999999999999996</v>
          </cell>
          <cell r="J4675" t="str">
            <v xml:space="preserve"> </v>
          </cell>
          <cell r="K4675">
            <v>167</v>
          </cell>
          <cell r="L4675">
            <v>0.39958499999999997</v>
          </cell>
          <cell r="M4675">
            <v>-19</v>
          </cell>
          <cell r="N4675">
            <v>20</v>
          </cell>
          <cell r="O4675">
            <v>1</v>
          </cell>
          <cell r="P4675">
            <v>635.59900000000005</v>
          </cell>
          <cell r="Q4675">
            <v>0</v>
          </cell>
          <cell r="R4675">
            <v>635.59900000000005</v>
          </cell>
        </row>
        <row r="4676">
          <cell r="A4676" t="str">
            <v xml:space="preserve">Пушкина 51 </v>
          </cell>
          <cell r="B4676" t="str">
            <v xml:space="preserve">Советская 62 ГАРАЖ ПОЛИКЛИН.7 </v>
          </cell>
          <cell r="C4676" t="str">
            <v xml:space="preserve">Бюджет </v>
          </cell>
          <cell r="D4676">
            <v>18.47</v>
          </cell>
          <cell r="E4676">
            <v>90</v>
          </cell>
          <cell r="F4676">
            <v>83.12</v>
          </cell>
          <cell r="G4676">
            <v>0.7</v>
          </cell>
          <cell r="H4676">
            <v>1.19</v>
          </cell>
          <cell r="I4676">
            <v>4.5999999999999996</v>
          </cell>
          <cell r="J4676" t="str">
            <v xml:space="preserve"> </v>
          </cell>
          <cell r="K4676">
            <v>167</v>
          </cell>
          <cell r="L4676">
            <v>2.48E-3</v>
          </cell>
          <cell r="M4676">
            <v>-19</v>
          </cell>
          <cell r="N4676">
            <v>15</v>
          </cell>
          <cell r="O4676">
            <v>1</v>
          </cell>
          <cell r="P4676">
            <v>3.0619999999999998</v>
          </cell>
          <cell r="Q4676">
            <v>0</v>
          </cell>
          <cell r="R4676">
            <v>3.0619999999999998</v>
          </cell>
        </row>
        <row r="4677">
          <cell r="A4677" t="str">
            <v xml:space="preserve">Пушкина 51 </v>
          </cell>
          <cell r="B4677" t="str">
            <v xml:space="preserve">Советская 62 ПОЛ 7/травпункт/ </v>
          </cell>
          <cell r="C4677" t="str">
            <v xml:space="preserve">Бюджет </v>
          </cell>
          <cell r="D4677">
            <v>1015.63</v>
          </cell>
          <cell r="E4677">
            <v>7700</v>
          </cell>
          <cell r="F4677">
            <v>4570.32</v>
          </cell>
          <cell r="G4677">
            <v>0.4</v>
          </cell>
          <cell r="H4677">
            <v>1.19</v>
          </cell>
          <cell r="I4677">
            <v>4.5999999999999996</v>
          </cell>
          <cell r="J4677" t="str">
            <v xml:space="preserve"> </v>
          </cell>
          <cell r="K4677">
            <v>167</v>
          </cell>
          <cell r="L4677">
            <v>8.9384999999999992E-2</v>
          </cell>
          <cell r="M4677">
            <v>-19</v>
          </cell>
          <cell r="N4677">
            <v>20</v>
          </cell>
          <cell r="O4677">
            <v>1</v>
          </cell>
          <cell r="P4677">
            <v>142.18</v>
          </cell>
          <cell r="Q4677">
            <v>0</v>
          </cell>
          <cell r="R4677">
            <v>142.18</v>
          </cell>
        </row>
        <row r="4678">
          <cell r="A4678" t="str">
            <v xml:space="preserve">Пушкина 51 </v>
          </cell>
          <cell r="B4678" t="str">
            <v xml:space="preserve">Советская 62 ПРИСТРОЙКА К ПОЛ. </v>
          </cell>
          <cell r="C4678" t="str">
            <v xml:space="preserve">Бюджет </v>
          </cell>
          <cell r="D4678">
            <v>437.07</v>
          </cell>
          <cell r="E4678">
            <v>1033</v>
          </cell>
          <cell r="F4678">
            <v>1966.83</v>
          </cell>
          <cell r="G4678">
            <v>0.30000000000000004</v>
          </cell>
          <cell r="H4678">
            <v>1.19</v>
          </cell>
          <cell r="I4678">
            <v>4.5999999999999996</v>
          </cell>
          <cell r="J4678" t="str">
            <v xml:space="preserve"> </v>
          </cell>
          <cell r="K4678">
            <v>167</v>
          </cell>
          <cell r="L4678">
            <v>2.8850000000000001E-2</v>
          </cell>
          <cell r="M4678">
            <v>-19</v>
          </cell>
          <cell r="N4678">
            <v>20</v>
          </cell>
          <cell r="O4678">
            <v>1</v>
          </cell>
          <cell r="P4678">
            <v>45.89</v>
          </cell>
          <cell r="Q4678">
            <v>0</v>
          </cell>
          <cell r="R4678">
            <v>45.89</v>
          </cell>
        </row>
        <row r="4679">
          <cell r="A4679" t="str">
            <v xml:space="preserve">Пушкина 51 </v>
          </cell>
          <cell r="B4679" t="str">
            <v xml:space="preserve">Советская 62 ХОЗ.КОРПУС ПОЛИК. </v>
          </cell>
          <cell r="C4679" t="str">
            <v xml:space="preserve">Бюджет </v>
          </cell>
          <cell r="D4679">
            <v>387.13</v>
          </cell>
          <cell r="E4679">
            <v>1456</v>
          </cell>
          <cell r="F4679">
            <v>1742.08</v>
          </cell>
          <cell r="G4679">
            <v>0.45</v>
          </cell>
          <cell r="H4679">
            <v>1.19</v>
          </cell>
          <cell r="I4679">
            <v>4.5999999999999996</v>
          </cell>
          <cell r="J4679" t="str">
            <v xml:space="preserve"> </v>
          </cell>
          <cell r="K4679">
            <v>167</v>
          </cell>
          <cell r="L4679">
            <v>3.8330000000000003E-2</v>
          </cell>
          <cell r="M4679">
            <v>-19</v>
          </cell>
          <cell r="N4679">
            <v>20</v>
          </cell>
          <cell r="O4679">
            <v>1</v>
          </cell>
          <cell r="P4679">
            <v>60.969000000000001</v>
          </cell>
          <cell r="Q4679">
            <v>0</v>
          </cell>
          <cell r="R4679">
            <v>60.969000000000001</v>
          </cell>
        </row>
        <row r="4680">
          <cell r="A4680" t="str">
            <v xml:space="preserve">Пушкина 51 </v>
          </cell>
          <cell r="B4680" t="str">
            <v xml:space="preserve">Красноармейская 1 </v>
          </cell>
          <cell r="C4680" t="str">
            <v xml:space="preserve">Жилзаказчик </v>
          </cell>
          <cell r="D4680">
            <v>3802.4</v>
          </cell>
          <cell r="E4680">
            <v>19878</v>
          </cell>
          <cell r="F4680">
            <v>18578</v>
          </cell>
          <cell r="G4680">
            <v>0.37</v>
          </cell>
          <cell r="H4680">
            <v>1.19</v>
          </cell>
          <cell r="I4680">
            <v>4.5999999999999996</v>
          </cell>
          <cell r="J4680" t="str">
            <v xml:space="preserve">5 </v>
          </cell>
          <cell r="K4680">
            <v>167</v>
          </cell>
          <cell r="L4680">
            <v>0.318857</v>
          </cell>
          <cell r="M4680">
            <v>-19</v>
          </cell>
          <cell r="N4680">
            <v>18</v>
          </cell>
          <cell r="O4680">
            <v>1</v>
          </cell>
          <cell r="P4680">
            <v>465.524</v>
          </cell>
          <cell r="Q4680">
            <v>378.35</v>
          </cell>
          <cell r="R4680">
            <v>378.35</v>
          </cell>
        </row>
        <row r="4681">
          <cell r="A4681" t="str">
            <v xml:space="preserve">Пушкина 51 </v>
          </cell>
          <cell r="B4681" t="str">
            <v xml:space="preserve">Советская 51 </v>
          </cell>
          <cell r="C4681" t="str">
            <v xml:space="preserve">Жилзаказчик </v>
          </cell>
          <cell r="D4681">
            <v>628.20000000000005</v>
          </cell>
          <cell r="E4681">
            <v>3448</v>
          </cell>
          <cell r="F4681">
            <v>3466</v>
          </cell>
          <cell r="G4681">
            <v>0.42</v>
          </cell>
          <cell r="H4681">
            <v>1.19</v>
          </cell>
          <cell r="I4681">
            <v>4.5999999999999996</v>
          </cell>
          <cell r="J4681" t="str">
            <v xml:space="preserve">2 </v>
          </cell>
          <cell r="K4681">
            <v>167</v>
          </cell>
          <cell r="L4681">
            <v>6.7686999999999997E-2</v>
          </cell>
          <cell r="M4681">
            <v>-19</v>
          </cell>
          <cell r="N4681">
            <v>18</v>
          </cell>
          <cell r="O4681">
            <v>1</v>
          </cell>
          <cell r="P4681">
            <v>98.822000000000003</v>
          </cell>
          <cell r="Q4681">
            <v>83.344999999999999</v>
          </cell>
          <cell r="R4681">
            <v>83.344999999999999</v>
          </cell>
        </row>
        <row r="4682">
          <cell r="A4682" t="str">
            <v xml:space="preserve">Пушкина 51 </v>
          </cell>
          <cell r="B4682" t="str">
            <v xml:space="preserve">Советская 58 </v>
          </cell>
          <cell r="C4682" t="str">
            <v xml:space="preserve">Жилзаказчик </v>
          </cell>
          <cell r="D4682">
            <v>59.2</v>
          </cell>
          <cell r="E4682">
            <v>161</v>
          </cell>
          <cell r="F4682">
            <v>126.81</v>
          </cell>
          <cell r="G4682">
            <v>0.45</v>
          </cell>
          <cell r="H4682">
            <v>1.19</v>
          </cell>
          <cell r="I4682">
            <v>4.5999999999999996</v>
          </cell>
          <cell r="J4682" t="str">
            <v xml:space="preserve">2 </v>
          </cell>
          <cell r="K4682">
            <v>167</v>
          </cell>
          <cell r="L4682">
            <v>2.647E-3</v>
          </cell>
          <cell r="M4682">
            <v>-19</v>
          </cell>
          <cell r="N4682">
            <v>18</v>
          </cell>
          <cell r="O4682">
            <v>1</v>
          </cell>
          <cell r="P4682">
            <v>3.8639999999999999</v>
          </cell>
          <cell r="Q4682">
            <v>7.8550000000000004</v>
          </cell>
          <cell r="R4682">
            <v>7.8550000000000004</v>
          </cell>
        </row>
        <row r="4683">
          <cell r="A4683" t="str">
            <v xml:space="preserve">Пушкина 51 </v>
          </cell>
          <cell r="B4683" t="str">
            <v xml:space="preserve">Советская 60 А </v>
          </cell>
          <cell r="C4683" t="str">
            <v xml:space="preserve">Жилзаказчик </v>
          </cell>
          <cell r="D4683">
            <v>3366.8999999999996</v>
          </cell>
          <cell r="E4683">
            <v>6354</v>
          </cell>
          <cell r="F4683">
            <v>11800.99</v>
          </cell>
          <cell r="G4683">
            <v>0.37</v>
          </cell>
          <cell r="H4683">
            <v>1.19</v>
          </cell>
          <cell r="I4683">
            <v>4.5999999999999996</v>
          </cell>
          <cell r="J4683" t="str">
            <v xml:space="preserve">3 </v>
          </cell>
          <cell r="K4683">
            <v>167</v>
          </cell>
          <cell r="L4683">
            <v>0.20258599999999999</v>
          </cell>
          <cell r="M4683">
            <v>-19</v>
          </cell>
          <cell r="N4683">
            <v>18</v>
          </cell>
          <cell r="O4683">
            <v>1</v>
          </cell>
          <cell r="P4683">
            <v>156.99100000000001</v>
          </cell>
          <cell r="Q4683">
            <v>301.52300000000002</v>
          </cell>
          <cell r="R4683">
            <v>301.52300000000002</v>
          </cell>
        </row>
        <row r="4684">
          <cell r="A4684" t="str">
            <v xml:space="preserve">Пушкина 51 </v>
          </cell>
          <cell r="B4684" t="str">
            <v xml:space="preserve">Красноармейская 2 </v>
          </cell>
          <cell r="C4684" t="str">
            <v xml:space="preserve">Бюджет </v>
          </cell>
          <cell r="D4684">
            <v>5893.09</v>
          </cell>
          <cell r="E4684">
            <v>18101</v>
          </cell>
          <cell r="F4684">
            <v>26518.91</v>
          </cell>
          <cell r="G4684">
            <v>0.33</v>
          </cell>
          <cell r="H4684">
            <v>1.19</v>
          </cell>
          <cell r="I4684">
            <v>4.5999999999999996</v>
          </cell>
          <cell r="J4684" t="str">
            <v xml:space="preserve"> </v>
          </cell>
          <cell r="K4684">
            <v>167</v>
          </cell>
          <cell r="L4684">
            <v>0.38400000000000001</v>
          </cell>
          <cell r="M4684">
            <v>-19</v>
          </cell>
          <cell r="N4684">
            <v>16</v>
          </cell>
          <cell r="O4684">
            <v>1</v>
          </cell>
          <cell r="P4684">
            <v>504.72199999999998</v>
          </cell>
          <cell r="Q4684">
            <v>0</v>
          </cell>
          <cell r="R4684">
            <v>504.72199999999998</v>
          </cell>
        </row>
        <row r="4685">
          <cell r="A4685" t="str">
            <v xml:space="preserve">Пушкина 51 </v>
          </cell>
          <cell r="B4685" t="str">
            <v xml:space="preserve">Коммун 3/Пушк 53Лит А,а 4 </v>
          </cell>
          <cell r="C4685" t="str">
            <v xml:space="preserve">Прочие </v>
          </cell>
          <cell r="D4685">
            <v>54.1</v>
          </cell>
          <cell r="E4685">
            <v>0</v>
          </cell>
          <cell r="F4685">
            <v>87.03</v>
          </cell>
          <cell r="G4685">
            <v>0.43</v>
          </cell>
          <cell r="H4685">
            <v>1.19</v>
          </cell>
          <cell r="I4685">
            <v>4.5999999999999996</v>
          </cell>
          <cell r="J4685" t="str">
            <v xml:space="preserve"> </v>
          </cell>
          <cell r="K4685">
            <v>167</v>
          </cell>
          <cell r="L4685">
            <v>1.7359999999999999E-3</v>
          </cell>
          <cell r="M4685">
            <v>-19</v>
          </cell>
          <cell r="N4685">
            <v>18</v>
          </cell>
          <cell r="O4685">
            <v>1</v>
          </cell>
          <cell r="P4685">
            <v>2.532</v>
          </cell>
          <cell r="Q4685">
            <v>0</v>
          </cell>
          <cell r="R4685">
            <v>2.532</v>
          </cell>
        </row>
        <row r="4686">
          <cell r="A4686" t="str">
            <v xml:space="preserve">Пушкина 51 </v>
          </cell>
          <cell r="B4686" t="str">
            <v xml:space="preserve">Красноармейская 1,кв.12 офис </v>
          </cell>
          <cell r="C4686" t="str">
            <v xml:space="preserve">Прочие </v>
          </cell>
          <cell r="D4686">
            <v>37.799999999999997</v>
          </cell>
          <cell r="E4686">
            <v>154</v>
          </cell>
          <cell r="F4686">
            <v>154</v>
          </cell>
          <cell r="G4686">
            <v>0.37</v>
          </cell>
          <cell r="H4686">
            <v>1.19</v>
          </cell>
          <cell r="I4686">
            <v>4.5999999999999996</v>
          </cell>
          <cell r="J4686" t="str">
            <v xml:space="preserve"> </v>
          </cell>
          <cell r="K4686">
            <v>167</v>
          </cell>
          <cell r="L4686">
            <v>2.643E-3</v>
          </cell>
          <cell r="M4686">
            <v>-19</v>
          </cell>
          <cell r="N4686">
            <v>18</v>
          </cell>
          <cell r="O4686">
            <v>1</v>
          </cell>
          <cell r="P4686">
            <v>3.859</v>
          </cell>
          <cell r="Q4686">
            <v>0</v>
          </cell>
          <cell r="R4686">
            <v>3.859</v>
          </cell>
        </row>
        <row r="4687">
          <cell r="A4687" t="str">
            <v xml:space="preserve">Пушкина 51 </v>
          </cell>
          <cell r="B4687" t="str">
            <v xml:space="preserve">Коммунаров 3 неж.помещение </v>
          </cell>
          <cell r="C4687" t="str">
            <v xml:space="preserve">Прочие </v>
          </cell>
          <cell r="D4687">
            <v>51.9</v>
          </cell>
          <cell r="E4687">
            <v>205</v>
          </cell>
          <cell r="F4687">
            <v>188</v>
          </cell>
          <cell r="G4687">
            <v>0.43</v>
          </cell>
          <cell r="H4687">
            <v>1.19</v>
          </cell>
          <cell r="I4687">
            <v>4.5999999999999996</v>
          </cell>
          <cell r="J4687" t="str">
            <v xml:space="preserve"> </v>
          </cell>
          <cell r="K4687">
            <v>167</v>
          </cell>
          <cell r="L4687">
            <v>3.7500000000000003E-3</v>
          </cell>
          <cell r="M4687">
            <v>-19</v>
          </cell>
          <cell r="N4687">
            <v>18</v>
          </cell>
          <cell r="O4687">
            <v>1</v>
          </cell>
          <cell r="P4687">
            <v>5.4749999999999996</v>
          </cell>
          <cell r="Q4687">
            <v>0</v>
          </cell>
          <cell r="R4687">
            <v>5.4749999999999996</v>
          </cell>
        </row>
        <row r="4688">
          <cell r="A4688" t="str">
            <v xml:space="preserve">Пушкина 51 </v>
          </cell>
          <cell r="B4688" t="str">
            <v xml:space="preserve">Пушкина 51 детск поликлиника </v>
          </cell>
          <cell r="C4688" t="str">
            <v xml:space="preserve">Бюджет </v>
          </cell>
          <cell r="D4688">
            <v>724.2</v>
          </cell>
          <cell r="E4688">
            <v>0</v>
          </cell>
          <cell r="F4688">
            <v>3329.95</v>
          </cell>
          <cell r="G4688">
            <v>0.4</v>
          </cell>
          <cell r="H4688">
            <v>1.19</v>
          </cell>
          <cell r="I4688">
            <v>4.5999999999999996</v>
          </cell>
          <cell r="J4688" t="str">
            <v xml:space="preserve"> </v>
          </cell>
          <cell r="K4688">
            <v>167</v>
          </cell>
          <cell r="L4688">
            <v>6.4599000000000004E-2</v>
          </cell>
          <cell r="M4688">
            <v>-19</v>
          </cell>
          <cell r="N4688">
            <v>20</v>
          </cell>
          <cell r="O4688">
            <v>1</v>
          </cell>
          <cell r="P4688">
            <v>102.754</v>
          </cell>
          <cell r="Q4688">
            <v>0</v>
          </cell>
          <cell r="R4688">
            <v>102.754</v>
          </cell>
        </row>
        <row r="4689">
          <cell r="A4689" t="str">
            <v xml:space="preserve">Пушкина 51 </v>
          </cell>
          <cell r="B4689" t="str">
            <v xml:space="preserve">Пушкина-Красноарм 47/1 </v>
          </cell>
          <cell r="C4689" t="str">
            <v xml:space="preserve">Прочие </v>
          </cell>
          <cell r="D4689">
            <v>46</v>
          </cell>
          <cell r="E4689">
            <v>207</v>
          </cell>
          <cell r="F4689">
            <v>154.91999999999999</v>
          </cell>
          <cell r="G4689">
            <v>0.43</v>
          </cell>
          <cell r="H4689">
            <v>1.19</v>
          </cell>
          <cell r="I4689">
            <v>4.5999999999999996</v>
          </cell>
          <cell r="J4689" t="str">
            <v xml:space="preserve"> </v>
          </cell>
          <cell r="K4689">
            <v>167</v>
          </cell>
          <cell r="L4689">
            <v>3.0900000000000003E-3</v>
          </cell>
          <cell r="M4689">
            <v>-19</v>
          </cell>
          <cell r="N4689">
            <v>18</v>
          </cell>
          <cell r="O4689">
            <v>1</v>
          </cell>
          <cell r="P4689">
            <v>4.5110000000000001</v>
          </cell>
          <cell r="Q4689">
            <v>0</v>
          </cell>
          <cell r="R4689">
            <v>4.5110000000000001</v>
          </cell>
        </row>
        <row r="4690">
          <cell r="A4690" t="str">
            <v xml:space="preserve">Пушкина 51 </v>
          </cell>
          <cell r="B4690" t="str">
            <v xml:space="preserve">Пушкина-Красноарм 47\1 </v>
          </cell>
          <cell r="C4690" t="str">
            <v xml:space="preserve">Прочие </v>
          </cell>
          <cell r="D4690">
            <v>80</v>
          </cell>
          <cell r="E4690">
            <v>340</v>
          </cell>
          <cell r="F4690">
            <v>252.18</v>
          </cell>
          <cell r="G4690">
            <v>0.43</v>
          </cell>
          <cell r="H4690">
            <v>1.19</v>
          </cell>
          <cell r="I4690">
            <v>4.5999999999999996</v>
          </cell>
          <cell r="J4690" t="str">
            <v xml:space="preserve"> </v>
          </cell>
          <cell r="K4690">
            <v>167</v>
          </cell>
          <cell r="L4690">
            <v>5.0300000000000006E-3</v>
          </cell>
          <cell r="M4690">
            <v>-19</v>
          </cell>
          <cell r="N4690">
            <v>18</v>
          </cell>
          <cell r="O4690">
            <v>1</v>
          </cell>
          <cell r="P4690">
            <v>7.3440000000000003</v>
          </cell>
          <cell r="Q4690">
            <v>0</v>
          </cell>
          <cell r="R4690">
            <v>7.3440000000000003</v>
          </cell>
        </row>
        <row r="4691">
          <cell r="A4691" t="str">
            <v xml:space="preserve">Пушкина 51 </v>
          </cell>
          <cell r="B4691" t="str">
            <v xml:space="preserve">Пушкина 51 ПОДКАЧКА </v>
          </cell>
          <cell r="C4691" t="str">
            <v xml:space="preserve">Прочие </v>
          </cell>
          <cell r="D4691">
            <v>4.47</v>
          </cell>
          <cell r="E4691">
            <v>0</v>
          </cell>
          <cell r="F4691">
            <v>20.12</v>
          </cell>
          <cell r="G4691">
            <v>1.05</v>
          </cell>
          <cell r="H4691">
            <v>1.19</v>
          </cell>
          <cell r="I4691">
            <v>4.5999999999999996</v>
          </cell>
          <cell r="J4691" t="str">
            <v xml:space="preserve"> </v>
          </cell>
          <cell r="K4691">
            <v>167</v>
          </cell>
          <cell r="L4691">
            <v>9.8000000000000019E-4</v>
          </cell>
          <cell r="M4691">
            <v>-19</v>
          </cell>
          <cell r="N4691">
            <v>18</v>
          </cell>
          <cell r="O4691">
            <v>1</v>
          </cell>
          <cell r="P4691">
            <v>1.431</v>
          </cell>
          <cell r="Q4691">
            <v>0</v>
          </cell>
          <cell r="R4691">
            <v>1.431</v>
          </cell>
        </row>
        <row r="4692">
          <cell r="A4692" t="str">
            <v xml:space="preserve">Итого по котельной </v>
          </cell>
          <cell r="B4692" t="str">
            <v xml:space="preserve">собственное ---------------------------- </v>
          </cell>
          <cell r="C4692" t="str">
            <v xml:space="preserve">По всем группам </v>
          </cell>
          <cell r="D4692">
            <v>29507.95</v>
          </cell>
          <cell r="E4692">
            <v>95946</v>
          </cell>
          <cell r="F4692">
            <v>125901.56000000001</v>
          </cell>
          <cell r="H4692">
            <v>1.19</v>
          </cell>
          <cell r="L4692">
            <v>2.1920970000000004</v>
          </cell>
          <cell r="P4692">
            <v>3222.3850000000002</v>
          </cell>
          <cell r="Q4692">
            <v>771.07300000000009</v>
          </cell>
          <cell r="R4692">
            <v>3129.4769999999999</v>
          </cell>
        </row>
        <row r="4693">
          <cell r="A4693" t="str">
            <v xml:space="preserve"> </v>
          </cell>
          <cell r="B4693" t="str">
            <v xml:space="preserve"> </v>
          </cell>
          <cell r="C4693" t="str">
            <v xml:space="preserve">Бюджет </v>
          </cell>
          <cell r="D4693">
            <v>20947.02</v>
          </cell>
          <cell r="E4693">
            <v>58375</v>
          </cell>
          <cell r="F4693">
            <v>89138.73000000001</v>
          </cell>
          <cell r="H4693">
            <v>1.19</v>
          </cell>
          <cell r="L4693">
            <v>1.5444990000000003</v>
          </cell>
          <cell r="P4693">
            <v>2276.9090000000001</v>
          </cell>
          <cell r="Q4693">
            <v>0</v>
          </cell>
          <cell r="R4693">
            <v>2276.9090000000001</v>
          </cell>
        </row>
        <row r="4694">
          <cell r="A4694" t="str">
            <v xml:space="preserve"> </v>
          </cell>
          <cell r="B4694" t="str">
            <v xml:space="preserve"> </v>
          </cell>
          <cell r="C4694" t="str">
            <v xml:space="preserve">"Население" в т.ч. "Жилзаказчик" </v>
          </cell>
          <cell r="D4694">
            <v>7856.7</v>
          </cell>
          <cell r="E4694">
            <v>35291</v>
          </cell>
          <cell r="F4694">
            <v>33971.800000000003</v>
          </cell>
          <cell r="H4694">
            <v>1.19</v>
          </cell>
          <cell r="L4694">
            <v>0.591777</v>
          </cell>
          <cell r="P4694">
            <v>863.98099999999999</v>
          </cell>
          <cell r="Q4694">
            <v>771.07300000000009</v>
          </cell>
          <cell r="R4694">
            <v>771.07300000000009</v>
          </cell>
        </row>
        <row r="4695">
          <cell r="A4695" t="str">
            <v xml:space="preserve"> </v>
          </cell>
          <cell r="B4695" t="str">
            <v xml:space="preserve"> </v>
          </cell>
          <cell r="C4695" t="str">
            <v xml:space="preserve">Жилзаказчик </v>
          </cell>
          <cell r="D4695">
            <v>7856.7</v>
          </cell>
          <cell r="E4695">
            <v>35291</v>
          </cell>
          <cell r="F4695">
            <v>33971.800000000003</v>
          </cell>
          <cell r="H4695">
            <v>1.19</v>
          </cell>
          <cell r="L4695">
            <v>0.591777</v>
          </cell>
          <cell r="P4695">
            <v>863.98099999999999</v>
          </cell>
          <cell r="Q4695">
            <v>771.07300000000009</v>
          </cell>
          <cell r="R4695">
            <v>771.07300000000009</v>
          </cell>
        </row>
        <row r="4696">
          <cell r="A4696" t="str">
            <v xml:space="preserve"> </v>
          </cell>
          <cell r="B4696" t="str">
            <v xml:space="preserve"> </v>
          </cell>
          <cell r="C4696" t="str">
            <v xml:space="preserve">Прочие </v>
          </cell>
          <cell r="D4696">
            <v>704.23</v>
          </cell>
          <cell r="E4696">
            <v>2280</v>
          </cell>
          <cell r="F4696">
            <v>2791.03</v>
          </cell>
          <cell r="H4696">
            <v>1.19</v>
          </cell>
          <cell r="L4696">
            <v>5.5821000000000009E-2</v>
          </cell>
          <cell r="P4696">
            <v>81.49499999999999</v>
          </cell>
          <cell r="Q4696">
            <v>0</v>
          </cell>
          <cell r="R4696">
            <v>81.49499999999999</v>
          </cell>
        </row>
        <row r="4697">
          <cell r="A4697" t="str">
            <v>Тепловые потери в наружных сетях потребителей</v>
          </cell>
          <cell r="H4697">
            <v>1.19</v>
          </cell>
        </row>
        <row r="4698">
          <cell r="A4698" t="str">
            <v xml:space="preserve">РАШПИЛЕВ,142/2 </v>
          </cell>
          <cell r="B4698" t="str">
            <v xml:space="preserve">Красная 145/1 помещ.банка </v>
          </cell>
          <cell r="C4698" t="str">
            <v xml:space="preserve">Прочие </v>
          </cell>
          <cell r="D4698">
            <v>466.22</v>
          </cell>
          <cell r="E4698">
            <v>0</v>
          </cell>
          <cell r="F4698">
            <v>1984.59</v>
          </cell>
          <cell r="G4698">
            <v>0.37</v>
          </cell>
          <cell r="H4698">
            <v>1.19</v>
          </cell>
          <cell r="I4698">
            <v>4.5999999999999996</v>
          </cell>
          <cell r="J4698" t="str">
            <v xml:space="preserve"> </v>
          </cell>
          <cell r="K4698">
            <v>167</v>
          </cell>
          <cell r="L4698">
            <v>3.1300000000000001E-2</v>
          </cell>
          <cell r="M4698">
            <v>-19</v>
          </cell>
          <cell r="N4698">
            <v>15</v>
          </cell>
          <cell r="O4698">
            <v>1</v>
          </cell>
          <cell r="P4698">
            <v>38.661000000000001</v>
          </cell>
          <cell r="Q4698">
            <v>0</v>
          </cell>
          <cell r="R4698">
            <v>38.661000000000001</v>
          </cell>
        </row>
        <row r="4699">
          <cell r="A4699" t="str">
            <v xml:space="preserve">РАШПИЛЕВ,142/2 </v>
          </cell>
          <cell r="B4699" t="str">
            <v xml:space="preserve">Красная 145 адм.зд. </v>
          </cell>
          <cell r="C4699" t="str">
            <v xml:space="preserve">Прочие </v>
          </cell>
          <cell r="D4699">
            <v>329.81</v>
          </cell>
          <cell r="E4699">
            <v>0</v>
          </cell>
          <cell r="F4699">
            <v>1203.3699999999999</v>
          </cell>
          <cell r="G4699">
            <v>0.37</v>
          </cell>
          <cell r="H4699">
            <v>1.19</v>
          </cell>
          <cell r="I4699">
            <v>4.5999999999999996</v>
          </cell>
          <cell r="J4699" t="str">
            <v xml:space="preserve"> </v>
          </cell>
          <cell r="K4699">
            <v>167</v>
          </cell>
          <cell r="L4699">
            <v>2.1770000000000001E-2</v>
          </cell>
          <cell r="M4699">
            <v>-19</v>
          </cell>
          <cell r="N4699">
            <v>20</v>
          </cell>
          <cell r="O4699">
            <v>1</v>
          </cell>
          <cell r="P4699">
            <v>34.628999999999998</v>
          </cell>
          <cell r="Q4699">
            <v>0</v>
          </cell>
          <cell r="R4699">
            <v>34.628999999999998</v>
          </cell>
        </row>
        <row r="4700">
          <cell r="A4700" t="str">
            <v xml:space="preserve">РАШПИЛЕВ,142/2 </v>
          </cell>
          <cell r="B4700" t="str">
            <v xml:space="preserve">Красная 145 лечеб. </v>
          </cell>
          <cell r="C4700" t="str">
            <v xml:space="preserve">Прочие </v>
          </cell>
          <cell r="D4700">
            <v>74.540000000000006</v>
          </cell>
          <cell r="E4700">
            <v>0</v>
          </cell>
          <cell r="F4700">
            <v>271.95999999999998</v>
          </cell>
          <cell r="G4700">
            <v>0.37</v>
          </cell>
          <cell r="H4700">
            <v>1.19</v>
          </cell>
          <cell r="I4700">
            <v>4.5999999999999996</v>
          </cell>
          <cell r="J4700" t="str">
            <v xml:space="preserve"> </v>
          </cell>
          <cell r="K4700">
            <v>167</v>
          </cell>
          <cell r="L4700">
            <v>4.9200000000000008E-3</v>
          </cell>
          <cell r="M4700">
            <v>-19</v>
          </cell>
          <cell r="N4700">
            <v>20</v>
          </cell>
          <cell r="O4700">
            <v>1</v>
          </cell>
          <cell r="P4700">
            <v>7.8250000000000002</v>
          </cell>
          <cell r="Q4700">
            <v>0</v>
          </cell>
          <cell r="R4700">
            <v>7.8250000000000002</v>
          </cell>
        </row>
        <row r="4701">
          <cell r="A4701" t="str">
            <v xml:space="preserve">РАШПИЛЕВ,142/2 </v>
          </cell>
          <cell r="B4701" t="str">
            <v xml:space="preserve">Рашпилевская 142  общ. </v>
          </cell>
          <cell r="C4701" t="str">
            <v xml:space="preserve">Население </v>
          </cell>
          <cell r="D4701">
            <v>5180.7</v>
          </cell>
          <cell r="E4701">
            <v>13890</v>
          </cell>
          <cell r="F4701">
            <v>13889.64</v>
          </cell>
          <cell r="G4701">
            <v>0.37</v>
          </cell>
          <cell r="H4701">
            <v>1.19</v>
          </cell>
          <cell r="I4701">
            <v>4.5999999999999996</v>
          </cell>
          <cell r="J4701" t="str">
            <v xml:space="preserve">5 </v>
          </cell>
          <cell r="K4701">
            <v>167</v>
          </cell>
          <cell r="L4701">
            <v>0.23839000000000002</v>
          </cell>
          <cell r="M4701">
            <v>-19</v>
          </cell>
          <cell r="N4701">
            <v>18</v>
          </cell>
          <cell r="O4701">
            <v>1</v>
          </cell>
          <cell r="P4701">
            <v>348.04500000000002</v>
          </cell>
          <cell r="Q4701">
            <v>515.49900000000002</v>
          </cell>
          <cell r="R4701">
            <v>515.49900000000002</v>
          </cell>
        </row>
        <row r="4702">
          <cell r="A4702" t="str">
            <v xml:space="preserve">РАШПИЛЕВ,142/2 </v>
          </cell>
          <cell r="B4702" t="str">
            <v xml:space="preserve">Красная 145 магаз </v>
          </cell>
          <cell r="C4702" t="str">
            <v xml:space="preserve">Прочие </v>
          </cell>
          <cell r="D4702">
            <v>50.57</v>
          </cell>
          <cell r="E4702">
            <v>11174</v>
          </cell>
          <cell r="F4702">
            <v>184.51</v>
          </cell>
          <cell r="G4702">
            <v>0.37</v>
          </cell>
          <cell r="H4702">
            <v>1.19</v>
          </cell>
          <cell r="I4702">
            <v>4.5999999999999996</v>
          </cell>
          <cell r="J4702" t="str">
            <v xml:space="preserve"> </v>
          </cell>
          <cell r="K4702">
            <v>167</v>
          </cell>
          <cell r="L4702">
            <v>2.9100000000000003E-3</v>
          </cell>
          <cell r="M4702">
            <v>-19</v>
          </cell>
          <cell r="N4702">
            <v>15</v>
          </cell>
          <cell r="O4702">
            <v>1</v>
          </cell>
          <cell r="P4702">
            <v>3.5960000000000001</v>
          </cell>
          <cell r="Q4702">
            <v>0</v>
          </cell>
          <cell r="R4702">
            <v>3.5960000000000001</v>
          </cell>
        </row>
        <row r="4703">
          <cell r="A4703" t="str">
            <v xml:space="preserve">РАШПИЛЕВ,142/2 </v>
          </cell>
          <cell r="B4703" t="str">
            <v xml:space="preserve">Рашпилевская 183 АПТЕКА 6 </v>
          </cell>
          <cell r="C4703" t="str">
            <v xml:space="preserve">Прочие </v>
          </cell>
          <cell r="D4703">
            <v>1005.49</v>
          </cell>
          <cell r="E4703">
            <v>3748</v>
          </cell>
          <cell r="F4703">
            <v>4524.6899999999996</v>
          </cell>
          <cell r="G4703">
            <v>0.37</v>
          </cell>
          <cell r="H4703">
            <v>1.19</v>
          </cell>
          <cell r="I4703">
            <v>4.5999999999999996</v>
          </cell>
          <cell r="J4703" t="str">
            <v xml:space="preserve"> </v>
          </cell>
          <cell r="K4703">
            <v>167</v>
          </cell>
          <cell r="L4703">
            <v>7.7657999999999991E-2</v>
          </cell>
          <cell r="M4703">
            <v>-19</v>
          </cell>
          <cell r="N4703">
            <v>18</v>
          </cell>
          <cell r="O4703">
            <v>1</v>
          </cell>
          <cell r="P4703">
            <v>113.38</v>
          </cell>
          <cell r="Q4703">
            <v>0</v>
          </cell>
          <cell r="R4703">
            <v>113.38</v>
          </cell>
        </row>
        <row r="4704">
          <cell r="A4704" t="str">
            <v xml:space="preserve">РАШПИЛЕВ,142/2 </v>
          </cell>
          <cell r="B4704" t="str">
            <v xml:space="preserve">Красная 145 </v>
          </cell>
          <cell r="C4704" t="str">
            <v xml:space="preserve">Жилзаказчик </v>
          </cell>
          <cell r="D4704">
            <v>2635.4</v>
          </cell>
          <cell r="E4704">
            <v>14052</v>
          </cell>
          <cell r="F4704">
            <v>11680.86644</v>
          </cell>
          <cell r="G4704">
            <v>0.29949999999999999</v>
          </cell>
          <cell r="H4704">
            <v>1.19</v>
          </cell>
          <cell r="I4704">
            <v>4.5999999999999996</v>
          </cell>
          <cell r="J4704" t="str">
            <v xml:space="preserve">4 </v>
          </cell>
          <cell r="K4704">
            <v>167</v>
          </cell>
          <cell r="L4704">
            <v>0.16228099999999998</v>
          </cell>
          <cell r="M4704">
            <v>-19</v>
          </cell>
          <cell r="N4704">
            <v>18</v>
          </cell>
          <cell r="O4704">
            <v>1</v>
          </cell>
          <cell r="P4704">
            <v>236.92699999999999</v>
          </cell>
          <cell r="Q4704">
            <v>349.64400000000001</v>
          </cell>
          <cell r="R4704">
            <v>349.64400000000001</v>
          </cell>
        </row>
        <row r="4705">
          <cell r="A4705" t="str">
            <v xml:space="preserve">РАШПИЛЕВ,142/2 </v>
          </cell>
          <cell r="B4705" t="str">
            <v xml:space="preserve">Красная 145/1 </v>
          </cell>
          <cell r="C4705" t="str">
            <v xml:space="preserve">Жилзаказчик </v>
          </cell>
          <cell r="D4705">
            <v>8306.4</v>
          </cell>
          <cell r="E4705">
            <v>58617</v>
          </cell>
          <cell r="F4705">
            <v>57779.870236000002</v>
          </cell>
          <cell r="G4705">
            <v>0.34</v>
          </cell>
          <cell r="H4705">
            <v>1.19</v>
          </cell>
          <cell r="I4705">
            <v>4.5999999999999996</v>
          </cell>
          <cell r="J4705" t="str">
            <v xml:space="preserve">12 </v>
          </cell>
          <cell r="K4705">
            <v>167</v>
          </cell>
          <cell r="L4705">
            <v>0.91127799999999992</v>
          </cell>
          <cell r="M4705">
            <v>-19</v>
          </cell>
          <cell r="N4705">
            <v>18</v>
          </cell>
          <cell r="O4705">
            <v>1</v>
          </cell>
          <cell r="P4705">
            <v>1330.4459999999999</v>
          </cell>
          <cell r="Q4705">
            <v>826.51199999999994</v>
          </cell>
          <cell r="R4705">
            <v>826.51199999999994</v>
          </cell>
        </row>
        <row r="4706">
          <cell r="A4706" t="str">
            <v xml:space="preserve">РАШПИЛЕВ,142/2 </v>
          </cell>
          <cell r="B4706" t="str">
            <v xml:space="preserve">Рашпилевская 183 </v>
          </cell>
          <cell r="C4706" t="str">
            <v xml:space="preserve">Жилзаказчик </v>
          </cell>
          <cell r="D4706">
            <v>2545.8000000000002</v>
          </cell>
          <cell r="E4706">
            <v>12513</v>
          </cell>
          <cell r="F4706">
            <v>9870.09</v>
          </cell>
          <cell r="G4706">
            <v>0.38</v>
          </cell>
          <cell r="H4706">
            <v>1.19</v>
          </cell>
          <cell r="I4706">
            <v>4.5999999999999996</v>
          </cell>
          <cell r="J4706" t="str">
            <v xml:space="preserve">5 </v>
          </cell>
          <cell r="K4706">
            <v>167</v>
          </cell>
          <cell r="L4706">
            <v>0.17169099999999998</v>
          </cell>
          <cell r="M4706">
            <v>-19</v>
          </cell>
          <cell r="N4706">
            <v>18</v>
          </cell>
          <cell r="O4706">
            <v>1</v>
          </cell>
          <cell r="P4706">
            <v>250.66499999999999</v>
          </cell>
          <cell r="Q4706">
            <v>253.31299999999999</v>
          </cell>
          <cell r="R4706">
            <v>253.31299999999999</v>
          </cell>
        </row>
        <row r="4707">
          <cell r="A4707" t="str">
            <v xml:space="preserve">РАШПИЛЕВ,142/2 </v>
          </cell>
          <cell r="B4707" t="str">
            <v xml:space="preserve">Рашпилевская 187 </v>
          </cell>
          <cell r="C4707" t="str">
            <v xml:space="preserve">Жилзаказчик </v>
          </cell>
          <cell r="D4707">
            <v>2470.8000000000002</v>
          </cell>
          <cell r="E4707">
            <v>9340</v>
          </cell>
          <cell r="F4707">
            <v>9040.4874600000003</v>
          </cell>
          <cell r="G4707">
            <v>0.4</v>
          </cell>
          <cell r="H4707">
            <v>1.19</v>
          </cell>
          <cell r="I4707">
            <v>4.5999999999999996</v>
          </cell>
          <cell r="J4707" t="str">
            <v xml:space="preserve">5 </v>
          </cell>
          <cell r="K4707">
            <v>167</v>
          </cell>
          <cell r="L4707">
            <v>0.167744</v>
          </cell>
          <cell r="M4707">
            <v>-19</v>
          </cell>
          <cell r="N4707">
            <v>18</v>
          </cell>
          <cell r="O4707">
            <v>1</v>
          </cell>
          <cell r="P4707">
            <v>244.90199999999999</v>
          </cell>
          <cell r="Q4707">
            <v>245.85</v>
          </cell>
          <cell r="R4707">
            <v>245.85</v>
          </cell>
        </row>
        <row r="4708">
          <cell r="A4708" t="str">
            <v xml:space="preserve">РАШПИЛЕВ,142/2 </v>
          </cell>
          <cell r="B4708" t="str">
            <v xml:space="preserve">Рашпилевская 142/А офис </v>
          </cell>
          <cell r="C4708" t="str">
            <v xml:space="preserve">Прочие </v>
          </cell>
          <cell r="D4708">
            <v>139.26</v>
          </cell>
          <cell r="E4708">
            <v>0</v>
          </cell>
          <cell r="F4708">
            <v>626.67999999999995</v>
          </cell>
          <cell r="G4708">
            <v>0.43</v>
          </cell>
          <cell r="H4708">
            <v>1.19</v>
          </cell>
          <cell r="I4708">
            <v>4.5999999999999996</v>
          </cell>
          <cell r="J4708" t="str">
            <v xml:space="preserve"> </v>
          </cell>
          <cell r="K4708">
            <v>167</v>
          </cell>
          <cell r="L4708">
            <v>1.2500000000000001E-2</v>
          </cell>
          <cell r="M4708">
            <v>-19</v>
          </cell>
          <cell r="N4708">
            <v>18</v>
          </cell>
          <cell r="O4708">
            <v>1</v>
          </cell>
          <cell r="P4708">
            <v>18.25</v>
          </cell>
          <cell r="Q4708">
            <v>0</v>
          </cell>
          <cell r="R4708">
            <v>18.25</v>
          </cell>
        </row>
        <row r="4709">
          <cell r="A4709" t="str">
            <v xml:space="preserve">РАШПИЛЕВ,142/2 </v>
          </cell>
          <cell r="B4709" t="str">
            <v xml:space="preserve">Красная 145/1 неж.пом. </v>
          </cell>
          <cell r="C4709" t="str">
            <v xml:space="preserve">Прочие </v>
          </cell>
          <cell r="D4709">
            <v>86.1</v>
          </cell>
          <cell r="E4709">
            <v>0</v>
          </cell>
          <cell r="F4709">
            <v>289.3</v>
          </cell>
          <cell r="G4709">
            <v>0</v>
          </cell>
          <cell r="H4709">
            <v>1.19</v>
          </cell>
          <cell r="I4709">
            <v>4.5999999999999996</v>
          </cell>
          <cell r="J4709" t="str">
            <v xml:space="preserve"> </v>
          </cell>
          <cell r="K4709">
            <v>167</v>
          </cell>
          <cell r="L4709">
            <v>5.2169999999999994E-3</v>
          </cell>
          <cell r="M4709">
            <v>-19</v>
          </cell>
          <cell r="N4709">
            <v>18</v>
          </cell>
          <cell r="O4709">
            <v>1</v>
          </cell>
          <cell r="P4709">
            <v>7.6159999999999997</v>
          </cell>
          <cell r="Q4709">
            <v>0</v>
          </cell>
          <cell r="R4709">
            <v>7.6159999999999997</v>
          </cell>
        </row>
        <row r="4710">
          <cell r="A4710" t="str">
            <v xml:space="preserve">РАШПИЛЕВ,142/2 </v>
          </cell>
          <cell r="B4710" t="str">
            <v xml:space="preserve">Рашпилевская 187 кв 22 неж пом </v>
          </cell>
          <cell r="C4710" t="str">
            <v xml:space="preserve">Прочие </v>
          </cell>
          <cell r="D4710">
            <v>42.1</v>
          </cell>
          <cell r="E4710">
            <v>143</v>
          </cell>
          <cell r="F4710">
            <v>143</v>
          </cell>
          <cell r="G4710">
            <v>0</v>
          </cell>
          <cell r="H4710">
            <v>1.19</v>
          </cell>
          <cell r="I4710">
            <v>4.5999999999999996</v>
          </cell>
          <cell r="J4710" t="str">
            <v xml:space="preserve"> </v>
          </cell>
          <cell r="K4710">
            <v>167</v>
          </cell>
          <cell r="L4710">
            <v>2.0339999999999998E-3</v>
          </cell>
          <cell r="M4710">
            <v>-19</v>
          </cell>
          <cell r="N4710">
            <v>18</v>
          </cell>
          <cell r="O4710">
            <v>1</v>
          </cell>
          <cell r="P4710">
            <v>2.97</v>
          </cell>
          <cell r="Q4710">
            <v>0</v>
          </cell>
          <cell r="R4710">
            <v>2.97</v>
          </cell>
        </row>
        <row r="4711">
          <cell r="A4711" t="str">
            <v xml:space="preserve">РАШПИЛЕВ,142/2 </v>
          </cell>
          <cell r="B4711" t="str">
            <v xml:space="preserve">Красная 145/1 ком мастер слесар </v>
          </cell>
          <cell r="C4711" t="str">
            <v xml:space="preserve">Прочие </v>
          </cell>
          <cell r="D4711">
            <v>24.83</v>
          </cell>
          <cell r="E4711">
            <v>0</v>
          </cell>
          <cell r="F4711">
            <v>102.66</v>
          </cell>
          <cell r="G4711">
            <v>0.37</v>
          </cell>
          <cell r="H4711">
            <v>1.19</v>
          </cell>
          <cell r="I4711">
            <v>4.5999999999999996</v>
          </cell>
          <cell r="J4711" t="str">
            <v xml:space="preserve"> </v>
          </cell>
          <cell r="K4711">
            <v>167</v>
          </cell>
          <cell r="L4711">
            <v>1.7619999999999999E-3</v>
          </cell>
          <cell r="M4711">
            <v>-19</v>
          </cell>
          <cell r="N4711">
            <v>18</v>
          </cell>
          <cell r="O4711">
            <v>1</v>
          </cell>
          <cell r="P4711">
            <v>2.5720000000000001</v>
          </cell>
          <cell r="Q4711">
            <v>0</v>
          </cell>
          <cell r="R4711">
            <v>2.5720000000000001</v>
          </cell>
        </row>
        <row r="4712">
          <cell r="A4712" t="str">
            <v xml:space="preserve">РАШПИЛЕВ,142/2 </v>
          </cell>
          <cell r="B4712" t="str">
            <v xml:space="preserve">Рашпилевская 187 кв 43 неж пом </v>
          </cell>
          <cell r="C4712" t="str">
            <v xml:space="preserve">Прочие </v>
          </cell>
          <cell r="D4712">
            <v>42.2</v>
          </cell>
          <cell r="E4712">
            <v>0</v>
          </cell>
          <cell r="F4712">
            <v>173.49</v>
          </cell>
          <cell r="G4712">
            <v>0.4</v>
          </cell>
          <cell r="H4712">
            <v>1.19</v>
          </cell>
          <cell r="I4712">
            <v>4.5999999999999996</v>
          </cell>
          <cell r="J4712" t="str">
            <v xml:space="preserve"> </v>
          </cell>
          <cell r="K4712">
            <v>167</v>
          </cell>
          <cell r="L4712">
            <v>3.1929999999999997E-3</v>
          </cell>
          <cell r="M4712">
            <v>-19</v>
          </cell>
          <cell r="N4712">
            <v>18</v>
          </cell>
          <cell r="O4712">
            <v>1</v>
          </cell>
          <cell r="P4712">
            <v>4.6619999999999999</v>
          </cell>
          <cell r="Q4712">
            <v>0</v>
          </cell>
          <cell r="R4712">
            <v>4.6619999999999999</v>
          </cell>
        </row>
        <row r="4713">
          <cell r="A4713" t="str">
            <v xml:space="preserve">РАШПИЛЕВ,142/2 </v>
          </cell>
          <cell r="B4713" t="str">
            <v xml:space="preserve">Рашпилевская 142а литА неж.пом. </v>
          </cell>
          <cell r="C4713" t="str">
            <v xml:space="preserve">Прочие </v>
          </cell>
          <cell r="D4713">
            <v>61.62</v>
          </cell>
          <cell r="E4713">
            <v>0</v>
          </cell>
          <cell r="F4713">
            <v>277.29000000000002</v>
          </cell>
          <cell r="G4713">
            <v>0.43</v>
          </cell>
          <cell r="H4713">
            <v>1.19</v>
          </cell>
          <cell r="I4713">
            <v>4.5999999999999996</v>
          </cell>
          <cell r="J4713" t="str">
            <v xml:space="preserve"> </v>
          </cell>
          <cell r="K4713">
            <v>167</v>
          </cell>
          <cell r="L4713">
            <v>5.5309999999999995E-3</v>
          </cell>
          <cell r="M4713">
            <v>-19</v>
          </cell>
          <cell r="N4713">
            <v>18</v>
          </cell>
          <cell r="O4713">
            <v>1</v>
          </cell>
          <cell r="P4713">
            <v>8.0749999999999993</v>
          </cell>
          <cell r="Q4713">
            <v>0</v>
          </cell>
          <cell r="R4713">
            <v>8.0749999999999993</v>
          </cell>
        </row>
        <row r="4714">
          <cell r="A4714" t="str">
            <v xml:space="preserve">РАШПИЛЕВ,142/2 </v>
          </cell>
          <cell r="B4714" t="str">
            <v xml:space="preserve">Красная 145/1 маг-н </v>
          </cell>
          <cell r="C4714" t="str">
            <v xml:space="preserve">Прочие </v>
          </cell>
          <cell r="D4714">
            <v>698.1</v>
          </cell>
          <cell r="E4714">
            <v>2218</v>
          </cell>
          <cell r="F4714">
            <v>3743.48</v>
          </cell>
          <cell r="G4714">
            <v>0.37</v>
          </cell>
          <cell r="H4714">
            <v>1.19</v>
          </cell>
          <cell r="I4714">
            <v>4.5999999999999996</v>
          </cell>
          <cell r="J4714" t="str">
            <v xml:space="preserve"> </v>
          </cell>
          <cell r="K4714">
            <v>167</v>
          </cell>
          <cell r="L4714">
            <v>6.4250000000000002E-2</v>
          </cell>
          <cell r="M4714">
            <v>-19</v>
          </cell>
          <cell r="N4714">
            <v>18</v>
          </cell>
          <cell r="O4714">
            <v>1</v>
          </cell>
          <cell r="P4714">
            <v>93.802999999999997</v>
          </cell>
          <cell r="Q4714">
            <v>0</v>
          </cell>
          <cell r="R4714">
            <v>93.802999999999997</v>
          </cell>
        </row>
        <row r="4715">
          <cell r="A4715" t="str">
            <v xml:space="preserve">РАШПИЛЕВ,142/2 </v>
          </cell>
          <cell r="B4715" t="str">
            <v xml:space="preserve">Красная 145/Бабушкина 309 неж.пом </v>
          </cell>
          <cell r="C4715" t="str">
            <v xml:space="preserve">Прочие </v>
          </cell>
          <cell r="D4715">
            <v>77.400000000000006</v>
          </cell>
          <cell r="E4715">
            <v>332</v>
          </cell>
          <cell r="F4715">
            <v>332</v>
          </cell>
          <cell r="G4715">
            <v>0</v>
          </cell>
          <cell r="H4715">
            <v>1.19</v>
          </cell>
          <cell r="I4715">
            <v>4.5999999999999996</v>
          </cell>
          <cell r="J4715" t="str">
            <v xml:space="preserve"> </v>
          </cell>
          <cell r="K4715">
            <v>167</v>
          </cell>
          <cell r="L4715">
            <v>3.2259999999999997E-3</v>
          </cell>
          <cell r="M4715">
            <v>-19</v>
          </cell>
          <cell r="N4715">
            <v>18</v>
          </cell>
          <cell r="O4715">
            <v>1</v>
          </cell>
          <cell r="P4715">
            <v>4.71</v>
          </cell>
          <cell r="Q4715">
            <v>0</v>
          </cell>
          <cell r="R4715">
            <v>4.71</v>
          </cell>
        </row>
        <row r="4716">
          <cell r="A4716" t="str">
            <v xml:space="preserve">РАШПИЛЕВ,142/2 </v>
          </cell>
          <cell r="B4716" t="str">
            <v xml:space="preserve">Красная 145/1 Адм.зд. </v>
          </cell>
          <cell r="C4716" t="str">
            <v xml:space="preserve">Прочие </v>
          </cell>
          <cell r="D4716">
            <v>2088.88</v>
          </cell>
          <cell r="E4716">
            <v>8108</v>
          </cell>
          <cell r="F4716">
            <v>11404.08</v>
          </cell>
          <cell r="G4716">
            <v>0.24</v>
          </cell>
          <cell r="H4716">
            <v>1.19</v>
          </cell>
          <cell r="I4716">
            <v>4.5999999999999996</v>
          </cell>
          <cell r="J4716" t="str">
            <v xml:space="preserve"> </v>
          </cell>
          <cell r="K4716">
            <v>167</v>
          </cell>
          <cell r="L4716">
            <v>0.12696000000000002</v>
          </cell>
          <cell r="M4716">
            <v>-19</v>
          </cell>
          <cell r="N4716">
            <v>18</v>
          </cell>
          <cell r="O4716">
            <v>1</v>
          </cell>
          <cell r="P4716">
            <v>185.35900000000001</v>
          </cell>
          <cell r="Q4716">
            <v>0</v>
          </cell>
          <cell r="R4716">
            <v>185.35900000000001</v>
          </cell>
        </row>
        <row r="4717">
          <cell r="A4717" t="str">
            <v xml:space="preserve">РАШПИЛЕВ,142/2 </v>
          </cell>
          <cell r="B4717" t="str">
            <v xml:space="preserve">Красная 145/1 адм.помещ. </v>
          </cell>
          <cell r="C4717" t="str">
            <v xml:space="preserve">Прочие </v>
          </cell>
          <cell r="D4717">
            <v>67.91</v>
          </cell>
          <cell r="E4717">
            <v>0</v>
          </cell>
          <cell r="F4717">
            <v>305.39999999999998</v>
          </cell>
          <cell r="G4717">
            <v>0.24</v>
          </cell>
          <cell r="H4717">
            <v>1.19</v>
          </cell>
          <cell r="I4717">
            <v>4.5999999999999996</v>
          </cell>
          <cell r="J4717" t="str">
            <v xml:space="preserve"> </v>
          </cell>
          <cell r="K4717">
            <v>167</v>
          </cell>
          <cell r="L4717">
            <v>3.4000000000000002E-3</v>
          </cell>
          <cell r="M4717">
            <v>-19</v>
          </cell>
          <cell r="N4717">
            <v>18</v>
          </cell>
          <cell r="O4717">
            <v>1</v>
          </cell>
          <cell r="P4717">
            <v>4.9640000000000004</v>
          </cell>
          <cell r="Q4717">
            <v>0</v>
          </cell>
          <cell r="R4717">
            <v>4.9640000000000004</v>
          </cell>
        </row>
        <row r="4718">
          <cell r="A4718" t="str">
            <v xml:space="preserve">РАШПИЛЕВ,142/2 </v>
          </cell>
          <cell r="B4718" t="str">
            <v xml:space="preserve">Рашпилевская 185 общеж. </v>
          </cell>
          <cell r="C4718" t="str">
            <v xml:space="preserve">Население </v>
          </cell>
          <cell r="D4718">
            <v>2312.8000000000002</v>
          </cell>
          <cell r="E4718">
            <v>10408</v>
          </cell>
          <cell r="F4718">
            <v>10407.76</v>
          </cell>
          <cell r="G4718">
            <v>0.37</v>
          </cell>
          <cell r="H4718">
            <v>1.19</v>
          </cell>
          <cell r="I4718">
            <v>4.5999999999999996</v>
          </cell>
          <cell r="J4718" t="str">
            <v xml:space="preserve">5 </v>
          </cell>
          <cell r="K4718">
            <v>167</v>
          </cell>
          <cell r="L4718">
            <v>0.17863000000000001</v>
          </cell>
          <cell r="M4718">
            <v>-19</v>
          </cell>
          <cell r="N4718">
            <v>18</v>
          </cell>
          <cell r="O4718">
            <v>1</v>
          </cell>
          <cell r="P4718">
            <v>260.79599999999999</v>
          </cell>
          <cell r="Q4718">
            <v>230.12899999999999</v>
          </cell>
          <cell r="R4718">
            <v>230.12899999999999</v>
          </cell>
        </row>
        <row r="4719">
          <cell r="A4719" t="str">
            <v xml:space="preserve">РАШПИЛЕВ,142/2 </v>
          </cell>
          <cell r="B4719" t="str">
            <v xml:space="preserve">Бабушкина 307 Уч.корп. </v>
          </cell>
          <cell r="C4719" t="str">
            <v xml:space="preserve">Бюджет </v>
          </cell>
          <cell r="D4719">
            <v>7520.6</v>
          </cell>
          <cell r="E4719">
            <v>27000</v>
          </cell>
          <cell r="F4719">
            <v>33842.68</v>
          </cell>
          <cell r="G4719">
            <v>0.24</v>
          </cell>
          <cell r="H4719">
            <v>1.19</v>
          </cell>
          <cell r="I4719">
            <v>4.5999999999999996</v>
          </cell>
          <cell r="J4719" t="str">
            <v xml:space="preserve"> </v>
          </cell>
          <cell r="K4719">
            <v>167</v>
          </cell>
          <cell r="L4719">
            <v>0.35639999999999999</v>
          </cell>
          <cell r="M4719">
            <v>-19</v>
          </cell>
          <cell r="N4719">
            <v>16</v>
          </cell>
          <cell r="O4719">
            <v>1</v>
          </cell>
          <cell r="P4719">
            <v>468.44400000000002</v>
          </cell>
          <cell r="Q4719">
            <v>0</v>
          </cell>
          <cell r="R4719">
            <v>468.44400000000002</v>
          </cell>
        </row>
        <row r="4720">
          <cell r="A4720" t="str">
            <v xml:space="preserve">РАШПИЛЕВ,142/2 </v>
          </cell>
          <cell r="B4720" t="str">
            <v xml:space="preserve">Рашпилевская 185 аптека </v>
          </cell>
          <cell r="C4720" t="str">
            <v xml:space="preserve">Бюджет </v>
          </cell>
          <cell r="D4720">
            <v>62.8</v>
          </cell>
          <cell r="E4720">
            <v>0</v>
          </cell>
          <cell r="F4720">
            <v>282.58</v>
          </cell>
          <cell r="G4720">
            <v>0.37</v>
          </cell>
          <cell r="H4720">
            <v>1.19</v>
          </cell>
          <cell r="I4720">
            <v>4.5999999999999996</v>
          </cell>
          <cell r="J4720" t="str">
            <v xml:space="preserve"> </v>
          </cell>
          <cell r="K4720">
            <v>167</v>
          </cell>
          <cell r="L4720">
            <v>4.8500000000000001E-3</v>
          </cell>
          <cell r="M4720">
            <v>-19</v>
          </cell>
          <cell r="N4720">
            <v>18</v>
          </cell>
          <cell r="O4720">
            <v>1</v>
          </cell>
          <cell r="P4720">
            <v>7.08</v>
          </cell>
          <cell r="Q4720">
            <v>0</v>
          </cell>
          <cell r="R4720">
            <v>7.08</v>
          </cell>
        </row>
        <row r="4721">
          <cell r="A4721" t="str">
            <v xml:space="preserve">РАШПИЛЕВ,142/2 </v>
          </cell>
          <cell r="B4721" t="str">
            <v xml:space="preserve">Рашпилевская185 Парикмахерск. </v>
          </cell>
          <cell r="C4721" t="str">
            <v xml:space="preserve">Бюджет </v>
          </cell>
          <cell r="D4721">
            <v>49.72</v>
          </cell>
          <cell r="E4721">
            <v>0</v>
          </cell>
          <cell r="F4721">
            <v>223.74</v>
          </cell>
          <cell r="G4721">
            <v>0.37</v>
          </cell>
          <cell r="H4721">
            <v>1.19</v>
          </cell>
          <cell r="I4721">
            <v>4.5999999999999996</v>
          </cell>
          <cell r="J4721" t="str">
            <v xml:space="preserve"> </v>
          </cell>
          <cell r="K4721">
            <v>167</v>
          </cell>
          <cell r="L4721">
            <v>3.8400000000000005E-3</v>
          </cell>
          <cell r="M4721">
            <v>-19</v>
          </cell>
          <cell r="N4721">
            <v>18</v>
          </cell>
          <cell r="O4721">
            <v>1</v>
          </cell>
          <cell r="P4721">
            <v>5.6059999999999999</v>
          </cell>
          <cell r="Q4721">
            <v>0</v>
          </cell>
          <cell r="R4721">
            <v>5.6059999999999999</v>
          </cell>
        </row>
        <row r="4722">
          <cell r="A4722" t="str">
            <v xml:space="preserve">РАШПИЛЕВ,142/2 </v>
          </cell>
          <cell r="B4722" t="str">
            <v xml:space="preserve">Красная,145 ФЛ.Чермит М.М. </v>
          </cell>
          <cell r="C4722" t="str">
            <v xml:space="preserve">Прочие </v>
          </cell>
          <cell r="D4722">
            <v>127</v>
          </cell>
          <cell r="E4722">
            <v>422</v>
          </cell>
          <cell r="F4722">
            <v>534.42999999999995</v>
          </cell>
          <cell r="G4722">
            <v>0</v>
          </cell>
          <cell r="H4722">
            <v>1.19</v>
          </cell>
          <cell r="I4722">
            <v>4.5999999999999996</v>
          </cell>
          <cell r="J4722" t="str">
            <v xml:space="preserve"> </v>
          </cell>
          <cell r="K4722">
            <v>167</v>
          </cell>
          <cell r="L4722">
            <v>7.4249999999999993E-3</v>
          </cell>
          <cell r="M4722">
            <v>-19</v>
          </cell>
          <cell r="N4722">
            <v>18</v>
          </cell>
          <cell r="O4722">
            <v>1</v>
          </cell>
          <cell r="P4722">
            <v>10.840999999999999</v>
          </cell>
          <cell r="Q4722">
            <v>0</v>
          </cell>
          <cell r="R4722">
            <v>10.840999999999999</v>
          </cell>
        </row>
        <row r="4723">
          <cell r="A4723" t="str">
            <v xml:space="preserve">РАШПИЛЕВ,142/2 </v>
          </cell>
          <cell r="B4723" t="str">
            <v xml:space="preserve">Рашпилевская 142 Адм.зд. </v>
          </cell>
          <cell r="C4723" t="str">
            <v xml:space="preserve">Прочие </v>
          </cell>
          <cell r="D4723">
            <v>521.23</v>
          </cell>
          <cell r="E4723">
            <v>3340</v>
          </cell>
          <cell r="F4723">
            <v>2345.54</v>
          </cell>
          <cell r="G4723">
            <v>0.43</v>
          </cell>
          <cell r="H4723">
            <v>1.19</v>
          </cell>
          <cell r="I4723">
            <v>4.5999999999999996</v>
          </cell>
          <cell r="J4723" t="str">
            <v xml:space="preserve"> </v>
          </cell>
          <cell r="K4723">
            <v>167</v>
          </cell>
          <cell r="L4723">
            <v>4.6785E-2</v>
          </cell>
          <cell r="M4723">
            <v>-19</v>
          </cell>
          <cell r="N4723">
            <v>18</v>
          </cell>
          <cell r="O4723">
            <v>1</v>
          </cell>
          <cell r="P4723">
            <v>68.305999999999997</v>
          </cell>
          <cell r="Q4723">
            <v>0</v>
          </cell>
          <cell r="R4723">
            <v>68.305999999999997</v>
          </cell>
        </row>
        <row r="4724">
          <cell r="A4724" t="str">
            <v xml:space="preserve">Итого по котельной </v>
          </cell>
          <cell r="B4724" t="str">
            <v xml:space="preserve">собственное ---------------------------- </v>
          </cell>
          <cell r="C4724" t="str">
            <v xml:space="preserve">По всем группам </v>
          </cell>
          <cell r="D4724">
            <v>36988.28</v>
          </cell>
          <cell r="E4724">
            <v>175305</v>
          </cell>
          <cell r="F4724">
            <v>175464.184136</v>
          </cell>
          <cell r="H4724">
            <v>1.19</v>
          </cell>
          <cell r="L4724">
            <v>2.615945</v>
          </cell>
          <cell r="P4724">
            <v>3763.1299999999997</v>
          </cell>
          <cell r="Q4724">
            <v>2420.9470000000001</v>
          </cell>
          <cell r="R4724">
            <v>3512.2960000000003</v>
          </cell>
        </row>
        <row r="4725">
          <cell r="A4725" t="str">
            <v xml:space="preserve"> </v>
          </cell>
          <cell r="B4725" t="str">
            <v xml:space="preserve"> </v>
          </cell>
          <cell r="C4725" t="str">
            <v xml:space="preserve">Бюджет </v>
          </cell>
          <cell r="D4725">
            <v>7633.1200000000008</v>
          </cell>
          <cell r="E4725">
            <v>27000</v>
          </cell>
          <cell r="F4725">
            <v>34349</v>
          </cell>
          <cell r="H4725">
            <v>1.19</v>
          </cell>
          <cell r="L4725">
            <v>0.36509000000000003</v>
          </cell>
          <cell r="P4725">
            <v>481.13</v>
          </cell>
          <cell r="Q4725">
            <v>0</v>
          </cell>
          <cell r="R4725">
            <v>481.13</v>
          </cell>
        </row>
        <row r="4726">
          <cell r="A4726" t="str">
            <v xml:space="preserve"> </v>
          </cell>
          <cell r="B4726" t="str">
            <v xml:space="preserve"> </v>
          </cell>
          <cell r="C4726" t="str">
            <v xml:space="preserve">"Население" в т.ч. "Жилзаказчик" </v>
          </cell>
          <cell r="D4726">
            <v>23451.9</v>
          </cell>
          <cell r="E4726">
            <v>118820</v>
          </cell>
          <cell r="F4726">
            <v>112668.714136</v>
          </cell>
          <cell r="H4726">
            <v>1.19</v>
          </cell>
          <cell r="L4726">
            <v>1.8300139999999998</v>
          </cell>
          <cell r="P4726">
            <v>2671.7809999999995</v>
          </cell>
          <cell r="Q4726">
            <v>2420.9470000000001</v>
          </cell>
          <cell r="R4726">
            <v>2420.9470000000001</v>
          </cell>
        </row>
        <row r="4727">
          <cell r="A4727" t="str">
            <v xml:space="preserve"> </v>
          </cell>
          <cell r="B4727" t="str">
            <v xml:space="preserve"> </v>
          </cell>
          <cell r="C4727" t="str">
            <v xml:space="preserve">Жилзаказчик </v>
          </cell>
          <cell r="D4727">
            <v>15958.399999999998</v>
          </cell>
          <cell r="E4727">
            <v>94522</v>
          </cell>
          <cell r="F4727">
            <v>88371.314136000001</v>
          </cell>
          <cell r="H4727">
            <v>1.19</v>
          </cell>
          <cell r="L4727">
            <v>1.4129939999999999</v>
          </cell>
          <cell r="P4727">
            <v>2062.9399999999996</v>
          </cell>
          <cell r="Q4727">
            <v>1675.319</v>
          </cell>
          <cell r="R4727">
            <v>1675.319</v>
          </cell>
        </row>
        <row r="4728">
          <cell r="A4728" t="str">
            <v xml:space="preserve"> </v>
          </cell>
          <cell r="B4728" t="str">
            <v xml:space="preserve"> </v>
          </cell>
          <cell r="C4728" t="str">
            <v xml:space="preserve">Прочие </v>
          </cell>
          <cell r="D4728">
            <v>5903.26</v>
          </cell>
          <cell r="E4728">
            <v>29485</v>
          </cell>
          <cell r="F4728">
            <v>28446.47</v>
          </cell>
          <cell r="H4728">
            <v>1.19</v>
          </cell>
          <cell r="L4728">
            <v>0.42084100000000013</v>
          </cell>
          <cell r="P4728">
            <v>610.21900000000005</v>
          </cell>
          <cell r="Q4728">
            <v>0</v>
          </cell>
          <cell r="R4728">
            <v>610.21900000000005</v>
          </cell>
        </row>
        <row r="4729">
          <cell r="A4729" t="str">
            <v>Тепловые потери в наружных сетях потребителей</v>
          </cell>
          <cell r="H4729">
            <v>1.19</v>
          </cell>
        </row>
        <row r="4730">
          <cell r="A4730" t="str">
            <v xml:space="preserve">РАШПИЛЕВ,154 </v>
          </cell>
          <cell r="B4730" t="str">
            <v xml:space="preserve">Красная 155 неж. помещ </v>
          </cell>
          <cell r="C4730" t="str">
            <v xml:space="preserve">Прочие </v>
          </cell>
          <cell r="D4730">
            <v>108.3</v>
          </cell>
          <cell r="E4730">
            <v>479</v>
          </cell>
          <cell r="F4730">
            <v>482.49</v>
          </cell>
          <cell r="G4730">
            <v>0.38</v>
          </cell>
          <cell r="H4730">
            <v>1.19</v>
          </cell>
          <cell r="I4730">
            <v>4.5999999999999996</v>
          </cell>
          <cell r="J4730" t="str">
            <v xml:space="preserve"> </v>
          </cell>
          <cell r="K4730">
            <v>167</v>
          </cell>
          <cell r="L4730">
            <v>8.4359999999999991E-3</v>
          </cell>
          <cell r="M4730">
            <v>-19</v>
          </cell>
          <cell r="N4730">
            <v>18</v>
          </cell>
          <cell r="O4730">
            <v>1</v>
          </cell>
          <cell r="P4730">
            <v>12.317</v>
          </cell>
          <cell r="Q4730">
            <v>0</v>
          </cell>
          <cell r="R4730">
            <v>12.317</v>
          </cell>
        </row>
        <row r="4731">
          <cell r="A4731" t="str">
            <v xml:space="preserve">РАШПИЛЕВ,154 </v>
          </cell>
          <cell r="B4731" t="str">
            <v xml:space="preserve">Рашпилевская 150 адм.зд </v>
          </cell>
          <cell r="C4731" t="str">
            <v xml:space="preserve">Прочие </v>
          </cell>
          <cell r="D4731">
            <v>525.83000000000004</v>
          </cell>
          <cell r="E4731">
            <v>3257</v>
          </cell>
          <cell r="F4731">
            <v>2366.25</v>
          </cell>
          <cell r="G4731">
            <v>0.38</v>
          </cell>
          <cell r="H4731">
            <v>1.19</v>
          </cell>
          <cell r="I4731">
            <v>4.5999999999999996</v>
          </cell>
          <cell r="J4731" t="str">
            <v xml:space="preserve"> </v>
          </cell>
          <cell r="K4731">
            <v>167</v>
          </cell>
          <cell r="L4731">
            <v>4.1710000000000004E-2</v>
          </cell>
          <cell r="M4731">
            <v>-19</v>
          </cell>
          <cell r="N4731">
            <v>18</v>
          </cell>
          <cell r="O4731">
            <v>1</v>
          </cell>
          <cell r="P4731">
            <v>60.895000000000003</v>
          </cell>
          <cell r="Q4731">
            <v>0</v>
          </cell>
          <cell r="R4731">
            <v>60.895000000000003</v>
          </cell>
        </row>
        <row r="4732">
          <cell r="A4732" t="str">
            <v xml:space="preserve">РАШПИЛЕВ,154 </v>
          </cell>
          <cell r="B4732" t="str">
            <v xml:space="preserve">Красная 149 кв 24 </v>
          </cell>
          <cell r="C4732" t="str">
            <v xml:space="preserve">Прочие </v>
          </cell>
          <cell r="D4732">
            <v>41</v>
          </cell>
          <cell r="E4732">
            <v>0</v>
          </cell>
          <cell r="F4732">
            <v>182.76</v>
          </cell>
          <cell r="G4732">
            <v>0.4</v>
          </cell>
          <cell r="H4732">
            <v>1.19</v>
          </cell>
          <cell r="I4732">
            <v>4.5999999999999996</v>
          </cell>
          <cell r="J4732" t="str">
            <v xml:space="preserve"> </v>
          </cell>
          <cell r="K4732">
            <v>167</v>
          </cell>
          <cell r="L4732">
            <v>3.3909999999999999E-3</v>
          </cell>
          <cell r="M4732">
            <v>-19</v>
          </cell>
          <cell r="N4732">
            <v>18</v>
          </cell>
          <cell r="O4732">
            <v>1</v>
          </cell>
          <cell r="P4732">
            <v>4.952</v>
          </cell>
          <cell r="Q4732">
            <v>0</v>
          </cell>
          <cell r="R4732">
            <v>4.952</v>
          </cell>
        </row>
        <row r="4733">
          <cell r="A4733" t="str">
            <v xml:space="preserve">РАШПИЛЕВ,154 </v>
          </cell>
          <cell r="B4733" t="str">
            <v xml:space="preserve">Красная,149 кв.21,22 неж.пом. </v>
          </cell>
          <cell r="C4733" t="str">
            <v xml:space="preserve">Прочие </v>
          </cell>
          <cell r="D4733">
            <v>71</v>
          </cell>
          <cell r="E4733">
            <v>0</v>
          </cell>
          <cell r="F4733">
            <v>320.67</v>
          </cell>
          <cell r="G4733">
            <v>0.4</v>
          </cell>
          <cell r="H4733">
            <v>1.19</v>
          </cell>
          <cell r="I4733">
            <v>4.5999999999999996</v>
          </cell>
          <cell r="J4733" t="str">
            <v xml:space="preserve"> </v>
          </cell>
          <cell r="K4733">
            <v>167</v>
          </cell>
          <cell r="L4733">
            <v>5.9500000000000004E-3</v>
          </cell>
          <cell r="M4733">
            <v>-19</v>
          </cell>
          <cell r="N4733">
            <v>18</v>
          </cell>
          <cell r="O4733">
            <v>1</v>
          </cell>
          <cell r="P4733">
            <v>8.6880000000000006</v>
          </cell>
          <cell r="Q4733">
            <v>0</v>
          </cell>
          <cell r="R4733">
            <v>8.6880000000000006</v>
          </cell>
        </row>
        <row r="4734">
          <cell r="A4734" t="str">
            <v xml:space="preserve">РАШПИЛЕВ,154 </v>
          </cell>
          <cell r="B4734" t="str">
            <v xml:space="preserve">Красная 149 кв 2 </v>
          </cell>
          <cell r="C4734" t="str">
            <v xml:space="preserve">Прочие </v>
          </cell>
          <cell r="D4734">
            <v>41.5</v>
          </cell>
          <cell r="E4734">
            <v>139</v>
          </cell>
          <cell r="F4734">
            <v>139</v>
          </cell>
          <cell r="G4734">
            <v>0</v>
          </cell>
          <cell r="H4734">
            <v>1.19</v>
          </cell>
          <cell r="I4734">
            <v>4.5999999999999996</v>
          </cell>
          <cell r="J4734" t="str">
            <v xml:space="preserve"> </v>
          </cell>
          <cell r="K4734">
            <v>167</v>
          </cell>
          <cell r="L4734">
            <v>4.6959999999999997E-3</v>
          </cell>
          <cell r="M4734">
            <v>-19</v>
          </cell>
          <cell r="N4734">
            <v>18</v>
          </cell>
          <cell r="O4734">
            <v>1</v>
          </cell>
          <cell r="P4734">
            <v>6.8570000000000002</v>
          </cell>
          <cell r="Q4734">
            <v>0</v>
          </cell>
          <cell r="R4734">
            <v>6.8570000000000002</v>
          </cell>
        </row>
        <row r="4735">
          <cell r="A4735" t="str">
            <v xml:space="preserve">РАШПИЛЕВ,154 </v>
          </cell>
          <cell r="B4735" t="str">
            <v xml:space="preserve">Рашпилевская 144 кв 18 </v>
          </cell>
          <cell r="C4735" t="str">
            <v xml:space="preserve">Прочие </v>
          </cell>
          <cell r="D4735">
            <v>60.3</v>
          </cell>
          <cell r="E4735">
            <v>202</v>
          </cell>
          <cell r="F4735">
            <v>202</v>
          </cell>
          <cell r="G4735">
            <v>0</v>
          </cell>
          <cell r="H4735">
            <v>1.19</v>
          </cell>
          <cell r="I4735">
            <v>4.5999999999999996</v>
          </cell>
          <cell r="J4735" t="str">
            <v xml:space="preserve"> </v>
          </cell>
          <cell r="K4735">
            <v>167</v>
          </cell>
          <cell r="L4735">
            <v>3.16E-3</v>
          </cell>
          <cell r="M4735">
            <v>-19</v>
          </cell>
          <cell r="N4735">
            <v>18</v>
          </cell>
          <cell r="O4735">
            <v>1</v>
          </cell>
          <cell r="P4735">
            <v>4.6120000000000001</v>
          </cell>
          <cell r="Q4735">
            <v>0</v>
          </cell>
          <cell r="R4735">
            <v>4.6120000000000001</v>
          </cell>
        </row>
        <row r="4736">
          <cell r="A4736" t="str">
            <v xml:space="preserve">РАШПИЛЕВ,154 </v>
          </cell>
          <cell r="B4736" t="str">
            <v xml:space="preserve">Красная 149 кв.44 офис </v>
          </cell>
          <cell r="C4736" t="str">
            <v xml:space="preserve">Прочие </v>
          </cell>
          <cell r="D4736">
            <v>31</v>
          </cell>
          <cell r="E4736">
            <v>101</v>
          </cell>
          <cell r="F4736">
            <v>101</v>
          </cell>
          <cell r="G4736">
            <v>0</v>
          </cell>
          <cell r="H4736">
            <v>1.19</v>
          </cell>
          <cell r="I4736">
            <v>4.5999999999999996</v>
          </cell>
          <cell r="J4736" t="str">
            <v xml:space="preserve"> </v>
          </cell>
          <cell r="K4736">
            <v>167</v>
          </cell>
          <cell r="L4736">
            <v>3.0639999999999999E-3</v>
          </cell>
          <cell r="M4736">
            <v>-19</v>
          </cell>
          <cell r="N4736">
            <v>18</v>
          </cell>
          <cell r="O4736">
            <v>1</v>
          </cell>
          <cell r="P4736">
            <v>4.4720000000000004</v>
          </cell>
          <cell r="Q4736">
            <v>0</v>
          </cell>
          <cell r="R4736">
            <v>4.4720000000000004</v>
          </cell>
        </row>
        <row r="4737">
          <cell r="A4737" t="str">
            <v xml:space="preserve">РАШПИЛЕВ,154 </v>
          </cell>
          <cell r="B4737" t="str">
            <v xml:space="preserve">Красная 149 кв 41 неж\п </v>
          </cell>
          <cell r="C4737" t="str">
            <v xml:space="preserve">Прочие </v>
          </cell>
          <cell r="D4737">
            <v>39.97</v>
          </cell>
          <cell r="E4737">
            <v>0</v>
          </cell>
          <cell r="F4737">
            <v>179.85</v>
          </cell>
          <cell r="G4737">
            <v>0.4</v>
          </cell>
          <cell r="H4737">
            <v>1.19</v>
          </cell>
          <cell r="I4737">
            <v>4.5999999999999996</v>
          </cell>
          <cell r="J4737" t="str">
            <v xml:space="preserve"> </v>
          </cell>
          <cell r="K4737">
            <v>167</v>
          </cell>
          <cell r="L4737">
            <v>3.3369999999999997E-3</v>
          </cell>
          <cell r="M4737">
            <v>-19</v>
          </cell>
          <cell r="N4737">
            <v>18</v>
          </cell>
          <cell r="O4737">
            <v>1</v>
          </cell>
          <cell r="P4737">
            <v>4.8719999999999999</v>
          </cell>
          <cell r="Q4737">
            <v>0</v>
          </cell>
          <cell r="R4737">
            <v>4.8719999999999999</v>
          </cell>
        </row>
        <row r="4738">
          <cell r="A4738" t="str">
            <v xml:space="preserve">РАШПИЛЕВ,154 </v>
          </cell>
          <cell r="B4738" t="str">
            <v xml:space="preserve">Красная 149 кв.23 маг-н </v>
          </cell>
          <cell r="C4738" t="str">
            <v xml:space="preserve">Прочие </v>
          </cell>
          <cell r="D4738">
            <v>21</v>
          </cell>
          <cell r="E4738">
            <v>0</v>
          </cell>
          <cell r="F4738">
            <v>97.5</v>
          </cell>
          <cell r="G4738">
            <v>0.4</v>
          </cell>
          <cell r="H4738">
            <v>1.19</v>
          </cell>
          <cell r="I4738">
            <v>4.5999999999999996</v>
          </cell>
          <cell r="J4738" t="str">
            <v xml:space="preserve"> </v>
          </cell>
          <cell r="K4738">
            <v>167</v>
          </cell>
          <cell r="L4738">
            <v>1.8089999999999998E-3</v>
          </cell>
          <cell r="M4738">
            <v>-19</v>
          </cell>
          <cell r="N4738">
            <v>18</v>
          </cell>
          <cell r="O4738">
            <v>1</v>
          </cell>
          <cell r="P4738">
            <v>2.641</v>
          </cell>
          <cell r="Q4738">
            <v>0</v>
          </cell>
          <cell r="R4738">
            <v>2.641</v>
          </cell>
        </row>
        <row r="4739">
          <cell r="A4739" t="str">
            <v xml:space="preserve">РАШПИЛЕВ,154 </v>
          </cell>
          <cell r="B4739" t="str">
            <v xml:space="preserve">Красная 149 кв 4 аптека </v>
          </cell>
          <cell r="C4739" t="str">
            <v xml:space="preserve">Прочие </v>
          </cell>
          <cell r="D4739">
            <v>53.55</v>
          </cell>
          <cell r="E4739">
            <v>0</v>
          </cell>
          <cell r="F4739">
            <v>187.42</v>
          </cell>
          <cell r="G4739">
            <v>0</v>
          </cell>
          <cell r="H4739">
            <v>1.19</v>
          </cell>
          <cell r="I4739">
            <v>4.5999999999999996</v>
          </cell>
          <cell r="J4739" t="str">
            <v xml:space="preserve"> </v>
          </cell>
          <cell r="K4739">
            <v>167</v>
          </cell>
          <cell r="L4739">
            <v>2.7759999999999998E-3</v>
          </cell>
          <cell r="M4739">
            <v>-19</v>
          </cell>
          <cell r="N4739">
            <v>18</v>
          </cell>
          <cell r="O4739">
            <v>1</v>
          </cell>
          <cell r="P4739">
            <v>4.0519999999999996</v>
          </cell>
          <cell r="Q4739">
            <v>0</v>
          </cell>
          <cell r="R4739">
            <v>4.0519999999999996</v>
          </cell>
        </row>
        <row r="4740">
          <cell r="A4740" t="str">
            <v xml:space="preserve">РАШПИЛЕВ,154 </v>
          </cell>
          <cell r="B4740" t="str">
            <v xml:space="preserve">Красная 147 </v>
          </cell>
          <cell r="C4740" t="str">
            <v xml:space="preserve">Жилзаказчик </v>
          </cell>
          <cell r="D4740">
            <v>2412.4</v>
          </cell>
          <cell r="E4740">
            <v>15777</v>
          </cell>
          <cell r="F4740">
            <v>13530.52</v>
          </cell>
          <cell r="G4740">
            <v>0.28999999999999998</v>
          </cell>
          <cell r="H4740">
            <v>1.19</v>
          </cell>
          <cell r="I4740">
            <v>4.5999999999999996</v>
          </cell>
          <cell r="J4740" t="str">
            <v xml:space="preserve">4 </v>
          </cell>
          <cell r="K4740">
            <v>167</v>
          </cell>
          <cell r="L4740">
            <v>0.18076</v>
          </cell>
          <cell r="M4740">
            <v>-19</v>
          </cell>
          <cell r="N4740">
            <v>18</v>
          </cell>
          <cell r="O4740">
            <v>1</v>
          </cell>
          <cell r="P4740">
            <v>263.90600000000001</v>
          </cell>
          <cell r="Q4740">
            <v>320.05700000000002</v>
          </cell>
          <cell r="R4740">
            <v>320.05700000000002</v>
          </cell>
        </row>
        <row r="4741">
          <cell r="A4741" t="str">
            <v xml:space="preserve">РАШПИЛЕВ,154 </v>
          </cell>
          <cell r="B4741" t="str">
            <v xml:space="preserve">Красная 147/2 </v>
          </cell>
          <cell r="C4741" t="str">
            <v xml:space="preserve">Жилзаказчик </v>
          </cell>
          <cell r="D4741">
            <v>3532.4</v>
          </cell>
          <cell r="E4741">
            <v>12006</v>
          </cell>
          <cell r="F4741">
            <v>12001</v>
          </cell>
          <cell r="G4741">
            <v>0.38</v>
          </cell>
          <cell r="H4741">
            <v>1.19</v>
          </cell>
          <cell r="I4741">
            <v>4.5999999999999996</v>
          </cell>
          <cell r="J4741" t="str">
            <v xml:space="preserve">5 </v>
          </cell>
          <cell r="K4741">
            <v>167</v>
          </cell>
          <cell r="L4741">
            <v>0.20093799999999998</v>
          </cell>
          <cell r="M4741">
            <v>-19</v>
          </cell>
          <cell r="N4741">
            <v>18</v>
          </cell>
          <cell r="O4741">
            <v>1</v>
          </cell>
          <cell r="P4741">
            <v>293.36599999999999</v>
          </cell>
          <cell r="Q4741">
            <v>351.48399999999998</v>
          </cell>
          <cell r="R4741">
            <v>351.48399999999998</v>
          </cell>
        </row>
        <row r="4742">
          <cell r="A4742" t="str">
            <v xml:space="preserve">РАШПИЛЕВ,154 </v>
          </cell>
          <cell r="B4742" t="str">
            <v xml:space="preserve">Красная 149 </v>
          </cell>
          <cell r="C4742" t="str">
            <v xml:space="preserve">Жилзаказчик </v>
          </cell>
          <cell r="D4742">
            <v>2146.6</v>
          </cell>
          <cell r="E4742">
            <v>9021</v>
          </cell>
          <cell r="F4742">
            <v>7782.45</v>
          </cell>
          <cell r="G4742">
            <v>0.4</v>
          </cell>
          <cell r="H4742">
            <v>1.19</v>
          </cell>
          <cell r="I4742">
            <v>4.5999999999999996</v>
          </cell>
          <cell r="J4742" t="str">
            <v xml:space="preserve">5 </v>
          </cell>
          <cell r="K4742">
            <v>167</v>
          </cell>
          <cell r="L4742">
            <v>0.144402</v>
          </cell>
          <cell r="M4742">
            <v>-19</v>
          </cell>
          <cell r="N4742">
            <v>18</v>
          </cell>
          <cell r="O4742">
            <v>1</v>
          </cell>
          <cell r="P4742">
            <v>210.82400000000001</v>
          </cell>
          <cell r="Q4742">
            <v>213.595</v>
          </cell>
          <cell r="R4742">
            <v>213.595</v>
          </cell>
        </row>
        <row r="4743">
          <cell r="A4743" t="str">
            <v xml:space="preserve">РАШПИЛЕВ,154 </v>
          </cell>
          <cell r="B4743" t="str">
            <v xml:space="preserve">Рашпилевская 144 </v>
          </cell>
          <cell r="C4743" t="str">
            <v xml:space="preserve">Жилзаказчик </v>
          </cell>
          <cell r="D4743">
            <v>3621.2</v>
          </cell>
          <cell r="E4743">
            <v>18524</v>
          </cell>
          <cell r="F4743">
            <v>16286.51</v>
          </cell>
          <cell r="G4743">
            <v>0.28000000000000003</v>
          </cell>
          <cell r="H4743">
            <v>1.19</v>
          </cell>
          <cell r="I4743">
            <v>4.5999999999999996</v>
          </cell>
          <cell r="J4743" t="str">
            <v xml:space="preserve">4 </v>
          </cell>
          <cell r="K4743">
            <v>167</v>
          </cell>
          <cell r="L4743">
            <v>0.21380099999999999</v>
          </cell>
          <cell r="M4743">
            <v>-19</v>
          </cell>
          <cell r="N4743">
            <v>18</v>
          </cell>
          <cell r="O4743">
            <v>1</v>
          </cell>
          <cell r="P4743">
            <v>312.14400000000001</v>
          </cell>
          <cell r="Q4743">
            <v>480.43</v>
          </cell>
          <cell r="R4743">
            <v>480.43</v>
          </cell>
        </row>
        <row r="4744">
          <cell r="A4744" t="str">
            <v xml:space="preserve">РАШПИЛЕВ,154 </v>
          </cell>
          <cell r="B4744" t="str">
            <v xml:space="preserve">Рашпилевская 150 </v>
          </cell>
          <cell r="C4744" t="str">
            <v xml:space="preserve">Жилзаказчик </v>
          </cell>
          <cell r="D4744">
            <v>2575.6</v>
          </cell>
          <cell r="E4744">
            <v>12555</v>
          </cell>
          <cell r="F4744">
            <v>10356.14</v>
          </cell>
          <cell r="G4744">
            <v>0.38</v>
          </cell>
          <cell r="H4744">
            <v>1.19</v>
          </cell>
          <cell r="I4744">
            <v>4.5999999999999996</v>
          </cell>
          <cell r="J4744" t="str">
            <v xml:space="preserve">5 </v>
          </cell>
          <cell r="K4744">
            <v>167</v>
          </cell>
          <cell r="L4744">
            <v>0.180146</v>
          </cell>
          <cell r="M4744">
            <v>-19</v>
          </cell>
          <cell r="N4744">
            <v>18</v>
          </cell>
          <cell r="O4744">
            <v>1</v>
          </cell>
          <cell r="P4744">
            <v>263.00900000000001</v>
          </cell>
          <cell r="Q4744">
            <v>256.28199999999998</v>
          </cell>
          <cell r="R4744">
            <v>256.28199999999998</v>
          </cell>
        </row>
        <row r="4745">
          <cell r="A4745" t="str">
            <v xml:space="preserve">РАШПИЛЕВ,154 </v>
          </cell>
          <cell r="B4745" t="str">
            <v xml:space="preserve">Рашпилевская 144 нежилое </v>
          </cell>
          <cell r="C4745" t="str">
            <v xml:space="preserve">Прочие </v>
          </cell>
          <cell r="D4745">
            <v>57</v>
          </cell>
          <cell r="E4745">
            <v>232</v>
          </cell>
          <cell r="F4745">
            <v>232.85</v>
          </cell>
          <cell r="G4745">
            <v>0</v>
          </cell>
          <cell r="H4745">
            <v>1.19</v>
          </cell>
          <cell r="I4745">
            <v>4.5999999999999996</v>
          </cell>
          <cell r="J4745" t="str">
            <v xml:space="preserve"> </v>
          </cell>
          <cell r="K4745">
            <v>167</v>
          </cell>
          <cell r="L4745">
            <v>2.911E-3</v>
          </cell>
          <cell r="M4745">
            <v>-19</v>
          </cell>
          <cell r="N4745">
            <v>18</v>
          </cell>
          <cell r="O4745">
            <v>1</v>
          </cell>
          <cell r="P4745">
            <v>4.2489999999999997</v>
          </cell>
          <cell r="Q4745">
            <v>0</v>
          </cell>
          <cell r="R4745">
            <v>4.2489999999999997</v>
          </cell>
        </row>
        <row r="4746">
          <cell r="A4746" t="str">
            <v xml:space="preserve">РАШПИЛЕВ,154 </v>
          </cell>
          <cell r="B4746" t="str">
            <v xml:space="preserve">Красная 155 НЕЖИЛ.ПОМЕЩЕНИЕ </v>
          </cell>
          <cell r="C4746" t="str">
            <v xml:space="preserve">Прочие </v>
          </cell>
          <cell r="D4746">
            <v>222.26</v>
          </cell>
          <cell r="E4746">
            <v>576</v>
          </cell>
          <cell r="F4746">
            <v>1027.2</v>
          </cell>
          <cell r="G4746">
            <v>0.37</v>
          </cell>
          <cell r="H4746">
            <v>1.19</v>
          </cell>
          <cell r="I4746">
            <v>4.5999999999999996</v>
          </cell>
          <cell r="J4746" t="str">
            <v xml:space="preserve"> </v>
          </cell>
          <cell r="K4746">
            <v>167</v>
          </cell>
          <cell r="L4746">
            <v>1.763E-2</v>
          </cell>
          <cell r="M4746">
            <v>-19</v>
          </cell>
          <cell r="N4746">
            <v>18</v>
          </cell>
          <cell r="O4746">
            <v>1</v>
          </cell>
          <cell r="P4746">
            <v>25.739000000000001</v>
          </cell>
          <cell r="Q4746">
            <v>0</v>
          </cell>
          <cell r="R4746">
            <v>25.739000000000001</v>
          </cell>
        </row>
        <row r="4747">
          <cell r="A4747" t="str">
            <v xml:space="preserve">РАШПИЛЕВ,154 </v>
          </cell>
          <cell r="B4747" t="str">
            <v xml:space="preserve">Красная 155,А ж/д </v>
          </cell>
          <cell r="C4747" t="str">
            <v xml:space="preserve">Население </v>
          </cell>
          <cell r="D4747">
            <v>2803</v>
          </cell>
          <cell r="E4747">
            <v>11212</v>
          </cell>
          <cell r="F4747">
            <v>8456</v>
          </cell>
          <cell r="G4747">
            <v>0.38</v>
          </cell>
          <cell r="H4747">
            <v>1.19</v>
          </cell>
          <cell r="I4747">
            <v>4.5999999999999996</v>
          </cell>
          <cell r="J4747" t="str">
            <v xml:space="preserve">5 </v>
          </cell>
          <cell r="K4747">
            <v>167</v>
          </cell>
          <cell r="L4747">
            <v>0.14771599999999999</v>
          </cell>
          <cell r="M4747">
            <v>-19</v>
          </cell>
          <cell r="N4747">
            <v>18</v>
          </cell>
          <cell r="O4747">
            <v>1</v>
          </cell>
          <cell r="P4747">
            <v>215.661</v>
          </cell>
          <cell r="Q4747">
            <v>278.90800000000002</v>
          </cell>
          <cell r="R4747">
            <v>278.90800000000002</v>
          </cell>
        </row>
        <row r="4748">
          <cell r="A4748" t="str">
            <v xml:space="preserve">РАШПИЛЕВ,154 </v>
          </cell>
          <cell r="B4748" t="str">
            <v xml:space="preserve">Рашпилевская152\Одесск 34 гаражн.компл. </v>
          </cell>
          <cell r="C4748" t="str">
            <v xml:space="preserve">Прочие </v>
          </cell>
          <cell r="D4748">
            <v>792.22</v>
          </cell>
          <cell r="E4748">
            <v>0</v>
          </cell>
          <cell r="F4748">
            <v>3564.98</v>
          </cell>
          <cell r="G4748">
            <v>0.38</v>
          </cell>
          <cell r="H4748">
            <v>1.19</v>
          </cell>
          <cell r="I4748">
            <v>4.5999999999999996</v>
          </cell>
          <cell r="J4748" t="str">
            <v xml:space="preserve"> </v>
          </cell>
          <cell r="K4748">
            <v>167</v>
          </cell>
          <cell r="L4748">
            <v>6.2840000000000007E-2</v>
          </cell>
          <cell r="M4748">
            <v>-19</v>
          </cell>
          <cell r="N4748">
            <v>18</v>
          </cell>
          <cell r="O4748">
            <v>1</v>
          </cell>
          <cell r="P4748">
            <v>91.745999999999995</v>
          </cell>
          <cell r="Q4748">
            <v>0</v>
          </cell>
          <cell r="R4748">
            <v>91.745999999999995</v>
          </cell>
        </row>
        <row r="4749">
          <cell r="A4749" t="str">
            <v xml:space="preserve">РАШПИЛЕВ,154 </v>
          </cell>
          <cell r="B4749" t="str">
            <v xml:space="preserve">Красная 155/3 произ.лаборат.корпус </v>
          </cell>
          <cell r="C4749" t="str">
            <v xml:space="preserve">Прочие </v>
          </cell>
          <cell r="D4749">
            <v>367.65</v>
          </cell>
          <cell r="E4749">
            <v>0</v>
          </cell>
          <cell r="F4749">
            <v>1654.44</v>
          </cell>
          <cell r="G4749">
            <v>0.43</v>
          </cell>
          <cell r="H4749">
            <v>1.19</v>
          </cell>
          <cell r="I4749">
            <v>4.5999999999999996</v>
          </cell>
          <cell r="J4749" t="str">
            <v xml:space="preserve"> </v>
          </cell>
          <cell r="K4749">
            <v>167</v>
          </cell>
          <cell r="L4749">
            <v>3.3000000000000002E-2</v>
          </cell>
          <cell r="M4749">
            <v>-19</v>
          </cell>
          <cell r="N4749">
            <v>18</v>
          </cell>
          <cell r="O4749">
            <v>1</v>
          </cell>
          <cell r="P4749">
            <v>48.18</v>
          </cell>
          <cell r="Q4749">
            <v>0</v>
          </cell>
          <cell r="R4749">
            <v>48.18</v>
          </cell>
        </row>
        <row r="4750">
          <cell r="A4750" t="str">
            <v xml:space="preserve">РАШПИЛЕВ,154 </v>
          </cell>
          <cell r="B4750" t="str">
            <v xml:space="preserve">Красная 147/1 д\с 23 осн.зд. </v>
          </cell>
          <cell r="C4750" t="str">
            <v xml:space="preserve">Бюджет </v>
          </cell>
          <cell r="D4750">
            <v>548.9</v>
          </cell>
          <cell r="E4750">
            <v>2024</v>
          </cell>
          <cell r="F4750">
            <v>2024</v>
          </cell>
          <cell r="G4750">
            <v>0.38</v>
          </cell>
          <cell r="H4750">
            <v>1.19</v>
          </cell>
          <cell r="I4750">
            <v>4.5999999999999996</v>
          </cell>
          <cell r="J4750" t="str">
            <v xml:space="preserve"> </v>
          </cell>
          <cell r="K4750">
            <v>167</v>
          </cell>
          <cell r="L4750">
            <v>3.7246999999999995E-2</v>
          </cell>
          <cell r="M4750">
            <v>-19</v>
          </cell>
          <cell r="N4750">
            <v>20</v>
          </cell>
          <cell r="O4750">
            <v>1</v>
          </cell>
          <cell r="P4750">
            <v>59.246000000000002</v>
          </cell>
          <cell r="Q4750">
            <v>0</v>
          </cell>
          <cell r="R4750">
            <v>59.246000000000002</v>
          </cell>
        </row>
        <row r="4751">
          <cell r="A4751" t="str">
            <v xml:space="preserve">РАШПИЛЕВ,154 </v>
          </cell>
          <cell r="B4751" t="str">
            <v xml:space="preserve">Красная 147/1 хозблок </v>
          </cell>
          <cell r="C4751" t="str">
            <v xml:space="preserve">Бюджет </v>
          </cell>
          <cell r="D4751">
            <v>117.6</v>
          </cell>
          <cell r="E4751">
            <v>497</v>
          </cell>
          <cell r="F4751">
            <v>497</v>
          </cell>
          <cell r="G4751">
            <v>0.35</v>
          </cell>
          <cell r="H4751">
            <v>1.19</v>
          </cell>
          <cell r="I4751">
            <v>4.5999999999999996</v>
          </cell>
          <cell r="J4751" t="str">
            <v xml:space="preserve"> </v>
          </cell>
          <cell r="K4751">
            <v>167</v>
          </cell>
          <cell r="L4751">
            <v>7.5600000000000007E-3</v>
          </cell>
          <cell r="M4751">
            <v>-19</v>
          </cell>
          <cell r="N4751">
            <v>16</v>
          </cell>
          <cell r="O4751">
            <v>1</v>
          </cell>
          <cell r="P4751">
            <v>9.9359999999999999</v>
          </cell>
          <cell r="Q4751">
            <v>0</v>
          </cell>
          <cell r="R4751">
            <v>9.9359999999999999</v>
          </cell>
        </row>
        <row r="4752">
          <cell r="A4752" t="str">
            <v xml:space="preserve">РАШПИЛЕВ,154 </v>
          </cell>
          <cell r="B4752" t="str">
            <v xml:space="preserve">Рашпилевская 144 </v>
          </cell>
          <cell r="C4752" t="str">
            <v xml:space="preserve">Бюджет </v>
          </cell>
          <cell r="D4752">
            <v>233</v>
          </cell>
          <cell r="E4752">
            <v>944</v>
          </cell>
          <cell r="F4752">
            <v>944</v>
          </cell>
          <cell r="G4752">
            <v>0.28000000000000003</v>
          </cell>
          <cell r="H4752">
            <v>1.19</v>
          </cell>
          <cell r="I4752">
            <v>4.5999999999999996</v>
          </cell>
          <cell r="J4752" t="str">
            <v xml:space="preserve"> </v>
          </cell>
          <cell r="K4752">
            <v>167</v>
          </cell>
          <cell r="L4752">
            <v>1.2440000000000001E-2</v>
          </cell>
          <cell r="M4752">
            <v>-19</v>
          </cell>
          <cell r="N4752">
            <v>20</v>
          </cell>
          <cell r="O4752">
            <v>1</v>
          </cell>
          <cell r="P4752">
            <v>19.786000000000001</v>
          </cell>
          <cell r="Q4752">
            <v>0</v>
          </cell>
          <cell r="R4752">
            <v>19.786000000000001</v>
          </cell>
        </row>
        <row r="4753">
          <cell r="A4753" t="str">
            <v xml:space="preserve">РАШПИЛЕВ,154 </v>
          </cell>
          <cell r="B4753" t="str">
            <v xml:space="preserve">Красная 155 неж.помещ </v>
          </cell>
          <cell r="C4753" t="str">
            <v xml:space="preserve">Прочие </v>
          </cell>
          <cell r="D4753">
            <v>108.3</v>
          </cell>
          <cell r="E4753">
            <v>479</v>
          </cell>
          <cell r="F4753">
            <v>482.49</v>
          </cell>
          <cell r="G4753">
            <v>0.38</v>
          </cell>
          <cell r="H4753">
            <v>1.19</v>
          </cell>
          <cell r="I4753">
            <v>4.5999999999999996</v>
          </cell>
          <cell r="J4753" t="str">
            <v xml:space="preserve"> </v>
          </cell>
          <cell r="K4753">
            <v>167</v>
          </cell>
          <cell r="L4753">
            <v>8.4359999999999991E-3</v>
          </cell>
          <cell r="M4753">
            <v>-19</v>
          </cell>
          <cell r="N4753">
            <v>18</v>
          </cell>
          <cell r="O4753">
            <v>1</v>
          </cell>
          <cell r="P4753">
            <v>12.317</v>
          </cell>
          <cell r="Q4753">
            <v>0</v>
          </cell>
          <cell r="R4753">
            <v>12.317</v>
          </cell>
        </row>
        <row r="4754">
          <cell r="A4754" t="str">
            <v xml:space="preserve">РАШПИЛЕВ,154 </v>
          </cell>
          <cell r="B4754" t="str">
            <v xml:space="preserve">Красная 157ун."Краснодар" </v>
          </cell>
          <cell r="C4754" t="str">
            <v xml:space="preserve">Прочие </v>
          </cell>
          <cell r="D4754">
            <v>12006.77</v>
          </cell>
          <cell r="E4754">
            <v>23090</v>
          </cell>
          <cell r="F4754">
            <v>48027.1</v>
          </cell>
          <cell r="G4754">
            <v>0.31</v>
          </cell>
          <cell r="H4754">
            <v>1.19</v>
          </cell>
          <cell r="I4754">
            <v>4.5999999999999996</v>
          </cell>
          <cell r="J4754" t="str">
            <v xml:space="preserve"> </v>
          </cell>
          <cell r="K4754">
            <v>167</v>
          </cell>
          <cell r="L4754">
            <v>0.63463000000000003</v>
          </cell>
          <cell r="M4754">
            <v>-19</v>
          </cell>
          <cell r="N4754">
            <v>15</v>
          </cell>
          <cell r="O4754">
            <v>1</v>
          </cell>
          <cell r="P4754">
            <v>783.86500000000001</v>
          </cell>
          <cell r="Q4754">
            <v>0</v>
          </cell>
          <cell r="R4754">
            <v>783.86500000000001</v>
          </cell>
        </row>
        <row r="4755">
          <cell r="A4755" t="str">
            <v xml:space="preserve">РАШПИЛЕВ,154 </v>
          </cell>
          <cell r="B4755" t="str">
            <v xml:space="preserve">Красная 153 ПОДКАЧКА </v>
          </cell>
          <cell r="C4755" t="str">
            <v xml:space="preserve">Прочие </v>
          </cell>
          <cell r="D4755">
            <v>5.34</v>
          </cell>
          <cell r="E4755">
            <v>0</v>
          </cell>
          <cell r="F4755">
            <v>24.02</v>
          </cell>
          <cell r="G4755">
            <v>1.05</v>
          </cell>
          <cell r="H4755">
            <v>1.19</v>
          </cell>
          <cell r="I4755">
            <v>4.5999999999999996</v>
          </cell>
          <cell r="J4755" t="str">
            <v xml:space="preserve"> </v>
          </cell>
          <cell r="K4755">
            <v>167</v>
          </cell>
          <cell r="L4755">
            <v>1.17E-3</v>
          </cell>
          <cell r="M4755">
            <v>-19</v>
          </cell>
          <cell r="N4755">
            <v>18</v>
          </cell>
          <cell r="O4755">
            <v>1</v>
          </cell>
          <cell r="P4755">
            <v>1.7090000000000001</v>
          </cell>
          <cell r="Q4755">
            <v>0</v>
          </cell>
          <cell r="R4755">
            <v>1.7090000000000001</v>
          </cell>
        </row>
        <row r="4756">
          <cell r="A4756" t="str">
            <v xml:space="preserve">РАШПИЛЕВ,154 </v>
          </cell>
          <cell r="B4756" t="str">
            <v xml:space="preserve">Красная 155 неж.помещ. </v>
          </cell>
          <cell r="C4756" t="str">
            <v xml:space="preserve">Прочие </v>
          </cell>
          <cell r="D4756">
            <v>80.7</v>
          </cell>
          <cell r="E4756">
            <v>331</v>
          </cell>
          <cell r="F4756">
            <v>331.3</v>
          </cell>
          <cell r="G4756">
            <v>0.38</v>
          </cell>
          <cell r="H4756">
            <v>1.19</v>
          </cell>
          <cell r="I4756">
            <v>4.5999999999999996</v>
          </cell>
          <cell r="J4756" t="str">
            <v xml:space="preserve"> </v>
          </cell>
          <cell r="K4756">
            <v>167</v>
          </cell>
          <cell r="L4756">
            <v>5.8400000000000006E-3</v>
          </cell>
          <cell r="M4756">
            <v>-19</v>
          </cell>
          <cell r="N4756">
            <v>18</v>
          </cell>
          <cell r="O4756">
            <v>1</v>
          </cell>
          <cell r="P4756">
            <v>8.5259999999999998</v>
          </cell>
          <cell r="Q4756">
            <v>0</v>
          </cell>
          <cell r="R4756">
            <v>8.5259999999999998</v>
          </cell>
        </row>
        <row r="4757">
          <cell r="A4757" t="str">
            <v xml:space="preserve">РАШПИЛЕВ,154 </v>
          </cell>
          <cell r="B4757" t="str">
            <v xml:space="preserve">Красная 147 Адм.зд. </v>
          </cell>
          <cell r="C4757" t="str">
            <v xml:space="preserve">Прочие </v>
          </cell>
          <cell r="D4757">
            <v>611.54999999999995</v>
          </cell>
          <cell r="E4757">
            <v>0</v>
          </cell>
          <cell r="F4757">
            <v>2446.21</v>
          </cell>
          <cell r="G4757">
            <v>0.43</v>
          </cell>
          <cell r="H4757">
            <v>1.19</v>
          </cell>
          <cell r="I4757">
            <v>4.5999999999999996</v>
          </cell>
          <cell r="J4757" t="str">
            <v xml:space="preserve"> </v>
          </cell>
          <cell r="K4757">
            <v>167</v>
          </cell>
          <cell r="L4757">
            <v>4.8792999999999996E-2</v>
          </cell>
          <cell r="M4757">
            <v>-19</v>
          </cell>
          <cell r="N4757">
            <v>18</v>
          </cell>
          <cell r="O4757">
            <v>1</v>
          </cell>
          <cell r="P4757">
            <v>71.236999999999995</v>
          </cell>
          <cell r="Q4757">
            <v>0</v>
          </cell>
          <cell r="R4757">
            <v>71.236999999999995</v>
          </cell>
        </row>
        <row r="4758">
          <cell r="A4758" t="str">
            <v xml:space="preserve">РАШПИЛЕВ,154 </v>
          </cell>
          <cell r="B4758" t="str">
            <v xml:space="preserve">Красная 155 кафе </v>
          </cell>
          <cell r="C4758" t="str">
            <v xml:space="preserve">Прочие </v>
          </cell>
          <cell r="D4758">
            <v>78</v>
          </cell>
          <cell r="E4758">
            <v>326</v>
          </cell>
          <cell r="F4758">
            <v>326</v>
          </cell>
          <cell r="G4758">
            <v>0.38</v>
          </cell>
          <cell r="H4758">
            <v>1.19</v>
          </cell>
          <cell r="I4758">
            <v>4.5999999999999996</v>
          </cell>
          <cell r="J4758" t="str">
            <v xml:space="preserve"> </v>
          </cell>
          <cell r="K4758">
            <v>167</v>
          </cell>
          <cell r="L4758">
            <v>5.7459999999999994E-3</v>
          </cell>
          <cell r="M4758">
            <v>-19</v>
          </cell>
          <cell r="N4758">
            <v>18</v>
          </cell>
          <cell r="O4758">
            <v>1</v>
          </cell>
          <cell r="P4758">
            <v>8.39</v>
          </cell>
          <cell r="Q4758">
            <v>0</v>
          </cell>
          <cell r="R4758">
            <v>8.39</v>
          </cell>
        </row>
        <row r="4759">
          <cell r="A4759" t="str">
            <v xml:space="preserve">РАШПИЛЕВ,154 </v>
          </cell>
          <cell r="B4759" t="str">
            <v xml:space="preserve">Красная 155/1 2-й и мансардн.этаж </v>
          </cell>
          <cell r="C4759" t="str">
            <v xml:space="preserve">Прочие </v>
          </cell>
          <cell r="D4759">
            <v>445.64</v>
          </cell>
          <cell r="E4759">
            <v>0</v>
          </cell>
          <cell r="F4759">
            <v>2005.38</v>
          </cell>
          <cell r="G4759">
            <v>0.43</v>
          </cell>
          <cell r="H4759">
            <v>1.19</v>
          </cell>
          <cell r="I4759">
            <v>4.5999999999999996</v>
          </cell>
          <cell r="J4759" t="str">
            <v xml:space="preserve"> </v>
          </cell>
          <cell r="K4759">
            <v>167</v>
          </cell>
          <cell r="L4759">
            <v>0.04</v>
          </cell>
          <cell r="M4759">
            <v>-19</v>
          </cell>
          <cell r="N4759">
            <v>18</v>
          </cell>
          <cell r="O4759">
            <v>1</v>
          </cell>
          <cell r="P4759">
            <v>58.399000000000001</v>
          </cell>
          <cell r="Q4759">
            <v>0</v>
          </cell>
          <cell r="R4759">
            <v>58.399000000000001</v>
          </cell>
        </row>
        <row r="4760">
          <cell r="A4760" t="str">
            <v xml:space="preserve">РАШПИЛЕВ,154 </v>
          </cell>
          <cell r="B4760" t="str">
            <v xml:space="preserve">Красная 155/1 Адм.зд. </v>
          </cell>
          <cell r="C4760" t="str">
            <v xml:space="preserve">Прочие </v>
          </cell>
          <cell r="D4760">
            <v>1107.1400000000001</v>
          </cell>
          <cell r="E4760">
            <v>0</v>
          </cell>
          <cell r="F4760">
            <v>4982.1099999999997</v>
          </cell>
          <cell r="G4760">
            <v>0.43</v>
          </cell>
          <cell r="H4760">
            <v>1.19</v>
          </cell>
          <cell r="I4760">
            <v>4.5999999999999996</v>
          </cell>
          <cell r="J4760" t="str">
            <v xml:space="preserve"> </v>
          </cell>
          <cell r="K4760">
            <v>167</v>
          </cell>
          <cell r="L4760">
            <v>9.9374999999999991E-2</v>
          </cell>
          <cell r="M4760">
            <v>-19</v>
          </cell>
          <cell r="N4760">
            <v>18</v>
          </cell>
          <cell r="O4760">
            <v>1</v>
          </cell>
          <cell r="P4760">
            <v>145.08600000000001</v>
          </cell>
          <cell r="Q4760">
            <v>0</v>
          </cell>
          <cell r="R4760">
            <v>145.08600000000001</v>
          </cell>
        </row>
        <row r="4761">
          <cell r="A4761" t="str">
            <v xml:space="preserve">РАШПИЛЕВ,154 </v>
          </cell>
          <cell r="B4761" t="str">
            <v xml:space="preserve">Красная 155/1 Импэкс-банк </v>
          </cell>
          <cell r="C4761" t="str">
            <v xml:space="preserve">Прочие </v>
          </cell>
          <cell r="D4761">
            <v>696.81</v>
          </cell>
          <cell r="E4761">
            <v>0</v>
          </cell>
          <cell r="F4761">
            <v>3135.66</v>
          </cell>
          <cell r="G4761">
            <v>0.43</v>
          </cell>
          <cell r="H4761">
            <v>1.19</v>
          </cell>
          <cell r="I4761">
            <v>4.5999999999999996</v>
          </cell>
          <cell r="J4761" t="str">
            <v xml:space="preserve"> </v>
          </cell>
          <cell r="K4761">
            <v>167</v>
          </cell>
          <cell r="L4761">
            <v>6.2545000000000003E-2</v>
          </cell>
          <cell r="M4761">
            <v>-19</v>
          </cell>
          <cell r="N4761">
            <v>18</v>
          </cell>
          <cell r="O4761">
            <v>1</v>
          </cell>
          <cell r="P4761">
            <v>91.313999999999993</v>
          </cell>
          <cell r="Q4761">
            <v>0</v>
          </cell>
          <cell r="R4761">
            <v>91.313999999999993</v>
          </cell>
        </row>
        <row r="4762">
          <cell r="A4762" t="str">
            <v xml:space="preserve">РАШПИЛЕВ,154 </v>
          </cell>
          <cell r="B4762" t="str">
            <v xml:space="preserve">Красная 155/2 центр "Голден-хаус" </v>
          </cell>
          <cell r="C4762" t="str">
            <v xml:space="preserve">Прочие </v>
          </cell>
          <cell r="D4762">
            <v>5073</v>
          </cell>
          <cell r="E4762">
            <v>0</v>
          </cell>
          <cell r="F4762">
            <v>17720</v>
          </cell>
          <cell r="G4762">
            <v>0</v>
          </cell>
          <cell r="H4762">
            <v>1.19</v>
          </cell>
          <cell r="I4762">
            <v>4.5999999999999996</v>
          </cell>
          <cell r="J4762" t="str">
            <v xml:space="preserve"> </v>
          </cell>
          <cell r="K4762">
            <v>167</v>
          </cell>
          <cell r="L4762">
            <v>0.18920000000000001</v>
          </cell>
          <cell r="M4762">
            <v>-19</v>
          </cell>
          <cell r="N4762">
            <v>18</v>
          </cell>
          <cell r="O4762">
            <v>1</v>
          </cell>
          <cell r="P4762">
            <v>276.22699999999998</v>
          </cell>
          <cell r="Q4762">
            <v>0</v>
          </cell>
          <cell r="R4762">
            <v>276.22699999999998</v>
          </cell>
        </row>
        <row r="4763">
          <cell r="A4763" t="str">
            <v xml:space="preserve">Итого по котельной </v>
          </cell>
          <cell r="B4763" t="str">
            <v xml:space="preserve">собственное ---------------------------- </v>
          </cell>
          <cell r="C4763" t="str">
            <v xml:space="preserve">По всем группам </v>
          </cell>
          <cell r="D4763">
            <v>40636.53</v>
          </cell>
          <cell r="E4763">
            <v>111772</v>
          </cell>
          <cell r="F4763">
            <v>162096.29999999999</v>
          </cell>
          <cell r="H4763">
            <v>1.19</v>
          </cell>
          <cell r="L4763">
            <v>2.4154550000000001</v>
          </cell>
          <cell r="P4763">
            <v>3389.22</v>
          </cell>
          <cell r="Q4763">
            <v>1900.7559999999999</v>
          </cell>
          <cell r="R4763">
            <v>3731.0659999999998</v>
          </cell>
        </row>
        <row r="4764">
          <cell r="A4764" t="str">
            <v xml:space="preserve"> </v>
          </cell>
          <cell r="B4764" t="str">
            <v xml:space="preserve"> </v>
          </cell>
          <cell r="C4764" t="str">
            <v xml:space="preserve">Бюджет </v>
          </cell>
          <cell r="D4764">
            <v>899.5</v>
          </cell>
          <cell r="E4764">
            <v>3465</v>
          </cell>
          <cell r="F4764">
            <v>3465</v>
          </cell>
          <cell r="H4764">
            <v>1.19</v>
          </cell>
          <cell r="L4764">
            <v>5.7246999999999999E-2</v>
          </cell>
          <cell r="P4764">
            <v>88.968000000000004</v>
          </cell>
          <cell r="Q4764">
            <v>0</v>
          </cell>
          <cell r="R4764">
            <v>88.968000000000004</v>
          </cell>
        </row>
        <row r="4765">
          <cell r="A4765" t="str">
            <v xml:space="preserve"> </v>
          </cell>
          <cell r="B4765" t="str">
            <v xml:space="preserve"> </v>
          </cell>
          <cell r="C4765" t="str">
            <v xml:space="preserve">"Население" в т.ч. "Жилзаказчик" </v>
          </cell>
          <cell r="D4765">
            <v>17091.199999999997</v>
          </cell>
          <cell r="E4765">
            <v>79095</v>
          </cell>
          <cell r="F4765">
            <v>68412.62</v>
          </cell>
          <cell r="H4765">
            <v>1.19</v>
          </cell>
          <cell r="L4765">
            <v>1.067763</v>
          </cell>
          <cell r="P4765">
            <v>1558.91</v>
          </cell>
          <cell r="Q4765">
            <v>1900.7559999999999</v>
          </cell>
          <cell r="R4765">
            <v>1900.7559999999999</v>
          </cell>
        </row>
        <row r="4766">
          <cell r="A4766" t="str">
            <v xml:space="preserve"> </v>
          </cell>
          <cell r="B4766" t="str">
            <v xml:space="preserve"> </v>
          </cell>
          <cell r="C4766" t="str">
            <v xml:space="preserve">Жилзаказчик </v>
          </cell>
          <cell r="D4766">
            <v>14288.2</v>
          </cell>
          <cell r="E4766">
            <v>67883</v>
          </cell>
          <cell r="F4766">
            <v>59956.62</v>
          </cell>
          <cell r="H4766">
            <v>1.19</v>
          </cell>
          <cell r="L4766">
            <v>0.92004700000000006</v>
          </cell>
          <cell r="P4766">
            <v>1343.249</v>
          </cell>
          <cell r="Q4766">
            <v>1621.848</v>
          </cell>
          <cell r="R4766">
            <v>1621.848</v>
          </cell>
        </row>
        <row r="4767">
          <cell r="A4767" t="str">
            <v xml:space="preserve"> </v>
          </cell>
          <cell r="B4767" t="str">
            <v xml:space="preserve"> </v>
          </cell>
          <cell r="C4767" t="str">
            <v xml:space="preserve">Прочие </v>
          </cell>
          <cell r="D4767">
            <v>22645.83</v>
          </cell>
          <cell r="E4767">
            <v>29212</v>
          </cell>
          <cell r="F4767">
            <v>90218.68</v>
          </cell>
          <cell r="H4767">
            <v>1.19</v>
          </cell>
          <cell r="L4767">
            <v>1.2904450000000001</v>
          </cell>
          <cell r="P4767">
            <v>1741.3420000000001</v>
          </cell>
          <cell r="Q4767">
            <v>0</v>
          </cell>
          <cell r="R4767">
            <v>1741.3420000000001</v>
          </cell>
        </row>
        <row r="4768">
          <cell r="A4768" t="str">
            <v>Тепловые потери в наружных сетях потребителей</v>
          </cell>
          <cell r="H4768">
            <v>1.19</v>
          </cell>
        </row>
        <row r="4769">
          <cell r="A4769" t="str">
            <v xml:space="preserve">РАШПИЛЕВ,70/1 </v>
          </cell>
          <cell r="B4769" t="str">
            <v xml:space="preserve">Красная 79 в/ч08376 </v>
          </cell>
          <cell r="C4769" t="str">
            <v xml:space="preserve">Бюджет </v>
          </cell>
          <cell r="D4769">
            <v>10042.51</v>
          </cell>
          <cell r="E4769">
            <v>0</v>
          </cell>
          <cell r="F4769">
            <v>35148.78</v>
          </cell>
          <cell r="G4769">
            <v>0</v>
          </cell>
          <cell r="H4769">
            <v>1.19</v>
          </cell>
          <cell r="I4769">
            <v>4.5999999999999996</v>
          </cell>
          <cell r="J4769" t="str">
            <v xml:space="preserve"> </v>
          </cell>
          <cell r="K4769">
            <v>167</v>
          </cell>
          <cell r="L4769">
            <v>0.57065500000000002</v>
          </cell>
          <cell r="M4769">
            <v>-19</v>
          </cell>
          <cell r="N4769">
            <v>18</v>
          </cell>
          <cell r="O4769">
            <v>1</v>
          </cell>
          <cell r="P4769">
            <v>833.14400000000001</v>
          </cell>
          <cell r="Q4769">
            <v>0</v>
          </cell>
          <cell r="R4769">
            <v>833.14400000000001</v>
          </cell>
        </row>
        <row r="4770">
          <cell r="A4770" t="str">
            <v xml:space="preserve">РАШПИЛЕВ,70/1 </v>
          </cell>
          <cell r="B4770" t="str">
            <v xml:space="preserve">Красная 77 неж.пом </v>
          </cell>
          <cell r="C4770" t="str">
            <v xml:space="preserve">Прочие </v>
          </cell>
          <cell r="D4770">
            <v>719.27</v>
          </cell>
          <cell r="E4770">
            <v>0</v>
          </cell>
          <cell r="F4770">
            <v>2517.44</v>
          </cell>
          <cell r="G4770">
            <v>0</v>
          </cell>
          <cell r="H4770">
            <v>1.19</v>
          </cell>
          <cell r="I4770">
            <v>4.5999999999999996</v>
          </cell>
          <cell r="J4770" t="str">
            <v xml:space="preserve"> </v>
          </cell>
          <cell r="K4770">
            <v>167</v>
          </cell>
          <cell r="L4770">
            <v>4.4374999999999998E-2</v>
          </cell>
          <cell r="M4770">
            <v>-19</v>
          </cell>
          <cell r="N4770">
            <v>18</v>
          </cell>
          <cell r="O4770">
            <v>1</v>
          </cell>
          <cell r="P4770">
            <v>64.786000000000001</v>
          </cell>
          <cell r="Q4770">
            <v>0</v>
          </cell>
          <cell r="R4770">
            <v>64.786000000000001</v>
          </cell>
        </row>
        <row r="4771">
          <cell r="A4771" t="str">
            <v xml:space="preserve">РАШПИЛЕВ,70/1 </v>
          </cell>
          <cell r="B4771" t="str">
            <v xml:space="preserve">Чапаева 81 </v>
          </cell>
          <cell r="C4771" t="str">
            <v xml:space="preserve">Жилзаказчик </v>
          </cell>
          <cell r="D4771">
            <v>4618.8999999999996</v>
          </cell>
          <cell r="E4771">
            <v>21806</v>
          </cell>
          <cell r="F4771">
            <v>21569.99</v>
          </cell>
          <cell r="G4771">
            <v>0.37</v>
          </cell>
          <cell r="H4771">
            <v>1.19</v>
          </cell>
          <cell r="I4771">
            <v>4.5999999999999996</v>
          </cell>
          <cell r="J4771" t="str">
            <v xml:space="preserve">5 </v>
          </cell>
          <cell r="K4771">
            <v>167</v>
          </cell>
          <cell r="L4771">
            <v>0.37020900000000001</v>
          </cell>
          <cell r="M4771">
            <v>-19</v>
          </cell>
          <cell r="N4771">
            <v>18</v>
          </cell>
          <cell r="O4771">
            <v>1</v>
          </cell>
          <cell r="P4771">
            <v>540.49699999999996</v>
          </cell>
          <cell r="Q4771">
            <v>459.59500000000003</v>
          </cell>
          <cell r="R4771">
            <v>459.59500000000003</v>
          </cell>
        </row>
        <row r="4772">
          <cell r="A4772" t="str">
            <v xml:space="preserve">РАШПИЛЕВ,70/1 </v>
          </cell>
          <cell r="B4772" t="str">
            <v xml:space="preserve">Чапаева 83 </v>
          </cell>
          <cell r="C4772" t="str">
            <v xml:space="preserve">Жилзаказчик </v>
          </cell>
          <cell r="D4772">
            <v>4007</v>
          </cell>
          <cell r="E4772">
            <v>20807</v>
          </cell>
          <cell r="F4772">
            <v>19645.02</v>
          </cell>
          <cell r="G4772">
            <v>0.28000000000000003</v>
          </cell>
          <cell r="H4772">
            <v>1.19</v>
          </cell>
          <cell r="I4772">
            <v>4.5999999999999996</v>
          </cell>
          <cell r="J4772" t="str">
            <v xml:space="preserve">5 </v>
          </cell>
          <cell r="K4772">
            <v>167</v>
          </cell>
          <cell r="L4772">
            <v>0.25515599999999999</v>
          </cell>
          <cell r="M4772">
            <v>-19</v>
          </cell>
          <cell r="N4772">
            <v>18</v>
          </cell>
          <cell r="O4772">
            <v>1</v>
          </cell>
          <cell r="P4772">
            <v>372.52300000000002</v>
          </cell>
          <cell r="Q4772">
            <v>398.709</v>
          </cell>
          <cell r="R4772">
            <v>398.709</v>
          </cell>
        </row>
        <row r="4773">
          <cell r="A4773" t="str">
            <v xml:space="preserve">РАШПИЛЕВ,70/1 </v>
          </cell>
          <cell r="B4773" t="str">
            <v xml:space="preserve">Чапаева 83 кв.33 </v>
          </cell>
          <cell r="C4773" t="str">
            <v xml:space="preserve">Прочие </v>
          </cell>
          <cell r="D4773">
            <v>40.99</v>
          </cell>
          <cell r="E4773">
            <v>0</v>
          </cell>
          <cell r="F4773">
            <v>184.47</v>
          </cell>
          <cell r="G4773">
            <v>0.28000000000000003</v>
          </cell>
          <cell r="H4773">
            <v>1.19</v>
          </cell>
          <cell r="I4773">
            <v>4.5999999999999996</v>
          </cell>
          <cell r="J4773" t="str">
            <v xml:space="preserve"> </v>
          </cell>
          <cell r="K4773">
            <v>167</v>
          </cell>
          <cell r="L4773">
            <v>2.3959999999999997E-3</v>
          </cell>
          <cell r="M4773">
            <v>-19</v>
          </cell>
          <cell r="N4773">
            <v>18</v>
          </cell>
          <cell r="O4773">
            <v>1</v>
          </cell>
          <cell r="P4773">
            <v>3.4980000000000002</v>
          </cell>
          <cell r="Q4773">
            <v>0</v>
          </cell>
          <cell r="R4773">
            <v>3.4980000000000002</v>
          </cell>
        </row>
        <row r="4774">
          <cell r="A4774" t="str">
            <v xml:space="preserve">РАШПИЛЕВ,70/1 </v>
          </cell>
          <cell r="B4774" t="str">
            <v xml:space="preserve">Красная 81 торг.дом."Арбат" </v>
          </cell>
          <cell r="C4774" t="str">
            <v xml:space="preserve">Прочие </v>
          </cell>
          <cell r="D4774">
            <v>1959.8</v>
          </cell>
          <cell r="E4774">
            <v>0</v>
          </cell>
          <cell r="F4774">
            <v>8819.1</v>
          </cell>
          <cell r="G4774">
            <v>0.33</v>
          </cell>
          <cell r="H4774">
            <v>1.19</v>
          </cell>
          <cell r="I4774">
            <v>4.5999999999999996</v>
          </cell>
          <cell r="J4774" t="str">
            <v xml:space="preserve"> </v>
          </cell>
          <cell r="K4774">
            <v>167</v>
          </cell>
          <cell r="L4774">
            <v>0.13500000000000001</v>
          </cell>
          <cell r="M4774">
            <v>-19</v>
          </cell>
          <cell r="N4774">
            <v>18</v>
          </cell>
          <cell r="O4774">
            <v>1</v>
          </cell>
          <cell r="P4774">
            <v>197.09700000000001</v>
          </cell>
          <cell r="Q4774">
            <v>0</v>
          </cell>
          <cell r="R4774">
            <v>197.09700000000001</v>
          </cell>
        </row>
        <row r="4775">
          <cell r="A4775" t="str">
            <v xml:space="preserve">РАШПИЛЕВ,70/1 </v>
          </cell>
          <cell r="B4775" t="str">
            <v xml:space="preserve">Красная 75 МАГАЗИН </v>
          </cell>
          <cell r="C4775" t="str">
            <v xml:space="preserve">Прочие </v>
          </cell>
          <cell r="D4775">
            <v>86.43</v>
          </cell>
          <cell r="E4775">
            <v>375</v>
          </cell>
          <cell r="F4775">
            <v>388.94</v>
          </cell>
          <cell r="G4775">
            <v>0.38</v>
          </cell>
          <cell r="H4775">
            <v>1.19</v>
          </cell>
          <cell r="I4775">
            <v>4.5999999999999996</v>
          </cell>
          <cell r="J4775" t="str">
            <v xml:space="preserve"> </v>
          </cell>
          <cell r="K4775">
            <v>167</v>
          </cell>
          <cell r="L4775">
            <v>6.3E-3</v>
          </cell>
          <cell r="M4775">
            <v>-19</v>
          </cell>
          <cell r="N4775">
            <v>15</v>
          </cell>
          <cell r="O4775">
            <v>1</v>
          </cell>
          <cell r="P4775">
            <v>7.7830000000000004</v>
          </cell>
          <cell r="Q4775">
            <v>0</v>
          </cell>
          <cell r="R4775">
            <v>7.7830000000000004</v>
          </cell>
        </row>
        <row r="4776">
          <cell r="A4776" t="str">
            <v xml:space="preserve">РАШПИЛЕВ,70/1 </v>
          </cell>
          <cell r="B4776" t="str">
            <v xml:space="preserve">Чапаева 83 кв20 нежил.пом. </v>
          </cell>
          <cell r="C4776" t="str">
            <v xml:space="preserve">Прочие </v>
          </cell>
          <cell r="D4776">
            <v>50.44</v>
          </cell>
          <cell r="E4776">
            <v>0</v>
          </cell>
          <cell r="F4776">
            <v>226.97</v>
          </cell>
          <cell r="G4776">
            <v>0.28000000000000003</v>
          </cell>
          <cell r="H4776">
            <v>1.19</v>
          </cell>
          <cell r="I4776">
            <v>4.5999999999999996</v>
          </cell>
          <cell r="J4776" t="str">
            <v xml:space="preserve"> </v>
          </cell>
          <cell r="K4776">
            <v>167</v>
          </cell>
          <cell r="L4776">
            <v>2.9479999999999997E-3</v>
          </cell>
          <cell r="M4776">
            <v>-19</v>
          </cell>
          <cell r="N4776">
            <v>18</v>
          </cell>
          <cell r="O4776">
            <v>1</v>
          </cell>
          <cell r="P4776">
            <v>4.3040000000000003</v>
          </cell>
          <cell r="Q4776">
            <v>0</v>
          </cell>
          <cell r="R4776">
            <v>4.3040000000000003</v>
          </cell>
        </row>
        <row r="4777">
          <cell r="A4777" t="str">
            <v xml:space="preserve">РАШПИЛЕВ,70/1 </v>
          </cell>
          <cell r="B4777" t="str">
            <v xml:space="preserve">Рашпилевская 72 лит.В </v>
          </cell>
          <cell r="C4777" t="str">
            <v xml:space="preserve">Прочие </v>
          </cell>
          <cell r="D4777">
            <v>403.5</v>
          </cell>
          <cell r="E4777">
            <v>0</v>
          </cell>
          <cell r="F4777">
            <v>1652.3</v>
          </cell>
          <cell r="G4777">
            <v>0.43</v>
          </cell>
          <cell r="H4777">
            <v>1.19</v>
          </cell>
          <cell r="I4777">
            <v>4.5999999999999996</v>
          </cell>
          <cell r="J4777" t="str">
            <v xml:space="preserve"> </v>
          </cell>
          <cell r="K4777">
            <v>167</v>
          </cell>
          <cell r="L4777">
            <v>3.0040000000000001E-2</v>
          </cell>
          <cell r="M4777">
            <v>-19</v>
          </cell>
          <cell r="N4777">
            <v>15</v>
          </cell>
          <cell r="O4777">
            <v>1</v>
          </cell>
          <cell r="P4777">
            <v>37.103999999999999</v>
          </cell>
          <cell r="Q4777">
            <v>0</v>
          </cell>
          <cell r="R4777">
            <v>37.103999999999999</v>
          </cell>
        </row>
        <row r="4778">
          <cell r="A4778" t="str">
            <v xml:space="preserve">РАШПИЛЕВ,70/1 </v>
          </cell>
          <cell r="B4778" t="str">
            <v xml:space="preserve">Рашпилевская 72 литА 2й этаж </v>
          </cell>
          <cell r="C4778" t="str">
            <v xml:space="preserve">Прочие </v>
          </cell>
          <cell r="D4778">
            <v>300.81</v>
          </cell>
          <cell r="E4778">
            <v>0</v>
          </cell>
          <cell r="F4778">
            <v>1353.63</v>
          </cell>
          <cell r="G4778">
            <v>0.43</v>
          </cell>
          <cell r="H4778">
            <v>1.19</v>
          </cell>
          <cell r="I4778">
            <v>4.5999999999999996</v>
          </cell>
          <cell r="J4778" t="str">
            <v xml:space="preserve"> </v>
          </cell>
          <cell r="K4778">
            <v>167</v>
          </cell>
          <cell r="L4778">
            <v>2.7E-2</v>
          </cell>
          <cell r="M4778">
            <v>-19</v>
          </cell>
          <cell r="N4778">
            <v>18</v>
          </cell>
          <cell r="O4778">
            <v>1</v>
          </cell>
          <cell r="P4778">
            <v>39.418999999999997</v>
          </cell>
          <cell r="Q4778">
            <v>0</v>
          </cell>
          <cell r="R4778">
            <v>39.418999999999997</v>
          </cell>
        </row>
        <row r="4779">
          <cell r="A4779" t="str">
            <v xml:space="preserve">РАШПИЛЕВ,70/1 </v>
          </cell>
          <cell r="B4779" t="str">
            <v xml:space="preserve">Рашпилевская 72 литА\2.Б.Д адм.зд. </v>
          </cell>
          <cell r="C4779" t="str">
            <v xml:space="preserve">Прочие </v>
          </cell>
          <cell r="D4779">
            <v>1180.3900000000001</v>
          </cell>
          <cell r="E4779">
            <v>0</v>
          </cell>
          <cell r="F4779">
            <v>5311.74</v>
          </cell>
          <cell r="G4779">
            <v>0.43</v>
          </cell>
          <cell r="H4779">
            <v>1.19</v>
          </cell>
          <cell r="I4779">
            <v>4.5999999999999996</v>
          </cell>
          <cell r="J4779" t="str">
            <v xml:space="preserve"> </v>
          </cell>
          <cell r="K4779">
            <v>167</v>
          </cell>
          <cell r="L4779">
            <v>0.10595</v>
          </cell>
          <cell r="M4779">
            <v>-19</v>
          </cell>
          <cell r="N4779">
            <v>18</v>
          </cell>
          <cell r="O4779">
            <v>1</v>
          </cell>
          <cell r="P4779">
            <v>154.684</v>
          </cell>
          <cell r="Q4779">
            <v>0</v>
          </cell>
          <cell r="R4779">
            <v>154.684</v>
          </cell>
        </row>
        <row r="4780">
          <cell r="A4780" t="str">
            <v xml:space="preserve">РАШПИЛЕВ,70/1 </v>
          </cell>
          <cell r="B4780" t="str">
            <v xml:space="preserve">Рашпилевская 72 литА\5 </v>
          </cell>
          <cell r="C4780" t="str">
            <v xml:space="preserve">Прочие </v>
          </cell>
          <cell r="D4780">
            <v>30.97</v>
          </cell>
          <cell r="E4780">
            <v>0</v>
          </cell>
          <cell r="F4780">
            <v>139.37</v>
          </cell>
          <cell r="G4780">
            <v>0.43</v>
          </cell>
          <cell r="H4780">
            <v>1.19</v>
          </cell>
          <cell r="I4780">
            <v>4.5999999999999996</v>
          </cell>
          <cell r="J4780" t="str">
            <v xml:space="preserve"> </v>
          </cell>
          <cell r="K4780">
            <v>167</v>
          </cell>
          <cell r="L4780">
            <v>2.7800000000000004E-3</v>
          </cell>
          <cell r="M4780">
            <v>-19</v>
          </cell>
          <cell r="N4780">
            <v>18</v>
          </cell>
          <cell r="O4780">
            <v>1</v>
          </cell>
          <cell r="P4780">
            <v>4.0599999999999996</v>
          </cell>
          <cell r="Q4780">
            <v>0</v>
          </cell>
          <cell r="R4780">
            <v>4.0599999999999996</v>
          </cell>
        </row>
        <row r="4781">
          <cell r="A4781" t="str">
            <v xml:space="preserve">РАШПИЛЕВ,70/1 </v>
          </cell>
          <cell r="B4781" t="str">
            <v xml:space="preserve">Чапаева 81 ПОДКАЧКА </v>
          </cell>
          <cell r="C4781" t="str">
            <v xml:space="preserve">Прочие </v>
          </cell>
          <cell r="D4781">
            <v>6.86</v>
          </cell>
          <cell r="E4781">
            <v>0</v>
          </cell>
          <cell r="F4781">
            <v>24.02</v>
          </cell>
          <cell r="G4781">
            <v>1.05</v>
          </cell>
          <cell r="H4781">
            <v>1.19</v>
          </cell>
          <cell r="I4781">
            <v>4.5999999999999996</v>
          </cell>
          <cell r="J4781" t="str">
            <v xml:space="preserve"> </v>
          </cell>
          <cell r="K4781">
            <v>167</v>
          </cell>
          <cell r="L4781">
            <v>1.17E-3</v>
          </cell>
          <cell r="M4781">
            <v>-19</v>
          </cell>
          <cell r="N4781">
            <v>18</v>
          </cell>
          <cell r="O4781">
            <v>1</v>
          </cell>
          <cell r="P4781">
            <v>1.7090000000000001</v>
          </cell>
          <cell r="Q4781">
            <v>0</v>
          </cell>
          <cell r="R4781">
            <v>1.7090000000000001</v>
          </cell>
        </row>
        <row r="4782">
          <cell r="A4782" t="str">
            <v xml:space="preserve">РАШПИЛЕВ,70/1 </v>
          </cell>
          <cell r="B4782" t="str">
            <v xml:space="preserve">Чапаева 83 кв19офис </v>
          </cell>
          <cell r="C4782" t="str">
            <v xml:space="preserve">Прочие </v>
          </cell>
          <cell r="D4782">
            <v>87.43</v>
          </cell>
          <cell r="E4782">
            <v>0</v>
          </cell>
          <cell r="F4782">
            <v>393.43</v>
          </cell>
          <cell r="G4782">
            <v>0.28000000000000003</v>
          </cell>
          <cell r="H4782">
            <v>1.19</v>
          </cell>
          <cell r="I4782">
            <v>4.5999999999999996</v>
          </cell>
          <cell r="J4782" t="str">
            <v xml:space="preserve"> </v>
          </cell>
          <cell r="K4782">
            <v>167</v>
          </cell>
          <cell r="L4782">
            <v>5.1100000000000008E-3</v>
          </cell>
          <cell r="M4782">
            <v>-19</v>
          </cell>
          <cell r="N4782">
            <v>18</v>
          </cell>
          <cell r="O4782">
            <v>1</v>
          </cell>
          <cell r="P4782">
            <v>7.4610000000000003</v>
          </cell>
          <cell r="Q4782">
            <v>0</v>
          </cell>
          <cell r="R4782">
            <v>7.4610000000000003</v>
          </cell>
        </row>
        <row r="4783">
          <cell r="A4783" t="str">
            <v xml:space="preserve">Итого по котельной </v>
          </cell>
          <cell r="B4783" t="str">
            <v xml:space="preserve">собственное ---------------------------- </v>
          </cell>
          <cell r="C4783" t="str">
            <v xml:space="preserve">По всем группам </v>
          </cell>
          <cell r="D4783">
            <v>23535.300000000003</v>
          </cell>
          <cell r="E4783">
            <v>42988</v>
          </cell>
          <cell r="F4783">
            <v>97375.2</v>
          </cell>
          <cell r="H4783">
            <v>1.19</v>
          </cell>
          <cell r="L4783">
            <v>1.5590889999999999</v>
          </cell>
          <cell r="P4783">
            <v>2268.069</v>
          </cell>
          <cell r="Q4783">
            <v>858.30400000000009</v>
          </cell>
          <cell r="R4783">
            <v>2213.3530000000001</v>
          </cell>
        </row>
        <row r="4784">
          <cell r="A4784" t="str">
            <v xml:space="preserve"> </v>
          </cell>
          <cell r="B4784" t="str">
            <v xml:space="preserve"> </v>
          </cell>
          <cell r="C4784" t="str">
            <v xml:space="preserve">Бюджет </v>
          </cell>
          <cell r="D4784">
            <v>10042.51</v>
          </cell>
          <cell r="E4784">
            <v>0</v>
          </cell>
          <cell r="F4784">
            <v>35148.78</v>
          </cell>
          <cell r="H4784">
            <v>1.19</v>
          </cell>
          <cell r="L4784">
            <v>0.57065500000000002</v>
          </cell>
          <cell r="P4784">
            <v>833.14400000000001</v>
          </cell>
          <cell r="Q4784">
            <v>0</v>
          </cell>
          <cell r="R4784">
            <v>833.14400000000001</v>
          </cell>
        </row>
        <row r="4785">
          <cell r="A4785" t="str">
            <v xml:space="preserve"> </v>
          </cell>
          <cell r="B4785" t="str">
            <v xml:space="preserve"> </v>
          </cell>
          <cell r="C4785" t="str">
            <v xml:space="preserve">"Население" в т.ч. "Жилзаказчик" </v>
          </cell>
          <cell r="D4785">
            <v>8625.9</v>
          </cell>
          <cell r="E4785">
            <v>42613</v>
          </cell>
          <cell r="F4785">
            <v>41215.01</v>
          </cell>
          <cell r="H4785">
            <v>1.19</v>
          </cell>
          <cell r="L4785">
            <v>0.62536499999999995</v>
          </cell>
          <cell r="P4785">
            <v>913.02</v>
          </cell>
          <cell r="Q4785">
            <v>858.30400000000009</v>
          </cell>
          <cell r="R4785">
            <v>858.30400000000009</v>
          </cell>
        </row>
        <row r="4786">
          <cell r="A4786" t="str">
            <v xml:space="preserve"> </v>
          </cell>
          <cell r="B4786" t="str">
            <v xml:space="preserve"> </v>
          </cell>
          <cell r="C4786" t="str">
            <v xml:space="preserve">Жилзаказчик </v>
          </cell>
          <cell r="D4786">
            <v>8625.9</v>
          </cell>
          <cell r="E4786">
            <v>42613</v>
          </cell>
          <cell r="F4786">
            <v>41215.01</v>
          </cell>
          <cell r="H4786">
            <v>1.19</v>
          </cell>
          <cell r="L4786">
            <v>0.62536499999999995</v>
          </cell>
          <cell r="P4786">
            <v>913.02</v>
          </cell>
          <cell r="Q4786">
            <v>858.30400000000009</v>
          </cell>
          <cell r="R4786">
            <v>858.30400000000009</v>
          </cell>
        </row>
        <row r="4787">
          <cell r="A4787" t="str">
            <v xml:space="preserve"> </v>
          </cell>
          <cell r="B4787" t="str">
            <v xml:space="preserve"> </v>
          </cell>
          <cell r="C4787" t="str">
            <v xml:space="preserve">Прочие </v>
          </cell>
          <cell r="D4787">
            <v>4866.8900000000003</v>
          </cell>
          <cell r="E4787">
            <v>375</v>
          </cell>
          <cell r="F4787">
            <v>21011.409999999996</v>
          </cell>
          <cell r="H4787">
            <v>1.19</v>
          </cell>
          <cell r="L4787">
            <v>0.36306900000000003</v>
          </cell>
          <cell r="P4787">
            <v>521.90499999999986</v>
          </cell>
          <cell r="Q4787">
            <v>0</v>
          </cell>
          <cell r="R4787">
            <v>521.90499999999986</v>
          </cell>
        </row>
        <row r="4788">
          <cell r="A4788" t="str">
            <v>Тепловые потери в наружных сетях потребителей</v>
          </cell>
          <cell r="H4788">
            <v>1.19</v>
          </cell>
        </row>
        <row r="4789">
          <cell r="A4789" t="str">
            <v xml:space="preserve">РОССИЙСКАЯ,96/1 </v>
          </cell>
          <cell r="B4789" t="str">
            <v xml:space="preserve">40Л Победы 43 Здание банка </v>
          </cell>
          <cell r="C4789" t="str">
            <v xml:space="preserve">Прочие </v>
          </cell>
          <cell r="D4789">
            <v>213.18</v>
          </cell>
          <cell r="E4789">
            <v>0</v>
          </cell>
          <cell r="F4789">
            <v>959.32</v>
          </cell>
          <cell r="G4789">
            <v>0.34</v>
          </cell>
          <cell r="H4789">
            <v>1.19</v>
          </cell>
          <cell r="I4789">
            <v>4.5999999999999996</v>
          </cell>
          <cell r="J4789" t="str">
            <v xml:space="preserve"> </v>
          </cell>
          <cell r="K4789">
            <v>167</v>
          </cell>
          <cell r="L4789">
            <v>1.5130000000000001E-2</v>
          </cell>
          <cell r="M4789">
            <v>-19</v>
          </cell>
          <cell r="N4789">
            <v>18</v>
          </cell>
          <cell r="O4789">
            <v>1</v>
          </cell>
          <cell r="P4789">
            <v>22.091000000000001</v>
          </cell>
          <cell r="Q4789">
            <v>0</v>
          </cell>
          <cell r="R4789">
            <v>22.091000000000001</v>
          </cell>
        </row>
        <row r="4790">
          <cell r="A4790" t="str">
            <v xml:space="preserve">РОССИЙСКАЯ,96/1 </v>
          </cell>
          <cell r="B4790" t="str">
            <v xml:space="preserve">40Л Победы 63 ДО № 8619/053 </v>
          </cell>
          <cell r="C4790" t="str">
            <v xml:space="preserve">Прочие </v>
          </cell>
          <cell r="D4790">
            <v>491.48</v>
          </cell>
          <cell r="E4790">
            <v>0</v>
          </cell>
          <cell r="F4790">
            <v>1651.39</v>
          </cell>
          <cell r="G4790">
            <v>0.35</v>
          </cell>
          <cell r="H4790">
            <v>1.19</v>
          </cell>
          <cell r="I4790">
            <v>4.5999999999999996</v>
          </cell>
          <cell r="J4790" t="str">
            <v xml:space="preserve"> </v>
          </cell>
          <cell r="K4790">
            <v>167</v>
          </cell>
          <cell r="L4790">
            <v>2.6428E-2</v>
          </cell>
          <cell r="M4790">
            <v>-19</v>
          </cell>
          <cell r="N4790">
            <v>18</v>
          </cell>
          <cell r="O4790">
            <v>1</v>
          </cell>
          <cell r="P4790">
            <v>38.585000000000001</v>
          </cell>
          <cell r="Q4790">
            <v>0</v>
          </cell>
          <cell r="R4790">
            <v>38.585000000000001</v>
          </cell>
        </row>
        <row r="4791">
          <cell r="A4791" t="str">
            <v xml:space="preserve">РОССИЙСКАЯ,96/1 </v>
          </cell>
          <cell r="B4791" t="str">
            <v xml:space="preserve">40Л Победы 148 аптека </v>
          </cell>
          <cell r="C4791" t="str">
            <v xml:space="preserve">Прочие </v>
          </cell>
          <cell r="D4791">
            <v>154.85</v>
          </cell>
          <cell r="E4791">
            <v>0</v>
          </cell>
          <cell r="F4791">
            <v>696.82</v>
          </cell>
          <cell r="G4791">
            <v>0.37</v>
          </cell>
          <cell r="H4791">
            <v>1.19</v>
          </cell>
          <cell r="I4791">
            <v>4.5999999999999996</v>
          </cell>
          <cell r="J4791" t="str">
            <v xml:space="preserve"> </v>
          </cell>
          <cell r="K4791">
            <v>167</v>
          </cell>
          <cell r="L4791">
            <v>1.0990000000000002E-2</v>
          </cell>
          <cell r="M4791">
            <v>-19</v>
          </cell>
          <cell r="N4791">
            <v>15</v>
          </cell>
          <cell r="O4791">
            <v>1</v>
          </cell>
          <cell r="P4791">
            <v>13.574</v>
          </cell>
          <cell r="Q4791">
            <v>0</v>
          </cell>
          <cell r="R4791">
            <v>13.574</v>
          </cell>
        </row>
        <row r="4792">
          <cell r="A4792" t="str">
            <v xml:space="preserve">РОССИЙСКАЯ,96/1 </v>
          </cell>
          <cell r="B4792" t="str">
            <v xml:space="preserve">40Л Победы 146/10 ж/д </v>
          </cell>
          <cell r="C4792" t="str">
            <v xml:space="preserve">Население </v>
          </cell>
          <cell r="D4792">
            <v>7702.3</v>
          </cell>
          <cell r="E4792">
            <v>34793</v>
          </cell>
          <cell r="F4792">
            <v>34784.160000000003</v>
          </cell>
          <cell r="G4792">
            <v>0.34</v>
          </cell>
          <cell r="H4792">
            <v>1.19</v>
          </cell>
          <cell r="I4792">
            <v>4.5999999999999996</v>
          </cell>
          <cell r="J4792" t="str">
            <v xml:space="preserve">9 </v>
          </cell>
          <cell r="K4792">
            <v>167</v>
          </cell>
          <cell r="L4792">
            <v>0.54859999999999998</v>
          </cell>
          <cell r="M4792">
            <v>-19</v>
          </cell>
          <cell r="N4792">
            <v>18</v>
          </cell>
          <cell r="O4792">
            <v>1</v>
          </cell>
          <cell r="P4792">
            <v>800.94399999999996</v>
          </cell>
          <cell r="Q4792">
            <v>766.40200000000004</v>
          </cell>
          <cell r="R4792">
            <v>766.40200000000004</v>
          </cell>
        </row>
        <row r="4793">
          <cell r="A4793" t="str">
            <v xml:space="preserve">РОССИЙСКАЯ,96/1 </v>
          </cell>
          <cell r="B4793" t="str">
            <v xml:space="preserve">40Л Победы 148  маг-н </v>
          </cell>
          <cell r="C4793" t="str">
            <v xml:space="preserve">Прочие </v>
          </cell>
          <cell r="D4793">
            <v>76.930000000000007</v>
          </cell>
          <cell r="E4793">
            <v>0</v>
          </cell>
          <cell r="F4793">
            <v>346.19</v>
          </cell>
          <cell r="G4793">
            <v>0.37</v>
          </cell>
          <cell r="H4793">
            <v>1.19</v>
          </cell>
          <cell r="I4793">
            <v>4.5999999999999996</v>
          </cell>
          <cell r="J4793" t="str">
            <v xml:space="preserve"> </v>
          </cell>
          <cell r="K4793">
            <v>167</v>
          </cell>
          <cell r="L4793">
            <v>5.4600000000000004E-3</v>
          </cell>
          <cell r="M4793">
            <v>-19</v>
          </cell>
          <cell r="N4793">
            <v>15</v>
          </cell>
          <cell r="O4793">
            <v>1</v>
          </cell>
          <cell r="P4793">
            <v>6.7439999999999998</v>
          </cell>
          <cell r="Q4793">
            <v>0</v>
          </cell>
          <cell r="R4793">
            <v>6.7439999999999998</v>
          </cell>
        </row>
        <row r="4794">
          <cell r="A4794" t="str">
            <v xml:space="preserve">РОССИЙСКАЯ,96/1 </v>
          </cell>
          <cell r="B4794" t="str">
            <v xml:space="preserve">Черкасская 28  жил.дом </v>
          </cell>
          <cell r="C4794" t="str">
            <v xml:space="preserve">Население </v>
          </cell>
          <cell r="D4794">
            <v>6549.8</v>
          </cell>
          <cell r="E4794">
            <v>15888</v>
          </cell>
          <cell r="F4794">
            <v>15879.17</v>
          </cell>
          <cell r="G4794">
            <v>0.34</v>
          </cell>
          <cell r="H4794">
            <v>1.19</v>
          </cell>
          <cell r="I4794">
            <v>4.5999999999999996</v>
          </cell>
          <cell r="J4794" t="str">
            <v xml:space="preserve">9 </v>
          </cell>
          <cell r="K4794">
            <v>167</v>
          </cell>
          <cell r="L4794">
            <v>0.25043899999999997</v>
          </cell>
          <cell r="M4794">
            <v>-19</v>
          </cell>
          <cell r="N4794">
            <v>18</v>
          </cell>
          <cell r="O4794">
            <v>1</v>
          </cell>
          <cell r="P4794">
            <v>365.63400000000001</v>
          </cell>
          <cell r="Q4794">
            <v>651.72500000000002</v>
          </cell>
          <cell r="R4794">
            <v>651.72500000000002</v>
          </cell>
        </row>
        <row r="4795">
          <cell r="A4795" t="str">
            <v xml:space="preserve">РОССИЙСКАЯ,96/1 </v>
          </cell>
          <cell r="B4795" t="str">
            <v xml:space="preserve">40Л Победы 148 маг-н </v>
          </cell>
          <cell r="C4795" t="str">
            <v xml:space="preserve">Прочие </v>
          </cell>
          <cell r="D4795">
            <v>74.56</v>
          </cell>
          <cell r="E4795">
            <v>0</v>
          </cell>
          <cell r="F4795">
            <v>272.64999999999998</v>
          </cell>
          <cell r="G4795">
            <v>0.37</v>
          </cell>
          <cell r="H4795">
            <v>1.19</v>
          </cell>
          <cell r="I4795">
            <v>4.5999999999999996</v>
          </cell>
          <cell r="J4795" t="str">
            <v xml:space="preserve"> </v>
          </cell>
          <cell r="K4795">
            <v>167</v>
          </cell>
          <cell r="L4795">
            <v>4.3E-3</v>
          </cell>
          <cell r="M4795">
            <v>-19</v>
          </cell>
          <cell r="N4795">
            <v>15</v>
          </cell>
          <cell r="O4795">
            <v>1</v>
          </cell>
          <cell r="P4795">
            <v>5.3120000000000003</v>
          </cell>
          <cell r="Q4795">
            <v>0</v>
          </cell>
          <cell r="R4795">
            <v>5.3120000000000003</v>
          </cell>
        </row>
        <row r="4796">
          <cell r="A4796" t="str">
            <v xml:space="preserve">РОССИЙСКАЯ,96/1 </v>
          </cell>
          <cell r="B4796" t="str">
            <v xml:space="preserve">Российская 74 адм.зд.лит "Б" </v>
          </cell>
          <cell r="C4796" t="str">
            <v xml:space="preserve">Прочие </v>
          </cell>
          <cell r="D4796">
            <v>1141.17</v>
          </cell>
          <cell r="F4796">
            <v>4222.32</v>
          </cell>
          <cell r="G4796">
            <v>0.43</v>
          </cell>
          <cell r="H4796">
            <v>1.19</v>
          </cell>
          <cell r="I4796">
            <v>4.5999999999999996</v>
          </cell>
          <cell r="J4796" t="str">
            <v xml:space="preserve"> </v>
          </cell>
          <cell r="K4796">
            <v>167</v>
          </cell>
          <cell r="L4796">
            <v>8.4220000000000003E-2</v>
          </cell>
          <cell r="M4796">
            <v>-19</v>
          </cell>
          <cell r="N4796">
            <v>18</v>
          </cell>
          <cell r="O4796">
            <v>1</v>
          </cell>
          <cell r="P4796">
            <v>122.96</v>
          </cell>
          <cell r="Q4796">
            <v>0</v>
          </cell>
          <cell r="R4796">
            <v>122.96</v>
          </cell>
        </row>
        <row r="4797">
          <cell r="A4797" t="str">
            <v xml:space="preserve">РОССИЙСКАЯ,96/1 </v>
          </cell>
          <cell r="B4797" t="str">
            <v xml:space="preserve">40Л Победы 63 маг-н 7 </v>
          </cell>
          <cell r="C4797" t="str">
            <v xml:space="preserve">Прочие </v>
          </cell>
          <cell r="D4797">
            <v>413.72</v>
          </cell>
          <cell r="E4797">
            <v>0</v>
          </cell>
          <cell r="F4797">
            <v>1473.05</v>
          </cell>
          <cell r="G4797">
            <v>0.34300000000000003</v>
          </cell>
          <cell r="H4797">
            <v>1.19</v>
          </cell>
          <cell r="I4797">
            <v>4.5999999999999996</v>
          </cell>
          <cell r="J4797" t="str">
            <v xml:space="preserve">. </v>
          </cell>
          <cell r="K4797">
            <v>167</v>
          </cell>
          <cell r="L4797">
            <v>2.1537000000000001E-2</v>
          </cell>
          <cell r="M4797">
            <v>-19</v>
          </cell>
          <cell r="N4797">
            <v>15</v>
          </cell>
          <cell r="O4797">
            <v>1</v>
          </cell>
          <cell r="P4797">
            <v>26.603000000000002</v>
          </cell>
          <cell r="Q4797">
            <v>0</v>
          </cell>
          <cell r="R4797">
            <v>26.603000000000002</v>
          </cell>
        </row>
        <row r="4798">
          <cell r="A4798" t="str">
            <v xml:space="preserve">РОССИЙСКАЯ,96/1 </v>
          </cell>
          <cell r="B4798" t="str">
            <v xml:space="preserve">40Л Победы 39 Лаб.корпус </v>
          </cell>
          <cell r="C4798" t="str">
            <v xml:space="preserve">Бюджет </v>
          </cell>
          <cell r="D4798">
            <v>6360</v>
          </cell>
          <cell r="E4798">
            <v>0</v>
          </cell>
          <cell r="F4798">
            <v>28620.01</v>
          </cell>
          <cell r="G4798">
            <v>0.32</v>
          </cell>
          <cell r="H4798">
            <v>1.19</v>
          </cell>
          <cell r="I4798">
            <v>4.5999999999999996</v>
          </cell>
          <cell r="J4798" t="str">
            <v xml:space="preserve"> </v>
          </cell>
          <cell r="K4798">
            <v>167</v>
          </cell>
          <cell r="L4798">
            <v>0.42483000000000004</v>
          </cell>
          <cell r="M4798">
            <v>-19</v>
          </cell>
          <cell r="N4798">
            <v>18</v>
          </cell>
          <cell r="O4798">
            <v>1</v>
          </cell>
          <cell r="P4798">
            <v>620.24199999999996</v>
          </cell>
          <cell r="Q4798">
            <v>0</v>
          </cell>
          <cell r="R4798">
            <v>620.24199999999996</v>
          </cell>
        </row>
        <row r="4799">
          <cell r="A4799" t="str">
            <v xml:space="preserve">РОССИЙСКАЯ,96/1 </v>
          </cell>
          <cell r="B4799" t="str">
            <v xml:space="preserve">1 Мая 97 косметич.леч </v>
          </cell>
          <cell r="C4799" t="str">
            <v xml:space="preserve">Прочие </v>
          </cell>
          <cell r="D4799">
            <v>438.93</v>
          </cell>
          <cell r="E4799">
            <v>0</v>
          </cell>
          <cell r="F4799">
            <v>1975.18</v>
          </cell>
          <cell r="G4799">
            <v>0.4</v>
          </cell>
          <cell r="H4799">
            <v>1.19</v>
          </cell>
          <cell r="I4799">
            <v>4.5999999999999996</v>
          </cell>
          <cell r="J4799" t="str">
            <v xml:space="preserve"> </v>
          </cell>
          <cell r="K4799">
            <v>167</v>
          </cell>
          <cell r="L4799">
            <v>3.8630000000000005E-2</v>
          </cell>
          <cell r="M4799">
            <v>-19</v>
          </cell>
          <cell r="N4799">
            <v>20</v>
          </cell>
          <cell r="O4799">
            <v>1</v>
          </cell>
          <cell r="P4799">
            <v>61.445999999999998</v>
          </cell>
          <cell r="Q4799">
            <v>0</v>
          </cell>
          <cell r="R4799">
            <v>61.445999999999998</v>
          </cell>
        </row>
        <row r="4800">
          <cell r="A4800" t="str">
            <v xml:space="preserve">РОССИЙСКАЯ,96/1 </v>
          </cell>
          <cell r="B4800" t="str">
            <v xml:space="preserve">Черкасская 28 адм.зд. </v>
          </cell>
          <cell r="C4800" t="str">
            <v xml:space="preserve">Прочие </v>
          </cell>
          <cell r="D4800">
            <v>44.1</v>
          </cell>
          <cell r="E4800">
            <v>0</v>
          </cell>
          <cell r="F4800">
            <v>146.99</v>
          </cell>
          <cell r="G4800">
            <v>0</v>
          </cell>
          <cell r="H4800">
            <v>1.19</v>
          </cell>
          <cell r="I4800">
            <v>4.5999999999999996</v>
          </cell>
          <cell r="J4800" t="str">
            <v xml:space="preserve">. </v>
          </cell>
          <cell r="K4800">
            <v>167</v>
          </cell>
          <cell r="L4800">
            <v>2.5700000000000002E-3</v>
          </cell>
          <cell r="M4800">
            <v>-19</v>
          </cell>
          <cell r="N4800">
            <v>18</v>
          </cell>
          <cell r="O4800">
            <v>1</v>
          </cell>
          <cell r="P4800">
            <v>3.7530000000000001</v>
          </cell>
          <cell r="Q4800">
            <v>0</v>
          </cell>
          <cell r="R4800">
            <v>3.7530000000000001</v>
          </cell>
        </row>
        <row r="4801">
          <cell r="A4801" t="str">
            <v xml:space="preserve">РОССИЙСКАЯ,96/1 </v>
          </cell>
          <cell r="B4801" t="str">
            <v xml:space="preserve">Российская 94 парикм. </v>
          </cell>
          <cell r="C4801" t="str">
            <v xml:space="preserve">Прочие </v>
          </cell>
          <cell r="D4801">
            <v>34</v>
          </cell>
          <cell r="E4801">
            <v>0</v>
          </cell>
          <cell r="F4801">
            <v>269.47000000000003</v>
          </cell>
          <cell r="G4801">
            <v>0.36</v>
          </cell>
          <cell r="H4801">
            <v>1.19</v>
          </cell>
          <cell r="I4801">
            <v>4.5999999999999996</v>
          </cell>
          <cell r="J4801" t="str">
            <v xml:space="preserve"> </v>
          </cell>
          <cell r="K4801">
            <v>167</v>
          </cell>
          <cell r="L4801">
            <v>4.5000000000000005E-3</v>
          </cell>
          <cell r="M4801">
            <v>-19</v>
          </cell>
          <cell r="N4801">
            <v>18</v>
          </cell>
          <cell r="O4801">
            <v>1</v>
          </cell>
          <cell r="P4801">
            <v>6.5709999999999997</v>
          </cell>
          <cell r="Q4801">
            <v>0</v>
          </cell>
          <cell r="R4801">
            <v>6.5709999999999997</v>
          </cell>
        </row>
        <row r="4802">
          <cell r="A4802" t="str">
            <v xml:space="preserve">РОССИЙСКАЯ,96/1 </v>
          </cell>
          <cell r="B4802" t="str">
            <v xml:space="preserve">40Л Победы 148 маг-н </v>
          </cell>
          <cell r="C4802" t="str">
            <v xml:space="preserve">Прочие </v>
          </cell>
          <cell r="D4802">
            <v>126.8</v>
          </cell>
          <cell r="E4802">
            <v>0</v>
          </cell>
          <cell r="F4802">
            <v>575.30999999999995</v>
          </cell>
          <cell r="G4802">
            <v>0.37</v>
          </cell>
          <cell r="H4802">
            <v>1.19</v>
          </cell>
          <cell r="I4802">
            <v>4.5999999999999996</v>
          </cell>
          <cell r="J4802" t="str">
            <v xml:space="preserve"> </v>
          </cell>
          <cell r="K4802">
            <v>167</v>
          </cell>
          <cell r="L4802">
            <v>9.0000000000000011E-3</v>
          </cell>
          <cell r="M4802">
            <v>-19</v>
          </cell>
          <cell r="N4802">
            <v>15</v>
          </cell>
          <cell r="O4802">
            <v>1</v>
          </cell>
          <cell r="P4802">
            <v>11.116</v>
          </cell>
          <cell r="Q4802">
            <v>0</v>
          </cell>
          <cell r="R4802">
            <v>11.116</v>
          </cell>
        </row>
        <row r="4803">
          <cell r="A4803" t="str">
            <v xml:space="preserve">РОССИЙСКАЯ,96/1 </v>
          </cell>
          <cell r="B4803" t="str">
            <v xml:space="preserve">40Л Победы 148 маг-н </v>
          </cell>
          <cell r="C4803" t="str">
            <v xml:space="preserve">Прочие </v>
          </cell>
          <cell r="D4803">
            <v>128.1</v>
          </cell>
          <cell r="E4803">
            <v>0</v>
          </cell>
          <cell r="F4803">
            <v>577.22</v>
          </cell>
          <cell r="G4803">
            <v>0.37</v>
          </cell>
          <cell r="H4803">
            <v>1.19</v>
          </cell>
          <cell r="I4803">
            <v>4.5999999999999996</v>
          </cell>
          <cell r="J4803" t="str">
            <v xml:space="preserve"> </v>
          </cell>
          <cell r="K4803">
            <v>167</v>
          </cell>
          <cell r="L4803">
            <v>9.0300000000000016E-3</v>
          </cell>
          <cell r="M4803">
            <v>-19</v>
          </cell>
          <cell r="N4803">
            <v>15</v>
          </cell>
          <cell r="O4803">
            <v>1</v>
          </cell>
          <cell r="P4803">
            <v>11.153</v>
          </cell>
          <cell r="Q4803">
            <v>0</v>
          </cell>
          <cell r="R4803">
            <v>11.153</v>
          </cell>
        </row>
        <row r="4804">
          <cell r="A4804" t="str">
            <v xml:space="preserve">РОССИЙСКАЯ,96/1 </v>
          </cell>
          <cell r="B4804" t="str">
            <v xml:space="preserve">Российская 94 </v>
          </cell>
          <cell r="C4804" t="str">
            <v xml:space="preserve">Прочие </v>
          </cell>
          <cell r="D4804">
            <v>118.6</v>
          </cell>
          <cell r="E4804">
            <v>0</v>
          </cell>
          <cell r="F4804">
            <v>543.34</v>
          </cell>
          <cell r="G4804">
            <v>0.34</v>
          </cell>
          <cell r="H4804">
            <v>1.19</v>
          </cell>
          <cell r="I4804">
            <v>4.5999999999999996</v>
          </cell>
          <cell r="J4804" t="str">
            <v xml:space="preserve"> </v>
          </cell>
          <cell r="K4804">
            <v>167</v>
          </cell>
          <cell r="L4804">
            <v>8.5000000000000006E-3</v>
          </cell>
          <cell r="M4804">
            <v>-19</v>
          </cell>
          <cell r="N4804">
            <v>18</v>
          </cell>
          <cell r="O4804">
            <v>1</v>
          </cell>
          <cell r="P4804">
            <v>12.409000000000001</v>
          </cell>
          <cell r="Q4804">
            <v>0</v>
          </cell>
          <cell r="R4804">
            <v>12.409000000000001</v>
          </cell>
        </row>
        <row r="4805">
          <cell r="A4805" t="str">
            <v xml:space="preserve">РОССИЙСКАЯ,96/1 </v>
          </cell>
          <cell r="B4805" t="str">
            <v xml:space="preserve">1 Мая 99  общ. </v>
          </cell>
          <cell r="C4805" t="str">
            <v xml:space="preserve">Население </v>
          </cell>
          <cell r="D4805">
            <v>5051.8</v>
          </cell>
          <cell r="E4805">
            <v>22733</v>
          </cell>
          <cell r="F4805">
            <v>22733</v>
          </cell>
          <cell r="G4805">
            <v>0.37</v>
          </cell>
          <cell r="H4805">
            <v>1.19</v>
          </cell>
          <cell r="I4805">
            <v>4.5999999999999996</v>
          </cell>
          <cell r="J4805" t="str">
            <v xml:space="preserve">9 </v>
          </cell>
          <cell r="K4805">
            <v>167</v>
          </cell>
          <cell r="L4805">
            <v>0.39017000000000002</v>
          </cell>
          <cell r="M4805">
            <v>-19</v>
          </cell>
          <cell r="N4805">
            <v>18</v>
          </cell>
          <cell r="O4805">
            <v>1</v>
          </cell>
          <cell r="P4805">
            <v>569.64</v>
          </cell>
          <cell r="Q4805">
            <v>502.66899999999998</v>
          </cell>
          <cell r="R4805">
            <v>502.66899999999998</v>
          </cell>
        </row>
        <row r="4806">
          <cell r="A4806" t="str">
            <v xml:space="preserve">РОССИЙСКАЯ,96/1 </v>
          </cell>
          <cell r="B4806" t="str">
            <v xml:space="preserve">1 Мая 99  мастерск. </v>
          </cell>
          <cell r="C4806" t="str">
            <v xml:space="preserve">Бюджет </v>
          </cell>
          <cell r="D4806">
            <v>2609.4</v>
          </cell>
          <cell r="E4806">
            <v>0</v>
          </cell>
          <cell r="F4806">
            <v>11742.3</v>
          </cell>
          <cell r="G4806">
            <v>0.4</v>
          </cell>
          <cell r="H4806">
            <v>1.19</v>
          </cell>
          <cell r="I4806">
            <v>4.5999999999999996</v>
          </cell>
          <cell r="J4806" t="str">
            <v xml:space="preserve"> </v>
          </cell>
          <cell r="K4806">
            <v>167</v>
          </cell>
          <cell r="L4806">
            <v>0.20021000000000003</v>
          </cell>
          <cell r="M4806">
            <v>-19</v>
          </cell>
          <cell r="N4806">
            <v>15</v>
          </cell>
          <cell r="O4806">
            <v>1</v>
          </cell>
          <cell r="P4806">
            <v>247.291</v>
          </cell>
          <cell r="Q4806">
            <v>0</v>
          </cell>
          <cell r="R4806">
            <v>247.291</v>
          </cell>
        </row>
        <row r="4807">
          <cell r="A4807" t="str">
            <v xml:space="preserve">РОССИЙСКАЯ,96/1 </v>
          </cell>
          <cell r="B4807" t="str">
            <v xml:space="preserve">1 Мая 99 учебный корпус </v>
          </cell>
          <cell r="C4807" t="str">
            <v xml:space="preserve">Бюджет </v>
          </cell>
          <cell r="D4807">
            <v>3876.55</v>
          </cell>
          <cell r="E4807">
            <v>0</v>
          </cell>
          <cell r="F4807">
            <v>17444.47</v>
          </cell>
          <cell r="G4807">
            <v>0.33</v>
          </cell>
          <cell r="H4807">
            <v>1.19</v>
          </cell>
          <cell r="I4807">
            <v>4.5999999999999996</v>
          </cell>
          <cell r="J4807" t="str">
            <v xml:space="preserve"> </v>
          </cell>
          <cell r="K4807">
            <v>167</v>
          </cell>
          <cell r="L4807">
            <v>0.25259999999999999</v>
          </cell>
          <cell r="M4807">
            <v>-19</v>
          </cell>
          <cell r="N4807">
            <v>16</v>
          </cell>
          <cell r="O4807">
            <v>1</v>
          </cell>
          <cell r="P4807">
            <v>332.012</v>
          </cell>
          <cell r="Q4807">
            <v>0</v>
          </cell>
          <cell r="R4807">
            <v>332.012</v>
          </cell>
        </row>
        <row r="4808">
          <cell r="A4808" t="str">
            <v xml:space="preserve">РОССИЙСКАЯ,96/1 </v>
          </cell>
          <cell r="B4808" t="str">
            <v xml:space="preserve">40Л Победы 63 офис </v>
          </cell>
          <cell r="C4808" t="str">
            <v xml:space="preserve">Прочие </v>
          </cell>
          <cell r="D4808">
            <v>133.54</v>
          </cell>
          <cell r="E4808">
            <v>0</v>
          </cell>
          <cell r="F4808">
            <v>467.4</v>
          </cell>
          <cell r="G4808">
            <v>0.35</v>
          </cell>
          <cell r="H4808">
            <v>1.19</v>
          </cell>
          <cell r="I4808">
            <v>4.5999999999999996</v>
          </cell>
          <cell r="J4808" t="str">
            <v xml:space="preserve"> </v>
          </cell>
          <cell r="K4808">
            <v>167</v>
          </cell>
          <cell r="L4808">
            <v>7.4800000000000005E-3</v>
          </cell>
          <cell r="M4808">
            <v>-19</v>
          </cell>
          <cell r="N4808">
            <v>18</v>
          </cell>
          <cell r="O4808">
            <v>1</v>
          </cell>
          <cell r="P4808">
            <v>10.922000000000001</v>
          </cell>
          <cell r="Q4808">
            <v>0</v>
          </cell>
          <cell r="R4808">
            <v>10.922000000000001</v>
          </cell>
        </row>
        <row r="4809">
          <cell r="A4809" t="str">
            <v xml:space="preserve">РОССИЙСКАЯ,96/1 </v>
          </cell>
          <cell r="B4809" t="str">
            <v xml:space="preserve">40Л Победы 63  аптека </v>
          </cell>
          <cell r="C4809" t="str">
            <v xml:space="preserve">Прочие </v>
          </cell>
          <cell r="D4809">
            <v>106</v>
          </cell>
          <cell r="E4809">
            <v>0</v>
          </cell>
          <cell r="F4809">
            <v>762.38</v>
          </cell>
          <cell r="G4809">
            <v>0.34</v>
          </cell>
          <cell r="H4809">
            <v>1.19</v>
          </cell>
          <cell r="I4809">
            <v>4.5999999999999996</v>
          </cell>
          <cell r="J4809" t="str">
            <v xml:space="preserve"> </v>
          </cell>
          <cell r="K4809">
            <v>167</v>
          </cell>
          <cell r="L4809">
            <v>1.213E-2</v>
          </cell>
          <cell r="M4809">
            <v>-19</v>
          </cell>
          <cell r="N4809">
            <v>18</v>
          </cell>
          <cell r="O4809">
            <v>1</v>
          </cell>
          <cell r="P4809">
            <v>17.707999999999998</v>
          </cell>
          <cell r="Q4809">
            <v>0</v>
          </cell>
          <cell r="R4809">
            <v>17.707999999999998</v>
          </cell>
        </row>
        <row r="4810">
          <cell r="A4810" t="str">
            <v xml:space="preserve">РОССИЙСКАЯ,96/1 </v>
          </cell>
          <cell r="B4810" t="str">
            <v xml:space="preserve">40Л Победы 69   общ. </v>
          </cell>
          <cell r="C4810" t="str">
            <v xml:space="preserve">Население </v>
          </cell>
          <cell r="D4810">
            <v>3211</v>
          </cell>
          <cell r="E4810">
            <v>14450</v>
          </cell>
          <cell r="F4810">
            <v>14449.56</v>
          </cell>
          <cell r="G4810">
            <v>0.37</v>
          </cell>
          <cell r="H4810">
            <v>1.19</v>
          </cell>
          <cell r="I4810">
            <v>4.5999999999999996</v>
          </cell>
          <cell r="J4810" t="str">
            <v xml:space="preserve">9 </v>
          </cell>
          <cell r="K4810">
            <v>167</v>
          </cell>
          <cell r="L4810">
            <v>0.248</v>
          </cell>
          <cell r="M4810">
            <v>-19</v>
          </cell>
          <cell r="N4810">
            <v>18</v>
          </cell>
          <cell r="O4810">
            <v>1</v>
          </cell>
          <cell r="P4810">
            <v>362.07400000000001</v>
          </cell>
          <cell r="Q4810">
            <v>319.505</v>
          </cell>
          <cell r="R4810">
            <v>319.505</v>
          </cell>
        </row>
        <row r="4811">
          <cell r="A4811" t="str">
            <v xml:space="preserve">РОССИЙСКАЯ,96/1 </v>
          </cell>
          <cell r="B4811" t="str">
            <v xml:space="preserve">1 Мая 167 Анатомический корпус </v>
          </cell>
          <cell r="C4811" t="str">
            <v xml:space="preserve">Бюджет </v>
          </cell>
          <cell r="D4811">
            <v>3355.55</v>
          </cell>
          <cell r="E4811">
            <v>18984</v>
          </cell>
          <cell r="F4811">
            <v>15099.97</v>
          </cell>
          <cell r="G4811">
            <v>0.43</v>
          </cell>
          <cell r="H4811">
            <v>1.19</v>
          </cell>
          <cell r="I4811">
            <v>4.5999999999999996</v>
          </cell>
          <cell r="J4811" t="str">
            <v xml:space="preserve"> </v>
          </cell>
          <cell r="K4811">
            <v>167</v>
          </cell>
          <cell r="L4811">
            <v>0.31747000000000003</v>
          </cell>
          <cell r="M4811">
            <v>-19</v>
          </cell>
          <cell r="N4811">
            <v>20</v>
          </cell>
          <cell r="O4811">
            <v>1</v>
          </cell>
          <cell r="P4811">
            <v>504.98099999999999</v>
          </cell>
          <cell r="Q4811">
            <v>0</v>
          </cell>
          <cell r="R4811">
            <v>504.98099999999999</v>
          </cell>
        </row>
        <row r="4812">
          <cell r="A4812" t="str">
            <v xml:space="preserve">РОССИЙСКАЯ,96/1 </v>
          </cell>
          <cell r="B4812" t="str">
            <v xml:space="preserve">1 Мая 167 Барокамеры </v>
          </cell>
          <cell r="C4812" t="str">
            <v xml:space="preserve">Бюджет </v>
          </cell>
          <cell r="D4812">
            <v>714.57</v>
          </cell>
          <cell r="E4812">
            <v>3407</v>
          </cell>
          <cell r="F4812">
            <v>3215.55</v>
          </cell>
          <cell r="G4812">
            <v>0.36</v>
          </cell>
          <cell r="H4812">
            <v>1.19</v>
          </cell>
          <cell r="I4812">
            <v>4.5999999999999996</v>
          </cell>
          <cell r="J4812" t="str">
            <v xml:space="preserve"> </v>
          </cell>
          <cell r="K4812">
            <v>167</v>
          </cell>
          <cell r="L4812">
            <v>5.6600000000000004E-2</v>
          </cell>
          <cell r="M4812">
            <v>-19</v>
          </cell>
          <cell r="N4812">
            <v>20</v>
          </cell>
          <cell r="O4812">
            <v>1</v>
          </cell>
          <cell r="P4812">
            <v>90.03</v>
          </cell>
          <cell r="Q4812">
            <v>0</v>
          </cell>
          <cell r="R4812">
            <v>90.03</v>
          </cell>
        </row>
        <row r="4813">
          <cell r="A4813" t="str">
            <v xml:space="preserve">РОССИЙСКАЯ,96/1 </v>
          </cell>
          <cell r="B4813" t="str">
            <v xml:space="preserve">1 Мая 167 Блок-1 </v>
          </cell>
          <cell r="C4813" t="str">
            <v xml:space="preserve">Бюджет </v>
          </cell>
          <cell r="D4813">
            <v>3711.71</v>
          </cell>
          <cell r="E4813">
            <v>18843</v>
          </cell>
          <cell r="F4813">
            <v>16702.7</v>
          </cell>
          <cell r="G4813">
            <v>0.36</v>
          </cell>
          <cell r="H4813">
            <v>1.19</v>
          </cell>
          <cell r="I4813">
            <v>4.5999999999999996</v>
          </cell>
          <cell r="J4813" t="str">
            <v xml:space="preserve"> </v>
          </cell>
          <cell r="K4813">
            <v>167</v>
          </cell>
          <cell r="L4813">
            <v>0.29399999999999998</v>
          </cell>
          <cell r="M4813">
            <v>-19</v>
          </cell>
          <cell r="N4813">
            <v>20</v>
          </cell>
          <cell r="O4813">
            <v>1</v>
          </cell>
          <cell r="P4813">
            <v>467.65100000000001</v>
          </cell>
          <cell r="Q4813">
            <v>0</v>
          </cell>
          <cell r="R4813">
            <v>467.65100000000001</v>
          </cell>
        </row>
        <row r="4814">
          <cell r="A4814" t="str">
            <v xml:space="preserve">РОССИЙСКАЯ,96/1 </v>
          </cell>
          <cell r="B4814" t="str">
            <v xml:space="preserve">1 Мая 167 Блок-10 </v>
          </cell>
          <cell r="C4814" t="str">
            <v xml:space="preserve">Бюджет </v>
          </cell>
          <cell r="D4814">
            <v>1161.49</v>
          </cell>
          <cell r="E4814">
            <v>1969</v>
          </cell>
          <cell r="F4814">
            <v>5226.6899999999996</v>
          </cell>
          <cell r="G4814">
            <v>0.36</v>
          </cell>
          <cell r="H4814">
            <v>1.19</v>
          </cell>
          <cell r="I4814">
            <v>4.5999999999999996</v>
          </cell>
          <cell r="J4814" t="str">
            <v xml:space="preserve"> </v>
          </cell>
          <cell r="K4814">
            <v>167</v>
          </cell>
          <cell r="L4814">
            <v>9.1999999999999998E-2</v>
          </cell>
          <cell r="M4814">
            <v>-19</v>
          </cell>
          <cell r="N4814">
            <v>20</v>
          </cell>
          <cell r="O4814">
            <v>1</v>
          </cell>
          <cell r="P4814">
            <v>146.34100000000001</v>
          </cell>
          <cell r="Q4814">
            <v>0</v>
          </cell>
          <cell r="R4814">
            <v>146.34100000000001</v>
          </cell>
        </row>
        <row r="4815">
          <cell r="A4815" t="str">
            <v xml:space="preserve">РОССИЙСКАЯ,96/1 </v>
          </cell>
          <cell r="B4815" t="str">
            <v xml:space="preserve">1 Мая 167 Блок-2 </v>
          </cell>
          <cell r="C4815" t="str">
            <v xml:space="preserve">Бюджет </v>
          </cell>
          <cell r="D4815">
            <v>2310.35</v>
          </cell>
          <cell r="E4815">
            <v>18843</v>
          </cell>
          <cell r="F4815">
            <v>10396.58</v>
          </cell>
          <cell r="G4815">
            <v>0.36</v>
          </cell>
          <cell r="H4815">
            <v>1.19</v>
          </cell>
          <cell r="I4815">
            <v>4.5999999999999996</v>
          </cell>
          <cell r="J4815" t="str">
            <v xml:space="preserve"> </v>
          </cell>
          <cell r="K4815">
            <v>167</v>
          </cell>
          <cell r="L4815">
            <v>0.183</v>
          </cell>
          <cell r="M4815">
            <v>-19</v>
          </cell>
          <cell r="N4815">
            <v>20</v>
          </cell>
          <cell r="O4815">
            <v>1</v>
          </cell>
          <cell r="P4815">
            <v>291.08800000000002</v>
          </cell>
          <cell r="Q4815">
            <v>0</v>
          </cell>
          <cell r="R4815">
            <v>291.08800000000002</v>
          </cell>
        </row>
        <row r="4816">
          <cell r="A4816" t="str">
            <v xml:space="preserve">РОССИЙСКАЯ,96/1 </v>
          </cell>
          <cell r="B4816" t="str">
            <v xml:space="preserve">1 Мая 167 Блок-3 </v>
          </cell>
          <cell r="C4816" t="str">
            <v xml:space="preserve">Бюджет </v>
          </cell>
          <cell r="D4816">
            <v>2562.85</v>
          </cell>
          <cell r="E4816">
            <v>18843</v>
          </cell>
          <cell r="F4816">
            <v>11532.81</v>
          </cell>
          <cell r="G4816">
            <v>0.36</v>
          </cell>
          <cell r="H4816">
            <v>1.19</v>
          </cell>
          <cell r="I4816">
            <v>4.5999999999999996</v>
          </cell>
          <cell r="J4816" t="str">
            <v xml:space="preserve"> </v>
          </cell>
          <cell r="K4816">
            <v>167</v>
          </cell>
          <cell r="L4816">
            <v>0.20300000000000001</v>
          </cell>
          <cell r="M4816">
            <v>-19</v>
          </cell>
          <cell r="N4816">
            <v>20</v>
          </cell>
          <cell r="O4816">
            <v>1</v>
          </cell>
          <cell r="P4816">
            <v>322.90199999999999</v>
          </cell>
          <cell r="Q4816">
            <v>0</v>
          </cell>
          <cell r="R4816">
            <v>322.90199999999999</v>
          </cell>
        </row>
        <row r="4817">
          <cell r="A4817" t="str">
            <v xml:space="preserve">РОССИЙСКАЯ,96/1 </v>
          </cell>
          <cell r="B4817" t="str">
            <v xml:space="preserve">1 Мая 167 Блок-4 </v>
          </cell>
          <cell r="C4817" t="str">
            <v xml:space="preserve">Бюджет </v>
          </cell>
          <cell r="D4817">
            <v>4065.21</v>
          </cell>
          <cell r="E4817">
            <v>18843</v>
          </cell>
          <cell r="F4817">
            <v>18293.43</v>
          </cell>
          <cell r="G4817">
            <v>0.36</v>
          </cell>
          <cell r="H4817">
            <v>1.19</v>
          </cell>
          <cell r="I4817">
            <v>4.5999999999999996</v>
          </cell>
          <cell r="J4817" t="str">
            <v xml:space="preserve"> </v>
          </cell>
          <cell r="K4817">
            <v>167</v>
          </cell>
          <cell r="L4817">
            <v>0.32200000000000001</v>
          </cell>
          <cell r="M4817">
            <v>-19</v>
          </cell>
          <cell r="N4817">
            <v>20</v>
          </cell>
          <cell r="O4817">
            <v>1</v>
          </cell>
          <cell r="P4817">
            <v>512.18799999999999</v>
          </cell>
          <cell r="Q4817">
            <v>0</v>
          </cell>
          <cell r="R4817">
            <v>512.18799999999999</v>
          </cell>
        </row>
        <row r="4818">
          <cell r="A4818" t="str">
            <v xml:space="preserve">РОССИЙСКАЯ,96/1 </v>
          </cell>
          <cell r="B4818" t="str">
            <v xml:space="preserve">1 Мая 167 Блок-5 </v>
          </cell>
          <cell r="C4818" t="str">
            <v xml:space="preserve">Бюджет </v>
          </cell>
          <cell r="D4818">
            <v>2992.09</v>
          </cell>
          <cell r="E4818">
            <v>16401</v>
          </cell>
          <cell r="F4818">
            <v>13464.42</v>
          </cell>
          <cell r="G4818">
            <v>0.36</v>
          </cell>
          <cell r="H4818">
            <v>1.19</v>
          </cell>
          <cell r="I4818">
            <v>4.5999999999999996</v>
          </cell>
          <cell r="J4818" t="str">
            <v xml:space="preserve"> </v>
          </cell>
          <cell r="K4818">
            <v>167</v>
          </cell>
          <cell r="L4818">
            <v>0.23700000000000002</v>
          </cell>
          <cell r="M4818">
            <v>-19</v>
          </cell>
          <cell r="N4818">
            <v>20</v>
          </cell>
          <cell r="O4818">
            <v>1</v>
          </cell>
          <cell r="P4818">
            <v>376.983</v>
          </cell>
          <cell r="Q4818">
            <v>0</v>
          </cell>
          <cell r="R4818">
            <v>376.983</v>
          </cell>
        </row>
        <row r="4819">
          <cell r="A4819" t="str">
            <v xml:space="preserve">РОССИЙСКАЯ,96/1 </v>
          </cell>
          <cell r="B4819" t="str">
            <v xml:space="preserve">1 Мая 167 Блок-6 </v>
          </cell>
          <cell r="C4819" t="str">
            <v xml:space="preserve">Бюджет </v>
          </cell>
          <cell r="D4819">
            <v>3837.96</v>
          </cell>
          <cell r="E4819">
            <v>3539</v>
          </cell>
          <cell r="F4819">
            <v>17270.82</v>
          </cell>
          <cell r="G4819">
            <v>0.36</v>
          </cell>
          <cell r="H4819">
            <v>1.19</v>
          </cell>
          <cell r="I4819">
            <v>4.5999999999999996</v>
          </cell>
          <cell r="J4819" t="str">
            <v xml:space="preserve"> </v>
          </cell>
          <cell r="K4819">
            <v>167</v>
          </cell>
          <cell r="L4819">
            <v>0.30399999999999999</v>
          </cell>
          <cell r="M4819">
            <v>-19</v>
          </cell>
          <cell r="N4819">
            <v>20</v>
          </cell>
          <cell r="O4819">
            <v>1</v>
          </cell>
          <cell r="P4819">
            <v>483.55599999999998</v>
          </cell>
          <cell r="Q4819">
            <v>0</v>
          </cell>
          <cell r="R4819">
            <v>483.55599999999998</v>
          </cell>
        </row>
        <row r="4820">
          <cell r="A4820" t="str">
            <v xml:space="preserve">РОССИЙСКАЯ,96/1 </v>
          </cell>
          <cell r="B4820" t="str">
            <v xml:space="preserve">1 Мая 167 Блок-7 </v>
          </cell>
          <cell r="C4820" t="str">
            <v xml:space="preserve">Бюджет </v>
          </cell>
          <cell r="D4820">
            <v>4098.6499999999996</v>
          </cell>
          <cell r="E4820">
            <v>20246</v>
          </cell>
          <cell r="F4820">
            <v>18443.900000000001</v>
          </cell>
          <cell r="G4820">
            <v>0.36</v>
          </cell>
          <cell r="H4820">
            <v>1.19</v>
          </cell>
          <cell r="I4820">
            <v>4.5999999999999996</v>
          </cell>
          <cell r="J4820" t="str">
            <v xml:space="preserve"> </v>
          </cell>
          <cell r="K4820">
            <v>167</v>
          </cell>
          <cell r="L4820">
            <v>0.308</v>
          </cell>
          <cell r="M4820">
            <v>-19</v>
          </cell>
          <cell r="N4820">
            <v>18</v>
          </cell>
          <cell r="O4820">
            <v>1</v>
          </cell>
          <cell r="P4820">
            <v>449.673</v>
          </cell>
          <cell r="Q4820">
            <v>0</v>
          </cell>
          <cell r="R4820">
            <v>449.673</v>
          </cell>
        </row>
        <row r="4821">
          <cell r="A4821" t="str">
            <v xml:space="preserve">РОССИЙСКАЯ,96/1 </v>
          </cell>
          <cell r="B4821" t="str">
            <v xml:space="preserve">1 Мая 167 Блок-8 </v>
          </cell>
          <cell r="C4821" t="str">
            <v xml:space="preserve">Бюджет </v>
          </cell>
          <cell r="D4821">
            <v>3774.83</v>
          </cell>
          <cell r="E4821">
            <v>17527</v>
          </cell>
          <cell r="F4821">
            <v>16986.759999999998</v>
          </cell>
          <cell r="G4821">
            <v>0.36</v>
          </cell>
          <cell r="H4821">
            <v>1.19</v>
          </cell>
          <cell r="I4821">
            <v>4.5999999999999996</v>
          </cell>
          <cell r="J4821" t="str">
            <v xml:space="preserve"> </v>
          </cell>
          <cell r="K4821">
            <v>167</v>
          </cell>
          <cell r="L4821">
            <v>0.29899999999999999</v>
          </cell>
          <cell r="M4821">
            <v>-19</v>
          </cell>
          <cell r="N4821">
            <v>20</v>
          </cell>
          <cell r="O4821">
            <v>1</v>
          </cell>
          <cell r="P4821">
            <v>475.60300000000001</v>
          </cell>
          <cell r="Q4821">
            <v>0</v>
          </cell>
          <cell r="R4821">
            <v>475.60300000000001</v>
          </cell>
        </row>
        <row r="4822">
          <cell r="A4822" t="str">
            <v xml:space="preserve">РОССИЙСКАЯ,96/1 </v>
          </cell>
          <cell r="B4822" t="str">
            <v xml:space="preserve">1 Мая 167 Блок-9 </v>
          </cell>
          <cell r="C4822" t="str">
            <v xml:space="preserve">Бюджет </v>
          </cell>
          <cell r="D4822">
            <v>4085.34</v>
          </cell>
          <cell r="E4822">
            <v>11369</v>
          </cell>
          <cell r="F4822">
            <v>18384.02</v>
          </cell>
          <cell r="G4822">
            <v>0.36</v>
          </cell>
          <cell r="H4822">
            <v>1.19</v>
          </cell>
          <cell r="I4822">
            <v>4.5999999999999996</v>
          </cell>
          <cell r="J4822" t="str">
            <v xml:space="preserve"> </v>
          </cell>
          <cell r="K4822">
            <v>167</v>
          </cell>
          <cell r="L4822">
            <v>0.307</v>
          </cell>
          <cell r="M4822">
            <v>-19</v>
          </cell>
          <cell r="N4822">
            <v>18</v>
          </cell>
          <cell r="O4822">
            <v>1</v>
          </cell>
          <cell r="P4822">
            <v>448.214</v>
          </cell>
          <cell r="Q4822">
            <v>0</v>
          </cell>
          <cell r="R4822">
            <v>448.214</v>
          </cell>
        </row>
        <row r="4823">
          <cell r="A4823" t="str">
            <v xml:space="preserve">РОССИЙСКАЯ,96/1 </v>
          </cell>
          <cell r="B4823" t="str">
            <v xml:space="preserve">1 Мая 167 Бобмоубежище </v>
          </cell>
          <cell r="C4823" t="str">
            <v xml:space="preserve">Бюджет </v>
          </cell>
          <cell r="D4823">
            <v>267.64999999999998</v>
          </cell>
          <cell r="E4823">
            <v>2534</v>
          </cell>
          <cell r="F4823">
            <v>1204.4100000000001</v>
          </cell>
          <cell r="G4823">
            <v>0.36</v>
          </cell>
          <cell r="H4823">
            <v>1.19</v>
          </cell>
          <cell r="I4823">
            <v>4.5999999999999996</v>
          </cell>
          <cell r="J4823" t="str">
            <v xml:space="preserve"> </v>
          </cell>
          <cell r="K4823">
            <v>167</v>
          </cell>
          <cell r="L4823">
            <v>2.12E-2</v>
          </cell>
          <cell r="M4823">
            <v>-19</v>
          </cell>
          <cell r="N4823">
            <v>20</v>
          </cell>
          <cell r="O4823">
            <v>1</v>
          </cell>
          <cell r="P4823">
            <v>33.720999999999997</v>
          </cell>
          <cell r="Q4823">
            <v>0</v>
          </cell>
          <cell r="R4823">
            <v>33.720999999999997</v>
          </cell>
        </row>
        <row r="4824">
          <cell r="A4824" t="str">
            <v xml:space="preserve">РОССИЙСКАЯ,96/1 </v>
          </cell>
          <cell r="B4824" t="str">
            <v xml:space="preserve">1 Мая 167 Поликлиника </v>
          </cell>
          <cell r="C4824" t="str">
            <v xml:space="preserve">Бюджет </v>
          </cell>
          <cell r="D4824">
            <v>3231.97</v>
          </cell>
          <cell r="E4824">
            <v>22540</v>
          </cell>
          <cell r="F4824">
            <v>14543.84</v>
          </cell>
          <cell r="G4824">
            <v>0.36</v>
          </cell>
          <cell r="H4824">
            <v>1.19</v>
          </cell>
          <cell r="I4824">
            <v>4.5999999999999996</v>
          </cell>
          <cell r="J4824" t="str">
            <v xml:space="preserve"> </v>
          </cell>
          <cell r="K4824">
            <v>167</v>
          </cell>
          <cell r="L4824">
            <v>0.25600000000000001</v>
          </cell>
          <cell r="M4824">
            <v>-19</v>
          </cell>
          <cell r="N4824">
            <v>20</v>
          </cell>
          <cell r="O4824">
            <v>1</v>
          </cell>
          <cell r="P4824">
            <v>407.20499999999998</v>
          </cell>
          <cell r="Q4824">
            <v>0</v>
          </cell>
          <cell r="R4824">
            <v>407.20499999999998</v>
          </cell>
        </row>
        <row r="4825">
          <cell r="A4825" t="str">
            <v xml:space="preserve">РОССИЙСКАЯ,96/1 </v>
          </cell>
          <cell r="B4825" t="str">
            <v xml:space="preserve">1 Мая 167 Хоз.корп.и пансионат </v>
          </cell>
          <cell r="C4825" t="str">
            <v xml:space="preserve">Бюджет </v>
          </cell>
          <cell r="D4825">
            <v>1402.1</v>
          </cell>
          <cell r="E4825">
            <v>30350</v>
          </cell>
          <cell r="F4825">
            <v>5935.6</v>
          </cell>
          <cell r="G4825">
            <v>0.38</v>
          </cell>
          <cell r="H4825">
            <v>1.19</v>
          </cell>
          <cell r="I4825">
            <v>4.5999999999999996</v>
          </cell>
          <cell r="J4825" t="str">
            <v xml:space="preserve"> </v>
          </cell>
          <cell r="K4825">
            <v>167</v>
          </cell>
          <cell r="L4825">
            <v>0.10378000000000001</v>
          </cell>
          <cell r="M4825">
            <v>-19</v>
          </cell>
          <cell r="N4825">
            <v>18</v>
          </cell>
          <cell r="O4825">
            <v>1</v>
          </cell>
          <cell r="P4825">
            <v>151.517</v>
          </cell>
          <cell r="Q4825">
            <v>0</v>
          </cell>
          <cell r="R4825">
            <v>151.517</v>
          </cell>
        </row>
        <row r="4826">
          <cell r="A4826" t="str">
            <v xml:space="preserve">РОССИЙСКАЯ,96/1 </v>
          </cell>
          <cell r="B4826" t="str">
            <v xml:space="preserve">1 Мая 167 нефроцентр </v>
          </cell>
          <cell r="C4826" t="str">
            <v xml:space="preserve">Бюджет </v>
          </cell>
          <cell r="D4826">
            <v>416.62</v>
          </cell>
          <cell r="E4826">
            <v>0</v>
          </cell>
          <cell r="F4826">
            <v>1874.79</v>
          </cell>
          <cell r="G4826">
            <v>0.36</v>
          </cell>
          <cell r="H4826">
            <v>1.19</v>
          </cell>
          <cell r="I4826">
            <v>4.5999999999999996</v>
          </cell>
          <cell r="J4826" t="str">
            <v xml:space="preserve">. </v>
          </cell>
          <cell r="K4826">
            <v>167</v>
          </cell>
          <cell r="L4826">
            <v>3.3000000000000002E-2</v>
          </cell>
          <cell r="M4826">
            <v>-19</v>
          </cell>
          <cell r="N4826">
            <v>20</v>
          </cell>
          <cell r="O4826">
            <v>1</v>
          </cell>
          <cell r="P4826">
            <v>52.491999999999997</v>
          </cell>
          <cell r="Q4826">
            <v>0</v>
          </cell>
          <cell r="R4826">
            <v>52.491999999999997</v>
          </cell>
        </row>
        <row r="4827">
          <cell r="A4827" t="str">
            <v xml:space="preserve">РОССИЙСКАЯ,96/1 </v>
          </cell>
          <cell r="B4827" t="str">
            <v xml:space="preserve">Российская 140 Центр груд.хир. </v>
          </cell>
          <cell r="C4827" t="str">
            <v xml:space="preserve">Бюджет </v>
          </cell>
          <cell r="D4827">
            <v>31914.95</v>
          </cell>
          <cell r="E4827">
            <v>120494</v>
          </cell>
          <cell r="F4827">
            <v>143617.29</v>
          </cell>
          <cell r="G4827">
            <v>0.30000000000000004</v>
          </cell>
          <cell r="H4827">
            <v>1.19</v>
          </cell>
          <cell r="I4827">
            <v>4.5999999999999996</v>
          </cell>
          <cell r="J4827" t="str">
            <v xml:space="preserve"> </v>
          </cell>
          <cell r="K4827">
            <v>167</v>
          </cell>
          <cell r="L4827">
            <v>2.1066199999999999</v>
          </cell>
          <cell r="M4827">
            <v>-19</v>
          </cell>
          <cell r="N4827">
            <v>20</v>
          </cell>
          <cell r="O4827">
            <v>1</v>
          </cell>
          <cell r="P4827">
            <v>3350.886</v>
          </cell>
          <cell r="Q4827">
            <v>0</v>
          </cell>
          <cell r="R4827">
            <v>3350.886</v>
          </cell>
        </row>
        <row r="4828">
          <cell r="A4828" t="str">
            <v xml:space="preserve">РОССИЙСКАЯ,96/1 </v>
          </cell>
          <cell r="B4828" t="str">
            <v xml:space="preserve">40Л Победы 148 маг-н </v>
          </cell>
          <cell r="C4828" t="str">
            <v xml:space="preserve">Прочие </v>
          </cell>
          <cell r="D4828">
            <v>149.9</v>
          </cell>
          <cell r="E4828">
            <v>0</v>
          </cell>
          <cell r="F4828">
            <v>620.04999999999995</v>
          </cell>
          <cell r="G4828">
            <v>0.37</v>
          </cell>
          <cell r="H4828">
            <v>1.19</v>
          </cell>
          <cell r="I4828">
            <v>4.5999999999999996</v>
          </cell>
          <cell r="J4828" t="str">
            <v xml:space="preserve"> </v>
          </cell>
          <cell r="K4828">
            <v>167</v>
          </cell>
          <cell r="L4828">
            <v>9.7000000000000003E-3</v>
          </cell>
          <cell r="M4828">
            <v>-19</v>
          </cell>
          <cell r="N4828">
            <v>15</v>
          </cell>
          <cell r="O4828">
            <v>1</v>
          </cell>
          <cell r="P4828">
            <v>11.981999999999999</v>
          </cell>
          <cell r="Q4828">
            <v>0</v>
          </cell>
          <cell r="R4828">
            <v>11.981999999999999</v>
          </cell>
        </row>
        <row r="4829">
          <cell r="A4829" t="str">
            <v xml:space="preserve">РОССИЙСКАЯ,96/1 </v>
          </cell>
          <cell r="B4829" t="str">
            <v xml:space="preserve">40Л Победы 146  маг-н 32 </v>
          </cell>
          <cell r="C4829" t="str">
            <v xml:space="preserve">Прочие </v>
          </cell>
          <cell r="D4829">
            <v>782.59</v>
          </cell>
          <cell r="E4829">
            <v>2838</v>
          </cell>
          <cell r="F4829">
            <v>2739.08</v>
          </cell>
          <cell r="G4829">
            <v>0.38</v>
          </cell>
          <cell r="H4829">
            <v>1.19</v>
          </cell>
          <cell r="I4829">
            <v>4.5999999999999996</v>
          </cell>
          <cell r="J4829" t="str">
            <v xml:space="preserve"> </v>
          </cell>
          <cell r="K4829">
            <v>167</v>
          </cell>
          <cell r="L4829">
            <v>4.4366999999999997E-2</v>
          </cell>
          <cell r="M4829">
            <v>-19</v>
          </cell>
          <cell r="N4829">
            <v>15</v>
          </cell>
          <cell r="O4829">
            <v>1</v>
          </cell>
          <cell r="P4829">
            <v>54.798999999999999</v>
          </cell>
          <cell r="Q4829">
            <v>0</v>
          </cell>
          <cell r="R4829">
            <v>54.798999999999999</v>
          </cell>
        </row>
        <row r="4830">
          <cell r="A4830" t="str">
            <v xml:space="preserve">РОССИЙСКАЯ,96/1 </v>
          </cell>
          <cell r="B4830" t="str">
            <v xml:space="preserve">Российская 94  фил. </v>
          </cell>
          <cell r="C4830" t="str">
            <v xml:space="preserve">Прочие </v>
          </cell>
          <cell r="D4830">
            <v>254.3</v>
          </cell>
          <cell r="E4830">
            <v>473</v>
          </cell>
          <cell r="F4830">
            <v>1144.3599999999999</v>
          </cell>
          <cell r="G4830">
            <v>0.36</v>
          </cell>
          <cell r="H4830">
            <v>1.19</v>
          </cell>
          <cell r="I4830">
            <v>4.5999999999999996</v>
          </cell>
          <cell r="J4830" t="str">
            <v xml:space="preserve"> </v>
          </cell>
          <cell r="K4830">
            <v>167</v>
          </cell>
          <cell r="L4830">
            <v>1.9110000000000002E-2</v>
          </cell>
          <cell r="M4830">
            <v>-19</v>
          </cell>
          <cell r="N4830">
            <v>18</v>
          </cell>
          <cell r="O4830">
            <v>1</v>
          </cell>
          <cell r="P4830">
            <v>27.9</v>
          </cell>
          <cell r="Q4830">
            <v>0</v>
          </cell>
          <cell r="R4830">
            <v>27.9</v>
          </cell>
        </row>
        <row r="4831">
          <cell r="A4831" t="str">
            <v xml:space="preserve">РОССИЙСКАЯ,96/1 </v>
          </cell>
          <cell r="B4831" t="str">
            <v xml:space="preserve">40Л Победы 148 игр.зал </v>
          </cell>
          <cell r="C4831" t="str">
            <v xml:space="preserve">Прочие </v>
          </cell>
          <cell r="D4831">
            <v>112.72</v>
          </cell>
          <cell r="E4831">
            <v>0</v>
          </cell>
          <cell r="F4831">
            <v>507.24</v>
          </cell>
          <cell r="G4831">
            <v>0.37</v>
          </cell>
          <cell r="H4831">
            <v>1.19</v>
          </cell>
          <cell r="I4831">
            <v>4.5999999999999996</v>
          </cell>
          <cell r="J4831" t="str">
            <v xml:space="preserve"> </v>
          </cell>
          <cell r="K4831">
            <v>167</v>
          </cell>
          <cell r="L4831">
            <v>8.0000000000000002E-3</v>
          </cell>
          <cell r="M4831">
            <v>-19</v>
          </cell>
          <cell r="N4831">
            <v>15</v>
          </cell>
          <cell r="O4831">
            <v>1</v>
          </cell>
          <cell r="P4831">
            <v>9.8819999999999997</v>
          </cell>
          <cell r="Q4831">
            <v>0</v>
          </cell>
          <cell r="R4831">
            <v>9.8819999999999997</v>
          </cell>
        </row>
        <row r="4832">
          <cell r="A4832" t="str">
            <v xml:space="preserve">РОССИЙСКАЯ,96/1 </v>
          </cell>
          <cell r="B4832" t="str">
            <v xml:space="preserve">Черкасская 26 кафе </v>
          </cell>
          <cell r="C4832" t="str">
            <v xml:space="preserve">Прочие </v>
          </cell>
          <cell r="D4832">
            <v>366</v>
          </cell>
          <cell r="E4832">
            <v>0</v>
          </cell>
          <cell r="F4832">
            <v>1647.02</v>
          </cell>
          <cell r="G4832">
            <v>0.37</v>
          </cell>
          <cell r="H4832">
            <v>1.19</v>
          </cell>
          <cell r="I4832">
            <v>4.5999999999999996</v>
          </cell>
          <cell r="J4832" t="str">
            <v xml:space="preserve"> </v>
          </cell>
          <cell r="K4832">
            <v>167</v>
          </cell>
          <cell r="L4832">
            <v>2.6740000000000003E-2</v>
          </cell>
          <cell r="M4832">
            <v>-19</v>
          </cell>
          <cell r="N4832">
            <v>16</v>
          </cell>
          <cell r="O4832">
            <v>1</v>
          </cell>
          <cell r="P4832">
            <v>35.146000000000001</v>
          </cell>
          <cell r="Q4832">
            <v>0</v>
          </cell>
          <cell r="R4832">
            <v>35.146000000000001</v>
          </cell>
        </row>
        <row r="4833">
          <cell r="A4833" t="str">
            <v xml:space="preserve">РОССИЙСКАЯ,96/1 </v>
          </cell>
          <cell r="B4833" t="str">
            <v xml:space="preserve">Черкасская 26   ж/д </v>
          </cell>
          <cell r="C4833" t="str">
            <v xml:space="preserve">Население </v>
          </cell>
          <cell r="D4833">
            <v>4178.8999999999996</v>
          </cell>
          <cell r="E4833">
            <v>18805</v>
          </cell>
          <cell r="F4833">
            <v>18804.82</v>
          </cell>
          <cell r="G4833">
            <v>0.37</v>
          </cell>
          <cell r="H4833">
            <v>1.19</v>
          </cell>
          <cell r="I4833">
            <v>4.5999999999999996</v>
          </cell>
          <cell r="J4833" t="str">
            <v xml:space="preserve">12 </v>
          </cell>
          <cell r="K4833">
            <v>167</v>
          </cell>
          <cell r="L4833">
            <v>0.32275000000000004</v>
          </cell>
          <cell r="M4833">
            <v>-19</v>
          </cell>
          <cell r="N4833">
            <v>18</v>
          </cell>
          <cell r="O4833">
            <v>1</v>
          </cell>
          <cell r="P4833">
            <v>471.20699999999999</v>
          </cell>
          <cell r="Q4833">
            <v>415.81299999999999</v>
          </cell>
          <cell r="R4833">
            <v>415.81299999999999</v>
          </cell>
        </row>
        <row r="4834">
          <cell r="A4834" t="str">
            <v xml:space="preserve">РОССИЙСКАЯ,96/1 </v>
          </cell>
          <cell r="B4834" t="str">
            <v xml:space="preserve">1 Мая 97/1 маг-н </v>
          </cell>
          <cell r="C4834" t="str">
            <v xml:space="preserve">Прочие </v>
          </cell>
          <cell r="D4834">
            <v>713.4</v>
          </cell>
          <cell r="E4834">
            <v>0</v>
          </cell>
          <cell r="F4834">
            <v>3210.31</v>
          </cell>
          <cell r="G4834">
            <v>0.38</v>
          </cell>
          <cell r="H4834">
            <v>1.19</v>
          </cell>
          <cell r="I4834">
            <v>4.5999999999999996</v>
          </cell>
          <cell r="J4834" t="str">
            <v xml:space="preserve"> </v>
          </cell>
          <cell r="K4834">
            <v>167</v>
          </cell>
          <cell r="L4834">
            <v>5.2000000000000005E-2</v>
          </cell>
          <cell r="M4834">
            <v>-19</v>
          </cell>
          <cell r="N4834">
            <v>15</v>
          </cell>
          <cell r="O4834">
            <v>1</v>
          </cell>
          <cell r="P4834">
            <v>64.227999999999994</v>
          </cell>
          <cell r="Q4834">
            <v>0</v>
          </cell>
          <cell r="R4834">
            <v>64.227999999999994</v>
          </cell>
        </row>
        <row r="4835">
          <cell r="A4835" t="str">
            <v xml:space="preserve">РОССИЙСКАЯ,96/1 </v>
          </cell>
          <cell r="B4835" t="str">
            <v xml:space="preserve">40Л Победы 43 адм.зд. </v>
          </cell>
          <cell r="C4835" t="str">
            <v xml:space="preserve">Прочие </v>
          </cell>
          <cell r="D4835">
            <v>32.6</v>
          </cell>
          <cell r="E4835">
            <v>0</v>
          </cell>
          <cell r="F4835">
            <v>145.74</v>
          </cell>
          <cell r="G4835">
            <v>0.34</v>
          </cell>
          <cell r="H4835">
            <v>1.19</v>
          </cell>
          <cell r="I4835">
            <v>4.5999999999999996</v>
          </cell>
          <cell r="J4835" t="str">
            <v xml:space="preserve"> </v>
          </cell>
          <cell r="K4835">
            <v>167</v>
          </cell>
          <cell r="L4835">
            <v>2.2800000000000003E-3</v>
          </cell>
          <cell r="M4835">
            <v>-19</v>
          </cell>
          <cell r="N4835">
            <v>18</v>
          </cell>
          <cell r="O4835">
            <v>1</v>
          </cell>
          <cell r="P4835">
            <v>3.3290000000000002</v>
          </cell>
          <cell r="Q4835">
            <v>0</v>
          </cell>
          <cell r="R4835">
            <v>3.3290000000000002</v>
          </cell>
        </row>
        <row r="4836">
          <cell r="A4836" t="str">
            <v xml:space="preserve">РОССИЙСКАЯ,96/1 </v>
          </cell>
          <cell r="B4836" t="str">
            <v xml:space="preserve">40Л Победы 43 маг-н шторы </v>
          </cell>
          <cell r="C4836" t="str">
            <v xml:space="preserve">Прочие </v>
          </cell>
          <cell r="D4836">
            <v>132.59</v>
          </cell>
          <cell r="E4836">
            <v>0</v>
          </cell>
          <cell r="F4836">
            <v>596.64</v>
          </cell>
          <cell r="G4836">
            <v>0.34</v>
          </cell>
          <cell r="H4836">
            <v>1.19</v>
          </cell>
          <cell r="I4836">
            <v>4.5999999999999996</v>
          </cell>
          <cell r="J4836" t="str">
            <v xml:space="preserve"> </v>
          </cell>
          <cell r="K4836">
            <v>167</v>
          </cell>
          <cell r="L4836">
            <v>9.41E-3</v>
          </cell>
          <cell r="M4836">
            <v>-19</v>
          </cell>
          <cell r="N4836">
            <v>18</v>
          </cell>
          <cell r="O4836">
            <v>1</v>
          </cell>
          <cell r="P4836">
            <v>13.737</v>
          </cell>
          <cell r="Q4836">
            <v>0</v>
          </cell>
          <cell r="R4836">
            <v>13.737</v>
          </cell>
        </row>
        <row r="4837">
          <cell r="A4837" t="str">
            <v xml:space="preserve">РОССИЙСКАЯ,96/1 </v>
          </cell>
          <cell r="B4837" t="str">
            <v xml:space="preserve">Российская 94 адм.зд. </v>
          </cell>
          <cell r="C4837" t="str">
            <v xml:space="preserve">Прочие </v>
          </cell>
          <cell r="D4837">
            <v>383.12</v>
          </cell>
          <cell r="E4837">
            <v>0</v>
          </cell>
          <cell r="F4837">
            <v>1724.03</v>
          </cell>
          <cell r="G4837">
            <v>0.36</v>
          </cell>
          <cell r="H4837">
            <v>1.19</v>
          </cell>
          <cell r="I4837">
            <v>4.5999999999999996</v>
          </cell>
          <cell r="J4837" t="str">
            <v xml:space="preserve">. </v>
          </cell>
          <cell r="K4837">
            <v>167</v>
          </cell>
          <cell r="L4837">
            <v>2.8790000000000003E-2</v>
          </cell>
          <cell r="M4837">
            <v>-19</v>
          </cell>
          <cell r="N4837">
            <v>18</v>
          </cell>
          <cell r="O4837">
            <v>1</v>
          </cell>
          <cell r="P4837">
            <v>42.033000000000001</v>
          </cell>
          <cell r="Q4837">
            <v>0</v>
          </cell>
          <cell r="R4837">
            <v>42.033000000000001</v>
          </cell>
        </row>
        <row r="4838">
          <cell r="A4838" t="str">
            <v xml:space="preserve">РОССИЙСКАЯ,96/1 </v>
          </cell>
          <cell r="B4838" t="str">
            <v xml:space="preserve">Российская 128 офис </v>
          </cell>
          <cell r="C4838" t="str">
            <v xml:space="preserve">ИТП Прочие </v>
          </cell>
          <cell r="D4838">
            <v>120</v>
          </cell>
          <cell r="E4838">
            <v>0</v>
          </cell>
          <cell r="F4838">
            <v>561</v>
          </cell>
          <cell r="G4838">
            <v>0</v>
          </cell>
          <cell r="H4838">
            <v>1.19</v>
          </cell>
          <cell r="I4838">
            <v>4.5999999999999996</v>
          </cell>
          <cell r="J4838" t="str">
            <v xml:space="preserve"> </v>
          </cell>
          <cell r="K4838">
            <v>167</v>
          </cell>
          <cell r="L4838">
            <v>4.2379999999999996E-3</v>
          </cell>
          <cell r="M4838">
            <v>-19</v>
          </cell>
          <cell r="N4838">
            <v>18</v>
          </cell>
          <cell r="O4838">
            <v>1</v>
          </cell>
          <cell r="P4838">
            <v>6.1879999999999997</v>
          </cell>
          <cell r="Q4838">
            <v>0</v>
          </cell>
          <cell r="R4838">
            <v>6.1879999999999997</v>
          </cell>
        </row>
        <row r="4839">
          <cell r="A4839" t="str">
            <v xml:space="preserve">РОССИЙСКАЯ,96/1 </v>
          </cell>
          <cell r="B4839" t="str">
            <v xml:space="preserve">Российская 128 ж/д </v>
          </cell>
          <cell r="C4839" t="str">
            <v xml:space="preserve">ИТП Население </v>
          </cell>
          <cell r="D4839">
            <v>27741.200000000001</v>
          </cell>
          <cell r="E4839">
            <v>107673</v>
          </cell>
          <cell r="F4839">
            <v>107673</v>
          </cell>
          <cell r="G4839">
            <v>0</v>
          </cell>
          <cell r="H4839">
            <v>1.19</v>
          </cell>
          <cell r="I4839">
            <v>4.5999999999999996</v>
          </cell>
          <cell r="J4839" t="str">
            <v xml:space="preserve">10 </v>
          </cell>
          <cell r="K4839">
            <v>167</v>
          </cell>
          <cell r="L4839">
            <v>0.83667899999999995</v>
          </cell>
          <cell r="M4839">
            <v>-19</v>
          </cell>
          <cell r="N4839">
            <v>18</v>
          </cell>
          <cell r="O4839">
            <v>1</v>
          </cell>
          <cell r="P4839">
            <v>1221.5340000000001</v>
          </cell>
          <cell r="Q4839">
            <v>2760.3409999999999</v>
          </cell>
          <cell r="R4839">
            <v>2760.3409999999999</v>
          </cell>
        </row>
        <row r="4840">
          <cell r="A4840" t="str">
            <v xml:space="preserve">РОССИЙСКАЯ,96/1 </v>
          </cell>
          <cell r="B4840" t="str">
            <v xml:space="preserve">40Л Победы 43 А ПАРИК-АЯ </v>
          </cell>
          <cell r="C4840" t="str">
            <v xml:space="preserve">Прочие </v>
          </cell>
          <cell r="D4840">
            <v>34.1</v>
          </cell>
          <cell r="E4840">
            <v>0</v>
          </cell>
          <cell r="F4840">
            <v>153.44</v>
          </cell>
          <cell r="G4840">
            <v>0.34</v>
          </cell>
          <cell r="H4840">
            <v>1.19</v>
          </cell>
          <cell r="I4840">
            <v>4.5999999999999996</v>
          </cell>
          <cell r="J4840" t="str">
            <v xml:space="preserve">. </v>
          </cell>
          <cell r="K4840">
            <v>167</v>
          </cell>
          <cell r="L4840">
            <v>2.4200000000000003E-3</v>
          </cell>
          <cell r="M4840">
            <v>-19</v>
          </cell>
          <cell r="N4840">
            <v>18</v>
          </cell>
          <cell r="O4840">
            <v>1</v>
          </cell>
          <cell r="P4840">
            <v>3.532</v>
          </cell>
          <cell r="Q4840">
            <v>0</v>
          </cell>
          <cell r="R4840">
            <v>3.532</v>
          </cell>
        </row>
        <row r="4841">
          <cell r="A4841" t="str">
            <v xml:space="preserve">РОССИЙСКАЯ,96/1 </v>
          </cell>
          <cell r="B4841" t="str">
            <v xml:space="preserve">Российская 94 адм.зд. </v>
          </cell>
          <cell r="C4841" t="str">
            <v xml:space="preserve">Прочие </v>
          </cell>
          <cell r="D4841">
            <v>50.1</v>
          </cell>
          <cell r="E4841">
            <v>0</v>
          </cell>
          <cell r="F4841">
            <v>376.41</v>
          </cell>
          <cell r="G4841">
            <v>0.36</v>
          </cell>
          <cell r="H4841">
            <v>1.19</v>
          </cell>
          <cell r="I4841">
            <v>4.5999999999999996</v>
          </cell>
          <cell r="J4841" t="str">
            <v xml:space="preserve">. </v>
          </cell>
          <cell r="K4841">
            <v>167</v>
          </cell>
          <cell r="L4841">
            <v>5.9369999999999996E-3</v>
          </cell>
          <cell r="M4841">
            <v>-19</v>
          </cell>
          <cell r="N4841">
            <v>18</v>
          </cell>
          <cell r="O4841">
            <v>1</v>
          </cell>
          <cell r="P4841">
            <v>8.6679999999999993</v>
          </cell>
          <cell r="Q4841">
            <v>0</v>
          </cell>
          <cell r="R4841">
            <v>8.6679999999999993</v>
          </cell>
        </row>
        <row r="4842">
          <cell r="A4842" t="str">
            <v xml:space="preserve">РОССИЙСКАЯ,96/1 </v>
          </cell>
          <cell r="B4842" t="str">
            <v xml:space="preserve">40Л Победы 148 офис </v>
          </cell>
          <cell r="C4842" t="str">
            <v xml:space="preserve">Прочие </v>
          </cell>
          <cell r="D4842">
            <v>24.47</v>
          </cell>
          <cell r="E4842">
            <v>0</v>
          </cell>
          <cell r="F4842">
            <v>110.12</v>
          </cell>
          <cell r="G4842">
            <v>0.37</v>
          </cell>
          <cell r="H4842">
            <v>1.19</v>
          </cell>
          <cell r="I4842">
            <v>4.5999999999999996</v>
          </cell>
          <cell r="J4842" t="str">
            <v xml:space="preserve">. </v>
          </cell>
          <cell r="K4842">
            <v>167</v>
          </cell>
          <cell r="L4842">
            <v>1.8900000000000002E-3</v>
          </cell>
          <cell r="M4842">
            <v>-19</v>
          </cell>
          <cell r="N4842">
            <v>18</v>
          </cell>
          <cell r="O4842">
            <v>1</v>
          </cell>
          <cell r="P4842">
            <v>2.7589999999999999</v>
          </cell>
          <cell r="Q4842">
            <v>0</v>
          </cell>
          <cell r="R4842">
            <v>2.7589999999999999</v>
          </cell>
        </row>
        <row r="4843">
          <cell r="A4843" t="str">
            <v xml:space="preserve">РОССИЙСКАЯ,96/1 </v>
          </cell>
          <cell r="B4843" t="str">
            <v xml:space="preserve">40Л Победы 148/2 бильярдный клуб </v>
          </cell>
          <cell r="C4843" t="str">
            <v xml:space="preserve">Прочие </v>
          </cell>
          <cell r="D4843">
            <v>280</v>
          </cell>
          <cell r="E4843">
            <v>1316</v>
          </cell>
          <cell r="F4843">
            <v>1316</v>
          </cell>
          <cell r="G4843">
            <v>0</v>
          </cell>
          <cell r="H4843">
            <v>1.19</v>
          </cell>
          <cell r="I4843">
            <v>4.5999999999999996</v>
          </cell>
          <cell r="J4843" t="str">
            <v xml:space="preserve"> </v>
          </cell>
          <cell r="K4843">
            <v>167</v>
          </cell>
          <cell r="L4843">
            <v>2.1320000000000002E-2</v>
          </cell>
          <cell r="M4843">
            <v>-19</v>
          </cell>
          <cell r="N4843">
            <v>15</v>
          </cell>
          <cell r="O4843">
            <v>1</v>
          </cell>
          <cell r="P4843">
            <v>26.332999999999998</v>
          </cell>
          <cell r="Q4843">
            <v>0</v>
          </cell>
          <cell r="R4843">
            <v>26.332999999999998</v>
          </cell>
        </row>
        <row r="4844">
          <cell r="A4844" t="str">
            <v xml:space="preserve">РОССИЙСКАЯ,96/1 </v>
          </cell>
          <cell r="B4844" t="str">
            <v xml:space="preserve">1 Мая 93  КДШИ N5 </v>
          </cell>
          <cell r="C4844" t="str">
            <v xml:space="preserve">Бюджет </v>
          </cell>
          <cell r="D4844">
            <v>589.49</v>
          </cell>
          <cell r="E4844">
            <v>0</v>
          </cell>
          <cell r="F4844">
            <v>2652.72</v>
          </cell>
          <cell r="G4844">
            <v>0.39</v>
          </cell>
          <cell r="H4844">
            <v>1.19</v>
          </cell>
          <cell r="I4844">
            <v>4.5999999999999996</v>
          </cell>
          <cell r="J4844" t="str">
            <v xml:space="preserve"> </v>
          </cell>
          <cell r="K4844">
            <v>167</v>
          </cell>
          <cell r="L4844">
            <v>4.7990000000000005E-2</v>
          </cell>
          <cell r="M4844">
            <v>-19</v>
          </cell>
          <cell r="N4844">
            <v>18</v>
          </cell>
          <cell r="O4844">
            <v>1</v>
          </cell>
          <cell r="P4844">
            <v>70.063999999999993</v>
          </cell>
          <cell r="Q4844">
            <v>0</v>
          </cell>
          <cell r="R4844">
            <v>70.063999999999993</v>
          </cell>
        </row>
        <row r="4845">
          <cell r="A4845" t="str">
            <v xml:space="preserve">РОССИЙСКАЯ,96/1 </v>
          </cell>
          <cell r="B4845" t="str">
            <v xml:space="preserve">1 Мая 91 офис 7-8 этаж </v>
          </cell>
          <cell r="C4845" t="str">
            <v xml:space="preserve">ИТП Прочие </v>
          </cell>
          <cell r="D4845">
            <v>4135.3599999999997</v>
          </cell>
          <cell r="E4845">
            <v>0</v>
          </cell>
          <cell r="F4845">
            <v>17247.330000000002</v>
          </cell>
          <cell r="G4845">
            <v>0</v>
          </cell>
          <cell r="H4845">
            <v>1.19</v>
          </cell>
          <cell r="I4845">
            <v>4.5999999999999996</v>
          </cell>
          <cell r="J4845" t="str">
            <v xml:space="preserve">8 </v>
          </cell>
          <cell r="K4845">
            <v>167</v>
          </cell>
          <cell r="L4845">
            <v>2.1495999999999998E-2</v>
          </cell>
          <cell r="M4845">
            <v>-19</v>
          </cell>
          <cell r="N4845">
            <v>18</v>
          </cell>
          <cell r="O4845">
            <v>1</v>
          </cell>
          <cell r="P4845">
            <v>31.382999999999999</v>
          </cell>
          <cell r="Q4845">
            <v>0</v>
          </cell>
          <cell r="R4845">
            <v>31.382999999999999</v>
          </cell>
        </row>
        <row r="4846">
          <cell r="A4846" t="str">
            <v xml:space="preserve">РОССИЙСКАЯ,96/1 </v>
          </cell>
          <cell r="B4846" t="str">
            <v xml:space="preserve">1 Мая 91/А офис 21 этаж </v>
          </cell>
          <cell r="C4846" t="str">
            <v xml:space="preserve">ИТП Прочие </v>
          </cell>
          <cell r="D4846">
            <v>4244.6400000000003</v>
          </cell>
          <cell r="E4846">
            <v>0</v>
          </cell>
          <cell r="F4846">
            <v>17703.07</v>
          </cell>
          <cell r="G4846">
            <v>0</v>
          </cell>
          <cell r="H4846">
            <v>1.19</v>
          </cell>
          <cell r="I4846">
            <v>4.5999999999999996</v>
          </cell>
          <cell r="J4846" t="str">
            <v xml:space="preserve"> </v>
          </cell>
          <cell r="K4846">
            <v>167</v>
          </cell>
          <cell r="L4846">
            <v>2.2064E-2</v>
          </cell>
          <cell r="M4846">
            <v>-19</v>
          </cell>
          <cell r="N4846">
            <v>18</v>
          </cell>
          <cell r="O4846">
            <v>1</v>
          </cell>
          <cell r="P4846">
            <v>32.213000000000001</v>
          </cell>
          <cell r="Q4846">
            <v>0</v>
          </cell>
          <cell r="R4846">
            <v>32.213000000000001</v>
          </cell>
        </row>
        <row r="4847">
          <cell r="A4847" t="str">
            <v xml:space="preserve">РОССИЙСКАЯ,96/1 </v>
          </cell>
          <cell r="B4847" t="str">
            <v xml:space="preserve">1 Мая 91/Б автостоя. вент. </v>
          </cell>
          <cell r="C4847" t="str">
            <v xml:space="preserve">Прочие 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1.19</v>
          </cell>
          <cell r="I4847">
            <v>4.5999999999999996</v>
          </cell>
          <cell r="J4847" t="str">
            <v xml:space="preserve"> </v>
          </cell>
          <cell r="K4847">
            <v>167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</row>
        <row r="4848">
          <cell r="A4848" t="str">
            <v xml:space="preserve">РОССИЙСКАЯ,96/1 </v>
          </cell>
          <cell r="B4848" t="str">
            <v xml:space="preserve">1 Мая 91 ж/д 7-8 этаж </v>
          </cell>
          <cell r="C4848" t="str">
            <v xml:space="preserve">ИТП Население </v>
          </cell>
          <cell r="D4848">
            <v>6862.2</v>
          </cell>
          <cell r="E4848">
            <v>34950</v>
          </cell>
          <cell r="F4848">
            <v>34950</v>
          </cell>
          <cell r="G4848">
            <v>0</v>
          </cell>
          <cell r="H4848">
            <v>1.19</v>
          </cell>
          <cell r="I4848">
            <v>4.5999999999999996</v>
          </cell>
          <cell r="J4848" t="str">
            <v xml:space="preserve">8 </v>
          </cell>
          <cell r="K4848">
            <v>167</v>
          </cell>
          <cell r="L4848">
            <v>0.28952</v>
          </cell>
          <cell r="M4848">
            <v>-19</v>
          </cell>
          <cell r="N4848">
            <v>18</v>
          </cell>
          <cell r="O4848">
            <v>1</v>
          </cell>
          <cell r="P4848">
            <v>422.69299999999998</v>
          </cell>
          <cell r="Q4848">
            <v>682.81399999999996</v>
          </cell>
          <cell r="R4848">
            <v>682.81399999999996</v>
          </cell>
        </row>
        <row r="4849">
          <cell r="A4849" t="str">
            <v xml:space="preserve">РОССИЙСКАЯ,96/1 </v>
          </cell>
          <cell r="B4849" t="str">
            <v xml:space="preserve">1 Мая 91/А  ж/д 21 этаж </v>
          </cell>
          <cell r="C4849" t="str">
            <v xml:space="preserve">ИТП Население </v>
          </cell>
          <cell r="D4849">
            <v>9158.2000000000007</v>
          </cell>
          <cell r="E4849">
            <v>47132</v>
          </cell>
          <cell r="F4849">
            <v>47132</v>
          </cell>
          <cell r="G4849">
            <v>0</v>
          </cell>
          <cell r="H4849">
            <v>1.19</v>
          </cell>
          <cell r="I4849">
            <v>4.5999999999999996</v>
          </cell>
          <cell r="J4849" t="str">
            <v xml:space="preserve">21 </v>
          </cell>
          <cell r="K4849">
            <v>167</v>
          </cell>
          <cell r="L4849">
            <v>0.43433299999999997</v>
          </cell>
          <cell r="M4849">
            <v>-19</v>
          </cell>
          <cell r="N4849">
            <v>18</v>
          </cell>
          <cell r="O4849">
            <v>1</v>
          </cell>
          <cell r="P4849">
            <v>634.11699999999996</v>
          </cell>
          <cell r="Q4849">
            <v>1113.7729999999999</v>
          </cell>
          <cell r="R4849">
            <v>1113.7729999999999</v>
          </cell>
        </row>
        <row r="4850">
          <cell r="A4850" t="str">
            <v xml:space="preserve">РОССИЙСКАЯ,96/1 </v>
          </cell>
          <cell r="B4850" t="str">
            <v xml:space="preserve">40 Л Победы 35/3 офисы </v>
          </cell>
          <cell r="C4850" t="str">
            <v xml:space="preserve">ИТП Прочие </v>
          </cell>
          <cell r="D4850">
            <v>101.46</v>
          </cell>
          <cell r="E4850">
            <v>0</v>
          </cell>
          <cell r="F4850">
            <v>456.57</v>
          </cell>
          <cell r="G4850">
            <v>0.43</v>
          </cell>
          <cell r="H4850">
            <v>1.19</v>
          </cell>
          <cell r="I4850">
            <v>4.5999999999999996</v>
          </cell>
          <cell r="J4850" t="str">
            <v xml:space="preserve"> </v>
          </cell>
          <cell r="K4850">
            <v>167</v>
          </cell>
          <cell r="L4850">
            <v>9.1069999999999988E-3</v>
          </cell>
          <cell r="M4850">
            <v>-19</v>
          </cell>
          <cell r="N4850">
            <v>18</v>
          </cell>
          <cell r="O4850">
            <v>1</v>
          </cell>
          <cell r="P4850">
            <v>13.295</v>
          </cell>
          <cell r="Q4850">
            <v>0</v>
          </cell>
          <cell r="R4850">
            <v>13.295</v>
          </cell>
        </row>
        <row r="4851">
          <cell r="A4851" t="str">
            <v xml:space="preserve">РОССИЙСКАЯ,96/1 </v>
          </cell>
          <cell r="B4851" t="str">
            <v xml:space="preserve">40 Лет Победы 35/3 </v>
          </cell>
          <cell r="C4851" t="str">
            <v xml:space="preserve">ИТП Население </v>
          </cell>
          <cell r="D4851">
            <v>8926.2000000000007</v>
          </cell>
          <cell r="E4851">
            <v>36942</v>
          </cell>
          <cell r="F4851">
            <v>36930.18</v>
          </cell>
          <cell r="G4851">
            <v>0.34</v>
          </cell>
          <cell r="H4851">
            <v>1.19</v>
          </cell>
          <cell r="I4851">
            <v>4.5999999999999996</v>
          </cell>
          <cell r="J4851" t="str">
            <v xml:space="preserve">12 </v>
          </cell>
          <cell r="K4851">
            <v>167</v>
          </cell>
          <cell r="L4851">
            <v>0.58244600000000002</v>
          </cell>
          <cell r="M4851">
            <v>-19</v>
          </cell>
          <cell r="N4851">
            <v>18</v>
          </cell>
          <cell r="O4851">
            <v>1</v>
          </cell>
          <cell r="P4851">
            <v>850.35900000000004</v>
          </cell>
          <cell r="Q4851">
            <v>888.18799999999999</v>
          </cell>
          <cell r="R4851">
            <v>888.18799999999999</v>
          </cell>
        </row>
        <row r="4852">
          <cell r="A4852" t="str">
            <v xml:space="preserve">РОССИЙСКАЯ,96/1 </v>
          </cell>
          <cell r="B4852" t="str">
            <v xml:space="preserve">1 Мая 93 сш N93 </v>
          </cell>
          <cell r="C4852" t="str">
            <v xml:space="preserve">Бюджет </v>
          </cell>
          <cell r="D4852">
            <v>6347.69</v>
          </cell>
          <cell r="E4852">
            <v>0</v>
          </cell>
          <cell r="F4852">
            <v>28564.59</v>
          </cell>
          <cell r="G4852">
            <v>0.35</v>
          </cell>
          <cell r="H4852">
            <v>1.19</v>
          </cell>
          <cell r="I4852">
            <v>4.5999999999999996</v>
          </cell>
          <cell r="J4852" t="str">
            <v xml:space="preserve"> </v>
          </cell>
          <cell r="K4852">
            <v>167</v>
          </cell>
          <cell r="L4852">
            <v>0.43869000000000002</v>
          </cell>
          <cell r="M4852">
            <v>-19</v>
          </cell>
          <cell r="N4852">
            <v>16</v>
          </cell>
          <cell r="O4852">
            <v>1</v>
          </cell>
          <cell r="P4852">
            <v>576.60500000000002</v>
          </cell>
          <cell r="Q4852">
            <v>0</v>
          </cell>
          <cell r="R4852">
            <v>576.60500000000002</v>
          </cell>
        </row>
        <row r="4853">
          <cell r="A4853" t="str">
            <v xml:space="preserve">РОССИЙСКАЯ,96/1 </v>
          </cell>
          <cell r="B4853" t="str">
            <v xml:space="preserve">Российская 100  д/с N1 </v>
          </cell>
          <cell r="C4853" t="str">
            <v xml:space="preserve">Бюджет </v>
          </cell>
          <cell r="D4853">
            <v>1765.83</v>
          </cell>
          <cell r="E4853">
            <v>0</v>
          </cell>
          <cell r="F4853">
            <v>7946.25</v>
          </cell>
          <cell r="G4853">
            <v>0.38</v>
          </cell>
          <cell r="H4853">
            <v>1.19</v>
          </cell>
          <cell r="I4853">
            <v>4.5999999999999996</v>
          </cell>
          <cell r="J4853" t="str">
            <v xml:space="preserve"> </v>
          </cell>
          <cell r="K4853">
            <v>167</v>
          </cell>
          <cell r="L4853">
            <v>0.14764000000000002</v>
          </cell>
          <cell r="M4853">
            <v>-19</v>
          </cell>
          <cell r="N4853">
            <v>20</v>
          </cell>
          <cell r="O4853">
            <v>1</v>
          </cell>
          <cell r="P4853">
            <v>234.84299999999999</v>
          </cell>
          <cell r="Q4853">
            <v>0</v>
          </cell>
          <cell r="R4853">
            <v>234.84299999999999</v>
          </cell>
        </row>
        <row r="4854">
          <cell r="A4854" t="str">
            <v xml:space="preserve">РОССИЙСКАЯ,96/1 </v>
          </cell>
          <cell r="B4854" t="str">
            <v xml:space="preserve">40Л Победы 63 неж.пом. </v>
          </cell>
          <cell r="C4854" t="str">
            <v xml:space="preserve">Прочие </v>
          </cell>
          <cell r="D4854">
            <v>44.03</v>
          </cell>
          <cell r="E4854">
            <v>0</v>
          </cell>
          <cell r="F4854">
            <v>147.96</v>
          </cell>
          <cell r="G4854">
            <v>0.35</v>
          </cell>
          <cell r="H4854">
            <v>1.19</v>
          </cell>
          <cell r="I4854">
            <v>4.5999999999999996</v>
          </cell>
          <cell r="J4854" t="str">
            <v xml:space="preserve"> </v>
          </cell>
          <cell r="K4854">
            <v>167</v>
          </cell>
          <cell r="L4854">
            <v>2.3679999999999999E-3</v>
          </cell>
          <cell r="M4854">
            <v>-19</v>
          </cell>
          <cell r="N4854">
            <v>18</v>
          </cell>
          <cell r="O4854">
            <v>1</v>
          </cell>
          <cell r="P4854">
            <v>3.4569999999999999</v>
          </cell>
          <cell r="Q4854">
            <v>0</v>
          </cell>
          <cell r="R4854">
            <v>3.4569999999999999</v>
          </cell>
        </row>
        <row r="4855">
          <cell r="A4855" t="str">
            <v xml:space="preserve">РОССИЙСКАЯ,96/1 </v>
          </cell>
          <cell r="B4855" t="str">
            <v xml:space="preserve">40Л Победы 43 парик-я </v>
          </cell>
          <cell r="C4855" t="str">
            <v xml:space="preserve">Прочие </v>
          </cell>
          <cell r="D4855">
            <v>31.4</v>
          </cell>
          <cell r="E4855">
            <v>0</v>
          </cell>
          <cell r="F4855">
            <v>128.22999999999999</v>
          </cell>
          <cell r="G4855">
            <v>0.34</v>
          </cell>
          <cell r="H4855">
            <v>1.19</v>
          </cell>
          <cell r="I4855">
            <v>4.5999999999999996</v>
          </cell>
          <cell r="J4855" t="str">
            <v xml:space="preserve"> </v>
          </cell>
          <cell r="K4855">
            <v>167</v>
          </cell>
          <cell r="L4855">
            <v>2.006E-3</v>
          </cell>
          <cell r="M4855">
            <v>-19</v>
          </cell>
          <cell r="N4855">
            <v>18</v>
          </cell>
          <cell r="O4855">
            <v>1</v>
          </cell>
          <cell r="P4855">
            <v>2.93</v>
          </cell>
          <cell r="Q4855">
            <v>0</v>
          </cell>
          <cell r="R4855">
            <v>2.93</v>
          </cell>
        </row>
        <row r="4856">
          <cell r="A4856" t="str">
            <v xml:space="preserve">РОССИЙСКАЯ,96/1 </v>
          </cell>
          <cell r="B4856" t="str">
            <v xml:space="preserve">Российская 77 ж/д </v>
          </cell>
          <cell r="C4856" t="str">
            <v xml:space="preserve">Население </v>
          </cell>
          <cell r="D4856">
            <v>8151</v>
          </cell>
          <cell r="E4856">
            <v>35661</v>
          </cell>
          <cell r="F4856">
            <v>35652</v>
          </cell>
          <cell r="G4856">
            <v>0</v>
          </cell>
          <cell r="H4856">
            <v>1.19</v>
          </cell>
          <cell r="I4856">
            <v>4.5999999999999996</v>
          </cell>
          <cell r="J4856" t="str">
            <v xml:space="preserve">9 </v>
          </cell>
          <cell r="K4856">
            <v>167</v>
          </cell>
          <cell r="L4856">
            <v>0.57882499999999992</v>
          </cell>
          <cell r="M4856">
            <v>-19</v>
          </cell>
          <cell r="N4856">
            <v>18</v>
          </cell>
          <cell r="O4856">
            <v>1</v>
          </cell>
          <cell r="P4856">
            <v>845.07299999999998</v>
          </cell>
          <cell r="Q4856">
            <v>811.05100000000004</v>
          </cell>
          <cell r="R4856">
            <v>811.05100000000004</v>
          </cell>
        </row>
        <row r="4857">
          <cell r="A4857" t="str">
            <v xml:space="preserve">РОССИЙСКАЯ,96/1 </v>
          </cell>
          <cell r="B4857" t="str">
            <v xml:space="preserve">Российская,94 ж/д </v>
          </cell>
          <cell r="C4857" t="str">
            <v xml:space="preserve">Население </v>
          </cell>
          <cell r="D4857">
            <v>4395.3</v>
          </cell>
          <cell r="E4857">
            <v>29848</v>
          </cell>
          <cell r="F4857">
            <v>29848</v>
          </cell>
          <cell r="G4857">
            <v>0.36</v>
          </cell>
          <cell r="H4857">
            <v>1.19</v>
          </cell>
          <cell r="I4857">
            <v>4.5999999999999996</v>
          </cell>
          <cell r="J4857" t="str">
            <v xml:space="preserve">9 </v>
          </cell>
          <cell r="K4857">
            <v>167</v>
          </cell>
          <cell r="L4857">
            <v>0.490394</v>
          </cell>
          <cell r="M4857">
            <v>-19</v>
          </cell>
          <cell r="N4857">
            <v>18</v>
          </cell>
          <cell r="O4857">
            <v>1</v>
          </cell>
          <cell r="P4857">
            <v>715.96400000000006</v>
          </cell>
          <cell r="Q4857">
            <v>437.34500000000003</v>
          </cell>
          <cell r="R4857">
            <v>437.34500000000003</v>
          </cell>
        </row>
        <row r="4858">
          <cell r="A4858" t="str">
            <v xml:space="preserve">РОССИЙСКАЯ,96/1 </v>
          </cell>
          <cell r="B4858" t="str">
            <v xml:space="preserve">40Л Победы 146/5 ж/конс.7 </v>
          </cell>
          <cell r="C4858" t="str">
            <v xml:space="preserve">Бюджет </v>
          </cell>
          <cell r="D4858">
            <v>508.16</v>
          </cell>
          <cell r="E4858">
            <v>0</v>
          </cell>
          <cell r="F4858">
            <v>2286.7199999999998</v>
          </cell>
          <cell r="G4858">
            <v>0.34300000000000003</v>
          </cell>
          <cell r="H4858">
            <v>1.19</v>
          </cell>
          <cell r="I4858">
            <v>4.5999999999999996</v>
          </cell>
          <cell r="J4858" t="str">
            <v xml:space="preserve"> </v>
          </cell>
          <cell r="K4858">
            <v>167</v>
          </cell>
          <cell r="L4858">
            <v>3.8350000000000002E-2</v>
          </cell>
          <cell r="M4858">
            <v>-19</v>
          </cell>
          <cell r="N4858">
            <v>20</v>
          </cell>
          <cell r="O4858">
            <v>1</v>
          </cell>
          <cell r="P4858">
            <v>61</v>
          </cell>
          <cell r="Q4858">
            <v>0</v>
          </cell>
          <cell r="R4858">
            <v>61</v>
          </cell>
        </row>
        <row r="4859">
          <cell r="A4859" t="str">
            <v xml:space="preserve">РОССИЙСКАЯ,96/1 </v>
          </cell>
          <cell r="B4859" t="str">
            <v xml:space="preserve">40Л Победы 63 п/о 29 </v>
          </cell>
          <cell r="C4859" t="str">
            <v xml:space="preserve">Прочие </v>
          </cell>
          <cell r="D4859">
            <v>350.5</v>
          </cell>
          <cell r="E4859">
            <v>0</v>
          </cell>
          <cell r="F4859">
            <v>1577.24</v>
          </cell>
          <cell r="G4859">
            <v>0.34</v>
          </cell>
          <cell r="H4859">
            <v>1.19</v>
          </cell>
          <cell r="I4859">
            <v>4.5999999999999996</v>
          </cell>
          <cell r="J4859" t="str">
            <v xml:space="preserve"> </v>
          </cell>
          <cell r="K4859">
            <v>167</v>
          </cell>
          <cell r="L4859">
            <v>2.5094999999999999E-2</v>
          </cell>
          <cell r="M4859">
            <v>-19</v>
          </cell>
          <cell r="N4859">
            <v>18</v>
          </cell>
          <cell r="O4859">
            <v>1</v>
          </cell>
          <cell r="P4859">
            <v>36.637</v>
          </cell>
          <cell r="Q4859">
            <v>0</v>
          </cell>
          <cell r="R4859">
            <v>36.637</v>
          </cell>
        </row>
        <row r="4860">
          <cell r="A4860" t="str">
            <v xml:space="preserve">РОССИЙСКАЯ,96/1 </v>
          </cell>
          <cell r="B4860" t="str">
            <v xml:space="preserve">40 Лет Победы 43 </v>
          </cell>
          <cell r="C4860" t="str">
            <v xml:space="preserve">Прочие </v>
          </cell>
          <cell r="D4860">
            <v>16.3</v>
          </cell>
          <cell r="E4860">
            <v>0</v>
          </cell>
          <cell r="F4860">
            <v>79.150000000000006</v>
          </cell>
          <cell r="G4860">
            <v>0.34</v>
          </cell>
          <cell r="H4860">
            <v>1.19</v>
          </cell>
          <cell r="I4860">
            <v>4.5999999999999996</v>
          </cell>
          <cell r="J4860" t="str">
            <v xml:space="preserve"> </v>
          </cell>
          <cell r="K4860">
            <v>167</v>
          </cell>
          <cell r="L4860">
            <v>1.147E-3</v>
          </cell>
          <cell r="M4860">
            <v>-19</v>
          </cell>
          <cell r="N4860">
            <v>15</v>
          </cell>
          <cell r="O4860">
            <v>1</v>
          </cell>
          <cell r="P4860">
            <v>1.417</v>
          </cell>
          <cell r="Q4860">
            <v>0</v>
          </cell>
          <cell r="R4860">
            <v>1.417</v>
          </cell>
        </row>
        <row r="4861">
          <cell r="A4861" t="str">
            <v xml:space="preserve">РОССИЙСКАЯ,96/1 </v>
          </cell>
          <cell r="B4861" t="str">
            <v xml:space="preserve">Черкасская 28 Аптека </v>
          </cell>
          <cell r="C4861" t="str">
            <v xml:space="preserve">Прочие </v>
          </cell>
          <cell r="D4861">
            <v>79.06</v>
          </cell>
          <cell r="E4861">
            <v>0</v>
          </cell>
          <cell r="F4861">
            <v>355.77</v>
          </cell>
          <cell r="G4861">
            <v>0.34</v>
          </cell>
          <cell r="H4861">
            <v>1.19</v>
          </cell>
          <cell r="I4861">
            <v>4.5999999999999996</v>
          </cell>
          <cell r="J4861" t="str">
            <v xml:space="preserve"> </v>
          </cell>
          <cell r="K4861">
            <v>167</v>
          </cell>
          <cell r="L4861">
            <v>5.6109999999999997E-3</v>
          </cell>
          <cell r="M4861">
            <v>-19</v>
          </cell>
          <cell r="N4861">
            <v>18</v>
          </cell>
          <cell r="O4861">
            <v>1</v>
          </cell>
          <cell r="P4861">
            <v>8.1929999999999996</v>
          </cell>
          <cell r="Q4861">
            <v>0</v>
          </cell>
          <cell r="R4861">
            <v>8.1929999999999996</v>
          </cell>
        </row>
        <row r="4862">
          <cell r="A4862" t="str">
            <v xml:space="preserve">РОССИЙСКАЯ,96/1 </v>
          </cell>
          <cell r="B4862" t="str">
            <v xml:space="preserve">40Л ПОБ146/10 АПТ 508 </v>
          </cell>
          <cell r="C4862" t="str">
            <v xml:space="preserve">Прочие </v>
          </cell>
          <cell r="D4862">
            <v>378.21</v>
          </cell>
          <cell r="E4862">
            <v>1240</v>
          </cell>
          <cell r="F4862">
            <v>1701.93</v>
          </cell>
          <cell r="G4862">
            <v>0.38</v>
          </cell>
          <cell r="H4862">
            <v>1.19</v>
          </cell>
          <cell r="I4862">
            <v>4.5999999999999996</v>
          </cell>
          <cell r="J4862" t="str">
            <v xml:space="preserve"> </v>
          </cell>
          <cell r="K4862">
            <v>167</v>
          </cell>
          <cell r="L4862">
            <v>0.03</v>
          </cell>
          <cell r="M4862">
            <v>-19</v>
          </cell>
          <cell r="N4862">
            <v>18</v>
          </cell>
          <cell r="O4862">
            <v>1</v>
          </cell>
          <cell r="P4862">
            <v>43.8</v>
          </cell>
          <cell r="Q4862">
            <v>0</v>
          </cell>
          <cell r="R4862">
            <v>43.8</v>
          </cell>
        </row>
        <row r="4863">
          <cell r="A4863" t="str">
            <v xml:space="preserve">РОССИЙСКАЯ,96/1 </v>
          </cell>
          <cell r="B4863" t="str">
            <v xml:space="preserve">40Л Победы 144/4 лит.1/1 встр.пом. </v>
          </cell>
          <cell r="C4863" t="str">
            <v xml:space="preserve">ИТП Прочие </v>
          </cell>
          <cell r="D4863">
            <v>413</v>
          </cell>
          <cell r="E4863">
            <v>0</v>
          </cell>
          <cell r="F4863">
            <v>1265.3599999999999</v>
          </cell>
          <cell r="G4863">
            <v>0</v>
          </cell>
          <cell r="H4863">
            <v>1.19</v>
          </cell>
          <cell r="I4863">
            <v>4.5999999999999996</v>
          </cell>
          <cell r="J4863" t="str">
            <v xml:space="preserve"> </v>
          </cell>
          <cell r="K4863">
            <v>167</v>
          </cell>
          <cell r="L4863">
            <v>1.5110000000000002E-2</v>
          </cell>
          <cell r="M4863">
            <v>-19</v>
          </cell>
          <cell r="N4863">
            <v>18</v>
          </cell>
          <cell r="O4863">
            <v>1</v>
          </cell>
          <cell r="P4863">
            <v>22.058</v>
          </cell>
          <cell r="Q4863">
            <v>0</v>
          </cell>
          <cell r="R4863">
            <v>22.058</v>
          </cell>
        </row>
        <row r="4864">
          <cell r="A4864" t="str">
            <v xml:space="preserve">РОССИЙСКАЯ,96/1 </v>
          </cell>
          <cell r="B4864" t="str">
            <v xml:space="preserve">40Л Победы 144/4 лит.1/2 встр.пом. </v>
          </cell>
          <cell r="C4864" t="str">
            <v xml:space="preserve">ИТП Прочие </v>
          </cell>
          <cell r="D4864">
            <v>413</v>
          </cell>
          <cell r="E4864">
            <v>0</v>
          </cell>
          <cell r="F4864">
            <v>1265.3599999999999</v>
          </cell>
          <cell r="G4864">
            <v>0</v>
          </cell>
          <cell r="H4864">
            <v>1.19</v>
          </cell>
          <cell r="I4864">
            <v>4.5999999999999996</v>
          </cell>
          <cell r="J4864" t="str">
            <v xml:space="preserve"> </v>
          </cell>
          <cell r="K4864">
            <v>167</v>
          </cell>
          <cell r="L4864">
            <v>1.5110000000000002E-2</v>
          </cell>
          <cell r="M4864">
            <v>-19</v>
          </cell>
          <cell r="N4864">
            <v>18</v>
          </cell>
          <cell r="O4864">
            <v>1</v>
          </cell>
          <cell r="P4864">
            <v>22.058</v>
          </cell>
          <cell r="Q4864">
            <v>0</v>
          </cell>
          <cell r="R4864">
            <v>22.058</v>
          </cell>
        </row>
        <row r="4865">
          <cell r="A4865" t="str">
            <v xml:space="preserve">РОССИЙСКАЯ,96/1 </v>
          </cell>
          <cell r="B4865" t="str">
            <v xml:space="preserve">40Л Победы 144/4 лит.1/3 встр.пом. </v>
          </cell>
          <cell r="C4865" t="str">
            <v xml:space="preserve">ИТП Прочие </v>
          </cell>
          <cell r="D4865">
            <v>413</v>
          </cell>
          <cell r="E4865">
            <v>413</v>
          </cell>
          <cell r="F4865">
            <v>1265.3599999999999</v>
          </cell>
          <cell r="G4865">
            <v>0</v>
          </cell>
          <cell r="H4865">
            <v>1.19</v>
          </cell>
          <cell r="I4865">
            <v>4.5999999999999996</v>
          </cell>
          <cell r="J4865" t="str">
            <v xml:space="preserve"> </v>
          </cell>
          <cell r="K4865">
            <v>167</v>
          </cell>
          <cell r="L4865">
            <v>1.5110000000000002E-2</v>
          </cell>
          <cell r="M4865">
            <v>-19</v>
          </cell>
          <cell r="N4865">
            <v>18</v>
          </cell>
          <cell r="O4865">
            <v>1</v>
          </cell>
          <cell r="P4865">
            <v>22.058</v>
          </cell>
          <cell r="Q4865">
            <v>0</v>
          </cell>
          <cell r="R4865">
            <v>22.058</v>
          </cell>
        </row>
        <row r="4866">
          <cell r="A4866" t="str">
            <v xml:space="preserve">РОССИЙСКАЯ,96/1 </v>
          </cell>
          <cell r="B4866" t="str">
            <v xml:space="preserve">40Л Победы 144/4 лит.1/2 ж/д </v>
          </cell>
          <cell r="C4866" t="str">
            <v xml:space="preserve">ИТП Население </v>
          </cell>
          <cell r="D4866">
            <v>2886</v>
          </cell>
          <cell r="E4866">
            <v>14059</v>
          </cell>
          <cell r="F4866">
            <v>12784.64</v>
          </cell>
          <cell r="G4866">
            <v>0</v>
          </cell>
          <cell r="H4866">
            <v>1.19</v>
          </cell>
          <cell r="I4866">
            <v>4.5999999999999996</v>
          </cell>
          <cell r="J4866" t="str">
            <v xml:space="preserve">9 </v>
          </cell>
          <cell r="K4866">
            <v>167</v>
          </cell>
          <cell r="L4866">
            <v>9.6800000000000011E-2</v>
          </cell>
          <cell r="M4866">
            <v>-19</v>
          </cell>
          <cell r="N4866">
            <v>18</v>
          </cell>
          <cell r="O4866">
            <v>1</v>
          </cell>
          <cell r="P4866">
            <v>141.32599999999999</v>
          </cell>
          <cell r="Q4866">
            <v>287.16699999999997</v>
          </cell>
          <cell r="R4866">
            <v>287.16699999999997</v>
          </cell>
        </row>
        <row r="4867">
          <cell r="A4867" t="str">
            <v xml:space="preserve">РОССИЙСКАЯ,96/1 </v>
          </cell>
          <cell r="B4867" t="str">
            <v xml:space="preserve">40Л Победы 144/4 лит.1/3 ж/д </v>
          </cell>
          <cell r="C4867" t="str">
            <v xml:space="preserve">ИТП Население </v>
          </cell>
          <cell r="D4867">
            <v>2865</v>
          </cell>
          <cell r="E4867">
            <v>14059</v>
          </cell>
          <cell r="F4867">
            <v>12784.64</v>
          </cell>
          <cell r="G4867">
            <v>0</v>
          </cell>
          <cell r="H4867">
            <v>1.19</v>
          </cell>
          <cell r="I4867">
            <v>4.5999999999999996</v>
          </cell>
          <cell r="J4867" t="str">
            <v xml:space="preserve">9 </v>
          </cell>
          <cell r="K4867">
            <v>167</v>
          </cell>
          <cell r="L4867">
            <v>9.6800000000000011E-2</v>
          </cell>
          <cell r="M4867">
            <v>-19</v>
          </cell>
          <cell r="N4867">
            <v>18</v>
          </cell>
          <cell r="O4867">
            <v>1</v>
          </cell>
          <cell r="P4867">
            <v>141.32599999999999</v>
          </cell>
          <cell r="Q4867">
            <v>285.077</v>
          </cell>
          <cell r="R4867">
            <v>285.077</v>
          </cell>
        </row>
        <row r="4868">
          <cell r="A4868" t="str">
            <v xml:space="preserve">РОССИЙСКАЯ,96/1 </v>
          </cell>
          <cell r="B4868" t="str">
            <v xml:space="preserve">40Л Победы,144/4 лит.1/1 ж/д </v>
          </cell>
          <cell r="C4868" t="str">
            <v xml:space="preserve">ИТП Население </v>
          </cell>
          <cell r="D4868">
            <v>2886</v>
          </cell>
          <cell r="E4868">
            <v>14059</v>
          </cell>
          <cell r="F4868">
            <v>12784.64</v>
          </cell>
          <cell r="G4868">
            <v>0</v>
          </cell>
          <cell r="H4868">
            <v>1.19</v>
          </cell>
          <cell r="I4868">
            <v>4.5999999999999996</v>
          </cell>
          <cell r="J4868" t="str">
            <v xml:space="preserve">9 </v>
          </cell>
          <cell r="K4868">
            <v>167</v>
          </cell>
          <cell r="L4868">
            <v>9.6800000000000011E-2</v>
          </cell>
          <cell r="M4868">
            <v>-19</v>
          </cell>
          <cell r="N4868">
            <v>18</v>
          </cell>
          <cell r="O4868">
            <v>1</v>
          </cell>
          <cell r="P4868">
            <v>141.32599999999999</v>
          </cell>
          <cell r="Q4868">
            <v>287.16699999999997</v>
          </cell>
          <cell r="R4868">
            <v>287.16699999999997</v>
          </cell>
        </row>
        <row r="4869">
          <cell r="A4869" t="str">
            <v xml:space="preserve">РОССИЙСКАЯ,96/1 </v>
          </cell>
          <cell r="B4869" t="str">
            <v xml:space="preserve">1 Мая 97 общ </v>
          </cell>
          <cell r="C4869" t="str">
            <v xml:space="preserve">Жилзаказчик </v>
          </cell>
          <cell r="D4869">
            <v>5607.9</v>
          </cell>
          <cell r="E4869">
            <v>24529</v>
          </cell>
          <cell r="F4869">
            <v>24539.14</v>
          </cell>
          <cell r="G4869">
            <v>0.37</v>
          </cell>
          <cell r="H4869">
            <v>1.19</v>
          </cell>
          <cell r="I4869">
            <v>4.5999999999999996</v>
          </cell>
          <cell r="J4869" t="str">
            <v xml:space="preserve">9 </v>
          </cell>
          <cell r="K4869">
            <v>167</v>
          </cell>
          <cell r="L4869">
            <v>0.42116899999999996</v>
          </cell>
          <cell r="M4869">
            <v>-19</v>
          </cell>
          <cell r="N4869">
            <v>18</v>
          </cell>
          <cell r="O4869">
            <v>1</v>
          </cell>
          <cell r="P4869">
            <v>614.89800000000002</v>
          </cell>
          <cell r="Q4869">
            <v>558.00300000000004</v>
          </cell>
          <cell r="R4869">
            <v>558.00300000000004</v>
          </cell>
        </row>
        <row r="4870">
          <cell r="A4870" t="str">
            <v xml:space="preserve">РОССИЙСКАЯ,96/1 </v>
          </cell>
          <cell r="B4870" t="str">
            <v xml:space="preserve">40 лет Победы 146 ж/д </v>
          </cell>
          <cell r="C4870" t="str">
            <v xml:space="preserve">Жилзаказчик </v>
          </cell>
          <cell r="D4870">
            <v>255</v>
          </cell>
          <cell r="E4870">
            <v>1101</v>
          </cell>
          <cell r="F4870">
            <v>1101</v>
          </cell>
          <cell r="G4870">
            <v>0.5</v>
          </cell>
          <cell r="H4870">
            <v>1.19</v>
          </cell>
          <cell r="I4870">
            <v>4.5999999999999996</v>
          </cell>
          <cell r="J4870" t="str">
            <v xml:space="preserve">2 </v>
          </cell>
          <cell r="K4870">
            <v>167</v>
          </cell>
          <cell r="L4870">
            <v>2.5490000000000002E-2</v>
          </cell>
          <cell r="M4870">
            <v>-19</v>
          </cell>
          <cell r="N4870">
            <v>18</v>
          </cell>
          <cell r="O4870">
            <v>1</v>
          </cell>
          <cell r="P4870">
            <v>37.215000000000003</v>
          </cell>
          <cell r="Q4870">
            <v>33.831000000000003</v>
          </cell>
          <cell r="R4870">
            <v>33.831000000000003</v>
          </cell>
        </row>
        <row r="4871">
          <cell r="A4871" t="str">
            <v xml:space="preserve">РОССИЙСКАЯ,96/1 </v>
          </cell>
          <cell r="B4871" t="str">
            <v xml:space="preserve">40 лет Победы 146/2 </v>
          </cell>
          <cell r="C4871" t="str">
            <v xml:space="preserve">Жилзаказчик </v>
          </cell>
          <cell r="D4871">
            <v>3866.26</v>
          </cell>
          <cell r="E4871">
            <v>17014</v>
          </cell>
          <cell r="F4871">
            <v>17419</v>
          </cell>
          <cell r="G4871">
            <v>0.37</v>
          </cell>
          <cell r="H4871">
            <v>1.19</v>
          </cell>
          <cell r="I4871">
            <v>4.5999999999999996</v>
          </cell>
          <cell r="J4871" t="str">
            <v xml:space="preserve">9 </v>
          </cell>
          <cell r="K4871">
            <v>167</v>
          </cell>
          <cell r="L4871">
            <v>0.29553499999999999</v>
          </cell>
          <cell r="M4871">
            <v>-19</v>
          </cell>
          <cell r="N4871">
            <v>18</v>
          </cell>
          <cell r="O4871">
            <v>1</v>
          </cell>
          <cell r="P4871">
            <v>421.327</v>
          </cell>
          <cell r="Q4871">
            <v>373.81200000000001</v>
          </cell>
          <cell r="R4871">
            <v>373.81200000000001</v>
          </cell>
        </row>
        <row r="4872">
          <cell r="A4872" t="str">
            <v xml:space="preserve">РОССИЙСКАЯ,96/1 </v>
          </cell>
          <cell r="B4872" t="str">
            <v xml:space="preserve">40 лет Победы 146/3 </v>
          </cell>
          <cell r="C4872" t="str">
            <v xml:space="preserve">Жилзаказчик </v>
          </cell>
          <cell r="D4872">
            <v>4038.9</v>
          </cell>
          <cell r="E4872">
            <v>17825</v>
          </cell>
          <cell r="F4872">
            <v>17825</v>
          </cell>
          <cell r="G4872">
            <v>0.37</v>
          </cell>
          <cell r="H4872">
            <v>1.19</v>
          </cell>
          <cell r="I4872">
            <v>4.5999999999999996</v>
          </cell>
          <cell r="J4872" t="str">
            <v xml:space="preserve">9 </v>
          </cell>
          <cell r="K4872">
            <v>167</v>
          </cell>
          <cell r="L4872">
            <v>0.30577899999999997</v>
          </cell>
          <cell r="M4872">
            <v>-19</v>
          </cell>
          <cell r="N4872">
            <v>18</v>
          </cell>
          <cell r="O4872">
            <v>1</v>
          </cell>
          <cell r="P4872">
            <v>446.43099999999998</v>
          </cell>
          <cell r="Q4872">
            <v>401.88299999999998</v>
          </cell>
          <cell r="R4872">
            <v>401.88299999999998</v>
          </cell>
        </row>
        <row r="4873">
          <cell r="A4873" t="str">
            <v xml:space="preserve">РОССИЙСКАЯ,96/1 </v>
          </cell>
          <cell r="B4873" t="str">
            <v xml:space="preserve">40 лет Победы 146/4 </v>
          </cell>
          <cell r="C4873" t="str">
            <v xml:space="preserve">Жилзаказчик </v>
          </cell>
          <cell r="D4873">
            <v>4009.8</v>
          </cell>
          <cell r="E4873">
            <v>16803</v>
          </cell>
          <cell r="F4873">
            <v>16803</v>
          </cell>
          <cell r="G4873">
            <v>0.37</v>
          </cell>
          <cell r="H4873">
            <v>1.19</v>
          </cell>
          <cell r="I4873">
            <v>4.5999999999999996</v>
          </cell>
          <cell r="J4873" t="str">
            <v xml:space="preserve">9 </v>
          </cell>
          <cell r="K4873">
            <v>167</v>
          </cell>
          <cell r="L4873">
            <v>0.28823799999999999</v>
          </cell>
          <cell r="M4873">
            <v>-19</v>
          </cell>
          <cell r="N4873">
            <v>18</v>
          </cell>
          <cell r="O4873">
            <v>1</v>
          </cell>
          <cell r="P4873">
            <v>420.82100000000003</v>
          </cell>
          <cell r="Q4873">
            <v>398.98599999999999</v>
          </cell>
          <cell r="R4873">
            <v>398.98599999999999</v>
          </cell>
        </row>
        <row r="4874">
          <cell r="A4874" t="str">
            <v xml:space="preserve">РОССИЙСКАЯ,96/1 </v>
          </cell>
          <cell r="B4874" t="str">
            <v xml:space="preserve">40 лет Победы 146/5 </v>
          </cell>
          <cell r="C4874" t="str">
            <v xml:space="preserve">Жилзаказчик </v>
          </cell>
          <cell r="D4874">
            <v>9347.2999999999993</v>
          </cell>
          <cell r="E4874">
            <v>38403</v>
          </cell>
          <cell r="F4874">
            <v>38403</v>
          </cell>
          <cell r="G4874">
            <v>0.34300000000000003</v>
          </cell>
          <cell r="H4874">
            <v>1.19</v>
          </cell>
          <cell r="I4874">
            <v>4.5999999999999996</v>
          </cell>
          <cell r="J4874" t="str">
            <v xml:space="preserve">9 </v>
          </cell>
          <cell r="K4874">
            <v>167</v>
          </cell>
          <cell r="L4874">
            <v>0.61087599999999997</v>
          </cell>
          <cell r="M4874">
            <v>-19</v>
          </cell>
          <cell r="N4874">
            <v>18</v>
          </cell>
          <cell r="O4874">
            <v>1</v>
          </cell>
          <cell r="P4874">
            <v>891.86400000000003</v>
          </cell>
          <cell r="Q4874">
            <v>930.08399999999995</v>
          </cell>
          <cell r="R4874">
            <v>930.08399999999995</v>
          </cell>
        </row>
        <row r="4875">
          <cell r="A4875" t="str">
            <v xml:space="preserve">РОССИЙСКАЯ,96/1 </v>
          </cell>
          <cell r="B4875" t="str">
            <v xml:space="preserve">40 лет Победы 146/6 1 очередь </v>
          </cell>
          <cell r="C4875" t="str">
            <v xml:space="preserve">Жилзаказчик </v>
          </cell>
          <cell r="D4875">
            <v>3923.5</v>
          </cell>
          <cell r="E4875">
            <v>15562</v>
          </cell>
          <cell r="F4875">
            <v>15562</v>
          </cell>
          <cell r="G4875">
            <v>0.37</v>
          </cell>
          <cell r="H4875">
            <v>1.19</v>
          </cell>
          <cell r="I4875">
            <v>4.5999999999999996</v>
          </cell>
          <cell r="J4875" t="str">
            <v xml:space="preserve">9 </v>
          </cell>
          <cell r="K4875">
            <v>167</v>
          </cell>
          <cell r="L4875">
            <v>0.26693899999999998</v>
          </cell>
          <cell r="M4875">
            <v>-19</v>
          </cell>
          <cell r="N4875">
            <v>18</v>
          </cell>
          <cell r="O4875">
            <v>1</v>
          </cell>
          <cell r="P4875">
            <v>389.72399999999999</v>
          </cell>
          <cell r="Q4875">
            <v>390.40100000000001</v>
          </cell>
          <cell r="R4875">
            <v>390.40100000000001</v>
          </cell>
        </row>
        <row r="4876">
          <cell r="A4876" t="str">
            <v xml:space="preserve">РОССИЙСКАЯ,96/1 </v>
          </cell>
          <cell r="B4876" t="str">
            <v xml:space="preserve">40 лет Победы 146/6 2 очередь </v>
          </cell>
          <cell r="C4876" t="str">
            <v xml:space="preserve">Жилзаказчик </v>
          </cell>
          <cell r="D4876">
            <v>4259.5</v>
          </cell>
          <cell r="E4876">
            <v>16093</v>
          </cell>
          <cell r="F4876">
            <v>16093</v>
          </cell>
          <cell r="G4876">
            <v>0.37</v>
          </cell>
          <cell r="H4876">
            <v>1.19</v>
          </cell>
          <cell r="I4876">
            <v>4.5999999999999996</v>
          </cell>
          <cell r="J4876" t="str">
            <v xml:space="preserve">9 </v>
          </cell>
          <cell r="K4876">
            <v>167</v>
          </cell>
          <cell r="L4876">
            <v>0.27735199999999999</v>
          </cell>
          <cell r="M4876">
            <v>-19</v>
          </cell>
          <cell r="N4876">
            <v>18</v>
          </cell>
          <cell r="O4876">
            <v>1</v>
          </cell>
          <cell r="P4876">
            <v>404.92899999999997</v>
          </cell>
          <cell r="Q4876">
            <v>423.834</v>
          </cell>
          <cell r="R4876">
            <v>423.834</v>
          </cell>
        </row>
        <row r="4877">
          <cell r="A4877" t="str">
            <v xml:space="preserve">РОССИЙСКАЯ,96/1 </v>
          </cell>
          <cell r="B4877" t="str">
            <v xml:space="preserve">40 лет Победы 146/7 </v>
          </cell>
          <cell r="C4877" t="str">
            <v xml:space="preserve">Жилзаказчик </v>
          </cell>
          <cell r="D4877">
            <v>3967.3</v>
          </cell>
          <cell r="E4877">
            <v>17148</v>
          </cell>
          <cell r="F4877">
            <v>17148</v>
          </cell>
          <cell r="G4877">
            <v>0.37</v>
          </cell>
          <cell r="H4877">
            <v>1.19</v>
          </cell>
          <cell r="I4877">
            <v>4.5999999999999996</v>
          </cell>
          <cell r="J4877" t="str">
            <v xml:space="preserve">12 </v>
          </cell>
          <cell r="K4877">
            <v>167</v>
          </cell>
          <cell r="L4877">
            <v>0.29410799999999998</v>
          </cell>
          <cell r="M4877">
            <v>-19</v>
          </cell>
          <cell r="N4877">
            <v>18</v>
          </cell>
          <cell r="O4877">
            <v>1</v>
          </cell>
          <cell r="P4877">
            <v>429.392</v>
          </cell>
          <cell r="Q4877">
            <v>394.75700000000001</v>
          </cell>
          <cell r="R4877">
            <v>394.75700000000001</v>
          </cell>
        </row>
        <row r="4878">
          <cell r="A4878" t="str">
            <v xml:space="preserve">РОССИЙСКАЯ,96/1 </v>
          </cell>
          <cell r="B4878" t="str">
            <v xml:space="preserve">40 лет Победы 146/8 </v>
          </cell>
          <cell r="C4878" t="str">
            <v xml:space="preserve">Жилзаказчик </v>
          </cell>
          <cell r="D4878">
            <v>3978.6</v>
          </cell>
          <cell r="E4878">
            <v>19967</v>
          </cell>
          <cell r="F4878">
            <v>19967</v>
          </cell>
          <cell r="G4878">
            <v>0.37</v>
          </cell>
          <cell r="H4878">
            <v>1.19</v>
          </cell>
          <cell r="I4878">
            <v>4.5999999999999996</v>
          </cell>
          <cell r="J4878" t="str">
            <v xml:space="preserve">12 </v>
          </cell>
          <cell r="K4878">
            <v>167</v>
          </cell>
          <cell r="L4878">
            <v>0.34249099999999999</v>
          </cell>
          <cell r="M4878">
            <v>-19</v>
          </cell>
          <cell r="N4878">
            <v>18</v>
          </cell>
          <cell r="O4878">
            <v>1</v>
          </cell>
          <cell r="P4878">
            <v>500.029</v>
          </cell>
          <cell r="Q4878">
            <v>395.88499999999999</v>
          </cell>
          <cell r="R4878">
            <v>395.88499999999999</v>
          </cell>
        </row>
        <row r="4879">
          <cell r="A4879" t="str">
            <v xml:space="preserve">РОССИЙСКАЯ,96/1 </v>
          </cell>
          <cell r="B4879" t="str">
            <v xml:space="preserve">40 лет Победы 146/9 </v>
          </cell>
          <cell r="C4879" t="str">
            <v xml:space="preserve">Жилзаказчик </v>
          </cell>
          <cell r="D4879">
            <v>3972.1</v>
          </cell>
          <cell r="E4879">
            <v>18471</v>
          </cell>
          <cell r="F4879">
            <v>18471</v>
          </cell>
          <cell r="G4879">
            <v>0.37</v>
          </cell>
          <cell r="H4879">
            <v>1.19</v>
          </cell>
          <cell r="I4879">
            <v>4.5999999999999996</v>
          </cell>
          <cell r="J4879" t="str">
            <v xml:space="preserve">12 </v>
          </cell>
          <cell r="K4879">
            <v>167</v>
          </cell>
          <cell r="L4879">
            <v>0.31681500000000001</v>
          </cell>
          <cell r="M4879">
            <v>-19</v>
          </cell>
          <cell r="N4879">
            <v>18</v>
          </cell>
          <cell r="O4879">
            <v>1</v>
          </cell>
          <cell r="P4879">
            <v>462.54399999999998</v>
          </cell>
          <cell r="Q4879">
            <v>395.238</v>
          </cell>
          <cell r="R4879">
            <v>395.238</v>
          </cell>
        </row>
        <row r="4880">
          <cell r="A4880" t="str">
            <v xml:space="preserve">РОССИЙСКАЯ,96/1 </v>
          </cell>
          <cell r="B4880" t="str">
            <v xml:space="preserve">40 лет Победы 148/1 </v>
          </cell>
          <cell r="C4880" t="str">
            <v xml:space="preserve">Жилзаказчик </v>
          </cell>
          <cell r="D4880">
            <v>3754.3</v>
          </cell>
          <cell r="E4880">
            <v>15920</v>
          </cell>
          <cell r="F4880">
            <v>15920</v>
          </cell>
          <cell r="G4880">
            <v>0.37</v>
          </cell>
          <cell r="H4880">
            <v>1.19</v>
          </cell>
          <cell r="I4880">
            <v>4.5999999999999996</v>
          </cell>
          <cell r="J4880" t="str">
            <v xml:space="preserve">5 </v>
          </cell>
          <cell r="K4880">
            <v>167</v>
          </cell>
          <cell r="L4880">
            <v>0.27315200000000001</v>
          </cell>
          <cell r="M4880">
            <v>-19</v>
          </cell>
          <cell r="N4880">
            <v>18</v>
          </cell>
          <cell r="O4880">
            <v>1</v>
          </cell>
          <cell r="P4880">
            <v>398.79599999999999</v>
          </cell>
          <cell r="Q4880">
            <v>373.56299999999999</v>
          </cell>
          <cell r="R4880">
            <v>373.56299999999999</v>
          </cell>
        </row>
        <row r="4881">
          <cell r="A4881" t="str">
            <v xml:space="preserve">РОССИЙСКАЯ,96/1 </v>
          </cell>
          <cell r="B4881" t="str">
            <v xml:space="preserve">40 лет Победы 41 </v>
          </cell>
          <cell r="C4881" t="str">
            <v xml:space="preserve">Жилзаказчик </v>
          </cell>
          <cell r="D4881">
            <v>5768.2</v>
          </cell>
          <cell r="E4881">
            <v>23218</v>
          </cell>
          <cell r="F4881">
            <v>23218</v>
          </cell>
          <cell r="G4881">
            <v>0.37</v>
          </cell>
          <cell r="H4881">
            <v>1.19</v>
          </cell>
          <cell r="I4881">
            <v>4.5999999999999996</v>
          </cell>
          <cell r="J4881" t="str">
            <v xml:space="preserve">9 </v>
          </cell>
          <cell r="K4881">
            <v>167</v>
          </cell>
          <cell r="L4881">
            <v>0.39834000000000003</v>
          </cell>
          <cell r="M4881">
            <v>-19</v>
          </cell>
          <cell r="N4881">
            <v>18</v>
          </cell>
          <cell r="O4881">
            <v>1</v>
          </cell>
          <cell r="P4881">
            <v>581.56700000000001</v>
          </cell>
          <cell r="Q4881">
            <v>573.95600000000002</v>
          </cell>
          <cell r="R4881">
            <v>573.95600000000002</v>
          </cell>
        </row>
        <row r="4882">
          <cell r="A4882" t="str">
            <v xml:space="preserve">РОССИЙСКАЯ,96/1 </v>
          </cell>
          <cell r="B4882" t="str">
            <v xml:space="preserve">40 лет Победы 43 </v>
          </cell>
          <cell r="C4882" t="str">
            <v xml:space="preserve">Жилзаказчик </v>
          </cell>
          <cell r="D4882">
            <v>16849.7</v>
          </cell>
          <cell r="E4882">
            <v>67822</v>
          </cell>
          <cell r="F4882">
            <v>67831</v>
          </cell>
          <cell r="G4882">
            <v>0.37</v>
          </cell>
          <cell r="H4882">
            <v>1.19</v>
          </cell>
          <cell r="I4882">
            <v>4.5999999999999996</v>
          </cell>
          <cell r="J4882" t="str">
            <v xml:space="preserve">9 </v>
          </cell>
          <cell r="K4882">
            <v>167</v>
          </cell>
          <cell r="L4882">
            <v>1.064959</v>
          </cell>
          <cell r="M4882">
            <v>-19</v>
          </cell>
          <cell r="N4882">
            <v>18</v>
          </cell>
          <cell r="O4882">
            <v>1</v>
          </cell>
          <cell r="P4882">
            <v>1554.615</v>
          </cell>
          <cell r="Q4882">
            <v>1676.403</v>
          </cell>
          <cell r="R4882">
            <v>1676.403</v>
          </cell>
        </row>
        <row r="4883">
          <cell r="A4883" t="str">
            <v xml:space="preserve">РОССИЙСКАЯ,96/1 </v>
          </cell>
          <cell r="B4883" t="str">
            <v xml:space="preserve">40 лет Победы 71 </v>
          </cell>
          <cell r="C4883" t="str">
            <v xml:space="preserve">Жилзаказчик </v>
          </cell>
          <cell r="D4883">
            <v>6989.4</v>
          </cell>
          <cell r="E4883">
            <v>29964</v>
          </cell>
          <cell r="F4883">
            <v>29964</v>
          </cell>
          <cell r="G4883">
            <v>0.34</v>
          </cell>
          <cell r="H4883">
            <v>1.19</v>
          </cell>
          <cell r="I4883">
            <v>4.5999999999999996</v>
          </cell>
          <cell r="J4883" t="str">
            <v xml:space="preserve">9 </v>
          </cell>
          <cell r="K4883">
            <v>167</v>
          </cell>
          <cell r="L4883">
            <v>0.50022699999999998</v>
          </cell>
          <cell r="M4883">
            <v>-19</v>
          </cell>
          <cell r="N4883">
            <v>18</v>
          </cell>
          <cell r="O4883">
            <v>1</v>
          </cell>
          <cell r="P4883">
            <v>730.32</v>
          </cell>
          <cell r="Q4883">
            <v>695.46699999999998</v>
          </cell>
          <cell r="R4883">
            <v>695.46699999999998</v>
          </cell>
        </row>
        <row r="4884">
          <cell r="A4884" t="str">
            <v xml:space="preserve">РОССИЙСКАЯ,96/1 </v>
          </cell>
          <cell r="B4884" t="str">
            <v xml:space="preserve">Весенняя 21 </v>
          </cell>
          <cell r="C4884" t="str">
            <v xml:space="preserve">Жилзаказчик </v>
          </cell>
          <cell r="D4884">
            <v>5705.8</v>
          </cell>
          <cell r="E4884">
            <v>26676</v>
          </cell>
          <cell r="F4884">
            <v>26676</v>
          </cell>
          <cell r="G4884">
            <v>0.37</v>
          </cell>
          <cell r="H4884">
            <v>1.19</v>
          </cell>
          <cell r="I4884">
            <v>4.5999999999999996</v>
          </cell>
          <cell r="J4884" t="str">
            <v xml:space="preserve">9 </v>
          </cell>
          <cell r="K4884">
            <v>167</v>
          </cell>
          <cell r="L4884">
            <v>0.40831099999999998</v>
          </cell>
          <cell r="M4884">
            <v>-19</v>
          </cell>
          <cell r="N4884">
            <v>18</v>
          </cell>
          <cell r="O4884">
            <v>1</v>
          </cell>
          <cell r="P4884">
            <v>596.125</v>
          </cell>
          <cell r="Q4884">
            <v>567.74300000000005</v>
          </cell>
          <cell r="R4884">
            <v>567.74300000000005</v>
          </cell>
        </row>
        <row r="4885">
          <cell r="A4885" t="str">
            <v xml:space="preserve">РОССИЙСКАЯ,96/1 </v>
          </cell>
          <cell r="B4885" t="str">
            <v xml:space="preserve">40 лет Победы 148 </v>
          </cell>
          <cell r="C4885" t="str">
            <v xml:space="preserve">Жилзаказчик </v>
          </cell>
          <cell r="D4885">
            <v>2723.1</v>
          </cell>
          <cell r="E4885">
            <v>9804</v>
          </cell>
          <cell r="F4885">
            <v>9804</v>
          </cell>
          <cell r="G4885">
            <v>0.37</v>
          </cell>
          <cell r="H4885">
            <v>1.19</v>
          </cell>
          <cell r="I4885">
            <v>4.5999999999999996</v>
          </cell>
          <cell r="J4885" t="str">
            <v xml:space="preserve">5 </v>
          </cell>
          <cell r="K4885">
            <v>167</v>
          </cell>
          <cell r="L4885">
            <v>0.168182</v>
          </cell>
          <cell r="M4885">
            <v>-19</v>
          </cell>
          <cell r="N4885">
            <v>18</v>
          </cell>
          <cell r="O4885">
            <v>1</v>
          </cell>
          <cell r="P4885">
            <v>245.542</v>
          </cell>
          <cell r="Q4885">
            <v>270.95800000000003</v>
          </cell>
          <cell r="R4885">
            <v>270.95800000000003</v>
          </cell>
        </row>
        <row r="4886">
          <cell r="A4886" t="str">
            <v xml:space="preserve">РОССИЙСКАЯ,96/1 </v>
          </cell>
          <cell r="B4886" t="str">
            <v xml:space="preserve">40 лет Победы 63 </v>
          </cell>
          <cell r="C4886" t="str">
            <v xml:space="preserve">Жилзаказчик </v>
          </cell>
          <cell r="D4886">
            <v>10373.200000000001</v>
          </cell>
          <cell r="E4886">
            <v>43719</v>
          </cell>
          <cell r="F4886">
            <v>43719</v>
          </cell>
          <cell r="G4886">
            <v>0.34500000000000003</v>
          </cell>
          <cell r="H4886">
            <v>1.19</v>
          </cell>
          <cell r="I4886">
            <v>4.5999999999999996</v>
          </cell>
          <cell r="J4886" t="str">
            <v xml:space="preserve">9 </v>
          </cell>
          <cell r="K4886">
            <v>167</v>
          </cell>
          <cell r="L4886">
            <v>0.63614000000000004</v>
          </cell>
          <cell r="M4886">
            <v>-19</v>
          </cell>
          <cell r="N4886">
            <v>18</v>
          </cell>
          <cell r="O4886">
            <v>1</v>
          </cell>
          <cell r="P4886">
            <v>928.75199999999995</v>
          </cell>
          <cell r="Q4886">
            <v>1032.1690000000001</v>
          </cell>
          <cell r="R4886">
            <v>1032.1690000000001</v>
          </cell>
        </row>
        <row r="4887">
          <cell r="A4887" t="str">
            <v xml:space="preserve">РОССИЙСКАЯ,96/1 </v>
          </cell>
          <cell r="B4887" t="str">
            <v xml:space="preserve">40 лет Победы 65 </v>
          </cell>
          <cell r="C4887" t="str">
            <v xml:space="preserve">Жилзаказчик </v>
          </cell>
          <cell r="D4887">
            <v>7614.5</v>
          </cell>
          <cell r="E4887">
            <v>29794</v>
          </cell>
          <cell r="F4887">
            <v>29794</v>
          </cell>
          <cell r="G4887">
            <v>0.36</v>
          </cell>
          <cell r="H4887">
            <v>1.19</v>
          </cell>
          <cell r="I4887">
            <v>4.5999999999999996</v>
          </cell>
          <cell r="J4887" t="str">
            <v xml:space="preserve">9 </v>
          </cell>
          <cell r="K4887">
            <v>167</v>
          </cell>
          <cell r="L4887">
            <v>0.497388</v>
          </cell>
          <cell r="M4887">
            <v>-19</v>
          </cell>
          <cell r="N4887">
            <v>18</v>
          </cell>
          <cell r="O4887">
            <v>1</v>
          </cell>
          <cell r="P4887">
            <v>726.17399999999998</v>
          </cell>
          <cell r="Q4887">
            <v>757.66800000000001</v>
          </cell>
          <cell r="R4887">
            <v>757.66800000000001</v>
          </cell>
        </row>
        <row r="4888">
          <cell r="A4888" t="str">
            <v xml:space="preserve">РОССИЙСКАЯ,96/1 </v>
          </cell>
          <cell r="B4888" t="str">
            <v xml:space="preserve">40 лет Победы 67 </v>
          </cell>
          <cell r="C4888" t="str">
            <v xml:space="preserve">Жилзаказчик </v>
          </cell>
          <cell r="D4888">
            <v>6624.9</v>
          </cell>
          <cell r="E4888">
            <v>29991</v>
          </cell>
          <cell r="F4888">
            <v>29991</v>
          </cell>
          <cell r="G4888">
            <v>0.36</v>
          </cell>
          <cell r="H4888">
            <v>1.19</v>
          </cell>
          <cell r="I4888">
            <v>4.5999999999999996</v>
          </cell>
          <cell r="J4888" t="str">
            <v xml:space="preserve">9 </v>
          </cell>
          <cell r="K4888">
            <v>167</v>
          </cell>
          <cell r="L4888">
            <v>0.50067799999999996</v>
          </cell>
          <cell r="M4888">
            <v>-19</v>
          </cell>
          <cell r="N4888">
            <v>18</v>
          </cell>
          <cell r="O4888">
            <v>1</v>
          </cell>
          <cell r="P4888">
            <v>730.97900000000004</v>
          </cell>
          <cell r="Q4888">
            <v>659.19799999999998</v>
          </cell>
          <cell r="R4888">
            <v>659.19799999999998</v>
          </cell>
        </row>
        <row r="4889">
          <cell r="A4889" t="str">
            <v xml:space="preserve">РОССИЙСКАЯ,96/1 </v>
          </cell>
          <cell r="B4889" t="str">
            <v xml:space="preserve">40Л Победы 144/4 лит"Г" </v>
          </cell>
          <cell r="C4889" t="str">
            <v xml:space="preserve">Прочие </v>
          </cell>
          <cell r="D4889">
            <v>1068</v>
          </cell>
          <cell r="E4889">
            <v>0</v>
          </cell>
          <cell r="F4889">
            <v>2647</v>
          </cell>
          <cell r="G4889">
            <v>0</v>
          </cell>
          <cell r="H4889">
            <v>1.19</v>
          </cell>
          <cell r="I4889">
            <v>4.5999999999999996</v>
          </cell>
          <cell r="J4889" t="str">
            <v xml:space="preserve"> </v>
          </cell>
          <cell r="K4889">
            <v>167</v>
          </cell>
          <cell r="L4889">
            <v>3.5000000000000003E-2</v>
          </cell>
          <cell r="M4889">
            <v>-19</v>
          </cell>
          <cell r="N4889">
            <v>18</v>
          </cell>
          <cell r="O4889">
            <v>1</v>
          </cell>
          <cell r="P4889">
            <v>51.1</v>
          </cell>
          <cell r="Q4889">
            <v>0</v>
          </cell>
          <cell r="R4889">
            <v>51.1</v>
          </cell>
        </row>
        <row r="4890">
          <cell r="A4890" t="str">
            <v xml:space="preserve">РОССИЙСКАЯ,96/1 </v>
          </cell>
          <cell r="B4890" t="str">
            <v xml:space="preserve">40 Лет Победы 144/4 лит"А"неж пом </v>
          </cell>
          <cell r="C4890" t="str">
            <v xml:space="preserve">Прочие </v>
          </cell>
          <cell r="D4890">
            <v>310</v>
          </cell>
          <cell r="E4890">
            <v>0</v>
          </cell>
          <cell r="F4890">
            <v>1052</v>
          </cell>
          <cell r="G4890">
            <v>0</v>
          </cell>
          <cell r="H4890">
            <v>1.19</v>
          </cell>
          <cell r="I4890">
            <v>4.5999999999999996</v>
          </cell>
          <cell r="J4890" t="str">
            <v xml:space="preserve"> </v>
          </cell>
          <cell r="K4890">
            <v>167</v>
          </cell>
          <cell r="L4890">
            <v>1.0539E-2</v>
          </cell>
          <cell r="M4890">
            <v>-19</v>
          </cell>
          <cell r="N4890">
            <v>18</v>
          </cell>
          <cell r="O4890">
            <v>1</v>
          </cell>
          <cell r="P4890">
            <v>15.388</v>
          </cell>
          <cell r="Q4890">
            <v>0</v>
          </cell>
          <cell r="R4890">
            <v>15.388</v>
          </cell>
        </row>
        <row r="4891">
          <cell r="A4891" t="str">
            <v xml:space="preserve">РОССИЙСКАЯ,96/1 </v>
          </cell>
          <cell r="B4891" t="str">
            <v xml:space="preserve">40 Лет Победы 144/4 лит"А" неж пом </v>
          </cell>
          <cell r="C4891" t="str">
            <v xml:space="preserve">Прочие </v>
          </cell>
          <cell r="D4891">
            <v>396</v>
          </cell>
          <cell r="E4891">
            <v>0</v>
          </cell>
          <cell r="F4891">
            <v>1343.8</v>
          </cell>
          <cell r="G4891">
            <v>0</v>
          </cell>
          <cell r="H4891">
            <v>1.19</v>
          </cell>
          <cell r="I4891">
            <v>4.5999999999999996</v>
          </cell>
          <cell r="J4891" t="str">
            <v xml:space="preserve"> </v>
          </cell>
          <cell r="K4891">
            <v>167</v>
          </cell>
          <cell r="L4891">
            <v>1.3446999999999999E-2</v>
          </cell>
          <cell r="M4891">
            <v>-19</v>
          </cell>
          <cell r="N4891">
            <v>18</v>
          </cell>
          <cell r="O4891">
            <v>1</v>
          </cell>
          <cell r="P4891">
            <v>19.632000000000001</v>
          </cell>
          <cell r="Q4891">
            <v>0</v>
          </cell>
          <cell r="R4891">
            <v>19.632000000000001</v>
          </cell>
        </row>
        <row r="4892">
          <cell r="A4892" t="str">
            <v xml:space="preserve">РОССИЙСКАЯ,96/1 </v>
          </cell>
          <cell r="B4892" t="str">
            <v xml:space="preserve">40 Лет Победы 144/4 лит"А"неж пом </v>
          </cell>
          <cell r="C4892" t="str">
            <v xml:space="preserve">Прочие </v>
          </cell>
          <cell r="D4892">
            <v>147</v>
          </cell>
          <cell r="E4892">
            <v>0</v>
          </cell>
          <cell r="F4892">
            <v>498.87</v>
          </cell>
          <cell r="G4892">
            <v>0</v>
          </cell>
          <cell r="H4892">
            <v>1.19</v>
          </cell>
          <cell r="I4892">
            <v>4.5999999999999996</v>
          </cell>
          <cell r="J4892" t="str">
            <v xml:space="preserve"> </v>
          </cell>
          <cell r="K4892">
            <v>167</v>
          </cell>
          <cell r="L4892">
            <v>5.0109999999999998E-3</v>
          </cell>
          <cell r="M4892">
            <v>-19</v>
          </cell>
          <cell r="N4892">
            <v>18</v>
          </cell>
          <cell r="O4892">
            <v>1</v>
          </cell>
          <cell r="P4892">
            <v>7.3159999999999998</v>
          </cell>
          <cell r="Q4892">
            <v>0</v>
          </cell>
          <cell r="R4892">
            <v>7.3159999999999998</v>
          </cell>
        </row>
        <row r="4893">
          <cell r="A4893" t="str">
            <v xml:space="preserve">РОССИЙСКАЯ,96/1 </v>
          </cell>
          <cell r="B4893" t="str">
            <v xml:space="preserve">40 Лет Победы 144/4 лит"А"магазин"Книги" </v>
          </cell>
          <cell r="C4893" t="str">
            <v xml:space="preserve">Прочие </v>
          </cell>
          <cell r="D4893">
            <v>191</v>
          </cell>
          <cell r="E4893">
            <v>0</v>
          </cell>
          <cell r="F4893">
            <v>648.20000000000005</v>
          </cell>
          <cell r="G4893">
            <v>0</v>
          </cell>
          <cell r="H4893">
            <v>1.19</v>
          </cell>
          <cell r="I4893">
            <v>4.5999999999999996</v>
          </cell>
          <cell r="J4893" t="str">
            <v xml:space="preserve"> </v>
          </cell>
          <cell r="K4893">
            <v>167</v>
          </cell>
          <cell r="L4893">
            <v>3.3859999999999997E-3</v>
          </cell>
          <cell r="M4893">
            <v>-19</v>
          </cell>
          <cell r="N4893">
            <v>15</v>
          </cell>
          <cell r="O4893">
            <v>1</v>
          </cell>
          <cell r="P4893">
            <v>4.1820000000000004</v>
          </cell>
          <cell r="Q4893">
            <v>0</v>
          </cell>
          <cell r="R4893">
            <v>4.1820000000000004</v>
          </cell>
        </row>
        <row r="4894">
          <cell r="A4894" t="str">
            <v xml:space="preserve">РОССИЙСКАЯ,96/1 </v>
          </cell>
          <cell r="B4894" t="str">
            <v xml:space="preserve">40 Лет Победы 144/4 лит"А" цок.этаж </v>
          </cell>
          <cell r="C4894" t="str">
            <v xml:space="preserve">Прочие </v>
          </cell>
          <cell r="D4894">
            <v>313</v>
          </cell>
          <cell r="E4894">
            <v>0</v>
          </cell>
          <cell r="F4894">
            <v>1062.2</v>
          </cell>
          <cell r="G4894">
            <v>0</v>
          </cell>
          <cell r="H4894">
            <v>1.19</v>
          </cell>
          <cell r="I4894">
            <v>4.5999999999999996</v>
          </cell>
          <cell r="J4894" t="str">
            <v xml:space="preserve"> </v>
          </cell>
          <cell r="K4894">
            <v>167</v>
          </cell>
          <cell r="L4894">
            <v>4.13E-3</v>
          </cell>
          <cell r="M4894">
            <v>-19</v>
          </cell>
          <cell r="N4894">
            <v>15</v>
          </cell>
          <cell r="O4894">
            <v>1</v>
          </cell>
          <cell r="P4894">
            <v>5.0999999999999996</v>
          </cell>
          <cell r="Q4894">
            <v>0</v>
          </cell>
          <cell r="R4894">
            <v>5.0999999999999996</v>
          </cell>
        </row>
        <row r="4895">
          <cell r="A4895" t="str">
            <v xml:space="preserve">РОССИЙСКАЯ,96/1 </v>
          </cell>
          <cell r="B4895" t="str">
            <v xml:space="preserve">40 Лет Победы 144/4лит "А"  неж пом 1-го </v>
          </cell>
          <cell r="C4895" t="str">
            <v xml:space="preserve">Прочие </v>
          </cell>
          <cell r="D4895">
            <v>178</v>
          </cell>
          <cell r="E4895">
            <v>0</v>
          </cell>
          <cell r="F4895">
            <v>604</v>
          </cell>
          <cell r="G4895">
            <v>0</v>
          </cell>
          <cell r="H4895">
            <v>1.19</v>
          </cell>
          <cell r="I4895">
            <v>4.5999999999999996</v>
          </cell>
          <cell r="J4895" t="str">
            <v xml:space="preserve"> </v>
          </cell>
          <cell r="K4895">
            <v>167</v>
          </cell>
          <cell r="L4895">
            <v>6.051E-3</v>
          </cell>
          <cell r="M4895">
            <v>-19</v>
          </cell>
          <cell r="N4895">
            <v>18</v>
          </cell>
          <cell r="O4895">
            <v>1</v>
          </cell>
          <cell r="P4895">
            <v>8.8330000000000002</v>
          </cell>
          <cell r="Q4895">
            <v>0</v>
          </cell>
          <cell r="R4895">
            <v>8.8330000000000002</v>
          </cell>
        </row>
        <row r="4896">
          <cell r="A4896" t="str">
            <v xml:space="preserve">РОССИЙСКАЯ,96/1 </v>
          </cell>
          <cell r="B4896" t="str">
            <v xml:space="preserve">40 лет Победы 144/5цок.Л"Б1,Б1б,Б1б2 </v>
          </cell>
          <cell r="C4896" t="str">
            <v xml:space="preserve">Прочие </v>
          </cell>
          <cell r="D4896">
            <v>2509</v>
          </cell>
          <cell r="E4896">
            <v>0</v>
          </cell>
          <cell r="F4896">
            <v>6364</v>
          </cell>
          <cell r="G4896">
            <v>0</v>
          </cell>
          <cell r="H4896">
            <v>1.19</v>
          </cell>
          <cell r="I4896">
            <v>4.5999999999999996</v>
          </cell>
          <cell r="J4896" t="str">
            <v xml:space="preserve"> </v>
          </cell>
          <cell r="K4896">
            <v>167</v>
          </cell>
          <cell r="L4896">
            <v>6.6212999999999994E-2</v>
          </cell>
          <cell r="M4896">
            <v>-19</v>
          </cell>
          <cell r="N4896">
            <v>15</v>
          </cell>
          <cell r="O4896">
            <v>1</v>
          </cell>
          <cell r="P4896">
            <v>81.784000000000006</v>
          </cell>
          <cell r="Q4896">
            <v>0</v>
          </cell>
          <cell r="R4896">
            <v>81.784000000000006</v>
          </cell>
        </row>
        <row r="4897">
          <cell r="A4897" t="str">
            <v xml:space="preserve">РОССИЙСКАЯ,96/1 </v>
          </cell>
          <cell r="B4897" t="str">
            <v xml:space="preserve">40 Л Победы 144/4 Лит"В1" </v>
          </cell>
          <cell r="C4897" t="str">
            <v xml:space="preserve">Прочие </v>
          </cell>
          <cell r="D4897">
            <v>1201</v>
          </cell>
          <cell r="E4897">
            <v>0</v>
          </cell>
          <cell r="F4897">
            <v>3131</v>
          </cell>
          <cell r="G4897">
            <v>0</v>
          </cell>
          <cell r="H4897">
            <v>1.19</v>
          </cell>
          <cell r="I4897">
            <v>4.5999999999999996</v>
          </cell>
          <cell r="J4897" t="str">
            <v xml:space="preserve"> </v>
          </cell>
          <cell r="K4897">
            <v>167</v>
          </cell>
          <cell r="L4897">
            <v>3.6316999999999995E-2</v>
          </cell>
          <cell r="M4897">
            <v>-19</v>
          </cell>
          <cell r="N4897">
            <v>18</v>
          </cell>
          <cell r="O4897">
            <v>1</v>
          </cell>
          <cell r="P4897">
            <v>53.023000000000003</v>
          </cell>
          <cell r="Q4897">
            <v>0</v>
          </cell>
          <cell r="R4897">
            <v>53.023000000000003</v>
          </cell>
        </row>
        <row r="4898">
          <cell r="A4898" t="str">
            <v xml:space="preserve">РОССИЙСКАЯ,96/1 </v>
          </cell>
          <cell r="B4898" t="str">
            <v xml:space="preserve">40Л Победы 43 контора </v>
          </cell>
          <cell r="C4898" t="str">
            <v xml:space="preserve">Прочие </v>
          </cell>
          <cell r="D4898">
            <v>231.56</v>
          </cell>
          <cell r="E4898">
            <v>0</v>
          </cell>
          <cell r="F4898">
            <v>1042</v>
          </cell>
          <cell r="G4898">
            <v>0.34</v>
          </cell>
          <cell r="H4898">
            <v>1.19</v>
          </cell>
          <cell r="I4898">
            <v>4.5999999999999996</v>
          </cell>
          <cell r="J4898" t="str">
            <v xml:space="preserve"> </v>
          </cell>
          <cell r="K4898">
            <v>167</v>
          </cell>
          <cell r="L4898">
            <v>1.6434000000000001E-2</v>
          </cell>
          <cell r="M4898">
            <v>-19</v>
          </cell>
          <cell r="N4898">
            <v>18</v>
          </cell>
          <cell r="O4898">
            <v>1</v>
          </cell>
          <cell r="P4898">
            <v>23.992999999999999</v>
          </cell>
          <cell r="Q4898">
            <v>0</v>
          </cell>
          <cell r="R4898">
            <v>23.992999999999999</v>
          </cell>
        </row>
        <row r="4899">
          <cell r="A4899" t="str">
            <v xml:space="preserve">РОССИЙСКАЯ,96/1 </v>
          </cell>
          <cell r="B4899" t="str">
            <v xml:space="preserve">40Л Побед 146/2 ОУС-7 </v>
          </cell>
          <cell r="C4899" t="str">
            <v xml:space="preserve">Прочие </v>
          </cell>
          <cell r="D4899">
            <v>64.62</v>
          </cell>
          <cell r="E4899">
            <v>270</v>
          </cell>
          <cell r="F4899">
            <v>290.77999999999997</v>
          </cell>
          <cell r="G4899">
            <v>0.43</v>
          </cell>
          <cell r="H4899">
            <v>1.19</v>
          </cell>
          <cell r="I4899">
            <v>4.5999999999999996</v>
          </cell>
          <cell r="J4899" t="str">
            <v xml:space="preserve"> </v>
          </cell>
          <cell r="K4899">
            <v>167</v>
          </cell>
          <cell r="L4899">
            <v>5.8000000000000005E-3</v>
          </cell>
          <cell r="M4899">
            <v>-19</v>
          </cell>
          <cell r="N4899">
            <v>18</v>
          </cell>
          <cell r="O4899">
            <v>1</v>
          </cell>
          <cell r="P4899">
            <v>8.468</v>
          </cell>
          <cell r="Q4899">
            <v>0</v>
          </cell>
          <cell r="R4899">
            <v>8.468</v>
          </cell>
        </row>
        <row r="4900">
          <cell r="A4900" t="str">
            <v xml:space="preserve">РОССИЙСКАЯ,96/1 </v>
          </cell>
          <cell r="B4900" t="str">
            <v xml:space="preserve">40Л Побед 63 узел связи </v>
          </cell>
          <cell r="C4900" t="str">
            <v xml:space="preserve">Прочие </v>
          </cell>
          <cell r="D4900">
            <v>103.22</v>
          </cell>
          <cell r="E4900">
            <v>0</v>
          </cell>
          <cell r="F4900">
            <v>464.5</v>
          </cell>
          <cell r="G4900">
            <v>0.43</v>
          </cell>
          <cell r="H4900">
            <v>1.19</v>
          </cell>
          <cell r="I4900">
            <v>4.5999999999999996</v>
          </cell>
          <cell r="J4900" t="str">
            <v xml:space="preserve"> </v>
          </cell>
          <cell r="K4900">
            <v>167</v>
          </cell>
          <cell r="L4900">
            <v>9.2649999999999989E-3</v>
          </cell>
          <cell r="M4900">
            <v>-19</v>
          </cell>
          <cell r="N4900">
            <v>18</v>
          </cell>
          <cell r="O4900">
            <v>1</v>
          </cell>
          <cell r="P4900">
            <v>13.526</v>
          </cell>
          <cell r="Q4900">
            <v>0</v>
          </cell>
          <cell r="R4900">
            <v>13.526</v>
          </cell>
        </row>
        <row r="4901">
          <cell r="A4901" t="str">
            <v xml:space="preserve">РОССИЙСКАЯ,96/1 </v>
          </cell>
          <cell r="B4901" t="str">
            <v xml:space="preserve">1 Мая 165 ПОДКАЧКА кр.больн. </v>
          </cell>
          <cell r="C4901" t="str">
            <v xml:space="preserve">Прочие </v>
          </cell>
          <cell r="D4901">
            <v>18.02</v>
          </cell>
          <cell r="E4901">
            <v>3323</v>
          </cell>
          <cell r="F4901">
            <v>81.11</v>
          </cell>
          <cell r="G4901">
            <v>0.8</v>
          </cell>
          <cell r="H4901">
            <v>1.19</v>
          </cell>
          <cell r="I4901">
            <v>4.5999999999999996</v>
          </cell>
          <cell r="J4901" t="str">
            <v xml:space="preserve"> </v>
          </cell>
          <cell r="K4901">
            <v>167</v>
          </cell>
          <cell r="L4901">
            <v>3.0100000000000001E-3</v>
          </cell>
          <cell r="M4901">
            <v>-19</v>
          </cell>
          <cell r="N4901">
            <v>18</v>
          </cell>
          <cell r="O4901">
            <v>1</v>
          </cell>
          <cell r="P4901">
            <v>4.3949999999999996</v>
          </cell>
          <cell r="Q4901">
            <v>0</v>
          </cell>
          <cell r="R4901">
            <v>4.3949999999999996</v>
          </cell>
        </row>
        <row r="4902">
          <cell r="A4902" t="str">
            <v xml:space="preserve">РОССИЙСКАЯ,96/1 </v>
          </cell>
          <cell r="B4902" t="str">
            <v xml:space="preserve">40Л Победы 67 ПОДКАЧКА </v>
          </cell>
          <cell r="C4902" t="str">
            <v xml:space="preserve">Прочие </v>
          </cell>
          <cell r="D4902">
            <v>36.89</v>
          </cell>
          <cell r="E4902">
            <v>0</v>
          </cell>
          <cell r="F4902">
            <v>166</v>
          </cell>
          <cell r="G4902">
            <v>0.8</v>
          </cell>
          <cell r="H4902">
            <v>1.19</v>
          </cell>
          <cell r="I4902">
            <v>4.5999999999999996</v>
          </cell>
          <cell r="J4902" t="str">
            <v xml:space="preserve"> </v>
          </cell>
          <cell r="K4902">
            <v>167</v>
          </cell>
          <cell r="L4902">
            <v>6.1600000000000005E-3</v>
          </cell>
          <cell r="M4902">
            <v>-19</v>
          </cell>
          <cell r="N4902">
            <v>18</v>
          </cell>
          <cell r="O4902">
            <v>1</v>
          </cell>
          <cell r="P4902">
            <v>8.9949999999999992</v>
          </cell>
          <cell r="Q4902">
            <v>0</v>
          </cell>
          <cell r="R4902">
            <v>8.9949999999999992</v>
          </cell>
        </row>
        <row r="4903">
          <cell r="A4903" t="str">
            <v xml:space="preserve">РОССИЙСКАЯ,96/1 </v>
          </cell>
          <cell r="B4903" t="str">
            <v xml:space="preserve">Российская 130 подст ск.пом. </v>
          </cell>
          <cell r="C4903" t="str">
            <v xml:space="preserve">Бюджет </v>
          </cell>
          <cell r="D4903">
            <v>177.7</v>
          </cell>
          <cell r="E4903">
            <v>0</v>
          </cell>
          <cell r="F4903">
            <v>983.3</v>
          </cell>
          <cell r="G4903">
            <v>0.37</v>
          </cell>
          <cell r="H4903">
            <v>1.19</v>
          </cell>
          <cell r="I4903">
            <v>4.5999999999999996</v>
          </cell>
          <cell r="J4903" t="str">
            <v xml:space="preserve"> </v>
          </cell>
          <cell r="K4903">
            <v>167</v>
          </cell>
          <cell r="L4903">
            <v>1.6580000000000001E-2</v>
          </cell>
          <cell r="M4903">
            <v>-19</v>
          </cell>
          <cell r="N4903">
            <v>18</v>
          </cell>
          <cell r="O4903">
            <v>1</v>
          </cell>
          <cell r="P4903">
            <v>24.204999999999998</v>
          </cell>
          <cell r="Q4903">
            <v>0</v>
          </cell>
          <cell r="R4903">
            <v>24.204999999999998</v>
          </cell>
        </row>
        <row r="4904">
          <cell r="A4904" t="str">
            <v xml:space="preserve">РОССИЙСКАЯ,96/1 </v>
          </cell>
          <cell r="B4904" t="str">
            <v xml:space="preserve">40 Л Победы 43 </v>
          </cell>
          <cell r="C4904" t="str">
            <v xml:space="preserve">Бюджет </v>
          </cell>
          <cell r="D4904">
            <v>38.700000000000003</v>
          </cell>
          <cell r="E4904">
            <v>0</v>
          </cell>
          <cell r="F4904">
            <v>167.58</v>
          </cell>
          <cell r="G4904">
            <v>0.38</v>
          </cell>
          <cell r="H4904">
            <v>1.19</v>
          </cell>
          <cell r="I4904">
            <v>4.5999999999999996</v>
          </cell>
          <cell r="J4904" t="str">
            <v xml:space="preserve"> </v>
          </cell>
          <cell r="K4904">
            <v>167</v>
          </cell>
          <cell r="L4904">
            <v>2.9300000000000003E-3</v>
          </cell>
          <cell r="M4904">
            <v>-19</v>
          </cell>
          <cell r="N4904">
            <v>18</v>
          </cell>
          <cell r="O4904">
            <v>1</v>
          </cell>
          <cell r="P4904">
            <v>4.2780000000000005</v>
          </cell>
          <cell r="Q4904">
            <v>0</v>
          </cell>
          <cell r="R4904">
            <v>4.2780000000000005</v>
          </cell>
        </row>
        <row r="4905">
          <cell r="A4905" t="str">
            <v xml:space="preserve">РОССИЙСКАЯ,96/1 </v>
          </cell>
          <cell r="B4905" t="str">
            <v xml:space="preserve">Российская 130 неж.пом 40 </v>
          </cell>
          <cell r="C4905" t="str">
            <v xml:space="preserve">Прочие </v>
          </cell>
          <cell r="D4905">
            <v>26.9</v>
          </cell>
          <cell r="E4905">
            <v>96</v>
          </cell>
          <cell r="F4905">
            <v>96</v>
          </cell>
          <cell r="G4905">
            <v>0.37</v>
          </cell>
          <cell r="H4905">
            <v>1.19</v>
          </cell>
          <cell r="I4905">
            <v>4.5999999999999996</v>
          </cell>
          <cell r="J4905" t="str">
            <v xml:space="preserve"> </v>
          </cell>
          <cell r="K4905">
            <v>167</v>
          </cell>
          <cell r="L4905">
            <v>1.366E-3</v>
          </cell>
          <cell r="M4905">
            <v>-19</v>
          </cell>
          <cell r="N4905">
            <v>18</v>
          </cell>
          <cell r="O4905">
            <v>1</v>
          </cell>
          <cell r="P4905">
            <v>1.994</v>
          </cell>
          <cell r="Q4905">
            <v>0</v>
          </cell>
          <cell r="R4905">
            <v>1.994</v>
          </cell>
        </row>
        <row r="4906">
          <cell r="A4906" t="str">
            <v xml:space="preserve">РОССИЙСКАЯ,96/1 </v>
          </cell>
          <cell r="B4906" t="str">
            <v xml:space="preserve">Российская 130 неж.пом 40 </v>
          </cell>
          <cell r="C4906" t="str">
            <v xml:space="preserve">Прочие </v>
          </cell>
          <cell r="D4906">
            <v>26.9</v>
          </cell>
          <cell r="E4906">
            <v>96</v>
          </cell>
          <cell r="F4906">
            <v>96</v>
          </cell>
          <cell r="G4906">
            <v>0.37</v>
          </cell>
          <cell r="H4906">
            <v>1.19</v>
          </cell>
          <cell r="I4906">
            <v>4.5999999999999996</v>
          </cell>
          <cell r="J4906" t="str">
            <v xml:space="preserve"> </v>
          </cell>
          <cell r="K4906">
            <v>167</v>
          </cell>
          <cell r="L4906">
            <v>1.366E-3</v>
          </cell>
          <cell r="M4906">
            <v>-19</v>
          </cell>
          <cell r="N4906">
            <v>18</v>
          </cell>
          <cell r="O4906">
            <v>1</v>
          </cell>
          <cell r="P4906">
            <v>1.994</v>
          </cell>
          <cell r="Q4906">
            <v>0</v>
          </cell>
          <cell r="R4906">
            <v>1.994</v>
          </cell>
        </row>
        <row r="4907">
          <cell r="A4907" t="str">
            <v xml:space="preserve">Итого по котельной </v>
          </cell>
          <cell r="B4907" t="str">
            <v xml:space="preserve">собственное ---------------------------- </v>
          </cell>
          <cell r="C4907" t="str">
            <v xml:space="preserve">По всем группам </v>
          </cell>
          <cell r="D4907">
            <v>334944.49000000005</v>
          </cell>
          <cell r="E4907">
            <v>1276087</v>
          </cell>
          <cell r="F4907">
            <v>1442610.73</v>
          </cell>
          <cell r="H4907">
            <v>1.19</v>
          </cell>
          <cell r="L4907">
            <v>21.052041000000003</v>
          </cell>
          <cell r="P4907">
            <v>31171.868000000002</v>
          </cell>
          <cell r="Q4907">
            <v>21512.876</v>
          </cell>
          <cell r="R4907">
            <v>33479.131999999998</v>
          </cell>
        </row>
        <row r="4908">
          <cell r="A4908" t="str">
            <v xml:space="preserve"> </v>
          </cell>
          <cell r="B4908" t="str">
            <v xml:space="preserve"> </v>
          </cell>
          <cell r="C4908" t="str">
            <v xml:space="preserve">Бюджет </v>
          </cell>
          <cell r="D4908">
            <v>96177.410000000018</v>
          </cell>
          <cell r="E4908">
            <v>344732</v>
          </cell>
          <cell r="F4908">
            <v>432601.52</v>
          </cell>
          <cell r="H4908">
            <v>1.19</v>
          </cell>
          <cell r="L4908">
            <v>7.0134900000000018</v>
          </cell>
          <cell r="P4908">
            <v>10735.571</v>
          </cell>
          <cell r="Q4908">
            <v>0</v>
          </cell>
          <cell r="R4908">
            <v>10735.571</v>
          </cell>
        </row>
        <row r="4909">
          <cell r="A4909" t="str">
            <v xml:space="preserve"> </v>
          </cell>
          <cell r="B4909" t="str">
            <v xml:space="preserve"> </v>
          </cell>
          <cell r="C4909" t="str">
            <v xml:space="preserve">"Население" в т.ч. "Жилзаказчик" </v>
          </cell>
          <cell r="D4909">
            <v>152869.35999999999</v>
          </cell>
          <cell r="E4909">
            <v>652416</v>
          </cell>
          <cell r="F4909">
            <v>652398.85</v>
          </cell>
          <cell r="H4909">
            <v>1.19</v>
          </cell>
          <cell r="L4909">
            <v>10.721347</v>
          </cell>
          <cell r="P4909">
            <v>15652.931</v>
          </cell>
          <cell r="Q4909">
            <v>15208.349</v>
          </cell>
          <cell r="R4909">
            <v>15208.349</v>
          </cell>
        </row>
        <row r="4910">
          <cell r="A4910" t="str">
            <v xml:space="preserve"> </v>
          </cell>
          <cell r="B4910" t="str">
            <v xml:space="preserve"> </v>
          </cell>
          <cell r="C4910" t="str">
            <v xml:space="preserve">Жилзаказчик </v>
          </cell>
          <cell r="D4910">
            <v>113629.26</v>
          </cell>
          <cell r="E4910">
            <v>480238</v>
          </cell>
          <cell r="F4910">
            <v>480248.14</v>
          </cell>
          <cell r="H4910">
            <v>1.19</v>
          </cell>
          <cell r="L4910">
            <v>7.892169</v>
          </cell>
          <cell r="P4910">
            <v>11522.395</v>
          </cell>
          <cell r="Q4910">
            <v>11303.839</v>
          </cell>
          <cell r="R4910">
            <v>11303.839</v>
          </cell>
        </row>
        <row r="4911">
          <cell r="A4911" t="str">
            <v xml:space="preserve"> </v>
          </cell>
          <cell r="B4911" t="str">
            <v xml:space="preserve"> </v>
          </cell>
          <cell r="C4911" t="str">
            <v xml:space="preserve">Прочие </v>
          </cell>
          <cell r="D4911">
            <v>14732.46</v>
          </cell>
          <cell r="E4911">
            <v>9652</v>
          </cell>
          <cell r="F4911">
            <v>52807.21</v>
          </cell>
          <cell r="H4911">
            <v>1.19</v>
          </cell>
          <cell r="L4911">
            <v>0.78159099999999992</v>
          </cell>
          <cell r="P4911">
            <v>1081.4319999999996</v>
          </cell>
          <cell r="Q4911">
            <v>0</v>
          </cell>
          <cell r="R4911">
            <v>1081.4319999999996</v>
          </cell>
        </row>
        <row r="4912">
          <cell r="A4912" t="str">
            <v xml:space="preserve"> </v>
          </cell>
          <cell r="B4912" t="str">
            <v xml:space="preserve"> </v>
          </cell>
          <cell r="C4912" t="str">
            <v xml:space="preserve">ИТП Население </v>
          </cell>
          <cell r="D4912">
            <v>61324.800000000003</v>
          </cell>
          <cell r="E4912">
            <v>268874</v>
          </cell>
          <cell r="F4912">
            <v>265039.10000000003</v>
          </cell>
          <cell r="H4912">
            <v>1.19</v>
          </cell>
          <cell r="L4912">
            <v>2.4333779999999998</v>
          </cell>
          <cell r="P4912">
            <v>3552.681</v>
          </cell>
          <cell r="Q4912">
            <v>6304.527000000001</v>
          </cell>
          <cell r="R4912">
            <v>6304.527000000001</v>
          </cell>
        </row>
        <row r="4913">
          <cell r="A4913" t="str">
            <v xml:space="preserve"> </v>
          </cell>
          <cell r="B4913" t="str">
            <v xml:space="preserve"> </v>
          </cell>
          <cell r="C4913" t="str">
            <v xml:space="preserve">ИТП Прочие </v>
          </cell>
          <cell r="D4913">
            <v>9840.4599999999991</v>
          </cell>
          <cell r="E4913">
            <v>413</v>
          </cell>
          <cell r="F4913">
            <v>39764.050000000003</v>
          </cell>
          <cell r="H4913">
            <v>1.19</v>
          </cell>
          <cell r="L4913">
            <v>0.10223499999999999</v>
          </cell>
          <cell r="P4913">
            <v>149.25299999999999</v>
          </cell>
          <cell r="Q4913">
            <v>0</v>
          </cell>
          <cell r="R4913">
            <v>149.25299999999999</v>
          </cell>
        </row>
        <row r="4914">
          <cell r="A4914" t="str">
            <v>Тепловые потери в наружных сетях потребителей</v>
          </cell>
          <cell r="H4914">
            <v>1.19</v>
          </cell>
        </row>
        <row r="4915">
          <cell r="A4915" t="str">
            <v xml:space="preserve">Рашпилев.325 </v>
          </cell>
          <cell r="B4915" t="str">
            <v xml:space="preserve">Рашпилевская 325/1 кв1,2 </v>
          </cell>
          <cell r="C4915" t="str">
            <v xml:space="preserve">Прочие </v>
          </cell>
          <cell r="D4915">
            <v>107</v>
          </cell>
          <cell r="E4915">
            <v>0</v>
          </cell>
          <cell r="F4915">
            <v>293.49</v>
          </cell>
          <cell r="G4915">
            <v>0.34</v>
          </cell>
          <cell r="H4915">
            <v>1.19</v>
          </cell>
          <cell r="I4915">
            <v>4.5999999999999996</v>
          </cell>
          <cell r="J4915" t="str">
            <v xml:space="preserve"> </v>
          </cell>
          <cell r="K4915">
            <v>167</v>
          </cell>
          <cell r="L4915">
            <v>4.6289999999999994E-3</v>
          </cell>
          <cell r="M4915">
            <v>-19</v>
          </cell>
          <cell r="N4915">
            <v>18</v>
          </cell>
          <cell r="O4915">
            <v>1</v>
          </cell>
          <cell r="P4915">
            <v>6.758</v>
          </cell>
          <cell r="Q4915">
            <v>0</v>
          </cell>
          <cell r="R4915">
            <v>6.758</v>
          </cell>
        </row>
        <row r="4916">
          <cell r="A4916" t="str">
            <v xml:space="preserve">Рашпилев.325 </v>
          </cell>
          <cell r="B4916" t="str">
            <v xml:space="preserve">Рашпилевская 325/1 А Ж/Д </v>
          </cell>
          <cell r="C4916" t="str">
            <v xml:space="preserve">Население </v>
          </cell>
          <cell r="D4916">
            <v>13234.4</v>
          </cell>
          <cell r="E4916">
            <v>52971</v>
          </cell>
          <cell r="F4916">
            <v>52971</v>
          </cell>
          <cell r="G4916">
            <v>0</v>
          </cell>
          <cell r="H4916">
            <v>1.19</v>
          </cell>
          <cell r="I4916">
            <v>4.5999999999999996</v>
          </cell>
          <cell r="J4916" t="str">
            <v xml:space="preserve">12 </v>
          </cell>
          <cell r="K4916">
            <v>167</v>
          </cell>
          <cell r="L4916">
            <v>0.82407599999999992</v>
          </cell>
          <cell r="M4916">
            <v>-19</v>
          </cell>
          <cell r="N4916">
            <v>18</v>
          </cell>
          <cell r="O4916">
            <v>1</v>
          </cell>
          <cell r="P4916">
            <v>1203.133</v>
          </cell>
          <cell r="Q4916">
            <v>1316.864</v>
          </cell>
          <cell r="R4916">
            <v>1316.864</v>
          </cell>
        </row>
        <row r="4917">
          <cell r="A4917" t="str">
            <v xml:space="preserve">Рашпилев.325 </v>
          </cell>
          <cell r="B4917" t="str">
            <v xml:space="preserve">Рашпилевская 325/1 сл.пом. </v>
          </cell>
          <cell r="C4917" t="str">
            <v xml:space="preserve">Прочие </v>
          </cell>
          <cell r="D4917">
            <v>24.29</v>
          </cell>
          <cell r="E4917">
            <v>0</v>
          </cell>
          <cell r="F4917">
            <v>109.31</v>
          </cell>
          <cell r="G4917">
            <v>0.34</v>
          </cell>
          <cell r="H4917">
            <v>1.19</v>
          </cell>
          <cell r="I4917">
            <v>4.5999999999999996</v>
          </cell>
          <cell r="J4917" t="str">
            <v xml:space="preserve"> </v>
          </cell>
          <cell r="K4917">
            <v>167</v>
          </cell>
          <cell r="L4917">
            <v>1.7239999999999998E-3</v>
          </cell>
          <cell r="M4917">
            <v>-19</v>
          </cell>
          <cell r="N4917">
            <v>18</v>
          </cell>
          <cell r="O4917">
            <v>1</v>
          </cell>
          <cell r="P4917">
            <v>2.5169999999999999</v>
          </cell>
          <cell r="Q4917">
            <v>0</v>
          </cell>
          <cell r="R4917">
            <v>2.5169999999999999</v>
          </cell>
        </row>
        <row r="4918">
          <cell r="A4918" t="str">
            <v xml:space="preserve">Итого по котельной </v>
          </cell>
          <cell r="B4918" t="str">
            <v xml:space="preserve">собственное ---------------------------- </v>
          </cell>
          <cell r="C4918" t="str">
            <v xml:space="preserve">По всем группам </v>
          </cell>
          <cell r="D4918">
            <v>13365.69</v>
          </cell>
          <cell r="E4918">
            <v>52971</v>
          </cell>
          <cell r="F4918">
            <v>53373.8</v>
          </cell>
          <cell r="H4918">
            <v>1.19</v>
          </cell>
          <cell r="L4918">
            <v>0.83042899999999997</v>
          </cell>
          <cell r="P4918">
            <v>1212.4080000000001</v>
          </cell>
          <cell r="Q4918">
            <v>1316.864</v>
          </cell>
          <cell r="R4918">
            <v>1326.1390000000001</v>
          </cell>
        </row>
        <row r="4919">
          <cell r="A4919" t="str">
            <v xml:space="preserve"> </v>
          </cell>
          <cell r="B4919" t="str">
            <v xml:space="preserve"> </v>
          </cell>
          <cell r="C4919" t="str">
            <v xml:space="preserve">"Население" в т.ч. "Жилзаказчик" </v>
          </cell>
          <cell r="D4919">
            <v>13234.4</v>
          </cell>
          <cell r="E4919">
            <v>52971</v>
          </cell>
          <cell r="F4919">
            <v>52971</v>
          </cell>
          <cell r="H4919">
            <v>1.19</v>
          </cell>
          <cell r="L4919">
            <v>0.82407599999999992</v>
          </cell>
          <cell r="P4919">
            <v>1203.133</v>
          </cell>
          <cell r="Q4919">
            <v>1316.864</v>
          </cell>
          <cell r="R4919">
            <v>1316.864</v>
          </cell>
        </row>
        <row r="4920">
          <cell r="A4920" t="str">
            <v xml:space="preserve"> </v>
          </cell>
          <cell r="B4920" t="str">
            <v xml:space="preserve"> </v>
          </cell>
          <cell r="C4920" t="str">
            <v xml:space="preserve">Прочие </v>
          </cell>
          <cell r="D4920">
            <v>131.29</v>
          </cell>
          <cell r="E4920">
            <v>0</v>
          </cell>
          <cell r="F4920">
            <v>402.8</v>
          </cell>
          <cell r="H4920">
            <v>1.19</v>
          </cell>
          <cell r="L4920">
            <v>6.3529999999999993E-3</v>
          </cell>
          <cell r="P4920">
            <v>9.2750000000000004</v>
          </cell>
          <cell r="Q4920">
            <v>0</v>
          </cell>
          <cell r="R4920">
            <v>9.2750000000000004</v>
          </cell>
        </row>
        <row r="4921">
          <cell r="A4921" t="str">
            <v xml:space="preserve">Рашпилев.329 </v>
          </cell>
          <cell r="B4921" t="str">
            <v xml:space="preserve">Рашпилевская 339  ж\д </v>
          </cell>
          <cell r="C4921" t="str">
            <v xml:space="preserve">Население </v>
          </cell>
          <cell r="D4921">
            <v>3121.3</v>
          </cell>
          <cell r="E4921">
            <v>11818</v>
          </cell>
          <cell r="F4921">
            <v>12842.63</v>
          </cell>
          <cell r="G4921">
            <v>0.37</v>
          </cell>
          <cell r="H4921">
            <v>1.19</v>
          </cell>
          <cell r="I4921">
            <v>4.5999999999999996</v>
          </cell>
          <cell r="J4921" t="str">
            <v xml:space="preserve">5 </v>
          </cell>
          <cell r="K4921">
            <v>167</v>
          </cell>
          <cell r="L4921">
            <v>0.22042</v>
          </cell>
          <cell r="M4921">
            <v>-19</v>
          </cell>
          <cell r="N4921">
            <v>18</v>
          </cell>
          <cell r="O4921">
            <v>1</v>
          </cell>
          <cell r="P4921">
            <v>321.80799999999999</v>
          </cell>
          <cell r="Q4921">
            <v>310.57799999999997</v>
          </cell>
          <cell r="R4921">
            <v>310.57799999999997</v>
          </cell>
        </row>
        <row r="4922">
          <cell r="A4922" t="str">
            <v xml:space="preserve">Рашпилев.329 </v>
          </cell>
          <cell r="B4922" t="str">
            <v xml:space="preserve">РАШПИЛЕВСКАЯ 347 ж\д </v>
          </cell>
          <cell r="C4922" t="str">
            <v xml:space="preserve">Население </v>
          </cell>
          <cell r="D4922">
            <v>4637</v>
          </cell>
          <cell r="E4922">
            <v>16843</v>
          </cell>
          <cell r="F4922">
            <v>18411.54</v>
          </cell>
          <cell r="G4922">
            <v>0.37</v>
          </cell>
          <cell r="H4922">
            <v>1.19</v>
          </cell>
          <cell r="I4922">
            <v>4.5999999999999996</v>
          </cell>
          <cell r="J4922" t="str">
            <v xml:space="preserve">5 </v>
          </cell>
          <cell r="K4922">
            <v>167</v>
          </cell>
          <cell r="L4922">
            <v>0.316</v>
          </cell>
          <cell r="M4922">
            <v>-19</v>
          </cell>
          <cell r="N4922">
            <v>18</v>
          </cell>
          <cell r="O4922">
            <v>1</v>
          </cell>
          <cell r="P4922">
            <v>461.35399999999998</v>
          </cell>
          <cell r="Q4922">
            <v>461.39600000000002</v>
          </cell>
          <cell r="R4922">
            <v>461.39600000000002</v>
          </cell>
        </row>
        <row r="4923">
          <cell r="A4923" t="str">
            <v xml:space="preserve">Рашпилев.329 </v>
          </cell>
          <cell r="B4923" t="str">
            <v xml:space="preserve">Рашпилевской 347 балконы </v>
          </cell>
          <cell r="C4923" t="str">
            <v xml:space="preserve">Население </v>
          </cell>
          <cell r="D4923">
            <v>129</v>
          </cell>
          <cell r="E4923">
            <v>0</v>
          </cell>
          <cell r="F4923">
            <v>70.5</v>
          </cell>
          <cell r="G4923">
            <v>0.37</v>
          </cell>
          <cell r="H4923">
            <v>1.19</v>
          </cell>
          <cell r="I4923">
            <v>4.5999999999999996</v>
          </cell>
          <cell r="J4923" t="str">
            <v xml:space="preserve">5 </v>
          </cell>
          <cell r="K4923">
            <v>167</v>
          </cell>
          <cell r="L4923">
            <v>1.2100000000000001E-3</v>
          </cell>
          <cell r="M4923">
            <v>-19</v>
          </cell>
          <cell r="N4923">
            <v>18</v>
          </cell>
          <cell r="O4923">
            <v>1</v>
          </cell>
          <cell r="P4923">
            <v>1.7669999999999999</v>
          </cell>
          <cell r="Q4923">
            <v>12.836</v>
          </cell>
          <cell r="R4923">
            <v>12.836</v>
          </cell>
        </row>
        <row r="4924">
          <cell r="A4924" t="str">
            <v xml:space="preserve">Рашпилев.329 </v>
          </cell>
          <cell r="B4924" t="str">
            <v xml:space="preserve">Тургенева 211 ж\д </v>
          </cell>
          <cell r="C4924" t="str">
            <v xml:space="preserve">Население </v>
          </cell>
          <cell r="D4924">
            <v>2964.8</v>
          </cell>
          <cell r="E4924">
            <v>13341</v>
          </cell>
          <cell r="F4924">
            <v>13341.37</v>
          </cell>
          <cell r="G4924">
            <v>0.37</v>
          </cell>
          <cell r="H4924">
            <v>1.19</v>
          </cell>
          <cell r="I4924">
            <v>4.5999999999999996</v>
          </cell>
          <cell r="J4924" t="str">
            <v xml:space="preserve">5 </v>
          </cell>
          <cell r="K4924">
            <v>167</v>
          </cell>
          <cell r="L4924">
            <v>0.22898000000000002</v>
          </cell>
          <cell r="M4924">
            <v>-19</v>
          </cell>
          <cell r="N4924">
            <v>18</v>
          </cell>
          <cell r="O4924">
            <v>1</v>
          </cell>
          <cell r="P4924">
            <v>334.30599999999998</v>
          </cell>
          <cell r="Q4924">
            <v>295.005</v>
          </cell>
          <cell r="R4924">
            <v>295.005</v>
          </cell>
        </row>
        <row r="4925">
          <cell r="A4925" t="str">
            <v xml:space="preserve">Рашпилев.329 </v>
          </cell>
          <cell r="B4925" t="str">
            <v xml:space="preserve">Тургенева 209 ж\д </v>
          </cell>
          <cell r="C4925" t="str">
            <v xml:space="preserve">Население </v>
          </cell>
          <cell r="D4925">
            <v>2550.1</v>
          </cell>
          <cell r="E4925">
            <v>11475</v>
          </cell>
          <cell r="F4925">
            <v>11475.28</v>
          </cell>
          <cell r="G4925">
            <v>0.37</v>
          </cell>
          <cell r="H4925">
            <v>1.19</v>
          </cell>
          <cell r="I4925">
            <v>4.5999999999999996</v>
          </cell>
          <cell r="J4925" t="str">
            <v xml:space="preserve">5 </v>
          </cell>
          <cell r="K4925">
            <v>167</v>
          </cell>
          <cell r="L4925">
            <v>0.19695199999999999</v>
          </cell>
          <cell r="M4925">
            <v>-19</v>
          </cell>
          <cell r="N4925">
            <v>18</v>
          </cell>
          <cell r="O4925">
            <v>1</v>
          </cell>
          <cell r="P4925">
            <v>287.54599999999999</v>
          </cell>
          <cell r="Q4925">
            <v>253.745</v>
          </cell>
          <cell r="R4925">
            <v>253.745</v>
          </cell>
        </row>
        <row r="4926">
          <cell r="A4926" t="str">
            <v xml:space="preserve">Рашпилев.329 </v>
          </cell>
          <cell r="B4926" t="str">
            <v xml:space="preserve">Тургенева 209 прист.кв.1 </v>
          </cell>
          <cell r="C4926" t="str">
            <v xml:space="preserve">Население </v>
          </cell>
          <cell r="D4926">
            <v>11.4</v>
          </cell>
          <cell r="E4926">
            <v>42</v>
          </cell>
          <cell r="F4926">
            <v>42.24</v>
          </cell>
          <cell r="G4926">
            <v>0.37</v>
          </cell>
          <cell r="H4926">
            <v>1.19</v>
          </cell>
          <cell r="I4926">
            <v>4.5999999999999996</v>
          </cell>
          <cell r="J4926" t="str">
            <v xml:space="preserve">5 </v>
          </cell>
          <cell r="K4926">
            <v>167</v>
          </cell>
          <cell r="L4926">
            <v>7.2499999999999995E-4</v>
          </cell>
          <cell r="M4926">
            <v>-19</v>
          </cell>
          <cell r="N4926">
            <v>18</v>
          </cell>
          <cell r="O4926">
            <v>1</v>
          </cell>
          <cell r="P4926">
            <v>1.0589999999999999</v>
          </cell>
          <cell r="Q4926">
            <v>1.133</v>
          </cell>
          <cell r="R4926">
            <v>1.133</v>
          </cell>
        </row>
        <row r="4927">
          <cell r="A4927" t="str">
            <v xml:space="preserve">Рашпилев.329 </v>
          </cell>
          <cell r="B4927" t="str">
            <v xml:space="preserve">Тургенева 209 прист.кв.3 </v>
          </cell>
          <cell r="C4927" t="str">
            <v xml:space="preserve">Население </v>
          </cell>
          <cell r="D4927">
            <v>14.9</v>
          </cell>
          <cell r="E4927">
            <v>55</v>
          </cell>
          <cell r="F4927">
            <v>55.35</v>
          </cell>
          <cell r="G4927">
            <v>0.37</v>
          </cell>
          <cell r="H4927">
            <v>1.19</v>
          </cell>
          <cell r="I4927">
            <v>4.5999999999999996</v>
          </cell>
          <cell r="J4927" t="str">
            <v xml:space="preserve">5 </v>
          </cell>
          <cell r="K4927">
            <v>167</v>
          </cell>
          <cell r="L4927">
            <v>9.5000000000000011E-4</v>
          </cell>
          <cell r="M4927">
            <v>-19</v>
          </cell>
          <cell r="N4927">
            <v>18</v>
          </cell>
          <cell r="O4927">
            <v>1</v>
          </cell>
          <cell r="P4927">
            <v>1.387</v>
          </cell>
          <cell r="Q4927">
            <v>1.4809999999999999</v>
          </cell>
          <cell r="R4927">
            <v>1.4809999999999999</v>
          </cell>
        </row>
        <row r="4928">
          <cell r="A4928" t="str">
            <v xml:space="preserve">Рашпилев.329 </v>
          </cell>
          <cell r="B4928" t="str">
            <v xml:space="preserve">Тургенева 209 прист.кв.4 </v>
          </cell>
          <cell r="C4928" t="str">
            <v xml:space="preserve">Население </v>
          </cell>
          <cell r="D4928">
            <v>13.9</v>
          </cell>
          <cell r="E4928">
            <v>52</v>
          </cell>
          <cell r="F4928">
            <v>51.51</v>
          </cell>
          <cell r="G4928">
            <v>0.37</v>
          </cell>
          <cell r="H4928">
            <v>1.19</v>
          </cell>
          <cell r="I4928">
            <v>4.5999999999999996</v>
          </cell>
          <cell r="J4928" t="str">
            <v xml:space="preserve">5 </v>
          </cell>
          <cell r="K4928">
            <v>167</v>
          </cell>
          <cell r="L4928">
            <v>8.8399999999999991E-4</v>
          </cell>
          <cell r="M4928">
            <v>-19</v>
          </cell>
          <cell r="N4928">
            <v>18</v>
          </cell>
          <cell r="O4928">
            <v>1</v>
          </cell>
          <cell r="P4928">
            <v>1.2909999999999999</v>
          </cell>
          <cell r="Q4928">
            <v>1.3820000000000001</v>
          </cell>
          <cell r="R4928">
            <v>1.3820000000000001</v>
          </cell>
        </row>
        <row r="4929">
          <cell r="A4929" t="str">
            <v xml:space="preserve">Рашпилев.329 </v>
          </cell>
          <cell r="B4929" t="str">
            <v xml:space="preserve">Тургенева 209 прист.кв.6 </v>
          </cell>
          <cell r="C4929" t="str">
            <v xml:space="preserve">Население </v>
          </cell>
          <cell r="D4929">
            <v>14.1</v>
          </cell>
          <cell r="E4929">
            <v>52</v>
          </cell>
          <cell r="F4929">
            <v>52.26</v>
          </cell>
          <cell r="G4929">
            <v>0.37</v>
          </cell>
          <cell r="H4929">
            <v>1.19</v>
          </cell>
          <cell r="I4929">
            <v>4.5999999999999996</v>
          </cell>
          <cell r="J4929" t="str">
            <v xml:space="preserve">5 </v>
          </cell>
          <cell r="K4929">
            <v>167</v>
          </cell>
          <cell r="L4929">
            <v>8.9700000000000001E-4</v>
          </cell>
          <cell r="M4929">
            <v>-19</v>
          </cell>
          <cell r="N4929">
            <v>18</v>
          </cell>
          <cell r="O4929">
            <v>1</v>
          </cell>
          <cell r="P4929">
            <v>1.31</v>
          </cell>
          <cell r="Q4929">
            <v>1.4039999999999999</v>
          </cell>
          <cell r="R4929">
            <v>1.4039999999999999</v>
          </cell>
        </row>
        <row r="4930">
          <cell r="A4930" t="str">
            <v xml:space="preserve">Рашпилев.329 </v>
          </cell>
          <cell r="B4930" t="str">
            <v xml:space="preserve">Тургенева 215 ж\д </v>
          </cell>
          <cell r="C4930" t="str">
            <v xml:space="preserve">Население </v>
          </cell>
          <cell r="D4930">
            <v>2982.9</v>
          </cell>
          <cell r="E4930">
            <v>13423</v>
          </cell>
          <cell r="F4930">
            <v>13422.88</v>
          </cell>
          <cell r="G4930">
            <v>0.37</v>
          </cell>
          <cell r="H4930">
            <v>1.19</v>
          </cell>
          <cell r="I4930">
            <v>4.5999999999999996</v>
          </cell>
          <cell r="J4930" t="str">
            <v xml:space="preserve">5 </v>
          </cell>
          <cell r="K4930">
            <v>167</v>
          </cell>
          <cell r="L4930">
            <v>0.230379</v>
          </cell>
          <cell r="M4930">
            <v>-19</v>
          </cell>
          <cell r="N4930">
            <v>18</v>
          </cell>
          <cell r="O4930">
            <v>1</v>
          </cell>
          <cell r="P4930">
            <v>336.34899999999999</v>
          </cell>
          <cell r="Q4930">
            <v>296.80700000000002</v>
          </cell>
          <cell r="R4930">
            <v>296.80700000000002</v>
          </cell>
        </row>
        <row r="4931">
          <cell r="A4931" t="str">
            <v xml:space="preserve">Рашпилев.329 </v>
          </cell>
          <cell r="B4931" t="str">
            <v xml:space="preserve">Тургенева 199/1 Ж/д </v>
          </cell>
          <cell r="C4931" t="str">
            <v xml:space="preserve">Население </v>
          </cell>
          <cell r="D4931">
            <v>13578.8</v>
          </cell>
          <cell r="E4931">
            <v>56228</v>
          </cell>
          <cell r="F4931">
            <v>56228</v>
          </cell>
          <cell r="G4931">
            <v>0.35</v>
          </cell>
          <cell r="H4931">
            <v>1.19</v>
          </cell>
          <cell r="I4931">
            <v>4.5999999999999996</v>
          </cell>
          <cell r="J4931" t="str">
            <v xml:space="preserve">10 </v>
          </cell>
          <cell r="K4931">
            <v>167</v>
          </cell>
          <cell r="L4931">
            <v>0.78028000000000008</v>
          </cell>
          <cell r="M4931">
            <v>-19</v>
          </cell>
          <cell r="N4931">
            <v>18</v>
          </cell>
          <cell r="O4931">
            <v>1</v>
          </cell>
          <cell r="P4931">
            <v>1139.19</v>
          </cell>
          <cell r="Q4931">
            <v>1351.1320000000001</v>
          </cell>
          <cell r="R4931">
            <v>1351.1320000000001</v>
          </cell>
        </row>
        <row r="4932">
          <cell r="A4932" t="str">
            <v xml:space="preserve">Рашпилев.329 </v>
          </cell>
          <cell r="B4932" t="str">
            <v xml:space="preserve">Рашпилевская 331 ж\д </v>
          </cell>
          <cell r="C4932" t="str">
            <v xml:space="preserve">Население </v>
          </cell>
          <cell r="D4932">
            <v>4492.5</v>
          </cell>
          <cell r="E4932">
            <v>17930</v>
          </cell>
          <cell r="F4932">
            <v>17930</v>
          </cell>
          <cell r="G4932">
            <v>0.37</v>
          </cell>
          <cell r="H4932">
            <v>1.19</v>
          </cell>
          <cell r="I4932">
            <v>4.5999999999999996</v>
          </cell>
          <cell r="J4932" t="str">
            <v xml:space="preserve">5 </v>
          </cell>
          <cell r="K4932">
            <v>167</v>
          </cell>
          <cell r="L4932">
            <v>0.29202</v>
          </cell>
          <cell r="M4932">
            <v>-19</v>
          </cell>
          <cell r="N4932">
            <v>18</v>
          </cell>
          <cell r="O4932">
            <v>1</v>
          </cell>
          <cell r="P4932">
            <v>426.34199999999998</v>
          </cell>
          <cell r="Q4932">
            <v>447.01900000000001</v>
          </cell>
          <cell r="R4932">
            <v>447.01900000000001</v>
          </cell>
        </row>
        <row r="4933">
          <cell r="A4933" t="str">
            <v xml:space="preserve">Рашпилев.329 </v>
          </cell>
          <cell r="B4933" t="str">
            <v xml:space="preserve">Тургенева 140/1 Магазин </v>
          </cell>
          <cell r="C4933" t="str">
            <v xml:space="preserve">Прочие </v>
          </cell>
          <cell r="D4933">
            <v>605.79999999999995</v>
          </cell>
          <cell r="E4933">
            <v>2752</v>
          </cell>
          <cell r="F4933">
            <v>2752</v>
          </cell>
          <cell r="G4933">
            <v>0</v>
          </cell>
          <cell r="H4933">
            <v>1.19</v>
          </cell>
          <cell r="I4933">
            <v>4.5999999999999996</v>
          </cell>
          <cell r="J4933" t="str">
            <v xml:space="preserve"> </v>
          </cell>
          <cell r="K4933">
            <v>167</v>
          </cell>
          <cell r="L4933">
            <v>3.6874999999999998E-2</v>
          </cell>
          <cell r="M4933">
            <v>-19</v>
          </cell>
          <cell r="N4933">
            <v>16</v>
          </cell>
          <cell r="O4933">
            <v>1</v>
          </cell>
          <cell r="P4933">
            <v>48.466999999999999</v>
          </cell>
          <cell r="Q4933">
            <v>0</v>
          </cell>
          <cell r="R4933">
            <v>48.466999999999999</v>
          </cell>
        </row>
        <row r="4934">
          <cell r="A4934" t="str">
            <v xml:space="preserve">Рашпилев.329 </v>
          </cell>
          <cell r="B4934" t="str">
            <v xml:space="preserve">Рашпилевская 341 Раб.общ </v>
          </cell>
          <cell r="C4934" t="str">
            <v xml:space="preserve">ИТП Население </v>
          </cell>
          <cell r="D4934">
            <v>3360.1</v>
          </cell>
          <cell r="E4934">
            <v>15126</v>
          </cell>
          <cell r="F4934">
            <v>15120.65</v>
          </cell>
          <cell r="G4934">
            <v>0.37</v>
          </cell>
          <cell r="H4934">
            <v>1.19</v>
          </cell>
          <cell r="I4934">
            <v>4.5999999999999996</v>
          </cell>
          <cell r="J4934" t="str">
            <v xml:space="preserve">5 </v>
          </cell>
          <cell r="K4934">
            <v>167</v>
          </cell>
          <cell r="L4934">
            <v>0.25951799999999997</v>
          </cell>
          <cell r="M4934">
            <v>-19</v>
          </cell>
          <cell r="N4934">
            <v>18</v>
          </cell>
          <cell r="O4934">
            <v>1</v>
          </cell>
          <cell r="P4934">
            <v>378.89100000000002</v>
          </cell>
          <cell r="Q4934">
            <v>334.34199999999998</v>
          </cell>
          <cell r="R4934">
            <v>334.34199999999998</v>
          </cell>
        </row>
        <row r="4935">
          <cell r="A4935" t="str">
            <v xml:space="preserve">Рашпилев.329 </v>
          </cell>
          <cell r="B4935" t="str">
            <v xml:space="preserve">Тургенева 199/2 подвал </v>
          </cell>
          <cell r="C4935" t="str">
            <v xml:space="preserve">Прочие </v>
          </cell>
          <cell r="D4935">
            <v>30.5</v>
          </cell>
          <cell r="E4935">
            <v>1631</v>
          </cell>
          <cell r="F4935">
            <v>113.1</v>
          </cell>
          <cell r="G4935">
            <v>0</v>
          </cell>
          <cell r="H4935">
            <v>1.19</v>
          </cell>
          <cell r="I4935">
            <v>4.5999999999999996</v>
          </cell>
          <cell r="J4935" t="str">
            <v xml:space="preserve">10 </v>
          </cell>
          <cell r="K4935">
            <v>167</v>
          </cell>
          <cell r="L4935">
            <v>7.7000000000000007E-4</v>
          </cell>
          <cell r="M4935">
            <v>-19</v>
          </cell>
          <cell r="N4935">
            <v>18</v>
          </cell>
          <cell r="O4935">
            <v>1</v>
          </cell>
          <cell r="P4935">
            <v>1.1240000000000001</v>
          </cell>
          <cell r="Q4935">
            <v>0</v>
          </cell>
          <cell r="R4935">
            <v>1.1240000000000001</v>
          </cell>
        </row>
        <row r="4936">
          <cell r="A4936" t="str">
            <v xml:space="preserve">Рашпилев.329 </v>
          </cell>
          <cell r="B4936" t="str">
            <v xml:space="preserve">Тургенева 199/2 3-я очер. </v>
          </cell>
          <cell r="C4936" t="str">
            <v xml:space="preserve">Население </v>
          </cell>
          <cell r="D4936">
            <v>4171.1000000000004</v>
          </cell>
          <cell r="E4936">
            <v>20291</v>
          </cell>
          <cell r="F4936">
            <v>9934.07</v>
          </cell>
          <cell r="G4936">
            <v>0.37</v>
          </cell>
          <cell r="H4936">
            <v>1.19</v>
          </cell>
          <cell r="I4936">
            <v>4.5999999999999996</v>
          </cell>
          <cell r="J4936" t="str">
            <v xml:space="preserve">10 </v>
          </cell>
          <cell r="K4936">
            <v>167</v>
          </cell>
          <cell r="L4936">
            <v>0.17050000000000001</v>
          </cell>
          <cell r="M4936">
            <v>-19</v>
          </cell>
          <cell r="N4936">
            <v>18</v>
          </cell>
          <cell r="O4936">
            <v>1</v>
          </cell>
          <cell r="P4936">
            <v>248.92500000000001</v>
          </cell>
          <cell r="Q4936">
            <v>415.03899999999999</v>
          </cell>
          <cell r="R4936">
            <v>415.03899999999999</v>
          </cell>
        </row>
        <row r="4937">
          <cell r="A4937" t="str">
            <v xml:space="preserve">Рашпилев.329 </v>
          </cell>
          <cell r="B4937" t="str">
            <v xml:space="preserve">Тургенева 148/1 Парикмахерская </v>
          </cell>
          <cell r="C4937" t="str">
            <v xml:space="preserve">Прочие </v>
          </cell>
          <cell r="D4937">
            <v>18.489999999999998</v>
          </cell>
          <cell r="E4937">
            <v>0</v>
          </cell>
          <cell r="F4937">
            <v>83.22</v>
          </cell>
          <cell r="G4937">
            <v>0.43</v>
          </cell>
          <cell r="H4937">
            <v>1.19</v>
          </cell>
          <cell r="I4937">
            <v>4.5999999999999996</v>
          </cell>
          <cell r="J4937" t="str">
            <v xml:space="preserve"> </v>
          </cell>
          <cell r="K4937">
            <v>167</v>
          </cell>
          <cell r="L4937">
            <v>1.6600000000000002E-3</v>
          </cell>
          <cell r="M4937">
            <v>-19</v>
          </cell>
          <cell r="N4937">
            <v>18</v>
          </cell>
          <cell r="O4937">
            <v>1</v>
          </cell>
          <cell r="P4937">
            <v>2.4220000000000002</v>
          </cell>
          <cell r="Q4937">
            <v>0</v>
          </cell>
          <cell r="R4937">
            <v>2.4220000000000002</v>
          </cell>
        </row>
        <row r="4938">
          <cell r="A4938" t="str">
            <v xml:space="preserve">Рашпилев.329 </v>
          </cell>
          <cell r="B4938" t="str">
            <v xml:space="preserve">Тургенева 215/1 Маг </v>
          </cell>
          <cell r="C4938" t="str">
            <v xml:space="preserve">Прочие </v>
          </cell>
          <cell r="D4938">
            <v>156.66999999999999</v>
          </cell>
          <cell r="E4938">
            <v>0</v>
          </cell>
          <cell r="F4938">
            <v>705.03</v>
          </cell>
          <cell r="G4938">
            <v>0.38</v>
          </cell>
          <cell r="H4938">
            <v>1.19</v>
          </cell>
          <cell r="I4938">
            <v>4.5999999999999996</v>
          </cell>
          <cell r="J4938" t="str">
            <v xml:space="preserve"> </v>
          </cell>
          <cell r="K4938">
            <v>167</v>
          </cell>
          <cell r="L4938">
            <v>1.1420000000000001E-2</v>
          </cell>
          <cell r="M4938">
            <v>-19</v>
          </cell>
          <cell r="N4938">
            <v>15</v>
          </cell>
          <cell r="O4938">
            <v>1</v>
          </cell>
          <cell r="P4938">
            <v>14.105</v>
          </cell>
          <cell r="Q4938">
            <v>0</v>
          </cell>
          <cell r="R4938">
            <v>14.105</v>
          </cell>
        </row>
        <row r="4939">
          <cell r="A4939" t="str">
            <v xml:space="preserve">Рашпилев.329 </v>
          </cell>
          <cell r="B4939" t="str">
            <v xml:space="preserve">Тургенева 185 Д/С 213 </v>
          </cell>
          <cell r="C4939" t="str">
            <v xml:space="preserve">Бюджет </v>
          </cell>
          <cell r="D4939">
            <v>3817.7</v>
          </cell>
          <cell r="E4939">
            <v>9884</v>
          </cell>
          <cell r="F4939">
            <v>16798.580000000002</v>
          </cell>
          <cell r="G4939">
            <v>0.34</v>
          </cell>
          <cell r="H4939">
            <v>1.19</v>
          </cell>
          <cell r="I4939">
            <v>4.5999999999999996</v>
          </cell>
          <cell r="J4939" t="str">
            <v xml:space="preserve"> </v>
          </cell>
          <cell r="K4939">
            <v>167</v>
          </cell>
          <cell r="L4939">
            <v>0.27700000000000002</v>
          </cell>
          <cell r="M4939">
            <v>-19</v>
          </cell>
          <cell r="N4939">
            <v>20</v>
          </cell>
          <cell r="O4939">
            <v>1</v>
          </cell>
          <cell r="P4939">
            <v>440.608</v>
          </cell>
          <cell r="Q4939">
            <v>0</v>
          </cell>
          <cell r="R4939">
            <v>440.608</v>
          </cell>
        </row>
        <row r="4940">
          <cell r="A4940" t="str">
            <v xml:space="preserve">Рашпилев.329 </v>
          </cell>
          <cell r="B4940" t="str">
            <v xml:space="preserve">Тургенева 189 ДО № 8619/0100 </v>
          </cell>
          <cell r="C4940" t="str">
            <v xml:space="preserve">Прочие </v>
          </cell>
          <cell r="D4940">
            <v>336.4</v>
          </cell>
          <cell r="E4940">
            <v>0</v>
          </cell>
          <cell r="F4940">
            <v>1130.3</v>
          </cell>
          <cell r="G4940">
            <v>0.37</v>
          </cell>
          <cell r="H4940">
            <v>1.19</v>
          </cell>
          <cell r="I4940">
            <v>4.5999999999999996</v>
          </cell>
          <cell r="J4940" t="str">
            <v xml:space="preserve"> </v>
          </cell>
          <cell r="K4940">
            <v>167</v>
          </cell>
          <cell r="L4940">
            <v>1.9400000000000001E-2</v>
          </cell>
          <cell r="M4940">
            <v>-19</v>
          </cell>
          <cell r="N4940">
            <v>18</v>
          </cell>
          <cell r="O4940">
            <v>1</v>
          </cell>
          <cell r="P4940">
            <v>28.323</v>
          </cell>
          <cell r="Q4940">
            <v>0</v>
          </cell>
          <cell r="R4940">
            <v>28.323</v>
          </cell>
        </row>
        <row r="4941">
          <cell r="A4941" t="str">
            <v xml:space="preserve">Рашпилев.329 </v>
          </cell>
          <cell r="B4941" t="str">
            <v xml:space="preserve">Тургенева 140 Библиотека Толстого </v>
          </cell>
          <cell r="C4941" t="str">
            <v xml:space="preserve">Бюджет </v>
          </cell>
          <cell r="D4941">
            <v>566.25</v>
          </cell>
          <cell r="E4941">
            <v>4140</v>
          </cell>
          <cell r="F4941">
            <v>2548.13</v>
          </cell>
          <cell r="G4941">
            <v>0.43</v>
          </cell>
          <cell r="H4941">
            <v>1.19</v>
          </cell>
          <cell r="I4941">
            <v>4.5999999999999996</v>
          </cell>
          <cell r="J4941" t="str">
            <v xml:space="preserve"> </v>
          </cell>
          <cell r="K4941">
            <v>167</v>
          </cell>
          <cell r="L4941">
            <v>5.0825999999999996E-2</v>
          </cell>
          <cell r="M4941">
            <v>-19</v>
          </cell>
          <cell r="N4941">
            <v>18</v>
          </cell>
          <cell r="O4941">
            <v>1</v>
          </cell>
          <cell r="P4941">
            <v>74.204999999999998</v>
          </cell>
          <cell r="Q4941">
            <v>0</v>
          </cell>
          <cell r="R4941">
            <v>74.204999999999998</v>
          </cell>
        </row>
        <row r="4942">
          <cell r="A4942" t="str">
            <v xml:space="preserve">Рашпилев.329 </v>
          </cell>
          <cell r="B4942" t="str">
            <v xml:space="preserve">Тургенева 152 ж/д </v>
          </cell>
          <cell r="C4942" t="str">
            <v xml:space="preserve">Население </v>
          </cell>
          <cell r="D4942">
            <v>4361.8999999999996</v>
          </cell>
          <cell r="E4942">
            <v>12310</v>
          </cell>
          <cell r="F4942">
            <v>12310</v>
          </cell>
          <cell r="G4942">
            <v>0.38</v>
          </cell>
          <cell r="H4942">
            <v>1.19</v>
          </cell>
          <cell r="I4942">
            <v>4.5999999999999996</v>
          </cell>
          <cell r="J4942" t="str">
            <v xml:space="preserve">5 </v>
          </cell>
          <cell r="K4942">
            <v>167</v>
          </cell>
          <cell r="L4942">
            <v>0.17388899999999999</v>
          </cell>
          <cell r="M4942">
            <v>-19</v>
          </cell>
          <cell r="N4942">
            <v>18</v>
          </cell>
          <cell r="O4942">
            <v>1</v>
          </cell>
          <cell r="P4942">
            <v>253.874</v>
          </cell>
          <cell r="Q4942">
            <v>434.02300000000002</v>
          </cell>
          <cell r="R4942">
            <v>434.02300000000002</v>
          </cell>
        </row>
        <row r="4943">
          <cell r="A4943" t="str">
            <v xml:space="preserve">Рашпилев.329 </v>
          </cell>
          <cell r="B4943" t="str">
            <v xml:space="preserve">Тургенева 195а лит "Б" </v>
          </cell>
          <cell r="C4943" t="str">
            <v xml:space="preserve">Бюджет </v>
          </cell>
          <cell r="D4943">
            <v>629.54</v>
          </cell>
          <cell r="E4943">
            <v>0</v>
          </cell>
          <cell r="F4943">
            <v>2329.29</v>
          </cell>
          <cell r="G4943">
            <v>0.33</v>
          </cell>
          <cell r="H4943">
            <v>1.19</v>
          </cell>
          <cell r="I4943">
            <v>4.5999999999999996</v>
          </cell>
          <cell r="J4943" t="str">
            <v xml:space="preserve"> </v>
          </cell>
          <cell r="K4943">
            <v>167</v>
          </cell>
          <cell r="L4943">
            <v>3.5656E-2</v>
          </cell>
          <cell r="M4943">
            <v>-19</v>
          </cell>
          <cell r="N4943">
            <v>18</v>
          </cell>
          <cell r="O4943">
            <v>1</v>
          </cell>
          <cell r="P4943">
            <v>52.057000000000002</v>
          </cell>
          <cell r="Q4943">
            <v>0</v>
          </cell>
          <cell r="R4943">
            <v>52.057000000000002</v>
          </cell>
        </row>
        <row r="4944">
          <cell r="A4944" t="str">
            <v xml:space="preserve">Рашпилев.329 </v>
          </cell>
          <cell r="B4944" t="str">
            <v xml:space="preserve">Тургенева 195а лит "В" </v>
          </cell>
          <cell r="C4944" t="str">
            <v xml:space="preserve">Бюджет </v>
          </cell>
          <cell r="D4944">
            <v>318.95</v>
          </cell>
          <cell r="E4944">
            <v>0</v>
          </cell>
          <cell r="F4944">
            <v>1180.1300000000001</v>
          </cell>
          <cell r="G4944">
            <v>0.33</v>
          </cell>
          <cell r="H4944">
            <v>1.19</v>
          </cell>
          <cell r="I4944">
            <v>4.5999999999999996</v>
          </cell>
          <cell r="J4944" t="str">
            <v xml:space="preserve"> </v>
          </cell>
          <cell r="K4944">
            <v>167</v>
          </cell>
          <cell r="L4944">
            <v>1.8064999999999998E-2</v>
          </cell>
          <cell r="M4944">
            <v>-19</v>
          </cell>
          <cell r="N4944">
            <v>18</v>
          </cell>
          <cell r="O4944">
            <v>1</v>
          </cell>
          <cell r="P4944">
            <v>26.375</v>
          </cell>
          <cell r="Q4944">
            <v>0</v>
          </cell>
          <cell r="R4944">
            <v>26.375</v>
          </cell>
        </row>
        <row r="4945">
          <cell r="A4945" t="str">
            <v xml:space="preserve">Рашпилев.329 </v>
          </cell>
          <cell r="B4945" t="str">
            <v xml:space="preserve">Тургенева 150/1 Клиника На здоровье </v>
          </cell>
          <cell r="C4945" t="str">
            <v xml:space="preserve">Прочие </v>
          </cell>
          <cell r="D4945">
            <v>568.89</v>
          </cell>
          <cell r="E4945">
            <v>0</v>
          </cell>
          <cell r="F4945">
            <v>2559.9899999999998</v>
          </cell>
          <cell r="G4945">
            <v>0.4</v>
          </cell>
          <cell r="H4945">
            <v>1.19</v>
          </cell>
          <cell r="I4945">
            <v>4.5999999999999996</v>
          </cell>
          <cell r="J4945" t="str">
            <v xml:space="preserve"> </v>
          </cell>
          <cell r="K4945">
            <v>167</v>
          </cell>
          <cell r="L4945">
            <v>4.7500000000000001E-2</v>
          </cell>
          <cell r="M4945">
            <v>-19</v>
          </cell>
          <cell r="N4945">
            <v>18</v>
          </cell>
          <cell r="O4945">
            <v>1</v>
          </cell>
          <cell r="P4945">
            <v>69.347999999999999</v>
          </cell>
          <cell r="Q4945">
            <v>0</v>
          </cell>
          <cell r="R4945">
            <v>69.347999999999999</v>
          </cell>
        </row>
        <row r="4946">
          <cell r="A4946" t="str">
            <v xml:space="preserve">Рашпилев.329 </v>
          </cell>
          <cell r="B4946" t="str">
            <v xml:space="preserve">Тургенева 215/1 кв1 ж/д </v>
          </cell>
          <cell r="C4946" t="str">
            <v xml:space="preserve">Население </v>
          </cell>
          <cell r="D4946">
            <v>156.19999999999999</v>
          </cell>
          <cell r="E4946">
            <v>768</v>
          </cell>
          <cell r="F4946">
            <v>768</v>
          </cell>
          <cell r="G4946">
            <v>0.38</v>
          </cell>
          <cell r="H4946">
            <v>1.19</v>
          </cell>
          <cell r="I4946">
            <v>4.5999999999999996</v>
          </cell>
          <cell r="J4946" t="str">
            <v xml:space="preserve">5 </v>
          </cell>
          <cell r="K4946">
            <v>167</v>
          </cell>
          <cell r="L4946">
            <v>1.7850000000000001E-2</v>
          </cell>
          <cell r="M4946">
            <v>-19</v>
          </cell>
          <cell r="N4946">
            <v>18</v>
          </cell>
          <cell r="O4946">
            <v>1</v>
          </cell>
          <cell r="P4946">
            <v>26.061</v>
          </cell>
          <cell r="Q4946">
            <v>15.544</v>
          </cell>
          <cell r="R4946">
            <v>15.544</v>
          </cell>
        </row>
        <row r="4947">
          <cell r="A4947" t="str">
            <v xml:space="preserve">Рашпилев.329 </v>
          </cell>
          <cell r="B4947" t="str">
            <v xml:space="preserve">Рашпилевская 331 п/о 51 </v>
          </cell>
          <cell r="C4947" t="str">
            <v xml:space="preserve">Прочие </v>
          </cell>
          <cell r="D4947">
            <v>244</v>
          </cell>
          <cell r="E4947">
            <v>0</v>
          </cell>
          <cell r="F4947">
            <v>649.74</v>
          </cell>
          <cell r="G4947">
            <v>0.43</v>
          </cell>
          <cell r="H4947">
            <v>1.19</v>
          </cell>
          <cell r="I4947">
            <v>4.5999999999999996</v>
          </cell>
          <cell r="J4947" t="str">
            <v xml:space="preserve"> </v>
          </cell>
          <cell r="K4947">
            <v>167</v>
          </cell>
          <cell r="L4947">
            <v>1.2960000000000001E-2</v>
          </cell>
          <cell r="M4947">
            <v>-19</v>
          </cell>
          <cell r="N4947">
            <v>18</v>
          </cell>
          <cell r="O4947">
            <v>1</v>
          </cell>
          <cell r="P4947">
            <v>18.920999999999999</v>
          </cell>
          <cell r="Q4947">
            <v>0</v>
          </cell>
          <cell r="R4947">
            <v>18.920999999999999</v>
          </cell>
        </row>
        <row r="4948">
          <cell r="A4948" t="str">
            <v xml:space="preserve">Рашпилев.329 </v>
          </cell>
          <cell r="B4948" t="str">
            <v xml:space="preserve">Тургенева 189 п/о (ЦО) </v>
          </cell>
          <cell r="C4948" t="str">
            <v xml:space="preserve">Прочие </v>
          </cell>
          <cell r="D4948">
            <v>577.72</v>
          </cell>
          <cell r="E4948">
            <v>1935</v>
          </cell>
          <cell r="F4948">
            <v>1935</v>
          </cell>
          <cell r="G4948">
            <v>0.38</v>
          </cell>
          <cell r="H4948">
            <v>1.19</v>
          </cell>
          <cell r="I4948">
            <v>4.5999999999999996</v>
          </cell>
          <cell r="J4948" t="str">
            <v xml:space="preserve"> </v>
          </cell>
          <cell r="K4948">
            <v>167</v>
          </cell>
          <cell r="L4948">
            <v>4.4620000000000007E-2</v>
          </cell>
          <cell r="M4948">
            <v>-19</v>
          </cell>
          <cell r="N4948">
            <v>18</v>
          </cell>
          <cell r="O4948">
            <v>1</v>
          </cell>
          <cell r="P4948">
            <v>65.144000000000005</v>
          </cell>
          <cell r="Q4948">
            <v>0</v>
          </cell>
          <cell r="R4948">
            <v>65.144000000000005</v>
          </cell>
        </row>
        <row r="4949">
          <cell r="A4949" t="str">
            <v xml:space="preserve">Рашпилев.329 </v>
          </cell>
          <cell r="B4949" t="str">
            <v xml:space="preserve">Тургенева 215/1 3 эт Ж/д </v>
          </cell>
          <cell r="C4949" t="str">
            <v xml:space="preserve">Население </v>
          </cell>
          <cell r="D4949">
            <v>156.19999999999999</v>
          </cell>
          <cell r="E4949">
            <v>768</v>
          </cell>
          <cell r="F4949">
            <v>815.02</v>
          </cell>
          <cell r="G4949">
            <v>0.48</v>
          </cell>
          <cell r="H4949">
            <v>1.19</v>
          </cell>
          <cell r="I4949">
            <v>4.5999999999999996</v>
          </cell>
          <cell r="J4949" t="str">
            <v xml:space="preserve">5 </v>
          </cell>
          <cell r="K4949">
            <v>167</v>
          </cell>
          <cell r="L4949">
            <v>1.7850000000000001E-2</v>
          </cell>
          <cell r="M4949">
            <v>-19</v>
          </cell>
          <cell r="N4949">
            <v>18</v>
          </cell>
          <cell r="O4949">
            <v>1</v>
          </cell>
          <cell r="P4949">
            <v>26.061</v>
          </cell>
          <cell r="Q4949">
            <v>15.544</v>
          </cell>
          <cell r="R4949">
            <v>15.544</v>
          </cell>
        </row>
        <row r="4950">
          <cell r="A4950" t="str">
            <v xml:space="preserve">Рашпилев.329 </v>
          </cell>
          <cell r="B4950" t="str">
            <v xml:space="preserve">Тургенева 215/1 кв 3 </v>
          </cell>
          <cell r="C4950" t="str">
            <v xml:space="preserve">Население </v>
          </cell>
          <cell r="D4950">
            <v>155.30000000000001</v>
          </cell>
          <cell r="E4950">
            <v>768</v>
          </cell>
          <cell r="F4950">
            <v>768</v>
          </cell>
          <cell r="G4950">
            <v>0.48</v>
          </cell>
          <cell r="H4950">
            <v>1.19</v>
          </cell>
          <cell r="I4950">
            <v>4.5999999999999996</v>
          </cell>
          <cell r="J4950" t="str">
            <v xml:space="preserve">5 </v>
          </cell>
          <cell r="K4950">
            <v>167</v>
          </cell>
          <cell r="L4950">
            <v>1.7850000000000001E-2</v>
          </cell>
          <cell r="M4950">
            <v>-19</v>
          </cell>
          <cell r="N4950">
            <v>18</v>
          </cell>
          <cell r="O4950">
            <v>1</v>
          </cell>
          <cell r="P4950">
            <v>26.061</v>
          </cell>
          <cell r="Q4950">
            <v>15.451000000000001</v>
          </cell>
          <cell r="R4950">
            <v>15.451000000000001</v>
          </cell>
        </row>
        <row r="4951">
          <cell r="A4951" t="str">
            <v xml:space="preserve">Рашпилев.329 </v>
          </cell>
          <cell r="B4951" t="str">
            <v xml:space="preserve">Тургенева 215/1 кв.4 </v>
          </cell>
          <cell r="C4951" t="str">
            <v xml:space="preserve">Население </v>
          </cell>
          <cell r="D4951">
            <v>140.19999999999999</v>
          </cell>
          <cell r="E4951">
            <v>678</v>
          </cell>
          <cell r="F4951">
            <v>678</v>
          </cell>
          <cell r="G4951">
            <v>0.48</v>
          </cell>
          <cell r="H4951">
            <v>1.19</v>
          </cell>
          <cell r="I4951">
            <v>4.5999999999999996</v>
          </cell>
          <cell r="J4951" t="str">
            <v xml:space="preserve">5 </v>
          </cell>
          <cell r="K4951">
            <v>167</v>
          </cell>
          <cell r="L4951">
            <v>1.5770000000000003E-2</v>
          </cell>
          <cell r="M4951">
            <v>-19</v>
          </cell>
          <cell r="N4951">
            <v>18</v>
          </cell>
          <cell r="O4951">
            <v>1</v>
          </cell>
          <cell r="P4951">
            <v>23.024000000000001</v>
          </cell>
          <cell r="Q4951">
            <v>13.952</v>
          </cell>
          <cell r="R4951">
            <v>13.952</v>
          </cell>
        </row>
        <row r="4952">
          <cell r="A4952" t="str">
            <v xml:space="preserve">Рашпилев.329 </v>
          </cell>
          <cell r="B4952" t="str">
            <v xml:space="preserve">Рашпилевская 343 АПТ.396 </v>
          </cell>
          <cell r="C4952" t="str">
            <v xml:space="preserve">Прочие </v>
          </cell>
          <cell r="D4952">
            <v>596.30999999999995</v>
          </cell>
          <cell r="E4952">
            <v>2070</v>
          </cell>
          <cell r="F4952">
            <v>2683.38</v>
          </cell>
          <cell r="G4952">
            <v>0.38</v>
          </cell>
          <cell r="H4952">
            <v>1.19</v>
          </cell>
          <cell r="I4952">
            <v>4.5999999999999996</v>
          </cell>
          <cell r="J4952" t="str">
            <v xml:space="preserve"> </v>
          </cell>
          <cell r="K4952">
            <v>167</v>
          </cell>
          <cell r="L4952">
            <v>4.7300000000000002E-2</v>
          </cell>
          <cell r="M4952">
            <v>-19</v>
          </cell>
          <cell r="N4952">
            <v>18</v>
          </cell>
          <cell r="O4952">
            <v>1</v>
          </cell>
          <cell r="P4952">
            <v>69.057000000000002</v>
          </cell>
          <cell r="Q4952">
            <v>0</v>
          </cell>
          <cell r="R4952">
            <v>69.057000000000002</v>
          </cell>
        </row>
        <row r="4953">
          <cell r="A4953" t="str">
            <v xml:space="preserve">Рашпилев.329 </v>
          </cell>
          <cell r="B4953" t="str">
            <v xml:space="preserve">Дзержинского 115 </v>
          </cell>
          <cell r="C4953" t="str">
            <v xml:space="preserve">Жилзаказчик </v>
          </cell>
          <cell r="D4953">
            <v>5080</v>
          </cell>
          <cell r="E4953">
            <v>23837</v>
          </cell>
          <cell r="F4953">
            <v>24078</v>
          </cell>
          <cell r="G4953">
            <v>0.37</v>
          </cell>
          <cell r="H4953">
            <v>1.19</v>
          </cell>
          <cell r="I4953">
            <v>4.5999999999999996</v>
          </cell>
          <cell r="J4953" t="str">
            <v xml:space="preserve">9 </v>
          </cell>
          <cell r="K4953">
            <v>167</v>
          </cell>
          <cell r="L4953">
            <v>0.41325500000000004</v>
          </cell>
          <cell r="M4953">
            <v>-19</v>
          </cell>
          <cell r="N4953">
            <v>18</v>
          </cell>
          <cell r="O4953">
            <v>1</v>
          </cell>
          <cell r="P4953">
            <v>597.07899999999995</v>
          </cell>
          <cell r="Q4953">
            <v>499.25799999999998</v>
          </cell>
          <cell r="R4953">
            <v>499.25799999999998</v>
          </cell>
        </row>
        <row r="4954">
          <cell r="A4954" t="str">
            <v xml:space="preserve">Рашпилев.329 </v>
          </cell>
          <cell r="B4954" t="str">
            <v xml:space="preserve">Дзержинского 117 </v>
          </cell>
          <cell r="C4954" t="str">
            <v xml:space="preserve">Жилзаказчик </v>
          </cell>
          <cell r="D4954">
            <v>507.9</v>
          </cell>
          <cell r="E4954">
            <v>2743</v>
          </cell>
          <cell r="F4954">
            <v>2741</v>
          </cell>
          <cell r="G4954">
            <v>0.44</v>
          </cell>
          <cell r="H4954">
            <v>1.19</v>
          </cell>
          <cell r="I4954">
            <v>4.5999999999999996</v>
          </cell>
          <cell r="J4954" t="str">
            <v xml:space="preserve">2 </v>
          </cell>
          <cell r="K4954">
            <v>167</v>
          </cell>
          <cell r="L4954">
            <v>5.5308999999999997E-2</v>
          </cell>
          <cell r="M4954">
            <v>-19</v>
          </cell>
          <cell r="N4954">
            <v>18</v>
          </cell>
          <cell r="O4954">
            <v>1</v>
          </cell>
          <cell r="P4954">
            <v>80.748999999999995</v>
          </cell>
          <cell r="Q4954">
            <v>67.385999999999996</v>
          </cell>
          <cell r="R4954">
            <v>67.385999999999996</v>
          </cell>
        </row>
        <row r="4955">
          <cell r="A4955" t="str">
            <v xml:space="preserve">Рашпилев.329 </v>
          </cell>
          <cell r="B4955" t="str">
            <v xml:space="preserve">Рашпилевская 333 </v>
          </cell>
          <cell r="C4955" t="str">
            <v xml:space="preserve">Жилзаказчик </v>
          </cell>
          <cell r="D4955">
            <v>2573.8000000000002</v>
          </cell>
          <cell r="E4955">
            <v>12852</v>
          </cell>
          <cell r="F4955">
            <v>10136.81</v>
          </cell>
          <cell r="G4955">
            <v>0.37</v>
          </cell>
          <cell r="H4955">
            <v>1.19</v>
          </cell>
          <cell r="I4955">
            <v>4.5999999999999996</v>
          </cell>
          <cell r="J4955" t="str">
            <v xml:space="preserve">5 </v>
          </cell>
          <cell r="K4955">
            <v>167</v>
          </cell>
          <cell r="L4955">
            <v>0.17492000000000002</v>
          </cell>
          <cell r="M4955">
            <v>-19</v>
          </cell>
          <cell r="N4955">
            <v>18</v>
          </cell>
          <cell r="O4955">
            <v>1</v>
          </cell>
          <cell r="P4955">
            <v>255.381</v>
          </cell>
          <cell r="Q4955">
            <v>256.09899999999999</v>
          </cell>
          <cell r="R4955">
            <v>256.09899999999999</v>
          </cell>
        </row>
        <row r="4956">
          <cell r="A4956" t="str">
            <v xml:space="preserve">Рашпилев.329 </v>
          </cell>
          <cell r="B4956" t="str">
            <v xml:space="preserve">Рашпилевская 335 </v>
          </cell>
          <cell r="C4956" t="str">
            <v xml:space="preserve">Жилзаказчик </v>
          </cell>
          <cell r="D4956">
            <v>3215.4</v>
          </cell>
          <cell r="E4956">
            <v>11968</v>
          </cell>
          <cell r="F4956">
            <v>12203</v>
          </cell>
          <cell r="G4956">
            <v>0.38</v>
          </cell>
          <cell r="H4956">
            <v>1.19</v>
          </cell>
          <cell r="I4956">
            <v>4.5999999999999996</v>
          </cell>
          <cell r="J4956" t="str">
            <v xml:space="preserve">5 </v>
          </cell>
          <cell r="K4956">
            <v>167</v>
          </cell>
          <cell r="L4956">
            <v>0.21510300000000002</v>
          </cell>
          <cell r="M4956">
            <v>-19</v>
          </cell>
          <cell r="N4956">
            <v>18</v>
          </cell>
          <cell r="O4956">
            <v>1</v>
          </cell>
          <cell r="P4956">
            <v>307.86900000000003</v>
          </cell>
          <cell r="Q4956">
            <v>313.97199999999998</v>
          </cell>
          <cell r="R4956">
            <v>313.97199999999998</v>
          </cell>
        </row>
        <row r="4957">
          <cell r="A4957" t="str">
            <v xml:space="preserve">Рашпилев.329 </v>
          </cell>
          <cell r="B4957" t="str">
            <v xml:space="preserve">Рашпилевская 337 </v>
          </cell>
          <cell r="C4957" t="str">
            <v xml:space="preserve">Жилзаказчик </v>
          </cell>
          <cell r="D4957">
            <v>3149.3</v>
          </cell>
          <cell r="E4957">
            <v>11978</v>
          </cell>
          <cell r="F4957">
            <v>11973</v>
          </cell>
          <cell r="G4957">
            <v>0.38</v>
          </cell>
          <cell r="H4957">
            <v>1.19</v>
          </cell>
          <cell r="I4957">
            <v>4.5999999999999996</v>
          </cell>
          <cell r="J4957" t="str">
            <v xml:space="preserve">5 </v>
          </cell>
          <cell r="K4957">
            <v>167</v>
          </cell>
          <cell r="L4957">
            <v>0.21104799999999999</v>
          </cell>
          <cell r="M4957">
            <v>-19</v>
          </cell>
          <cell r="N4957">
            <v>18</v>
          </cell>
          <cell r="O4957">
            <v>1</v>
          </cell>
          <cell r="P4957">
            <v>308.125</v>
          </cell>
          <cell r="Q4957">
            <v>313.363</v>
          </cell>
          <cell r="R4957">
            <v>313.363</v>
          </cell>
        </row>
        <row r="4958">
          <cell r="A4958" t="str">
            <v xml:space="preserve">Рашпилев.329 </v>
          </cell>
          <cell r="B4958" t="str">
            <v xml:space="preserve">Рашпилевская 343 </v>
          </cell>
          <cell r="C4958" t="str">
            <v xml:space="preserve">Жилзаказчик </v>
          </cell>
          <cell r="D4958">
            <v>2695.9</v>
          </cell>
          <cell r="E4958">
            <v>15758</v>
          </cell>
          <cell r="F4958">
            <v>13856.95</v>
          </cell>
          <cell r="G4958">
            <v>0.37</v>
          </cell>
          <cell r="H4958">
            <v>1.19</v>
          </cell>
          <cell r="I4958">
            <v>4.5999999999999996</v>
          </cell>
          <cell r="J4958" t="str">
            <v xml:space="preserve">5 </v>
          </cell>
          <cell r="K4958">
            <v>167</v>
          </cell>
          <cell r="L4958">
            <v>0.23782899999999998</v>
          </cell>
          <cell r="M4958">
            <v>-19</v>
          </cell>
          <cell r="N4958">
            <v>18</v>
          </cell>
          <cell r="O4958">
            <v>1</v>
          </cell>
          <cell r="P4958">
            <v>347.226</v>
          </cell>
          <cell r="Q4958">
            <v>268.25</v>
          </cell>
          <cell r="R4958">
            <v>268.25</v>
          </cell>
        </row>
        <row r="4959">
          <cell r="A4959" t="str">
            <v xml:space="preserve">Рашпилев.329 </v>
          </cell>
          <cell r="B4959" t="str">
            <v xml:space="preserve">Тургенева 140/1 </v>
          </cell>
          <cell r="C4959" t="str">
            <v xml:space="preserve">Жилзаказчик </v>
          </cell>
          <cell r="D4959">
            <v>2434.6999999999998</v>
          </cell>
          <cell r="E4959">
            <v>12418</v>
          </cell>
          <cell r="F4959">
            <v>9472.02</v>
          </cell>
          <cell r="G4959">
            <v>0.38</v>
          </cell>
          <cell r="H4959">
            <v>1.19</v>
          </cell>
          <cell r="I4959">
            <v>4.5999999999999996</v>
          </cell>
          <cell r="J4959" t="str">
            <v xml:space="preserve">9 </v>
          </cell>
          <cell r="K4959">
            <v>167</v>
          </cell>
          <cell r="L4959">
            <v>0.16520599999999999</v>
          </cell>
          <cell r="M4959">
            <v>-19</v>
          </cell>
          <cell r="N4959">
            <v>18</v>
          </cell>
          <cell r="O4959">
            <v>1</v>
          </cell>
          <cell r="P4959">
            <v>241.197</v>
          </cell>
          <cell r="Q4959">
            <v>242.262</v>
          </cell>
          <cell r="R4959">
            <v>242.262</v>
          </cell>
        </row>
        <row r="4960">
          <cell r="A4960" t="str">
            <v xml:space="preserve">Рашпилев.329 </v>
          </cell>
          <cell r="B4960" t="str">
            <v xml:space="preserve">Тургенева 140/2 </v>
          </cell>
          <cell r="C4960" t="str">
            <v xml:space="preserve">Жилзаказчик </v>
          </cell>
          <cell r="D4960">
            <v>2571.1999999999998</v>
          </cell>
          <cell r="E4960">
            <v>13731</v>
          </cell>
          <cell r="F4960">
            <v>12098.48</v>
          </cell>
          <cell r="G4960">
            <v>0.37</v>
          </cell>
          <cell r="H4960">
            <v>1.19</v>
          </cell>
          <cell r="I4960">
            <v>4.5999999999999996</v>
          </cell>
          <cell r="J4960" t="str">
            <v xml:space="preserve">9 </v>
          </cell>
          <cell r="K4960">
            <v>167</v>
          </cell>
          <cell r="L4960">
            <v>0.207648</v>
          </cell>
          <cell r="M4960">
            <v>-19</v>
          </cell>
          <cell r="N4960">
            <v>18</v>
          </cell>
          <cell r="O4960">
            <v>1</v>
          </cell>
          <cell r="P4960">
            <v>303.161</v>
          </cell>
          <cell r="Q4960">
            <v>255.845</v>
          </cell>
          <cell r="R4960">
            <v>255.845</v>
          </cell>
        </row>
        <row r="4961">
          <cell r="A4961" t="str">
            <v xml:space="preserve">Рашпилев.329 </v>
          </cell>
          <cell r="B4961" t="str">
            <v xml:space="preserve">Тургенева 140/3 </v>
          </cell>
          <cell r="C4961" t="str">
            <v xml:space="preserve">Жилзаказчик </v>
          </cell>
          <cell r="D4961">
            <v>2431.6</v>
          </cell>
          <cell r="E4961">
            <v>13383</v>
          </cell>
          <cell r="F4961">
            <v>13374</v>
          </cell>
          <cell r="G4961">
            <v>0.37</v>
          </cell>
          <cell r="H4961">
            <v>1.19</v>
          </cell>
          <cell r="I4961">
            <v>4.5999999999999996</v>
          </cell>
          <cell r="J4961" t="str">
            <v xml:space="preserve">9 </v>
          </cell>
          <cell r="K4961">
            <v>167</v>
          </cell>
          <cell r="L4961">
            <v>0.22954000000000002</v>
          </cell>
          <cell r="M4961">
            <v>-19</v>
          </cell>
          <cell r="N4961">
            <v>18</v>
          </cell>
          <cell r="O4961">
            <v>1</v>
          </cell>
          <cell r="P4961">
            <v>335.12200000000001</v>
          </cell>
          <cell r="Q4961">
            <v>241.953</v>
          </cell>
          <cell r="R4961">
            <v>241.953</v>
          </cell>
        </row>
        <row r="4962">
          <cell r="A4962" t="str">
            <v xml:space="preserve">Рашпилев.329 </v>
          </cell>
          <cell r="B4962" t="str">
            <v xml:space="preserve">Тургенева 142 </v>
          </cell>
          <cell r="C4962" t="str">
            <v xml:space="preserve">Жилзаказчик </v>
          </cell>
          <cell r="D4962">
            <v>9880.1</v>
          </cell>
          <cell r="E4962">
            <v>51214</v>
          </cell>
          <cell r="F4962">
            <v>51016.17</v>
          </cell>
          <cell r="G4962">
            <v>0.34</v>
          </cell>
          <cell r="H4962">
            <v>1.19</v>
          </cell>
          <cell r="I4962">
            <v>4.5999999999999996</v>
          </cell>
          <cell r="J4962" t="str">
            <v xml:space="preserve">9 </v>
          </cell>
          <cell r="K4962">
            <v>167</v>
          </cell>
          <cell r="L4962">
            <v>0.80460399999999999</v>
          </cell>
          <cell r="M4962">
            <v>-19</v>
          </cell>
          <cell r="N4962">
            <v>18</v>
          </cell>
          <cell r="O4962">
            <v>1</v>
          </cell>
          <cell r="P4962">
            <v>1174.7049999999999</v>
          </cell>
          <cell r="Q4962">
            <v>983.10299999999995</v>
          </cell>
          <cell r="R4962">
            <v>983.10299999999995</v>
          </cell>
        </row>
        <row r="4963">
          <cell r="A4963" t="str">
            <v xml:space="preserve">Рашпилев.329 </v>
          </cell>
          <cell r="B4963" t="str">
            <v xml:space="preserve">Тургенева 144 </v>
          </cell>
          <cell r="C4963" t="str">
            <v xml:space="preserve">Жилзаказчик </v>
          </cell>
          <cell r="D4963">
            <v>9989.5</v>
          </cell>
          <cell r="E4963">
            <v>44890</v>
          </cell>
          <cell r="F4963">
            <v>44881.3</v>
          </cell>
          <cell r="G4963">
            <v>0.34</v>
          </cell>
          <cell r="H4963">
            <v>1.19</v>
          </cell>
          <cell r="I4963">
            <v>4.5999999999999996</v>
          </cell>
          <cell r="J4963" t="str">
            <v xml:space="preserve">9 </v>
          </cell>
          <cell r="K4963">
            <v>167</v>
          </cell>
          <cell r="L4963">
            <v>0.707847</v>
          </cell>
          <cell r="M4963">
            <v>-19</v>
          </cell>
          <cell r="N4963">
            <v>18</v>
          </cell>
          <cell r="O4963">
            <v>1</v>
          </cell>
          <cell r="P4963">
            <v>1033.442</v>
          </cell>
          <cell r="Q4963">
            <v>993.98800000000006</v>
          </cell>
          <cell r="R4963">
            <v>993.98800000000006</v>
          </cell>
        </row>
        <row r="4964">
          <cell r="A4964" t="str">
            <v xml:space="preserve">Рашпилев.329 </v>
          </cell>
          <cell r="B4964" t="str">
            <v xml:space="preserve">Тургенева 148/1 общ. </v>
          </cell>
          <cell r="C4964" t="str">
            <v xml:space="preserve">Жилзаказчик </v>
          </cell>
          <cell r="D4964">
            <v>4596.3999999999996</v>
          </cell>
          <cell r="E4964">
            <v>21295</v>
          </cell>
          <cell r="F4964">
            <v>21186.05</v>
          </cell>
          <cell r="G4964">
            <v>0.37</v>
          </cell>
          <cell r="H4964">
            <v>1.19</v>
          </cell>
          <cell r="I4964">
            <v>4.5999999999999996</v>
          </cell>
          <cell r="J4964" t="str">
            <v xml:space="preserve">9 </v>
          </cell>
          <cell r="K4964">
            <v>167</v>
          </cell>
          <cell r="L4964">
            <v>0.36361899999999997</v>
          </cell>
          <cell r="M4964">
            <v>-19</v>
          </cell>
          <cell r="N4964">
            <v>18</v>
          </cell>
          <cell r="O4964">
            <v>1</v>
          </cell>
          <cell r="P4964">
            <v>530.87599999999998</v>
          </cell>
          <cell r="Q4964">
            <v>457.35500000000002</v>
          </cell>
          <cell r="R4964">
            <v>457.35500000000002</v>
          </cell>
        </row>
        <row r="4965">
          <cell r="A4965" t="str">
            <v xml:space="preserve">Рашпилев.329 </v>
          </cell>
          <cell r="B4965" t="str">
            <v xml:space="preserve">Тургенева 154 </v>
          </cell>
          <cell r="C4965" t="str">
            <v xml:space="preserve">Жилзаказчик </v>
          </cell>
          <cell r="D4965">
            <v>3882.5</v>
          </cell>
          <cell r="E4965">
            <v>15363</v>
          </cell>
          <cell r="F4965">
            <v>15388.02</v>
          </cell>
          <cell r="G4965">
            <v>0.37</v>
          </cell>
          <cell r="H4965">
            <v>1.19</v>
          </cell>
          <cell r="I4965">
            <v>4.5999999999999996</v>
          </cell>
          <cell r="J4965" t="str">
            <v xml:space="preserve">5 </v>
          </cell>
          <cell r="K4965">
            <v>167</v>
          </cell>
          <cell r="L4965">
            <v>0.26410699999999998</v>
          </cell>
          <cell r="M4965">
            <v>-19</v>
          </cell>
          <cell r="N4965">
            <v>18</v>
          </cell>
          <cell r="O4965">
            <v>1</v>
          </cell>
          <cell r="P4965">
            <v>384.839</v>
          </cell>
          <cell r="Q4965">
            <v>385.57499999999999</v>
          </cell>
          <cell r="R4965">
            <v>385.57499999999999</v>
          </cell>
        </row>
        <row r="4966">
          <cell r="A4966" t="str">
            <v xml:space="preserve">Рашпилев.329 </v>
          </cell>
          <cell r="B4966" t="str">
            <v xml:space="preserve">Тургенева 156 </v>
          </cell>
          <cell r="C4966" t="str">
            <v xml:space="preserve">Жилзаказчик </v>
          </cell>
          <cell r="D4966">
            <v>3916.5</v>
          </cell>
          <cell r="E4966">
            <v>15349</v>
          </cell>
          <cell r="F4966">
            <v>15434</v>
          </cell>
          <cell r="G4966">
            <v>0.37</v>
          </cell>
          <cell r="H4966">
            <v>1.19</v>
          </cell>
          <cell r="I4966">
            <v>4.5999999999999996</v>
          </cell>
          <cell r="J4966" t="str">
            <v xml:space="preserve">5 </v>
          </cell>
          <cell r="K4966">
            <v>167</v>
          </cell>
          <cell r="L4966">
            <v>0.26489599999999996</v>
          </cell>
          <cell r="M4966">
            <v>-19</v>
          </cell>
          <cell r="N4966">
            <v>18</v>
          </cell>
          <cell r="O4966">
            <v>1</v>
          </cell>
          <cell r="P4966">
            <v>384.48599999999999</v>
          </cell>
          <cell r="Q4966">
            <v>387.46499999999997</v>
          </cell>
          <cell r="R4966">
            <v>387.46499999999997</v>
          </cell>
        </row>
        <row r="4967">
          <cell r="A4967" t="str">
            <v xml:space="preserve">Рашпилев.329 </v>
          </cell>
          <cell r="B4967" t="str">
            <v xml:space="preserve">Тургенева 158 </v>
          </cell>
          <cell r="C4967" t="str">
            <v xml:space="preserve">Жилзаказчик </v>
          </cell>
          <cell r="D4967">
            <v>3186.9</v>
          </cell>
          <cell r="E4967">
            <v>13465</v>
          </cell>
          <cell r="F4967">
            <v>13565.89</v>
          </cell>
          <cell r="G4967">
            <v>0.37</v>
          </cell>
          <cell r="H4967">
            <v>1.19</v>
          </cell>
          <cell r="I4967">
            <v>4.5999999999999996</v>
          </cell>
          <cell r="J4967" t="str">
            <v xml:space="preserve">5 </v>
          </cell>
          <cell r="K4967">
            <v>167</v>
          </cell>
          <cell r="L4967">
            <v>0.23283299999999998</v>
          </cell>
          <cell r="M4967">
            <v>-19</v>
          </cell>
          <cell r="N4967">
            <v>18</v>
          </cell>
          <cell r="O4967">
            <v>1</v>
          </cell>
          <cell r="P4967">
            <v>337.29899999999998</v>
          </cell>
          <cell r="Q4967">
            <v>314.29199999999997</v>
          </cell>
          <cell r="R4967">
            <v>314.29199999999997</v>
          </cell>
        </row>
        <row r="4968">
          <cell r="A4968" t="str">
            <v xml:space="preserve">Рашпилев.329 </v>
          </cell>
          <cell r="B4968" t="str">
            <v xml:space="preserve">Тургенева 162 </v>
          </cell>
          <cell r="C4968" t="str">
            <v xml:space="preserve">Жилзаказчик </v>
          </cell>
          <cell r="D4968">
            <v>3834.2</v>
          </cell>
          <cell r="E4968">
            <v>15237</v>
          </cell>
          <cell r="F4968">
            <v>15252.15</v>
          </cell>
          <cell r="G4968">
            <v>0.37</v>
          </cell>
          <cell r="H4968">
            <v>1.19</v>
          </cell>
          <cell r="I4968">
            <v>4.5999999999999996</v>
          </cell>
          <cell r="J4968" t="str">
            <v xml:space="preserve">5 </v>
          </cell>
          <cell r="K4968">
            <v>167</v>
          </cell>
          <cell r="L4968">
            <v>0.261772</v>
          </cell>
          <cell r="M4968">
            <v>-19</v>
          </cell>
          <cell r="N4968">
            <v>18</v>
          </cell>
          <cell r="O4968">
            <v>1</v>
          </cell>
          <cell r="P4968">
            <v>381.68099999999998</v>
          </cell>
          <cell r="Q4968">
            <v>380.87099999999998</v>
          </cell>
          <cell r="R4968">
            <v>380.87099999999998</v>
          </cell>
        </row>
        <row r="4969">
          <cell r="A4969" t="str">
            <v xml:space="preserve">Рашпилев.329 </v>
          </cell>
          <cell r="B4969" t="str">
            <v xml:space="preserve">Тургенева 164 </v>
          </cell>
          <cell r="C4969" t="str">
            <v xml:space="preserve">Жилзаказчик </v>
          </cell>
          <cell r="D4969">
            <v>3203.1</v>
          </cell>
          <cell r="E4969">
            <v>11709</v>
          </cell>
          <cell r="F4969">
            <v>11704.02</v>
          </cell>
          <cell r="G4969">
            <v>0.38</v>
          </cell>
          <cell r="H4969">
            <v>1.19</v>
          </cell>
          <cell r="I4969">
            <v>4.5999999999999996</v>
          </cell>
          <cell r="J4969" t="str">
            <v xml:space="preserve">5 </v>
          </cell>
          <cell r="K4969">
            <v>167</v>
          </cell>
          <cell r="L4969">
            <v>0.20630699999999999</v>
          </cell>
          <cell r="M4969">
            <v>-19</v>
          </cell>
          <cell r="N4969">
            <v>18</v>
          </cell>
          <cell r="O4969">
            <v>1</v>
          </cell>
          <cell r="P4969">
            <v>301.20299999999997</v>
          </cell>
          <cell r="Q4969">
            <v>318.71899999999999</v>
          </cell>
          <cell r="R4969">
            <v>318.71899999999999</v>
          </cell>
        </row>
        <row r="4970">
          <cell r="A4970" t="str">
            <v xml:space="preserve">Рашпилев.329 </v>
          </cell>
          <cell r="B4970" t="str">
            <v xml:space="preserve">Тургенева 166 </v>
          </cell>
          <cell r="C4970" t="str">
            <v xml:space="preserve">Жилзаказчик </v>
          </cell>
          <cell r="D4970">
            <v>3925.5</v>
          </cell>
          <cell r="E4970">
            <v>15223</v>
          </cell>
          <cell r="F4970">
            <v>15353</v>
          </cell>
          <cell r="G4970">
            <v>0.37</v>
          </cell>
          <cell r="H4970">
            <v>1.19</v>
          </cell>
          <cell r="I4970">
            <v>4.5999999999999996</v>
          </cell>
          <cell r="J4970" t="str">
            <v xml:space="preserve">5 </v>
          </cell>
          <cell r="K4970">
            <v>167</v>
          </cell>
          <cell r="L4970">
            <v>0.26350600000000002</v>
          </cell>
          <cell r="M4970">
            <v>-19</v>
          </cell>
          <cell r="N4970">
            <v>18</v>
          </cell>
          <cell r="O4970">
            <v>1</v>
          </cell>
          <cell r="P4970">
            <v>381.33</v>
          </cell>
          <cell r="Q4970">
            <v>386.68</v>
          </cell>
          <cell r="R4970">
            <v>386.68</v>
          </cell>
        </row>
        <row r="4971">
          <cell r="A4971" t="str">
            <v xml:space="preserve">Рашпилев.329 </v>
          </cell>
          <cell r="B4971" t="str">
            <v xml:space="preserve">Тургенева 170 </v>
          </cell>
          <cell r="C4971" t="str">
            <v xml:space="preserve">Жилзаказчик </v>
          </cell>
          <cell r="D4971">
            <v>3266.7</v>
          </cell>
          <cell r="E4971">
            <v>11765</v>
          </cell>
          <cell r="F4971">
            <v>12510</v>
          </cell>
          <cell r="G4971">
            <v>0.38</v>
          </cell>
          <cell r="H4971">
            <v>1.19</v>
          </cell>
          <cell r="I4971">
            <v>4.5999999999999996</v>
          </cell>
          <cell r="J4971" t="str">
            <v xml:space="preserve">5 </v>
          </cell>
          <cell r="K4971">
            <v>167</v>
          </cell>
          <cell r="L4971">
            <v>0.22051500000000004</v>
          </cell>
          <cell r="M4971">
            <v>-19</v>
          </cell>
          <cell r="N4971">
            <v>18</v>
          </cell>
          <cell r="O4971">
            <v>1</v>
          </cell>
          <cell r="P4971">
            <v>302.64600000000002</v>
          </cell>
          <cell r="Q4971">
            <v>306.39299999999997</v>
          </cell>
          <cell r="R4971">
            <v>306.39299999999997</v>
          </cell>
        </row>
        <row r="4972">
          <cell r="A4972" t="str">
            <v xml:space="preserve">Рашпилев.329 </v>
          </cell>
          <cell r="B4972" t="str">
            <v xml:space="preserve">Тургенева 172 </v>
          </cell>
          <cell r="C4972" t="str">
            <v xml:space="preserve">Жилзаказчик </v>
          </cell>
          <cell r="D4972">
            <v>4911.7</v>
          </cell>
          <cell r="E4972">
            <v>24285</v>
          </cell>
          <cell r="F4972">
            <v>24676</v>
          </cell>
          <cell r="G4972">
            <v>0.37</v>
          </cell>
          <cell r="H4972">
            <v>1.19</v>
          </cell>
          <cell r="I4972">
            <v>4.5999999999999996</v>
          </cell>
          <cell r="J4972" t="str">
            <v xml:space="preserve">9 </v>
          </cell>
          <cell r="K4972">
            <v>167</v>
          </cell>
          <cell r="L4972">
            <v>0.42351900000000003</v>
          </cell>
          <cell r="M4972">
            <v>-19</v>
          </cell>
          <cell r="N4972">
            <v>18</v>
          </cell>
          <cell r="O4972">
            <v>1</v>
          </cell>
          <cell r="P4972">
            <v>608.30499999999995</v>
          </cell>
          <cell r="Q4972">
            <v>478.78100000000001</v>
          </cell>
          <cell r="R4972">
            <v>478.78100000000001</v>
          </cell>
        </row>
        <row r="4973">
          <cell r="A4973" t="str">
            <v xml:space="preserve">Рашпилев.329 </v>
          </cell>
          <cell r="B4973" t="str">
            <v xml:space="preserve">Тургенева 189 </v>
          </cell>
          <cell r="C4973" t="str">
            <v xml:space="preserve">Жилзаказчик </v>
          </cell>
          <cell r="D4973">
            <v>3045.6</v>
          </cell>
          <cell r="E4973">
            <v>14632</v>
          </cell>
          <cell r="F4973">
            <v>13680.76</v>
          </cell>
          <cell r="G4973">
            <v>0.37</v>
          </cell>
          <cell r="H4973">
            <v>1.19</v>
          </cell>
          <cell r="I4973">
            <v>4.5999999999999996</v>
          </cell>
          <cell r="J4973" t="str">
            <v xml:space="preserve">9 </v>
          </cell>
          <cell r="K4973">
            <v>167</v>
          </cell>
          <cell r="L4973">
            <v>0.23480499999999999</v>
          </cell>
          <cell r="M4973">
            <v>-19</v>
          </cell>
          <cell r="N4973">
            <v>18</v>
          </cell>
          <cell r="O4973">
            <v>1</v>
          </cell>
          <cell r="P4973">
            <v>342.81099999999998</v>
          </cell>
          <cell r="Q4973">
            <v>303.048</v>
          </cell>
          <cell r="R4973">
            <v>303.048</v>
          </cell>
        </row>
        <row r="4974">
          <cell r="A4974" t="str">
            <v xml:space="preserve">Рашпилев.329 </v>
          </cell>
          <cell r="B4974" t="str">
            <v xml:space="preserve">Тургенева 191 </v>
          </cell>
          <cell r="C4974" t="str">
            <v xml:space="preserve">Жилзаказчик </v>
          </cell>
          <cell r="D4974">
            <v>3102</v>
          </cell>
          <cell r="E4974">
            <v>14222</v>
          </cell>
          <cell r="F4974">
            <v>13789.13</v>
          </cell>
          <cell r="G4974">
            <v>0.37</v>
          </cell>
          <cell r="H4974">
            <v>1.19</v>
          </cell>
          <cell r="I4974">
            <v>4.5999999999999996</v>
          </cell>
          <cell r="J4974" t="str">
            <v xml:space="preserve">9 </v>
          </cell>
          <cell r="K4974">
            <v>167</v>
          </cell>
          <cell r="L4974">
            <v>0.23666499999999999</v>
          </cell>
          <cell r="M4974">
            <v>-19</v>
          </cell>
          <cell r="N4974">
            <v>18</v>
          </cell>
          <cell r="O4974">
            <v>1</v>
          </cell>
          <cell r="P4974">
            <v>345.52600000000001</v>
          </cell>
          <cell r="Q4974">
            <v>308.65899999999999</v>
          </cell>
          <cell r="R4974">
            <v>308.65899999999999</v>
          </cell>
        </row>
        <row r="4975">
          <cell r="A4975" t="str">
            <v xml:space="preserve">Рашпилев.329 </v>
          </cell>
          <cell r="B4975" t="str">
            <v xml:space="preserve">Тургенева 193 </v>
          </cell>
          <cell r="C4975" t="str">
            <v xml:space="preserve">Жилзаказчик </v>
          </cell>
          <cell r="D4975">
            <v>3181.4</v>
          </cell>
          <cell r="E4975">
            <v>13113</v>
          </cell>
          <cell r="F4975">
            <v>10696</v>
          </cell>
          <cell r="G4975">
            <v>0</v>
          </cell>
          <cell r="H4975">
            <v>1.19</v>
          </cell>
          <cell r="I4975">
            <v>4.5999999999999996</v>
          </cell>
          <cell r="J4975" t="str">
            <v xml:space="preserve">9 </v>
          </cell>
          <cell r="K4975">
            <v>167</v>
          </cell>
          <cell r="L4975">
            <v>0.25628000000000001</v>
          </cell>
          <cell r="M4975">
            <v>-19</v>
          </cell>
          <cell r="N4975">
            <v>18</v>
          </cell>
          <cell r="O4975">
            <v>1</v>
          </cell>
          <cell r="P4975">
            <v>374.16300000000001</v>
          </cell>
          <cell r="Q4975">
            <v>316.55799999999999</v>
          </cell>
          <cell r="R4975">
            <v>316.55799999999999</v>
          </cell>
        </row>
        <row r="4976">
          <cell r="A4976" t="str">
            <v xml:space="preserve">Рашпилев.329 </v>
          </cell>
          <cell r="B4976" t="str">
            <v xml:space="preserve">Тургенева 197 </v>
          </cell>
          <cell r="C4976" t="str">
            <v xml:space="preserve">Жилзаказчик </v>
          </cell>
          <cell r="D4976">
            <v>8722.5</v>
          </cell>
          <cell r="E4976">
            <v>34611</v>
          </cell>
          <cell r="F4976">
            <v>34602</v>
          </cell>
          <cell r="G4976">
            <v>0.35</v>
          </cell>
          <cell r="H4976">
            <v>1.19</v>
          </cell>
          <cell r="I4976">
            <v>4.5999999999999996</v>
          </cell>
          <cell r="J4976" t="str">
            <v xml:space="preserve">9 </v>
          </cell>
          <cell r="K4976">
            <v>167</v>
          </cell>
          <cell r="L4976">
            <v>0.56338299999999997</v>
          </cell>
          <cell r="M4976">
            <v>-19</v>
          </cell>
          <cell r="N4976">
            <v>18</v>
          </cell>
          <cell r="O4976">
            <v>1</v>
          </cell>
          <cell r="P4976">
            <v>822.52800000000002</v>
          </cell>
          <cell r="Q4976">
            <v>867.91600000000005</v>
          </cell>
          <cell r="R4976">
            <v>867.91600000000005</v>
          </cell>
        </row>
        <row r="4977">
          <cell r="A4977" t="str">
            <v xml:space="preserve">Рашпилев.329 </v>
          </cell>
          <cell r="B4977" t="str">
            <v xml:space="preserve">Тургенева 199 </v>
          </cell>
          <cell r="C4977" t="str">
            <v xml:space="preserve">Жилзаказчик </v>
          </cell>
          <cell r="D4977">
            <v>6788.02</v>
          </cell>
          <cell r="E4977">
            <v>26048</v>
          </cell>
          <cell r="F4977">
            <v>24661.48</v>
          </cell>
          <cell r="G4977">
            <v>0.37</v>
          </cell>
          <cell r="H4977">
            <v>1.19</v>
          </cell>
          <cell r="I4977">
            <v>4.5999999999999996</v>
          </cell>
          <cell r="J4977" t="str">
            <v xml:space="preserve">5 </v>
          </cell>
          <cell r="K4977">
            <v>167</v>
          </cell>
          <cell r="L4977">
            <v>0.42098099999999999</v>
          </cell>
          <cell r="M4977">
            <v>-19</v>
          </cell>
          <cell r="N4977">
            <v>18</v>
          </cell>
          <cell r="O4977">
            <v>1</v>
          </cell>
          <cell r="P4977">
            <v>611.77</v>
          </cell>
          <cell r="Q4977">
            <v>672.58100000000002</v>
          </cell>
          <cell r="R4977">
            <v>672.58100000000002</v>
          </cell>
        </row>
        <row r="4978">
          <cell r="A4978" t="str">
            <v xml:space="preserve">Рашпилев.329 </v>
          </cell>
          <cell r="B4978" t="str">
            <v xml:space="preserve">Тургенева 201 </v>
          </cell>
          <cell r="C4978" t="str">
            <v xml:space="preserve">Жилзаказчик </v>
          </cell>
          <cell r="D4978">
            <v>5951.1</v>
          </cell>
          <cell r="E4978">
            <v>23385</v>
          </cell>
          <cell r="F4978">
            <v>23380</v>
          </cell>
          <cell r="G4978">
            <v>0.37</v>
          </cell>
          <cell r="H4978">
            <v>1.19</v>
          </cell>
          <cell r="I4978">
            <v>4.5999999999999996</v>
          </cell>
          <cell r="J4978" t="str">
            <v xml:space="preserve">5 </v>
          </cell>
          <cell r="K4978">
            <v>167</v>
          </cell>
          <cell r="L4978">
            <v>0.40127499999999999</v>
          </cell>
          <cell r="M4978">
            <v>-19</v>
          </cell>
          <cell r="N4978">
            <v>18</v>
          </cell>
          <cell r="O4978">
            <v>1</v>
          </cell>
          <cell r="P4978">
            <v>585.851</v>
          </cell>
          <cell r="Q4978">
            <v>592.154</v>
          </cell>
          <cell r="R4978">
            <v>592.154</v>
          </cell>
        </row>
        <row r="4979">
          <cell r="A4979" t="str">
            <v xml:space="preserve">Рашпилев.329 </v>
          </cell>
          <cell r="B4979" t="str">
            <v xml:space="preserve">Тургенева 205 </v>
          </cell>
          <cell r="C4979" t="str">
            <v xml:space="preserve">Жилзаказчик </v>
          </cell>
          <cell r="D4979">
            <v>8715</v>
          </cell>
          <cell r="E4979">
            <v>35062</v>
          </cell>
          <cell r="F4979">
            <v>35053</v>
          </cell>
          <cell r="G4979">
            <v>0.35</v>
          </cell>
          <cell r="H4979">
            <v>1.19</v>
          </cell>
          <cell r="I4979">
            <v>4.5999999999999996</v>
          </cell>
          <cell r="J4979" t="str">
            <v xml:space="preserve">9 </v>
          </cell>
          <cell r="K4979">
            <v>167</v>
          </cell>
          <cell r="L4979">
            <v>0.56910000000000005</v>
          </cell>
          <cell r="M4979">
            <v>-19</v>
          </cell>
          <cell r="N4979">
            <v>18</v>
          </cell>
          <cell r="O4979">
            <v>1</v>
          </cell>
          <cell r="P4979">
            <v>830.87300000000005</v>
          </cell>
          <cell r="Q4979">
            <v>867.17100000000005</v>
          </cell>
          <cell r="R4979">
            <v>867.17100000000005</v>
          </cell>
        </row>
        <row r="4980">
          <cell r="A4980" t="str">
            <v xml:space="preserve">Рашпилев.329 </v>
          </cell>
          <cell r="B4980" t="str">
            <v xml:space="preserve">Тургенева 207 </v>
          </cell>
          <cell r="C4980" t="str">
            <v xml:space="preserve">Жилзаказчик </v>
          </cell>
          <cell r="D4980">
            <v>8587.7999999999993</v>
          </cell>
          <cell r="E4980">
            <v>34987</v>
          </cell>
          <cell r="F4980">
            <v>34978</v>
          </cell>
          <cell r="G4980">
            <v>0.35</v>
          </cell>
          <cell r="H4980">
            <v>1.19</v>
          </cell>
          <cell r="I4980">
            <v>4.5999999999999996</v>
          </cell>
          <cell r="J4980" t="str">
            <v xml:space="preserve">9 </v>
          </cell>
          <cell r="K4980">
            <v>167</v>
          </cell>
          <cell r="L4980">
            <v>0.567882</v>
          </cell>
          <cell r="M4980">
            <v>-19</v>
          </cell>
          <cell r="N4980">
            <v>18</v>
          </cell>
          <cell r="O4980">
            <v>1</v>
          </cell>
          <cell r="P4980">
            <v>829.09500000000003</v>
          </cell>
          <cell r="Q4980">
            <v>854.51099999999997</v>
          </cell>
          <cell r="R4980">
            <v>854.51099999999997</v>
          </cell>
        </row>
        <row r="4981">
          <cell r="A4981" t="str">
            <v xml:space="preserve">Рашпилев.329 </v>
          </cell>
          <cell r="B4981" t="str">
            <v xml:space="preserve">Тургенева 213 </v>
          </cell>
          <cell r="C4981" t="str">
            <v xml:space="preserve">Жилзаказчик </v>
          </cell>
          <cell r="D4981">
            <v>2680</v>
          </cell>
          <cell r="E4981">
            <v>13384</v>
          </cell>
          <cell r="F4981">
            <v>10090</v>
          </cell>
          <cell r="G4981">
            <v>0.37</v>
          </cell>
          <cell r="H4981">
            <v>1.19</v>
          </cell>
          <cell r="I4981">
            <v>4.5999999999999996</v>
          </cell>
          <cell r="J4981" t="str">
            <v xml:space="preserve">5 </v>
          </cell>
          <cell r="K4981">
            <v>167</v>
          </cell>
          <cell r="L4981">
            <v>0.173176</v>
          </cell>
          <cell r="M4981">
            <v>-19</v>
          </cell>
          <cell r="N4981">
            <v>18</v>
          </cell>
          <cell r="O4981">
            <v>1</v>
          </cell>
          <cell r="P4981">
            <v>252.83199999999999</v>
          </cell>
          <cell r="Q4981">
            <v>266.66899999999998</v>
          </cell>
          <cell r="R4981">
            <v>266.66899999999998</v>
          </cell>
        </row>
        <row r="4982">
          <cell r="A4982" t="str">
            <v xml:space="preserve">Рашпилев.329 </v>
          </cell>
          <cell r="B4982" t="str">
            <v xml:space="preserve">Дзержинского 99 </v>
          </cell>
          <cell r="C4982" t="str">
            <v xml:space="preserve">ИТП Население-Жилзаказчик </v>
          </cell>
          <cell r="D4982">
            <v>3910.3</v>
          </cell>
          <cell r="E4982">
            <v>15616</v>
          </cell>
          <cell r="F4982">
            <v>15611</v>
          </cell>
          <cell r="G4982">
            <v>0.37</v>
          </cell>
          <cell r="H4982">
            <v>1.19</v>
          </cell>
          <cell r="I4982">
            <v>4.5999999999999996</v>
          </cell>
          <cell r="J4982" t="str">
            <v xml:space="preserve">5 </v>
          </cell>
          <cell r="K4982">
            <v>167</v>
          </cell>
          <cell r="L4982">
            <v>0.26793400000000001</v>
          </cell>
          <cell r="M4982">
            <v>-19</v>
          </cell>
          <cell r="N4982">
            <v>18</v>
          </cell>
          <cell r="O4982">
            <v>1</v>
          </cell>
          <cell r="P4982">
            <v>391.17700000000002</v>
          </cell>
          <cell r="Q4982">
            <v>389.08499999999998</v>
          </cell>
          <cell r="R4982">
            <v>389.08499999999998</v>
          </cell>
        </row>
        <row r="4983">
          <cell r="A4983" t="str">
            <v xml:space="preserve">Рашпилев.329 </v>
          </cell>
          <cell r="B4983" t="str">
            <v xml:space="preserve">Тургенева 148 неж.пом. </v>
          </cell>
          <cell r="C4983" t="str">
            <v xml:space="preserve">Прочие </v>
          </cell>
          <cell r="D4983">
            <v>215</v>
          </cell>
          <cell r="E4983">
            <v>0</v>
          </cell>
          <cell r="F4983">
            <v>732.95</v>
          </cell>
          <cell r="G4983">
            <v>0.37</v>
          </cell>
          <cell r="H4983">
            <v>1.19</v>
          </cell>
          <cell r="I4983">
            <v>4.5999999999999996</v>
          </cell>
          <cell r="J4983" t="str">
            <v xml:space="preserve"> </v>
          </cell>
          <cell r="K4983">
            <v>167</v>
          </cell>
          <cell r="L4983">
            <v>1.2580000000000001E-2</v>
          </cell>
          <cell r="M4983">
            <v>-19</v>
          </cell>
          <cell r="N4983">
            <v>18</v>
          </cell>
          <cell r="O4983">
            <v>1</v>
          </cell>
          <cell r="P4983">
            <v>18.366</v>
          </cell>
          <cell r="Q4983">
            <v>0</v>
          </cell>
          <cell r="R4983">
            <v>18.366</v>
          </cell>
        </row>
        <row r="4984">
          <cell r="A4984" t="str">
            <v xml:space="preserve">Рашпилев.329 </v>
          </cell>
          <cell r="B4984" t="str">
            <v xml:space="preserve">Тургенева 203 рентген кабинет </v>
          </cell>
          <cell r="C4984" t="str">
            <v xml:space="preserve">Бюджет </v>
          </cell>
          <cell r="D4984">
            <v>55</v>
          </cell>
          <cell r="E4984">
            <v>874</v>
          </cell>
          <cell r="F4984">
            <v>758.78</v>
          </cell>
          <cell r="G4984">
            <v>0.4</v>
          </cell>
          <cell r="H4984">
            <v>1.19</v>
          </cell>
          <cell r="I4984">
            <v>4.5999999999999996</v>
          </cell>
          <cell r="J4984" t="str">
            <v xml:space="preserve"> </v>
          </cell>
          <cell r="K4984">
            <v>167</v>
          </cell>
          <cell r="L4984">
            <v>1.4840000000000001E-2</v>
          </cell>
          <cell r="M4984">
            <v>-19</v>
          </cell>
          <cell r="N4984">
            <v>20</v>
          </cell>
          <cell r="O4984">
            <v>1</v>
          </cell>
          <cell r="P4984">
            <v>23.606000000000002</v>
          </cell>
          <cell r="Q4984">
            <v>0</v>
          </cell>
          <cell r="R4984">
            <v>23.606000000000002</v>
          </cell>
        </row>
        <row r="4985">
          <cell r="A4985" t="str">
            <v xml:space="preserve">Рашпилев.329 </v>
          </cell>
          <cell r="B4985" t="str">
            <v xml:space="preserve">Тургенева 203 стоматолог.поликлиника </v>
          </cell>
          <cell r="C4985" t="str">
            <v xml:space="preserve">Бюджет </v>
          </cell>
          <cell r="D4985">
            <v>984.74</v>
          </cell>
          <cell r="E4985">
            <v>9260</v>
          </cell>
          <cell r="F4985">
            <v>4431.33</v>
          </cell>
          <cell r="G4985">
            <v>0.36</v>
          </cell>
          <cell r="H4985">
            <v>1.19</v>
          </cell>
          <cell r="I4985">
            <v>4.5999999999999996</v>
          </cell>
          <cell r="J4985" t="str">
            <v xml:space="preserve"> </v>
          </cell>
          <cell r="K4985">
            <v>167</v>
          </cell>
          <cell r="L4985">
            <v>7.8E-2</v>
          </cell>
          <cell r="M4985">
            <v>-19</v>
          </cell>
          <cell r="N4985">
            <v>20</v>
          </cell>
          <cell r="O4985">
            <v>1</v>
          </cell>
          <cell r="P4985">
            <v>124.07</v>
          </cell>
          <cell r="Q4985">
            <v>0</v>
          </cell>
          <cell r="R4985">
            <v>124.07</v>
          </cell>
        </row>
        <row r="4986">
          <cell r="A4986" t="str">
            <v xml:space="preserve">Рашпилев.329 </v>
          </cell>
          <cell r="B4986" t="str">
            <v xml:space="preserve">Тургенева 142 кв 3 нежил </v>
          </cell>
          <cell r="C4986" t="str">
            <v xml:space="preserve">Прочие </v>
          </cell>
          <cell r="D4986">
            <v>48.2</v>
          </cell>
          <cell r="E4986">
            <v>160</v>
          </cell>
          <cell r="F4986">
            <v>160</v>
          </cell>
          <cell r="G4986">
            <v>0.34</v>
          </cell>
          <cell r="H4986">
            <v>1.19</v>
          </cell>
          <cell r="I4986">
            <v>4.5999999999999996</v>
          </cell>
          <cell r="J4986" t="str">
            <v xml:space="preserve"> </v>
          </cell>
          <cell r="K4986">
            <v>167</v>
          </cell>
          <cell r="L4986">
            <v>2.5169999999999997E-3</v>
          </cell>
          <cell r="M4986">
            <v>-19</v>
          </cell>
          <cell r="N4986">
            <v>18</v>
          </cell>
          <cell r="O4986">
            <v>1</v>
          </cell>
          <cell r="P4986">
            <v>3.6749999999999998</v>
          </cell>
          <cell r="Q4986">
            <v>0</v>
          </cell>
          <cell r="R4986">
            <v>3.6749999999999998</v>
          </cell>
        </row>
        <row r="4987">
          <cell r="A4987" t="str">
            <v xml:space="preserve">Рашпилев.329 </v>
          </cell>
          <cell r="B4987" t="str">
            <v xml:space="preserve">Тургенева 203 ж/д </v>
          </cell>
          <cell r="C4987" t="str">
            <v xml:space="preserve">Население </v>
          </cell>
          <cell r="D4987">
            <v>7672.6</v>
          </cell>
          <cell r="E4987">
            <v>26087</v>
          </cell>
          <cell r="F4987">
            <v>26087</v>
          </cell>
          <cell r="G4987">
            <v>0</v>
          </cell>
          <cell r="H4987">
            <v>1.19</v>
          </cell>
          <cell r="I4987">
            <v>4.5999999999999996</v>
          </cell>
          <cell r="J4987" t="str">
            <v xml:space="preserve">5 </v>
          </cell>
          <cell r="K4987">
            <v>167</v>
          </cell>
          <cell r="L4987">
            <v>0.33466099999999999</v>
          </cell>
          <cell r="M4987">
            <v>-19</v>
          </cell>
          <cell r="N4987">
            <v>18</v>
          </cell>
          <cell r="O4987">
            <v>1</v>
          </cell>
          <cell r="P4987">
            <v>488.59800000000001</v>
          </cell>
          <cell r="Q4987">
            <v>763.44899999999996</v>
          </cell>
          <cell r="R4987">
            <v>763.44899999999996</v>
          </cell>
        </row>
        <row r="4988">
          <cell r="A4988" t="str">
            <v xml:space="preserve">Рашпилев.329 </v>
          </cell>
          <cell r="B4988" t="str">
            <v xml:space="preserve">Тургенева 189 магазин </v>
          </cell>
          <cell r="C4988" t="str">
            <v xml:space="preserve">Прочие </v>
          </cell>
          <cell r="D4988">
            <v>358</v>
          </cell>
          <cell r="E4988">
            <v>0</v>
          </cell>
          <cell r="F4988">
            <v>1568.59</v>
          </cell>
          <cell r="G4988">
            <v>0.38</v>
          </cell>
          <cell r="H4988">
            <v>1.19</v>
          </cell>
          <cell r="I4988">
            <v>4.5999999999999996</v>
          </cell>
          <cell r="J4988" t="str">
            <v xml:space="preserve"> </v>
          </cell>
          <cell r="K4988">
            <v>167</v>
          </cell>
          <cell r="L4988">
            <v>2.7650000000000001E-2</v>
          </cell>
          <cell r="M4988">
            <v>-19</v>
          </cell>
          <cell r="N4988">
            <v>18</v>
          </cell>
          <cell r="O4988">
            <v>1</v>
          </cell>
          <cell r="P4988">
            <v>40.368000000000002</v>
          </cell>
          <cell r="Q4988">
            <v>0</v>
          </cell>
          <cell r="R4988">
            <v>40.368000000000002</v>
          </cell>
        </row>
        <row r="4989">
          <cell r="A4989" t="str">
            <v xml:space="preserve">Рашпилев.329 </v>
          </cell>
          <cell r="B4989" t="str">
            <v xml:space="preserve">Тургенева 148/2 неж.пом.лит.А1,под.А1,А2 </v>
          </cell>
          <cell r="C4989" t="str">
            <v xml:space="preserve">Прочие </v>
          </cell>
          <cell r="D4989">
            <v>525.84</v>
          </cell>
          <cell r="E4989">
            <v>0</v>
          </cell>
          <cell r="F4989">
            <v>2366.29</v>
          </cell>
          <cell r="G4989">
            <v>0.37</v>
          </cell>
          <cell r="H4989">
            <v>1.19</v>
          </cell>
          <cell r="I4989">
            <v>4.5999999999999996</v>
          </cell>
          <cell r="J4989" t="str">
            <v xml:space="preserve"> </v>
          </cell>
          <cell r="K4989">
            <v>167</v>
          </cell>
          <cell r="L4989">
            <v>3.7320000000000006E-2</v>
          </cell>
          <cell r="M4989">
            <v>-19</v>
          </cell>
          <cell r="N4989">
            <v>15</v>
          </cell>
          <cell r="O4989">
            <v>1</v>
          </cell>
          <cell r="P4989">
            <v>46.095999999999997</v>
          </cell>
          <cell r="Q4989">
            <v>0</v>
          </cell>
          <cell r="R4989">
            <v>46.095999999999997</v>
          </cell>
        </row>
        <row r="4990">
          <cell r="A4990" t="str">
            <v xml:space="preserve">Рашпилев.329 </v>
          </cell>
          <cell r="B4990" t="str">
            <v xml:space="preserve">Гаражная 107 адм.здание </v>
          </cell>
          <cell r="C4990" t="str">
            <v xml:space="preserve">Прочие </v>
          </cell>
          <cell r="D4990">
            <v>2045.19</v>
          </cell>
          <cell r="E4990">
            <v>11400</v>
          </cell>
          <cell r="F4990">
            <v>9203.34</v>
          </cell>
          <cell r="G4990">
            <v>0.35</v>
          </cell>
          <cell r="H4990">
            <v>1.19</v>
          </cell>
          <cell r="I4990">
            <v>4.5999999999999996</v>
          </cell>
          <cell r="J4990" t="str">
            <v xml:space="preserve"> </v>
          </cell>
          <cell r="K4990">
            <v>167</v>
          </cell>
          <cell r="L4990">
            <v>0.14942000000000003</v>
          </cell>
          <cell r="M4990">
            <v>-19</v>
          </cell>
          <cell r="N4990">
            <v>18</v>
          </cell>
          <cell r="O4990">
            <v>1</v>
          </cell>
          <cell r="P4990">
            <v>218.15</v>
          </cell>
          <cell r="Q4990">
            <v>0</v>
          </cell>
          <cell r="R4990">
            <v>218.15</v>
          </cell>
        </row>
        <row r="4991">
          <cell r="A4991" t="str">
            <v xml:space="preserve">Рашпилев.329 </v>
          </cell>
          <cell r="B4991" t="str">
            <v xml:space="preserve">Гаражная 107 пристройка к акком.цеху </v>
          </cell>
          <cell r="C4991" t="str">
            <v xml:space="preserve">Прочие </v>
          </cell>
          <cell r="D4991">
            <v>397.86</v>
          </cell>
          <cell r="E4991">
            <v>0</v>
          </cell>
          <cell r="F4991">
            <v>1790.36</v>
          </cell>
          <cell r="G4991">
            <v>0.4</v>
          </cell>
          <cell r="H4991">
            <v>1.19</v>
          </cell>
          <cell r="I4991">
            <v>4.5999999999999996</v>
          </cell>
          <cell r="J4991" t="str">
            <v xml:space="preserve"> </v>
          </cell>
          <cell r="K4991">
            <v>167</v>
          </cell>
          <cell r="L4991">
            <v>3.1424000000000001E-2</v>
          </cell>
          <cell r="M4991">
            <v>-19</v>
          </cell>
          <cell r="N4991">
            <v>16</v>
          </cell>
          <cell r="O4991">
            <v>1</v>
          </cell>
          <cell r="P4991">
            <v>41.302999999999997</v>
          </cell>
          <cell r="Q4991">
            <v>0</v>
          </cell>
          <cell r="R4991">
            <v>41.302999999999997</v>
          </cell>
        </row>
        <row r="4992">
          <cell r="A4992" t="str">
            <v xml:space="preserve">Рашпилев.329 </v>
          </cell>
          <cell r="B4992" t="str">
            <v xml:space="preserve">Гаражная 107 произв.быт.корп. </v>
          </cell>
          <cell r="C4992" t="str">
            <v xml:space="preserve">Прочие </v>
          </cell>
          <cell r="D4992">
            <v>1318.38</v>
          </cell>
          <cell r="E4992">
            <v>5000</v>
          </cell>
          <cell r="F4992">
            <v>5932.72</v>
          </cell>
          <cell r="G4992">
            <v>0.4</v>
          </cell>
          <cell r="H4992">
            <v>1.19</v>
          </cell>
          <cell r="I4992">
            <v>4.5999999999999996</v>
          </cell>
          <cell r="J4992" t="str">
            <v xml:space="preserve"> </v>
          </cell>
          <cell r="K4992">
            <v>167</v>
          </cell>
          <cell r="L4992">
            <v>0.10413000000000001</v>
          </cell>
          <cell r="M4992">
            <v>-19</v>
          </cell>
          <cell r="N4992">
            <v>16</v>
          </cell>
          <cell r="O4992">
            <v>1</v>
          </cell>
          <cell r="P4992">
            <v>136.86699999999999</v>
          </cell>
          <cell r="Q4992">
            <v>0</v>
          </cell>
          <cell r="R4992">
            <v>136.86699999999999</v>
          </cell>
        </row>
        <row r="4993">
          <cell r="A4993" t="str">
            <v xml:space="preserve">Рашпилев.329 </v>
          </cell>
          <cell r="B4993" t="str">
            <v xml:space="preserve">Тургенева 148 неж.пом. </v>
          </cell>
          <cell r="C4993" t="str">
            <v xml:space="preserve">Прочие </v>
          </cell>
          <cell r="D4993">
            <v>33.5</v>
          </cell>
          <cell r="E4993">
            <v>0</v>
          </cell>
          <cell r="F4993">
            <v>115.13</v>
          </cell>
          <cell r="G4993">
            <v>0.37</v>
          </cell>
          <cell r="H4993">
            <v>1.19</v>
          </cell>
          <cell r="I4993">
            <v>4.5999999999999996</v>
          </cell>
          <cell r="J4993" t="str">
            <v xml:space="preserve"> </v>
          </cell>
          <cell r="K4993">
            <v>167</v>
          </cell>
          <cell r="L4993">
            <v>1.9600000000000004E-3</v>
          </cell>
          <cell r="M4993">
            <v>-19</v>
          </cell>
          <cell r="N4993">
            <v>18</v>
          </cell>
          <cell r="O4993">
            <v>1</v>
          </cell>
          <cell r="P4993">
            <v>2.863</v>
          </cell>
          <cell r="Q4993">
            <v>0</v>
          </cell>
          <cell r="R4993">
            <v>2.863</v>
          </cell>
        </row>
        <row r="4994">
          <cell r="A4994" t="str">
            <v xml:space="preserve">Рашпилев.329 </v>
          </cell>
          <cell r="B4994" t="str">
            <v xml:space="preserve">Тургенева 189 аптека </v>
          </cell>
          <cell r="C4994" t="str">
            <v xml:space="preserve">Прочие </v>
          </cell>
          <cell r="D4994">
            <v>87.8</v>
          </cell>
          <cell r="E4994">
            <v>0</v>
          </cell>
          <cell r="F4994">
            <v>369.18</v>
          </cell>
          <cell r="G4994">
            <v>0</v>
          </cell>
          <cell r="H4994">
            <v>1.19</v>
          </cell>
          <cell r="I4994">
            <v>4.5999999999999996</v>
          </cell>
          <cell r="J4994" t="str">
            <v xml:space="preserve"> </v>
          </cell>
          <cell r="K4994">
            <v>167</v>
          </cell>
          <cell r="L4994">
            <v>8.1679999999999999E-3</v>
          </cell>
          <cell r="M4994">
            <v>-19</v>
          </cell>
          <cell r="N4994">
            <v>18</v>
          </cell>
          <cell r="O4994">
            <v>1</v>
          </cell>
          <cell r="P4994">
            <v>11.926</v>
          </cell>
          <cell r="Q4994">
            <v>0</v>
          </cell>
          <cell r="R4994">
            <v>11.926</v>
          </cell>
        </row>
        <row r="4995">
          <cell r="A4995" t="str">
            <v xml:space="preserve">Рашпилев.329 </v>
          </cell>
          <cell r="B4995" t="str">
            <v xml:space="preserve">Рашпилевская 333/1 сл.пом. </v>
          </cell>
          <cell r="C4995" t="str">
            <v xml:space="preserve">Прочие </v>
          </cell>
          <cell r="D4995">
            <v>17.829999999999998</v>
          </cell>
          <cell r="E4995">
            <v>0</v>
          </cell>
          <cell r="F4995">
            <v>80.22</v>
          </cell>
          <cell r="G4995">
            <v>0.43</v>
          </cell>
          <cell r="H4995">
            <v>1.19</v>
          </cell>
          <cell r="I4995">
            <v>4.5999999999999996</v>
          </cell>
          <cell r="J4995" t="str">
            <v xml:space="preserve"> </v>
          </cell>
          <cell r="K4995">
            <v>167</v>
          </cell>
          <cell r="L4995">
            <v>1.6000000000000001E-3</v>
          </cell>
          <cell r="M4995">
            <v>-19</v>
          </cell>
          <cell r="N4995">
            <v>18</v>
          </cell>
          <cell r="O4995">
            <v>1</v>
          </cell>
          <cell r="P4995">
            <v>2.3359999999999999</v>
          </cell>
          <cell r="Q4995">
            <v>0</v>
          </cell>
          <cell r="R4995">
            <v>2.3359999999999999</v>
          </cell>
        </row>
        <row r="4996">
          <cell r="A4996" t="str">
            <v xml:space="preserve">Рашпилев.329 </v>
          </cell>
          <cell r="B4996" t="str">
            <v xml:space="preserve">Тургенева 148 ж/д </v>
          </cell>
          <cell r="C4996" t="str">
            <v xml:space="preserve">Население </v>
          </cell>
          <cell r="D4996">
            <v>5953</v>
          </cell>
          <cell r="E4996">
            <v>20326</v>
          </cell>
          <cell r="F4996">
            <v>19385.919999999998</v>
          </cell>
          <cell r="G4996">
            <v>0.37</v>
          </cell>
          <cell r="H4996">
            <v>1.19</v>
          </cell>
          <cell r="I4996">
            <v>4.5999999999999996</v>
          </cell>
          <cell r="J4996" t="str">
            <v xml:space="preserve">9 </v>
          </cell>
          <cell r="K4996">
            <v>167</v>
          </cell>
          <cell r="L4996">
            <v>0.33003000000000005</v>
          </cell>
          <cell r="M4996">
            <v>-19</v>
          </cell>
          <cell r="N4996">
            <v>18</v>
          </cell>
          <cell r="O4996">
            <v>1</v>
          </cell>
          <cell r="P4996">
            <v>481.83600000000001</v>
          </cell>
          <cell r="Q4996">
            <v>592.34299999999996</v>
          </cell>
          <cell r="R4996">
            <v>592.34299999999996</v>
          </cell>
        </row>
        <row r="4997">
          <cell r="A4997" t="str">
            <v xml:space="preserve">Рашпилев.329 </v>
          </cell>
          <cell r="B4997" t="str">
            <v xml:space="preserve">Тургенева 189/6 торговый комплекс </v>
          </cell>
          <cell r="C4997" t="str">
            <v xml:space="preserve">ИТП Прочие </v>
          </cell>
          <cell r="D4997">
            <v>6497.75</v>
          </cell>
          <cell r="E4997">
            <v>0</v>
          </cell>
          <cell r="F4997">
            <v>24925.56</v>
          </cell>
          <cell r="G4997">
            <v>0</v>
          </cell>
          <cell r="H4997">
            <v>1.19</v>
          </cell>
          <cell r="I4997">
            <v>4.5999999999999996</v>
          </cell>
          <cell r="J4997" t="str">
            <v xml:space="preserve"> </v>
          </cell>
          <cell r="K4997">
            <v>167</v>
          </cell>
          <cell r="L4997">
            <v>0.22340000000000002</v>
          </cell>
          <cell r="M4997">
            <v>-19</v>
          </cell>
          <cell r="N4997">
            <v>18</v>
          </cell>
          <cell r="O4997">
            <v>1</v>
          </cell>
          <cell r="P4997">
            <v>326.15899999999999</v>
          </cell>
          <cell r="Q4997">
            <v>0</v>
          </cell>
          <cell r="R4997">
            <v>326.15899999999999</v>
          </cell>
        </row>
        <row r="4998">
          <cell r="A4998" t="str">
            <v xml:space="preserve">Рашпилев.329 </v>
          </cell>
          <cell r="B4998" t="str">
            <v xml:space="preserve">Рашпилевская 333/1 ж/д </v>
          </cell>
          <cell r="C4998" t="str">
            <v xml:space="preserve">ИТП Население </v>
          </cell>
          <cell r="D4998">
            <v>3103.8</v>
          </cell>
          <cell r="E4998">
            <v>13500</v>
          </cell>
          <cell r="F4998">
            <v>13500</v>
          </cell>
          <cell r="G4998">
            <v>0</v>
          </cell>
          <cell r="H4998">
            <v>1.19</v>
          </cell>
          <cell r="I4998">
            <v>4.5999999999999996</v>
          </cell>
          <cell r="J4998" t="str">
            <v xml:space="preserve">9 </v>
          </cell>
          <cell r="K4998">
            <v>167</v>
          </cell>
          <cell r="L4998">
            <v>0.22209899999999999</v>
          </cell>
          <cell r="M4998">
            <v>-19</v>
          </cell>
          <cell r="N4998">
            <v>18</v>
          </cell>
          <cell r="O4998">
            <v>1</v>
          </cell>
          <cell r="P4998">
            <v>324.26</v>
          </cell>
          <cell r="Q4998">
            <v>308.83600000000001</v>
          </cell>
          <cell r="R4998">
            <v>308.83600000000001</v>
          </cell>
        </row>
        <row r="4999">
          <cell r="A4999" t="str">
            <v xml:space="preserve">Рашпилев.329 </v>
          </cell>
          <cell r="B4999" t="str">
            <v xml:space="preserve">Рашпилевская 345 д\сад 187 </v>
          </cell>
          <cell r="C4999" t="str">
            <v xml:space="preserve">ИТП Прочие </v>
          </cell>
          <cell r="D4999">
            <v>2597.31</v>
          </cell>
          <cell r="E4999">
            <v>8651</v>
          </cell>
          <cell r="F4999">
            <v>11687.88</v>
          </cell>
          <cell r="G4999">
            <v>0.34</v>
          </cell>
          <cell r="H4999">
            <v>1.19</v>
          </cell>
          <cell r="I4999">
            <v>4.5999999999999996</v>
          </cell>
          <cell r="J4999" t="str">
            <v xml:space="preserve"> </v>
          </cell>
          <cell r="K4999">
            <v>167</v>
          </cell>
          <cell r="L4999">
            <v>0.1943</v>
          </cell>
          <cell r="M4999">
            <v>-19</v>
          </cell>
          <cell r="N4999">
            <v>20</v>
          </cell>
          <cell r="O4999">
            <v>1</v>
          </cell>
          <cell r="P4999">
            <v>309.06299999999999</v>
          </cell>
          <cell r="Q4999">
            <v>0</v>
          </cell>
          <cell r="R4999">
            <v>309.06299999999999</v>
          </cell>
        </row>
        <row r="5000">
          <cell r="A5000" t="str">
            <v xml:space="preserve">Рашпилев.329 </v>
          </cell>
          <cell r="B5000" t="str">
            <v xml:space="preserve">Тургенева 140/3 </v>
          </cell>
          <cell r="C5000" t="str">
            <v xml:space="preserve">Прочие </v>
          </cell>
          <cell r="D5000">
            <v>55.8</v>
          </cell>
          <cell r="E5000">
            <v>0</v>
          </cell>
          <cell r="F5000">
            <v>206.46</v>
          </cell>
          <cell r="G5000">
            <v>0</v>
          </cell>
          <cell r="H5000">
            <v>1.19</v>
          </cell>
          <cell r="I5000">
            <v>4.5999999999999996</v>
          </cell>
          <cell r="J5000" t="str">
            <v xml:space="preserve"> </v>
          </cell>
          <cell r="K5000">
            <v>167</v>
          </cell>
          <cell r="L5000">
            <v>3.5800000000000003E-3</v>
          </cell>
          <cell r="M5000">
            <v>-19</v>
          </cell>
          <cell r="N5000">
            <v>15</v>
          </cell>
          <cell r="O5000">
            <v>1</v>
          </cell>
          <cell r="P5000">
            <v>4.4219999999999997</v>
          </cell>
          <cell r="Q5000">
            <v>0</v>
          </cell>
          <cell r="R5000">
            <v>4.4219999999999997</v>
          </cell>
        </row>
        <row r="5001">
          <cell r="A5001" t="str">
            <v xml:space="preserve">Рашпилев.329 </v>
          </cell>
          <cell r="B5001" t="str">
            <v xml:space="preserve">Тургенева 140/3 Магазин </v>
          </cell>
          <cell r="C5001" t="str">
            <v xml:space="preserve">Прочие </v>
          </cell>
          <cell r="D5001">
            <v>631.9</v>
          </cell>
          <cell r="E5001">
            <v>3550</v>
          </cell>
          <cell r="F5001">
            <v>3550</v>
          </cell>
          <cell r="G5001">
            <v>0.38</v>
          </cell>
          <cell r="H5001">
            <v>1.19</v>
          </cell>
          <cell r="I5001">
            <v>4.5999999999999996</v>
          </cell>
          <cell r="J5001" t="str">
            <v xml:space="preserve"> </v>
          </cell>
          <cell r="K5001">
            <v>167</v>
          </cell>
          <cell r="L5001">
            <v>4.5999999999999999E-2</v>
          </cell>
          <cell r="M5001">
            <v>-19</v>
          </cell>
          <cell r="N5001">
            <v>15</v>
          </cell>
          <cell r="O5001">
            <v>1</v>
          </cell>
          <cell r="P5001">
            <v>56.817</v>
          </cell>
          <cell r="Q5001">
            <v>0</v>
          </cell>
          <cell r="R5001">
            <v>56.817</v>
          </cell>
        </row>
        <row r="5002">
          <cell r="A5002" t="str">
            <v xml:space="preserve">Рашпилев.329 </v>
          </cell>
          <cell r="B5002" t="str">
            <v xml:space="preserve">Тургенева 195 СШ 80 </v>
          </cell>
          <cell r="C5002" t="str">
            <v xml:space="preserve">Бюджет </v>
          </cell>
          <cell r="D5002">
            <v>4315</v>
          </cell>
          <cell r="E5002">
            <v>0</v>
          </cell>
          <cell r="F5002">
            <v>22168.15</v>
          </cell>
          <cell r="G5002">
            <v>0.33</v>
          </cell>
          <cell r="H5002">
            <v>1.19</v>
          </cell>
          <cell r="I5002">
            <v>4.5999999999999996</v>
          </cell>
          <cell r="J5002" t="str">
            <v xml:space="preserve"> </v>
          </cell>
          <cell r="K5002">
            <v>167</v>
          </cell>
          <cell r="L5002">
            <v>0.32100000000000001</v>
          </cell>
          <cell r="M5002">
            <v>-19</v>
          </cell>
          <cell r="N5002">
            <v>16</v>
          </cell>
          <cell r="O5002">
            <v>1</v>
          </cell>
          <cell r="P5002">
            <v>421.916</v>
          </cell>
          <cell r="Q5002">
            <v>0</v>
          </cell>
          <cell r="R5002">
            <v>421.916</v>
          </cell>
        </row>
        <row r="5003">
          <cell r="A5003" t="str">
            <v xml:space="preserve">Рашпилев.329 </v>
          </cell>
          <cell r="B5003" t="str">
            <v xml:space="preserve">Тургенева 213 </v>
          </cell>
          <cell r="C5003" t="str">
            <v xml:space="preserve">Прочие </v>
          </cell>
          <cell r="D5003">
            <v>102.4</v>
          </cell>
          <cell r="E5003">
            <v>0</v>
          </cell>
          <cell r="F5003">
            <v>451.86</v>
          </cell>
          <cell r="G5003">
            <v>0.37</v>
          </cell>
          <cell r="H5003">
            <v>1.19</v>
          </cell>
          <cell r="I5003">
            <v>4.5999999999999996</v>
          </cell>
          <cell r="J5003" t="str">
            <v xml:space="preserve"> </v>
          </cell>
          <cell r="K5003">
            <v>167</v>
          </cell>
          <cell r="L5003">
            <v>7.6509999999999998E-3</v>
          </cell>
          <cell r="M5003">
            <v>-19</v>
          </cell>
          <cell r="N5003">
            <v>18</v>
          </cell>
          <cell r="O5003">
            <v>1</v>
          </cell>
          <cell r="P5003">
            <v>11.169</v>
          </cell>
          <cell r="Q5003">
            <v>0</v>
          </cell>
          <cell r="R5003">
            <v>11.169</v>
          </cell>
        </row>
        <row r="5004">
          <cell r="A5004" t="str">
            <v xml:space="preserve">Рашпилев.329 </v>
          </cell>
          <cell r="B5004" t="str">
            <v xml:space="preserve">Тургенева 146 д\с 228 </v>
          </cell>
          <cell r="C5004" t="str">
            <v xml:space="preserve">Бюджет </v>
          </cell>
          <cell r="D5004">
            <v>2487.69</v>
          </cell>
          <cell r="E5004">
            <v>8515</v>
          </cell>
          <cell r="F5004">
            <v>11194.62</v>
          </cell>
          <cell r="G5004">
            <v>0.34</v>
          </cell>
          <cell r="H5004">
            <v>1.19</v>
          </cell>
          <cell r="I5004">
            <v>4.5999999999999996</v>
          </cell>
          <cell r="J5004" t="str">
            <v xml:space="preserve"> </v>
          </cell>
          <cell r="K5004">
            <v>167</v>
          </cell>
          <cell r="L5004">
            <v>0.18610000000000002</v>
          </cell>
          <cell r="M5004">
            <v>-19</v>
          </cell>
          <cell r="N5004">
            <v>20</v>
          </cell>
          <cell r="O5004">
            <v>1</v>
          </cell>
          <cell r="P5004">
            <v>296.02</v>
          </cell>
          <cell r="Q5004">
            <v>0</v>
          </cell>
          <cell r="R5004">
            <v>296.02</v>
          </cell>
        </row>
        <row r="5005">
          <cell r="A5005" t="str">
            <v xml:space="preserve">Рашпилев.329 </v>
          </cell>
          <cell r="B5005" t="str">
            <v xml:space="preserve">Тургенева 150 Общ. </v>
          </cell>
          <cell r="C5005" t="str">
            <v xml:space="preserve">ИТП Население </v>
          </cell>
          <cell r="D5005">
            <v>2993.4</v>
          </cell>
          <cell r="E5005">
            <v>12458</v>
          </cell>
          <cell r="F5005">
            <v>12458</v>
          </cell>
          <cell r="G5005">
            <v>0</v>
          </cell>
          <cell r="H5005">
            <v>1.19</v>
          </cell>
          <cell r="I5005">
            <v>4.5999999999999996</v>
          </cell>
          <cell r="J5005" t="str">
            <v xml:space="preserve">5 </v>
          </cell>
          <cell r="K5005">
            <v>167</v>
          </cell>
          <cell r="L5005">
            <v>0.21460000000000001</v>
          </cell>
          <cell r="M5005">
            <v>-19</v>
          </cell>
          <cell r="N5005">
            <v>18</v>
          </cell>
          <cell r="O5005">
            <v>1</v>
          </cell>
          <cell r="P5005">
            <v>313.31299999999999</v>
          </cell>
          <cell r="Q5005">
            <v>297.85199999999998</v>
          </cell>
          <cell r="R5005">
            <v>297.85199999999998</v>
          </cell>
        </row>
        <row r="5006">
          <cell r="A5006" t="str">
            <v xml:space="preserve">Рашпилев.329 </v>
          </cell>
          <cell r="B5006" t="str">
            <v xml:space="preserve">Дзержинского 101  неж.пом </v>
          </cell>
          <cell r="C5006" t="str">
            <v xml:space="preserve">Прочие </v>
          </cell>
          <cell r="D5006">
            <v>1661.1</v>
          </cell>
          <cell r="E5006">
            <v>7193</v>
          </cell>
          <cell r="F5006">
            <v>7849.59</v>
          </cell>
          <cell r="G5006">
            <v>0.38</v>
          </cell>
          <cell r="H5006">
            <v>1.19</v>
          </cell>
          <cell r="I5006">
            <v>4.5999999999999996</v>
          </cell>
          <cell r="J5006" t="str">
            <v xml:space="preserve"> </v>
          </cell>
          <cell r="K5006">
            <v>167</v>
          </cell>
          <cell r="L5006">
            <v>0.13836499999999999</v>
          </cell>
          <cell r="M5006">
            <v>-19</v>
          </cell>
          <cell r="N5006">
            <v>18</v>
          </cell>
          <cell r="O5006">
            <v>1</v>
          </cell>
          <cell r="P5006">
            <v>202.01</v>
          </cell>
          <cell r="Q5006">
            <v>0</v>
          </cell>
          <cell r="R5006">
            <v>202.01</v>
          </cell>
        </row>
        <row r="5007">
          <cell r="A5007" t="str">
            <v xml:space="preserve">Рашпилев.329 </v>
          </cell>
          <cell r="B5007" t="str">
            <v xml:space="preserve">Тургенева 191  офис и склад </v>
          </cell>
          <cell r="C5007" t="str">
            <v xml:space="preserve">Прочие </v>
          </cell>
          <cell r="D5007">
            <v>531.79999999999995</v>
          </cell>
          <cell r="E5007">
            <v>1801</v>
          </cell>
          <cell r="F5007">
            <v>1119</v>
          </cell>
          <cell r="G5007">
            <v>0.38</v>
          </cell>
          <cell r="H5007">
            <v>1.19</v>
          </cell>
          <cell r="I5007">
            <v>4.5999999999999996</v>
          </cell>
          <cell r="J5007" t="str">
            <v xml:space="preserve"> </v>
          </cell>
          <cell r="K5007">
            <v>167</v>
          </cell>
          <cell r="L5007">
            <v>1.9724999999999999E-2</v>
          </cell>
          <cell r="M5007">
            <v>-19</v>
          </cell>
          <cell r="N5007">
            <v>18</v>
          </cell>
          <cell r="O5007">
            <v>1</v>
          </cell>
          <cell r="P5007">
            <v>28.798000000000002</v>
          </cell>
          <cell r="Q5007">
            <v>0</v>
          </cell>
          <cell r="R5007">
            <v>28.798000000000002</v>
          </cell>
        </row>
        <row r="5008">
          <cell r="A5008" t="str">
            <v xml:space="preserve">Рашпилев.329 </v>
          </cell>
          <cell r="B5008" t="str">
            <v xml:space="preserve">Тургенева 213 маг 15 </v>
          </cell>
          <cell r="C5008" t="str">
            <v xml:space="preserve">Прочие </v>
          </cell>
          <cell r="D5008">
            <v>455.36</v>
          </cell>
          <cell r="E5008">
            <v>1866</v>
          </cell>
          <cell r="F5008">
            <v>2060.3000000000002</v>
          </cell>
          <cell r="G5008">
            <v>0.37</v>
          </cell>
          <cell r="H5008">
            <v>1.19</v>
          </cell>
          <cell r="I5008">
            <v>4.5999999999999996</v>
          </cell>
          <cell r="J5008" t="str">
            <v xml:space="preserve"> </v>
          </cell>
          <cell r="K5008">
            <v>167</v>
          </cell>
          <cell r="L5008">
            <v>3.2318E-2</v>
          </cell>
          <cell r="M5008">
            <v>-19</v>
          </cell>
          <cell r="N5008">
            <v>15</v>
          </cell>
          <cell r="O5008">
            <v>1</v>
          </cell>
          <cell r="P5008">
            <v>39.917999999999999</v>
          </cell>
          <cell r="Q5008">
            <v>0</v>
          </cell>
          <cell r="R5008">
            <v>39.917999999999999</v>
          </cell>
        </row>
        <row r="5009">
          <cell r="A5009" t="str">
            <v xml:space="preserve">Рашпилев.329 </v>
          </cell>
          <cell r="B5009" t="str">
            <v xml:space="preserve">Тургенева 213 Магаз. </v>
          </cell>
          <cell r="C5009" t="str">
            <v xml:space="preserve">Прочие </v>
          </cell>
          <cell r="D5009">
            <v>409.06</v>
          </cell>
          <cell r="E5009">
            <v>3286</v>
          </cell>
          <cell r="F5009">
            <v>1850.77</v>
          </cell>
          <cell r="G5009">
            <v>0.37</v>
          </cell>
          <cell r="H5009">
            <v>1.19</v>
          </cell>
          <cell r="I5009">
            <v>4.5999999999999996</v>
          </cell>
          <cell r="J5009" t="str">
            <v xml:space="preserve"> </v>
          </cell>
          <cell r="K5009">
            <v>167</v>
          </cell>
          <cell r="L5009">
            <v>2.9031999999999999E-2</v>
          </cell>
          <cell r="M5009">
            <v>-19</v>
          </cell>
          <cell r="N5009">
            <v>15</v>
          </cell>
          <cell r="O5009">
            <v>1</v>
          </cell>
          <cell r="P5009">
            <v>35.86</v>
          </cell>
          <cell r="Q5009">
            <v>0</v>
          </cell>
          <cell r="R5009">
            <v>35.86</v>
          </cell>
        </row>
        <row r="5010">
          <cell r="A5010" t="str">
            <v xml:space="preserve">Рашпилев.329 </v>
          </cell>
          <cell r="B5010" t="str">
            <v xml:space="preserve">Рашпилевская 333 Отд.элсвязи </v>
          </cell>
          <cell r="C5010" t="str">
            <v xml:space="preserve">Прочие </v>
          </cell>
          <cell r="D5010">
            <v>62.28</v>
          </cell>
          <cell r="E5010">
            <v>0</v>
          </cell>
          <cell r="F5010">
            <v>280.25</v>
          </cell>
          <cell r="G5010">
            <v>0.43</v>
          </cell>
          <cell r="H5010">
            <v>1.19</v>
          </cell>
          <cell r="I5010">
            <v>4.5999999999999996</v>
          </cell>
          <cell r="J5010" t="str">
            <v xml:space="preserve"> </v>
          </cell>
          <cell r="K5010">
            <v>167</v>
          </cell>
          <cell r="L5010">
            <v>5.5900000000000004E-3</v>
          </cell>
          <cell r="M5010">
            <v>-19</v>
          </cell>
          <cell r="N5010">
            <v>18</v>
          </cell>
          <cell r="O5010">
            <v>1</v>
          </cell>
          <cell r="P5010">
            <v>8.16</v>
          </cell>
          <cell r="Q5010">
            <v>0</v>
          </cell>
          <cell r="R5010">
            <v>8.16</v>
          </cell>
        </row>
        <row r="5011">
          <cell r="A5011" t="str">
            <v xml:space="preserve">Рашпилев.329 </v>
          </cell>
          <cell r="B5011" t="str">
            <v xml:space="preserve">Тургенева 140\1 маг-н </v>
          </cell>
          <cell r="C5011" t="str">
            <v xml:space="preserve">Прочие </v>
          </cell>
          <cell r="D5011">
            <v>367.4</v>
          </cell>
          <cell r="E5011">
            <v>1450</v>
          </cell>
          <cell r="F5011">
            <v>1661.2190000000001</v>
          </cell>
          <cell r="G5011">
            <v>0.34</v>
          </cell>
          <cell r="H5011">
            <v>1.19</v>
          </cell>
          <cell r="I5011">
            <v>4.5999999999999996</v>
          </cell>
          <cell r="J5011" t="str">
            <v xml:space="preserve"> </v>
          </cell>
          <cell r="K5011">
            <v>167</v>
          </cell>
          <cell r="L5011">
            <v>2.6200000000000001E-2</v>
          </cell>
          <cell r="M5011">
            <v>-19</v>
          </cell>
          <cell r="N5011">
            <v>18</v>
          </cell>
          <cell r="O5011">
            <v>1</v>
          </cell>
          <cell r="P5011">
            <v>38.252000000000002</v>
          </cell>
          <cell r="Q5011">
            <v>0</v>
          </cell>
          <cell r="R5011">
            <v>38.252000000000002</v>
          </cell>
        </row>
        <row r="5012">
          <cell r="A5012" t="str">
            <v xml:space="preserve">Рашпилев.329 </v>
          </cell>
          <cell r="B5012" t="str">
            <v xml:space="preserve">Дзержинского 115/1 маг.и офис </v>
          </cell>
          <cell r="C5012" t="str">
            <v xml:space="preserve">Прочие </v>
          </cell>
          <cell r="D5012">
            <v>349</v>
          </cell>
          <cell r="E5012">
            <v>2970</v>
          </cell>
          <cell r="F5012">
            <v>2105.65</v>
          </cell>
          <cell r="G5012">
            <v>0.43</v>
          </cell>
          <cell r="H5012">
            <v>1.19</v>
          </cell>
          <cell r="I5012">
            <v>4.5999999999999996</v>
          </cell>
          <cell r="J5012" t="str">
            <v xml:space="preserve"> </v>
          </cell>
          <cell r="K5012">
            <v>167</v>
          </cell>
          <cell r="L5012">
            <v>4.2000000000000003E-2</v>
          </cell>
          <cell r="M5012">
            <v>-19</v>
          </cell>
          <cell r="N5012">
            <v>18</v>
          </cell>
          <cell r="O5012">
            <v>1</v>
          </cell>
          <cell r="P5012">
            <v>61.317999999999998</v>
          </cell>
          <cell r="Q5012">
            <v>0</v>
          </cell>
          <cell r="R5012">
            <v>61.317999999999998</v>
          </cell>
        </row>
        <row r="5013">
          <cell r="A5013" t="str">
            <v xml:space="preserve">Рашпилев.329 </v>
          </cell>
          <cell r="B5013" t="str">
            <v xml:space="preserve">Рашпилевская 343 Маг. </v>
          </cell>
          <cell r="C5013" t="str">
            <v xml:space="preserve">Прочие </v>
          </cell>
          <cell r="D5013">
            <v>118.3</v>
          </cell>
          <cell r="E5013">
            <v>0</v>
          </cell>
          <cell r="F5013">
            <v>593.41</v>
          </cell>
          <cell r="G5013">
            <v>0.37</v>
          </cell>
          <cell r="H5013">
            <v>1.19</v>
          </cell>
          <cell r="I5013">
            <v>4.5999999999999996</v>
          </cell>
          <cell r="J5013" t="str">
            <v xml:space="preserve"> </v>
          </cell>
          <cell r="K5013">
            <v>167</v>
          </cell>
          <cell r="L5013">
            <v>9.3589999999999993E-3</v>
          </cell>
          <cell r="M5013">
            <v>-19</v>
          </cell>
          <cell r="N5013">
            <v>15</v>
          </cell>
          <cell r="O5013">
            <v>1</v>
          </cell>
          <cell r="P5013">
            <v>11.56</v>
          </cell>
          <cell r="Q5013">
            <v>0</v>
          </cell>
          <cell r="R5013">
            <v>11.56</v>
          </cell>
        </row>
        <row r="5014">
          <cell r="A5014" t="str">
            <v xml:space="preserve">Рашпилев.329 </v>
          </cell>
          <cell r="B5014" t="str">
            <v xml:space="preserve">Тургенева 142 маг-н </v>
          </cell>
          <cell r="C5014" t="str">
            <v xml:space="preserve">Прочие </v>
          </cell>
          <cell r="D5014">
            <v>67.489999999999995</v>
          </cell>
          <cell r="E5014">
            <v>0</v>
          </cell>
          <cell r="F5014">
            <v>271.75</v>
          </cell>
          <cell r="G5014">
            <v>0.38</v>
          </cell>
          <cell r="H5014">
            <v>1.19</v>
          </cell>
          <cell r="I5014">
            <v>4.5999999999999996</v>
          </cell>
          <cell r="J5014" t="str">
            <v xml:space="preserve"> </v>
          </cell>
          <cell r="K5014">
            <v>167</v>
          </cell>
          <cell r="L5014">
            <v>4.79E-3</v>
          </cell>
          <cell r="M5014">
            <v>-19</v>
          </cell>
          <cell r="N5014">
            <v>18</v>
          </cell>
          <cell r="O5014">
            <v>1</v>
          </cell>
          <cell r="P5014">
            <v>6.9930000000000003</v>
          </cell>
          <cell r="Q5014">
            <v>0</v>
          </cell>
          <cell r="R5014">
            <v>6.9930000000000003</v>
          </cell>
        </row>
        <row r="5015">
          <cell r="A5015" t="str">
            <v xml:space="preserve">Рашпилев.329 </v>
          </cell>
          <cell r="B5015" t="str">
            <v xml:space="preserve">Тургенева 193 магазин оптика (цо) </v>
          </cell>
          <cell r="C5015" t="str">
            <v xml:space="preserve">Прочие </v>
          </cell>
          <cell r="D5015">
            <v>640.91</v>
          </cell>
          <cell r="E5015">
            <v>2850</v>
          </cell>
          <cell r="F5015">
            <v>2808.2</v>
          </cell>
          <cell r="G5015">
            <v>0.38</v>
          </cell>
          <cell r="H5015">
            <v>1.19</v>
          </cell>
          <cell r="I5015">
            <v>4.5999999999999996</v>
          </cell>
          <cell r="J5015" t="str">
            <v xml:space="preserve"> </v>
          </cell>
          <cell r="K5015">
            <v>167</v>
          </cell>
          <cell r="L5015">
            <v>4.9500000000000002E-2</v>
          </cell>
          <cell r="M5015">
            <v>-19</v>
          </cell>
          <cell r="N5015">
            <v>18</v>
          </cell>
          <cell r="O5015">
            <v>1</v>
          </cell>
          <cell r="P5015">
            <v>72.268000000000001</v>
          </cell>
          <cell r="Q5015">
            <v>0</v>
          </cell>
          <cell r="R5015">
            <v>72.268000000000001</v>
          </cell>
        </row>
        <row r="5016">
          <cell r="A5016" t="str">
            <v xml:space="preserve">Рашпилев.329 </v>
          </cell>
          <cell r="B5016" t="str">
            <v xml:space="preserve">Тургенева 199/3 маг-н 66 </v>
          </cell>
          <cell r="C5016" t="str">
            <v xml:space="preserve">Прочие </v>
          </cell>
          <cell r="D5016">
            <v>140.96</v>
          </cell>
          <cell r="E5016">
            <v>743</v>
          </cell>
          <cell r="F5016">
            <v>630.9</v>
          </cell>
          <cell r="G5016">
            <v>0.37</v>
          </cell>
          <cell r="H5016">
            <v>1.19</v>
          </cell>
          <cell r="I5016">
            <v>4.5999999999999996</v>
          </cell>
          <cell r="J5016" t="str">
            <v xml:space="preserve"> </v>
          </cell>
          <cell r="K5016">
            <v>167</v>
          </cell>
          <cell r="L5016">
            <v>9.9500000000000005E-3</v>
          </cell>
          <cell r="M5016">
            <v>-19</v>
          </cell>
          <cell r="N5016">
            <v>15</v>
          </cell>
          <cell r="O5016">
            <v>1</v>
          </cell>
          <cell r="P5016">
            <v>12.29</v>
          </cell>
          <cell r="Q5016">
            <v>0</v>
          </cell>
          <cell r="R5016">
            <v>12.29</v>
          </cell>
        </row>
        <row r="5017">
          <cell r="A5017" t="str">
            <v xml:space="preserve">Рашпилев.329 </v>
          </cell>
          <cell r="B5017" t="str">
            <v xml:space="preserve">Рашпилевская  329 ГАРАЖ </v>
          </cell>
          <cell r="C5017" t="str">
            <v xml:space="preserve">Бюджет </v>
          </cell>
          <cell r="D5017">
            <v>42.9</v>
          </cell>
          <cell r="E5017">
            <v>1750</v>
          </cell>
          <cell r="F5017">
            <v>150.13999999999999</v>
          </cell>
          <cell r="G5017">
            <v>0.7</v>
          </cell>
          <cell r="H5017">
            <v>1.19</v>
          </cell>
          <cell r="I5017">
            <v>4.5999999999999996</v>
          </cell>
          <cell r="J5017" t="str">
            <v xml:space="preserve"> </v>
          </cell>
          <cell r="K5017">
            <v>167</v>
          </cell>
          <cell r="L5017">
            <v>4.4800000000000005E-3</v>
          </cell>
          <cell r="M5017">
            <v>-19</v>
          </cell>
          <cell r="N5017">
            <v>15</v>
          </cell>
          <cell r="O5017">
            <v>1</v>
          </cell>
          <cell r="P5017">
            <v>5.5339999999999998</v>
          </cell>
          <cell r="Q5017">
            <v>0</v>
          </cell>
          <cell r="R5017">
            <v>5.5339999999999998</v>
          </cell>
        </row>
        <row r="5018">
          <cell r="A5018" t="str">
            <v xml:space="preserve">Рашпилев.329 </v>
          </cell>
          <cell r="B5018" t="str">
            <v xml:space="preserve">Рашпилевская 329 Адм.зд. </v>
          </cell>
          <cell r="C5018" t="str">
            <v xml:space="preserve">Бюджет </v>
          </cell>
          <cell r="D5018">
            <v>1454.04</v>
          </cell>
          <cell r="E5018">
            <v>3520</v>
          </cell>
          <cell r="F5018">
            <v>5089.1499999999996</v>
          </cell>
          <cell r="G5018">
            <v>0.43</v>
          </cell>
          <cell r="H5018">
            <v>1.19</v>
          </cell>
          <cell r="I5018">
            <v>4.5999999999999996</v>
          </cell>
          <cell r="J5018" t="str">
            <v xml:space="preserve"> </v>
          </cell>
          <cell r="K5018">
            <v>167</v>
          </cell>
          <cell r="L5018">
            <v>0.10151</v>
          </cell>
          <cell r="M5018">
            <v>-19</v>
          </cell>
          <cell r="N5018">
            <v>18</v>
          </cell>
          <cell r="O5018">
            <v>1</v>
          </cell>
          <cell r="P5018">
            <v>148.20099999999999</v>
          </cell>
          <cell r="Q5018">
            <v>0</v>
          </cell>
          <cell r="R5018">
            <v>148.20099999999999</v>
          </cell>
        </row>
        <row r="5019">
          <cell r="A5019" t="str">
            <v xml:space="preserve">Рашпилев.329 </v>
          </cell>
          <cell r="B5019" t="str">
            <v xml:space="preserve">Рашпилевская 329 Инсектарий </v>
          </cell>
          <cell r="C5019" t="str">
            <v xml:space="preserve">Бюджет </v>
          </cell>
          <cell r="D5019">
            <v>49.21</v>
          </cell>
          <cell r="E5019">
            <v>525</v>
          </cell>
          <cell r="F5019">
            <v>172.25</v>
          </cell>
          <cell r="G5019">
            <v>0.43</v>
          </cell>
          <cell r="H5019">
            <v>1.19</v>
          </cell>
          <cell r="I5019">
            <v>4.5999999999999996</v>
          </cell>
          <cell r="J5019" t="str">
            <v xml:space="preserve"> </v>
          </cell>
          <cell r="K5019">
            <v>167</v>
          </cell>
          <cell r="L5019">
            <v>3.2500000000000003E-3</v>
          </cell>
          <cell r="M5019">
            <v>-19</v>
          </cell>
          <cell r="N5019">
            <v>16</v>
          </cell>
          <cell r="O5019">
            <v>1</v>
          </cell>
          <cell r="P5019">
            <v>4.2720000000000002</v>
          </cell>
          <cell r="Q5019">
            <v>0</v>
          </cell>
          <cell r="R5019">
            <v>4.2720000000000002</v>
          </cell>
        </row>
        <row r="5020">
          <cell r="A5020" t="str">
            <v xml:space="preserve">Рашпилев.329 </v>
          </cell>
          <cell r="B5020" t="str">
            <v xml:space="preserve">Рашпилевская 329 произв.корпус </v>
          </cell>
          <cell r="C5020" t="str">
            <v xml:space="preserve">Бюджет </v>
          </cell>
          <cell r="D5020">
            <v>487.24</v>
          </cell>
          <cell r="E5020">
            <v>0</v>
          </cell>
          <cell r="F5020">
            <v>1705.32</v>
          </cell>
          <cell r="G5020">
            <v>0.43</v>
          </cell>
          <cell r="H5020">
            <v>1.19</v>
          </cell>
          <cell r="I5020">
            <v>4.5999999999999996</v>
          </cell>
          <cell r="J5020" t="str">
            <v xml:space="preserve"> </v>
          </cell>
          <cell r="K5020">
            <v>167</v>
          </cell>
          <cell r="L5020">
            <v>3.4014999999999997E-2</v>
          </cell>
          <cell r="M5020">
            <v>-19</v>
          </cell>
          <cell r="N5020">
            <v>18</v>
          </cell>
          <cell r="O5020">
            <v>1</v>
          </cell>
          <cell r="P5020">
            <v>49.661999999999999</v>
          </cell>
          <cell r="Q5020">
            <v>0</v>
          </cell>
          <cell r="R5020">
            <v>49.661999999999999</v>
          </cell>
        </row>
        <row r="5021">
          <cell r="A5021" t="str">
            <v xml:space="preserve">Рашпилев.329 </v>
          </cell>
          <cell r="B5021" t="str">
            <v xml:space="preserve">Рашпилевская 329 проходн </v>
          </cell>
          <cell r="C5021" t="str">
            <v xml:space="preserve">Бюджет </v>
          </cell>
          <cell r="D5021">
            <v>7.59</v>
          </cell>
          <cell r="E5021">
            <v>0</v>
          </cell>
          <cell r="F5021">
            <v>26.57</v>
          </cell>
          <cell r="G5021">
            <v>0.43</v>
          </cell>
          <cell r="H5021">
            <v>1.19</v>
          </cell>
          <cell r="I5021">
            <v>4.5999999999999996</v>
          </cell>
          <cell r="J5021" t="str">
            <v xml:space="preserve"> </v>
          </cell>
          <cell r="K5021">
            <v>167</v>
          </cell>
          <cell r="L5021">
            <v>5.3000000000000009E-4</v>
          </cell>
          <cell r="M5021">
            <v>-19</v>
          </cell>
          <cell r="N5021">
            <v>18</v>
          </cell>
          <cell r="O5021">
            <v>1</v>
          </cell>
          <cell r="P5021">
            <v>0.77400000000000002</v>
          </cell>
          <cell r="Q5021">
            <v>0</v>
          </cell>
          <cell r="R5021">
            <v>0.77400000000000002</v>
          </cell>
        </row>
        <row r="5022">
          <cell r="A5022" t="str">
            <v xml:space="preserve">Рашпилев.329 </v>
          </cell>
          <cell r="B5022" t="str">
            <v xml:space="preserve">Рашпилевская 327 Адм.зд. </v>
          </cell>
          <cell r="C5022" t="str">
            <v xml:space="preserve">Бюджет </v>
          </cell>
          <cell r="D5022">
            <v>1903.9</v>
          </cell>
          <cell r="E5022">
            <v>6005</v>
          </cell>
          <cell r="F5022">
            <v>6004.06</v>
          </cell>
          <cell r="G5022">
            <v>0.38</v>
          </cell>
          <cell r="H5022">
            <v>1.19</v>
          </cell>
          <cell r="I5022">
            <v>4.5999999999999996</v>
          </cell>
          <cell r="J5022" t="str">
            <v xml:space="preserve"> </v>
          </cell>
          <cell r="K5022">
            <v>167</v>
          </cell>
          <cell r="L5022">
            <v>0.104977</v>
          </cell>
          <cell r="M5022">
            <v>-19</v>
          </cell>
          <cell r="N5022">
            <v>18</v>
          </cell>
          <cell r="O5022">
            <v>1</v>
          </cell>
          <cell r="P5022">
            <v>153.26400000000001</v>
          </cell>
          <cell r="Q5022">
            <v>0</v>
          </cell>
          <cell r="R5022">
            <v>153.26400000000001</v>
          </cell>
        </row>
        <row r="5023">
          <cell r="A5023" t="str">
            <v xml:space="preserve">Рашпилев.329 </v>
          </cell>
          <cell r="B5023" t="str">
            <v xml:space="preserve">Рашпилевская 327 Гараж,склад </v>
          </cell>
          <cell r="C5023" t="str">
            <v xml:space="preserve">Бюджет </v>
          </cell>
          <cell r="D5023">
            <v>462.4</v>
          </cell>
          <cell r="E5023">
            <v>0</v>
          </cell>
          <cell r="F5023">
            <v>2390.39</v>
          </cell>
          <cell r="G5023">
            <v>0.7</v>
          </cell>
          <cell r="H5023">
            <v>1.19</v>
          </cell>
          <cell r="I5023">
            <v>4.5999999999999996</v>
          </cell>
          <cell r="J5023" t="str">
            <v xml:space="preserve"> </v>
          </cell>
          <cell r="K5023">
            <v>167</v>
          </cell>
          <cell r="L5023">
            <v>7.282799999999999E-2</v>
          </cell>
          <cell r="M5023">
            <v>-19</v>
          </cell>
          <cell r="N5023">
            <v>16</v>
          </cell>
          <cell r="O5023">
            <v>1</v>
          </cell>
          <cell r="P5023">
            <v>95.724000000000004</v>
          </cell>
          <cell r="Q5023">
            <v>0</v>
          </cell>
          <cell r="R5023">
            <v>95.724000000000004</v>
          </cell>
        </row>
        <row r="5024">
          <cell r="A5024" t="str">
            <v xml:space="preserve">Рашпилев.329 </v>
          </cell>
          <cell r="B5024" t="str">
            <v xml:space="preserve">Рашпилевская 327 Пож депо литБ </v>
          </cell>
          <cell r="C5024" t="str">
            <v xml:space="preserve">Бюджет </v>
          </cell>
          <cell r="D5024">
            <v>1180.5999999999999</v>
          </cell>
          <cell r="E5024">
            <v>4947</v>
          </cell>
          <cell r="F5024">
            <v>5967.23</v>
          </cell>
          <cell r="G5024">
            <v>0.38</v>
          </cell>
          <cell r="H5024">
            <v>1.19</v>
          </cell>
          <cell r="I5024">
            <v>4.5999999999999996</v>
          </cell>
          <cell r="J5024" t="str">
            <v xml:space="preserve"> </v>
          </cell>
          <cell r="K5024">
            <v>167</v>
          </cell>
          <cell r="L5024">
            <v>9.6655999999999992E-2</v>
          </cell>
          <cell r="M5024">
            <v>-19</v>
          </cell>
          <cell r="N5024">
            <v>15</v>
          </cell>
          <cell r="O5024">
            <v>1</v>
          </cell>
          <cell r="P5024">
            <v>119.38500000000001</v>
          </cell>
          <cell r="Q5024">
            <v>0</v>
          </cell>
          <cell r="R5024">
            <v>119.38500000000001</v>
          </cell>
        </row>
        <row r="5025">
          <cell r="A5025" t="str">
            <v xml:space="preserve">Рашпилев.329 </v>
          </cell>
          <cell r="B5025" t="str">
            <v xml:space="preserve">Рашпилевская 327 Учебный корп лит В,В1 </v>
          </cell>
          <cell r="C5025" t="str">
            <v xml:space="preserve">Бюджет </v>
          </cell>
          <cell r="D5025">
            <v>221.6</v>
          </cell>
          <cell r="E5025">
            <v>1062</v>
          </cell>
          <cell r="F5025">
            <v>964.23</v>
          </cell>
          <cell r="G5025">
            <v>0.43</v>
          </cell>
          <cell r="H5025">
            <v>1.19</v>
          </cell>
          <cell r="I5025">
            <v>4.5999999999999996</v>
          </cell>
          <cell r="J5025" t="str">
            <v xml:space="preserve"> </v>
          </cell>
          <cell r="K5025">
            <v>167</v>
          </cell>
          <cell r="L5025">
            <v>1.8046E-2</v>
          </cell>
          <cell r="M5025">
            <v>-19</v>
          </cell>
          <cell r="N5025">
            <v>16</v>
          </cell>
          <cell r="O5025">
            <v>1</v>
          </cell>
          <cell r="P5025">
            <v>23.72</v>
          </cell>
          <cell r="Q5025">
            <v>0</v>
          </cell>
          <cell r="R5025">
            <v>23.72</v>
          </cell>
        </row>
        <row r="5026">
          <cell r="A5026" t="str">
            <v xml:space="preserve">Рашпилев.329 </v>
          </cell>
          <cell r="B5026" t="str">
            <v xml:space="preserve">Гаражная105 КИНОЛОГ.СЛУЖБА </v>
          </cell>
          <cell r="C5026" t="str">
            <v xml:space="preserve">Бюджет </v>
          </cell>
          <cell r="D5026">
            <v>66.48</v>
          </cell>
          <cell r="E5026">
            <v>221</v>
          </cell>
          <cell r="F5026">
            <v>299.14999999999998</v>
          </cell>
          <cell r="G5026">
            <v>0.43</v>
          </cell>
          <cell r="H5026">
            <v>1.19</v>
          </cell>
          <cell r="I5026">
            <v>4.5999999999999996</v>
          </cell>
          <cell r="J5026" t="str">
            <v xml:space="preserve"> </v>
          </cell>
          <cell r="K5026">
            <v>167</v>
          </cell>
          <cell r="L5026">
            <v>5.9670000000000001E-3</v>
          </cell>
          <cell r="M5026">
            <v>-19</v>
          </cell>
          <cell r="N5026">
            <v>18</v>
          </cell>
          <cell r="O5026">
            <v>1</v>
          </cell>
          <cell r="P5026">
            <v>8.7119999999999997</v>
          </cell>
          <cell r="Q5026">
            <v>0</v>
          </cell>
          <cell r="R5026">
            <v>8.7119999999999997</v>
          </cell>
        </row>
        <row r="5027">
          <cell r="A5027" t="str">
            <v xml:space="preserve">Рашпилев.329 </v>
          </cell>
          <cell r="B5027" t="str">
            <v xml:space="preserve">Тургенева 187 литВ маг-н </v>
          </cell>
          <cell r="C5027" t="str">
            <v xml:space="preserve">Прочие </v>
          </cell>
          <cell r="D5027">
            <v>163.77000000000001</v>
          </cell>
          <cell r="E5027">
            <v>0</v>
          </cell>
          <cell r="F5027">
            <v>736.95</v>
          </cell>
          <cell r="G5027">
            <v>0.38</v>
          </cell>
          <cell r="H5027">
            <v>1.19</v>
          </cell>
          <cell r="I5027">
            <v>4.5999999999999996</v>
          </cell>
          <cell r="J5027" t="str">
            <v xml:space="preserve"> </v>
          </cell>
          <cell r="K5027">
            <v>167</v>
          </cell>
          <cell r="L5027">
            <v>1.1937E-2</v>
          </cell>
          <cell r="M5027">
            <v>-19</v>
          </cell>
          <cell r="N5027">
            <v>15</v>
          </cell>
          <cell r="O5027">
            <v>1</v>
          </cell>
          <cell r="P5027">
            <v>14.744</v>
          </cell>
          <cell r="Q5027">
            <v>0</v>
          </cell>
          <cell r="R5027">
            <v>14.744</v>
          </cell>
        </row>
        <row r="5028">
          <cell r="A5028" t="str">
            <v xml:space="preserve">Рашпилев.329 </v>
          </cell>
          <cell r="B5028" t="str">
            <v xml:space="preserve">Тургенева 187\1литА маг-н </v>
          </cell>
          <cell r="C5028" t="str">
            <v xml:space="preserve">Прочие </v>
          </cell>
          <cell r="D5028">
            <v>1114.96</v>
          </cell>
          <cell r="E5028">
            <v>495</v>
          </cell>
          <cell r="F5028">
            <v>5017.3100000000004</v>
          </cell>
          <cell r="G5028">
            <v>0.33</v>
          </cell>
          <cell r="H5028">
            <v>1.19</v>
          </cell>
          <cell r="I5028">
            <v>4.5999999999999996</v>
          </cell>
          <cell r="J5028" t="str">
            <v xml:space="preserve"> </v>
          </cell>
          <cell r="K5028">
            <v>167</v>
          </cell>
          <cell r="L5028">
            <v>7.0576E-2</v>
          </cell>
          <cell r="M5028">
            <v>-19</v>
          </cell>
          <cell r="N5028">
            <v>15</v>
          </cell>
          <cell r="O5028">
            <v>1</v>
          </cell>
          <cell r="P5028">
            <v>87.173000000000002</v>
          </cell>
          <cell r="Q5028">
            <v>0</v>
          </cell>
          <cell r="R5028">
            <v>87.173000000000002</v>
          </cell>
        </row>
        <row r="5029">
          <cell r="A5029" t="str">
            <v xml:space="preserve">Рашпилев.329 </v>
          </cell>
          <cell r="B5029" t="str">
            <v xml:space="preserve">Тургенева 187литБ Маг. </v>
          </cell>
          <cell r="C5029" t="str">
            <v xml:space="preserve">Прочие </v>
          </cell>
          <cell r="D5029">
            <v>136.30000000000001</v>
          </cell>
          <cell r="E5029">
            <v>0</v>
          </cell>
          <cell r="F5029">
            <v>613.35</v>
          </cell>
          <cell r="G5029">
            <v>0.38</v>
          </cell>
          <cell r="H5029">
            <v>1.19</v>
          </cell>
          <cell r="I5029">
            <v>4.5999999999999996</v>
          </cell>
          <cell r="J5029" t="str">
            <v xml:space="preserve"> </v>
          </cell>
          <cell r="K5029">
            <v>167</v>
          </cell>
          <cell r="L5029">
            <v>9.9349999999999994E-3</v>
          </cell>
          <cell r="M5029">
            <v>-19</v>
          </cell>
          <cell r="N5029">
            <v>15</v>
          </cell>
          <cell r="O5029">
            <v>1</v>
          </cell>
          <cell r="P5029">
            <v>12.271000000000001</v>
          </cell>
          <cell r="Q5029">
            <v>0</v>
          </cell>
          <cell r="R5029">
            <v>12.271000000000001</v>
          </cell>
        </row>
        <row r="5030">
          <cell r="A5030" t="str">
            <v xml:space="preserve">Рашпилев.329 </v>
          </cell>
          <cell r="B5030" t="str">
            <v xml:space="preserve">Рашпилевская 333/1 П\П </v>
          </cell>
          <cell r="C5030" t="str">
            <v xml:space="preserve">Прочие </v>
          </cell>
          <cell r="D5030">
            <v>155.97</v>
          </cell>
          <cell r="E5030">
            <v>0</v>
          </cell>
          <cell r="F5030">
            <v>701.88</v>
          </cell>
          <cell r="G5030">
            <v>0.43</v>
          </cell>
          <cell r="H5030">
            <v>1.19</v>
          </cell>
          <cell r="I5030">
            <v>4.5999999999999996</v>
          </cell>
          <cell r="J5030" t="str">
            <v xml:space="preserve"> </v>
          </cell>
          <cell r="K5030">
            <v>167</v>
          </cell>
          <cell r="L5030">
            <v>1.4E-2</v>
          </cell>
          <cell r="M5030">
            <v>-19</v>
          </cell>
          <cell r="N5030">
            <v>18</v>
          </cell>
          <cell r="O5030">
            <v>1</v>
          </cell>
          <cell r="P5030">
            <v>20.439</v>
          </cell>
          <cell r="Q5030">
            <v>0</v>
          </cell>
          <cell r="R5030">
            <v>20.439</v>
          </cell>
        </row>
        <row r="5031">
          <cell r="A5031" t="str">
            <v xml:space="preserve">Рашпилев.329 </v>
          </cell>
          <cell r="B5031" t="str">
            <v xml:space="preserve">Рашпилевская 333 маг-н </v>
          </cell>
          <cell r="C5031" t="str">
            <v xml:space="preserve">Прочие </v>
          </cell>
          <cell r="D5031">
            <v>486.88</v>
          </cell>
          <cell r="E5031">
            <v>1352</v>
          </cell>
          <cell r="F5031">
            <v>2250.15</v>
          </cell>
          <cell r="G5031">
            <v>0.37</v>
          </cell>
          <cell r="H5031">
            <v>1.19</v>
          </cell>
          <cell r="I5031">
            <v>4.5999999999999996</v>
          </cell>
          <cell r="J5031" t="str">
            <v xml:space="preserve"> </v>
          </cell>
          <cell r="K5031">
            <v>167</v>
          </cell>
          <cell r="L5031">
            <v>3.8620000000000002E-2</v>
          </cell>
          <cell r="M5031">
            <v>-19</v>
          </cell>
          <cell r="N5031">
            <v>18</v>
          </cell>
          <cell r="O5031">
            <v>1</v>
          </cell>
          <cell r="P5031">
            <v>56.384</v>
          </cell>
          <cell r="Q5031">
            <v>0</v>
          </cell>
          <cell r="R5031">
            <v>56.384</v>
          </cell>
        </row>
        <row r="5032">
          <cell r="A5032" t="str">
            <v xml:space="preserve">Рашпилев.329 </v>
          </cell>
          <cell r="B5032" t="str">
            <v xml:space="preserve">Тургенева 217 СШ 72 </v>
          </cell>
          <cell r="C5032" t="str">
            <v xml:space="preserve">Бюджет </v>
          </cell>
          <cell r="D5032">
            <v>5725.66</v>
          </cell>
          <cell r="E5032">
            <v>21930</v>
          </cell>
          <cell r="F5032">
            <v>25765.47</v>
          </cell>
          <cell r="G5032">
            <v>0.33</v>
          </cell>
          <cell r="H5032">
            <v>1.19</v>
          </cell>
          <cell r="I5032">
            <v>4.5999999999999996</v>
          </cell>
          <cell r="J5032" t="str">
            <v xml:space="preserve"> </v>
          </cell>
          <cell r="K5032">
            <v>167</v>
          </cell>
          <cell r="L5032">
            <v>0.37309000000000003</v>
          </cell>
          <cell r="M5032">
            <v>-19</v>
          </cell>
          <cell r="N5032">
            <v>16</v>
          </cell>
          <cell r="O5032">
            <v>1</v>
          </cell>
          <cell r="P5032">
            <v>490.38099999999997</v>
          </cell>
          <cell r="Q5032">
            <v>0</v>
          </cell>
          <cell r="R5032">
            <v>490.38099999999997</v>
          </cell>
        </row>
        <row r="5033">
          <cell r="A5033" t="str">
            <v xml:space="preserve">Рашпилев.329 </v>
          </cell>
          <cell r="B5033" t="str">
            <v xml:space="preserve">Рашпилевская 325 Спецавтохоз.литБ </v>
          </cell>
          <cell r="C5033" t="str">
            <v xml:space="preserve">ИТП Бюджет </v>
          </cell>
          <cell r="D5033">
            <v>2208.4</v>
          </cell>
          <cell r="E5033">
            <v>14596</v>
          </cell>
          <cell r="F5033">
            <v>14596</v>
          </cell>
          <cell r="G5033">
            <v>0</v>
          </cell>
          <cell r="H5033">
            <v>1.19</v>
          </cell>
          <cell r="I5033">
            <v>4.5999999999999996</v>
          </cell>
          <cell r="J5033" t="str">
            <v xml:space="preserve"> </v>
          </cell>
          <cell r="K5033">
            <v>167</v>
          </cell>
          <cell r="L5033">
            <v>0.28873599999999999</v>
          </cell>
          <cell r="M5033">
            <v>-19</v>
          </cell>
          <cell r="N5033">
            <v>18</v>
          </cell>
          <cell r="O5033">
            <v>1</v>
          </cell>
          <cell r="P5033">
            <v>421.54599999999999</v>
          </cell>
          <cell r="Q5033">
            <v>0</v>
          </cell>
          <cell r="R5033">
            <v>421.54599999999999</v>
          </cell>
        </row>
        <row r="5034">
          <cell r="A5034" t="str">
            <v xml:space="preserve">Рашпилев.329 </v>
          </cell>
          <cell r="B5034" t="str">
            <v xml:space="preserve">Рашпилевская 325 литА </v>
          </cell>
          <cell r="C5034" t="str">
            <v xml:space="preserve">Бюджет </v>
          </cell>
          <cell r="D5034">
            <v>69.5</v>
          </cell>
          <cell r="E5034">
            <v>223</v>
          </cell>
          <cell r="F5034">
            <v>223</v>
          </cell>
          <cell r="G5034">
            <v>0</v>
          </cell>
          <cell r="H5034">
            <v>1.19</v>
          </cell>
          <cell r="I5034">
            <v>4.5999999999999996</v>
          </cell>
          <cell r="J5034" t="str">
            <v xml:space="preserve"> </v>
          </cell>
          <cell r="K5034">
            <v>167</v>
          </cell>
          <cell r="L5034">
            <v>4.411E-3</v>
          </cell>
          <cell r="M5034">
            <v>-19</v>
          </cell>
          <cell r="N5034">
            <v>18</v>
          </cell>
          <cell r="O5034">
            <v>1</v>
          </cell>
          <cell r="P5034">
            <v>6.44</v>
          </cell>
          <cell r="Q5034">
            <v>0</v>
          </cell>
          <cell r="R5034">
            <v>6.44</v>
          </cell>
        </row>
        <row r="5035">
          <cell r="A5035" t="str">
            <v xml:space="preserve">Рашпилев.329 </v>
          </cell>
          <cell r="B5035" t="str">
            <v xml:space="preserve">Рашпилевская 325 литД </v>
          </cell>
          <cell r="C5035" t="str">
            <v xml:space="preserve">Бюджет </v>
          </cell>
          <cell r="D5035">
            <v>17.399999999999999</v>
          </cell>
          <cell r="E5035">
            <v>62</v>
          </cell>
          <cell r="F5035">
            <v>62</v>
          </cell>
          <cell r="G5035">
            <v>0</v>
          </cell>
          <cell r="H5035">
            <v>1.19</v>
          </cell>
          <cell r="I5035">
            <v>4.5999999999999996</v>
          </cell>
          <cell r="J5035" t="str">
            <v xml:space="preserve"> </v>
          </cell>
          <cell r="K5035">
            <v>167</v>
          </cell>
          <cell r="L5035">
            <v>1.2259999999999999E-3</v>
          </cell>
          <cell r="M5035">
            <v>-19</v>
          </cell>
          <cell r="N5035">
            <v>18</v>
          </cell>
          <cell r="O5035">
            <v>1</v>
          </cell>
          <cell r="P5035">
            <v>1.79</v>
          </cell>
          <cell r="Q5035">
            <v>0</v>
          </cell>
          <cell r="R5035">
            <v>1.79</v>
          </cell>
        </row>
        <row r="5036">
          <cell r="A5036" t="str">
            <v xml:space="preserve">Рашпилев.329 </v>
          </cell>
          <cell r="B5036" t="str">
            <v xml:space="preserve">Рашпилевская 325 литИ </v>
          </cell>
          <cell r="C5036" t="str">
            <v xml:space="preserve">Бюджет </v>
          </cell>
          <cell r="D5036">
            <v>528.29999999999995</v>
          </cell>
          <cell r="E5036">
            <v>2154</v>
          </cell>
          <cell r="F5036">
            <v>2154</v>
          </cell>
          <cell r="G5036">
            <v>0</v>
          </cell>
          <cell r="H5036">
            <v>1.19</v>
          </cell>
          <cell r="I5036">
            <v>4.5999999999999996</v>
          </cell>
          <cell r="J5036" t="str">
            <v xml:space="preserve"> </v>
          </cell>
          <cell r="K5036">
            <v>167</v>
          </cell>
          <cell r="L5036">
            <v>4.2610000000000002E-2</v>
          </cell>
          <cell r="M5036">
            <v>-19</v>
          </cell>
          <cell r="N5036">
            <v>18</v>
          </cell>
          <cell r="O5036">
            <v>1</v>
          </cell>
          <cell r="P5036">
            <v>62.209000000000003</v>
          </cell>
          <cell r="Q5036">
            <v>0</v>
          </cell>
          <cell r="R5036">
            <v>62.209000000000003</v>
          </cell>
        </row>
        <row r="5037">
          <cell r="A5037" t="str">
            <v xml:space="preserve">Рашпилев.329 </v>
          </cell>
          <cell r="B5037" t="str">
            <v xml:space="preserve">Рашпилевская 325 литК </v>
          </cell>
          <cell r="C5037" t="str">
            <v xml:space="preserve">Бюджет </v>
          </cell>
          <cell r="D5037">
            <v>134.69999999999999</v>
          </cell>
          <cell r="E5037">
            <v>796</v>
          </cell>
          <cell r="F5037">
            <v>796</v>
          </cell>
          <cell r="G5037">
            <v>0</v>
          </cell>
          <cell r="H5037">
            <v>1.19</v>
          </cell>
          <cell r="I5037">
            <v>4.5999999999999996</v>
          </cell>
          <cell r="J5037" t="str">
            <v xml:space="preserve"> </v>
          </cell>
          <cell r="K5037">
            <v>167</v>
          </cell>
          <cell r="L5037">
            <v>1.5746E-2</v>
          </cell>
          <cell r="M5037">
            <v>-19</v>
          </cell>
          <cell r="N5037">
            <v>18</v>
          </cell>
          <cell r="O5037">
            <v>1</v>
          </cell>
          <cell r="P5037">
            <v>22.99</v>
          </cell>
          <cell r="Q5037">
            <v>0</v>
          </cell>
          <cell r="R5037">
            <v>22.99</v>
          </cell>
        </row>
        <row r="5038">
          <cell r="A5038" t="str">
            <v xml:space="preserve">Рашпилев.329 </v>
          </cell>
          <cell r="B5038" t="str">
            <v xml:space="preserve">Рашпилевская 325 литЛ </v>
          </cell>
          <cell r="C5038" t="str">
            <v xml:space="preserve">Бюджет </v>
          </cell>
          <cell r="D5038">
            <v>102.1</v>
          </cell>
          <cell r="E5038">
            <v>357</v>
          </cell>
          <cell r="F5038">
            <v>357</v>
          </cell>
          <cell r="G5038">
            <v>0</v>
          </cell>
          <cell r="H5038">
            <v>1.19</v>
          </cell>
          <cell r="I5038">
            <v>4.5999999999999996</v>
          </cell>
          <cell r="J5038" t="str">
            <v xml:space="preserve"> </v>
          </cell>
          <cell r="K5038">
            <v>167</v>
          </cell>
          <cell r="L5038">
            <v>7.0619999999999997E-3</v>
          </cell>
          <cell r="M5038">
            <v>-19</v>
          </cell>
          <cell r="N5038">
            <v>18</v>
          </cell>
          <cell r="O5038">
            <v>1</v>
          </cell>
          <cell r="P5038">
            <v>10.31</v>
          </cell>
          <cell r="Q5038">
            <v>0</v>
          </cell>
          <cell r="R5038">
            <v>10.31</v>
          </cell>
        </row>
        <row r="5039">
          <cell r="A5039" t="str">
            <v xml:space="preserve">Рашпилев.329 </v>
          </cell>
          <cell r="B5039" t="str">
            <v xml:space="preserve">Рашпилевская 325 литЧ </v>
          </cell>
          <cell r="C5039" t="str">
            <v xml:space="preserve">Бюджет </v>
          </cell>
          <cell r="D5039">
            <v>77.400000000000006</v>
          </cell>
          <cell r="E5039">
            <v>284</v>
          </cell>
          <cell r="F5039">
            <v>284</v>
          </cell>
          <cell r="G5039">
            <v>0</v>
          </cell>
          <cell r="H5039">
            <v>1.19</v>
          </cell>
          <cell r="I5039">
            <v>4.5999999999999996</v>
          </cell>
          <cell r="J5039" t="str">
            <v xml:space="preserve"> </v>
          </cell>
          <cell r="K5039">
            <v>167</v>
          </cell>
          <cell r="L5039">
            <v>5.3119999999999999E-3</v>
          </cell>
          <cell r="M5039">
            <v>-19</v>
          </cell>
          <cell r="N5039">
            <v>16</v>
          </cell>
          <cell r="O5039">
            <v>1</v>
          </cell>
          <cell r="P5039">
            <v>6.9820000000000002</v>
          </cell>
          <cell r="Q5039">
            <v>0</v>
          </cell>
          <cell r="R5039">
            <v>6.9820000000000002</v>
          </cell>
        </row>
        <row r="5040">
          <cell r="A5040" t="str">
            <v xml:space="preserve">Рашпилев.329 </v>
          </cell>
          <cell r="B5040" t="str">
            <v xml:space="preserve">Рашпилевская 325 литШ </v>
          </cell>
          <cell r="C5040" t="str">
            <v xml:space="preserve">Бюджет </v>
          </cell>
          <cell r="D5040">
            <v>512.70000000000005</v>
          </cell>
          <cell r="E5040">
            <v>1717</v>
          </cell>
          <cell r="F5040">
            <v>1717</v>
          </cell>
          <cell r="G5040">
            <v>0</v>
          </cell>
          <cell r="H5040">
            <v>1.19</v>
          </cell>
          <cell r="I5040">
            <v>4.5999999999999996</v>
          </cell>
          <cell r="J5040" t="str">
            <v xml:space="preserve"> </v>
          </cell>
          <cell r="K5040">
            <v>167</v>
          </cell>
          <cell r="L5040">
            <v>3.3964999999999995E-2</v>
          </cell>
          <cell r="M5040">
            <v>-19</v>
          </cell>
          <cell r="N5040">
            <v>18</v>
          </cell>
          <cell r="O5040">
            <v>1</v>
          </cell>
          <cell r="P5040">
            <v>49.588000000000001</v>
          </cell>
          <cell r="Q5040">
            <v>0</v>
          </cell>
          <cell r="R5040">
            <v>49.588000000000001</v>
          </cell>
        </row>
        <row r="5041">
          <cell r="A5041" t="str">
            <v xml:space="preserve">Итого по котельной </v>
          </cell>
          <cell r="B5041" t="str">
            <v xml:space="preserve">собственное ---------------------------- </v>
          </cell>
          <cell r="C5041" t="str">
            <v xml:space="preserve">По всем группам </v>
          </cell>
          <cell r="D5041">
            <v>254027.18999999997</v>
          </cell>
          <cell r="E5041">
            <v>1003854</v>
          </cell>
          <cell r="F5041">
            <v>1059624.399</v>
          </cell>
          <cell r="H5041">
            <v>1.19</v>
          </cell>
          <cell r="L5041">
            <v>17.441184</v>
          </cell>
          <cell r="P5041">
            <v>25337.381000000001</v>
          </cell>
          <cell r="Q5041">
            <v>19930.254999999997</v>
          </cell>
          <cell r="R5041">
            <v>25325.524999999998</v>
          </cell>
        </row>
        <row r="5042">
          <cell r="A5042" t="str">
            <v xml:space="preserve"> </v>
          </cell>
          <cell r="B5042" t="str">
            <v xml:space="preserve"> </v>
          </cell>
          <cell r="C5042" t="str">
            <v xml:space="preserve">Бюджет </v>
          </cell>
          <cell r="D5042">
            <v>26218.59</v>
          </cell>
          <cell r="E5042">
            <v>78226</v>
          </cell>
          <cell r="F5042">
            <v>115535.97</v>
          </cell>
          <cell r="H5042">
            <v>1.19</v>
          </cell>
          <cell r="L5042">
            <v>1.9071680000000002</v>
          </cell>
          <cell r="P5042">
            <v>2718.7949999999992</v>
          </cell>
          <cell r="Q5042">
            <v>0</v>
          </cell>
          <cell r="R5042">
            <v>2718.7949999999992</v>
          </cell>
        </row>
        <row r="5043">
          <cell r="A5043" t="str">
            <v xml:space="preserve"> </v>
          </cell>
          <cell r="B5043" t="str">
            <v xml:space="preserve"> </v>
          </cell>
          <cell r="C5043" t="str">
            <v xml:space="preserve">"Население" в т.ч. "Жилзаказчик" </v>
          </cell>
          <cell r="D5043">
            <v>187303.52</v>
          </cell>
          <cell r="E5043">
            <v>793177</v>
          </cell>
          <cell r="F5043">
            <v>766499.8</v>
          </cell>
          <cell r="H5043">
            <v>1.19</v>
          </cell>
          <cell r="L5043">
            <v>12.695027</v>
          </cell>
          <cell r="P5043">
            <v>18534.47</v>
          </cell>
          <cell r="Q5043">
            <v>18600.14</v>
          </cell>
          <cell r="R5043">
            <v>18600.14</v>
          </cell>
        </row>
        <row r="5044">
          <cell r="A5044" t="str">
            <v xml:space="preserve"> </v>
          </cell>
          <cell r="B5044" t="str">
            <v xml:space="preserve"> </v>
          </cell>
          <cell r="C5044" t="str">
            <v xml:space="preserve">Жилзаказчик </v>
          </cell>
          <cell r="D5044">
            <v>130026.32</v>
          </cell>
          <cell r="E5044">
            <v>569922</v>
          </cell>
          <cell r="F5044">
            <v>551830.23</v>
          </cell>
          <cell r="H5044">
            <v>1.19</v>
          </cell>
          <cell r="L5044">
            <v>9.3469299999999986</v>
          </cell>
          <cell r="P5044">
            <v>13646.321</v>
          </cell>
          <cell r="Q5044">
            <v>12900.877</v>
          </cell>
          <cell r="R5044">
            <v>12900.877</v>
          </cell>
        </row>
        <row r="5045">
          <cell r="A5045" t="str">
            <v xml:space="preserve"> </v>
          </cell>
          <cell r="B5045" t="str">
            <v xml:space="preserve"> </v>
          </cell>
          <cell r="C5045" t="str">
            <v xml:space="preserve">Прочие </v>
          </cell>
          <cell r="D5045">
            <v>15834.019999999997</v>
          </cell>
          <cell r="E5045">
            <v>52504</v>
          </cell>
          <cell r="F5045">
            <v>69689.539000000004</v>
          </cell>
          <cell r="H5045">
            <v>1.19</v>
          </cell>
          <cell r="L5045">
            <v>1.1684020000000002</v>
          </cell>
          <cell r="P5045">
            <v>1619.7069999999997</v>
          </cell>
          <cell r="Q5045">
            <v>0</v>
          </cell>
          <cell r="R5045">
            <v>1619.7069999999997</v>
          </cell>
        </row>
        <row r="5046">
          <cell r="A5046" t="str">
            <v xml:space="preserve"> </v>
          </cell>
          <cell r="B5046" t="str">
            <v xml:space="preserve"> </v>
          </cell>
          <cell r="C5046" t="str">
            <v xml:space="preserve">ИТП Бюджет </v>
          </cell>
          <cell r="D5046">
            <v>2208.4</v>
          </cell>
          <cell r="E5046">
            <v>14596</v>
          </cell>
          <cell r="F5046">
            <v>14596</v>
          </cell>
          <cell r="H5046">
            <v>1.19</v>
          </cell>
          <cell r="L5046">
            <v>0.28873599999999999</v>
          </cell>
          <cell r="P5046">
            <v>421.54599999999999</v>
          </cell>
          <cell r="Q5046">
            <v>0</v>
          </cell>
          <cell r="R5046">
            <v>421.54599999999999</v>
          </cell>
        </row>
        <row r="5047">
          <cell r="A5047" t="str">
            <v xml:space="preserve"> </v>
          </cell>
          <cell r="B5047" t="str">
            <v xml:space="preserve"> </v>
          </cell>
          <cell r="C5047" t="str">
            <v xml:space="preserve">ИТП Население-Жилзаказчик </v>
          </cell>
          <cell r="D5047">
            <v>3910.3</v>
          </cell>
          <cell r="E5047">
            <v>15616</v>
          </cell>
          <cell r="F5047">
            <v>15611</v>
          </cell>
          <cell r="H5047">
            <v>1.19</v>
          </cell>
          <cell r="L5047">
            <v>0.26793400000000001</v>
          </cell>
          <cell r="P5047">
            <v>391.17700000000002</v>
          </cell>
          <cell r="Q5047">
            <v>389.08499999999998</v>
          </cell>
          <cell r="R5047">
            <v>389.08499999999998</v>
          </cell>
        </row>
        <row r="5048">
          <cell r="A5048" t="str">
            <v xml:space="preserve"> </v>
          </cell>
          <cell r="B5048" t="str">
            <v xml:space="preserve"> </v>
          </cell>
          <cell r="C5048" t="str">
            <v xml:space="preserve">ИТП Население </v>
          </cell>
          <cell r="D5048">
            <v>9457.2999999999993</v>
          </cell>
          <cell r="E5048">
            <v>41084</v>
          </cell>
          <cell r="F5048">
            <v>41078.65</v>
          </cell>
          <cell r="H5048">
            <v>1.19</v>
          </cell>
          <cell r="L5048">
            <v>0.69621699999999997</v>
          </cell>
          <cell r="P5048">
            <v>1016.4640000000001</v>
          </cell>
          <cell r="Q5048">
            <v>941.03</v>
          </cell>
          <cell r="R5048">
            <v>941.03</v>
          </cell>
        </row>
        <row r="5049">
          <cell r="A5049" t="str">
            <v xml:space="preserve"> </v>
          </cell>
          <cell r="B5049" t="str">
            <v xml:space="preserve"> </v>
          </cell>
          <cell r="C5049" t="str">
            <v xml:space="preserve">ИТП Прочие </v>
          </cell>
          <cell r="D5049">
            <v>9095.06</v>
          </cell>
          <cell r="E5049">
            <v>8651</v>
          </cell>
          <cell r="F5049">
            <v>36613.440000000002</v>
          </cell>
          <cell r="H5049">
            <v>1.19</v>
          </cell>
          <cell r="L5049">
            <v>0.41770000000000002</v>
          </cell>
          <cell r="P5049">
            <v>635.22199999999998</v>
          </cell>
          <cell r="Q5049">
            <v>0</v>
          </cell>
          <cell r="R5049">
            <v>635.22199999999998</v>
          </cell>
        </row>
        <row r="5050">
          <cell r="A5050" t="str">
            <v>Тепловые потери в наружных сетях потребителей</v>
          </cell>
          <cell r="H5050">
            <v>1.19</v>
          </cell>
        </row>
        <row r="5051">
          <cell r="A5051" t="str">
            <v xml:space="preserve">Речная 11/2 </v>
          </cell>
          <cell r="B5051" t="str">
            <v xml:space="preserve">Индустриальная 80 Адм зд </v>
          </cell>
          <cell r="C5051" t="str">
            <v xml:space="preserve">Прочие </v>
          </cell>
          <cell r="D5051">
            <v>79.23</v>
          </cell>
          <cell r="E5051">
            <v>443</v>
          </cell>
          <cell r="F5051">
            <v>356.56</v>
          </cell>
          <cell r="G5051">
            <v>0.43</v>
          </cell>
          <cell r="H5051">
            <v>1.19</v>
          </cell>
          <cell r="I5051">
            <v>4.5999999999999996</v>
          </cell>
          <cell r="J5051" t="str">
            <v xml:space="preserve"> </v>
          </cell>
          <cell r="K5051">
            <v>167</v>
          </cell>
          <cell r="L5051">
            <v>7.1119999999999994E-3</v>
          </cell>
          <cell r="M5051">
            <v>-19</v>
          </cell>
          <cell r="N5051">
            <v>18</v>
          </cell>
          <cell r="O5051">
            <v>1</v>
          </cell>
          <cell r="P5051">
            <v>10.384</v>
          </cell>
          <cell r="Q5051">
            <v>0</v>
          </cell>
          <cell r="R5051">
            <v>10.384</v>
          </cell>
        </row>
        <row r="5052">
          <cell r="A5052" t="str">
            <v xml:space="preserve">Речная 11/2 </v>
          </cell>
          <cell r="B5052" t="str">
            <v xml:space="preserve">Речная 8 Адм пом </v>
          </cell>
          <cell r="C5052" t="str">
            <v xml:space="preserve">Бюджет </v>
          </cell>
          <cell r="D5052">
            <v>241.5</v>
          </cell>
          <cell r="E5052">
            <v>1151</v>
          </cell>
          <cell r="F5052">
            <v>1151.48</v>
          </cell>
          <cell r="G5052">
            <v>0.37</v>
          </cell>
          <cell r="H5052">
            <v>1.19</v>
          </cell>
          <cell r="I5052">
            <v>4.5999999999999996</v>
          </cell>
          <cell r="J5052" t="str">
            <v xml:space="preserve"> </v>
          </cell>
          <cell r="K5052">
            <v>167</v>
          </cell>
          <cell r="L5052">
            <v>1.9762999999999999E-2</v>
          </cell>
          <cell r="M5052">
            <v>-19</v>
          </cell>
          <cell r="N5052">
            <v>18</v>
          </cell>
          <cell r="O5052">
            <v>1</v>
          </cell>
          <cell r="P5052">
            <v>28.853999999999999</v>
          </cell>
          <cell r="Q5052">
            <v>0</v>
          </cell>
          <cell r="R5052">
            <v>28.853999999999999</v>
          </cell>
        </row>
        <row r="5053">
          <cell r="A5053" t="str">
            <v xml:space="preserve">Речная 11/2 </v>
          </cell>
          <cell r="B5053" t="str">
            <v xml:space="preserve">Индустриальная 80 маг2 </v>
          </cell>
          <cell r="C5053" t="str">
            <v xml:space="preserve">Прочие </v>
          </cell>
          <cell r="D5053">
            <v>254.85</v>
          </cell>
          <cell r="E5053">
            <v>1684</v>
          </cell>
          <cell r="F5053">
            <v>1146.81</v>
          </cell>
          <cell r="G5053">
            <v>0.43</v>
          </cell>
          <cell r="H5053">
            <v>1.19</v>
          </cell>
          <cell r="I5053">
            <v>4.5999999999999996</v>
          </cell>
          <cell r="J5053" t="str">
            <v xml:space="preserve"> </v>
          </cell>
          <cell r="K5053">
            <v>167</v>
          </cell>
          <cell r="L5053">
            <v>2.102E-2</v>
          </cell>
          <cell r="M5053">
            <v>-19</v>
          </cell>
          <cell r="N5053">
            <v>15</v>
          </cell>
          <cell r="O5053">
            <v>1</v>
          </cell>
          <cell r="P5053">
            <v>25.963999999999999</v>
          </cell>
          <cell r="Q5053">
            <v>0</v>
          </cell>
          <cell r="R5053">
            <v>25.963999999999999</v>
          </cell>
        </row>
        <row r="5054">
          <cell r="A5054" t="str">
            <v xml:space="preserve">Речная 11/2 </v>
          </cell>
          <cell r="B5054" t="str">
            <v xml:space="preserve">Индустриальная 80  неж.пом </v>
          </cell>
          <cell r="C5054" t="str">
            <v xml:space="preserve">Прочие </v>
          </cell>
          <cell r="D5054">
            <v>82.08</v>
          </cell>
          <cell r="E5054">
            <v>0</v>
          </cell>
          <cell r="F5054">
            <v>369.36</v>
          </cell>
          <cell r="G5054">
            <v>0.43</v>
          </cell>
          <cell r="H5054">
            <v>1.19</v>
          </cell>
          <cell r="I5054">
            <v>4.5999999999999996</v>
          </cell>
          <cell r="J5054" t="str">
            <v xml:space="preserve"> </v>
          </cell>
          <cell r="K5054">
            <v>167</v>
          </cell>
          <cell r="L5054">
            <v>6.7700000000000008E-3</v>
          </cell>
          <cell r="M5054">
            <v>-19</v>
          </cell>
          <cell r="N5054">
            <v>15</v>
          </cell>
          <cell r="O5054">
            <v>1</v>
          </cell>
          <cell r="P5054">
            <v>8.3629999999999995</v>
          </cell>
          <cell r="Q5054">
            <v>0</v>
          </cell>
          <cell r="R5054">
            <v>8.3629999999999995</v>
          </cell>
        </row>
        <row r="5055">
          <cell r="A5055" t="str">
            <v xml:space="preserve">Речная 11/2 </v>
          </cell>
          <cell r="B5055" t="str">
            <v xml:space="preserve">РЕЧНАЯ 8 шв.мастер. </v>
          </cell>
          <cell r="C5055" t="str">
            <v xml:space="preserve">Прочие </v>
          </cell>
          <cell r="D5055">
            <v>94.95</v>
          </cell>
          <cell r="E5055">
            <v>608</v>
          </cell>
          <cell r="F5055">
            <v>427.28</v>
          </cell>
          <cell r="G5055">
            <v>0.5</v>
          </cell>
          <cell r="H5055">
            <v>1.19</v>
          </cell>
          <cell r="I5055">
            <v>4.5999999999999996</v>
          </cell>
          <cell r="J5055" t="str">
            <v xml:space="preserve"> </v>
          </cell>
          <cell r="K5055">
            <v>167</v>
          </cell>
          <cell r="L5055">
            <v>9.9100000000000004E-3</v>
          </cell>
          <cell r="M5055">
            <v>-19</v>
          </cell>
          <cell r="N5055">
            <v>18</v>
          </cell>
          <cell r="O5055">
            <v>1</v>
          </cell>
          <cell r="P5055">
            <v>14.468999999999999</v>
          </cell>
          <cell r="Q5055">
            <v>0</v>
          </cell>
          <cell r="R5055">
            <v>14.468999999999999</v>
          </cell>
        </row>
        <row r="5056">
          <cell r="A5056" t="str">
            <v xml:space="preserve">Речная 11/2 </v>
          </cell>
          <cell r="B5056" t="str">
            <v xml:space="preserve">Индустриальная 72 </v>
          </cell>
          <cell r="C5056" t="str">
            <v xml:space="preserve">Жилзаказчик </v>
          </cell>
          <cell r="D5056">
            <v>491.9</v>
          </cell>
          <cell r="E5056">
            <v>2106</v>
          </cell>
          <cell r="F5056">
            <v>2103.6</v>
          </cell>
          <cell r="G5056">
            <v>0.53</v>
          </cell>
          <cell r="H5056">
            <v>1.19</v>
          </cell>
          <cell r="I5056">
            <v>4.5999999999999996</v>
          </cell>
          <cell r="J5056" t="str">
            <v xml:space="preserve">2 </v>
          </cell>
          <cell r="K5056">
            <v>167</v>
          </cell>
          <cell r="L5056">
            <v>5.1521999999999998E-2</v>
          </cell>
          <cell r="M5056">
            <v>-19</v>
          </cell>
          <cell r="N5056">
            <v>18</v>
          </cell>
          <cell r="O5056">
            <v>1</v>
          </cell>
          <cell r="P5056">
            <v>75.221999999999994</v>
          </cell>
          <cell r="Q5056">
            <v>65.263000000000005</v>
          </cell>
          <cell r="R5056">
            <v>65.263000000000005</v>
          </cell>
        </row>
        <row r="5057">
          <cell r="A5057" t="str">
            <v xml:space="preserve">Речная 11/2 </v>
          </cell>
          <cell r="B5057" t="str">
            <v xml:space="preserve">Индустриальная 74 </v>
          </cell>
          <cell r="C5057" t="str">
            <v xml:space="preserve">Жилзаказчик </v>
          </cell>
          <cell r="D5057">
            <v>454.9</v>
          </cell>
          <cell r="E5057">
            <v>2136</v>
          </cell>
          <cell r="F5057">
            <v>2134.2199999999998</v>
          </cell>
          <cell r="G5057">
            <v>0.53</v>
          </cell>
          <cell r="H5057">
            <v>1.19</v>
          </cell>
          <cell r="I5057">
            <v>4.5999999999999996</v>
          </cell>
          <cell r="J5057" t="str">
            <v xml:space="preserve">3 </v>
          </cell>
          <cell r="K5057">
            <v>167</v>
          </cell>
          <cell r="L5057">
            <v>5.2172999999999997E-2</v>
          </cell>
          <cell r="M5057">
            <v>-19</v>
          </cell>
          <cell r="N5057">
            <v>18</v>
          </cell>
          <cell r="O5057">
            <v>1</v>
          </cell>
          <cell r="P5057">
            <v>76.17</v>
          </cell>
          <cell r="Q5057">
            <v>60.353999999999999</v>
          </cell>
          <cell r="R5057">
            <v>60.353999999999999</v>
          </cell>
        </row>
        <row r="5058">
          <cell r="A5058" t="str">
            <v xml:space="preserve">Речная 11/2 </v>
          </cell>
          <cell r="B5058" t="str">
            <v xml:space="preserve">Индустриальная 76 </v>
          </cell>
          <cell r="C5058" t="str">
            <v xml:space="preserve">Жилзаказчик </v>
          </cell>
          <cell r="D5058">
            <v>472.1</v>
          </cell>
          <cell r="E5058">
            <v>1856</v>
          </cell>
          <cell r="F5058">
            <v>1852.97</v>
          </cell>
          <cell r="G5058">
            <v>0.54</v>
          </cell>
          <cell r="H5058">
            <v>1.19</v>
          </cell>
          <cell r="I5058">
            <v>4.5999999999999996</v>
          </cell>
          <cell r="J5058" t="str">
            <v xml:space="preserve">2 </v>
          </cell>
          <cell r="K5058">
            <v>167</v>
          </cell>
          <cell r="L5058">
            <v>4.6414999999999998E-2</v>
          </cell>
          <cell r="M5058">
            <v>-19</v>
          </cell>
          <cell r="N5058">
            <v>18</v>
          </cell>
          <cell r="O5058">
            <v>1</v>
          </cell>
          <cell r="P5058">
            <v>67.763999999999996</v>
          </cell>
          <cell r="Q5058">
            <v>62.631</v>
          </cell>
          <cell r="R5058">
            <v>62.631</v>
          </cell>
        </row>
        <row r="5059">
          <cell r="A5059" t="str">
            <v xml:space="preserve">Речная 11/2 </v>
          </cell>
          <cell r="B5059" t="str">
            <v xml:space="preserve">Индустриальная 78 </v>
          </cell>
          <cell r="C5059" t="str">
            <v xml:space="preserve">Жилзаказчик </v>
          </cell>
          <cell r="D5059">
            <v>596.70000000000005</v>
          </cell>
          <cell r="E5059">
            <v>2892</v>
          </cell>
          <cell r="F5059">
            <v>2644.1413849999999</v>
          </cell>
          <cell r="G5059">
            <v>0.50440000000000007</v>
          </cell>
          <cell r="H5059">
            <v>1.19</v>
          </cell>
          <cell r="I5059">
            <v>4.5999999999999996</v>
          </cell>
          <cell r="J5059" t="str">
            <v xml:space="preserve">3 </v>
          </cell>
          <cell r="K5059">
            <v>167</v>
          </cell>
          <cell r="L5059">
            <v>6.1865999999999997E-2</v>
          </cell>
          <cell r="M5059">
            <v>-19</v>
          </cell>
          <cell r="N5059">
            <v>18</v>
          </cell>
          <cell r="O5059">
            <v>1</v>
          </cell>
          <cell r="P5059">
            <v>90.323999999999998</v>
          </cell>
          <cell r="Q5059">
            <v>79.165999999999997</v>
          </cell>
          <cell r="R5059">
            <v>79.165999999999997</v>
          </cell>
        </row>
        <row r="5060">
          <cell r="A5060" t="str">
            <v xml:space="preserve">Речная 11/2 </v>
          </cell>
          <cell r="B5060" t="str">
            <v xml:space="preserve">Речная 11 </v>
          </cell>
          <cell r="C5060" t="str">
            <v xml:space="preserve">Жилзаказчик </v>
          </cell>
          <cell r="D5060">
            <v>5889.6</v>
          </cell>
          <cell r="E5060">
            <v>20568</v>
          </cell>
          <cell r="F5060">
            <v>20563</v>
          </cell>
          <cell r="G5060">
            <v>0.37</v>
          </cell>
          <cell r="H5060">
            <v>1.19</v>
          </cell>
          <cell r="I5060">
            <v>4.5999999999999996</v>
          </cell>
          <cell r="J5060" t="str">
            <v xml:space="preserve">5 </v>
          </cell>
          <cell r="K5060">
            <v>167</v>
          </cell>
          <cell r="L5060">
            <v>0.35292599999999996</v>
          </cell>
          <cell r="M5060">
            <v>-19</v>
          </cell>
          <cell r="N5060">
            <v>18</v>
          </cell>
          <cell r="O5060">
            <v>1</v>
          </cell>
          <cell r="P5060">
            <v>515.26300000000003</v>
          </cell>
          <cell r="Q5060">
            <v>586.03499999999997</v>
          </cell>
          <cell r="R5060">
            <v>586.03499999999997</v>
          </cell>
        </row>
        <row r="5061">
          <cell r="A5061" t="str">
            <v xml:space="preserve">Речная 11/2 </v>
          </cell>
          <cell r="B5061" t="str">
            <v xml:space="preserve">Речная 15 </v>
          </cell>
          <cell r="C5061" t="str">
            <v xml:space="preserve">Жилзаказчик </v>
          </cell>
          <cell r="D5061">
            <v>541.29999999999995</v>
          </cell>
          <cell r="E5061">
            <v>2470</v>
          </cell>
          <cell r="F5061">
            <v>2465.58</v>
          </cell>
          <cell r="G5061">
            <v>0.52</v>
          </cell>
          <cell r="H5061">
            <v>1.19</v>
          </cell>
          <cell r="I5061">
            <v>4.5999999999999996</v>
          </cell>
          <cell r="J5061" t="str">
            <v xml:space="preserve">3 </v>
          </cell>
          <cell r="K5061">
            <v>167</v>
          </cell>
          <cell r="L5061">
            <v>5.9586999999999994E-2</v>
          </cell>
          <cell r="M5061">
            <v>-19</v>
          </cell>
          <cell r="N5061">
            <v>18</v>
          </cell>
          <cell r="O5061">
            <v>1</v>
          </cell>
          <cell r="P5061">
            <v>86.995999999999995</v>
          </cell>
          <cell r="Q5061">
            <v>71.813000000000002</v>
          </cell>
          <cell r="R5061">
            <v>71.813000000000002</v>
          </cell>
        </row>
        <row r="5062">
          <cell r="A5062" t="str">
            <v xml:space="preserve">Речная 11/2 </v>
          </cell>
          <cell r="B5062" t="str">
            <v xml:space="preserve">Речная 17 </v>
          </cell>
          <cell r="C5062" t="str">
            <v xml:space="preserve">Жилзаказчик </v>
          </cell>
          <cell r="D5062">
            <v>552.20000000000005</v>
          </cell>
          <cell r="E5062">
            <v>2893</v>
          </cell>
          <cell r="F5062">
            <v>2892.3</v>
          </cell>
          <cell r="G5062">
            <v>0.5</v>
          </cell>
          <cell r="H5062">
            <v>1.19</v>
          </cell>
          <cell r="I5062">
            <v>4.5999999999999996</v>
          </cell>
          <cell r="J5062" t="str">
            <v xml:space="preserve">3 </v>
          </cell>
          <cell r="K5062">
            <v>167</v>
          </cell>
          <cell r="L5062">
            <v>6.7618999999999999E-2</v>
          </cell>
          <cell r="M5062">
            <v>-19</v>
          </cell>
          <cell r="N5062">
            <v>18</v>
          </cell>
          <cell r="O5062">
            <v>1</v>
          </cell>
          <cell r="P5062">
            <v>98.722999999999999</v>
          </cell>
          <cell r="Q5062">
            <v>73.262</v>
          </cell>
          <cell r="R5062">
            <v>73.262</v>
          </cell>
        </row>
        <row r="5063">
          <cell r="A5063" t="str">
            <v xml:space="preserve">Речная 11/2 </v>
          </cell>
          <cell r="B5063" t="str">
            <v xml:space="preserve">Речная 4 </v>
          </cell>
          <cell r="C5063" t="str">
            <v xml:space="preserve">Жилзаказчик </v>
          </cell>
          <cell r="D5063">
            <v>2485.3000000000002</v>
          </cell>
          <cell r="E5063">
            <v>9839</v>
          </cell>
          <cell r="F5063">
            <v>9826.4599999999991</v>
          </cell>
          <cell r="G5063">
            <v>0.39</v>
          </cell>
          <cell r="H5063">
            <v>1.19</v>
          </cell>
          <cell r="I5063">
            <v>4.5999999999999996</v>
          </cell>
          <cell r="J5063" t="str">
            <v xml:space="preserve">5 </v>
          </cell>
          <cell r="K5063">
            <v>167</v>
          </cell>
          <cell r="L5063">
            <v>0.17868099999999998</v>
          </cell>
          <cell r="M5063">
            <v>-19</v>
          </cell>
          <cell r="N5063">
            <v>18</v>
          </cell>
          <cell r="O5063">
            <v>1</v>
          </cell>
          <cell r="P5063">
            <v>260.87099999999998</v>
          </cell>
          <cell r="Q5063">
            <v>247.29300000000001</v>
          </cell>
          <cell r="R5063">
            <v>247.29300000000001</v>
          </cell>
        </row>
        <row r="5064">
          <cell r="A5064" t="str">
            <v xml:space="preserve">Речная 11/2 </v>
          </cell>
          <cell r="B5064" t="str">
            <v xml:space="preserve">Речная 6 </v>
          </cell>
          <cell r="C5064" t="str">
            <v xml:space="preserve">Жилзаказчик </v>
          </cell>
          <cell r="D5064">
            <v>466.3</v>
          </cell>
          <cell r="E5064">
            <v>1941</v>
          </cell>
          <cell r="F5064">
            <v>1938.35</v>
          </cell>
          <cell r="G5064">
            <v>0.53</v>
          </cell>
          <cell r="H5064">
            <v>1.19</v>
          </cell>
          <cell r="I5064">
            <v>4.5999999999999996</v>
          </cell>
          <cell r="J5064" t="str">
            <v xml:space="preserve">3 </v>
          </cell>
          <cell r="K5064">
            <v>167</v>
          </cell>
          <cell r="L5064">
            <v>4.8014000000000001E-2</v>
          </cell>
          <cell r="M5064">
            <v>-19</v>
          </cell>
          <cell r="N5064">
            <v>18</v>
          </cell>
          <cell r="O5064">
            <v>1</v>
          </cell>
          <cell r="P5064">
            <v>70.099999999999994</v>
          </cell>
          <cell r="Q5064">
            <v>61.863</v>
          </cell>
          <cell r="R5064">
            <v>61.863</v>
          </cell>
        </row>
        <row r="5065">
          <cell r="A5065" t="str">
            <v xml:space="preserve">Речная 11/2 </v>
          </cell>
          <cell r="B5065" t="str">
            <v xml:space="preserve">Речная 8 </v>
          </cell>
          <cell r="C5065" t="str">
            <v xml:space="preserve">Жилзаказчик </v>
          </cell>
          <cell r="D5065">
            <v>2631.5</v>
          </cell>
          <cell r="E5065">
            <v>13500</v>
          </cell>
          <cell r="F5065">
            <v>11702.18</v>
          </cell>
          <cell r="G5065">
            <v>0.37</v>
          </cell>
          <cell r="H5065">
            <v>1.19</v>
          </cell>
          <cell r="I5065">
            <v>4.5999999999999996</v>
          </cell>
          <cell r="J5065" t="str">
            <v xml:space="preserve">5 </v>
          </cell>
          <cell r="K5065">
            <v>167</v>
          </cell>
          <cell r="L5065">
            <v>0.200846</v>
          </cell>
          <cell r="M5065">
            <v>-19</v>
          </cell>
          <cell r="N5065">
            <v>18</v>
          </cell>
          <cell r="O5065">
            <v>1</v>
          </cell>
          <cell r="P5065">
            <v>293.23200000000003</v>
          </cell>
          <cell r="Q5065">
            <v>261.84300000000002</v>
          </cell>
          <cell r="R5065">
            <v>261.84300000000002</v>
          </cell>
        </row>
        <row r="5066">
          <cell r="A5066" t="str">
            <v xml:space="preserve">Речная 11/2 </v>
          </cell>
          <cell r="B5066" t="str">
            <v xml:space="preserve">Азовская,20 лит А пом.1-9 </v>
          </cell>
          <cell r="C5066" t="str">
            <v xml:space="preserve">Бюджет </v>
          </cell>
          <cell r="D5066">
            <v>65.7</v>
          </cell>
          <cell r="E5066">
            <v>0</v>
          </cell>
          <cell r="F5066">
            <v>200.37</v>
          </cell>
          <cell r="G5066">
            <v>0.37</v>
          </cell>
          <cell r="H5066">
            <v>1.19</v>
          </cell>
          <cell r="I5066">
            <v>4.5999999999999996</v>
          </cell>
          <cell r="J5066" t="str">
            <v xml:space="preserve"> </v>
          </cell>
          <cell r="K5066">
            <v>167</v>
          </cell>
          <cell r="L5066">
            <v>3.4389999999999998E-3</v>
          </cell>
          <cell r="M5066">
            <v>-19</v>
          </cell>
          <cell r="N5066">
            <v>18</v>
          </cell>
          <cell r="O5066">
            <v>1</v>
          </cell>
          <cell r="P5066">
            <v>5.0199999999999996</v>
          </cell>
          <cell r="Q5066">
            <v>0</v>
          </cell>
          <cell r="R5066">
            <v>5.0199999999999996</v>
          </cell>
        </row>
        <row r="5067">
          <cell r="A5067" t="str">
            <v xml:space="preserve">Речная 11/2 </v>
          </cell>
          <cell r="B5067" t="str">
            <v xml:space="preserve">Индустриальная 78 неж.пом </v>
          </cell>
          <cell r="C5067" t="str">
            <v xml:space="preserve">Прочие </v>
          </cell>
          <cell r="D5067">
            <v>49.9</v>
          </cell>
          <cell r="E5067">
            <v>136</v>
          </cell>
          <cell r="F5067">
            <v>139.65</v>
          </cell>
          <cell r="G5067">
            <v>0.50440000000000007</v>
          </cell>
          <cell r="H5067">
            <v>1.19</v>
          </cell>
          <cell r="I5067">
            <v>4.5999999999999996</v>
          </cell>
          <cell r="J5067" t="str">
            <v xml:space="preserve"> </v>
          </cell>
          <cell r="K5067">
            <v>167</v>
          </cell>
          <cell r="L5067">
            <v>3.2669999999999999E-3</v>
          </cell>
          <cell r="M5067">
            <v>-19</v>
          </cell>
          <cell r="N5067">
            <v>18</v>
          </cell>
          <cell r="O5067">
            <v>1</v>
          </cell>
          <cell r="P5067">
            <v>4.7679999999999998</v>
          </cell>
          <cell r="Q5067">
            <v>0</v>
          </cell>
          <cell r="R5067">
            <v>4.7679999999999998</v>
          </cell>
        </row>
        <row r="5068">
          <cell r="A5068" t="str">
            <v xml:space="preserve">Речная 11/2 </v>
          </cell>
          <cell r="B5068" t="str">
            <v xml:space="preserve">Индустриальная 80 </v>
          </cell>
          <cell r="C5068" t="str">
            <v xml:space="preserve">Население </v>
          </cell>
          <cell r="D5068">
            <v>2609.8000000000002</v>
          </cell>
          <cell r="E5068">
            <v>8998</v>
          </cell>
          <cell r="F5068">
            <v>8918</v>
          </cell>
          <cell r="G5068">
            <v>0.38</v>
          </cell>
          <cell r="H5068">
            <v>1.19</v>
          </cell>
          <cell r="I5068">
            <v>4.5999999999999996</v>
          </cell>
          <cell r="J5068" t="str">
            <v xml:space="preserve">5 </v>
          </cell>
          <cell r="K5068">
            <v>167</v>
          </cell>
          <cell r="L5068">
            <v>0.157198</v>
          </cell>
          <cell r="M5068">
            <v>-19</v>
          </cell>
          <cell r="N5068">
            <v>18</v>
          </cell>
          <cell r="O5068">
            <v>1</v>
          </cell>
          <cell r="P5068">
            <v>229.506</v>
          </cell>
          <cell r="Q5068">
            <v>259.68200000000002</v>
          </cell>
          <cell r="R5068">
            <v>259.68200000000002</v>
          </cell>
        </row>
        <row r="5069">
          <cell r="A5069" t="str">
            <v xml:space="preserve">Речная 11/2 </v>
          </cell>
          <cell r="B5069" t="str">
            <v xml:space="preserve">Индустриальная  68 Гараж </v>
          </cell>
          <cell r="C5069" t="str">
            <v xml:space="preserve">Прочие </v>
          </cell>
          <cell r="D5069">
            <v>299.39</v>
          </cell>
          <cell r="E5069">
            <v>2160</v>
          </cell>
          <cell r="F5069">
            <v>1347.27</v>
          </cell>
          <cell r="G5069">
            <v>0.7</v>
          </cell>
          <cell r="H5069">
            <v>1.19</v>
          </cell>
          <cell r="I5069">
            <v>4.5999999999999996</v>
          </cell>
          <cell r="J5069" t="str">
            <v xml:space="preserve"> </v>
          </cell>
          <cell r="K5069">
            <v>167</v>
          </cell>
          <cell r="L5069">
            <v>4.02E-2</v>
          </cell>
          <cell r="M5069">
            <v>-19</v>
          </cell>
          <cell r="N5069">
            <v>15</v>
          </cell>
          <cell r="O5069">
            <v>1</v>
          </cell>
          <cell r="P5069">
            <v>49.652999999999999</v>
          </cell>
          <cell r="Q5069">
            <v>0</v>
          </cell>
          <cell r="R5069">
            <v>49.652999999999999</v>
          </cell>
        </row>
        <row r="5070">
          <cell r="A5070" t="str">
            <v xml:space="preserve">Речная 11/2 </v>
          </cell>
          <cell r="B5070" t="str">
            <v xml:space="preserve">Индустриальная 68  4-х этаж.адм.зд.с про </v>
          </cell>
          <cell r="C5070" t="str">
            <v xml:space="preserve">Прочие </v>
          </cell>
          <cell r="D5070">
            <v>1470.47</v>
          </cell>
          <cell r="E5070">
            <v>6251</v>
          </cell>
          <cell r="F5070">
            <v>6617.11</v>
          </cell>
          <cell r="G5070">
            <v>0.38</v>
          </cell>
          <cell r="H5070">
            <v>1.19</v>
          </cell>
          <cell r="I5070">
            <v>4.5999999999999996</v>
          </cell>
          <cell r="J5070" t="str">
            <v xml:space="preserve"> </v>
          </cell>
          <cell r="K5070">
            <v>167</v>
          </cell>
          <cell r="L5070">
            <v>0.11664000000000001</v>
          </cell>
          <cell r="M5070">
            <v>-19</v>
          </cell>
          <cell r="N5070">
            <v>18</v>
          </cell>
          <cell r="O5070">
            <v>1</v>
          </cell>
          <cell r="P5070">
            <v>170.291</v>
          </cell>
          <cell r="Q5070">
            <v>0</v>
          </cell>
          <cell r="R5070">
            <v>170.291</v>
          </cell>
        </row>
        <row r="5071">
          <cell r="A5071" t="str">
            <v xml:space="preserve">Речная 11/2 </v>
          </cell>
          <cell r="B5071" t="str">
            <v xml:space="preserve">Индустриальная 68 АДС </v>
          </cell>
          <cell r="C5071" t="str">
            <v xml:space="preserve">Прочие </v>
          </cell>
          <cell r="D5071">
            <v>390.81</v>
          </cell>
          <cell r="E5071">
            <v>900</v>
          </cell>
          <cell r="F5071">
            <v>1758.66</v>
          </cell>
          <cell r="G5071">
            <v>0.38</v>
          </cell>
          <cell r="H5071">
            <v>1.19</v>
          </cell>
          <cell r="I5071">
            <v>4.5999999999999996</v>
          </cell>
          <cell r="J5071" t="str">
            <v xml:space="preserve"> </v>
          </cell>
          <cell r="K5071">
            <v>167</v>
          </cell>
          <cell r="L5071">
            <v>3.1E-2</v>
          </cell>
          <cell r="M5071">
            <v>-19</v>
          </cell>
          <cell r="N5071">
            <v>18</v>
          </cell>
          <cell r="O5071">
            <v>1</v>
          </cell>
          <cell r="P5071">
            <v>45.26</v>
          </cell>
          <cell r="Q5071">
            <v>0</v>
          </cell>
          <cell r="R5071">
            <v>45.26</v>
          </cell>
        </row>
        <row r="5072">
          <cell r="A5072" t="str">
            <v xml:space="preserve">Речная 11/2 </v>
          </cell>
          <cell r="B5072" t="str">
            <v xml:space="preserve">Индустриальная 68 Быт.кор.с мехмаст.корп </v>
          </cell>
          <cell r="C5072" t="str">
            <v xml:space="preserve">Прочие </v>
          </cell>
          <cell r="D5072">
            <v>1285.6500000000001</v>
          </cell>
          <cell r="E5072">
            <v>4988</v>
          </cell>
          <cell r="F5072">
            <v>5785.44</v>
          </cell>
          <cell r="G5072">
            <v>0.38</v>
          </cell>
          <cell r="H5072">
            <v>1.19</v>
          </cell>
          <cell r="I5072">
            <v>4.5999999999999996</v>
          </cell>
          <cell r="J5072" t="str">
            <v xml:space="preserve"> </v>
          </cell>
          <cell r="K5072">
            <v>167</v>
          </cell>
          <cell r="L5072">
            <v>0.10198000000000002</v>
          </cell>
          <cell r="M5072">
            <v>-19</v>
          </cell>
          <cell r="N5072">
            <v>18</v>
          </cell>
          <cell r="O5072">
            <v>1</v>
          </cell>
          <cell r="P5072">
            <v>148.88800000000001</v>
          </cell>
          <cell r="Q5072">
            <v>0</v>
          </cell>
          <cell r="R5072">
            <v>148.88800000000001</v>
          </cell>
        </row>
        <row r="5073">
          <cell r="A5073" t="str">
            <v xml:space="preserve">Речная 11/2 </v>
          </cell>
          <cell r="B5073" t="str">
            <v xml:space="preserve">Индустриальная 68 Мех-маст.с аркой </v>
          </cell>
          <cell r="C5073" t="str">
            <v xml:space="preserve">Прочие </v>
          </cell>
          <cell r="D5073">
            <v>1503.37</v>
          </cell>
          <cell r="E5073">
            <v>5264</v>
          </cell>
          <cell r="F5073">
            <v>6765.18</v>
          </cell>
          <cell r="G5073">
            <v>0.38</v>
          </cell>
          <cell r="H5073">
            <v>1.19</v>
          </cell>
          <cell r="I5073">
            <v>4.5999999999999996</v>
          </cell>
          <cell r="J5073" t="str">
            <v xml:space="preserve"> </v>
          </cell>
          <cell r="K5073">
            <v>167</v>
          </cell>
          <cell r="L5073">
            <v>0.11925000000000001</v>
          </cell>
          <cell r="M5073">
            <v>-19</v>
          </cell>
          <cell r="N5073">
            <v>18</v>
          </cell>
          <cell r="O5073">
            <v>1</v>
          </cell>
          <cell r="P5073">
            <v>174.102</v>
          </cell>
          <cell r="Q5073">
            <v>0</v>
          </cell>
          <cell r="R5073">
            <v>174.102</v>
          </cell>
        </row>
        <row r="5074">
          <cell r="A5074" t="str">
            <v xml:space="preserve">Речная 11/2 </v>
          </cell>
          <cell r="B5074" t="str">
            <v xml:space="preserve">Индустриальная 68подс.пом.лит </v>
          </cell>
          <cell r="C5074" t="str">
            <v xml:space="preserve">Прочие </v>
          </cell>
          <cell r="D5074">
            <v>298.77999999999997</v>
          </cell>
          <cell r="E5074">
            <v>0</v>
          </cell>
          <cell r="F5074">
            <v>1344.53</v>
          </cell>
          <cell r="G5074">
            <v>0.38</v>
          </cell>
          <cell r="H5074">
            <v>1.19</v>
          </cell>
          <cell r="I5074">
            <v>4.5999999999999996</v>
          </cell>
          <cell r="J5074" t="str">
            <v xml:space="preserve"> </v>
          </cell>
          <cell r="K5074">
            <v>167</v>
          </cell>
          <cell r="L5074">
            <v>2.3700000000000002E-2</v>
          </cell>
          <cell r="M5074">
            <v>-19</v>
          </cell>
          <cell r="N5074">
            <v>18</v>
          </cell>
          <cell r="O5074">
            <v>1</v>
          </cell>
          <cell r="P5074">
            <v>34.600999999999999</v>
          </cell>
          <cell r="Q5074">
            <v>0</v>
          </cell>
          <cell r="R5074">
            <v>34.600999999999999</v>
          </cell>
        </row>
        <row r="5075">
          <cell r="A5075" t="str">
            <v xml:space="preserve">Итого по котельной </v>
          </cell>
          <cell r="B5075" t="str">
            <v xml:space="preserve">собственное ---------------------------- </v>
          </cell>
          <cell r="C5075" t="str">
            <v xml:space="preserve">По всем группам </v>
          </cell>
          <cell r="D5075">
            <v>23308.28</v>
          </cell>
          <cell r="E5075">
            <v>92784</v>
          </cell>
          <cell r="F5075">
            <v>94450.501384999996</v>
          </cell>
          <cell r="H5075">
            <v>1.19</v>
          </cell>
          <cell r="L5075">
            <v>1.7808979999999999</v>
          </cell>
          <cell r="P5075">
            <v>2584.788</v>
          </cell>
          <cell r="Q5075">
            <v>1829.2050000000002</v>
          </cell>
          <cell r="R5075">
            <v>2549.8220000000001</v>
          </cell>
        </row>
        <row r="5076">
          <cell r="A5076" t="str">
            <v xml:space="preserve"> </v>
          </cell>
          <cell r="B5076" t="str">
            <v xml:space="preserve"> </v>
          </cell>
          <cell r="C5076" t="str">
            <v xml:space="preserve">Бюджет </v>
          </cell>
          <cell r="D5076">
            <v>307.2</v>
          </cell>
          <cell r="E5076">
            <v>1151</v>
          </cell>
          <cell r="F5076">
            <v>1351.85</v>
          </cell>
          <cell r="H5076">
            <v>1.19</v>
          </cell>
          <cell r="L5076">
            <v>2.3202E-2</v>
          </cell>
          <cell r="P5076">
            <v>33.873999999999995</v>
          </cell>
          <cell r="Q5076">
            <v>0</v>
          </cell>
          <cell r="R5076">
            <v>33.873999999999995</v>
          </cell>
        </row>
        <row r="5077">
          <cell r="A5077" t="str">
            <v xml:space="preserve"> </v>
          </cell>
          <cell r="B5077" t="str">
            <v xml:space="preserve"> </v>
          </cell>
          <cell r="C5077" t="str">
            <v xml:space="preserve">"Население" в т.ч. "Жилзаказчик" </v>
          </cell>
          <cell r="D5077">
            <v>17191.599999999999</v>
          </cell>
          <cell r="E5077">
            <v>69199</v>
          </cell>
          <cell r="F5077">
            <v>67040.801384999999</v>
          </cell>
          <cell r="H5077">
            <v>1.19</v>
          </cell>
          <cell r="L5077">
            <v>1.2768469999999998</v>
          </cell>
          <cell r="P5077">
            <v>1864.171</v>
          </cell>
          <cell r="Q5077">
            <v>1829.2050000000002</v>
          </cell>
          <cell r="R5077">
            <v>1829.2050000000002</v>
          </cell>
        </row>
        <row r="5078">
          <cell r="A5078" t="str">
            <v xml:space="preserve"> </v>
          </cell>
          <cell r="B5078" t="str">
            <v xml:space="preserve"> </v>
          </cell>
          <cell r="C5078" t="str">
            <v xml:space="preserve">Жилзаказчик </v>
          </cell>
          <cell r="D5078">
            <v>14581.8</v>
          </cell>
          <cell r="E5078">
            <v>60201</v>
          </cell>
          <cell r="F5078">
            <v>58122.801384999999</v>
          </cell>
          <cell r="H5078">
            <v>1.19</v>
          </cell>
          <cell r="L5078">
            <v>1.1196489999999999</v>
          </cell>
          <cell r="P5078">
            <v>1634.665</v>
          </cell>
          <cell r="Q5078">
            <v>1569.5230000000001</v>
          </cell>
          <cell r="R5078">
            <v>1569.5230000000001</v>
          </cell>
        </row>
        <row r="5079">
          <cell r="A5079" t="str">
            <v xml:space="preserve"> </v>
          </cell>
          <cell r="B5079" t="str">
            <v xml:space="preserve"> </v>
          </cell>
          <cell r="C5079" t="str">
            <v xml:space="preserve">Прочие </v>
          </cell>
          <cell r="D5079">
            <v>5809.48</v>
          </cell>
          <cell r="E5079">
            <v>22434</v>
          </cell>
          <cell r="F5079">
            <v>26057.85</v>
          </cell>
          <cell r="H5079">
            <v>1.19</v>
          </cell>
          <cell r="L5079">
            <v>0.48084900000000008</v>
          </cell>
          <cell r="P5079">
            <v>686.74299999999994</v>
          </cell>
          <cell r="Q5079">
            <v>0</v>
          </cell>
          <cell r="R5079">
            <v>686.74299999999994</v>
          </cell>
        </row>
        <row r="5080">
          <cell r="A5080" t="str">
            <v>Тепловые потери в наружных сетях потребителей</v>
          </cell>
          <cell r="H5080">
            <v>1.19</v>
          </cell>
        </row>
        <row r="5081">
          <cell r="A5081" t="str">
            <v xml:space="preserve">Речная.1 </v>
          </cell>
          <cell r="B5081" t="str">
            <v xml:space="preserve">Станкостроительная 16 ж/д </v>
          </cell>
          <cell r="C5081" t="str">
            <v xml:space="preserve">Население </v>
          </cell>
          <cell r="D5081">
            <v>4558.5</v>
          </cell>
          <cell r="E5081">
            <v>17472</v>
          </cell>
          <cell r="F5081">
            <v>17472</v>
          </cell>
          <cell r="G5081">
            <v>0</v>
          </cell>
          <cell r="H5081">
            <v>1.19</v>
          </cell>
          <cell r="I5081">
            <v>4.5999999999999996</v>
          </cell>
          <cell r="J5081" t="str">
            <v xml:space="preserve">5 </v>
          </cell>
          <cell r="K5081">
            <v>167</v>
          </cell>
          <cell r="L5081">
            <v>0.29744499999999996</v>
          </cell>
          <cell r="M5081">
            <v>-19</v>
          </cell>
          <cell r="N5081">
            <v>18</v>
          </cell>
          <cell r="O5081">
            <v>1</v>
          </cell>
          <cell r="P5081">
            <v>434.26299999999998</v>
          </cell>
          <cell r="Q5081">
            <v>453.58499999999998</v>
          </cell>
          <cell r="R5081">
            <v>453.58499999999998</v>
          </cell>
        </row>
        <row r="5082">
          <cell r="A5082" t="str">
            <v xml:space="preserve">Речная.1 </v>
          </cell>
          <cell r="B5082" t="str">
            <v xml:space="preserve">Индустриальная 64 </v>
          </cell>
          <cell r="C5082" t="str">
            <v xml:space="preserve">Жилзаказчик </v>
          </cell>
          <cell r="D5082">
            <v>432.3</v>
          </cell>
          <cell r="E5082">
            <v>2</v>
          </cell>
          <cell r="F5082">
            <v>1777</v>
          </cell>
          <cell r="G5082">
            <v>0.46</v>
          </cell>
          <cell r="H5082">
            <v>1.19</v>
          </cell>
          <cell r="I5082">
            <v>4.5999999999999996</v>
          </cell>
          <cell r="J5082" t="str">
            <v xml:space="preserve">2 </v>
          </cell>
          <cell r="K5082">
            <v>167</v>
          </cell>
          <cell r="L5082">
            <v>3.5875999999999998E-2</v>
          </cell>
          <cell r="M5082">
            <v>-19</v>
          </cell>
          <cell r="N5082">
            <v>18</v>
          </cell>
          <cell r="O5082">
            <v>1</v>
          </cell>
          <cell r="P5082">
            <v>52.378</v>
          </cell>
          <cell r="Q5082">
            <v>57.351999999999997</v>
          </cell>
          <cell r="R5082">
            <v>57.351999999999997</v>
          </cell>
        </row>
        <row r="5083">
          <cell r="A5083" t="str">
            <v xml:space="preserve">Речная.1 </v>
          </cell>
          <cell r="B5083" t="str">
            <v xml:space="preserve">Речная 3 </v>
          </cell>
          <cell r="C5083" t="str">
            <v xml:space="preserve">Жилзаказчик </v>
          </cell>
          <cell r="D5083">
            <v>448.7</v>
          </cell>
          <cell r="E5083">
            <v>3</v>
          </cell>
          <cell r="F5083">
            <v>1938</v>
          </cell>
          <cell r="G5083">
            <v>0.45</v>
          </cell>
          <cell r="H5083">
            <v>1.19</v>
          </cell>
          <cell r="I5083">
            <v>4.5999999999999996</v>
          </cell>
          <cell r="J5083" t="str">
            <v xml:space="preserve">3 </v>
          </cell>
          <cell r="K5083">
            <v>167</v>
          </cell>
          <cell r="L5083">
            <v>3.8698999999999997E-2</v>
          </cell>
          <cell r="M5083">
            <v>-19</v>
          </cell>
          <cell r="N5083">
            <v>18</v>
          </cell>
          <cell r="O5083">
            <v>1</v>
          </cell>
          <cell r="P5083">
            <v>56.499000000000002</v>
          </cell>
          <cell r="Q5083">
            <v>59.530999999999999</v>
          </cell>
          <cell r="R5083">
            <v>59.530999999999999</v>
          </cell>
        </row>
        <row r="5084">
          <cell r="A5084" t="str">
            <v xml:space="preserve">Речная.1 </v>
          </cell>
          <cell r="B5084" t="str">
            <v xml:space="preserve">Речная 5 </v>
          </cell>
          <cell r="C5084" t="str">
            <v xml:space="preserve">Жилзаказчик </v>
          </cell>
          <cell r="D5084">
            <v>447.6</v>
          </cell>
          <cell r="E5084">
            <v>3</v>
          </cell>
          <cell r="F5084">
            <v>1974</v>
          </cell>
          <cell r="G5084">
            <v>0.45</v>
          </cell>
          <cell r="H5084">
            <v>1.19</v>
          </cell>
          <cell r="I5084">
            <v>4.5999999999999996</v>
          </cell>
          <cell r="J5084" t="str">
            <v xml:space="preserve">3 </v>
          </cell>
          <cell r="K5084">
            <v>167</v>
          </cell>
          <cell r="L5084">
            <v>3.9330999999999998E-2</v>
          </cell>
          <cell r="M5084">
            <v>-19</v>
          </cell>
          <cell r="N5084">
            <v>18</v>
          </cell>
          <cell r="O5084">
            <v>1</v>
          </cell>
          <cell r="P5084">
            <v>57.421999999999997</v>
          </cell>
          <cell r="Q5084">
            <v>59.381999999999998</v>
          </cell>
          <cell r="R5084">
            <v>59.381999999999998</v>
          </cell>
        </row>
        <row r="5085">
          <cell r="A5085" t="str">
            <v xml:space="preserve">Речная.1 </v>
          </cell>
          <cell r="B5085" t="str">
            <v xml:space="preserve">Речная 7 </v>
          </cell>
          <cell r="C5085" t="str">
            <v xml:space="preserve">Жилзаказчик </v>
          </cell>
          <cell r="D5085">
            <v>442.6</v>
          </cell>
          <cell r="E5085">
            <v>3</v>
          </cell>
          <cell r="F5085">
            <v>1917</v>
          </cell>
          <cell r="G5085">
            <v>0.45</v>
          </cell>
          <cell r="H5085">
            <v>1.19</v>
          </cell>
          <cell r="I5085">
            <v>4.5999999999999996</v>
          </cell>
          <cell r="J5085" t="str">
            <v xml:space="preserve">3 </v>
          </cell>
          <cell r="K5085">
            <v>167</v>
          </cell>
          <cell r="L5085">
            <v>3.8363999999999995E-2</v>
          </cell>
          <cell r="M5085">
            <v>-19</v>
          </cell>
          <cell r="N5085">
            <v>18</v>
          </cell>
          <cell r="O5085">
            <v>1</v>
          </cell>
          <cell r="P5085">
            <v>56.01</v>
          </cell>
          <cell r="Q5085">
            <v>58.718000000000004</v>
          </cell>
          <cell r="R5085">
            <v>58.718000000000004</v>
          </cell>
        </row>
        <row r="5086">
          <cell r="A5086" t="str">
            <v xml:space="preserve">Речная.1 </v>
          </cell>
          <cell r="B5086" t="str">
            <v xml:space="preserve">Речная 9 </v>
          </cell>
          <cell r="C5086" t="str">
            <v xml:space="preserve">Жилзаказчик </v>
          </cell>
          <cell r="D5086">
            <v>482.2</v>
          </cell>
          <cell r="E5086">
            <v>3</v>
          </cell>
          <cell r="F5086">
            <v>2163</v>
          </cell>
          <cell r="G5086">
            <v>0.53</v>
          </cell>
          <cell r="H5086">
            <v>1.19</v>
          </cell>
          <cell r="I5086">
            <v>4.5999999999999996</v>
          </cell>
          <cell r="J5086" t="str">
            <v xml:space="preserve">3 </v>
          </cell>
          <cell r="K5086">
            <v>167</v>
          </cell>
          <cell r="L5086">
            <v>5.0359000000000001E-2</v>
          </cell>
          <cell r="M5086">
            <v>-19</v>
          </cell>
          <cell r="N5086">
            <v>18</v>
          </cell>
          <cell r="O5086">
            <v>1</v>
          </cell>
          <cell r="P5086">
            <v>73.524000000000001</v>
          </cell>
          <cell r="Q5086">
            <v>63.975000000000001</v>
          </cell>
          <cell r="R5086">
            <v>63.975000000000001</v>
          </cell>
        </row>
        <row r="5087">
          <cell r="A5087" t="str">
            <v xml:space="preserve">Речная.1 </v>
          </cell>
          <cell r="B5087" t="str">
            <v xml:space="preserve">Речная 9/1 </v>
          </cell>
          <cell r="C5087" t="str">
            <v xml:space="preserve">Жилзаказчик </v>
          </cell>
          <cell r="D5087">
            <v>455.2</v>
          </cell>
          <cell r="E5087">
            <v>3</v>
          </cell>
          <cell r="F5087">
            <v>1944</v>
          </cell>
          <cell r="G5087">
            <v>0.53</v>
          </cell>
          <cell r="H5087">
            <v>1.19</v>
          </cell>
          <cell r="I5087">
            <v>4.5999999999999996</v>
          </cell>
          <cell r="J5087" t="str">
            <v xml:space="preserve">3 </v>
          </cell>
          <cell r="K5087">
            <v>167</v>
          </cell>
          <cell r="L5087">
            <v>4.5860999999999999E-2</v>
          </cell>
          <cell r="M5087">
            <v>-19</v>
          </cell>
          <cell r="N5087">
            <v>18</v>
          </cell>
          <cell r="O5087">
            <v>1</v>
          </cell>
          <cell r="P5087">
            <v>66.956000000000003</v>
          </cell>
          <cell r="Q5087">
            <v>60.393000000000001</v>
          </cell>
          <cell r="R5087">
            <v>60.393000000000001</v>
          </cell>
        </row>
        <row r="5088">
          <cell r="A5088" t="str">
            <v xml:space="preserve">Речная.1 </v>
          </cell>
          <cell r="B5088" t="str">
            <v xml:space="preserve">Станкостроительная 18 </v>
          </cell>
          <cell r="C5088" t="str">
            <v xml:space="preserve">Жилзаказчик </v>
          </cell>
          <cell r="D5088">
            <v>5683.5</v>
          </cell>
          <cell r="E5088">
            <v>19983</v>
          </cell>
          <cell r="F5088">
            <v>19978</v>
          </cell>
          <cell r="G5088">
            <v>0.37</v>
          </cell>
          <cell r="H5088">
            <v>1.19</v>
          </cell>
          <cell r="I5088">
            <v>4.5999999999999996</v>
          </cell>
          <cell r="J5088" t="str">
            <v xml:space="preserve">5 </v>
          </cell>
          <cell r="K5088">
            <v>167</v>
          </cell>
          <cell r="L5088">
            <v>0.342885</v>
          </cell>
          <cell r="M5088">
            <v>-19</v>
          </cell>
          <cell r="N5088">
            <v>18</v>
          </cell>
          <cell r="O5088">
            <v>1</v>
          </cell>
          <cell r="P5088">
            <v>500.60500000000002</v>
          </cell>
          <cell r="Q5088">
            <v>565.52599999999995</v>
          </cell>
          <cell r="R5088">
            <v>565.52599999999995</v>
          </cell>
        </row>
        <row r="5089">
          <cell r="A5089" t="str">
            <v xml:space="preserve">Речная.1 </v>
          </cell>
          <cell r="B5089" t="str">
            <v xml:space="preserve">Станкостроительная 20 </v>
          </cell>
          <cell r="C5089" t="str">
            <v xml:space="preserve">Жилзаказчик </v>
          </cell>
          <cell r="D5089">
            <v>5457.2</v>
          </cell>
          <cell r="E5089">
            <v>5</v>
          </cell>
          <cell r="F5089">
            <v>19030</v>
          </cell>
          <cell r="G5089">
            <v>0.37</v>
          </cell>
          <cell r="H5089">
            <v>1.19</v>
          </cell>
          <cell r="I5089">
            <v>4.5999999999999996</v>
          </cell>
          <cell r="J5089" t="str">
            <v xml:space="preserve">5 </v>
          </cell>
          <cell r="K5089">
            <v>167</v>
          </cell>
          <cell r="L5089">
            <v>0.32661499999999999</v>
          </cell>
          <cell r="M5089">
            <v>-19</v>
          </cell>
          <cell r="N5089">
            <v>18</v>
          </cell>
          <cell r="O5089">
            <v>1</v>
          </cell>
          <cell r="P5089">
            <v>476.85199999999998</v>
          </cell>
          <cell r="Q5089">
            <v>543.01099999999997</v>
          </cell>
          <cell r="R5089">
            <v>543.01099999999997</v>
          </cell>
        </row>
        <row r="5090">
          <cell r="A5090" t="str">
            <v xml:space="preserve">Речная.1 </v>
          </cell>
          <cell r="B5090" t="str">
            <v xml:space="preserve">Станкостроительная 22 </v>
          </cell>
          <cell r="C5090" t="str">
            <v xml:space="preserve">Жилзаказчик </v>
          </cell>
          <cell r="D5090">
            <v>5744.3</v>
          </cell>
          <cell r="E5090">
            <v>20095</v>
          </cell>
          <cell r="F5090">
            <v>20090</v>
          </cell>
          <cell r="G5090">
            <v>0.37</v>
          </cell>
          <cell r="H5090">
            <v>1.19</v>
          </cell>
          <cell r="I5090">
            <v>4.5999999999999996</v>
          </cell>
          <cell r="J5090" t="str">
            <v xml:space="preserve">5 </v>
          </cell>
          <cell r="K5090">
            <v>167</v>
          </cell>
          <cell r="L5090">
            <v>0.344808</v>
          </cell>
          <cell r="M5090">
            <v>-19</v>
          </cell>
          <cell r="N5090">
            <v>18</v>
          </cell>
          <cell r="O5090">
            <v>1</v>
          </cell>
          <cell r="P5090">
            <v>503.411</v>
          </cell>
          <cell r="Q5090">
            <v>571.57399999999996</v>
          </cell>
          <cell r="R5090">
            <v>571.57399999999996</v>
          </cell>
        </row>
        <row r="5091">
          <cell r="A5091" t="str">
            <v xml:space="preserve">Речная.1 </v>
          </cell>
          <cell r="B5091" t="str">
            <v xml:space="preserve">Станкостроительная 26 </v>
          </cell>
          <cell r="C5091" t="str">
            <v xml:space="preserve">Жилзаказчик </v>
          </cell>
          <cell r="D5091">
            <v>1091.7</v>
          </cell>
          <cell r="E5091">
            <v>3</v>
          </cell>
          <cell r="F5091">
            <v>4211</v>
          </cell>
          <cell r="G5091">
            <v>0.4</v>
          </cell>
          <cell r="H5091">
            <v>1.19</v>
          </cell>
          <cell r="I5091">
            <v>4.5999999999999996</v>
          </cell>
          <cell r="J5091" t="str">
            <v xml:space="preserve">3 </v>
          </cell>
          <cell r="K5091">
            <v>167</v>
          </cell>
          <cell r="L5091">
            <v>7.3668999999999998E-2</v>
          </cell>
          <cell r="M5091">
            <v>-19</v>
          </cell>
          <cell r="N5091">
            <v>18</v>
          </cell>
          <cell r="O5091">
            <v>1</v>
          </cell>
          <cell r="P5091">
            <v>107.556</v>
          </cell>
          <cell r="Q5091">
            <v>144.83799999999999</v>
          </cell>
          <cell r="R5091">
            <v>144.83799999999999</v>
          </cell>
        </row>
        <row r="5092">
          <cell r="A5092" t="str">
            <v xml:space="preserve">Речная.1 </v>
          </cell>
          <cell r="B5092" t="str">
            <v xml:space="preserve">Станкостроительная 26/1 </v>
          </cell>
          <cell r="C5092" t="str">
            <v xml:space="preserve">Жилзаказчик </v>
          </cell>
          <cell r="D5092">
            <v>419.7</v>
          </cell>
          <cell r="E5092">
            <v>2</v>
          </cell>
          <cell r="F5092">
            <v>1777</v>
          </cell>
          <cell r="G5092">
            <v>0.46</v>
          </cell>
          <cell r="H5092">
            <v>1.19</v>
          </cell>
          <cell r="I5092">
            <v>4.5999999999999996</v>
          </cell>
          <cell r="J5092" t="str">
            <v xml:space="preserve">2 </v>
          </cell>
          <cell r="K5092">
            <v>167</v>
          </cell>
          <cell r="L5092">
            <v>3.5875999999999998E-2</v>
          </cell>
          <cell r="M5092">
            <v>-19</v>
          </cell>
          <cell r="N5092">
            <v>18</v>
          </cell>
          <cell r="O5092">
            <v>1</v>
          </cell>
          <cell r="P5092">
            <v>52.378</v>
          </cell>
          <cell r="Q5092">
            <v>55.683</v>
          </cell>
          <cell r="R5092">
            <v>55.683</v>
          </cell>
        </row>
        <row r="5093">
          <cell r="A5093" t="str">
            <v xml:space="preserve">Речная.1 </v>
          </cell>
          <cell r="B5093" t="str">
            <v xml:space="preserve">Станкостроительная 26/б </v>
          </cell>
          <cell r="C5093" t="str">
            <v xml:space="preserve">Бюджет </v>
          </cell>
          <cell r="D5093">
            <v>144.28</v>
          </cell>
          <cell r="E5093">
            <v>0</v>
          </cell>
          <cell r="F5093">
            <v>649.24</v>
          </cell>
          <cell r="G5093">
            <v>0.43</v>
          </cell>
          <cell r="H5093">
            <v>1.19</v>
          </cell>
          <cell r="I5093">
            <v>4.5999999999999996</v>
          </cell>
          <cell r="J5093" t="str">
            <v xml:space="preserve"> </v>
          </cell>
          <cell r="K5093">
            <v>167</v>
          </cell>
          <cell r="L5093">
            <v>1.2950000000000001E-2</v>
          </cell>
          <cell r="M5093">
            <v>-19</v>
          </cell>
          <cell r="N5093">
            <v>18</v>
          </cell>
          <cell r="O5093">
            <v>1</v>
          </cell>
          <cell r="P5093">
            <v>18.907</v>
          </cell>
          <cell r="Q5093">
            <v>0</v>
          </cell>
          <cell r="R5093">
            <v>18.907</v>
          </cell>
        </row>
        <row r="5094">
          <cell r="A5094" t="str">
            <v xml:space="preserve">Речная.1 </v>
          </cell>
          <cell r="B5094" t="str">
            <v xml:space="preserve">Речная 3 </v>
          </cell>
          <cell r="C5094" t="str">
            <v xml:space="preserve">Прочие </v>
          </cell>
          <cell r="D5094">
            <v>159.4</v>
          </cell>
          <cell r="E5094">
            <v>0</v>
          </cell>
          <cell r="F5094">
            <v>717.29</v>
          </cell>
          <cell r="G5094">
            <v>0.45</v>
          </cell>
          <cell r="H5094">
            <v>1.19</v>
          </cell>
          <cell r="I5094">
            <v>4.5999999999999996</v>
          </cell>
          <cell r="J5094" t="str">
            <v xml:space="preserve"> </v>
          </cell>
          <cell r="K5094">
            <v>167</v>
          </cell>
          <cell r="L5094">
            <v>1.3820000000000001E-2</v>
          </cell>
          <cell r="M5094">
            <v>-19</v>
          </cell>
          <cell r="N5094">
            <v>15</v>
          </cell>
          <cell r="O5094">
            <v>1</v>
          </cell>
          <cell r="P5094">
            <v>17.07</v>
          </cell>
          <cell r="Q5094">
            <v>0</v>
          </cell>
          <cell r="R5094">
            <v>17.07</v>
          </cell>
        </row>
        <row r="5095">
          <cell r="A5095" t="str">
            <v xml:space="preserve">Речная.1 </v>
          </cell>
          <cell r="B5095" t="str">
            <v xml:space="preserve">Станкостроительная 24 жд </v>
          </cell>
          <cell r="C5095" t="str">
            <v xml:space="preserve">Население </v>
          </cell>
          <cell r="D5095">
            <v>5838</v>
          </cell>
          <cell r="E5095">
            <v>21268</v>
          </cell>
          <cell r="F5095">
            <v>21095.7</v>
          </cell>
          <cell r="G5095">
            <v>0.37</v>
          </cell>
          <cell r="H5095">
            <v>1.19</v>
          </cell>
          <cell r="I5095">
            <v>4.5999999999999996</v>
          </cell>
          <cell r="J5095" t="str">
            <v xml:space="preserve">5 </v>
          </cell>
          <cell r="K5095">
            <v>167</v>
          </cell>
          <cell r="L5095">
            <v>0.36206899999999997</v>
          </cell>
          <cell r="M5095">
            <v>-19</v>
          </cell>
          <cell r="N5095">
            <v>18</v>
          </cell>
          <cell r="O5095">
            <v>1</v>
          </cell>
          <cell r="P5095">
            <v>528.61199999999997</v>
          </cell>
          <cell r="Q5095">
            <v>580.9</v>
          </cell>
          <cell r="R5095">
            <v>580.9</v>
          </cell>
        </row>
        <row r="5096">
          <cell r="A5096" t="str">
            <v xml:space="preserve">Речная.1 </v>
          </cell>
          <cell r="B5096" t="str">
            <v xml:space="preserve">Станкостроительная 20 </v>
          </cell>
          <cell r="C5096" t="str">
            <v xml:space="preserve">Прочие </v>
          </cell>
          <cell r="D5096">
            <v>74.8</v>
          </cell>
          <cell r="E5096">
            <v>0</v>
          </cell>
          <cell r="F5096">
            <v>336.59</v>
          </cell>
          <cell r="G5096">
            <v>0.37</v>
          </cell>
          <cell r="H5096">
            <v>1.19</v>
          </cell>
          <cell r="I5096">
            <v>4.5999999999999996</v>
          </cell>
          <cell r="J5096" t="str">
            <v xml:space="preserve"> </v>
          </cell>
          <cell r="K5096">
            <v>167</v>
          </cell>
          <cell r="L5096">
            <v>5.777E-3</v>
          </cell>
          <cell r="M5096">
            <v>-19</v>
          </cell>
          <cell r="N5096">
            <v>18</v>
          </cell>
          <cell r="O5096">
            <v>1</v>
          </cell>
          <cell r="P5096">
            <v>8.4350000000000005</v>
          </cell>
          <cell r="Q5096">
            <v>0</v>
          </cell>
          <cell r="R5096">
            <v>8.4350000000000005</v>
          </cell>
        </row>
        <row r="5097">
          <cell r="A5097" t="str">
            <v xml:space="preserve">Речная.1 </v>
          </cell>
          <cell r="B5097" t="str">
            <v xml:space="preserve">Станкостроительная 20 ПС68/1 </v>
          </cell>
          <cell r="C5097" t="str">
            <v xml:space="preserve">Прочие </v>
          </cell>
          <cell r="D5097">
            <v>75.11</v>
          </cell>
          <cell r="E5097">
            <v>0</v>
          </cell>
          <cell r="F5097">
            <v>337.99</v>
          </cell>
          <cell r="G5097">
            <v>0.37</v>
          </cell>
          <cell r="H5097">
            <v>1.19</v>
          </cell>
          <cell r="I5097">
            <v>4.5999999999999996</v>
          </cell>
          <cell r="J5097" t="str">
            <v xml:space="preserve"> </v>
          </cell>
          <cell r="K5097">
            <v>167</v>
          </cell>
          <cell r="L5097">
            <v>5.8009999999999997E-3</v>
          </cell>
          <cell r="M5097">
            <v>-19</v>
          </cell>
          <cell r="N5097">
            <v>18</v>
          </cell>
          <cell r="O5097">
            <v>1</v>
          </cell>
          <cell r="P5097">
            <v>8.4689999999999994</v>
          </cell>
          <cell r="Q5097">
            <v>0</v>
          </cell>
          <cell r="R5097">
            <v>8.4689999999999994</v>
          </cell>
        </row>
        <row r="5098">
          <cell r="A5098" t="str">
            <v xml:space="preserve">Речная.1 </v>
          </cell>
          <cell r="B5098" t="str">
            <v xml:space="preserve">Речная 5 насосная станция </v>
          </cell>
          <cell r="C5098" t="str">
            <v xml:space="preserve">Прочие </v>
          </cell>
          <cell r="D5098">
            <v>20.87</v>
          </cell>
          <cell r="E5098">
            <v>0</v>
          </cell>
          <cell r="F5098">
            <v>93.93</v>
          </cell>
          <cell r="G5098">
            <v>0.7</v>
          </cell>
          <cell r="H5098">
            <v>1.19</v>
          </cell>
          <cell r="I5098">
            <v>4.5999999999999996</v>
          </cell>
          <cell r="J5098" t="str">
            <v xml:space="preserve"> </v>
          </cell>
          <cell r="K5098">
            <v>167</v>
          </cell>
          <cell r="L5098">
            <v>3.0500000000000002E-3</v>
          </cell>
          <cell r="M5098">
            <v>-19</v>
          </cell>
          <cell r="N5098">
            <v>18</v>
          </cell>
          <cell r="O5098">
            <v>1</v>
          </cell>
          <cell r="P5098">
            <v>4.452</v>
          </cell>
          <cell r="Q5098">
            <v>0</v>
          </cell>
          <cell r="R5098">
            <v>4.452</v>
          </cell>
        </row>
        <row r="5099">
          <cell r="A5099" t="str">
            <v xml:space="preserve">Речная.1 </v>
          </cell>
          <cell r="B5099" t="str">
            <v xml:space="preserve">Речная 13 автом.боксы </v>
          </cell>
          <cell r="C5099" t="str">
            <v xml:space="preserve">Бюджет </v>
          </cell>
          <cell r="D5099">
            <v>112.07</v>
          </cell>
          <cell r="E5099">
            <v>0</v>
          </cell>
          <cell r="F5099">
            <v>504.3</v>
          </cell>
          <cell r="G5099">
            <v>0.7</v>
          </cell>
          <cell r="H5099">
            <v>1.19</v>
          </cell>
          <cell r="I5099">
            <v>4.5999999999999996</v>
          </cell>
          <cell r="J5099" t="str">
            <v xml:space="preserve"> </v>
          </cell>
          <cell r="K5099">
            <v>167</v>
          </cell>
          <cell r="L5099">
            <v>1.5490000000000002E-2</v>
          </cell>
          <cell r="M5099">
            <v>-19</v>
          </cell>
          <cell r="N5099">
            <v>16</v>
          </cell>
          <cell r="O5099">
            <v>1</v>
          </cell>
          <cell r="P5099">
            <v>20.36</v>
          </cell>
          <cell r="Q5099">
            <v>0</v>
          </cell>
          <cell r="R5099">
            <v>20.36</v>
          </cell>
        </row>
        <row r="5100">
          <cell r="A5100" t="str">
            <v xml:space="preserve">Речная.1 </v>
          </cell>
          <cell r="B5100" t="str">
            <v xml:space="preserve">Речная 13 подразд.ОМСН ГУВД </v>
          </cell>
          <cell r="C5100" t="str">
            <v xml:space="preserve">Бюджет </v>
          </cell>
          <cell r="D5100">
            <v>957.9</v>
          </cell>
          <cell r="E5100">
            <v>0</v>
          </cell>
          <cell r="F5100">
            <v>4310.5600000000004</v>
          </cell>
          <cell r="G5100">
            <v>0.43</v>
          </cell>
          <cell r="H5100">
            <v>1.19</v>
          </cell>
          <cell r="I5100">
            <v>4.5999999999999996</v>
          </cell>
          <cell r="J5100" t="str">
            <v xml:space="preserve"> </v>
          </cell>
          <cell r="K5100">
            <v>167</v>
          </cell>
          <cell r="L5100">
            <v>8.5980000000000001E-2</v>
          </cell>
          <cell r="M5100">
            <v>-19</v>
          </cell>
          <cell r="N5100">
            <v>18</v>
          </cell>
          <cell r="O5100">
            <v>1</v>
          </cell>
          <cell r="P5100">
            <v>125.53</v>
          </cell>
          <cell r="Q5100">
            <v>0</v>
          </cell>
          <cell r="R5100">
            <v>125.53</v>
          </cell>
        </row>
        <row r="5101">
          <cell r="A5101" t="str">
            <v xml:space="preserve">Итого по котельной </v>
          </cell>
          <cell r="B5101" t="str">
            <v xml:space="preserve">собственное ---------------------------- </v>
          </cell>
          <cell r="C5101" t="str">
            <v xml:space="preserve">По всем группам </v>
          </cell>
          <cell r="D5101">
            <v>33045.93</v>
          </cell>
          <cell r="E5101">
            <v>78845</v>
          </cell>
          <cell r="F5101">
            <v>122316.6</v>
          </cell>
          <cell r="H5101">
            <v>1.19</v>
          </cell>
          <cell r="L5101">
            <v>2.174725</v>
          </cell>
          <cell r="P5101">
            <v>3169.6890000000003</v>
          </cell>
          <cell r="Q5101">
            <v>3274.4679999999998</v>
          </cell>
          <cell r="R5101">
            <v>3477.6909999999998</v>
          </cell>
        </row>
        <row r="5102">
          <cell r="A5102" t="str">
            <v xml:space="preserve"> </v>
          </cell>
          <cell r="B5102" t="str">
            <v xml:space="preserve"> </v>
          </cell>
          <cell r="C5102" t="str">
            <v xml:space="preserve">Бюджет </v>
          </cell>
          <cell r="D5102">
            <v>1214.25</v>
          </cell>
          <cell r="E5102">
            <v>0</v>
          </cell>
          <cell r="F5102">
            <v>5464.1</v>
          </cell>
          <cell r="H5102">
            <v>1.19</v>
          </cell>
          <cell r="L5102">
            <v>0.11442000000000001</v>
          </cell>
          <cell r="P5102">
            <v>164.797</v>
          </cell>
          <cell r="Q5102">
            <v>0</v>
          </cell>
          <cell r="R5102">
            <v>164.797</v>
          </cell>
        </row>
        <row r="5103">
          <cell r="A5103" t="str">
            <v xml:space="preserve"> </v>
          </cell>
          <cell r="B5103" t="str">
            <v xml:space="preserve"> </v>
          </cell>
          <cell r="C5103" t="str">
            <v xml:space="preserve">"Население" в т.ч. "Жилзаказчик" </v>
          </cell>
          <cell r="D5103">
            <v>31501.5</v>
          </cell>
          <cell r="E5103">
            <v>78845</v>
          </cell>
          <cell r="F5103">
            <v>115366.7</v>
          </cell>
          <cell r="H5103">
            <v>1.19</v>
          </cell>
          <cell r="L5103">
            <v>2.031857</v>
          </cell>
          <cell r="P5103">
            <v>2966.4660000000003</v>
          </cell>
          <cell r="Q5103">
            <v>3274.4679999999998</v>
          </cell>
          <cell r="R5103">
            <v>3274.4679999999998</v>
          </cell>
        </row>
        <row r="5104">
          <cell r="A5104" t="str">
            <v xml:space="preserve"> </v>
          </cell>
          <cell r="B5104" t="str">
            <v xml:space="preserve"> </v>
          </cell>
          <cell r="C5104" t="str">
            <v xml:space="preserve">Жилзаказчик </v>
          </cell>
          <cell r="D5104">
            <v>21105</v>
          </cell>
          <cell r="E5104">
            <v>40105</v>
          </cell>
          <cell r="F5104">
            <v>76799</v>
          </cell>
          <cell r="H5104">
            <v>1.19</v>
          </cell>
          <cell r="L5104">
            <v>1.3723430000000001</v>
          </cell>
          <cell r="P5104">
            <v>2003.5910000000001</v>
          </cell>
          <cell r="Q5104">
            <v>2239.9830000000002</v>
          </cell>
          <cell r="R5104">
            <v>2239.9830000000002</v>
          </cell>
        </row>
        <row r="5105">
          <cell r="A5105" t="str">
            <v xml:space="preserve"> </v>
          </cell>
          <cell r="B5105" t="str">
            <v xml:space="preserve"> </v>
          </cell>
          <cell r="C5105" t="str">
            <v xml:space="preserve">Прочие </v>
          </cell>
          <cell r="D5105">
            <v>330.18</v>
          </cell>
          <cell r="E5105">
            <v>0</v>
          </cell>
          <cell r="F5105">
            <v>1485.8</v>
          </cell>
          <cell r="H5105">
            <v>1.19</v>
          </cell>
          <cell r="L5105">
            <v>2.8448000000000001E-2</v>
          </cell>
          <cell r="P5105">
            <v>38.426000000000002</v>
          </cell>
          <cell r="Q5105">
            <v>0</v>
          </cell>
          <cell r="R5105">
            <v>38.426000000000002</v>
          </cell>
        </row>
        <row r="5106">
          <cell r="A5106" t="str">
            <v>Тепловые потери в наружных сетях потребителей</v>
          </cell>
          <cell r="H5106">
            <v>1.19</v>
          </cell>
        </row>
        <row r="5107">
          <cell r="A5107" t="str">
            <v xml:space="preserve">Российск.10 </v>
          </cell>
          <cell r="B5107" t="str">
            <v xml:space="preserve">Российская 10 зд.шк.11 </v>
          </cell>
          <cell r="C5107" t="str">
            <v xml:space="preserve">Бюджет </v>
          </cell>
          <cell r="D5107">
            <v>3856</v>
          </cell>
          <cell r="E5107">
            <v>0</v>
          </cell>
          <cell r="F5107">
            <v>17352</v>
          </cell>
          <cell r="G5107">
            <v>0.33</v>
          </cell>
          <cell r="H5107">
            <v>1.19</v>
          </cell>
          <cell r="I5107">
            <v>4.5999999999999996</v>
          </cell>
          <cell r="J5107" t="str">
            <v xml:space="preserve"> </v>
          </cell>
          <cell r="K5107">
            <v>167</v>
          </cell>
          <cell r="L5107">
            <v>0.25126100000000001</v>
          </cell>
          <cell r="M5107">
            <v>-19</v>
          </cell>
          <cell r="N5107">
            <v>16</v>
          </cell>
          <cell r="O5107">
            <v>1</v>
          </cell>
          <cell r="P5107">
            <v>330.25200000000001</v>
          </cell>
          <cell r="Q5107">
            <v>0</v>
          </cell>
          <cell r="R5107">
            <v>330.25200000000001</v>
          </cell>
        </row>
        <row r="5108">
          <cell r="A5108" t="str">
            <v xml:space="preserve">Российск.10 </v>
          </cell>
          <cell r="B5108" t="str">
            <v xml:space="preserve">Российская 10  ДШИ N5 </v>
          </cell>
          <cell r="C5108" t="str">
            <v xml:space="preserve">Бюджет </v>
          </cell>
          <cell r="D5108">
            <v>129</v>
          </cell>
          <cell r="E5108">
            <v>557</v>
          </cell>
          <cell r="F5108">
            <v>837.96</v>
          </cell>
          <cell r="G5108">
            <v>0.39</v>
          </cell>
          <cell r="H5108">
            <v>1.19</v>
          </cell>
          <cell r="I5108">
            <v>4.5999999999999996</v>
          </cell>
          <cell r="J5108" t="str">
            <v xml:space="preserve"> </v>
          </cell>
          <cell r="K5108">
            <v>167</v>
          </cell>
          <cell r="L5108">
            <v>1.434E-2</v>
          </cell>
          <cell r="M5108">
            <v>-19</v>
          </cell>
          <cell r="N5108">
            <v>16</v>
          </cell>
          <cell r="O5108">
            <v>1</v>
          </cell>
          <cell r="P5108">
            <v>18.847000000000001</v>
          </cell>
          <cell r="Q5108">
            <v>0</v>
          </cell>
          <cell r="R5108">
            <v>18.847000000000001</v>
          </cell>
        </row>
        <row r="5109">
          <cell r="A5109" t="str">
            <v xml:space="preserve">Итого по котельной </v>
          </cell>
          <cell r="B5109" t="str">
            <v xml:space="preserve">собственное ---------------------------- </v>
          </cell>
          <cell r="C5109" t="str">
            <v xml:space="preserve">По всем группам </v>
          </cell>
          <cell r="D5109">
            <v>3985</v>
          </cell>
          <cell r="E5109">
            <v>557</v>
          </cell>
          <cell r="F5109">
            <v>18189.96</v>
          </cell>
          <cell r="H5109">
            <v>1.19</v>
          </cell>
          <cell r="L5109">
            <v>0.26560100000000003</v>
          </cell>
          <cell r="P5109">
            <v>349.09899999999999</v>
          </cell>
          <cell r="Q5109">
            <v>0</v>
          </cell>
          <cell r="R5109">
            <v>349.09899999999999</v>
          </cell>
        </row>
        <row r="5110">
          <cell r="A5110" t="str">
            <v xml:space="preserve"> </v>
          </cell>
          <cell r="B5110" t="str">
            <v xml:space="preserve"> </v>
          </cell>
          <cell r="C5110" t="str">
            <v xml:space="preserve">Бюджет </v>
          </cell>
          <cell r="D5110">
            <v>3985</v>
          </cell>
          <cell r="E5110">
            <v>557</v>
          </cell>
          <cell r="F5110">
            <v>18189.96</v>
          </cell>
          <cell r="H5110">
            <v>1.19</v>
          </cell>
          <cell r="L5110">
            <v>0.26560100000000003</v>
          </cell>
          <cell r="P5110">
            <v>349.09899999999999</v>
          </cell>
          <cell r="Q5110">
            <v>0</v>
          </cell>
          <cell r="R5110">
            <v>349.09899999999999</v>
          </cell>
        </row>
        <row r="5111">
          <cell r="A5111" t="str">
            <v>Тепловые потери в наружных сетях потребителей</v>
          </cell>
          <cell r="H5111">
            <v>1.19</v>
          </cell>
        </row>
        <row r="5112">
          <cell r="A5112" t="str">
            <v xml:space="preserve">Рылеева.362 </v>
          </cell>
          <cell r="B5112" t="str">
            <v xml:space="preserve">Севастопольская 2/2 ж д </v>
          </cell>
          <cell r="C5112" t="str">
            <v xml:space="preserve">Население </v>
          </cell>
          <cell r="D5112">
            <v>25235.7</v>
          </cell>
          <cell r="E5112">
            <v>5608</v>
          </cell>
          <cell r="F5112">
            <v>25235.69</v>
          </cell>
          <cell r="G5112">
            <v>0.37</v>
          </cell>
          <cell r="H5112">
            <v>1.19</v>
          </cell>
          <cell r="I5112">
            <v>4.5999999999999996</v>
          </cell>
          <cell r="J5112" t="str">
            <v xml:space="preserve">10 </v>
          </cell>
          <cell r="K5112">
            <v>167</v>
          </cell>
          <cell r="L5112">
            <v>0.43312399999999995</v>
          </cell>
          <cell r="M5112">
            <v>-19</v>
          </cell>
          <cell r="N5112">
            <v>18</v>
          </cell>
          <cell r="O5112">
            <v>1</v>
          </cell>
          <cell r="P5112">
            <v>632.351</v>
          </cell>
          <cell r="Q5112">
            <v>2511.0360000000001</v>
          </cell>
          <cell r="R5112">
            <v>2511.0360000000001</v>
          </cell>
        </row>
        <row r="5113">
          <cell r="A5113" t="str">
            <v xml:space="preserve">Рылеева.362 </v>
          </cell>
          <cell r="B5113" t="str">
            <v xml:space="preserve">Севастопольская д 2/1 </v>
          </cell>
          <cell r="C5113" t="str">
            <v xml:space="preserve">Население </v>
          </cell>
          <cell r="D5113">
            <v>2782.1</v>
          </cell>
          <cell r="E5113">
            <v>19214</v>
          </cell>
          <cell r="F5113">
            <v>19059.099999999999</v>
          </cell>
          <cell r="G5113">
            <v>0.37</v>
          </cell>
          <cell r="H5113">
            <v>1.19</v>
          </cell>
          <cell r="I5113">
            <v>4.5999999999999996</v>
          </cell>
          <cell r="J5113" t="str">
            <v xml:space="preserve">12 </v>
          </cell>
          <cell r="K5113">
            <v>167</v>
          </cell>
          <cell r="L5113">
            <v>0.32711399999999996</v>
          </cell>
          <cell r="M5113">
            <v>-19</v>
          </cell>
          <cell r="N5113">
            <v>18</v>
          </cell>
          <cell r="O5113">
            <v>1</v>
          </cell>
          <cell r="P5113">
            <v>477.58</v>
          </cell>
          <cell r="Q5113">
            <v>276.82900000000001</v>
          </cell>
          <cell r="R5113">
            <v>276.82900000000001</v>
          </cell>
        </row>
        <row r="5114">
          <cell r="A5114" t="str">
            <v xml:space="preserve">Рылеева.362 </v>
          </cell>
          <cell r="B5114" t="str">
            <v xml:space="preserve">Власова 292 ДО №8619/084 </v>
          </cell>
          <cell r="C5114" t="str">
            <v xml:space="preserve">Прочие </v>
          </cell>
          <cell r="D5114">
            <v>139.9</v>
          </cell>
          <cell r="E5114">
            <v>755</v>
          </cell>
          <cell r="F5114">
            <v>755</v>
          </cell>
          <cell r="G5114">
            <v>0.43</v>
          </cell>
          <cell r="H5114">
            <v>1.19</v>
          </cell>
          <cell r="I5114">
            <v>4.5999999999999996</v>
          </cell>
          <cell r="J5114" t="str">
            <v xml:space="preserve"> </v>
          </cell>
          <cell r="K5114">
            <v>167</v>
          </cell>
          <cell r="L5114">
            <v>1.506E-2</v>
          </cell>
          <cell r="M5114">
            <v>-19</v>
          </cell>
          <cell r="N5114">
            <v>18</v>
          </cell>
          <cell r="O5114">
            <v>1</v>
          </cell>
          <cell r="P5114">
            <v>21.986999999999998</v>
          </cell>
          <cell r="Q5114">
            <v>0</v>
          </cell>
          <cell r="R5114">
            <v>21.986999999999998</v>
          </cell>
        </row>
        <row r="5115">
          <cell r="A5115" t="str">
            <v xml:space="preserve">Рылеева.362 </v>
          </cell>
          <cell r="B5115" t="str">
            <v xml:space="preserve">Северная 267 в/ч 52234 </v>
          </cell>
          <cell r="C5115" t="str">
            <v xml:space="preserve">Бюджет </v>
          </cell>
          <cell r="D5115">
            <v>681.12</v>
          </cell>
          <cell r="E5115">
            <v>3065</v>
          </cell>
          <cell r="F5115">
            <v>3065.02</v>
          </cell>
          <cell r="G5115">
            <v>0.43</v>
          </cell>
          <cell r="H5115">
            <v>1.19</v>
          </cell>
          <cell r="I5115">
            <v>4.5999999999999996</v>
          </cell>
          <cell r="J5115" t="str">
            <v xml:space="preserve"> </v>
          </cell>
          <cell r="K5115">
            <v>167</v>
          </cell>
          <cell r="L5115">
            <v>6.1135999999999996E-2</v>
          </cell>
          <cell r="M5115">
            <v>-19</v>
          </cell>
          <cell r="N5115">
            <v>18</v>
          </cell>
          <cell r="O5115">
            <v>1</v>
          </cell>
          <cell r="P5115">
            <v>89.257000000000005</v>
          </cell>
          <cell r="Q5115">
            <v>0</v>
          </cell>
          <cell r="R5115">
            <v>89.257000000000005</v>
          </cell>
        </row>
        <row r="5116">
          <cell r="A5116" t="str">
            <v xml:space="preserve">Рылеева.362 </v>
          </cell>
          <cell r="B5116" t="str">
            <v xml:space="preserve">Северная 267 д/с 10 </v>
          </cell>
          <cell r="C5116" t="str">
            <v xml:space="preserve">Бюджет </v>
          </cell>
          <cell r="D5116">
            <v>1700.23</v>
          </cell>
          <cell r="E5116">
            <v>0</v>
          </cell>
          <cell r="F5116">
            <v>7651.02</v>
          </cell>
          <cell r="G5116">
            <v>0.34</v>
          </cell>
          <cell r="H5116">
            <v>1.19</v>
          </cell>
          <cell r="I5116">
            <v>4.5999999999999996</v>
          </cell>
          <cell r="J5116" t="str">
            <v xml:space="preserve"> </v>
          </cell>
          <cell r="K5116">
            <v>167</v>
          </cell>
          <cell r="L5116">
            <v>0.127191</v>
          </cell>
          <cell r="M5116">
            <v>-19</v>
          </cell>
          <cell r="N5116">
            <v>20</v>
          </cell>
          <cell r="O5116">
            <v>1</v>
          </cell>
          <cell r="P5116">
            <v>202.316</v>
          </cell>
          <cell r="Q5116">
            <v>0</v>
          </cell>
          <cell r="R5116">
            <v>202.316</v>
          </cell>
        </row>
        <row r="5117">
          <cell r="A5117" t="str">
            <v xml:space="preserve">Рылеева.362 </v>
          </cell>
          <cell r="B5117" t="str">
            <v xml:space="preserve">Северная 267 уч-лаб.корп </v>
          </cell>
          <cell r="C5117" t="str">
            <v xml:space="preserve">Бюджет </v>
          </cell>
          <cell r="D5117">
            <v>29362.87</v>
          </cell>
          <cell r="E5117">
            <v>115227</v>
          </cell>
          <cell r="F5117">
            <v>102770.04</v>
          </cell>
          <cell r="G5117">
            <v>0.37</v>
          </cell>
          <cell r="H5117">
            <v>1.19</v>
          </cell>
          <cell r="I5117">
            <v>4.5999999999999996</v>
          </cell>
          <cell r="J5117" t="str">
            <v xml:space="preserve"> </v>
          </cell>
          <cell r="K5117">
            <v>167</v>
          </cell>
          <cell r="L5117">
            <v>1.7638579999999999</v>
          </cell>
          <cell r="M5117">
            <v>-19</v>
          </cell>
          <cell r="N5117">
            <v>18</v>
          </cell>
          <cell r="O5117">
            <v>1</v>
          </cell>
          <cell r="P5117">
            <v>2575.1950000000002</v>
          </cell>
          <cell r="Q5117">
            <v>0</v>
          </cell>
          <cell r="R5117">
            <v>2575.1950000000002</v>
          </cell>
        </row>
        <row r="5118">
          <cell r="A5118" t="str">
            <v xml:space="preserve">Рылеева.362 </v>
          </cell>
          <cell r="B5118" t="str">
            <v xml:space="preserve">Котовского 39 маг-н </v>
          </cell>
          <cell r="C5118" t="str">
            <v xml:space="preserve">Прочие </v>
          </cell>
          <cell r="D5118">
            <v>254.07</v>
          </cell>
          <cell r="E5118">
            <v>0</v>
          </cell>
          <cell r="F5118">
            <v>711.4</v>
          </cell>
          <cell r="G5118">
            <v>0.37</v>
          </cell>
          <cell r="H5118">
            <v>1.19</v>
          </cell>
          <cell r="I5118">
            <v>4.5999999999999996</v>
          </cell>
          <cell r="J5118" t="str">
            <v xml:space="preserve"> </v>
          </cell>
          <cell r="K5118">
            <v>167</v>
          </cell>
          <cell r="L5118">
            <v>1.221E-2</v>
          </cell>
          <cell r="M5118">
            <v>-19</v>
          </cell>
          <cell r="N5118">
            <v>18</v>
          </cell>
          <cell r="O5118">
            <v>1</v>
          </cell>
          <cell r="P5118">
            <v>17.826000000000001</v>
          </cell>
          <cell r="Q5118">
            <v>0</v>
          </cell>
          <cell r="R5118">
            <v>17.826000000000001</v>
          </cell>
        </row>
        <row r="5119">
          <cell r="A5119" t="str">
            <v xml:space="preserve">Рылеева.362 </v>
          </cell>
          <cell r="B5119" t="str">
            <v xml:space="preserve">Рылеева 358 маг-н </v>
          </cell>
          <cell r="C5119" t="str">
            <v xml:space="preserve">Прочие </v>
          </cell>
          <cell r="D5119">
            <v>1576.4</v>
          </cell>
          <cell r="E5119">
            <v>8272</v>
          </cell>
          <cell r="F5119">
            <v>1575.99</v>
          </cell>
          <cell r="G5119">
            <v>0.38</v>
          </cell>
          <cell r="H5119">
            <v>1.19</v>
          </cell>
          <cell r="I5119">
            <v>4.5999999999999996</v>
          </cell>
          <cell r="J5119" t="str">
            <v xml:space="preserve"> </v>
          </cell>
          <cell r="K5119">
            <v>167</v>
          </cell>
          <cell r="L5119">
            <v>2.7780000000000003E-2</v>
          </cell>
          <cell r="M5119">
            <v>-19</v>
          </cell>
          <cell r="N5119">
            <v>16</v>
          </cell>
          <cell r="O5119">
            <v>1</v>
          </cell>
          <cell r="P5119">
            <v>36.512999999999998</v>
          </cell>
          <cell r="Q5119">
            <v>0</v>
          </cell>
          <cell r="R5119">
            <v>36.512999999999998</v>
          </cell>
        </row>
        <row r="5120">
          <cell r="A5120" t="str">
            <v xml:space="preserve">Рылеева.362 </v>
          </cell>
          <cell r="B5120" t="str">
            <v xml:space="preserve">Севастопольская 2 кв 43 офис </v>
          </cell>
          <cell r="C5120" t="str">
            <v xml:space="preserve">Прочие </v>
          </cell>
          <cell r="D5120">
            <v>31.9</v>
          </cell>
          <cell r="E5120">
            <v>103</v>
          </cell>
          <cell r="F5120">
            <v>111.91</v>
          </cell>
          <cell r="G5120">
            <v>0.34</v>
          </cell>
          <cell r="H5120">
            <v>1.19</v>
          </cell>
          <cell r="I5120">
            <v>4.5999999999999996</v>
          </cell>
          <cell r="J5120" t="str">
            <v xml:space="preserve"> </v>
          </cell>
          <cell r="K5120">
            <v>167</v>
          </cell>
          <cell r="L5120">
            <v>1.7649999999999999E-3</v>
          </cell>
          <cell r="M5120">
            <v>-19</v>
          </cell>
          <cell r="N5120">
            <v>18</v>
          </cell>
          <cell r="O5120">
            <v>1</v>
          </cell>
          <cell r="P5120">
            <v>2.577</v>
          </cell>
          <cell r="Q5120">
            <v>0</v>
          </cell>
          <cell r="R5120">
            <v>2.577</v>
          </cell>
        </row>
        <row r="5121">
          <cell r="A5121" t="str">
            <v xml:space="preserve">Рылеева.362 </v>
          </cell>
          <cell r="B5121" t="str">
            <v xml:space="preserve">Севастопольская 5 кв 3 парикмахерская </v>
          </cell>
          <cell r="C5121" t="str">
            <v xml:space="preserve">Прочие </v>
          </cell>
          <cell r="D5121">
            <v>57.6</v>
          </cell>
          <cell r="E5121">
            <v>0</v>
          </cell>
          <cell r="F5121">
            <v>188.19</v>
          </cell>
          <cell r="G5121">
            <v>0.37</v>
          </cell>
          <cell r="H5121">
            <v>1.19</v>
          </cell>
          <cell r="I5121">
            <v>4.5999999999999996</v>
          </cell>
          <cell r="J5121" t="str">
            <v xml:space="preserve"> </v>
          </cell>
          <cell r="K5121">
            <v>167</v>
          </cell>
          <cell r="L5121">
            <v>3.2300000000000002E-3</v>
          </cell>
          <cell r="M5121">
            <v>-19</v>
          </cell>
          <cell r="N5121">
            <v>18</v>
          </cell>
          <cell r="O5121">
            <v>1</v>
          </cell>
          <cell r="P5121">
            <v>4.7160000000000002</v>
          </cell>
          <cell r="Q5121">
            <v>0</v>
          </cell>
          <cell r="R5121">
            <v>4.7160000000000002</v>
          </cell>
        </row>
        <row r="5122">
          <cell r="A5122" t="str">
            <v xml:space="preserve">Рылеева.362 </v>
          </cell>
          <cell r="B5122" t="str">
            <v xml:space="preserve">Севастопольская 5 кв 4 стоматология </v>
          </cell>
          <cell r="C5122" t="str">
            <v xml:space="preserve">Прочие </v>
          </cell>
          <cell r="D5122">
            <v>89.8</v>
          </cell>
          <cell r="E5122">
            <v>0</v>
          </cell>
          <cell r="F5122">
            <v>293.3</v>
          </cell>
          <cell r="G5122">
            <v>0.37</v>
          </cell>
          <cell r="H5122">
            <v>1.19</v>
          </cell>
          <cell r="I5122">
            <v>4.5999999999999996</v>
          </cell>
          <cell r="J5122" t="str">
            <v xml:space="preserve"> </v>
          </cell>
          <cell r="K5122">
            <v>167</v>
          </cell>
          <cell r="L5122">
            <v>5.0339999999999994E-3</v>
          </cell>
          <cell r="M5122">
            <v>-19</v>
          </cell>
          <cell r="N5122">
            <v>18</v>
          </cell>
          <cell r="O5122">
            <v>1</v>
          </cell>
          <cell r="P5122">
            <v>7.35</v>
          </cell>
          <cell r="Q5122">
            <v>0</v>
          </cell>
          <cell r="R5122">
            <v>7.35</v>
          </cell>
        </row>
        <row r="5123">
          <cell r="A5123" t="str">
            <v xml:space="preserve">Рылеева.362 </v>
          </cell>
          <cell r="B5123" t="str">
            <v xml:space="preserve">Севастопольская 2/3 ж д </v>
          </cell>
          <cell r="C5123" t="str">
            <v xml:space="preserve">Население </v>
          </cell>
          <cell r="D5123">
            <v>8881.7999999999993</v>
          </cell>
          <cell r="E5123">
            <v>39968</v>
          </cell>
          <cell r="F5123">
            <v>39968</v>
          </cell>
          <cell r="G5123">
            <v>0.35</v>
          </cell>
          <cell r="H5123">
            <v>1.19</v>
          </cell>
          <cell r="I5123">
            <v>4.5999999999999996</v>
          </cell>
          <cell r="J5123" t="str">
            <v xml:space="preserve">12 </v>
          </cell>
          <cell r="K5123">
            <v>167</v>
          </cell>
          <cell r="L5123">
            <v>0.64889699999999995</v>
          </cell>
          <cell r="M5123">
            <v>-19</v>
          </cell>
          <cell r="N5123">
            <v>18</v>
          </cell>
          <cell r="O5123">
            <v>1</v>
          </cell>
          <cell r="P5123">
            <v>947.375</v>
          </cell>
          <cell r="Q5123">
            <v>883.76599999999996</v>
          </cell>
          <cell r="R5123">
            <v>883.76599999999996</v>
          </cell>
        </row>
        <row r="5124">
          <cell r="A5124" t="str">
            <v xml:space="preserve">Рылеева.362 </v>
          </cell>
          <cell r="B5124" t="str">
            <v xml:space="preserve">Северная 267 гарнизонный военный суд </v>
          </cell>
          <cell r="C5124" t="str">
            <v xml:space="preserve">Бюджет </v>
          </cell>
          <cell r="D5124">
            <v>1600</v>
          </cell>
          <cell r="E5124">
            <v>0</v>
          </cell>
          <cell r="F5124">
            <v>7200.02</v>
          </cell>
          <cell r="G5124">
            <v>0.38</v>
          </cell>
          <cell r="H5124">
            <v>1.19</v>
          </cell>
          <cell r="I5124">
            <v>4.5999999999999996</v>
          </cell>
          <cell r="J5124" t="str">
            <v xml:space="preserve"> </v>
          </cell>
          <cell r="K5124">
            <v>167</v>
          </cell>
          <cell r="L5124">
            <v>0.126915</v>
          </cell>
          <cell r="M5124">
            <v>-19</v>
          </cell>
          <cell r="N5124">
            <v>18</v>
          </cell>
          <cell r="O5124">
            <v>1</v>
          </cell>
          <cell r="P5124">
            <v>185.29400000000001</v>
          </cell>
          <cell r="Q5124">
            <v>0</v>
          </cell>
          <cell r="R5124">
            <v>185.29400000000001</v>
          </cell>
        </row>
        <row r="5125">
          <cell r="A5125" t="str">
            <v xml:space="preserve">Рылеева.362 </v>
          </cell>
          <cell r="B5125" t="str">
            <v xml:space="preserve">Власова 292 </v>
          </cell>
          <cell r="C5125" t="str">
            <v xml:space="preserve">Жилзаказчик </v>
          </cell>
          <cell r="D5125">
            <v>5457.9</v>
          </cell>
          <cell r="E5125">
            <v>9</v>
          </cell>
          <cell r="F5125">
            <v>23284.82</v>
          </cell>
          <cell r="G5125">
            <v>0.37</v>
          </cell>
          <cell r="H5125">
            <v>1.19</v>
          </cell>
          <cell r="I5125">
            <v>4.5999999999999996</v>
          </cell>
          <cell r="J5125" t="str">
            <v xml:space="preserve">9 </v>
          </cell>
          <cell r="K5125">
            <v>167</v>
          </cell>
          <cell r="L5125">
            <v>0.39964099999999997</v>
          </cell>
          <cell r="M5125">
            <v>-19</v>
          </cell>
          <cell r="N5125">
            <v>18</v>
          </cell>
          <cell r="O5125">
            <v>1</v>
          </cell>
          <cell r="P5125">
            <v>583.46799999999996</v>
          </cell>
          <cell r="Q5125">
            <v>543.07799999999997</v>
          </cell>
          <cell r="R5125">
            <v>543.07799999999997</v>
          </cell>
        </row>
        <row r="5126">
          <cell r="A5126" t="str">
            <v xml:space="preserve">Рылеева.362 </v>
          </cell>
          <cell r="B5126" t="str">
            <v xml:space="preserve">Котовского 41 </v>
          </cell>
          <cell r="C5126" t="str">
            <v xml:space="preserve">Жилзаказчик </v>
          </cell>
          <cell r="D5126">
            <v>5919.1</v>
          </cell>
          <cell r="E5126">
            <v>9</v>
          </cell>
          <cell r="F5126">
            <v>24826.83</v>
          </cell>
          <cell r="G5126">
            <v>0.37</v>
          </cell>
          <cell r="H5126">
            <v>1.19</v>
          </cell>
          <cell r="I5126">
            <v>4.5999999999999996</v>
          </cell>
          <cell r="J5126" t="str">
            <v xml:space="preserve">9 </v>
          </cell>
          <cell r="K5126">
            <v>167</v>
          </cell>
          <cell r="L5126">
            <v>0.42495499999999997</v>
          </cell>
          <cell r="M5126">
            <v>-19</v>
          </cell>
          <cell r="N5126">
            <v>18</v>
          </cell>
          <cell r="O5126">
            <v>1</v>
          </cell>
          <cell r="P5126">
            <v>620.42600000000004</v>
          </cell>
          <cell r="Q5126">
            <v>588.97</v>
          </cell>
          <cell r="R5126">
            <v>588.97</v>
          </cell>
        </row>
        <row r="5127">
          <cell r="A5127" t="str">
            <v xml:space="preserve">Рылеева.362 </v>
          </cell>
          <cell r="B5127" t="str">
            <v xml:space="preserve">Котовского 48 </v>
          </cell>
          <cell r="C5127" t="str">
            <v xml:space="preserve">Жилзаказчик </v>
          </cell>
          <cell r="D5127">
            <v>1993.4</v>
          </cell>
          <cell r="E5127">
            <v>9</v>
          </cell>
          <cell r="F5127">
            <v>6420</v>
          </cell>
          <cell r="G5127">
            <v>0</v>
          </cell>
          <cell r="H5127">
            <v>1.19</v>
          </cell>
          <cell r="I5127">
            <v>4.5999999999999996</v>
          </cell>
          <cell r="J5127" t="str">
            <v xml:space="preserve">9 </v>
          </cell>
          <cell r="K5127">
            <v>167</v>
          </cell>
          <cell r="L5127">
            <v>0.10634</v>
          </cell>
          <cell r="M5127">
            <v>-19</v>
          </cell>
          <cell r="N5127">
            <v>18</v>
          </cell>
          <cell r="O5127">
            <v>1</v>
          </cell>
          <cell r="P5127">
            <v>155.25399999999999</v>
          </cell>
          <cell r="Q5127">
            <v>198.34800000000001</v>
          </cell>
          <cell r="R5127">
            <v>198.34800000000001</v>
          </cell>
        </row>
        <row r="5128">
          <cell r="A5128" t="str">
            <v xml:space="preserve">Рылеева.362 </v>
          </cell>
          <cell r="B5128" t="str">
            <v xml:space="preserve">Рылеева 354 </v>
          </cell>
          <cell r="C5128" t="str">
            <v xml:space="preserve">Жилзаказчик </v>
          </cell>
          <cell r="D5128">
            <v>5942.9</v>
          </cell>
          <cell r="E5128">
            <v>9</v>
          </cell>
          <cell r="F5128">
            <v>24255.97</v>
          </cell>
          <cell r="G5128">
            <v>0.37</v>
          </cell>
          <cell r="H5128">
            <v>1.19</v>
          </cell>
          <cell r="I5128">
            <v>4.5999999999999996</v>
          </cell>
          <cell r="J5128" t="str">
            <v xml:space="preserve">9 </v>
          </cell>
          <cell r="K5128">
            <v>167</v>
          </cell>
          <cell r="L5128">
            <v>0.41630899999999998</v>
          </cell>
          <cell r="M5128">
            <v>-19</v>
          </cell>
          <cell r="N5128">
            <v>18</v>
          </cell>
          <cell r="O5128">
            <v>1</v>
          </cell>
          <cell r="P5128">
            <v>607.80100000000004</v>
          </cell>
          <cell r="Q5128">
            <v>591.33699999999999</v>
          </cell>
          <cell r="R5128">
            <v>591.33699999999999</v>
          </cell>
        </row>
        <row r="5129">
          <cell r="A5129" t="str">
            <v xml:space="preserve">Рылеева.362 </v>
          </cell>
          <cell r="B5129" t="str">
            <v xml:space="preserve">Севастопольская 2 </v>
          </cell>
          <cell r="C5129" t="str">
            <v xml:space="preserve">Жилзаказчик </v>
          </cell>
          <cell r="D5129">
            <v>14161.58</v>
          </cell>
          <cell r="E5129">
            <v>10</v>
          </cell>
          <cell r="F5129">
            <v>54544.490000000005</v>
          </cell>
          <cell r="G5129">
            <v>0.34</v>
          </cell>
          <cell r="H5129">
            <v>1.19</v>
          </cell>
          <cell r="I5129">
            <v>4.5999999999999996</v>
          </cell>
          <cell r="J5129" t="str">
            <v xml:space="preserve">10 </v>
          </cell>
          <cell r="K5129">
            <v>167</v>
          </cell>
          <cell r="L5129">
            <v>0.86025099999999999</v>
          </cell>
          <cell r="M5129">
            <v>-19</v>
          </cell>
          <cell r="N5129">
            <v>18</v>
          </cell>
          <cell r="O5129">
            <v>1</v>
          </cell>
          <cell r="P5129">
            <v>1255.6369999999999</v>
          </cell>
          <cell r="Q5129">
            <v>1408.606</v>
          </cell>
          <cell r="R5129">
            <v>1408.606</v>
          </cell>
        </row>
        <row r="5130">
          <cell r="A5130" t="str">
            <v xml:space="preserve">Рылеева.362 </v>
          </cell>
          <cell r="B5130" t="str">
            <v xml:space="preserve">Севастопольская 4 </v>
          </cell>
          <cell r="C5130" t="str">
            <v xml:space="preserve">Жилзаказчик </v>
          </cell>
          <cell r="D5130">
            <v>12085.6</v>
          </cell>
          <cell r="E5130">
            <v>9</v>
          </cell>
          <cell r="F5130">
            <v>51333.01</v>
          </cell>
          <cell r="G5130">
            <v>0.34</v>
          </cell>
          <cell r="H5130">
            <v>1.19</v>
          </cell>
          <cell r="I5130">
            <v>4.5999999999999996</v>
          </cell>
          <cell r="J5130" t="str">
            <v xml:space="preserve">9 </v>
          </cell>
          <cell r="K5130">
            <v>167</v>
          </cell>
          <cell r="L5130">
            <v>0.80960100000000002</v>
          </cell>
          <cell r="M5130">
            <v>-19</v>
          </cell>
          <cell r="N5130">
            <v>18</v>
          </cell>
          <cell r="O5130">
            <v>1</v>
          </cell>
          <cell r="P5130">
            <v>1182.001</v>
          </cell>
          <cell r="Q5130">
            <v>1202.557</v>
          </cell>
          <cell r="R5130">
            <v>1202.557</v>
          </cell>
        </row>
        <row r="5131">
          <cell r="A5131" t="str">
            <v xml:space="preserve">Рылеева.362 </v>
          </cell>
          <cell r="B5131" t="str">
            <v xml:space="preserve">Севастопольская 6 </v>
          </cell>
          <cell r="C5131" t="str">
            <v xml:space="preserve">Жилзаказчик </v>
          </cell>
          <cell r="D5131">
            <v>2867.4</v>
          </cell>
          <cell r="E5131">
            <v>12</v>
          </cell>
          <cell r="F5131">
            <v>11106.19</v>
          </cell>
          <cell r="G5131">
            <v>0.38</v>
          </cell>
          <cell r="H5131">
            <v>1.19</v>
          </cell>
          <cell r="I5131">
            <v>4.5999999999999996</v>
          </cell>
          <cell r="J5131" t="str">
            <v xml:space="preserve">12 </v>
          </cell>
          <cell r="K5131">
            <v>167</v>
          </cell>
          <cell r="L5131">
            <v>0.195769</v>
          </cell>
          <cell r="M5131">
            <v>-19</v>
          </cell>
          <cell r="N5131">
            <v>18</v>
          </cell>
          <cell r="O5131">
            <v>1</v>
          </cell>
          <cell r="P5131">
            <v>285.81799999999998</v>
          </cell>
          <cell r="Q5131">
            <v>285.315</v>
          </cell>
          <cell r="R5131">
            <v>285.315</v>
          </cell>
        </row>
        <row r="5132">
          <cell r="A5132" t="str">
            <v xml:space="preserve">Рылеева.362 </v>
          </cell>
          <cell r="B5132" t="str">
            <v xml:space="preserve">Аэродромная 9 </v>
          </cell>
          <cell r="C5132" t="str">
            <v xml:space="preserve">Жилзаказчик </v>
          </cell>
          <cell r="D5132">
            <v>9887.5</v>
          </cell>
          <cell r="E5132">
            <v>9</v>
          </cell>
          <cell r="F5132">
            <v>40865.18</v>
          </cell>
          <cell r="G5132">
            <v>0.34</v>
          </cell>
          <cell r="H5132">
            <v>1.19</v>
          </cell>
          <cell r="I5132">
            <v>4.5999999999999996</v>
          </cell>
          <cell r="J5132" t="str">
            <v xml:space="preserve">9 </v>
          </cell>
          <cell r="K5132">
            <v>167</v>
          </cell>
          <cell r="L5132">
            <v>0.64450699999999994</v>
          </cell>
          <cell r="M5132">
            <v>-19</v>
          </cell>
          <cell r="N5132">
            <v>18</v>
          </cell>
          <cell r="O5132">
            <v>1</v>
          </cell>
          <cell r="P5132">
            <v>940.96600000000001</v>
          </cell>
          <cell r="Q5132">
            <v>983.83799999999997</v>
          </cell>
          <cell r="R5132">
            <v>983.83799999999997</v>
          </cell>
        </row>
        <row r="5133">
          <cell r="A5133" t="str">
            <v xml:space="preserve">Рылеева.362 </v>
          </cell>
          <cell r="B5133" t="str">
            <v xml:space="preserve">Котовского 39 </v>
          </cell>
          <cell r="C5133" t="str">
            <v xml:space="preserve">Жилзаказчик </v>
          </cell>
          <cell r="D5133">
            <v>3837</v>
          </cell>
          <cell r="E5133">
            <v>5</v>
          </cell>
          <cell r="F5133">
            <v>15040.53</v>
          </cell>
          <cell r="G5133">
            <v>0.37</v>
          </cell>
          <cell r="H5133">
            <v>1.19</v>
          </cell>
          <cell r="I5133">
            <v>4.5999999999999996</v>
          </cell>
          <cell r="J5133" t="str">
            <v xml:space="preserve">5 </v>
          </cell>
          <cell r="K5133">
            <v>167</v>
          </cell>
          <cell r="L5133">
            <v>0.25814300000000001</v>
          </cell>
          <cell r="M5133">
            <v>-19</v>
          </cell>
          <cell r="N5133">
            <v>18</v>
          </cell>
          <cell r="O5133">
            <v>1</v>
          </cell>
          <cell r="P5133">
            <v>376.88400000000001</v>
          </cell>
          <cell r="Q5133">
            <v>381.79399999999998</v>
          </cell>
          <cell r="R5133">
            <v>381.79399999999998</v>
          </cell>
        </row>
        <row r="5134">
          <cell r="A5134" t="str">
            <v xml:space="preserve">Рылеева.362 </v>
          </cell>
          <cell r="B5134" t="str">
            <v xml:space="preserve">Рылеева 358 </v>
          </cell>
          <cell r="C5134" t="str">
            <v xml:space="preserve">Жилзаказчик </v>
          </cell>
          <cell r="D5134">
            <v>8694.6</v>
          </cell>
          <cell r="E5134">
            <v>9</v>
          </cell>
          <cell r="F5134">
            <v>37940.83</v>
          </cell>
          <cell r="G5134">
            <v>0.34</v>
          </cell>
          <cell r="H5134">
            <v>1.19</v>
          </cell>
          <cell r="I5134">
            <v>4.5999999999999996</v>
          </cell>
          <cell r="J5134" t="str">
            <v xml:space="preserve">9 </v>
          </cell>
          <cell r="K5134">
            <v>167</v>
          </cell>
          <cell r="L5134">
            <v>0.59838599999999997</v>
          </cell>
          <cell r="M5134">
            <v>-19</v>
          </cell>
          <cell r="N5134">
            <v>18</v>
          </cell>
          <cell r="O5134">
            <v>1</v>
          </cell>
          <cell r="P5134">
            <v>873.63099999999997</v>
          </cell>
          <cell r="Q5134">
            <v>865.14099999999996</v>
          </cell>
          <cell r="R5134">
            <v>865.14099999999996</v>
          </cell>
        </row>
        <row r="5135">
          <cell r="A5135" t="str">
            <v xml:space="preserve">Рылеева.362 </v>
          </cell>
          <cell r="B5135" t="str">
            <v xml:space="preserve">Рылеева 360 </v>
          </cell>
          <cell r="C5135" t="str">
            <v xml:space="preserve">Жилзаказчик </v>
          </cell>
          <cell r="D5135">
            <v>6290</v>
          </cell>
          <cell r="E5135">
            <v>9</v>
          </cell>
          <cell r="F5135">
            <v>25912.78</v>
          </cell>
          <cell r="G5135">
            <v>0.37</v>
          </cell>
          <cell r="H5135">
            <v>1.19</v>
          </cell>
          <cell r="I5135">
            <v>4.5999999999999996</v>
          </cell>
          <cell r="J5135" t="str">
            <v xml:space="preserve">9 </v>
          </cell>
          <cell r="K5135">
            <v>167</v>
          </cell>
          <cell r="L5135">
            <v>0.44234099999999998</v>
          </cell>
          <cell r="M5135">
            <v>-19</v>
          </cell>
          <cell r="N5135">
            <v>18</v>
          </cell>
          <cell r="O5135">
            <v>1</v>
          </cell>
          <cell r="P5135">
            <v>645.80899999999997</v>
          </cell>
          <cell r="Q5135">
            <v>625.875</v>
          </cell>
          <cell r="R5135">
            <v>625.875</v>
          </cell>
        </row>
        <row r="5136">
          <cell r="A5136" t="str">
            <v xml:space="preserve">Рылеева.362 </v>
          </cell>
          <cell r="B5136" t="str">
            <v xml:space="preserve">Котовского 41 магазин </v>
          </cell>
          <cell r="C5136" t="str">
            <v xml:space="preserve">Прочие </v>
          </cell>
          <cell r="D5136">
            <v>190.2</v>
          </cell>
          <cell r="E5136">
            <v>0</v>
          </cell>
          <cell r="F5136">
            <v>902.16</v>
          </cell>
          <cell r="G5136">
            <v>0.37</v>
          </cell>
          <cell r="H5136">
            <v>1.19</v>
          </cell>
          <cell r="I5136">
            <v>4.5999999999999996</v>
          </cell>
          <cell r="J5136" t="str">
            <v xml:space="preserve"> </v>
          </cell>
          <cell r="K5136">
            <v>167</v>
          </cell>
          <cell r="L5136">
            <v>1.5441999999999999E-2</v>
          </cell>
          <cell r="M5136">
            <v>-19</v>
          </cell>
          <cell r="N5136">
            <v>18</v>
          </cell>
          <cell r="O5136">
            <v>1</v>
          </cell>
          <cell r="P5136">
            <v>22.545000000000002</v>
          </cell>
          <cell r="Q5136">
            <v>0</v>
          </cell>
          <cell r="R5136">
            <v>22.545000000000002</v>
          </cell>
        </row>
        <row r="5137">
          <cell r="A5137" t="str">
            <v xml:space="preserve">Рылеева.362 </v>
          </cell>
          <cell r="B5137" t="str">
            <v xml:space="preserve">Рылеева 358 неж.помещение </v>
          </cell>
          <cell r="C5137" t="str">
            <v xml:space="preserve">Прочие </v>
          </cell>
          <cell r="D5137">
            <v>719</v>
          </cell>
          <cell r="E5137">
            <v>0</v>
          </cell>
          <cell r="F5137">
            <v>3235.53</v>
          </cell>
          <cell r="G5137">
            <v>0.35</v>
          </cell>
          <cell r="H5137">
            <v>1.19</v>
          </cell>
          <cell r="I5137">
            <v>4.5999999999999996</v>
          </cell>
          <cell r="J5137" t="str">
            <v xml:space="preserve"> </v>
          </cell>
          <cell r="K5137">
            <v>167</v>
          </cell>
          <cell r="L5137">
            <v>5.2080000000000001E-2</v>
          </cell>
          <cell r="M5137">
            <v>-19</v>
          </cell>
          <cell r="N5137">
            <v>18</v>
          </cell>
          <cell r="O5137">
            <v>1</v>
          </cell>
          <cell r="P5137">
            <v>76.037000000000006</v>
          </cell>
          <cell r="Q5137">
            <v>0</v>
          </cell>
          <cell r="R5137">
            <v>76.037000000000006</v>
          </cell>
        </row>
        <row r="5138">
          <cell r="A5138" t="str">
            <v xml:space="preserve">Рылеева.362 </v>
          </cell>
          <cell r="B5138" t="str">
            <v xml:space="preserve">Северная 267 общежитие </v>
          </cell>
          <cell r="C5138" t="str">
            <v xml:space="preserve">Население </v>
          </cell>
          <cell r="D5138">
            <v>5569.5</v>
          </cell>
          <cell r="E5138">
            <v>25063</v>
          </cell>
          <cell r="F5138">
            <v>25062.99</v>
          </cell>
          <cell r="G5138">
            <v>0.37</v>
          </cell>
          <cell r="H5138">
            <v>1.19</v>
          </cell>
          <cell r="I5138">
            <v>4.5999999999999996</v>
          </cell>
          <cell r="J5138" t="str">
            <v xml:space="preserve">5 </v>
          </cell>
          <cell r="K5138">
            <v>167</v>
          </cell>
          <cell r="L5138">
            <v>0.43016000000000004</v>
          </cell>
          <cell r="M5138">
            <v>-19</v>
          </cell>
          <cell r="N5138">
            <v>18</v>
          </cell>
          <cell r="O5138">
            <v>1</v>
          </cell>
          <cell r="P5138">
            <v>628.02499999999998</v>
          </cell>
          <cell r="Q5138">
            <v>554.18399999999997</v>
          </cell>
          <cell r="R5138">
            <v>554.18399999999997</v>
          </cell>
        </row>
        <row r="5139">
          <cell r="A5139" t="str">
            <v xml:space="preserve">Рылеева.362 </v>
          </cell>
          <cell r="B5139" t="str">
            <v xml:space="preserve">Севастопольская 5 цок </v>
          </cell>
          <cell r="C5139" t="str">
            <v xml:space="preserve">Прочие </v>
          </cell>
          <cell r="D5139">
            <v>306.10000000000002</v>
          </cell>
          <cell r="E5139">
            <v>976</v>
          </cell>
          <cell r="F5139">
            <v>386.93</v>
          </cell>
          <cell r="G5139">
            <v>0.37</v>
          </cell>
          <cell r="H5139">
            <v>1.19</v>
          </cell>
          <cell r="I5139">
            <v>4.5999999999999996</v>
          </cell>
          <cell r="J5139" t="str">
            <v xml:space="preserve"> </v>
          </cell>
          <cell r="K5139">
            <v>167</v>
          </cell>
          <cell r="L5139">
            <v>6.6409999999999993E-3</v>
          </cell>
          <cell r="M5139">
            <v>-19</v>
          </cell>
          <cell r="N5139">
            <v>18</v>
          </cell>
          <cell r="O5139">
            <v>1</v>
          </cell>
          <cell r="P5139">
            <v>9.6950000000000003</v>
          </cell>
          <cell r="Q5139">
            <v>0</v>
          </cell>
          <cell r="R5139">
            <v>9.6950000000000003</v>
          </cell>
        </row>
        <row r="5140">
          <cell r="A5140" t="str">
            <v xml:space="preserve">Рылеева.362 </v>
          </cell>
          <cell r="B5140" t="str">
            <v xml:space="preserve">Севастопольская 2/1 неж.пом. </v>
          </cell>
          <cell r="C5140" t="str">
            <v xml:space="preserve">Прочие </v>
          </cell>
          <cell r="D5140">
            <v>233.8</v>
          </cell>
          <cell r="E5140">
            <v>787</v>
          </cell>
          <cell r="F5140">
            <v>787</v>
          </cell>
          <cell r="G5140">
            <v>0</v>
          </cell>
          <cell r="H5140">
            <v>1.19</v>
          </cell>
          <cell r="I5140">
            <v>4.5999999999999996</v>
          </cell>
          <cell r="J5140" t="str">
            <v xml:space="preserve"> </v>
          </cell>
          <cell r="K5140">
            <v>167</v>
          </cell>
          <cell r="L5140">
            <v>9.1979999999999996E-3</v>
          </cell>
          <cell r="M5140">
            <v>-19</v>
          </cell>
          <cell r="N5140">
            <v>18</v>
          </cell>
          <cell r="O5140">
            <v>1</v>
          </cell>
          <cell r="P5140">
            <v>13.429</v>
          </cell>
          <cell r="Q5140">
            <v>0</v>
          </cell>
          <cell r="R5140">
            <v>13.429</v>
          </cell>
        </row>
        <row r="5141">
          <cell r="A5141" t="str">
            <v xml:space="preserve">Рылеева.362 </v>
          </cell>
          <cell r="B5141" t="str">
            <v xml:space="preserve">Севастопольская,2кв.42 магазин </v>
          </cell>
          <cell r="C5141" t="str">
            <v xml:space="preserve">Прочие </v>
          </cell>
          <cell r="D5141">
            <v>27.04</v>
          </cell>
          <cell r="E5141">
            <v>0</v>
          </cell>
          <cell r="F5141">
            <v>121.67</v>
          </cell>
          <cell r="G5141">
            <v>0.34</v>
          </cell>
          <cell r="H5141">
            <v>1.19</v>
          </cell>
          <cell r="I5141">
            <v>4.5999999999999996</v>
          </cell>
          <cell r="J5141" t="str">
            <v xml:space="preserve"> </v>
          </cell>
          <cell r="K5141">
            <v>167</v>
          </cell>
          <cell r="L5141">
            <v>1.9189999999999999E-3</v>
          </cell>
          <cell r="M5141">
            <v>-19</v>
          </cell>
          <cell r="N5141">
            <v>18</v>
          </cell>
          <cell r="O5141">
            <v>1</v>
          </cell>
          <cell r="P5141">
            <v>2.802</v>
          </cell>
          <cell r="Q5141">
            <v>0</v>
          </cell>
          <cell r="R5141">
            <v>2.802</v>
          </cell>
        </row>
        <row r="5142">
          <cell r="A5142" t="str">
            <v xml:space="preserve">Рылеева.362 </v>
          </cell>
          <cell r="B5142" t="str">
            <v xml:space="preserve">Севастопольская 5 ж/д </v>
          </cell>
          <cell r="C5142" t="str">
            <v xml:space="preserve">Население </v>
          </cell>
          <cell r="D5142">
            <v>6664</v>
          </cell>
          <cell r="E5142">
            <v>24209</v>
          </cell>
          <cell r="F5142">
            <v>23995.07</v>
          </cell>
          <cell r="G5142">
            <v>0.37</v>
          </cell>
          <cell r="H5142">
            <v>1.19</v>
          </cell>
          <cell r="I5142">
            <v>4.5999999999999996</v>
          </cell>
          <cell r="J5142" t="str">
            <v xml:space="preserve">12 </v>
          </cell>
          <cell r="K5142">
            <v>167</v>
          </cell>
          <cell r="L5142">
            <v>0.411831</v>
          </cell>
          <cell r="M5142">
            <v>-19</v>
          </cell>
          <cell r="N5142">
            <v>18</v>
          </cell>
          <cell r="O5142">
            <v>1</v>
          </cell>
          <cell r="P5142">
            <v>601.26499999999999</v>
          </cell>
          <cell r="Q5142">
            <v>663.08900000000006</v>
          </cell>
          <cell r="R5142">
            <v>663.08900000000006</v>
          </cell>
        </row>
        <row r="5143">
          <cell r="A5143" t="str">
            <v xml:space="preserve">Рылеева.362 </v>
          </cell>
          <cell r="B5143" t="str">
            <v xml:space="preserve">Севастопольская 9 жд </v>
          </cell>
          <cell r="C5143" t="str">
            <v xml:space="preserve">Население </v>
          </cell>
          <cell r="D5143">
            <v>3839.6</v>
          </cell>
          <cell r="E5143">
            <v>0</v>
          </cell>
          <cell r="F5143">
            <v>15841.145</v>
          </cell>
          <cell r="G5143">
            <v>0.37</v>
          </cell>
          <cell r="H5143">
            <v>1.19</v>
          </cell>
          <cell r="I5143">
            <v>4.5999999999999996</v>
          </cell>
          <cell r="J5143" t="str">
            <v xml:space="preserve">9 </v>
          </cell>
          <cell r="K5143">
            <v>167</v>
          </cell>
          <cell r="L5143">
            <v>0.27188400000000001</v>
          </cell>
          <cell r="M5143">
            <v>-19</v>
          </cell>
          <cell r="N5143">
            <v>18</v>
          </cell>
          <cell r="O5143">
            <v>1</v>
          </cell>
          <cell r="P5143">
            <v>396.94299999999998</v>
          </cell>
          <cell r="Q5143">
            <v>382.053</v>
          </cell>
          <cell r="R5143">
            <v>382.053</v>
          </cell>
        </row>
        <row r="5144">
          <cell r="A5144" t="str">
            <v xml:space="preserve">Рылеева.362 </v>
          </cell>
          <cell r="B5144" t="str">
            <v xml:space="preserve">Рылеева 354/1 ВНС </v>
          </cell>
          <cell r="C5144" t="str">
            <v xml:space="preserve">Прочие </v>
          </cell>
          <cell r="D5144">
            <v>20</v>
          </cell>
          <cell r="E5144">
            <v>0</v>
          </cell>
          <cell r="F5144">
            <v>89.52</v>
          </cell>
          <cell r="G5144">
            <v>1.05</v>
          </cell>
          <cell r="H5144">
            <v>1.19</v>
          </cell>
          <cell r="I5144">
            <v>4.5999999999999996</v>
          </cell>
          <cell r="J5144" t="str">
            <v xml:space="preserve"> </v>
          </cell>
          <cell r="K5144">
            <v>167</v>
          </cell>
          <cell r="L5144">
            <v>4.3600000000000002E-3</v>
          </cell>
          <cell r="M5144">
            <v>-19</v>
          </cell>
          <cell r="N5144">
            <v>18</v>
          </cell>
          <cell r="O5144">
            <v>1</v>
          </cell>
          <cell r="P5144">
            <v>6.367</v>
          </cell>
          <cell r="Q5144">
            <v>0</v>
          </cell>
          <cell r="R5144">
            <v>6.367</v>
          </cell>
        </row>
        <row r="5145">
          <cell r="A5145" t="str">
            <v xml:space="preserve">Итого по котельной </v>
          </cell>
          <cell r="B5145" t="str">
            <v xml:space="preserve">собственное ---------------------------- </v>
          </cell>
          <cell r="C5145" t="str">
            <v xml:space="preserve">По всем группам </v>
          </cell>
          <cell r="D5145">
            <v>167099.71</v>
          </cell>
          <cell r="E5145">
            <v>246909</v>
          </cell>
          <cell r="F5145">
            <v>594537.32499999995</v>
          </cell>
          <cell r="H5145">
            <v>1.19</v>
          </cell>
          <cell r="L5145">
            <v>9.9130719999999997</v>
          </cell>
          <cell r="P5145">
            <v>14485.451000000001</v>
          </cell>
          <cell r="Q5145">
            <v>12945.815999999999</v>
          </cell>
          <cell r="R5145">
            <v>16219.722</v>
          </cell>
        </row>
        <row r="5146">
          <cell r="A5146" t="str">
            <v xml:space="preserve"> </v>
          </cell>
          <cell r="B5146" t="str">
            <v xml:space="preserve"> </v>
          </cell>
          <cell r="C5146" t="str">
            <v xml:space="preserve">Бюджет </v>
          </cell>
          <cell r="D5146">
            <v>33344.22</v>
          </cell>
          <cell r="E5146">
            <v>121855</v>
          </cell>
          <cell r="F5146">
            <v>120686.1</v>
          </cell>
          <cell r="H5146">
            <v>1.19</v>
          </cell>
          <cell r="L5146">
            <v>2.0790999999999999</v>
          </cell>
          <cell r="P5146">
            <v>3052.0619999999999</v>
          </cell>
          <cell r="Q5146">
            <v>0</v>
          </cell>
          <cell r="R5146">
            <v>3052.0619999999999</v>
          </cell>
        </row>
        <row r="5147">
          <cell r="A5147" t="str">
            <v xml:space="preserve"> </v>
          </cell>
          <cell r="B5147" t="str">
            <v xml:space="preserve"> </v>
          </cell>
          <cell r="C5147" t="str">
            <v xml:space="preserve">"Население" в т.ч. "Жилзаказчик" </v>
          </cell>
          <cell r="D5147">
            <v>130109.68</v>
          </cell>
          <cell r="E5147">
            <v>114161</v>
          </cell>
          <cell r="F5147">
            <v>464692.625</v>
          </cell>
          <cell r="H5147">
            <v>1.19</v>
          </cell>
          <cell r="L5147">
            <v>7.6792529999999992</v>
          </cell>
          <cell r="P5147">
            <v>11211.545000000002</v>
          </cell>
          <cell r="Q5147">
            <v>12945.815999999999</v>
          </cell>
          <cell r="R5147">
            <v>12945.815999999999</v>
          </cell>
        </row>
        <row r="5148">
          <cell r="A5148" t="str">
            <v xml:space="preserve"> </v>
          </cell>
          <cell r="B5148" t="str">
            <v xml:space="preserve"> </v>
          </cell>
          <cell r="C5148" t="str">
            <v xml:space="preserve">Жилзаказчик </v>
          </cell>
          <cell r="D5148">
            <v>77136.98</v>
          </cell>
          <cell r="E5148">
            <v>99</v>
          </cell>
          <cell r="F5148">
            <v>315530.63</v>
          </cell>
          <cell r="H5148">
            <v>1.19</v>
          </cell>
          <cell r="L5148">
            <v>5.156242999999999</v>
          </cell>
          <cell r="P5148">
            <v>7528.0060000000012</v>
          </cell>
          <cell r="Q5148">
            <v>7674.8589999999986</v>
          </cell>
          <cell r="R5148">
            <v>7674.8589999999986</v>
          </cell>
        </row>
        <row r="5149">
          <cell r="A5149" t="str">
            <v xml:space="preserve"> </v>
          </cell>
          <cell r="B5149" t="str">
            <v xml:space="preserve"> </v>
          </cell>
          <cell r="C5149" t="str">
            <v xml:space="preserve">Прочие </v>
          </cell>
          <cell r="D5149">
            <v>3645.8100000000004</v>
          </cell>
          <cell r="E5149">
            <v>10893</v>
          </cell>
          <cell r="F5149">
            <v>9158.6000000000022</v>
          </cell>
          <cell r="H5149">
            <v>1.19</v>
          </cell>
          <cell r="L5149">
            <v>0.15471900000000002</v>
          </cell>
          <cell r="P5149">
            <v>221.84399999999997</v>
          </cell>
          <cell r="Q5149">
            <v>0</v>
          </cell>
          <cell r="R5149">
            <v>221.84399999999997</v>
          </cell>
        </row>
        <row r="5150">
          <cell r="A5150" t="str">
            <v xml:space="preserve">СЕВЕРНАЯ 564 </v>
          </cell>
          <cell r="B5150" t="str">
            <v xml:space="preserve">Кузнечная 167 проход.МОУСКШИ 15 </v>
          </cell>
          <cell r="C5150" t="str">
            <v xml:space="preserve">Бюджет </v>
          </cell>
          <cell r="D5150">
            <v>26.86</v>
          </cell>
          <cell r="E5150">
            <v>47</v>
          </cell>
          <cell r="F5150">
            <v>120.85</v>
          </cell>
          <cell r="G5150">
            <v>0.33</v>
          </cell>
          <cell r="H5150">
            <v>1.19</v>
          </cell>
          <cell r="I5150">
            <v>4.5999999999999996</v>
          </cell>
          <cell r="J5150" t="str">
            <v xml:space="preserve"> </v>
          </cell>
          <cell r="K5150">
            <v>167</v>
          </cell>
          <cell r="L5150">
            <v>1.5500000000000002E-3</v>
          </cell>
          <cell r="M5150">
            <v>-19</v>
          </cell>
          <cell r="N5150">
            <v>12</v>
          </cell>
          <cell r="O5150">
            <v>1</v>
          </cell>
          <cell r="P5150">
            <v>1.4990000000000001</v>
          </cell>
          <cell r="Q5150">
            <v>0</v>
          </cell>
          <cell r="R5150">
            <v>1.4990000000000001</v>
          </cell>
        </row>
        <row r="5151">
          <cell r="A5151" t="str">
            <v xml:space="preserve">СЕВЕРНАЯ 564 </v>
          </cell>
          <cell r="B5151" t="str">
            <v xml:space="preserve">Кузнечная 167 спальн.корп А МОУСКШИ 15 </v>
          </cell>
          <cell r="C5151" t="str">
            <v xml:space="preserve">Бюджет </v>
          </cell>
          <cell r="D5151">
            <v>756.19</v>
          </cell>
          <cell r="E5151">
            <v>2412</v>
          </cell>
          <cell r="F5151">
            <v>3402.87</v>
          </cell>
          <cell r="G5151">
            <v>0.33</v>
          </cell>
          <cell r="H5151">
            <v>1.19</v>
          </cell>
          <cell r="I5151">
            <v>4.5999999999999996</v>
          </cell>
          <cell r="J5151" t="str">
            <v xml:space="preserve"> </v>
          </cell>
          <cell r="K5151">
            <v>167</v>
          </cell>
          <cell r="L5151">
            <v>5.2090000000000004E-2</v>
          </cell>
          <cell r="M5151">
            <v>-19</v>
          </cell>
          <cell r="N5151">
            <v>18</v>
          </cell>
          <cell r="O5151">
            <v>1</v>
          </cell>
          <cell r="P5151">
            <v>76.05</v>
          </cell>
          <cell r="Q5151">
            <v>0</v>
          </cell>
          <cell r="R5151">
            <v>76.05</v>
          </cell>
        </row>
        <row r="5152">
          <cell r="A5152" t="str">
            <v xml:space="preserve">СЕВЕРНАЯ 564 </v>
          </cell>
          <cell r="B5152" t="str">
            <v xml:space="preserve">Кузнечная 167 стол.лит Б МОУСКШИ 15 </v>
          </cell>
          <cell r="C5152" t="str">
            <v xml:space="preserve">Бюджет </v>
          </cell>
          <cell r="D5152">
            <v>174.18</v>
          </cell>
          <cell r="E5152">
            <v>738</v>
          </cell>
          <cell r="F5152">
            <v>783.83</v>
          </cell>
          <cell r="G5152">
            <v>0.33</v>
          </cell>
          <cell r="H5152">
            <v>1.19</v>
          </cell>
          <cell r="I5152">
            <v>4.5999999999999996</v>
          </cell>
          <cell r="J5152" t="str">
            <v xml:space="preserve"> </v>
          </cell>
          <cell r="K5152">
            <v>167</v>
          </cell>
          <cell r="L5152">
            <v>1.1350000000000001E-2</v>
          </cell>
          <cell r="M5152">
            <v>-19</v>
          </cell>
          <cell r="N5152">
            <v>16</v>
          </cell>
          <cell r="O5152">
            <v>1</v>
          </cell>
          <cell r="P5152">
            <v>14.919</v>
          </cell>
          <cell r="Q5152">
            <v>0</v>
          </cell>
          <cell r="R5152">
            <v>14.919</v>
          </cell>
        </row>
        <row r="5153">
          <cell r="A5153" t="str">
            <v xml:space="preserve">СЕВЕРНАЯ 564 </v>
          </cell>
          <cell r="B5153" t="str">
            <v xml:space="preserve">Кузнечная 167 шк.спорт.зал лит.В МОУСКШИ </v>
          </cell>
          <cell r="C5153" t="str">
            <v xml:space="preserve">Бюджет </v>
          </cell>
          <cell r="D5153">
            <v>1391.94</v>
          </cell>
          <cell r="E5153">
            <v>6039</v>
          </cell>
          <cell r="F5153">
            <v>6263.71</v>
          </cell>
          <cell r="G5153">
            <v>0.33</v>
          </cell>
          <cell r="H5153">
            <v>1.19</v>
          </cell>
          <cell r="I5153">
            <v>4.5999999999999996</v>
          </cell>
          <cell r="J5153" t="str">
            <v xml:space="preserve"> </v>
          </cell>
          <cell r="K5153">
            <v>167</v>
          </cell>
          <cell r="L5153">
            <v>9.0700000000000003E-2</v>
          </cell>
          <cell r="M5153">
            <v>-19</v>
          </cell>
          <cell r="N5153">
            <v>16</v>
          </cell>
          <cell r="O5153">
            <v>1</v>
          </cell>
          <cell r="P5153">
            <v>119.21299999999999</v>
          </cell>
          <cell r="Q5153">
            <v>0</v>
          </cell>
          <cell r="R5153">
            <v>119.21299999999999</v>
          </cell>
        </row>
        <row r="5154">
          <cell r="A5154" t="str">
            <v xml:space="preserve">СЕВЕРНАЯ 564 </v>
          </cell>
          <cell r="B5154" t="str">
            <v xml:space="preserve">Северная 500 ДЕТ ПОЛ 2 </v>
          </cell>
          <cell r="C5154" t="str">
            <v xml:space="preserve">Бюджет </v>
          </cell>
          <cell r="D5154">
            <v>445.15</v>
          </cell>
          <cell r="E5154">
            <v>0</v>
          </cell>
          <cell r="F5154">
            <v>2003.17</v>
          </cell>
          <cell r="G5154">
            <v>0.39</v>
          </cell>
          <cell r="H5154">
            <v>1.19</v>
          </cell>
          <cell r="I5154">
            <v>4.5999999999999996</v>
          </cell>
          <cell r="J5154" t="str">
            <v xml:space="preserve"> </v>
          </cell>
          <cell r="K5154">
            <v>167</v>
          </cell>
          <cell r="L5154">
            <v>3.8100000000000002E-2</v>
          </cell>
          <cell r="M5154">
            <v>-19</v>
          </cell>
          <cell r="N5154">
            <v>20</v>
          </cell>
          <cell r="O5154">
            <v>1</v>
          </cell>
          <cell r="P5154">
            <v>60.604999999999997</v>
          </cell>
          <cell r="Q5154">
            <v>0</v>
          </cell>
          <cell r="R5154">
            <v>60.604999999999997</v>
          </cell>
        </row>
        <row r="5155">
          <cell r="A5155" t="str">
            <v xml:space="preserve">СЕВЕРНАЯ 564 </v>
          </cell>
          <cell r="B5155" t="str">
            <v xml:space="preserve">Кузнечная 167 А </v>
          </cell>
          <cell r="C5155" t="str">
            <v xml:space="preserve">Бюджет </v>
          </cell>
          <cell r="D5155">
            <v>412.63</v>
          </cell>
          <cell r="E5155">
            <v>0</v>
          </cell>
          <cell r="F5155">
            <v>1856.82</v>
          </cell>
          <cell r="G5155">
            <v>0.33</v>
          </cell>
          <cell r="H5155">
            <v>1.19</v>
          </cell>
          <cell r="I5155">
            <v>4.5999999999999996</v>
          </cell>
          <cell r="J5155" t="str">
            <v xml:space="preserve"> </v>
          </cell>
          <cell r="K5155">
            <v>167</v>
          </cell>
          <cell r="L5155">
            <v>2.9960000000000004E-2</v>
          </cell>
          <cell r="M5155">
            <v>-19</v>
          </cell>
          <cell r="N5155">
            <v>20</v>
          </cell>
          <cell r="O5155">
            <v>1</v>
          </cell>
          <cell r="P5155">
            <v>47.655999999999999</v>
          </cell>
          <cell r="Q5155">
            <v>0</v>
          </cell>
          <cell r="R5155">
            <v>47.655999999999999</v>
          </cell>
        </row>
        <row r="5156">
          <cell r="A5156" t="str">
            <v xml:space="preserve">СЕВЕРНАЯ 564 </v>
          </cell>
          <cell r="B5156" t="str">
            <v xml:space="preserve">Кузнечная 167 Е </v>
          </cell>
          <cell r="C5156" t="str">
            <v xml:space="preserve">Бюджет </v>
          </cell>
          <cell r="D5156">
            <v>410.42</v>
          </cell>
          <cell r="E5156">
            <v>0</v>
          </cell>
          <cell r="F5156">
            <v>1846.9</v>
          </cell>
          <cell r="G5156">
            <v>0.33</v>
          </cell>
          <cell r="H5156">
            <v>1.19</v>
          </cell>
          <cell r="I5156">
            <v>4.5999999999999996</v>
          </cell>
          <cell r="J5156" t="str">
            <v xml:space="preserve"> </v>
          </cell>
          <cell r="K5156">
            <v>167</v>
          </cell>
          <cell r="L5156">
            <v>2.98E-2</v>
          </cell>
          <cell r="M5156">
            <v>-19</v>
          </cell>
          <cell r="N5156">
            <v>20</v>
          </cell>
          <cell r="O5156">
            <v>1</v>
          </cell>
          <cell r="P5156">
            <v>47.401000000000003</v>
          </cell>
          <cell r="Q5156">
            <v>0</v>
          </cell>
          <cell r="R5156">
            <v>47.401000000000003</v>
          </cell>
        </row>
        <row r="5157">
          <cell r="A5157" t="str">
            <v xml:space="preserve">СЕВЕРНАЯ 564 </v>
          </cell>
          <cell r="B5157" t="str">
            <v xml:space="preserve">Северная 500 ЦЕХ </v>
          </cell>
          <cell r="C5157" t="str">
            <v xml:space="preserve">Прочие </v>
          </cell>
          <cell r="D5157">
            <v>113.71</v>
          </cell>
          <cell r="E5157">
            <v>204</v>
          </cell>
          <cell r="F5157">
            <v>511.7</v>
          </cell>
          <cell r="G5157">
            <v>0.5</v>
          </cell>
          <cell r="H5157">
            <v>1.19</v>
          </cell>
          <cell r="I5157">
            <v>4.5999999999999996</v>
          </cell>
          <cell r="J5157" t="str">
            <v xml:space="preserve"> </v>
          </cell>
          <cell r="K5157">
            <v>167</v>
          </cell>
          <cell r="L5157">
            <v>1.1868E-2</v>
          </cell>
          <cell r="M5157">
            <v>-19</v>
          </cell>
          <cell r="N5157">
            <v>18</v>
          </cell>
          <cell r="O5157">
            <v>1</v>
          </cell>
          <cell r="P5157">
            <v>17.327000000000002</v>
          </cell>
          <cell r="Q5157">
            <v>0</v>
          </cell>
          <cell r="R5157">
            <v>17.327000000000002</v>
          </cell>
        </row>
        <row r="5158">
          <cell r="A5158" t="str">
            <v xml:space="preserve">СЕВЕРНАЯ 564 </v>
          </cell>
          <cell r="B5158" t="str">
            <v xml:space="preserve">Северная 500 А </v>
          </cell>
          <cell r="C5158" t="str">
            <v xml:space="preserve">Жилзаказчик </v>
          </cell>
          <cell r="D5158">
            <v>1835.1</v>
          </cell>
          <cell r="E5158">
            <v>8768</v>
          </cell>
          <cell r="F5158">
            <v>8762.98</v>
          </cell>
          <cell r="G5158">
            <v>0.39800000000000002</v>
          </cell>
          <cell r="H5158">
            <v>1.19</v>
          </cell>
          <cell r="I5158">
            <v>4.5999999999999996</v>
          </cell>
          <cell r="J5158" t="str">
            <v xml:space="preserve">5 </v>
          </cell>
          <cell r="K5158">
            <v>167</v>
          </cell>
          <cell r="L5158">
            <v>0.16178199999999998</v>
          </cell>
          <cell r="M5158">
            <v>-19</v>
          </cell>
          <cell r="N5158">
            <v>18</v>
          </cell>
          <cell r="O5158">
            <v>1</v>
          </cell>
          <cell r="P5158">
            <v>236.19800000000001</v>
          </cell>
          <cell r="Q5158">
            <v>182.6</v>
          </cell>
          <cell r="R5158">
            <v>182.6</v>
          </cell>
        </row>
        <row r="5159">
          <cell r="A5159" t="str">
            <v xml:space="preserve">СЕВЕРНАЯ 564 </v>
          </cell>
          <cell r="B5159" t="str">
            <v xml:space="preserve">Северная 500 Б </v>
          </cell>
          <cell r="C5159" t="str">
            <v xml:space="preserve">Жилзаказчик </v>
          </cell>
          <cell r="D5159">
            <v>2149</v>
          </cell>
          <cell r="E5159">
            <v>10052</v>
          </cell>
          <cell r="F5159">
            <v>7968.24</v>
          </cell>
          <cell r="G5159">
            <v>0.39</v>
          </cell>
          <cell r="H5159">
            <v>1.19</v>
          </cell>
          <cell r="I5159">
            <v>4.5999999999999996</v>
          </cell>
          <cell r="J5159" t="str">
            <v xml:space="preserve">5 </v>
          </cell>
          <cell r="K5159">
            <v>167</v>
          </cell>
          <cell r="L5159">
            <v>0.14378299999999999</v>
          </cell>
          <cell r="M5159">
            <v>-19</v>
          </cell>
          <cell r="N5159">
            <v>18</v>
          </cell>
          <cell r="O5159">
            <v>1</v>
          </cell>
          <cell r="P5159">
            <v>209.92</v>
          </cell>
          <cell r="Q5159">
            <v>213.83199999999999</v>
          </cell>
          <cell r="R5159">
            <v>213.83199999999999</v>
          </cell>
        </row>
        <row r="5160">
          <cell r="A5160" t="str">
            <v xml:space="preserve">СЕВЕРНАЯ 564 </v>
          </cell>
          <cell r="B5160" t="str">
            <v xml:space="preserve">Березанская 37  МДОУ 24 </v>
          </cell>
          <cell r="C5160" t="str">
            <v xml:space="preserve">Бюджет </v>
          </cell>
          <cell r="D5160">
            <v>608.07000000000005</v>
          </cell>
          <cell r="E5160">
            <v>0</v>
          </cell>
          <cell r="F5160">
            <v>2736.3</v>
          </cell>
          <cell r="G5160">
            <v>0.38</v>
          </cell>
          <cell r="H5160">
            <v>1.19</v>
          </cell>
          <cell r="I5160">
            <v>4.5999999999999996</v>
          </cell>
          <cell r="J5160" t="str">
            <v xml:space="preserve"> </v>
          </cell>
          <cell r="K5160">
            <v>167</v>
          </cell>
          <cell r="L5160">
            <v>5.0840000000000003E-2</v>
          </cell>
          <cell r="M5160">
            <v>-19</v>
          </cell>
          <cell r="N5160">
            <v>20</v>
          </cell>
          <cell r="O5160">
            <v>1</v>
          </cell>
          <cell r="P5160">
            <v>80.867000000000004</v>
          </cell>
          <cell r="Q5160">
            <v>0</v>
          </cell>
          <cell r="R5160">
            <v>80.867000000000004</v>
          </cell>
        </row>
        <row r="5161">
          <cell r="A5161" t="str">
            <v xml:space="preserve">СЕВЕРНАЯ 564 </v>
          </cell>
          <cell r="B5161" t="str">
            <v xml:space="preserve">Кутузова 54 д/с210 </v>
          </cell>
          <cell r="C5161" t="str">
            <v xml:space="preserve">Бюджет </v>
          </cell>
          <cell r="D5161">
            <v>1339.52</v>
          </cell>
          <cell r="E5161">
            <v>5826</v>
          </cell>
          <cell r="F5161">
            <v>6027.83</v>
          </cell>
          <cell r="G5161">
            <v>0.34</v>
          </cell>
          <cell r="H5161">
            <v>1.19</v>
          </cell>
          <cell r="I5161">
            <v>4.5999999999999996</v>
          </cell>
          <cell r="J5161" t="str">
            <v xml:space="preserve"> </v>
          </cell>
          <cell r="K5161">
            <v>167</v>
          </cell>
          <cell r="L5161">
            <v>0.10020699999999999</v>
          </cell>
          <cell r="M5161">
            <v>-19</v>
          </cell>
          <cell r="N5161">
            <v>20</v>
          </cell>
          <cell r="O5161">
            <v>1</v>
          </cell>
          <cell r="P5161">
            <v>159.39400000000001</v>
          </cell>
          <cell r="Q5161">
            <v>0</v>
          </cell>
          <cell r="R5161">
            <v>159.39400000000001</v>
          </cell>
        </row>
        <row r="5162">
          <cell r="A5162" t="str">
            <v xml:space="preserve">СЕВЕРНАЯ 564 </v>
          </cell>
          <cell r="B5162" t="str">
            <v xml:space="preserve">Северная 564 школа 30 </v>
          </cell>
          <cell r="C5162" t="str">
            <v xml:space="preserve">Бюджет </v>
          </cell>
          <cell r="D5162">
            <v>3930.26</v>
          </cell>
          <cell r="E5162">
            <v>17796</v>
          </cell>
          <cell r="F5162">
            <v>17686.18</v>
          </cell>
          <cell r="G5162">
            <v>0.33</v>
          </cell>
          <cell r="H5162">
            <v>1.19</v>
          </cell>
          <cell r="I5162">
            <v>4.5999999999999996</v>
          </cell>
          <cell r="J5162" t="str">
            <v xml:space="preserve"> </v>
          </cell>
          <cell r="K5162">
            <v>167</v>
          </cell>
          <cell r="L5162">
            <v>0.25609999999999999</v>
          </cell>
          <cell r="M5162">
            <v>-19</v>
          </cell>
          <cell r="N5162">
            <v>16</v>
          </cell>
          <cell r="O5162">
            <v>1</v>
          </cell>
          <cell r="P5162">
            <v>336.61200000000002</v>
          </cell>
          <cell r="Q5162">
            <v>0</v>
          </cell>
          <cell r="R5162">
            <v>336.61200000000002</v>
          </cell>
        </row>
        <row r="5163">
          <cell r="A5163" t="str">
            <v xml:space="preserve">СЕВЕРНАЯ 564 </v>
          </cell>
          <cell r="B5163" t="str">
            <v xml:space="preserve">Головатого 569 жд </v>
          </cell>
          <cell r="C5163" t="str">
            <v xml:space="preserve">Население </v>
          </cell>
          <cell r="D5163">
            <v>125.8</v>
          </cell>
          <cell r="E5163">
            <v>453</v>
          </cell>
          <cell r="F5163">
            <v>486.9</v>
          </cell>
          <cell r="G5163">
            <v>0.7</v>
          </cell>
          <cell r="H5163">
            <v>1.19</v>
          </cell>
          <cell r="I5163">
            <v>4.5999999999999996</v>
          </cell>
          <cell r="J5163" t="str">
            <v xml:space="preserve">1 </v>
          </cell>
          <cell r="K5163">
            <v>167</v>
          </cell>
          <cell r="L5163">
            <v>1.5810000000000001E-2</v>
          </cell>
          <cell r="M5163">
            <v>-19</v>
          </cell>
          <cell r="N5163">
            <v>18</v>
          </cell>
          <cell r="O5163">
            <v>1</v>
          </cell>
          <cell r="P5163">
            <v>23.081</v>
          </cell>
          <cell r="Q5163">
            <v>16.689</v>
          </cell>
          <cell r="R5163">
            <v>16.689</v>
          </cell>
        </row>
        <row r="5164">
          <cell r="A5164" t="str">
            <v xml:space="preserve">СЕВЕРНАЯ 564 </v>
          </cell>
          <cell r="B5164" t="str">
            <v xml:space="preserve">Головатого 585 АД.ЗД. </v>
          </cell>
          <cell r="C5164" t="str">
            <v xml:space="preserve">Прочие </v>
          </cell>
          <cell r="D5164">
            <v>673.53</v>
          </cell>
          <cell r="E5164">
            <v>0</v>
          </cell>
          <cell r="F5164">
            <v>3030.89</v>
          </cell>
          <cell r="G5164">
            <v>0.32</v>
          </cell>
          <cell r="H5164">
            <v>1.19</v>
          </cell>
          <cell r="I5164">
            <v>4.5999999999999996</v>
          </cell>
          <cell r="J5164" t="str">
            <v xml:space="preserve"> </v>
          </cell>
          <cell r="K5164">
            <v>167</v>
          </cell>
          <cell r="L5164">
            <v>4.4990000000000002E-2</v>
          </cell>
          <cell r="M5164">
            <v>-19</v>
          </cell>
          <cell r="N5164">
            <v>18</v>
          </cell>
          <cell r="O5164">
            <v>1</v>
          </cell>
          <cell r="P5164">
            <v>65.685000000000002</v>
          </cell>
          <cell r="Q5164">
            <v>0</v>
          </cell>
          <cell r="R5164">
            <v>65.685000000000002</v>
          </cell>
        </row>
        <row r="5165">
          <cell r="A5165" t="str">
            <v xml:space="preserve">СЕВЕРНАЯ 564 </v>
          </cell>
          <cell r="B5165" t="str">
            <v xml:space="preserve">Головатого 585 АД ЗД </v>
          </cell>
          <cell r="C5165" t="str">
            <v xml:space="preserve">Прочие </v>
          </cell>
          <cell r="D5165">
            <v>4810</v>
          </cell>
          <cell r="E5165">
            <v>0</v>
          </cell>
          <cell r="F5165">
            <v>21645.4</v>
          </cell>
          <cell r="G5165">
            <v>0.32</v>
          </cell>
          <cell r="H5165">
            <v>1.19</v>
          </cell>
          <cell r="I5165">
            <v>4.5999999999999996</v>
          </cell>
          <cell r="J5165" t="str">
            <v xml:space="preserve"> </v>
          </cell>
          <cell r="K5165">
            <v>167</v>
          </cell>
          <cell r="L5165">
            <v>0.32130000000000003</v>
          </cell>
          <cell r="M5165">
            <v>-19</v>
          </cell>
          <cell r="N5165">
            <v>18</v>
          </cell>
          <cell r="O5165">
            <v>1</v>
          </cell>
          <cell r="P5165">
            <v>469.09100000000001</v>
          </cell>
          <cell r="Q5165">
            <v>0</v>
          </cell>
          <cell r="R5165">
            <v>469.09100000000001</v>
          </cell>
        </row>
        <row r="5166">
          <cell r="A5166" t="str">
            <v xml:space="preserve">СЕВЕРНАЯ 564 </v>
          </cell>
          <cell r="B5166" t="str">
            <v xml:space="preserve">Головатого 585 ГАРАЖ </v>
          </cell>
          <cell r="C5166" t="str">
            <v xml:space="preserve">Прочие </v>
          </cell>
          <cell r="D5166">
            <v>70.45</v>
          </cell>
          <cell r="E5166">
            <v>65</v>
          </cell>
          <cell r="F5166">
            <v>317.04000000000002</v>
          </cell>
          <cell r="G5166">
            <v>0.7</v>
          </cell>
          <cell r="H5166">
            <v>1.19</v>
          </cell>
          <cell r="I5166">
            <v>4.5999999999999996</v>
          </cell>
          <cell r="J5166" t="str">
            <v xml:space="preserve"> </v>
          </cell>
          <cell r="K5166">
            <v>167</v>
          </cell>
          <cell r="L5166">
            <v>9.4600000000000014E-3</v>
          </cell>
          <cell r="M5166">
            <v>-19</v>
          </cell>
          <cell r="N5166">
            <v>15</v>
          </cell>
          <cell r="O5166">
            <v>1</v>
          </cell>
          <cell r="P5166">
            <v>11.683999999999999</v>
          </cell>
          <cell r="Q5166">
            <v>0</v>
          </cell>
          <cell r="R5166">
            <v>11.683999999999999</v>
          </cell>
        </row>
        <row r="5167">
          <cell r="A5167" t="str">
            <v xml:space="preserve">СЕВЕРНАЯ 564 </v>
          </cell>
          <cell r="B5167" t="str">
            <v xml:space="preserve">Северная 510 неж.зд. </v>
          </cell>
          <cell r="C5167" t="str">
            <v xml:space="preserve">Прочие </v>
          </cell>
          <cell r="D5167">
            <v>1350.36</v>
          </cell>
          <cell r="E5167">
            <v>0</v>
          </cell>
          <cell r="F5167">
            <v>6076.61</v>
          </cell>
          <cell r="G5167">
            <v>0.32</v>
          </cell>
          <cell r="H5167">
            <v>1.19</v>
          </cell>
          <cell r="I5167">
            <v>4.5999999999999996</v>
          </cell>
          <cell r="J5167" t="str">
            <v xml:space="preserve"> </v>
          </cell>
          <cell r="K5167">
            <v>167</v>
          </cell>
          <cell r="L5167">
            <v>9.0200000000000002E-2</v>
          </cell>
          <cell r="M5167">
            <v>-19</v>
          </cell>
          <cell r="N5167">
            <v>18</v>
          </cell>
          <cell r="O5167">
            <v>1</v>
          </cell>
          <cell r="P5167">
            <v>131.69</v>
          </cell>
          <cell r="Q5167">
            <v>0</v>
          </cell>
          <cell r="R5167">
            <v>131.69</v>
          </cell>
        </row>
        <row r="5168">
          <cell r="A5168" t="str">
            <v xml:space="preserve">СЕВЕРНАЯ 564 </v>
          </cell>
          <cell r="B5168" t="str">
            <v xml:space="preserve">Северная 510 АД ЗД </v>
          </cell>
          <cell r="C5168" t="str">
            <v xml:space="preserve">Прочие </v>
          </cell>
          <cell r="D5168">
            <v>2275</v>
          </cell>
          <cell r="E5168">
            <v>0</v>
          </cell>
          <cell r="F5168">
            <v>10237.450000000001</v>
          </cell>
          <cell r="G5168">
            <v>0.43</v>
          </cell>
          <cell r="H5168">
            <v>1.19</v>
          </cell>
          <cell r="I5168">
            <v>4.5999999999999996</v>
          </cell>
          <cell r="J5168" t="str">
            <v xml:space="preserve"> </v>
          </cell>
          <cell r="K5168">
            <v>167</v>
          </cell>
          <cell r="L5168">
            <v>0.20420000000000002</v>
          </cell>
          <cell r="M5168">
            <v>-19</v>
          </cell>
          <cell r="N5168">
            <v>18</v>
          </cell>
          <cell r="O5168">
            <v>1</v>
          </cell>
          <cell r="P5168">
            <v>298.12799999999999</v>
          </cell>
          <cell r="Q5168">
            <v>0</v>
          </cell>
          <cell r="R5168">
            <v>298.12799999999999</v>
          </cell>
        </row>
        <row r="5169">
          <cell r="A5169" t="str">
            <v xml:space="preserve">СЕВЕРНАЯ 564 </v>
          </cell>
          <cell r="B5169" t="str">
            <v xml:space="preserve">Кутузова 49 адм.зд. литБ </v>
          </cell>
          <cell r="C5169" t="str">
            <v xml:space="preserve">Прочие </v>
          </cell>
          <cell r="D5169">
            <v>518.84</v>
          </cell>
          <cell r="E5169">
            <v>0</v>
          </cell>
          <cell r="F5169">
            <v>2334.7600000000002</v>
          </cell>
          <cell r="G5169">
            <v>0.43</v>
          </cell>
          <cell r="H5169">
            <v>1.19</v>
          </cell>
          <cell r="I5169">
            <v>4.5999999999999996</v>
          </cell>
          <cell r="J5169" t="str">
            <v xml:space="preserve"> </v>
          </cell>
          <cell r="K5169">
            <v>167</v>
          </cell>
          <cell r="L5169">
            <v>4.6570000000000007E-2</v>
          </cell>
          <cell r="M5169">
            <v>-19</v>
          </cell>
          <cell r="N5169">
            <v>18</v>
          </cell>
          <cell r="O5169">
            <v>1</v>
          </cell>
          <cell r="P5169">
            <v>67.991</v>
          </cell>
          <cell r="Q5169">
            <v>0</v>
          </cell>
          <cell r="R5169">
            <v>67.991</v>
          </cell>
        </row>
        <row r="5170">
          <cell r="A5170" t="str">
            <v xml:space="preserve">СЕВЕРНАЯ 564 </v>
          </cell>
          <cell r="B5170" t="str">
            <v xml:space="preserve">Кутузова 49 ремонт.мастер </v>
          </cell>
          <cell r="C5170" t="str">
            <v xml:space="preserve">Прочие </v>
          </cell>
          <cell r="D5170">
            <v>166.62</v>
          </cell>
          <cell r="E5170">
            <v>0</v>
          </cell>
          <cell r="F5170">
            <v>749.78</v>
          </cell>
          <cell r="G5170">
            <v>0.5</v>
          </cell>
          <cell r="H5170">
            <v>1.19</v>
          </cell>
          <cell r="I5170">
            <v>4.5999999999999996</v>
          </cell>
          <cell r="J5170" t="str">
            <v xml:space="preserve"> </v>
          </cell>
          <cell r="K5170">
            <v>167</v>
          </cell>
          <cell r="L5170">
            <v>1.6450000000000003E-2</v>
          </cell>
          <cell r="M5170">
            <v>-19</v>
          </cell>
          <cell r="N5170">
            <v>16</v>
          </cell>
          <cell r="O5170">
            <v>1</v>
          </cell>
          <cell r="P5170">
            <v>21.620999999999999</v>
          </cell>
          <cell r="Q5170">
            <v>0</v>
          </cell>
          <cell r="R5170">
            <v>21.620999999999999</v>
          </cell>
        </row>
        <row r="5171">
          <cell r="A5171" t="str">
            <v xml:space="preserve">СЕВЕРНАЯ 564 </v>
          </cell>
          <cell r="B5171" t="str">
            <v xml:space="preserve">Кутузова 49адм.зд.лит Б1 </v>
          </cell>
          <cell r="C5171" t="str">
            <v xml:space="preserve">Прочие </v>
          </cell>
          <cell r="D5171">
            <v>142.88</v>
          </cell>
          <cell r="E5171">
            <v>0</v>
          </cell>
          <cell r="F5171">
            <v>642.97</v>
          </cell>
          <cell r="G5171">
            <v>0.43</v>
          </cell>
          <cell r="H5171">
            <v>1.19</v>
          </cell>
          <cell r="I5171">
            <v>4.5999999999999996</v>
          </cell>
          <cell r="J5171" t="str">
            <v xml:space="preserve"> </v>
          </cell>
          <cell r="K5171">
            <v>167</v>
          </cell>
          <cell r="L5171">
            <v>1.2825E-2</v>
          </cell>
          <cell r="M5171">
            <v>-19</v>
          </cell>
          <cell r="N5171">
            <v>18</v>
          </cell>
          <cell r="O5171">
            <v>1</v>
          </cell>
          <cell r="P5171">
            <v>18.725000000000001</v>
          </cell>
          <cell r="Q5171">
            <v>0</v>
          </cell>
          <cell r="R5171">
            <v>18.725000000000001</v>
          </cell>
        </row>
        <row r="5172">
          <cell r="A5172" t="str">
            <v xml:space="preserve">Итого по котельной </v>
          </cell>
          <cell r="B5172" t="str">
            <v xml:space="preserve">собственное ---------------------------- </v>
          </cell>
          <cell r="C5172" t="str">
            <v xml:space="preserve">По всем группам </v>
          </cell>
          <cell r="D5172">
            <v>23726.51</v>
          </cell>
          <cell r="E5172">
            <v>52400</v>
          </cell>
          <cell r="F5172">
            <v>105493.18</v>
          </cell>
          <cell r="H5172">
            <v>1.19</v>
          </cell>
          <cell r="L5172">
            <v>1.739935</v>
          </cell>
          <cell r="P5172">
            <v>2515.3570000000004</v>
          </cell>
          <cell r="Q5172">
            <v>413.12100000000004</v>
          </cell>
          <cell r="R5172">
            <v>2459.279</v>
          </cell>
        </row>
        <row r="5173">
          <cell r="A5173" t="str">
            <v xml:space="preserve"> </v>
          </cell>
          <cell r="B5173" t="str">
            <v xml:space="preserve"> </v>
          </cell>
          <cell r="C5173" t="str">
            <v xml:space="preserve">Бюджет </v>
          </cell>
          <cell r="D5173">
            <v>9495.2200000000012</v>
          </cell>
          <cell r="E5173">
            <v>32858</v>
          </cell>
          <cell r="F5173">
            <v>42728.46</v>
          </cell>
          <cell r="H5173">
            <v>1.19</v>
          </cell>
          <cell r="L5173">
            <v>0.66069699999999998</v>
          </cell>
          <cell r="P5173">
            <v>944.21600000000012</v>
          </cell>
          <cell r="Q5173">
            <v>0</v>
          </cell>
          <cell r="R5173">
            <v>944.21600000000012</v>
          </cell>
        </row>
        <row r="5174">
          <cell r="A5174" t="str">
            <v xml:space="preserve"> </v>
          </cell>
          <cell r="B5174" t="str">
            <v xml:space="preserve"> </v>
          </cell>
          <cell r="C5174" t="str">
            <v xml:space="preserve">"Население" в т.ч. "Жилзаказчик" </v>
          </cell>
          <cell r="D5174">
            <v>4109.8999999999996</v>
          </cell>
          <cell r="E5174">
            <v>19273</v>
          </cell>
          <cell r="F5174">
            <v>17218.120000000003</v>
          </cell>
          <cell r="H5174">
            <v>1.19</v>
          </cell>
          <cell r="L5174">
            <v>0.32137499999999997</v>
          </cell>
          <cell r="P5174">
            <v>469.19900000000001</v>
          </cell>
          <cell r="Q5174">
            <v>413.12100000000004</v>
          </cell>
          <cell r="R5174">
            <v>413.12100000000004</v>
          </cell>
        </row>
        <row r="5175">
          <cell r="A5175" t="str">
            <v xml:space="preserve"> </v>
          </cell>
          <cell r="B5175" t="str">
            <v xml:space="preserve"> </v>
          </cell>
          <cell r="C5175" t="str">
            <v xml:space="preserve">Жилзаказчик </v>
          </cell>
          <cell r="D5175">
            <v>3984.1</v>
          </cell>
          <cell r="E5175">
            <v>18820</v>
          </cell>
          <cell r="F5175">
            <v>16731.22</v>
          </cell>
          <cell r="H5175">
            <v>1.19</v>
          </cell>
          <cell r="L5175">
            <v>0.30556499999999998</v>
          </cell>
          <cell r="P5175">
            <v>446.11799999999999</v>
          </cell>
          <cell r="Q5175">
            <v>396.43200000000002</v>
          </cell>
          <cell r="R5175">
            <v>396.43200000000002</v>
          </cell>
        </row>
        <row r="5176">
          <cell r="A5176" t="str">
            <v xml:space="preserve"> </v>
          </cell>
          <cell r="B5176" t="str">
            <v xml:space="preserve"> </v>
          </cell>
          <cell r="C5176" t="str">
            <v xml:space="preserve">Прочие </v>
          </cell>
          <cell r="D5176">
            <v>10121.39</v>
          </cell>
          <cell r="E5176">
            <v>269</v>
          </cell>
          <cell r="F5176">
            <v>45546.600000000006</v>
          </cell>
          <cell r="H5176">
            <v>1.19</v>
          </cell>
          <cell r="L5176">
            <v>0.75786300000000006</v>
          </cell>
          <cell r="P5176">
            <v>1101.942</v>
          </cell>
          <cell r="Q5176">
            <v>0</v>
          </cell>
          <cell r="R5176">
            <v>1101.942</v>
          </cell>
        </row>
        <row r="5177">
          <cell r="A5177" t="str">
            <v>Тепловые потери в наружных сетях потребителей</v>
          </cell>
          <cell r="H5177">
            <v>1.19</v>
          </cell>
        </row>
        <row r="5178">
          <cell r="A5178" t="str">
            <v xml:space="preserve">СЛАВЯНСКАЯ 50 </v>
          </cell>
          <cell r="B5178" t="str">
            <v xml:space="preserve">Славянская 52 ж/д </v>
          </cell>
          <cell r="C5178" t="str">
            <v xml:space="preserve">Население </v>
          </cell>
          <cell r="D5178">
            <v>3259.1</v>
          </cell>
          <cell r="E5178">
            <v>5</v>
          </cell>
          <cell r="F5178">
            <v>11608.05</v>
          </cell>
          <cell r="G5178">
            <v>0.39</v>
          </cell>
          <cell r="H5178">
            <v>1.19</v>
          </cell>
          <cell r="I5178">
            <v>4.5999999999999996</v>
          </cell>
          <cell r="J5178" t="str">
            <v xml:space="preserve">5 </v>
          </cell>
          <cell r="K5178">
            <v>167</v>
          </cell>
          <cell r="L5178">
            <v>0.21</v>
          </cell>
          <cell r="M5178">
            <v>-19</v>
          </cell>
          <cell r="N5178">
            <v>18</v>
          </cell>
          <cell r="O5178">
            <v>1</v>
          </cell>
          <cell r="P5178">
            <v>306.59699999999998</v>
          </cell>
          <cell r="Q5178">
            <v>324.29199999999997</v>
          </cell>
          <cell r="R5178">
            <v>324.29199999999997</v>
          </cell>
        </row>
        <row r="5179">
          <cell r="A5179" t="str">
            <v xml:space="preserve">СЛАВЯНСКАЯ 50 </v>
          </cell>
          <cell r="B5179" t="str">
            <v xml:space="preserve">Славянская 54 ж/д </v>
          </cell>
          <cell r="C5179" t="str">
            <v xml:space="preserve">Население </v>
          </cell>
          <cell r="D5179">
            <v>3195.3</v>
          </cell>
          <cell r="E5179">
            <v>5</v>
          </cell>
          <cell r="F5179">
            <v>11608.05</v>
          </cell>
          <cell r="G5179">
            <v>0.39</v>
          </cell>
          <cell r="H5179">
            <v>1.19</v>
          </cell>
          <cell r="I5179">
            <v>4.5999999999999996</v>
          </cell>
          <cell r="J5179" t="str">
            <v xml:space="preserve">5 </v>
          </cell>
          <cell r="K5179">
            <v>167</v>
          </cell>
          <cell r="L5179">
            <v>0.21</v>
          </cell>
          <cell r="M5179">
            <v>-19</v>
          </cell>
          <cell r="N5179">
            <v>18</v>
          </cell>
          <cell r="O5179">
            <v>1</v>
          </cell>
          <cell r="P5179">
            <v>306.59699999999998</v>
          </cell>
          <cell r="Q5179">
            <v>317.94099999999997</v>
          </cell>
          <cell r="R5179">
            <v>317.94099999999997</v>
          </cell>
        </row>
        <row r="5180">
          <cell r="A5180" t="str">
            <v xml:space="preserve">СЛАВЯНСКАЯ 50 </v>
          </cell>
          <cell r="B5180" t="str">
            <v xml:space="preserve">Славянская 50 ж/д </v>
          </cell>
          <cell r="C5180" t="str">
            <v xml:space="preserve">Население </v>
          </cell>
          <cell r="D5180">
            <v>2245.5</v>
          </cell>
          <cell r="E5180">
            <v>5</v>
          </cell>
          <cell r="F5180">
            <v>10104.790000000001</v>
          </cell>
          <cell r="G5180">
            <v>0.37</v>
          </cell>
          <cell r="H5180">
            <v>1.19</v>
          </cell>
          <cell r="I5180">
            <v>4.5999999999999996</v>
          </cell>
          <cell r="J5180" t="str">
            <v xml:space="preserve">5 </v>
          </cell>
          <cell r="K5180">
            <v>167</v>
          </cell>
          <cell r="L5180">
            <v>0.17343</v>
          </cell>
          <cell r="M5180">
            <v>-19</v>
          </cell>
          <cell r="N5180">
            <v>18</v>
          </cell>
          <cell r="O5180">
            <v>1</v>
          </cell>
          <cell r="P5180">
            <v>253.20400000000001</v>
          </cell>
          <cell r="Q5180">
            <v>223.434</v>
          </cell>
          <cell r="R5180">
            <v>223.434</v>
          </cell>
        </row>
        <row r="5181">
          <cell r="A5181" t="str">
            <v xml:space="preserve">СЛАВЯНСКАЯ 50 </v>
          </cell>
          <cell r="B5181" t="str">
            <v xml:space="preserve">Славянская 50 прист.кв.2,6,23,44 </v>
          </cell>
          <cell r="C5181" t="str">
            <v xml:space="preserve">Население </v>
          </cell>
          <cell r="D5181">
            <v>94.3</v>
          </cell>
          <cell r="E5181">
            <v>695</v>
          </cell>
          <cell r="F5181">
            <v>695.09</v>
          </cell>
          <cell r="G5181">
            <v>0.37</v>
          </cell>
          <cell r="H5181">
            <v>1.19</v>
          </cell>
          <cell r="I5181">
            <v>4.5999999999999996</v>
          </cell>
          <cell r="J5181" t="str">
            <v xml:space="preserve">5 </v>
          </cell>
          <cell r="K5181">
            <v>167</v>
          </cell>
          <cell r="L5181">
            <v>1.1930000000000001E-2</v>
          </cell>
          <cell r="M5181">
            <v>-19</v>
          </cell>
          <cell r="N5181">
            <v>18</v>
          </cell>
          <cell r="O5181">
            <v>1</v>
          </cell>
          <cell r="P5181">
            <v>17.417999999999999</v>
          </cell>
          <cell r="Q5181">
            <v>9.3810000000000002</v>
          </cell>
          <cell r="R5181">
            <v>9.3810000000000002</v>
          </cell>
        </row>
        <row r="5182">
          <cell r="A5182" t="str">
            <v xml:space="preserve">СЛАВЯНСКАЯ 50 </v>
          </cell>
          <cell r="B5182" t="str">
            <v xml:space="preserve">Анапская 26 115 кв.ж/д </v>
          </cell>
          <cell r="C5182" t="str">
            <v xml:space="preserve">Население </v>
          </cell>
          <cell r="D5182">
            <v>5188.5</v>
          </cell>
          <cell r="E5182">
            <v>23353</v>
          </cell>
          <cell r="F5182">
            <v>23348.31</v>
          </cell>
          <cell r="G5182">
            <v>0.36</v>
          </cell>
          <cell r="H5182">
            <v>1.19</v>
          </cell>
          <cell r="I5182">
            <v>4.5999999999999996</v>
          </cell>
          <cell r="J5182" t="str">
            <v xml:space="preserve">5 </v>
          </cell>
          <cell r="K5182">
            <v>167</v>
          </cell>
          <cell r="L5182">
            <v>0.38990000000000002</v>
          </cell>
          <cell r="M5182">
            <v>-19</v>
          </cell>
          <cell r="N5182">
            <v>18</v>
          </cell>
          <cell r="O5182">
            <v>1</v>
          </cell>
          <cell r="P5182">
            <v>569.24599999999998</v>
          </cell>
          <cell r="Q5182">
            <v>516.27200000000005</v>
          </cell>
          <cell r="R5182">
            <v>516.27200000000005</v>
          </cell>
        </row>
        <row r="5183">
          <cell r="A5183" t="str">
            <v xml:space="preserve">СЛАВЯНСКАЯ 50 </v>
          </cell>
          <cell r="B5183" t="str">
            <v xml:space="preserve">Анапская 21 адм.зд. </v>
          </cell>
          <cell r="C5183" t="str">
            <v xml:space="preserve">Бюджет </v>
          </cell>
          <cell r="D5183">
            <v>59.94</v>
          </cell>
          <cell r="E5183">
            <v>0</v>
          </cell>
          <cell r="F5183">
            <v>269.72000000000003</v>
          </cell>
          <cell r="G5183">
            <v>0.43</v>
          </cell>
          <cell r="H5183">
            <v>1.19</v>
          </cell>
          <cell r="I5183">
            <v>4.5999999999999996</v>
          </cell>
          <cell r="J5183" t="str">
            <v xml:space="preserve"> </v>
          </cell>
          <cell r="K5183">
            <v>167</v>
          </cell>
          <cell r="L5183">
            <v>5.3800000000000002E-3</v>
          </cell>
          <cell r="M5183">
            <v>-19</v>
          </cell>
          <cell r="N5183">
            <v>18</v>
          </cell>
          <cell r="O5183">
            <v>1</v>
          </cell>
          <cell r="P5183">
            <v>7.8540000000000001</v>
          </cell>
          <cell r="Q5183">
            <v>0</v>
          </cell>
          <cell r="R5183">
            <v>7.8540000000000001</v>
          </cell>
        </row>
        <row r="5184">
          <cell r="A5184" t="str">
            <v xml:space="preserve">СЛАВЯНСКАЯ 50 </v>
          </cell>
          <cell r="B5184" t="str">
            <v xml:space="preserve">Анапская 13 кв.6 </v>
          </cell>
          <cell r="C5184" t="str">
            <v xml:space="preserve">Население </v>
          </cell>
          <cell r="D5184">
            <v>83.9</v>
          </cell>
          <cell r="E5184">
            <v>1861</v>
          </cell>
          <cell r="F5184">
            <v>186.4</v>
          </cell>
          <cell r="G5184">
            <v>0.82</v>
          </cell>
          <cell r="H5184">
            <v>1.19</v>
          </cell>
          <cell r="I5184">
            <v>4.5999999999999996</v>
          </cell>
          <cell r="J5184" t="str">
            <v xml:space="preserve">2 </v>
          </cell>
          <cell r="K5184">
            <v>167</v>
          </cell>
          <cell r="L5184">
            <v>7.0900000000000008E-3</v>
          </cell>
          <cell r="M5184">
            <v>-19</v>
          </cell>
          <cell r="N5184">
            <v>18</v>
          </cell>
          <cell r="O5184">
            <v>1</v>
          </cell>
          <cell r="P5184">
            <v>10.352</v>
          </cell>
          <cell r="Q5184">
            <v>11.132999999999999</v>
          </cell>
          <cell r="R5184">
            <v>11.132999999999999</v>
          </cell>
        </row>
        <row r="5185">
          <cell r="A5185" t="str">
            <v xml:space="preserve">СЛАВЯНСКАЯ 50 </v>
          </cell>
          <cell r="B5185" t="str">
            <v xml:space="preserve">Анапская 11 ж/д </v>
          </cell>
          <cell r="C5185" t="str">
            <v xml:space="preserve">Население </v>
          </cell>
          <cell r="D5185">
            <v>252.1</v>
          </cell>
          <cell r="E5185">
            <v>1137</v>
          </cell>
          <cell r="F5185">
            <v>1134.6199999999999</v>
          </cell>
          <cell r="G5185">
            <v>0.57000000000000006</v>
          </cell>
          <cell r="H5185">
            <v>1.19</v>
          </cell>
          <cell r="I5185">
            <v>4.5999999999999996</v>
          </cell>
          <cell r="J5185" t="str">
            <v xml:space="preserve">2 </v>
          </cell>
          <cell r="K5185">
            <v>167</v>
          </cell>
          <cell r="L5185">
            <v>0.03</v>
          </cell>
          <cell r="M5185">
            <v>-19</v>
          </cell>
          <cell r="N5185">
            <v>18</v>
          </cell>
          <cell r="O5185">
            <v>1</v>
          </cell>
          <cell r="P5185">
            <v>43.8</v>
          </cell>
          <cell r="Q5185">
            <v>33.444000000000003</v>
          </cell>
          <cell r="R5185">
            <v>33.444000000000003</v>
          </cell>
        </row>
        <row r="5186">
          <cell r="A5186" t="str">
            <v xml:space="preserve">СЛАВЯНСКАЯ 50 </v>
          </cell>
          <cell r="B5186" t="str">
            <v xml:space="preserve">Анапская 13 кв.7 </v>
          </cell>
          <cell r="C5186" t="str">
            <v xml:space="preserve">Население </v>
          </cell>
          <cell r="D5186">
            <v>17.7</v>
          </cell>
          <cell r="E5186">
            <v>82</v>
          </cell>
          <cell r="F5186">
            <v>79.67</v>
          </cell>
          <cell r="G5186">
            <v>0.92</v>
          </cell>
          <cell r="H5186">
            <v>1.19</v>
          </cell>
          <cell r="I5186">
            <v>4.5999999999999996</v>
          </cell>
          <cell r="J5186" t="str">
            <v xml:space="preserve">2 </v>
          </cell>
          <cell r="K5186">
            <v>167</v>
          </cell>
          <cell r="L5186">
            <v>3.4000000000000002E-3</v>
          </cell>
          <cell r="M5186">
            <v>-19</v>
          </cell>
          <cell r="N5186">
            <v>18</v>
          </cell>
          <cell r="O5186">
            <v>1</v>
          </cell>
          <cell r="P5186">
            <v>4.9640000000000004</v>
          </cell>
          <cell r="Q5186">
            <v>2.35</v>
          </cell>
          <cell r="R5186">
            <v>2.35</v>
          </cell>
        </row>
        <row r="5187">
          <cell r="A5187" t="str">
            <v xml:space="preserve">СЛАВЯНСКАЯ 50 </v>
          </cell>
          <cell r="B5187" t="str">
            <v xml:space="preserve">Толбухина 81 Пол-ка N14 </v>
          </cell>
          <cell r="C5187" t="str">
            <v xml:space="preserve">Бюджет </v>
          </cell>
          <cell r="D5187">
            <v>1110.47</v>
          </cell>
          <cell r="E5187">
            <v>4566</v>
          </cell>
          <cell r="F5187">
            <v>4997.1000000000004</v>
          </cell>
          <cell r="G5187">
            <v>0.38</v>
          </cell>
          <cell r="H5187">
            <v>1.19</v>
          </cell>
          <cell r="I5187">
            <v>4.5999999999999996</v>
          </cell>
          <cell r="J5187" t="str">
            <v xml:space="preserve"> </v>
          </cell>
          <cell r="K5187">
            <v>167</v>
          </cell>
          <cell r="L5187">
            <v>9.1867999999999991E-2</v>
          </cell>
          <cell r="M5187">
            <v>-19</v>
          </cell>
          <cell r="N5187">
            <v>20</v>
          </cell>
          <cell r="O5187">
            <v>1</v>
          </cell>
          <cell r="P5187">
            <v>146.12899999999999</v>
          </cell>
          <cell r="Q5187">
            <v>0</v>
          </cell>
          <cell r="R5187">
            <v>146.12899999999999</v>
          </cell>
        </row>
        <row r="5188">
          <cell r="A5188" t="str">
            <v xml:space="preserve">СЛАВЯНСКАЯ 50 </v>
          </cell>
          <cell r="B5188" t="str">
            <v xml:space="preserve">Толбухина 81 рентген каб. </v>
          </cell>
          <cell r="C5188" t="str">
            <v xml:space="preserve">Бюджет </v>
          </cell>
          <cell r="D5188">
            <v>283.89</v>
          </cell>
          <cell r="E5188">
            <v>1682</v>
          </cell>
          <cell r="F5188">
            <v>1277.5</v>
          </cell>
          <cell r="G5188">
            <v>0.4</v>
          </cell>
          <cell r="H5188">
            <v>1.19</v>
          </cell>
          <cell r="I5188">
            <v>4.5999999999999996</v>
          </cell>
          <cell r="J5188" t="str">
            <v xml:space="preserve"> </v>
          </cell>
          <cell r="K5188">
            <v>167</v>
          </cell>
          <cell r="L5188">
            <v>2.4985E-2</v>
          </cell>
          <cell r="M5188">
            <v>-19</v>
          </cell>
          <cell r="N5188">
            <v>20</v>
          </cell>
          <cell r="O5188">
            <v>1</v>
          </cell>
          <cell r="P5188">
            <v>39.741999999999997</v>
          </cell>
          <cell r="Q5188">
            <v>0</v>
          </cell>
          <cell r="R5188">
            <v>39.741999999999997</v>
          </cell>
        </row>
        <row r="5189">
          <cell r="A5189" t="str">
            <v xml:space="preserve">СЛАВЯНСКАЯ 50 </v>
          </cell>
          <cell r="B5189" t="str">
            <v xml:space="preserve">Доватора 71 Д/С 93литА </v>
          </cell>
          <cell r="C5189" t="str">
            <v xml:space="preserve">Бюджет </v>
          </cell>
          <cell r="D5189">
            <v>725.52</v>
          </cell>
          <cell r="E5189">
            <v>0</v>
          </cell>
          <cell r="F5189">
            <v>3264.83</v>
          </cell>
          <cell r="G5189">
            <v>0.38</v>
          </cell>
          <cell r="H5189">
            <v>1.19</v>
          </cell>
          <cell r="I5189">
            <v>4.5999999999999996</v>
          </cell>
          <cell r="J5189" t="str">
            <v xml:space="preserve">. </v>
          </cell>
          <cell r="K5189">
            <v>167</v>
          </cell>
          <cell r="L5189">
            <v>6.0660000000000006E-2</v>
          </cell>
          <cell r="M5189">
            <v>-19</v>
          </cell>
          <cell r="N5189">
            <v>20</v>
          </cell>
          <cell r="O5189">
            <v>1</v>
          </cell>
          <cell r="P5189">
            <v>96.488</v>
          </cell>
          <cell r="Q5189">
            <v>0</v>
          </cell>
          <cell r="R5189">
            <v>96.488</v>
          </cell>
        </row>
        <row r="5190">
          <cell r="A5190" t="str">
            <v xml:space="preserve">СЛАВЯНСКАЯ 50 </v>
          </cell>
          <cell r="B5190" t="str">
            <v xml:space="preserve">Доватора 71 Д/С93 ЛИТУ </v>
          </cell>
          <cell r="C5190" t="str">
            <v xml:space="preserve">Бюджет </v>
          </cell>
          <cell r="D5190">
            <v>41.86</v>
          </cell>
          <cell r="E5190">
            <v>0</v>
          </cell>
          <cell r="F5190">
            <v>188.38</v>
          </cell>
          <cell r="G5190">
            <v>0.38</v>
          </cell>
          <cell r="H5190">
            <v>1.19</v>
          </cell>
          <cell r="I5190">
            <v>4.5999999999999996</v>
          </cell>
          <cell r="J5190" t="str">
            <v xml:space="preserve">. </v>
          </cell>
          <cell r="K5190">
            <v>167</v>
          </cell>
          <cell r="L5190">
            <v>3.5000000000000001E-3</v>
          </cell>
          <cell r="M5190">
            <v>-19</v>
          </cell>
          <cell r="N5190">
            <v>20</v>
          </cell>
          <cell r="O5190">
            <v>1</v>
          </cell>
          <cell r="P5190">
            <v>5.5679999999999996</v>
          </cell>
          <cell r="Q5190">
            <v>0</v>
          </cell>
          <cell r="R5190">
            <v>5.5679999999999996</v>
          </cell>
        </row>
        <row r="5191">
          <cell r="A5191" t="str">
            <v xml:space="preserve">СЛАВЯНСКАЯ 50 </v>
          </cell>
          <cell r="B5191" t="str">
            <v xml:space="preserve">Доватора 71 Д/С93 ЛитЛ </v>
          </cell>
          <cell r="C5191" t="str">
            <v xml:space="preserve">Бюджет </v>
          </cell>
          <cell r="D5191">
            <v>115.54</v>
          </cell>
          <cell r="E5191">
            <v>0</v>
          </cell>
          <cell r="F5191">
            <v>519.91999999999996</v>
          </cell>
          <cell r="G5191">
            <v>0.38</v>
          </cell>
          <cell r="H5191">
            <v>1.19</v>
          </cell>
          <cell r="I5191">
            <v>4.5999999999999996</v>
          </cell>
          <cell r="J5191" t="str">
            <v xml:space="preserve">. </v>
          </cell>
          <cell r="K5191">
            <v>167</v>
          </cell>
          <cell r="L5191">
            <v>9.6600000000000002E-3</v>
          </cell>
          <cell r="M5191">
            <v>-19</v>
          </cell>
          <cell r="N5191">
            <v>20</v>
          </cell>
          <cell r="O5191">
            <v>1</v>
          </cell>
          <cell r="P5191">
            <v>15.366</v>
          </cell>
          <cell r="Q5191">
            <v>0</v>
          </cell>
          <cell r="R5191">
            <v>15.366</v>
          </cell>
        </row>
        <row r="5192">
          <cell r="A5192" t="str">
            <v xml:space="preserve">СЛАВЯНСКАЯ 50 </v>
          </cell>
          <cell r="B5192" t="str">
            <v xml:space="preserve">Анапская 9 </v>
          </cell>
          <cell r="C5192" t="str">
            <v xml:space="preserve">Жилзаказчик </v>
          </cell>
          <cell r="D5192">
            <v>736.9</v>
          </cell>
          <cell r="E5192">
            <v>2563</v>
          </cell>
          <cell r="F5192">
            <v>3042</v>
          </cell>
          <cell r="G5192">
            <v>0.52</v>
          </cell>
          <cell r="H5192">
            <v>1.19</v>
          </cell>
          <cell r="I5192">
            <v>4.5999999999999996</v>
          </cell>
          <cell r="J5192" t="str">
            <v xml:space="preserve">2 </v>
          </cell>
          <cell r="K5192">
            <v>167</v>
          </cell>
          <cell r="L5192">
            <v>7.3094999999999993E-2</v>
          </cell>
          <cell r="M5192">
            <v>-19</v>
          </cell>
          <cell r="N5192">
            <v>18</v>
          </cell>
          <cell r="O5192">
            <v>1</v>
          </cell>
          <cell r="P5192">
            <v>89.843000000000004</v>
          </cell>
          <cell r="Q5192">
            <v>80.73</v>
          </cell>
          <cell r="R5192">
            <v>80.73</v>
          </cell>
        </row>
        <row r="5193">
          <cell r="A5193" t="str">
            <v xml:space="preserve">СЛАВЯНСКАЯ 50 </v>
          </cell>
          <cell r="B5193" t="str">
            <v xml:space="preserve">Виноградная 62 </v>
          </cell>
          <cell r="C5193" t="str">
            <v xml:space="preserve">Жилзаказчик </v>
          </cell>
          <cell r="D5193">
            <v>616.20000000000005</v>
          </cell>
          <cell r="E5193">
            <v>2519</v>
          </cell>
          <cell r="F5193">
            <v>2589.8000000000002</v>
          </cell>
          <cell r="G5193">
            <v>0.52</v>
          </cell>
          <cell r="H5193">
            <v>1.19</v>
          </cell>
          <cell r="I5193">
            <v>4.5999999999999996</v>
          </cell>
          <cell r="J5193" t="str">
            <v xml:space="preserve">2 </v>
          </cell>
          <cell r="K5193">
            <v>167</v>
          </cell>
          <cell r="L5193">
            <v>6.2348999999999995E-2</v>
          </cell>
          <cell r="M5193">
            <v>-19</v>
          </cell>
          <cell r="N5193">
            <v>18</v>
          </cell>
          <cell r="O5193">
            <v>1</v>
          </cell>
          <cell r="P5193">
            <v>88.468999999999994</v>
          </cell>
          <cell r="Q5193">
            <v>79.563000000000002</v>
          </cell>
          <cell r="R5193">
            <v>79.563000000000002</v>
          </cell>
        </row>
        <row r="5194">
          <cell r="A5194" t="str">
            <v xml:space="preserve">СЛАВЯНСКАЯ 50 </v>
          </cell>
          <cell r="B5194" t="str">
            <v xml:space="preserve">Виноградная 62/1 </v>
          </cell>
          <cell r="C5194" t="str">
            <v xml:space="preserve">Жилзаказчик </v>
          </cell>
          <cell r="D5194">
            <v>212.9</v>
          </cell>
          <cell r="E5194">
            <v>260</v>
          </cell>
          <cell r="F5194">
            <v>259</v>
          </cell>
          <cell r="G5194">
            <v>0.64</v>
          </cell>
          <cell r="H5194">
            <v>1.19</v>
          </cell>
          <cell r="I5194">
            <v>4.5999999999999996</v>
          </cell>
          <cell r="J5194" t="str">
            <v xml:space="preserve">1 </v>
          </cell>
          <cell r="K5194">
            <v>167</v>
          </cell>
          <cell r="L5194">
            <v>7.6409999999999994E-3</v>
          </cell>
          <cell r="M5194">
            <v>-19</v>
          </cell>
          <cell r="N5194">
            <v>18</v>
          </cell>
          <cell r="O5194">
            <v>1</v>
          </cell>
          <cell r="P5194">
            <v>11.154999999999999</v>
          </cell>
          <cell r="Q5194">
            <v>28.248000000000001</v>
          </cell>
          <cell r="R5194">
            <v>28.248000000000001</v>
          </cell>
        </row>
        <row r="5195">
          <cell r="A5195" t="str">
            <v xml:space="preserve">СЛАВЯНСКАЯ 50 </v>
          </cell>
          <cell r="B5195" t="str">
            <v xml:space="preserve">Виноградная 64 </v>
          </cell>
          <cell r="C5195" t="str">
            <v xml:space="preserve">Жилзаказчик </v>
          </cell>
          <cell r="D5195">
            <v>942</v>
          </cell>
          <cell r="E5195">
            <v>4001</v>
          </cell>
          <cell r="F5195">
            <v>3998</v>
          </cell>
          <cell r="G5195">
            <v>0.47</v>
          </cell>
          <cell r="H5195">
            <v>1.19</v>
          </cell>
          <cell r="I5195">
            <v>4.5999999999999996</v>
          </cell>
          <cell r="J5195" t="str">
            <v xml:space="preserve">3 </v>
          </cell>
          <cell r="K5195">
            <v>167</v>
          </cell>
          <cell r="L5195">
            <v>8.7163999999999991E-2</v>
          </cell>
          <cell r="M5195">
            <v>-19</v>
          </cell>
          <cell r="N5195">
            <v>18</v>
          </cell>
          <cell r="O5195">
            <v>1</v>
          </cell>
          <cell r="P5195">
            <v>127.258</v>
          </cell>
          <cell r="Q5195">
            <v>124.976</v>
          </cell>
          <cell r="R5195">
            <v>124.976</v>
          </cell>
        </row>
        <row r="5196">
          <cell r="A5196" t="str">
            <v xml:space="preserve">СЛАВЯНСКАЯ 50 </v>
          </cell>
          <cell r="B5196" t="str">
            <v xml:space="preserve">Доватора 69 </v>
          </cell>
          <cell r="C5196" t="str">
            <v xml:space="preserve">Жилзаказчик </v>
          </cell>
          <cell r="D5196">
            <v>557.9</v>
          </cell>
          <cell r="E5196">
            <v>2547</v>
          </cell>
          <cell r="F5196">
            <v>2545</v>
          </cell>
          <cell r="G5196">
            <v>0.52</v>
          </cell>
          <cell r="H5196">
            <v>1.19</v>
          </cell>
          <cell r="I5196">
            <v>4.5999999999999996</v>
          </cell>
          <cell r="J5196" t="str">
            <v xml:space="preserve">2 </v>
          </cell>
          <cell r="K5196">
            <v>167</v>
          </cell>
          <cell r="L5196">
            <v>6.1151999999999998E-2</v>
          </cell>
          <cell r="M5196">
            <v>-19</v>
          </cell>
          <cell r="N5196">
            <v>18</v>
          </cell>
          <cell r="O5196">
            <v>1</v>
          </cell>
          <cell r="P5196">
            <v>89.281000000000006</v>
          </cell>
          <cell r="Q5196">
            <v>74.02</v>
          </cell>
          <cell r="R5196">
            <v>74.02</v>
          </cell>
        </row>
        <row r="5197">
          <cell r="A5197" t="str">
            <v xml:space="preserve">СЛАВЯНСКАЯ 50 </v>
          </cell>
          <cell r="B5197" t="str">
            <v xml:space="preserve">Доватора 73 </v>
          </cell>
          <cell r="C5197" t="str">
            <v xml:space="preserve">Жилзаказчик </v>
          </cell>
          <cell r="D5197">
            <v>916.1</v>
          </cell>
          <cell r="E5197">
            <v>3709</v>
          </cell>
          <cell r="F5197">
            <v>3706</v>
          </cell>
          <cell r="G5197">
            <v>0.48</v>
          </cell>
          <cell r="H5197">
            <v>1.19</v>
          </cell>
          <cell r="I5197">
            <v>4.5999999999999996</v>
          </cell>
          <cell r="J5197" t="str">
            <v xml:space="preserve">3 </v>
          </cell>
          <cell r="K5197">
            <v>167</v>
          </cell>
          <cell r="L5197">
            <v>8.1828999999999999E-2</v>
          </cell>
          <cell r="M5197">
            <v>-19</v>
          </cell>
          <cell r="N5197">
            <v>18</v>
          </cell>
          <cell r="O5197">
            <v>1</v>
          </cell>
          <cell r="P5197">
            <v>119.468</v>
          </cell>
          <cell r="Q5197">
            <v>121.538</v>
          </cell>
          <cell r="R5197">
            <v>121.538</v>
          </cell>
        </row>
        <row r="5198">
          <cell r="A5198" t="str">
            <v xml:space="preserve">СЛАВЯНСКАЯ 50 </v>
          </cell>
          <cell r="B5198" t="str">
            <v xml:space="preserve">Доватора 80 </v>
          </cell>
          <cell r="C5198" t="str">
            <v xml:space="preserve">Жилзаказчик </v>
          </cell>
          <cell r="D5198">
            <v>1618.8</v>
          </cell>
          <cell r="E5198">
            <v>7213</v>
          </cell>
          <cell r="F5198">
            <v>7209</v>
          </cell>
          <cell r="G5198">
            <v>0.42</v>
          </cell>
          <cell r="H5198">
            <v>1.19</v>
          </cell>
          <cell r="I5198">
            <v>4.5999999999999996</v>
          </cell>
          <cell r="J5198" t="str">
            <v xml:space="preserve">4 </v>
          </cell>
          <cell r="K5198">
            <v>167</v>
          </cell>
          <cell r="L5198">
            <v>0.13978099999999999</v>
          </cell>
          <cell r="M5198">
            <v>-19</v>
          </cell>
          <cell r="N5198">
            <v>18</v>
          </cell>
          <cell r="O5198">
            <v>1</v>
          </cell>
          <cell r="P5198">
            <v>204.078</v>
          </cell>
          <cell r="Q5198">
            <v>214.76599999999999</v>
          </cell>
          <cell r="R5198">
            <v>214.76599999999999</v>
          </cell>
        </row>
        <row r="5199">
          <cell r="A5199" t="str">
            <v xml:space="preserve">СЛАВЯНСКАЯ 50 </v>
          </cell>
          <cell r="B5199" t="str">
            <v xml:space="preserve">Славянская 30 </v>
          </cell>
          <cell r="C5199" t="str">
            <v xml:space="preserve">Жилзаказчик </v>
          </cell>
          <cell r="D5199">
            <v>314.7</v>
          </cell>
          <cell r="E5199">
            <v>1322</v>
          </cell>
          <cell r="F5199">
            <v>1320</v>
          </cell>
          <cell r="G5199">
            <v>0.59</v>
          </cell>
          <cell r="H5199">
            <v>1.19</v>
          </cell>
          <cell r="I5199">
            <v>4.5999999999999996</v>
          </cell>
          <cell r="J5199" t="str">
            <v xml:space="preserve">2 </v>
          </cell>
          <cell r="K5199">
            <v>167</v>
          </cell>
          <cell r="L5199">
            <v>3.6004000000000001E-2</v>
          </cell>
          <cell r="M5199">
            <v>-19</v>
          </cell>
          <cell r="N5199">
            <v>18</v>
          </cell>
          <cell r="O5199">
            <v>1</v>
          </cell>
          <cell r="P5199">
            <v>52.564999999999998</v>
          </cell>
          <cell r="Q5199">
            <v>41.752000000000002</v>
          </cell>
          <cell r="R5199">
            <v>41.752000000000002</v>
          </cell>
        </row>
        <row r="5200">
          <cell r="A5200" t="str">
            <v xml:space="preserve">СЛАВЯНСКАЯ 50 </v>
          </cell>
          <cell r="B5200" t="str">
            <v xml:space="preserve">Славянская 32 </v>
          </cell>
          <cell r="C5200" t="str">
            <v xml:space="preserve">Жилзаказчик </v>
          </cell>
          <cell r="D5200">
            <v>427.2</v>
          </cell>
          <cell r="E5200">
            <v>1170</v>
          </cell>
          <cell r="F5200">
            <v>1413</v>
          </cell>
          <cell r="G5200">
            <v>0.61</v>
          </cell>
          <cell r="H5200">
            <v>1.19</v>
          </cell>
          <cell r="I5200">
            <v>4.5999999999999996</v>
          </cell>
          <cell r="J5200" t="str">
            <v xml:space="preserve">2 </v>
          </cell>
          <cell r="K5200">
            <v>167</v>
          </cell>
          <cell r="L5200">
            <v>3.9719999999999998E-2</v>
          </cell>
          <cell r="M5200">
            <v>-19</v>
          </cell>
          <cell r="N5200">
            <v>18</v>
          </cell>
          <cell r="O5200">
            <v>1</v>
          </cell>
          <cell r="P5200">
            <v>47.935000000000002</v>
          </cell>
          <cell r="Q5200">
            <v>49.048999999999999</v>
          </cell>
          <cell r="R5200">
            <v>49.048999999999999</v>
          </cell>
        </row>
        <row r="5201">
          <cell r="A5201" t="str">
            <v xml:space="preserve">СЛАВЯНСКАЯ 50 </v>
          </cell>
          <cell r="B5201" t="str">
            <v xml:space="preserve">Славянская 34 </v>
          </cell>
          <cell r="C5201" t="str">
            <v xml:space="preserve">Жилзаказчик </v>
          </cell>
          <cell r="D5201">
            <v>302.5</v>
          </cell>
          <cell r="E5201">
            <v>1164</v>
          </cell>
          <cell r="F5201">
            <v>1217</v>
          </cell>
          <cell r="G5201">
            <v>0.61</v>
          </cell>
          <cell r="H5201">
            <v>1.19</v>
          </cell>
          <cell r="I5201">
            <v>4.5999999999999996</v>
          </cell>
          <cell r="J5201" t="str">
            <v xml:space="preserve">2 </v>
          </cell>
          <cell r="K5201">
            <v>167</v>
          </cell>
          <cell r="L5201">
            <v>3.4322999999999999E-2</v>
          </cell>
          <cell r="M5201">
            <v>-19</v>
          </cell>
          <cell r="N5201">
            <v>18</v>
          </cell>
          <cell r="O5201">
            <v>1</v>
          </cell>
          <cell r="P5201">
            <v>47.847000000000001</v>
          </cell>
          <cell r="Q5201">
            <v>38.540999999999997</v>
          </cell>
          <cell r="R5201">
            <v>38.540999999999997</v>
          </cell>
        </row>
        <row r="5202">
          <cell r="A5202" t="str">
            <v xml:space="preserve">СЛАВЯНСКАЯ 50 </v>
          </cell>
          <cell r="B5202" t="str">
            <v xml:space="preserve">Славянская 36 </v>
          </cell>
          <cell r="C5202" t="str">
            <v xml:space="preserve">Жилзаказчик </v>
          </cell>
          <cell r="D5202">
            <v>409.2</v>
          </cell>
          <cell r="E5202">
            <v>1272</v>
          </cell>
          <cell r="F5202">
            <v>1373</v>
          </cell>
          <cell r="G5202">
            <v>0.59</v>
          </cell>
          <cell r="H5202">
            <v>1.19</v>
          </cell>
          <cell r="I5202">
            <v>4.5999999999999996</v>
          </cell>
          <cell r="J5202" t="str">
            <v xml:space="preserve">2 </v>
          </cell>
          <cell r="K5202">
            <v>167</v>
          </cell>
          <cell r="L5202">
            <v>3.7767000000000002E-2</v>
          </cell>
          <cell r="M5202">
            <v>-19</v>
          </cell>
          <cell r="N5202">
            <v>18</v>
          </cell>
          <cell r="O5202">
            <v>1</v>
          </cell>
          <cell r="P5202">
            <v>51.003</v>
          </cell>
          <cell r="Q5202">
            <v>50.536000000000001</v>
          </cell>
          <cell r="R5202">
            <v>50.536000000000001</v>
          </cell>
        </row>
        <row r="5203">
          <cell r="A5203" t="str">
            <v xml:space="preserve">СЛАВЯНСКАЯ 50 </v>
          </cell>
          <cell r="B5203" t="str">
            <v xml:space="preserve">Славянская 42 </v>
          </cell>
          <cell r="C5203" t="str">
            <v xml:space="preserve">Жилзаказчик </v>
          </cell>
          <cell r="D5203">
            <v>916.2</v>
          </cell>
          <cell r="E5203">
            <v>3913</v>
          </cell>
          <cell r="F5203">
            <v>3910</v>
          </cell>
          <cell r="G5203">
            <v>0.47</v>
          </cell>
          <cell r="H5203">
            <v>1.19</v>
          </cell>
          <cell r="I5203">
            <v>4.5999999999999996</v>
          </cell>
          <cell r="J5203" t="str">
            <v xml:space="preserve">3 </v>
          </cell>
          <cell r="K5203">
            <v>167</v>
          </cell>
          <cell r="L5203">
            <v>8.560799999999999E-2</v>
          </cell>
          <cell r="M5203">
            <v>-19</v>
          </cell>
          <cell r="N5203">
            <v>18</v>
          </cell>
          <cell r="O5203">
            <v>1</v>
          </cell>
          <cell r="P5203">
            <v>124.98699999999999</v>
          </cell>
          <cell r="Q5203">
            <v>121.55500000000001</v>
          </cell>
          <cell r="R5203">
            <v>121.55500000000001</v>
          </cell>
        </row>
        <row r="5204">
          <cell r="A5204" t="str">
            <v xml:space="preserve">СЛАВЯНСКАЯ 50 </v>
          </cell>
          <cell r="B5204" t="str">
            <v xml:space="preserve">Славянская 44 </v>
          </cell>
          <cell r="C5204" t="str">
            <v xml:space="preserve">Жилзаказчик </v>
          </cell>
          <cell r="D5204">
            <v>920.9</v>
          </cell>
          <cell r="E5204">
            <v>3864</v>
          </cell>
          <cell r="F5204">
            <v>3861</v>
          </cell>
          <cell r="G5204">
            <v>0.49</v>
          </cell>
          <cell r="H5204">
            <v>1.19</v>
          </cell>
          <cell r="I5204">
            <v>4.5999999999999996</v>
          </cell>
          <cell r="J5204" t="str">
            <v xml:space="preserve">3 </v>
          </cell>
          <cell r="K5204">
            <v>167</v>
          </cell>
          <cell r="L5204">
            <v>8.775899999999999E-2</v>
          </cell>
          <cell r="M5204">
            <v>-19</v>
          </cell>
          <cell r="N5204">
            <v>18</v>
          </cell>
          <cell r="O5204">
            <v>1</v>
          </cell>
          <cell r="P5204">
            <v>128.126</v>
          </cell>
          <cell r="Q5204">
            <v>122.179</v>
          </cell>
          <cell r="R5204">
            <v>122.179</v>
          </cell>
        </row>
        <row r="5205">
          <cell r="A5205" t="str">
            <v xml:space="preserve">СЛАВЯНСКАЯ 50 </v>
          </cell>
          <cell r="B5205" t="str">
            <v xml:space="preserve">Славянская 46 </v>
          </cell>
          <cell r="C5205" t="str">
            <v xml:space="preserve">Жилзаказчик </v>
          </cell>
          <cell r="D5205">
            <v>929.5</v>
          </cell>
          <cell r="E5205">
            <v>3810</v>
          </cell>
          <cell r="F5205">
            <v>3807</v>
          </cell>
          <cell r="G5205">
            <v>0.47</v>
          </cell>
          <cell r="H5205">
            <v>1.19</v>
          </cell>
          <cell r="I5205">
            <v>4.5999999999999996</v>
          </cell>
          <cell r="J5205" t="str">
            <v xml:space="preserve">3 </v>
          </cell>
          <cell r="K5205">
            <v>167</v>
          </cell>
          <cell r="L5205">
            <v>8.3706000000000003E-2</v>
          </cell>
          <cell r="M5205">
            <v>-19</v>
          </cell>
          <cell r="N5205">
            <v>18</v>
          </cell>
          <cell r="O5205">
            <v>1</v>
          </cell>
          <cell r="P5205">
            <v>122.21</v>
          </cell>
          <cell r="Q5205">
            <v>123.318</v>
          </cell>
          <cell r="R5205">
            <v>123.318</v>
          </cell>
        </row>
        <row r="5206">
          <cell r="A5206" t="str">
            <v xml:space="preserve">СЛАВЯНСКАЯ 50 </v>
          </cell>
          <cell r="B5206" t="str">
            <v xml:space="preserve">Славянский пр 10 </v>
          </cell>
          <cell r="C5206" t="str">
            <v xml:space="preserve">Жилзаказчик </v>
          </cell>
          <cell r="D5206">
            <v>307.2</v>
          </cell>
          <cell r="E5206">
            <v>1427</v>
          </cell>
          <cell r="F5206">
            <v>1426.23</v>
          </cell>
          <cell r="G5206">
            <v>0.53</v>
          </cell>
          <cell r="H5206">
            <v>1.19</v>
          </cell>
          <cell r="I5206">
            <v>4.5999999999999996</v>
          </cell>
          <cell r="J5206" t="str">
            <v xml:space="preserve">1 </v>
          </cell>
          <cell r="K5206">
            <v>167</v>
          </cell>
          <cell r="L5206">
            <v>3.5063999999999998E-2</v>
          </cell>
          <cell r="M5206">
            <v>-19</v>
          </cell>
          <cell r="N5206">
            <v>18</v>
          </cell>
          <cell r="O5206">
            <v>1</v>
          </cell>
          <cell r="P5206">
            <v>51.191000000000003</v>
          </cell>
          <cell r="Q5206">
            <v>40.756999999999998</v>
          </cell>
          <cell r="R5206">
            <v>40.756999999999998</v>
          </cell>
        </row>
        <row r="5207">
          <cell r="A5207" t="str">
            <v xml:space="preserve">СЛАВЯНСКАЯ 50 </v>
          </cell>
          <cell r="B5207" t="str">
            <v xml:space="preserve">Толбухина 81 </v>
          </cell>
          <cell r="C5207" t="str">
            <v xml:space="preserve">Жилзаказчик </v>
          </cell>
          <cell r="D5207">
            <v>2546.8000000000002</v>
          </cell>
          <cell r="E5207">
            <v>9656</v>
          </cell>
          <cell r="F5207">
            <v>9690.0400000000009</v>
          </cell>
          <cell r="G5207">
            <v>0.38</v>
          </cell>
          <cell r="H5207">
            <v>1.19</v>
          </cell>
          <cell r="I5207">
            <v>4.5999999999999996</v>
          </cell>
          <cell r="J5207" t="str">
            <v xml:space="preserve">5 </v>
          </cell>
          <cell r="K5207">
            <v>167</v>
          </cell>
          <cell r="L5207">
            <v>0.16900899999999999</v>
          </cell>
          <cell r="M5207">
            <v>-19</v>
          </cell>
          <cell r="N5207">
            <v>18</v>
          </cell>
          <cell r="O5207">
            <v>1</v>
          </cell>
          <cell r="P5207">
            <v>246.74799999999999</v>
          </cell>
          <cell r="Q5207">
            <v>253.41300000000001</v>
          </cell>
          <cell r="R5207">
            <v>253.41300000000001</v>
          </cell>
        </row>
        <row r="5208">
          <cell r="A5208" t="str">
            <v xml:space="preserve">СЛАВЯНСКАЯ 50 </v>
          </cell>
          <cell r="B5208" t="str">
            <v xml:space="preserve">Анапская 22 </v>
          </cell>
          <cell r="C5208" t="str">
            <v xml:space="preserve">Жилзаказчик </v>
          </cell>
          <cell r="D5208">
            <v>2808.5</v>
          </cell>
          <cell r="E5208">
            <v>11451</v>
          </cell>
          <cell r="F5208">
            <v>11187.42</v>
          </cell>
          <cell r="G5208">
            <v>0.38</v>
          </cell>
          <cell r="H5208">
            <v>1.19</v>
          </cell>
          <cell r="I5208">
            <v>4.5999999999999996</v>
          </cell>
          <cell r="J5208" t="str">
            <v xml:space="preserve">5 </v>
          </cell>
          <cell r="K5208">
            <v>167</v>
          </cell>
          <cell r="L5208">
            <v>0.198208</v>
          </cell>
          <cell r="M5208">
            <v>-19</v>
          </cell>
          <cell r="N5208">
            <v>18</v>
          </cell>
          <cell r="O5208">
            <v>1</v>
          </cell>
          <cell r="P5208">
            <v>280.51400000000001</v>
          </cell>
          <cell r="Q5208">
            <v>270.875</v>
          </cell>
          <cell r="R5208">
            <v>270.875</v>
          </cell>
        </row>
        <row r="5209">
          <cell r="A5209" t="str">
            <v xml:space="preserve">СЛАВЯНСКАЯ 50 </v>
          </cell>
          <cell r="B5209" t="str">
            <v xml:space="preserve">Анапская 24 </v>
          </cell>
          <cell r="C5209" t="str">
            <v xml:space="preserve">Жилзаказчик </v>
          </cell>
          <cell r="D5209">
            <v>2907.8</v>
          </cell>
          <cell r="E5209">
            <v>11443</v>
          </cell>
          <cell r="F5209">
            <v>11438</v>
          </cell>
          <cell r="G5209">
            <v>0.38</v>
          </cell>
          <cell r="H5209">
            <v>1.19</v>
          </cell>
          <cell r="I5209">
            <v>4.5999999999999996</v>
          </cell>
          <cell r="J5209" t="str">
            <v xml:space="preserve">5 </v>
          </cell>
          <cell r="K5209">
            <v>167</v>
          </cell>
          <cell r="L5209">
            <v>0.20161799999999999</v>
          </cell>
          <cell r="M5209">
            <v>-19</v>
          </cell>
          <cell r="N5209">
            <v>18</v>
          </cell>
          <cell r="O5209">
            <v>1</v>
          </cell>
          <cell r="P5209">
            <v>294.35899999999998</v>
          </cell>
          <cell r="Q5209">
            <v>289.33300000000003</v>
          </cell>
          <cell r="R5209">
            <v>289.33300000000003</v>
          </cell>
        </row>
        <row r="5210">
          <cell r="A5210" t="str">
            <v xml:space="preserve">СЛАВЯНСКАЯ 50 </v>
          </cell>
          <cell r="B5210" t="str">
            <v xml:space="preserve">Анапская 9/1 контора </v>
          </cell>
          <cell r="C5210" t="str">
            <v xml:space="preserve">Прочие </v>
          </cell>
          <cell r="D5210">
            <v>38.409999999999997</v>
          </cell>
          <cell r="E5210">
            <v>59</v>
          </cell>
          <cell r="F5210">
            <v>172.86</v>
          </cell>
          <cell r="G5210">
            <v>0.43</v>
          </cell>
          <cell r="H5210">
            <v>1.19</v>
          </cell>
          <cell r="I5210">
            <v>4.5999999999999996</v>
          </cell>
          <cell r="J5210" t="str">
            <v xml:space="preserve"> </v>
          </cell>
          <cell r="K5210">
            <v>167</v>
          </cell>
          <cell r="L5210">
            <v>3.4479999999999997E-3</v>
          </cell>
          <cell r="M5210">
            <v>-19</v>
          </cell>
          <cell r="N5210">
            <v>18</v>
          </cell>
          <cell r="O5210">
            <v>1</v>
          </cell>
          <cell r="P5210">
            <v>5.0339999999999998</v>
          </cell>
          <cell r="Q5210">
            <v>0</v>
          </cell>
          <cell r="R5210">
            <v>5.0339999999999998</v>
          </cell>
        </row>
        <row r="5211">
          <cell r="A5211" t="str">
            <v xml:space="preserve">Итого по котельной </v>
          </cell>
          <cell r="B5211" t="str">
            <v xml:space="preserve">собственное ---------------------------- </v>
          </cell>
          <cell r="C5211" t="str">
            <v xml:space="preserve">По всем группам </v>
          </cell>
          <cell r="D5211">
            <v>35103.33</v>
          </cell>
          <cell r="E5211">
            <v>108055</v>
          </cell>
          <cell r="F5211">
            <v>143446.77999999997</v>
          </cell>
          <cell r="H5211">
            <v>1.19</v>
          </cell>
          <cell r="L5211">
            <v>2.7570480000000006</v>
          </cell>
          <cell r="P5211">
            <v>4050.145</v>
          </cell>
          <cell r="Q5211">
            <v>3563.3960000000002</v>
          </cell>
          <cell r="R5211">
            <v>3879.5770000000002</v>
          </cell>
        </row>
        <row r="5212">
          <cell r="A5212" t="str">
            <v xml:space="preserve"> </v>
          </cell>
          <cell r="B5212" t="str">
            <v xml:space="preserve"> </v>
          </cell>
          <cell r="C5212" t="str">
            <v xml:space="preserve">Бюджет </v>
          </cell>
          <cell r="D5212">
            <v>2337.2200000000003</v>
          </cell>
          <cell r="E5212">
            <v>6248</v>
          </cell>
          <cell r="F5212">
            <v>10517.45</v>
          </cell>
          <cell r="H5212">
            <v>1.19</v>
          </cell>
          <cell r="L5212">
            <v>0.19605299999999998</v>
          </cell>
          <cell r="P5212">
            <v>311.14699999999993</v>
          </cell>
          <cell r="Q5212">
            <v>0</v>
          </cell>
          <cell r="R5212">
            <v>311.14699999999993</v>
          </cell>
        </row>
        <row r="5213">
          <cell r="A5213" t="str">
            <v xml:space="preserve"> </v>
          </cell>
          <cell r="B5213" t="str">
            <v xml:space="preserve"> </v>
          </cell>
          <cell r="C5213" t="str">
            <v xml:space="preserve">"Население" в т.ч. "Жилзаказчик" </v>
          </cell>
          <cell r="D5213">
            <v>32727.699999999997</v>
          </cell>
          <cell r="E5213">
            <v>101748</v>
          </cell>
          <cell r="F5213">
            <v>132756.47</v>
          </cell>
          <cell r="H5213">
            <v>1.19</v>
          </cell>
          <cell r="L5213">
            <v>2.5575470000000005</v>
          </cell>
          <cell r="P5213">
            <v>3733.9639999999999</v>
          </cell>
          <cell r="Q5213">
            <v>3563.3960000000002</v>
          </cell>
          <cell r="R5213">
            <v>3563.3960000000002</v>
          </cell>
        </row>
        <row r="5214">
          <cell r="A5214" t="str">
            <v xml:space="preserve"> </v>
          </cell>
          <cell r="B5214" t="str">
            <v xml:space="preserve"> </v>
          </cell>
          <cell r="C5214" t="str">
            <v xml:space="preserve">Жилзаказчик </v>
          </cell>
          <cell r="D5214">
            <v>18391.3</v>
          </cell>
          <cell r="E5214">
            <v>74605</v>
          </cell>
          <cell r="F5214">
            <v>73991.490000000005</v>
          </cell>
          <cell r="H5214">
            <v>1.19</v>
          </cell>
          <cell r="L5214">
            <v>1.5217970000000001</v>
          </cell>
          <cell r="P5214">
            <v>2221.7860000000001</v>
          </cell>
          <cell r="Q5214">
            <v>2125.1490000000003</v>
          </cell>
          <cell r="R5214">
            <v>2125.1490000000003</v>
          </cell>
        </row>
        <row r="5215">
          <cell r="A5215" t="str">
            <v xml:space="preserve"> </v>
          </cell>
          <cell r="B5215" t="str">
            <v xml:space="preserve"> </v>
          </cell>
          <cell r="C5215" t="str">
            <v xml:space="preserve">Прочие </v>
          </cell>
          <cell r="D5215">
            <v>38.409999999999997</v>
          </cell>
          <cell r="E5215">
            <v>59</v>
          </cell>
          <cell r="F5215">
            <v>172.86</v>
          </cell>
          <cell r="H5215">
            <v>1.19</v>
          </cell>
          <cell r="L5215">
            <v>3.4479999999999997E-3</v>
          </cell>
          <cell r="P5215">
            <v>5.0339999999999998</v>
          </cell>
          <cell r="Q5215">
            <v>0</v>
          </cell>
          <cell r="R5215">
            <v>5.0339999999999998</v>
          </cell>
        </row>
        <row r="5216">
          <cell r="A5216" t="str">
            <v>Тепловые потери в наружных сетях потребителей</v>
          </cell>
          <cell r="H5216">
            <v>1.19</v>
          </cell>
        </row>
        <row r="5217">
          <cell r="A5217" t="str">
            <v xml:space="preserve">Свободн.76/2 </v>
          </cell>
          <cell r="B5217" t="str">
            <v xml:space="preserve">Свободная 74 </v>
          </cell>
          <cell r="C5217" t="str">
            <v xml:space="preserve">Жилзаказчик </v>
          </cell>
          <cell r="D5217">
            <v>3158.9</v>
          </cell>
          <cell r="E5217">
            <v>11947</v>
          </cell>
          <cell r="F5217">
            <v>11942</v>
          </cell>
          <cell r="G5217">
            <v>0.38</v>
          </cell>
          <cell r="H5217">
            <v>1.19</v>
          </cell>
          <cell r="I5217">
            <v>4.5999999999999996</v>
          </cell>
          <cell r="J5217" t="str">
            <v xml:space="preserve">5 </v>
          </cell>
          <cell r="K5217">
            <v>167</v>
          </cell>
          <cell r="L5217">
            <v>0.21050199999999999</v>
          </cell>
          <cell r="M5217">
            <v>-19</v>
          </cell>
          <cell r="N5217">
            <v>18</v>
          </cell>
          <cell r="O5217">
            <v>1</v>
          </cell>
          <cell r="P5217">
            <v>307.32900000000001</v>
          </cell>
          <cell r="Q5217">
            <v>314.32</v>
          </cell>
          <cell r="R5217">
            <v>314.32</v>
          </cell>
        </row>
        <row r="5218">
          <cell r="A5218" t="str">
            <v xml:space="preserve">Свободн.76/2 </v>
          </cell>
          <cell r="B5218" t="str">
            <v xml:space="preserve">Свободная 76 общ. </v>
          </cell>
          <cell r="C5218" t="str">
            <v xml:space="preserve">Жилзаказчик </v>
          </cell>
          <cell r="D5218">
            <v>1940.7</v>
          </cell>
          <cell r="E5218">
            <v>7285</v>
          </cell>
          <cell r="F5218">
            <v>7280</v>
          </cell>
          <cell r="G5218">
            <v>0.42</v>
          </cell>
          <cell r="H5218">
            <v>1.19</v>
          </cell>
          <cell r="I5218">
            <v>4.5999999999999996</v>
          </cell>
          <cell r="J5218" t="str">
            <v xml:space="preserve">5 </v>
          </cell>
          <cell r="K5218">
            <v>167</v>
          </cell>
          <cell r="L5218">
            <v>0.14088699999999998</v>
          </cell>
          <cell r="M5218">
            <v>-19</v>
          </cell>
          <cell r="N5218">
            <v>18</v>
          </cell>
          <cell r="O5218">
            <v>1</v>
          </cell>
          <cell r="P5218">
            <v>205.69200000000001</v>
          </cell>
          <cell r="Q5218">
            <v>193.108</v>
          </cell>
          <cell r="R5218">
            <v>193.108</v>
          </cell>
        </row>
        <row r="5219">
          <cell r="A5219" t="str">
            <v xml:space="preserve">Свободн.76/2 </v>
          </cell>
          <cell r="B5219" t="str">
            <v xml:space="preserve">Стасова 102 </v>
          </cell>
          <cell r="C5219" t="str">
            <v xml:space="preserve">Жилзаказчик </v>
          </cell>
          <cell r="D5219">
            <v>4974.63</v>
          </cell>
          <cell r="E5219">
            <v>23608</v>
          </cell>
          <cell r="F5219">
            <v>23666.2</v>
          </cell>
          <cell r="G5219">
            <v>0.37</v>
          </cell>
          <cell r="H5219">
            <v>1.19</v>
          </cell>
          <cell r="I5219">
            <v>4.5999999999999996</v>
          </cell>
          <cell r="J5219" t="str">
            <v xml:space="preserve">9 </v>
          </cell>
          <cell r="K5219">
            <v>167</v>
          </cell>
          <cell r="L5219">
            <v>0.40618599999999999</v>
          </cell>
          <cell r="M5219">
            <v>-19</v>
          </cell>
          <cell r="N5219">
            <v>18</v>
          </cell>
          <cell r="O5219">
            <v>1</v>
          </cell>
          <cell r="P5219">
            <v>591.33900000000006</v>
          </cell>
          <cell r="Q5219">
            <v>493.50799999999998</v>
          </cell>
          <cell r="R5219">
            <v>493.50799999999998</v>
          </cell>
        </row>
        <row r="5220">
          <cell r="A5220" t="str">
            <v xml:space="preserve">Свободн.76/2 </v>
          </cell>
          <cell r="B5220" t="str">
            <v xml:space="preserve">Стасова 132 </v>
          </cell>
          <cell r="C5220" t="str">
            <v xml:space="preserve">Жилзаказчик </v>
          </cell>
          <cell r="D5220">
            <v>2844.6</v>
          </cell>
          <cell r="E5220">
            <v>10778</v>
          </cell>
          <cell r="F5220">
            <v>10953.85</v>
          </cell>
          <cell r="G5220">
            <v>0.38</v>
          </cell>
          <cell r="H5220">
            <v>1.19</v>
          </cell>
          <cell r="I5220">
            <v>4.5999999999999996</v>
          </cell>
          <cell r="J5220" t="str">
            <v xml:space="preserve">5 </v>
          </cell>
          <cell r="K5220">
            <v>167</v>
          </cell>
          <cell r="L5220">
            <v>0.19410000000000002</v>
          </cell>
          <cell r="M5220">
            <v>-19</v>
          </cell>
          <cell r="N5220">
            <v>18</v>
          </cell>
          <cell r="O5220">
            <v>1</v>
          </cell>
          <cell r="P5220">
            <v>278.70100000000002</v>
          </cell>
          <cell r="Q5220">
            <v>279.04599999999999</v>
          </cell>
          <cell r="R5220">
            <v>279.04599999999999</v>
          </cell>
        </row>
        <row r="5221">
          <cell r="A5221" t="str">
            <v xml:space="preserve">Свободн.76/2 </v>
          </cell>
          <cell r="B5221" t="str">
            <v xml:space="preserve">Стасова 130 ж/д </v>
          </cell>
          <cell r="C5221" t="str">
            <v xml:space="preserve">Население </v>
          </cell>
          <cell r="D5221">
            <v>2687.3</v>
          </cell>
          <cell r="E5221">
            <v>10802</v>
          </cell>
          <cell r="F5221">
            <v>10802</v>
          </cell>
          <cell r="G5221">
            <v>0.38200000000000001</v>
          </cell>
          <cell r="H5221">
            <v>1.19</v>
          </cell>
          <cell r="I5221">
            <v>4.5999999999999996</v>
          </cell>
          <cell r="J5221" t="str">
            <v xml:space="preserve">5 </v>
          </cell>
          <cell r="K5221">
            <v>167</v>
          </cell>
          <cell r="L5221">
            <v>0.194546</v>
          </cell>
          <cell r="M5221">
            <v>-19</v>
          </cell>
          <cell r="N5221">
            <v>18</v>
          </cell>
          <cell r="O5221">
            <v>1</v>
          </cell>
          <cell r="P5221">
            <v>284.03199999999998</v>
          </cell>
          <cell r="Q5221">
            <v>267.39299999999997</v>
          </cell>
          <cell r="R5221">
            <v>267.39299999999997</v>
          </cell>
        </row>
        <row r="5222">
          <cell r="A5222" t="str">
            <v xml:space="preserve">Итого по котельной </v>
          </cell>
          <cell r="B5222" t="str">
            <v xml:space="preserve">собственное ---------------------------- </v>
          </cell>
          <cell r="C5222" t="str">
            <v xml:space="preserve">По всем группам </v>
          </cell>
          <cell r="D5222">
            <v>15606.129999999997</v>
          </cell>
          <cell r="E5222">
            <v>64668</v>
          </cell>
          <cell r="F5222">
            <v>64644.05</v>
          </cell>
          <cell r="H5222">
            <v>1.19</v>
          </cell>
          <cell r="L5222">
            <v>1.1462209999999999</v>
          </cell>
          <cell r="P5222">
            <v>1673.4560000000001</v>
          </cell>
          <cell r="Q5222">
            <v>1547.375</v>
          </cell>
          <cell r="R5222">
            <v>1547.375</v>
          </cell>
        </row>
        <row r="5223">
          <cell r="A5223" t="str">
            <v xml:space="preserve"> </v>
          </cell>
          <cell r="B5223" t="str">
            <v xml:space="preserve"> </v>
          </cell>
          <cell r="C5223" t="str">
            <v xml:space="preserve">"Население" в т.ч. "Жилзаказчик" </v>
          </cell>
          <cell r="D5223">
            <v>15606.129999999997</v>
          </cell>
          <cell r="E5223">
            <v>64668</v>
          </cell>
          <cell r="F5223">
            <v>64644.05</v>
          </cell>
          <cell r="H5223">
            <v>1.19</v>
          </cell>
          <cell r="L5223">
            <v>1.1462209999999999</v>
          </cell>
          <cell r="P5223">
            <v>1673.4560000000001</v>
          </cell>
          <cell r="Q5223">
            <v>1547.375</v>
          </cell>
          <cell r="R5223">
            <v>1547.375</v>
          </cell>
        </row>
        <row r="5224">
          <cell r="A5224" t="str">
            <v xml:space="preserve"> </v>
          </cell>
          <cell r="B5224" t="str">
            <v xml:space="preserve"> </v>
          </cell>
          <cell r="C5224" t="str">
            <v xml:space="preserve">Жилзаказчик </v>
          </cell>
          <cell r="D5224">
            <v>12918.829999999996</v>
          </cell>
          <cell r="E5224">
            <v>53866</v>
          </cell>
          <cell r="F5224">
            <v>53842.05</v>
          </cell>
          <cell r="H5224">
            <v>1.19</v>
          </cell>
          <cell r="L5224">
            <v>0.95167499999999994</v>
          </cell>
          <cell r="P5224">
            <v>1389.4240000000002</v>
          </cell>
          <cell r="Q5224">
            <v>1279.982</v>
          </cell>
          <cell r="R5224">
            <v>1279.982</v>
          </cell>
        </row>
        <row r="5225">
          <cell r="A5225" t="str">
            <v xml:space="preserve">Свободная 53 </v>
          </cell>
          <cell r="B5225" t="str">
            <v xml:space="preserve">1-й пр Айвазовского 30 ж/д </v>
          </cell>
          <cell r="C5225" t="str">
            <v xml:space="preserve">Население </v>
          </cell>
          <cell r="D5225">
            <v>4952.7</v>
          </cell>
          <cell r="E5225">
            <v>22287</v>
          </cell>
          <cell r="F5225">
            <v>22287.18</v>
          </cell>
          <cell r="G5225">
            <v>0.36</v>
          </cell>
          <cell r="H5225">
            <v>1.19</v>
          </cell>
          <cell r="I5225">
            <v>4.5999999999999996</v>
          </cell>
          <cell r="J5225" t="str">
            <v xml:space="preserve">5 </v>
          </cell>
          <cell r="K5225">
            <v>167</v>
          </cell>
          <cell r="L5225">
            <v>0.37218000000000001</v>
          </cell>
          <cell r="M5225">
            <v>-19</v>
          </cell>
          <cell r="N5225">
            <v>18</v>
          </cell>
          <cell r="O5225">
            <v>1</v>
          </cell>
          <cell r="P5225">
            <v>543.37400000000002</v>
          </cell>
          <cell r="Q5225">
            <v>492.81200000000001</v>
          </cell>
          <cell r="R5225">
            <v>492.81200000000001</v>
          </cell>
        </row>
        <row r="5226">
          <cell r="A5226" t="str">
            <v xml:space="preserve">Свободная 53 </v>
          </cell>
          <cell r="B5226" t="str">
            <v xml:space="preserve">1й Айвазовского пр 18/4 Фильмотека-Ипц </v>
          </cell>
          <cell r="C5226" t="str">
            <v xml:space="preserve">Бюджет </v>
          </cell>
          <cell r="D5226">
            <v>241</v>
          </cell>
          <cell r="E5226">
            <v>0</v>
          </cell>
          <cell r="F5226">
            <v>1006.2</v>
          </cell>
          <cell r="G5226">
            <v>0.43</v>
          </cell>
          <cell r="H5226">
            <v>1.19</v>
          </cell>
          <cell r="I5226">
            <v>4.5999999999999996</v>
          </cell>
          <cell r="J5226" t="str">
            <v xml:space="preserve"> </v>
          </cell>
          <cell r="K5226">
            <v>167</v>
          </cell>
          <cell r="L5226">
            <v>2.0070000000000001E-2</v>
          </cell>
          <cell r="M5226">
            <v>-19</v>
          </cell>
          <cell r="N5226">
            <v>18</v>
          </cell>
          <cell r="O5226">
            <v>1</v>
          </cell>
          <cell r="P5226">
            <v>29.302</v>
          </cell>
          <cell r="Q5226">
            <v>0</v>
          </cell>
          <cell r="R5226">
            <v>29.302</v>
          </cell>
        </row>
        <row r="5227">
          <cell r="A5227" t="str">
            <v xml:space="preserve">Свободная 53 </v>
          </cell>
          <cell r="B5227" t="str">
            <v xml:space="preserve">Свободная 51 </v>
          </cell>
          <cell r="C5227" t="str">
            <v xml:space="preserve">Бюджет </v>
          </cell>
          <cell r="D5227">
            <v>4968.6099999999997</v>
          </cell>
          <cell r="E5227">
            <v>21253</v>
          </cell>
          <cell r="F5227">
            <v>22358.75</v>
          </cell>
          <cell r="G5227">
            <v>0.33</v>
          </cell>
          <cell r="H5227">
            <v>1.19</v>
          </cell>
          <cell r="I5227">
            <v>4.5999999999999996</v>
          </cell>
          <cell r="J5227" t="str">
            <v xml:space="preserve"> </v>
          </cell>
          <cell r="K5227">
            <v>167</v>
          </cell>
          <cell r="L5227">
            <v>0.32376000000000005</v>
          </cell>
          <cell r="M5227">
            <v>-19</v>
          </cell>
          <cell r="N5227">
            <v>16</v>
          </cell>
          <cell r="O5227">
            <v>1</v>
          </cell>
          <cell r="P5227">
            <v>425.54300000000001</v>
          </cell>
          <cell r="Q5227">
            <v>0</v>
          </cell>
          <cell r="R5227">
            <v>425.54300000000001</v>
          </cell>
        </row>
        <row r="5228">
          <cell r="A5228" t="str">
            <v xml:space="preserve">Свободная 53 </v>
          </cell>
          <cell r="B5228" t="str">
            <v xml:space="preserve">1й Айвазовского Пр 20/3 кв 3 </v>
          </cell>
          <cell r="C5228" t="str">
            <v xml:space="preserve">Население </v>
          </cell>
          <cell r="D5228">
            <v>38.700000000000003</v>
          </cell>
          <cell r="E5228">
            <v>139</v>
          </cell>
          <cell r="F5228">
            <v>107.09</v>
          </cell>
          <cell r="G5228">
            <v>0.92</v>
          </cell>
          <cell r="H5228">
            <v>1.19</v>
          </cell>
          <cell r="I5228">
            <v>4.5999999999999996</v>
          </cell>
          <cell r="J5228" t="str">
            <v xml:space="preserve">1 </v>
          </cell>
          <cell r="K5228">
            <v>167</v>
          </cell>
          <cell r="L5228">
            <v>4.5700000000000003E-3</v>
          </cell>
          <cell r="M5228">
            <v>-19</v>
          </cell>
          <cell r="N5228">
            <v>18</v>
          </cell>
          <cell r="O5228">
            <v>1</v>
          </cell>
          <cell r="P5228">
            <v>6.6710000000000003</v>
          </cell>
          <cell r="Q5228">
            <v>5.1360000000000001</v>
          </cell>
          <cell r="R5228">
            <v>5.1360000000000001</v>
          </cell>
        </row>
        <row r="5229">
          <cell r="A5229" t="str">
            <v xml:space="preserve">Свободная 53 </v>
          </cell>
          <cell r="B5229" t="str">
            <v xml:space="preserve">Стасова 117 ж/д </v>
          </cell>
          <cell r="C5229" t="str">
            <v xml:space="preserve">Население </v>
          </cell>
          <cell r="D5229">
            <v>6142.6</v>
          </cell>
          <cell r="E5229">
            <v>25951</v>
          </cell>
          <cell r="F5229">
            <v>25714.25</v>
          </cell>
          <cell r="G5229">
            <v>0.36799999999999999</v>
          </cell>
          <cell r="H5229">
            <v>1.19</v>
          </cell>
          <cell r="I5229">
            <v>4.5999999999999996</v>
          </cell>
          <cell r="J5229" t="str">
            <v xml:space="preserve">9 </v>
          </cell>
          <cell r="K5229">
            <v>167</v>
          </cell>
          <cell r="L5229">
            <v>0.43895199999999995</v>
          </cell>
          <cell r="M5229">
            <v>-19</v>
          </cell>
          <cell r="N5229">
            <v>18</v>
          </cell>
          <cell r="O5229">
            <v>1</v>
          </cell>
          <cell r="P5229">
            <v>640.85900000000004</v>
          </cell>
          <cell r="Q5229">
            <v>611.20899999999995</v>
          </cell>
          <cell r="R5229">
            <v>611.20899999999995</v>
          </cell>
        </row>
        <row r="5230">
          <cell r="A5230" t="str">
            <v xml:space="preserve">Свободная 53 </v>
          </cell>
          <cell r="B5230" t="str">
            <v xml:space="preserve">Айвазовского 50 жд </v>
          </cell>
          <cell r="C5230" t="str">
            <v xml:space="preserve">Население </v>
          </cell>
          <cell r="D5230">
            <v>6045.2</v>
          </cell>
          <cell r="E5230">
            <v>24548</v>
          </cell>
          <cell r="F5230">
            <v>22353.06</v>
          </cell>
          <cell r="G5230">
            <v>0.37</v>
          </cell>
          <cell r="H5230">
            <v>1.19</v>
          </cell>
          <cell r="I5230">
            <v>4.5999999999999996</v>
          </cell>
          <cell r="J5230" t="str">
            <v xml:space="preserve">5 </v>
          </cell>
          <cell r="K5230">
            <v>167</v>
          </cell>
          <cell r="L5230">
            <v>0.38364899999999996</v>
          </cell>
          <cell r="M5230">
            <v>-19</v>
          </cell>
          <cell r="N5230">
            <v>18</v>
          </cell>
          <cell r="O5230">
            <v>1</v>
          </cell>
          <cell r="P5230">
            <v>560.11800000000005</v>
          </cell>
          <cell r="Q5230">
            <v>601.51900000000001</v>
          </cell>
          <cell r="R5230">
            <v>601.51900000000001</v>
          </cell>
        </row>
        <row r="5231">
          <cell r="A5231" t="str">
            <v xml:space="preserve">Свободная 53 </v>
          </cell>
          <cell r="B5231" t="str">
            <v xml:space="preserve">Айвазовского 50 прис к кв 36 </v>
          </cell>
          <cell r="C5231" t="str">
            <v xml:space="preserve">Население </v>
          </cell>
          <cell r="D5231">
            <v>9.4</v>
          </cell>
          <cell r="E5231">
            <v>34</v>
          </cell>
          <cell r="F5231">
            <v>33.93</v>
          </cell>
          <cell r="G5231">
            <v>0.37</v>
          </cell>
          <cell r="H5231">
            <v>1.19</v>
          </cell>
          <cell r="I5231">
            <v>4.5999999999999996</v>
          </cell>
          <cell r="J5231" t="str">
            <v xml:space="preserve">5 </v>
          </cell>
          <cell r="K5231">
            <v>167</v>
          </cell>
          <cell r="L5231">
            <v>5.7699999999999993E-4</v>
          </cell>
          <cell r="M5231">
            <v>-19</v>
          </cell>
          <cell r="N5231">
            <v>18</v>
          </cell>
          <cell r="O5231">
            <v>1</v>
          </cell>
          <cell r="P5231">
            <v>0.84199999999999997</v>
          </cell>
          <cell r="Q5231">
            <v>0.93400000000000005</v>
          </cell>
          <cell r="R5231">
            <v>0.93400000000000005</v>
          </cell>
        </row>
        <row r="5232">
          <cell r="A5232" t="str">
            <v xml:space="preserve">Свободная 53 </v>
          </cell>
          <cell r="B5232" t="str">
            <v xml:space="preserve">1й Айвазовского пр 17 кв 6 жд </v>
          </cell>
          <cell r="C5232" t="str">
            <v xml:space="preserve">Население </v>
          </cell>
          <cell r="D5232">
            <v>10.199999999999999</v>
          </cell>
          <cell r="E5232">
            <v>0</v>
          </cell>
          <cell r="F5232">
            <v>20.62</v>
          </cell>
          <cell r="G5232">
            <v>0.92</v>
          </cell>
          <cell r="H5232">
            <v>1.19</v>
          </cell>
          <cell r="I5232">
            <v>4.5999999999999996</v>
          </cell>
          <cell r="J5232" t="str">
            <v xml:space="preserve">1 </v>
          </cell>
          <cell r="K5232">
            <v>167</v>
          </cell>
          <cell r="L5232">
            <v>8.8000000000000003E-4</v>
          </cell>
          <cell r="M5232">
            <v>-19</v>
          </cell>
          <cell r="N5232">
            <v>18</v>
          </cell>
          <cell r="O5232">
            <v>1</v>
          </cell>
          <cell r="P5232">
            <v>1.2850000000000001</v>
          </cell>
          <cell r="Q5232">
            <v>1.3540000000000001</v>
          </cell>
          <cell r="R5232">
            <v>1.3540000000000001</v>
          </cell>
        </row>
        <row r="5233">
          <cell r="A5233" t="str">
            <v xml:space="preserve">Итого по котельной </v>
          </cell>
          <cell r="B5233" t="str">
            <v xml:space="preserve">собственное ---------------------------- </v>
          </cell>
          <cell r="C5233" t="str">
            <v xml:space="preserve">По всем группам </v>
          </cell>
          <cell r="D5233">
            <v>22408.410000000003</v>
          </cell>
          <cell r="E5233">
            <v>94212</v>
          </cell>
          <cell r="F5233">
            <v>93881.079999999987</v>
          </cell>
          <cell r="H5233">
            <v>1.19</v>
          </cell>
          <cell r="L5233">
            <v>1.544638</v>
          </cell>
          <cell r="P5233">
            <v>2207.9940000000001</v>
          </cell>
          <cell r="Q5233">
            <v>1712.9639999999999</v>
          </cell>
          <cell r="R5233">
            <v>2167.8090000000002</v>
          </cell>
        </row>
        <row r="5234">
          <cell r="A5234" t="str">
            <v xml:space="preserve"> </v>
          </cell>
          <cell r="B5234" t="str">
            <v xml:space="preserve"> </v>
          </cell>
          <cell r="C5234" t="str">
            <v xml:space="preserve">Бюджет </v>
          </cell>
          <cell r="D5234">
            <v>5209.6099999999997</v>
          </cell>
          <cell r="E5234">
            <v>21253</v>
          </cell>
          <cell r="F5234">
            <v>23364.95</v>
          </cell>
          <cell r="H5234">
            <v>1.19</v>
          </cell>
          <cell r="L5234">
            <v>0.34383000000000002</v>
          </cell>
          <cell r="P5234">
            <v>454.84500000000003</v>
          </cell>
          <cell r="Q5234">
            <v>0</v>
          </cell>
          <cell r="R5234">
            <v>454.84500000000003</v>
          </cell>
        </row>
        <row r="5235">
          <cell r="A5235" t="str">
            <v xml:space="preserve"> </v>
          </cell>
          <cell r="B5235" t="str">
            <v xml:space="preserve"> </v>
          </cell>
          <cell r="C5235" t="str">
            <v xml:space="preserve">"Население" в т.ч. "Жилзаказчик" </v>
          </cell>
          <cell r="D5235">
            <v>17198.800000000003</v>
          </cell>
          <cell r="E5235">
            <v>72959</v>
          </cell>
          <cell r="F5235">
            <v>70516.12999999999</v>
          </cell>
          <cell r="H5235">
            <v>1.19</v>
          </cell>
          <cell r="L5235">
            <v>1.2008079999999999</v>
          </cell>
          <cell r="P5235">
            <v>1753.1490000000001</v>
          </cell>
          <cell r="Q5235">
            <v>1712.9639999999999</v>
          </cell>
          <cell r="R5235">
            <v>1712.9639999999999</v>
          </cell>
        </row>
        <row r="5236">
          <cell r="A5236" t="str">
            <v>Тепловые потери в наружных сетях потребителей</v>
          </cell>
          <cell r="H5236">
            <v>1.19</v>
          </cell>
        </row>
        <row r="5237">
          <cell r="A5237" t="str">
            <v xml:space="preserve">Свободы 20 </v>
          </cell>
          <cell r="B5237" t="str">
            <v xml:space="preserve">4Л Нефтяников 5 ж\д </v>
          </cell>
          <cell r="C5237" t="str">
            <v xml:space="preserve">Население </v>
          </cell>
          <cell r="D5237">
            <v>3144.1</v>
          </cell>
          <cell r="E5237">
            <v>12444</v>
          </cell>
          <cell r="F5237">
            <v>12444</v>
          </cell>
          <cell r="G5237">
            <v>0.37556</v>
          </cell>
          <cell r="H5237">
            <v>1.19</v>
          </cell>
          <cell r="I5237">
            <v>4.5999999999999996</v>
          </cell>
          <cell r="J5237" t="str">
            <v xml:space="preserve">5 </v>
          </cell>
          <cell r="K5237">
            <v>167</v>
          </cell>
          <cell r="L5237">
            <v>0.22034000000000001</v>
          </cell>
          <cell r="M5237">
            <v>-19</v>
          </cell>
          <cell r="N5237">
            <v>18</v>
          </cell>
          <cell r="O5237">
            <v>1</v>
          </cell>
          <cell r="P5237">
            <v>321.69299999999998</v>
          </cell>
          <cell r="Q5237">
            <v>312.84899999999999</v>
          </cell>
          <cell r="R5237">
            <v>312.84899999999999</v>
          </cell>
        </row>
        <row r="5238">
          <cell r="A5238" t="str">
            <v xml:space="preserve">Свободы 20 </v>
          </cell>
          <cell r="B5238" t="str">
            <v xml:space="preserve">Строителей 23 адм.зд. </v>
          </cell>
          <cell r="C5238" t="str">
            <v xml:space="preserve">Прочие </v>
          </cell>
          <cell r="D5238">
            <v>291.39999999999998</v>
          </cell>
          <cell r="E5238">
            <v>0</v>
          </cell>
          <cell r="F5238">
            <v>2145.75</v>
          </cell>
          <cell r="G5238">
            <v>0.43</v>
          </cell>
          <cell r="H5238">
            <v>1.19</v>
          </cell>
          <cell r="I5238">
            <v>4.5999999999999996</v>
          </cell>
          <cell r="J5238" t="str">
            <v xml:space="preserve"> </v>
          </cell>
          <cell r="K5238">
            <v>167</v>
          </cell>
          <cell r="L5238">
            <v>4.2800000000000005E-2</v>
          </cell>
          <cell r="M5238">
            <v>-19</v>
          </cell>
          <cell r="N5238">
            <v>18</v>
          </cell>
          <cell r="O5238">
            <v>1</v>
          </cell>
          <cell r="P5238">
            <v>62.487000000000002</v>
          </cell>
          <cell r="Q5238">
            <v>0</v>
          </cell>
          <cell r="R5238">
            <v>62.487000000000002</v>
          </cell>
        </row>
        <row r="5239">
          <cell r="A5239" t="str">
            <v xml:space="preserve">Свободы 20 </v>
          </cell>
          <cell r="B5239" t="str">
            <v xml:space="preserve">Ш Нефтяников 53 Адм.зд. </v>
          </cell>
          <cell r="C5239" t="str">
            <v xml:space="preserve">Прочие </v>
          </cell>
          <cell r="D5239">
            <v>1434.7</v>
          </cell>
          <cell r="E5239">
            <v>4848</v>
          </cell>
          <cell r="F5239">
            <v>4814.3999999999996</v>
          </cell>
          <cell r="G5239">
            <v>0.43</v>
          </cell>
          <cell r="H5239">
            <v>1.19</v>
          </cell>
          <cell r="I5239">
            <v>4.5999999999999996</v>
          </cell>
          <cell r="J5239" t="str">
            <v xml:space="preserve"> </v>
          </cell>
          <cell r="K5239">
            <v>167</v>
          </cell>
          <cell r="L5239">
            <v>9.6030000000000004E-2</v>
          </cell>
          <cell r="M5239">
            <v>-19</v>
          </cell>
          <cell r="N5239">
            <v>18</v>
          </cell>
          <cell r="O5239">
            <v>1</v>
          </cell>
          <cell r="P5239">
            <v>140.20099999999999</v>
          </cell>
          <cell r="Q5239">
            <v>0</v>
          </cell>
          <cell r="R5239">
            <v>140.20099999999999</v>
          </cell>
        </row>
        <row r="5240">
          <cell r="A5240" t="str">
            <v xml:space="preserve">Свободы 20 </v>
          </cell>
          <cell r="B5240" t="str">
            <v xml:space="preserve">Строителей 23 Адм.зд./пристр/ </v>
          </cell>
          <cell r="C5240" t="str">
            <v xml:space="preserve">Прочие </v>
          </cell>
          <cell r="D5240">
            <v>765.2</v>
          </cell>
          <cell r="E5240">
            <v>0</v>
          </cell>
          <cell r="F5240">
            <v>3443.38</v>
          </cell>
          <cell r="G5240">
            <v>0.43</v>
          </cell>
          <cell r="H5240">
            <v>1.19</v>
          </cell>
          <cell r="I5240">
            <v>4.5999999999999996</v>
          </cell>
          <cell r="J5240" t="str">
            <v xml:space="preserve"> </v>
          </cell>
          <cell r="K5240">
            <v>167</v>
          </cell>
          <cell r="L5240">
            <v>6.8682999999999994E-2</v>
          </cell>
          <cell r="M5240">
            <v>-19</v>
          </cell>
          <cell r="N5240">
            <v>18</v>
          </cell>
          <cell r="O5240">
            <v>1</v>
          </cell>
          <cell r="P5240">
            <v>100.27500000000001</v>
          </cell>
          <cell r="Q5240">
            <v>0</v>
          </cell>
          <cell r="R5240">
            <v>100.27500000000001</v>
          </cell>
        </row>
        <row r="5241">
          <cell r="A5241" t="str">
            <v xml:space="preserve">Свободы 20 </v>
          </cell>
          <cell r="B5241" t="str">
            <v xml:space="preserve">Строителей 23 ГАРАЖ </v>
          </cell>
          <cell r="C5241" t="str">
            <v xml:space="preserve">Прочие </v>
          </cell>
          <cell r="D5241">
            <v>78.84</v>
          </cell>
          <cell r="E5241">
            <v>0</v>
          </cell>
          <cell r="F5241">
            <v>354.78</v>
          </cell>
          <cell r="G5241">
            <v>0.7</v>
          </cell>
          <cell r="H5241">
            <v>1.19</v>
          </cell>
          <cell r="I5241">
            <v>4.5999999999999996</v>
          </cell>
          <cell r="J5241" t="str">
            <v xml:space="preserve"> </v>
          </cell>
          <cell r="K5241">
            <v>167</v>
          </cell>
          <cell r="L5241">
            <v>1.1520000000000001E-2</v>
          </cell>
          <cell r="M5241">
            <v>-19</v>
          </cell>
          <cell r="N5241">
            <v>18</v>
          </cell>
          <cell r="O5241">
            <v>1</v>
          </cell>
          <cell r="P5241">
            <v>16.82</v>
          </cell>
          <cell r="Q5241">
            <v>0</v>
          </cell>
          <cell r="R5241">
            <v>16.82</v>
          </cell>
        </row>
        <row r="5242">
          <cell r="A5242" t="str">
            <v xml:space="preserve">Свободы 20 </v>
          </cell>
          <cell r="B5242" t="str">
            <v xml:space="preserve">Лузана 14 офис,багетная мастер. </v>
          </cell>
          <cell r="C5242" t="str">
            <v xml:space="preserve">Прочие </v>
          </cell>
          <cell r="D5242">
            <v>130.69999999999999</v>
          </cell>
          <cell r="E5242">
            <v>0</v>
          </cell>
          <cell r="F5242">
            <v>400.6</v>
          </cell>
          <cell r="G5242">
            <v>0</v>
          </cell>
          <cell r="H5242">
            <v>1.19</v>
          </cell>
          <cell r="I5242">
            <v>4.5999999999999996</v>
          </cell>
          <cell r="J5242" t="str">
            <v xml:space="preserve"> </v>
          </cell>
          <cell r="K5242">
            <v>167</v>
          </cell>
          <cell r="L5242">
            <v>1.0239E-2</v>
          </cell>
          <cell r="M5242">
            <v>-19</v>
          </cell>
          <cell r="N5242">
            <v>18</v>
          </cell>
          <cell r="O5242">
            <v>1</v>
          </cell>
          <cell r="P5242">
            <v>14.949</v>
          </cell>
          <cell r="Q5242">
            <v>0</v>
          </cell>
          <cell r="R5242">
            <v>14.949</v>
          </cell>
        </row>
        <row r="5243">
          <cell r="A5243" t="str">
            <v xml:space="preserve">Свободы 20 </v>
          </cell>
          <cell r="B5243" t="str">
            <v xml:space="preserve">Лузана 14 </v>
          </cell>
          <cell r="C5243" t="str">
            <v xml:space="preserve">Жилзаказчик </v>
          </cell>
          <cell r="D5243">
            <v>7159.7</v>
          </cell>
          <cell r="E5243">
            <v>30214</v>
          </cell>
          <cell r="F5243">
            <v>29565.300465</v>
          </cell>
          <cell r="G5243">
            <v>0.36</v>
          </cell>
          <cell r="H5243">
            <v>1.19</v>
          </cell>
          <cell r="I5243">
            <v>4.5999999999999996</v>
          </cell>
          <cell r="J5243" t="str">
            <v xml:space="preserve">10 </v>
          </cell>
          <cell r="K5243">
            <v>167</v>
          </cell>
          <cell r="L5243">
            <v>0.49371899999999996</v>
          </cell>
          <cell r="M5243">
            <v>-19</v>
          </cell>
          <cell r="N5243">
            <v>18</v>
          </cell>
          <cell r="O5243">
            <v>1</v>
          </cell>
          <cell r="P5243">
            <v>720.81899999999996</v>
          </cell>
          <cell r="Q5243">
            <v>712.41499999999996</v>
          </cell>
          <cell r="R5243">
            <v>712.41499999999996</v>
          </cell>
        </row>
        <row r="5244">
          <cell r="A5244" t="str">
            <v xml:space="preserve">Свободы 20 </v>
          </cell>
          <cell r="B5244" t="str">
            <v xml:space="preserve">Свободы 15/1 </v>
          </cell>
          <cell r="C5244" t="str">
            <v xml:space="preserve">Жилзаказчик </v>
          </cell>
          <cell r="D5244">
            <v>4927.3</v>
          </cell>
          <cell r="E5244">
            <v>20353</v>
          </cell>
          <cell r="F5244">
            <v>20348</v>
          </cell>
          <cell r="G5244">
            <v>0.37</v>
          </cell>
          <cell r="H5244">
            <v>1.19</v>
          </cell>
          <cell r="I5244">
            <v>4.5999999999999996</v>
          </cell>
          <cell r="J5244" t="str">
            <v xml:space="preserve">5 </v>
          </cell>
          <cell r="K5244">
            <v>167</v>
          </cell>
          <cell r="L5244">
            <v>0.34923599999999999</v>
          </cell>
          <cell r="M5244">
            <v>-19</v>
          </cell>
          <cell r="N5244">
            <v>18</v>
          </cell>
          <cell r="O5244">
            <v>1</v>
          </cell>
          <cell r="P5244">
            <v>509.87700000000001</v>
          </cell>
          <cell r="Q5244">
            <v>490.28</v>
          </cell>
          <cell r="R5244">
            <v>490.28</v>
          </cell>
        </row>
        <row r="5245">
          <cell r="A5245" t="str">
            <v xml:space="preserve">Свободы 20 </v>
          </cell>
          <cell r="B5245" t="str">
            <v xml:space="preserve">Свободы 23 </v>
          </cell>
          <cell r="C5245" t="str">
            <v xml:space="preserve">Жилзаказчик </v>
          </cell>
          <cell r="D5245">
            <v>2590.1</v>
          </cell>
          <cell r="E5245">
            <v>10043</v>
          </cell>
          <cell r="F5245">
            <v>10038</v>
          </cell>
          <cell r="G5245">
            <v>0.39</v>
          </cell>
          <cell r="H5245">
            <v>1.19</v>
          </cell>
          <cell r="I5245">
            <v>4.5999999999999996</v>
          </cell>
          <cell r="J5245" t="str">
            <v xml:space="preserve">5 </v>
          </cell>
          <cell r="K5245">
            <v>167</v>
          </cell>
          <cell r="L5245">
            <v>0.18159599999999998</v>
          </cell>
          <cell r="M5245">
            <v>-19</v>
          </cell>
          <cell r="N5245">
            <v>18</v>
          </cell>
          <cell r="O5245">
            <v>1</v>
          </cell>
          <cell r="P5245">
            <v>265.12700000000001</v>
          </cell>
          <cell r="Q5245">
            <v>257.72500000000002</v>
          </cell>
          <cell r="R5245">
            <v>257.72500000000002</v>
          </cell>
        </row>
        <row r="5246">
          <cell r="A5246" t="str">
            <v xml:space="preserve">Свободы 20 </v>
          </cell>
          <cell r="B5246" t="str">
            <v xml:space="preserve">Свободы 6 </v>
          </cell>
          <cell r="C5246" t="str">
            <v xml:space="preserve">Жилзаказчик </v>
          </cell>
          <cell r="D5246">
            <v>4444.3900000000003</v>
          </cell>
          <cell r="E5246">
            <v>16761</v>
          </cell>
          <cell r="F5246">
            <v>16774.599999999999</v>
          </cell>
          <cell r="G5246">
            <v>0.37</v>
          </cell>
          <cell r="H5246">
            <v>1.19</v>
          </cell>
          <cell r="I5246">
            <v>4.5999999999999996</v>
          </cell>
          <cell r="J5246" t="str">
            <v xml:space="preserve">5 </v>
          </cell>
          <cell r="K5246">
            <v>167</v>
          </cell>
          <cell r="L5246">
            <v>0.28790500000000002</v>
          </cell>
          <cell r="M5246">
            <v>-19</v>
          </cell>
          <cell r="N5246">
            <v>18</v>
          </cell>
          <cell r="O5246">
            <v>1</v>
          </cell>
          <cell r="P5246">
            <v>419.86900000000003</v>
          </cell>
          <cell r="Q5246">
            <v>441.54599999999999</v>
          </cell>
          <cell r="R5246">
            <v>441.54599999999999</v>
          </cell>
        </row>
        <row r="5247">
          <cell r="A5247" t="str">
            <v xml:space="preserve">Свободы 20 </v>
          </cell>
          <cell r="B5247" t="str">
            <v xml:space="preserve">Строителей 7 ц.о. </v>
          </cell>
          <cell r="C5247" t="str">
            <v xml:space="preserve">Жилзаказчик </v>
          </cell>
          <cell r="D5247">
            <v>1947.2</v>
          </cell>
          <cell r="E5247">
            <v>5</v>
          </cell>
          <cell r="F5247">
            <v>8448</v>
          </cell>
          <cell r="G5247">
            <v>0.40600000000000003</v>
          </cell>
          <cell r="H5247">
            <v>1.19</v>
          </cell>
          <cell r="I5247">
            <v>4.5999999999999996</v>
          </cell>
          <cell r="J5247" t="str">
            <v xml:space="preserve">5 </v>
          </cell>
          <cell r="K5247">
            <v>167</v>
          </cell>
          <cell r="L5247">
            <v>0.15910199999999999</v>
          </cell>
          <cell r="M5247">
            <v>-19</v>
          </cell>
          <cell r="N5247">
            <v>18</v>
          </cell>
          <cell r="O5247">
            <v>1</v>
          </cell>
          <cell r="P5247">
            <v>232.285</v>
          </cell>
          <cell r="Q5247">
            <v>193.755</v>
          </cell>
          <cell r="R5247">
            <v>193.755</v>
          </cell>
        </row>
        <row r="5248">
          <cell r="A5248" t="str">
            <v xml:space="preserve">Свободы 20 </v>
          </cell>
          <cell r="B5248" t="str">
            <v xml:space="preserve">Ш Нефтяников 39 </v>
          </cell>
          <cell r="C5248" t="str">
            <v xml:space="preserve">Жилзаказчик </v>
          </cell>
          <cell r="D5248">
            <v>484.6</v>
          </cell>
          <cell r="E5248">
            <v>2030</v>
          </cell>
          <cell r="F5248">
            <v>2027</v>
          </cell>
          <cell r="G5248">
            <v>0.53</v>
          </cell>
          <cell r="H5248">
            <v>1.19</v>
          </cell>
          <cell r="I5248">
            <v>4.5999999999999996</v>
          </cell>
          <cell r="J5248" t="str">
            <v xml:space="preserve">3 </v>
          </cell>
          <cell r="K5248">
            <v>167</v>
          </cell>
          <cell r="L5248">
            <v>4.9740000000000006E-2</v>
          </cell>
          <cell r="M5248">
            <v>-19</v>
          </cell>
          <cell r="N5248">
            <v>18</v>
          </cell>
          <cell r="O5248">
            <v>1</v>
          </cell>
          <cell r="P5248">
            <v>72.617999999999995</v>
          </cell>
          <cell r="Q5248">
            <v>64.290000000000006</v>
          </cell>
          <cell r="R5248">
            <v>64.290000000000006</v>
          </cell>
        </row>
        <row r="5249">
          <cell r="A5249" t="str">
            <v xml:space="preserve">Свободы 20 </v>
          </cell>
          <cell r="B5249" t="str">
            <v xml:space="preserve">Ш Нефтяников 51 </v>
          </cell>
          <cell r="C5249" t="str">
            <v xml:space="preserve">Жилзаказчик </v>
          </cell>
          <cell r="D5249">
            <v>770.5</v>
          </cell>
          <cell r="E5249">
            <v>3256</v>
          </cell>
          <cell r="F5249">
            <v>3254</v>
          </cell>
          <cell r="G5249">
            <v>0.43</v>
          </cell>
          <cell r="H5249">
            <v>1.19</v>
          </cell>
          <cell r="I5249">
            <v>4.5999999999999996</v>
          </cell>
          <cell r="J5249" t="str">
            <v xml:space="preserve">2 </v>
          </cell>
          <cell r="K5249">
            <v>167</v>
          </cell>
          <cell r="L5249">
            <v>6.4151E-2</v>
          </cell>
          <cell r="M5249">
            <v>-19</v>
          </cell>
          <cell r="N5249">
            <v>18</v>
          </cell>
          <cell r="O5249">
            <v>1</v>
          </cell>
          <cell r="P5249">
            <v>93.658000000000001</v>
          </cell>
          <cell r="Q5249">
            <v>102.223</v>
          </cell>
          <cell r="R5249">
            <v>102.223</v>
          </cell>
        </row>
        <row r="5250">
          <cell r="A5250" t="str">
            <v xml:space="preserve">Свободы 20 </v>
          </cell>
          <cell r="B5250" t="str">
            <v xml:space="preserve">Свободы 11 </v>
          </cell>
          <cell r="C5250" t="str">
            <v xml:space="preserve">Жилзаказчик </v>
          </cell>
          <cell r="D5250">
            <v>4875.3999999999996</v>
          </cell>
          <cell r="E5250">
            <v>20740</v>
          </cell>
          <cell r="F5250">
            <v>20735</v>
          </cell>
          <cell r="G5250">
            <v>0.37</v>
          </cell>
          <cell r="H5250">
            <v>1.19</v>
          </cell>
          <cell r="I5250">
            <v>4.5999999999999996</v>
          </cell>
          <cell r="J5250" t="str">
            <v xml:space="preserve">5 </v>
          </cell>
          <cell r="K5250">
            <v>167</v>
          </cell>
          <cell r="L5250">
            <v>0.35587799999999997</v>
          </cell>
          <cell r="M5250">
            <v>-19</v>
          </cell>
          <cell r="N5250">
            <v>18</v>
          </cell>
          <cell r="O5250">
            <v>1</v>
          </cell>
          <cell r="P5250">
            <v>519.57399999999996</v>
          </cell>
          <cell r="Q5250">
            <v>485.11700000000002</v>
          </cell>
          <cell r="R5250">
            <v>485.11700000000002</v>
          </cell>
        </row>
        <row r="5251">
          <cell r="A5251" t="str">
            <v xml:space="preserve">Свободы 20 </v>
          </cell>
          <cell r="B5251" t="str">
            <v xml:space="preserve">Свободы 20 ОБЩЕЖИТИЕ </v>
          </cell>
          <cell r="C5251" t="str">
            <v xml:space="preserve">Прочие </v>
          </cell>
          <cell r="D5251">
            <v>718.15</v>
          </cell>
          <cell r="E5251">
            <v>0</v>
          </cell>
          <cell r="F5251">
            <v>3231.67</v>
          </cell>
          <cell r="G5251">
            <v>0.43</v>
          </cell>
          <cell r="H5251">
            <v>1.19</v>
          </cell>
          <cell r="I5251">
            <v>4.5999999999999996</v>
          </cell>
          <cell r="J5251" t="str">
            <v xml:space="preserve"> </v>
          </cell>
          <cell r="K5251">
            <v>167</v>
          </cell>
          <cell r="L5251">
            <v>6.4460000000000003E-2</v>
          </cell>
          <cell r="M5251">
            <v>-19</v>
          </cell>
          <cell r="N5251">
            <v>18</v>
          </cell>
          <cell r="O5251">
            <v>1</v>
          </cell>
          <cell r="P5251">
            <v>94.111000000000004</v>
          </cell>
          <cell r="Q5251">
            <v>0</v>
          </cell>
          <cell r="R5251">
            <v>94.111000000000004</v>
          </cell>
        </row>
        <row r="5252">
          <cell r="A5252" t="str">
            <v xml:space="preserve">Свободы 20 </v>
          </cell>
          <cell r="B5252" t="str">
            <v xml:space="preserve">Строителей 23 лит Б админ </v>
          </cell>
          <cell r="C5252" t="str">
            <v xml:space="preserve">Прочие </v>
          </cell>
          <cell r="D5252">
            <v>910.4</v>
          </cell>
          <cell r="E5252">
            <v>7639</v>
          </cell>
          <cell r="F5252">
            <v>7639</v>
          </cell>
          <cell r="G5252">
            <v>0.38</v>
          </cell>
          <cell r="H5252">
            <v>1.19</v>
          </cell>
          <cell r="I5252">
            <v>4.5999999999999996</v>
          </cell>
          <cell r="J5252" t="str">
            <v xml:space="preserve"> </v>
          </cell>
          <cell r="K5252">
            <v>167</v>
          </cell>
          <cell r="L5252">
            <v>0.135739</v>
          </cell>
          <cell r="M5252">
            <v>-19</v>
          </cell>
          <cell r="N5252">
            <v>18</v>
          </cell>
          <cell r="O5252">
            <v>1</v>
          </cell>
          <cell r="P5252">
            <v>198.17500000000001</v>
          </cell>
          <cell r="Q5252">
            <v>0</v>
          </cell>
          <cell r="R5252">
            <v>198.17500000000001</v>
          </cell>
        </row>
        <row r="5253">
          <cell r="A5253" t="str">
            <v xml:space="preserve">Свободы 20 </v>
          </cell>
          <cell r="B5253" t="str">
            <v xml:space="preserve">Строителей 23 лит В адм-быт </v>
          </cell>
          <cell r="C5253" t="str">
            <v xml:space="preserve">Прочие </v>
          </cell>
          <cell r="D5253">
            <v>1324.4</v>
          </cell>
          <cell r="E5253">
            <v>5273</v>
          </cell>
          <cell r="F5253">
            <v>5273</v>
          </cell>
          <cell r="G5253">
            <v>0.38</v>
          </cell>
          <cell r="H5253">
            <v>1.19</v>
          </cell>
          <cell r="I5253">
            <v>4.5999999999999996</v>
          </cell>
          <cell r="J5253" t="str">
            <v xml:space="preserve"> </v>
          </cell>
          <cell r="K5253">
            <v>167</v>
          </cell>
          <cell r="L5253">
            <v>9.4388E-2</v>
          </cell>
          <cell r="M5253">
            <v>-19</v>
          </cell>
          <cell r="N5253">
            <v>18</v>
          </cell>
          <cell r="O5253">
            <v>1</v>
          </cell>
          <cell r="P5253">
            <v>137.80600000000001</v>
          </cell>
          <cell r="Q5253">
            <v>0</v>
          </cell>
          <cell r="R5253">
            <v>137.80600000000001</v>
          </cell>
        </row>
        <row r="5254">
          <cell r="A5254" t="str">
            <v xml:space="preserve">Свободы 20 </v>
          </cell>
          <cell r="B5254" t="str">
            <v xml:space="preserve">Строителей 23 лит Г произв </v>
          </cell>
          <cell r="C5254" t="str">
            <v xml:space="preserve">Прочие </v>
          </cell>
          <cell r="D5254">
            <v>409.4</v>
          </cell>
          <cell r="E5254">
            <v>2718</v>
          </cell>
          <cell r="F5254">
            <v>2718</v>
          </cell>
          <cell r="G5254">
            <v>0.5</v>
          </cell>
          <cell r="H5254">
            <v>1.19</v>
          </cell>
          <cell r="I5254">
            <v>4.5999999999999996</v>
          </cell>
          <cell r="J5254" t="str">
            <v xml:space="preserve"> </v>
          </cell>
          <cell r="K5254">
            <v>167</v>
          </cell>
          <cell r="L5254">
            <v>5.9575999999999997E-2</v>
          </cell>
          <cell r="M5254">
            <v>-19</v>
          </cell>
          <cell r="N5254">
            <v>16</v>
          </cell>
          <cell r="O5254">
            <v>1</v>
          </cell>
          <cell r="P5254">
            <v>78.305000000000007</v>
          </cell>
          <cell r="Q5254">
            <v>0</v>
          </cell>
          <cell r="R5254">
            <v>78.305000000000007</v>
          </cell>
        </row>
        <row r="5255">
          <cell r="A5255" t="str">
            <v xml:space="preserve">Свободы 20 </v>
          </cell>
          <cell r="B5255" t="str">
            <v xml:space="preserve">Строителей 23 лит Д произв </v>
          </cell>
          <cell r="C5255" t="str">
            <v xml:space="preserve">Прочие </v>
          </cell>
          <cell r="D5255">
            <v>62.4</v>
          </cell>
          <cell r="E5255">
            <v>369</v>
          </cell>
          <cell r="F5255">
            <v>369</v>
          </cell>
          <cell r="G5255">
            <v>0.38</v>
          </cell>
          <cell r="H5255">
            <v>1.19</v>
          </cell>
          <cell r="I5255">
            <v>4.5999999999999996</v>
          </cell>
          <cell r="J5255" t="str">
            <v xml:space="preserve"> </v>
          </cell>
          <cell r="K5255">
            <v>167</v>
          </cell>
          <cell r="L5255">
            <v>6.4869999999999997E-3</v>
          </cell>
          <cell r="M5255">
            <v>-19</v>
          </cell>
          <cell r="N5255">
            <v>18</v>
          </cell>
          <cell r="O5255">
            <v>1</v>
          </cell>
          <cell r="P5255">
            <v>9.4710000000000001</v>
          </cell>
          <cell r="Q5255">
            <v>0</v>
          </cell>
          <cell r="R5255">
            <v>9.4710000000000001</v>
          </cell>
        </row>
        <row r="5256">
          <cell r="A5256" t="str">
            <v xml:space="preserve">Свободы 20 </v>
          </cell>
          <cell r="B5256" t="str">
            <v xml:space="preserve">Строителей 23 лит Е гараж </v>
          </cell>
          <cell r="C5256" t="str">
            <v xml:space="preserve">Прочие </v>
          </cell>
          <cell r="D5256">
            <v>158.9</v>
          </cell>
          <cell r="E5256">
            <v>446</v>
          </cell>
          <cell r="F5256">
            <v>498.4</v>
          </cell>
          <cell r="G5256">
            <v>0.7</v>
          </cell>
          <cell r="H5256">
            <v>1.19</v>
          </cell>
          <cell r="I5256">
            <v>4.5999999999999996</v>
          </cell>
          <cell r="J5256" t="str">
            <v xml:space="preserve"> </v>
          </cell>
          <cell r="K5256">
            <v>167</v>
          </cell>
          <cell r="L5256">
            <v>1.5295999999999999E-2</v>
          </cell>
          <cell r="M5256">
            <v>-19</v>
          </cell>
          <cell r="N5256">
            <v>16</v>
          </cell>
          <cell r="O5256">
            <v>1</v>
          </cell>
          <cell r="P5256">
            <v>20.103999999999999</v>
          </cell>
          <cell r="Q5256">
            <v>0</v>
          </cell>
          <cell r="R5256">
            <v>20.103999999999999</v>
          </cell>
        </row>
        <row r="5257">
          <cell r="A5257" t="str">
            <v xml:space="preserve">Свободы 20 </v>
          </cell>
          <cell r="B5257" t="str">
            <v xml:space="preserve">Строителей 23 лит Ж проходн </v>
          </cell>
          <cell r="C5257" t="str">
            <v xml:space="preserve">Прочие </v>
          </cell>
          <cell r="D5257">
            <v>14</v>
          </cell>
          <cell r="E5257">
            <v>50</v>
          </cell>
          <cell r="F5257">
            <v>50</v>
          </cell>
          <cell r="G5257">
            <v>1.3</v>
          </cell>
          <cell r="H5257">
            <v>1.19</v>
          </cell>
          <cell r="I5257">
            <v>4.5999999999999996</v>
          </cell>
          <cell r="J5257" t="str">
            <v xml:space="preserve"> </v>
          </cell>
          <cell r="K5257">
            <v>167</v>
          </cell>
          <cell r="L5257">
            <v>2.99E-3</v>
          </cell>
          <cell r="M5257">
            <v>-19</v>
          </cell>
          <cell r="N5257">
            <v>18</v>
          </cell>
          <cell r="O5257">
            <v>1</v>
          </cell>
          <cell r="P5257">
            <v>4.3650000000000002</v>
          </cell>
          <cell r="Q5257">
            <v>0</v>
          </cell>
          <cell r="R5257">
            <v>4.3650000000000002</v>
          </cell>
        </row>
        <row r="5258">
          <cell r="A5258" t="str">
            <v xml:space="preserve">Свободы 20 </v>
          </cell>
          <cell r="B5258" t="str">
            <v xml:space="preserve">Строителей 23 лит З проход </v>
          </cell>
          <cell r="C5258" t="str">
            <v xml:space="preserve">Прочие </v>
          </cell>
          <cell r="D5258">
            <v>13.6</v>
          </cell>
          <cell r="E5258">
            <v>49</v>
          </cell>
          <cell r="F5258">
            <v>49</v>
          </cell>
          <cell r="G5258">
            <v>1.3</v>
          </cell>
          <cell r="H5258">
            <v>1.19</v>
          </cell>
          <cell r="I5258">
            <v>4.5999999999999996</v>
          </cell>
          <cell r="J5258" t="str">
            <v xml:space="preserve"> </v>
          </cell>
          <cell r="K5258">
            <v>167</v>
          </cell>
          <cell r="L5258">
            <v>2.9300000000000003E-3</v>
          </cell>
          <cell r="M5258">
            <v>-19</v>
          </cell>
          <cell r="N5258">
            <v>18</v>
          </cell>
          <cell r="O5258">
            <v>1</v>
          </cell>
          <cell r="P5258">
            <v>4.2780000000000005</v>
          </cell>
          <cell r="Q5258">
            <v>0</v>
          </cell>
          <cell r="R5258">
            <v>4.2780000000000005</v>
          </cell>
        </row>
        <row r="5259">
          <cell r="A5259" t="str">
            <v xml:space="preserve">Свободы 20 </v>
          </cell>
          <cell r="B5259" t="str">
            <v xml:space="preserve">Строителей 23 литА произв </v>
          </cell>
          <cell r="C5259" t="str">
            <v xml:space="preserve">Прочие </v>
          </cell>
          <cell r="D5259">
            <v>589.79999999999995</v>
          </cell>
          <cell r="E5259">
            <v>3238</v>
          </cell>
          <cell r="F5259">
            <v>3238</v>
          </cell>
          <cell r="G5259">
            <v>0.43</v>
          </cell>
          <cell r="H5259">
            <v>1.19</v>
          </cell>
          <cell r="I5259">
            <v>4.5999999999999996</v>
          </cell>
          <cell r="J5259" t="str">
            <v xml:space="preserve"> </v>
          </cell>
          <cell r="K5259">
            <v>167</v>
          </cell>
          <cell r="L5259">
            <v>6.4694000000000002E-2</v>
          </cell>
          <cell r="M5259">
            <v>-19</v>
          </cell>
          <cell r="N5259">
            <v>18</v>
          </cell>
          <cell r="O5259">
            <v>1</v>
          </cell>
          <cell r="P5259">
            <v>94.450999999999993</v>
          </cell>
          <cell r="Q5259">
            <v>0</v>
          </cell>
          <cell r="R5259">
            <v>94.450999999999993</v>
          </cell>
        </row>
        <row r="5260">
          <cell r="A5260" t="str">
            <v xml:space="preserve">Свободы 20 </v>
          </cell>
          <cell r="B5260" t="str">
            <v xml:space="preserve">Лузана 14 кв.40 офис </v>
          </cell>
          <cell r="C5260" t="str">
            <v xml:space="preserve">Прочие </v>
          </cell>
          <cell r="D5260">
            <v>81.7</v>
          </cell>
          <cell r="E5260">
            <v>238</v>
          </cell>
          <cell r="F5260">
            <v>238</v>
          </cell>
          <cell r="G5260">
            <v>0</v>
          </cell>
          <cell r="H5260">
            <v>1.19</v>
          </cell>
          <cell r="I5260">
            <v>4.5999999999999996</v>
          </cell>
          <cell r="J5260" t="str">
            <v xml:space="preserve"> </v>
          </cell>
          <cell r="K5260">
            <v>167</v>
          </cell>
          <cell r="L5260">
            <v>3.6539999999999997E-3</v>
          </cell>
          <cell r="M5260">
            <v>-19</v>
          </cell>
          <cell r="N5260">
            <v>18</v>
          </cell>
          <cell r="O5260">
            <v>1</v>
          </cell>
          <cell r="P5260">
            <v>5.335</v>
          </cell>
          <cell r="Q5260">
            <v>0</v>
          </cell>
          <cell r="R5260">
            <v>5.335</v>
          </cell>
        </row>
        <row r="5261">
          <cell r="A5261" t="str">
            <v xml:space="preserve">Итого по котельной </v>
          </cell>
          <cell r="B5261" t="str">
            <v xml:space="preserve">собственное ---------------------------- </v>
          </cell>
          <cell r="C5261" t="str">
            <v xml:space="preserve">По всем группам </v>
          </cell>
          <cell r="D5261">
            <v>37326.879999999997</v>
          </cell>
          <cell r="E5261">
            <v>140714</v>
          </cell>
          <cell r="F5261">
            <v>158096.88046500002</v>
          </cell>
          <cell r="H5261">
            <v>1.19</v>
          </cell>
          <cell r="L5261">
            <v>2.8411529999999998</v>
          </cell>
          <cell r="P5261">
            <v>4137.1180000000004</v>
          </cell>
          <cell r="Q5261">
            <v>3060.2</v>
          </cell>
          <cell r="R5261">
            <v>4041.3330000000005</v>
          </cell>
        </row>
        <row r="5262">
          <cell r="A5262" t="str">
            <v xml:space="preserve"> </v>
          </cell>
          <cell r="B5262" t="str">
            <v xml:space="preserve"> </v>
          </cell>
          <cell r="C5262" t="str">
            <v xml:space="preserve">"Население" в т.ч. "Жилзаказчик" </v>
          </cell>
          <cell r="D5262">
            <v>30343.289999999994</v>
          </cell>
          <cell r="E5262">
            <v>115846</v>
          </cell>
          <cell r="F5262">
            <v>123633.90046500001</v>
          </cell>
          <cell r="H5262">
            <v>1.19</v>
          </cell>
          <cell r="L5262">
            <v>2.161667</v>
          </cell>
          <cell r="P5262">
            <v>3155.9849999999997</v>
          </cell>
          <cell r="Q5262">
            <v>3060.2</v>
          </cell>
          <cell r="R5262">
            <v>3060.2</v>
          </cell>
        </row>
        <row r="5263">
          <cell r="A5263" t="str">
            <v xml:space="preserve"> </v>
          </cell>
          <cell r="B5263" t="str">
            <v xml:space="preserve"> </v>
          </cell>
          <cell r="C5263" t="str">
            <v xml:space="preserve">Жилзаказчик </v>
          </cell>
          <cell r="D5263">
            <v>27199.189999999995</v>
          </cell>
          <cell r="E5263">
            <v>103402</v>
          </cell>
          <cell r="F5263">
            <v>111189.90046500001</v>
          </cell>
          <cell r="H5263">
            <v>1.19</v>
          </cell>
          <cell r="L5263">
            <v>1.9413269999999998</v>
          </cell>
          <cell r="P5263">
            <v>2834.2919999999999</v>
          </cell>
          <cell r="Q5263">
            <v>2747.3510000000001</v>
          </cell>
          <cell r="R5263">
            <v>2747.3510000000001</v>
          </cell>
        </row>
        <row r="5264">
          <cell r="A5264" t="str">
            <v xml:space="preserve"> </v>
          </cell>
          <cell r="B5264" t="str">
            <v xml:space="preserve"> </v>
          </cell>
          <cell r="C5264" t="str">
            <v xml:space="preserve">Прочие </v>
          </cell>
          <cell r="D5264">
            <v>6983.59</v>
          </cell>
          <cell r="E5264">
            <v>24868</v>
          </cell>
          <cell r="F5264">
            <v>34462.980000000003</v>
          </cell>
          <cell r="H5264">
            <v>1.19</v>
          </cell>
          <cell r="L5264">
            <v>0.67948600000000003</v>
          </cell>
          <cell r="P5264">
            <v>981.13300000000027</v>
          </cell>
          <cell r="Q5264">
            <v>0</v>
          </cell>
          <cell r="R5264">
            <v>981.13300000000027</v>
          </cell>
        </row>
        <row r="5265">
          <cell r="A5265" t="str">
            <v>Тепловые потери в наружных сетях потребителей</v>
          </cell>
          <cell r="H5265">
            <v>1.19</v>
          </cell>
        </row>
        <row r="5266">
          <cell r="A5266" t="str">
            <v xml:space="preserve">Северная 491/2 </v>
          </cell>
          <cell r="B5266" t="str">
            <v xml:space="preserve">Щорса 49 офис </v>
          </cell>
          <cell r="C5266" t="str">
            <v xml:space="preserve">Прочие </v>
          </cell>
          <cell r="D5266">
            <v>639.4</v>
          </cell>
          <cell r="E5266">
            <v>0</v>
          </cell>
          <cell r="F5266">
            <v>1673.02</v>
          </cell>
          <cell r="G5266">
            <v>0.376</v>
          </cell>
          <cell r="H5266">
            <v>1.19</v>
          </cell>
          <cell r="I5266">
            <v>4.5999999999999996</v>
          </cell>
          <cell r="J5266" t="str">
            <v xml:space="preserve"> </v>
          </cell>
          <cell r="K5266">
            <v>167</v>
          </cell>
          <cell r="L5266">
            <v>1.7503999999999999E-2</v>
          </cell>
          <cell r="M5266">
            <v>-19</v>
          </cell>
          <cell r="N5266">
            <v>18</v>
          </cell>
          <cell r="O5266">
            <v>1</v>
          </cell>
          <cell r="P5266">
            <v>25.555</v>
          </cell>
          <cell r="Q5266">
            <v>0</v>
          </cell>
          <cell r="R5266">
            <v>25.555</v>
          </cell>
        </row>
        <row r="5267">
          <cell r="A5267" t="str">
            <v xml:space="preserve">Северная 491/2 </v>
          </cell>
          <cell r="B5267" t="str">
            <v xml:space="preserve">Володарского 75 кв55 неж.пом </v>
          </cell>
          <cell r="C5267" t="str">
            <v xml:space="preserve">Прочие </v>
          </cell>
          <cell r="D5267">
            <v>94.1</v>
          </cell>
          <cell r="E5267">
            <v>0</v>
          </cell>
          <cell r="F5267">
            <v>316.17599999999993</v>
          </cell>
          <cell r="G5267">
            <v>0</v>
          </cell>
          <cell r="H5267">
            <v>1.19</v>
          </cell>
          <cell r="I5267">
            <v>4.5999999999999996</v>
          </cell>
          <cell r="J5267" t="str">
            <v xml:space="preserve">7 </v>
          </cell>
          <cell r="K5267">
            <v>167</v>
          </cell>
          <cell r="L5267">
            <v>3.0490000000000001E-3</v>
          </cell>
          <cell r="M5267">
            <v>-19</v>
          </cell>
          <cell r="N5267">
            <v>18</v>
          </cell>
          <cell r="O5267">
            <v>1</v>
          </cell>
          <cell r="P5267">
            <v>4.4509999999999996</v>
          </cell>
          <cell r="Q5267">
            <v>0</v>
          </cell>
          <cell r="R5267">
            <v>4.4509999999999996</v>
          </cell>
        </row>
        <row r="5268">
          <cell r="A5268" t="str">
            <v xml:space="preserve">Северная 491/2 </v>
          </cell>
          <cell r="B5268" t="str">
            <v xml:space="preserve">Володарского 75 кв70 неж.пом </v>
          </cell>
          <cell r="C5268" t="str">
            <v xml:space="preserve">Прочие </v>
          </cell>
          <cell r="D5268">
            <v>91.9</v>
          </cell>
          <cell r="E5268">
            <v>0</v>
          </cell>
          <cell r="F5268">
            <v>308.78399999999999</v>
          </cell>
          <cell r="G5268">
            <v>0</v>
          </cell>
          <cell r="H5268">
            <v>1.19</v>
          </cell>
          <cell r="I5268">
            <v>4.5999999999999996</v>
          </cell>
          <cell r="J5268" t="str">
            <v xml:space="preserve">7 </v>
          </cell>
          <cell r="K5268">
            <v>167</v>
          </cell>
          <cell r="L5268">
            <v>2.977E-3</v>
          </cell>
          <cell r="M5268">
            <v>-19</v>
          </cell>
          <cell r="N5268">
            <v>18</v>
          </cell>
          <cell r="O5268">
            <v>1</v>
          </cell>
          <cell r="P5268">
            <v>4.3460000000000001</v>
          </cell>
          <cell r="Q5268">
            <v>0</v>
          </cell>
          <cell r="R5268">
            <v>4.3460000000000001</v>
          </cell>
        </row>
        <row r="5269">
          <cell r="A5269" t="str">
            <v xml:space="preserve">Северная 491/2 </v>
          </cell>
          <cell r="B5269" t="str">
            <v xml:space="preserve">Володарского 75 кв1 </v>
          </cell>
          <cell r="C5269" t="str">
            <v xml:space="preserve">Население </v>
          </cell>
          <cell r="D5269">
            <v>92.7</v>
          </cell>
          <cell r="E5269">
            <v>0</v>
          </cell>
          <cell r="F5269">
            <v>311.47199999999998</v>
          </cell>
          <cell r="G5269">
            <v>0</v>
          </cell>
          <cell r="H5269">
            <v>1.19</v>
          </cell>
          <cell r="I5269">
            <v>4.5999999999999996</v>
          </cell>
          <cell r="J5269" t="str">
            <v xml:space="preserve">7 </v>
          </cell>
          <cell r="K5269">
            <v>167</v>
          </cell>
          <cell r="L5269">
            <v>3.176E-3</v>
          </cell>
          <cell r="M5269">
            <v>-19</v>
          </cell>
          <cell r="N5269">
            <v>18</v>
          </cell>
          <cell r="O5269">
            <v>1</v>
          </cell>
          <cell r="P5269">
            <v>4.6379999999999999</v>
          </cell>
          <cell r="Q5269">
            <v>9.2260000000000009</v>
          </cell>
          <cell r="R5269">
            <v>9.2260000000000009</v>
          </cell>
        </row>
        <row r="5270">
          <cell r="A5270" t="str">
            <v xml:space="preserve">Северная 491/2 </v>
          </cell>
          <cell r="B5270" t="str">
            <v xml:space="preserve">Володарского 75 кв2 </v>
          </cell>
          <cell r="C5270" t="str">
            <v xml:space="preserve">Население </v>
          </cell>
          <cell r="D5270">
            <v>74.900000000000006</v>
          </cell>
          <cell r="E5270">
            <v>0</v>
          </cell>
          <cell r="F5270">
            <v>251.66400000000002</v>
          </cell>
          <cell r="G5270">
            <v>0</v>
          </cell>
          <cell r="H5270">
            <v>1.19</v>
          </cell>
          <cell r="I5270">
            <v>4.5999999999999996</v>
          </cell>
          <cell r="J5270" t="str">
            <v xml:space="preserve">7 </v>
          </cell>
          <cell r="K5270">
            <v>167</v>
          </cell>
          <cell r="L5270">
            <v>2.4269999999999999E-3</v>
          </cell>
          <cell r="M5270">
            <v>-19</v>
          </cell>
          <cell r="N5270">
            <v>18</v>
          </cell>
          <cell r="O5270">
            <v>1</v>
          </cell>
          <cell r="P5270">
            <v>3.5430000000000001</v>
          </cell>
          <cell r="Q5270">
            <v>7.4509999999999996</v>
          </cell>
          <cell r="R5270">
            <v>7.4509999999999996</v>
          </cell>
        </row>
        <row r="5271">
          <cell r="A5271" t="str">
            <v xml:space="preserve">Северная 491/2 </v>
          </cell>
          <cell r="B5271" t="str">
            <v xml:space="preserve">Володарского 75 кв3 </v>
          </cell>
          <cell r="C5271" t="str">
            <v xml:space="preserve">Население </v>
          </cell>
          <cell r="D5271">
            <v>90.8</v>
          </cell>
          <cell r="E5271">
            <v>0</v>
          </cell>
          <cell r="F5271">
            <v>305.08799999999997</v>
          </cell>
          <cell r="G5271">
            <v>0</v>
          </cell>
          <cell r="H5271">
            <v>1.19</v>
          </cell>
          <cell r="I5271">
            <v>4.5999999999999996</v>
          </cell>
          <cell r="J5271" t="str">
            <v xml:space="preserve">7 </v>
          </cell>
          <cell r="K5271">
            <v>167</v>
          </cell>
          <cell r="L5271">
            <v>2.944E-3</v>
          </cell>
          <cell r="M5271">
            <v>-19</v>
          </cell>
          <cell r="N5271">
            <v>18</v>
          </cell>
          <cell r="O5271">
            <v>1</v>
          </cell>
          <cell r="P5271">
            <v>4.2990000000000004</v>
          </cell>
          <cell r="Q5271">
            <v>9.0329999999999995</v>
          </cell>
          <cell r="R5271">
            <v>9.0329999999999995</v>
          </cell>
        </row>
        <row r="5272">
          <cell r="A5272" t="str">
            <v xml:space="preserve">Северная 491/2 </v>
          </cell>
          <cell r="B5272" t="str">
            <v xml:space="preserve">Володарского 75 кв54 </v>
          </cell>
          <cell r="C5272" t="str">
            <v xml:space="preserve">Население </v>
          </cell>
          <cell r="D5272">
            <v>105.5</v>
          </cell>
          <cell r="E5272">
            <v>0</v>
          </cell>
          <cell r="F5272">
            <v>354.47999999999996</v>
          </cell>
          <cell r="G5272">
            <v>0</v>
          </cell>
          <cell r="H5272">
            <v>1.19</v>
          </cell>
          <cell r="I5272">
            <v>4.5999999999999996</v>
          </cell>
          <cell r="J5272" t="str">
            <v xml:space="preserve">7 </v>
          </cell>
          <cell r="K5272">
            <v>167</v>
          </cell>
          <cell r="L5272">
            <v>3.4169999999999999E-3</v>
          </cell>
          <cell r="M5272">
            <v>-19</v>
          </cell>
          <cell r="N5272">
            <v>18</v>
          </cell>
          <cell r="O5272">
            <v>1</v>
          </cell>
          <cell r="P5272">
            <v>4.9879999999999995</v>
          </cell>
          <cell r="Q5272">
            <v>10.497</v>
          </cell>
          <cell r="R5272">
            <v>10.497</v>
          </cell>
        </row>
        <row r="5273">
          <cell r="A5273" t="str">
            <v xml:space="preserve">Северная 491/2 </v>
          </cell>
          <cell r="B5273" t="str">
            <v xml:space="preserve">Володарского 75 кв4 </v>
          </cell>
          <cell r="C5273" t="str">
            <v xml:space="preserve">Население </v>
          </cell>
          <cell r="D5273">
            <v>94.8</v>
          </cell>
          <cell r="E5273">
            <v>0</v>
          </cell>
          <cell r="F5273">
            <v>318.52799999999996</v>
          </cell>
          <cell r="G5273">
            <v>0</v>
          </cell>
          <cell r="H5273">
            <v>1.19</v>
          </cell>
          <cell r="I5273">
            <v>4.5999999999999996</v>
          </cell>
          <cell r="J5273" t="str">
            <v xml:space="preserve">7 </v>
          </cell>
          <cell r="K5273">
            <v>167</v>
          </cell>
          <cell r="L5273">
            <v>3.0720000000000001E-3</v>
          </cell>
          <cell r="M5273">
            <v>-19</v>
          </cell>
          <cell r="N5273">
            <v>18</v>
          </cell>
          <cell r="O5273">
            <v>1</v>
          </cell>
          <cell r="P5273">
            <v>4.4850000000000003</v>
          </cell>
          <cell r="Q5273">
            <v>9.4309999999999992</v>
          </cell>
          <cell r="R5273">
            <v>9.4309999999999992</v>
          </cell>
        </row>
        <row r="5274">
          <cell r="A5274" t="str">
            <v xml:space="preserve">Северная 491/2 </v>
          </cell>
          <cell r="B5274" t="str">
            <v xml:space="preserve">Володарского 75 кв5 </v>
          </cell>
          <cell r="C5274" t="str">
            <v xml:space="preserve">Население </v>
          </cell>
          <cell r="D5274">
            <v>93.4</v>
          </cell>
          <cell r="E5274">
            <v>0</v>
          </cell>
          <cell r="F5274">
            <v>313.82399999999996</v>
          </cell>
          <cell r="G5274">
            <v>0</v>
          </cell>
          <cell r="H5274">
            <v>1.19</v>
          </cell>
          <cell r="I5274">
            <v>4.5999999999999996</v>
          </cell>
          <cell r="J5274" t="str">
            <v xml:space="preserve">7 </v>
          </cell>
          <cell r="K5274">
            <v>167</v>
          </cell>
          <cell r="L5274">
            <v>3.0249999999999999E-3</v>
          </cell>
          <cell r="M5274">
            <v>-19</v>
          </cell>
          <cell r="N5274">
            <v>18</v>
          </cell>
          <cell r="O5274">
            <v>1</v>
          </cell>
          <cell r="P5274">
            <v>4.4160000000000004</v>
          </cell>
          <cell r="Q5274">
            <v>9.2919999999999998</v>
          </cell>
          <cell r="R5274">
            <v>9.2919999999999998</v>
          </cell>
        </row>
        <row r="5275">
          <cell r="A5275" t="str">
            <v xml:space="preserve">Северная 491/2 </v>
          </cell>
          <cell r="B5275" t="str">
            <v xml:space="preserve">Володарского 75 кв6 </v>
          </cell>
          <cell r="C5275" t="str">
            <v xml:space="preserve">Население </v>
          </cell>
          <cell r="D5275">
            <v>70.900000000000006</v>
          </cell>
          <cell r="E5275">
            <v>0</v>
          </cell>
          <cell r="F5275">
            <v>238.22399999999999</v>
          </cell>
          <cell r="G5275">
            <v>0</v>
          </cell>
          <cell r="H5275">
            <v>1.19</v>
          </cell>
          <cell r="I5275">
            <v>4.5999999999999996</v>
          </cell>
          <cell r="J5275" t="str">
            <v xml:space="preserve">7 </v>
          </cell>
          <cell r="K5275">
            <v>167</v>
          </cell>
          <cell r="L5275">
            <v>2.2989999999999998E-3</v>
          </cell>
          <cell r="M5275">
            <v>-19</v>
          </cell>
          <cell r="N5275">
            <v>18</v>
          </cell>
          <cell r="O5275">
            <v>1</v>
          </cell>
          <cell r="P5275">
            <v>3.3559999999999999</v>
          </cell>
          <cell r="Q5275">
            <v>7.0540000000000003</v>
          </cell>
          <cell r="R5275">
            <v>7.0540000000000003</v>
          </cell>
        </row>
        <row r="5276">
          <cell r="A5276" t="str">
            <v xml:space="preserve">Северная 491/2 </v>
          </cell>
          <cell r="B5276" t="str">
            <v xml:space="preserve">Володарского 75 кв7 </v>
          </cell>
          <cell r="C5276" t="str">
            <v xml:space="preserve">Население </v>
          </cell>
          <cell r="D5276">
            <v>92.5</v>
          </cell>
          <cell r="E5276">
            <v>0</v>
          </cell>
          <cell r="F5276">
            <v>310.79999999999995</v>
          </cell>
          <cell r="G5276">
            <v>0</v>
          </cell>
          <cell r="H5276">
            <v>1.19</v>
          </cell>
          <cell r="I5276">
            <v>4.5999999999999996</v>
          </cell>
          <cell r="J5276" t="str">
            <v xml:space="preserve">7 </v>
          </cell>
          <cell r="K5276">
            <v>167</v>
          </cell>
          <cell r="L5276">
            <v>2.9969999999999997E-3</v>
          </cell>
          <cell r="M5276">
            <v>-19</v>
          </cell>
          <cell r="N5276">
            <v>18</v>
          </cell>
          <cell r="O5276">
            <v>1</v>
          </cell>
          <cell r="P5276">
            <v>4.3769999999999998</v>
          </cell>
          <cell r="Q5276">
            <v>9.2050000000000001</v>
          </cell>
          <cell r="R5276">
            <v>9.2050000000000001</v>
          </cell>
        </row>
        <row r="5277">
          <cell r="A5277" t="str">
            <v xml:space="preserve">Северная 491/2 </v>
          </cell>
          <cell r="B5277" t="str">
            <v xml:space="preserve">Володарского 75 кв8 </v>
          </cell>
          <cell r="C5277" t="str">
            <v xml:space="preserve">Население </v>
          </cell>
          <cell r="D5277">
            <v>94.8</v>
          </cell>
          <cell r="E5277">
            <v>0</v>
          </cell>
          <cell r="F5277">
            <v>318.52799999999996</v>
          </cell>
          <cell r="G5277">
            <v>0</v>
          </cell>
          <cell r="H5277">
            <v>1.19</v>
          </cell>
          <cell r="I5277">
            <v>4.5999999999999996</v>
          </cell>
          <cell r="J5277" t="str">
            <v xml:space="preserve">7 </v>
          </cell>
          <cell r="K5277">
            <v>167</v>
          </cell>
          <cell r="L5277">
            <v>3.3079999999999997E-3</v>
          </cell>
          <cell r="M5277">
            <v>-19</v>
          </cell>
          <cell r="N5277">
            <v>18</v>
          </cell>
          <cell r="O5277">
            <v>1</v>
          </cell>
          <cell r="P5277">
            <v>4.83</v>
          </cell>
          <cell r="Q5277">
            <v>9.4309999999999992</v>
          </cell>
          <cell r="R5277">
            <v>9.4309999999999992</v>
          </cell>
        </row>
        <row r="5278">
          <cell r="A5278" t="str">
            <v xml:space="preserve">Северная 491/2 </v>
          </cell>
          <cell r="B5278" t="str">
            <v xml:space="preserve">Володарского 75 кв9 </v>
          </cell>
          <cell r="C5278" t="str">
            <v xml:space="preserve">Население </v>
          </cell>
          <cell r="D5278">
            <v>93.3</v>
          </cell>
          <cell r="E5278">
            <v>0</v>
          </cell>
          <cell r="F5278">
            <v>313.48799999999994</v>
          </cell>
          <cell r="G5278">
            <v>0</v>
          </cell>
          <cell r="H5278">
            <v>1.19</v>
          </cell>
          <cell r="I5278">
            <v>4.5999999999999996</v>
          </cell>
          <cell r="J5278" t="str">
            <v xml:space="preserve">7 </v>
          </cell>
          <cell r="K5278">
            <v>167</v>
          </cell>
          <cell r="L5278">
            <v>3.0219999999999999E-3</v>
          </cell>
          <cell r="M5278">
            <v>-19</v>
          </cell>
          <cell r="N5278">
            <v>18</v>
          </cell>
          <cell r="O5278">
            <v>1</v>
          </cell>
          <cell r="P5278">
            <v>4.4109999999999996</v>
          </cell>
          <cell r="Q5278">
            <v>9.282</v>
          </cell>
          <cell r="R5278">
            <v>9.282</v>
          </cell>
        </row>
        <row r="5279">
          <cell r="A5279" t="str">
            <v xml:space="preserve">Северная 491/2 </v>
          </cell>
          <cell r="B5279" t="str">
            <v xml:space="preserve">Володарского 75 кв10 </v>
          </cell>
          <cell r="C5279" t="str">
            <v xml:space="preserve">Население </v>
          </cell>
          <cell r="D5279">
            <v>70.099999999999994</v>
          </cell>
          <cell r="E5279">
            <v>0</v>
          </cell>
          <cell r="F5279">
            <v>235.53599999999994</v>
          </cell>
          <cell r="G5279">
            <v>0</v>
          </cell>
          <cell r="H5279">
            <v>1.19</v>
          </cell>
          <cell r="I5279">
            <v>4.5999999999999996</v>
          </cell>
          <cell r="J5279" t="str">
            <v xml:space="preserve">7 </v>
          </cell>
          <cell r="K5279">
            <v>167</v>
          </cell>
          <cell r="L5279">
            <v>2.3860000000000001E-3</v>
          </cell>
          <cell r="M5279">
            <v>-19</v>
          </cell>
          <cell r="N5279">
            <v>18</v>
          </cell>
          <cell r="O5279">
            <v>1</v>
          </cell>
          <cell r="P5279">
            <v>3.4830000000000001</v>
          </cell>
          <cell r="Q5279">
            <v>6.9770000000000003</v>
          </cell>
          <cell r="R5279">
            <v>6.9770000000000003</v>
          </cell>
        </row>
        <row r="5280">
          <cell r="A5280" t="str">
            <v xml:space="preserve">Северная 491/2 </v>
          </cell>
          <cell r="B5280" t="str">
            <v xml:space="preserve">Володарского 75 кв11 </v>
          </cell>
          <cell r="C5280" t="str">
            <v xml:space="preserve">Население </v>
          </cell>
          <cell r="D5280">
            <v>85.4</v>
          </cell>
          <cell r="E5280">
            <v>0</v>
          </cell>
          <cell r="F5280">
            <v>286.94400000000002</v>
          </cell>
          <cell r="G5280">
            <v>0</v>
          </cell>
          <cell r="H5280">
            <v>1.19</v>
          </cell>
          <cell r="I5280">
            <v>4.5999999999999996</v>
          </cell>
          <cell r="J5280" t="str">
            <v xml:space="preserve">7 </v>
          </cell>
          <cell r="K5280">
            <v>167</v>
          </cell>
          <cell r="L5280">
            <v>2.9009999999999999E-3</v>
          </cell>
          <cell r="M5280">
            <v>-19</v>
          </cell>
          <cell r="N5280">
            <v>18</v>
          </cell>
          <cell r="O5280">
            <v>1</v>
          </cell>
          <cell r="P5280">
            <v>4.2359999999999998</v>
          </cell>
          <cell r="Q5280">
            <v>8.4969999999999999</v>
          </cell>
          <cell r="R5280">
            <v>8.4969999999999999</v>
          </cell>
        </row>
        <row r="5281">
          <cell r="A5281" t="str">
            <v xml:space="preserve">Северная 491/2 </v>
          </cell>
          <cell r="B5281" t="str">
            <v xml:space="preserve">Володарского 75 кв12 </v>
          </cell>
          <cell r="C5281" t="str">
            <v xml:space="preserve">Население </v>
          </cell>
          <cell r="D5281">
            <v>95.1</v>
          </cell>
          <cell r="E5281">
            <v>0</v>
          </cell>
          <cell r="F5281">
            <v>319.53599999999994</v>
          </cell>
          <cell r="G5281">
            <v>0</v>
          </cell>
          <cell r="H5281">
            <v>1.19</v>
          </cell>
          <cell r="I5281">
            <v>4.5999999999999996</v>
          </cell>
          <cell r="J5281" t="str">
            <v xml:space="preserve">7 </v>
          </cell>
          <cell r="K5281">
            <v>167</v>
          </cell>
          <cell r="L5281">
            <v>3.3029999999999999E-3</v>
          </cell>
          <cell r="M5281">
            <v>-19</v>
          </cell>
          <cell r="N5281">
            <v>18</v>
          </cell>
          <cell r="O5281">
            <v>1</v>
          </cell>
          <cell r="P5281">
            <v>4.8230000000000004</v>
          </cell>
          <cell r="Q5281">
            <v>9.4640000000000004</v>
          </cell>
          <cell r="R5281">
            <v>9.4640000000000004</v>
          </cell>
        </row>
        <row r="5282">
          <cell r="A5282" t="str">
            <v xml:space="preserve">Северная 491/2 </v>
          </cell>
          <cell r="B5282" t="str">
            <v xml:space="preserve">Володарского 75 кв13 </v>
          </cell>
          <cell r="C5282" t="str">
            <v xml:space="preserve">Население </v>
          </cell>
          <cell r="D5282">
            <v>93.8</v>
          </cell>
          <cell r="E5282">
            <v>0</v>
          </cell>
          <cell r="F5282">
            <v>315.16799999999995</v>
          </cell>
          <cell r="G5282">
            <v>0</v>
          </cell>
          <cell r="H5282">
            <v>1.19</v>
          </cell>
          <cell r="I5282">
            <v>4.5999999999999996</v>
          </cell>
          <cell r="J5282" t="str">
            <v xml:space="preserve">7 </v>
          </cell>
          <cell r="K5282">
            <v>167</v>
          </cell>
          <cell r="L5282">
            <v>3.2179999999999999E-3</v>
          </cell>
          <cell r="M5282">
            <v>-19</v>
          </cell>
          <cell r="N5282">
            <v>18</v>
          </cell>
          <cell r="O5282">
            <v>1</v>
          </cell>
          <cell r="P5282">
            <v>4.6980000000000004</v>
          </cell>
          <cell r="Q5282">
            <v>9.3309999999999995</v>
          </cell>
          <cell r="R5282">
            <v>9.3309999999999995</v>
          </cell>
        </row>
        <row r="5283">
          <cell r="A5283" t="str">
            <v xml:space="preserve">Северная 491/2 </v>
          </cell>
          <cell r="B5283" t="str">
            <v xml:space="preserve">Володарского 75 кв14 </v>
          </cell>
          <cell r="C5283" t="str">
            <v xml:space="preserve">Население </v>
          </cell>
          <cell r="D5283">
            <v>70.599999999999994</v>
          </cell>
          <cell r="E5283">
            <v>0</v>
          </cell>
          <cell r="F5283">
            <v>237.21599999999995</v>
          </cell>
          <cell r="G5283">
            <v>0</v>
          </cell>
          <cell r="H5283">
            <v>1.19</v>
          </cell>
          <cell r="I5283">
            <v>4.5999999999999996</v>
          </cell>
          <cell r="J5283" t="str">
            <v xml:space="preserve">7 </v>
          </cell>
          <cell r="K5283">
            <v>167</v>
          </cell>
          <cell r="L5283">
            <v>2.287E-3</v>
          </cell>
          <cell r="M5283">
            <v>-19</v>
          </cell>
          <cell r="N5283">
            <v>18</v>
          </cell>
          <cell r="O5283">
            <v>1</v>
          </cell>
          <cell r="P5283">
            <v>3.34</v>
          </cell>
          <cell r="Q5283">
            <v>7.0259999999999998</v>
          </cell>
          <cell r="R5283">
            <v>7.0259999999999998</v>
          </cell>
        </row>
        <row r="5284">
          <cell r="A5284" t="str">
            <v xml:space="preserve">Северная 491/2 </v>
          </cell>
          <cell r="B5284" t="str">
            <v xml:space="preserve">Володарского 75 кв15 </v>
          </cell>
          <cell r="C5284" t="str">
            <v xml:space="preserve">Население </v>
          </cell>
          <cell r="D5284">
            <v>90.1</v>
          </cell>
          <cell r="E5284">
            <v>0</v>
          </cell>
          <cell r="F5284">
            <v>302.73599999999993</v>
          </cell>
          <cell r="G5284">
            <v>0</v>
          </cell>
          <cell r="H5284">
            <v>1.19</v>
          </cell>
          <cell r="I5284">
            <v>4.5999999999999996</v>
          </cell>
          <cell r="J5284" t="str">
            <v xml:space="preserve">7 </v>
          </cell>
          <cell r="K5284">
            <v>167</v>
          </cell>
          <cell r="L5284">
            <v>2.9189999999999997E-3</v>
          </cell>
          <cell r="M5284">
            <v>-19</v>
          </cell>
          <cell r="N5284">
            <v>18</v>
          </cell>
          <cell r="O5284">
            <v>1</v>
          </cell>
          <cell r="P5284">
            <v>4.2610000000000001</v>
          </cell>
          <cell r="Q5284">
            <v>8.9670000000000005</v>
          </cell>
          <cell r="R5284">
            <v>8.9670000000000005</v>
          </cell>
        </row>
        <row r="5285">
          <cell r="A5285" t="str">
            <v xml:space="preserve">Северная 491/2 </v>
          </cell>
          <cell r="B5285" t="str">
            <v xml:space="preserve">Володарского 75 кв16 </v>
          </cell>
          <cell r="C5285" t="str">
            <v xml:space="preserve">Население </v>
          </cell>
          <cell r="D5285">
            <v>95.6</v>
          </cell>
          <cell r="E5285">
            <v>0</v>
          </cell>
          <cell r="F5285">
            <v>321.21599999999995</v>
          </cell>
          <cell r="G5285">
            <v>0</v>
          </cell>
          <cell r="H5285">
            <v>1.19</v>
          </cell>
          <cell r="I5285">
            <v>4.5999999999999996</v>
          </cell>
          <cell r="J5285" t="str">
            <v xml:space="preserve">7 </v>
          </cell>
          <cell r="K5285">
            <v>167</v>
          </cell>
          <cell r="L5285">
            <v>3.3159999999999999E-3</v>
          </cell>
          <cell r="M5285">
            <v>-19</v>
          </cell>
          <cell r="N5285">
            <v>18</v>
          </cell>
          <cell r="O5285">
            <v>1</v>
          </cell>
          <cell r="P5285">
            <v>4.8410000000000002</v>
          </cell>
          <cell r="Q5285">
            <v>9.5139999999999993</v>
          </cell>
          <cell r="R5285">
            <v>9.5139999999999993</v>
          </cell>
        </row>
        <row r="5286">
          <cell r="A5286" t="str">
            <v xml:space="preserve">Северная 491/2 </v>
          </cell>
          <cell r="B5286" t="str">
            <v xml:space="preserve">Володарского 75 кв18 </v>
          </cell>
          <cell r="C5286" t="str">
            <v xml:space="preserve">Население </v>
          </cell>
          <cell r="D5286">
            <v>157.6</v>
          </cell>
          <cell r="E5286">
            <v>0</v>
          </cell>
          <cell r="F5286">
            <v>529.53599999999994</v>
          </cell>
          <cell r="G5286">
            <v>0</v>
          </cell>
          <cell r="H5286">
            <v>1.19</v>
          </cell>
          <cell r="I5286">
            <v>4.5999999999999996</v>
          </cell>
          <cell r="J5286" t="str">
            <v xml:space="preserve">7 </v>
          </cell>
          <cell r="K5286">
            <v>167</v>
          </cell>
          <cell r="L5286">
            <v>5.1069999999999996E-3</v>
          </cell>
          <cell r="M5286">
            <v>-19</v>
          </cell>
          <cell r="N5286">
            <v>18</v>
          </cell>
          <cell r="O5286">
            <v>1</v>
          </cell>
          <cell r="P5286">
            <v>7.4550000000000001</v>
          </cell>
          <cell r="Q5286">
            <v>15.683</v>
          </cell>
          <cell r="R5286">
            <v>15.683</v>
          </cell>
        </row>
        <row r="5287">
          <cell r="A5287" t="str">
            <v xml:space="preserve">Северная 491/2 </v>
          </cell>
          <cell r="B5287" t="str">
            <v xml:space="preserve">Володарского 75 кв19 </v>
          </cell>
          <cell r="C5287" t="str">
            <v xml:space="preserve">Население </v>
          </cell>
          <cell r="D5287">
            <v>95.2</v>
          </cell>
          <cell r="E5287">
            <v>0</v>
          </cell>
          <cell r="F5287">
            <v>319.87199999999996</v>
          </cell>
          <cell r="G5287">
            <v>0</v>
          </cell>
          <cell r="H5287">
            <v>1.19</v>
          </cell>
          <cell r="I5287">
            <v>4.5999999999999996</v>
          </cell>
          <cell r="J5287" t="str">
            <v xml:space="preserve">7 </v>
          </cell>
          <cell r="K5287">
            <v>167</v>
          </cell>
          <cell r="L5287">
            <v>3.3239999999999997E-3</v>
          </cell>
          <cell r="M5287">
            <v>-19</v>
          </cell>
          <cell r="N5287">
            <v>18</v>
          </cell>
          <cell r="O5287">
            <v>1</v>
          </cell>
          <cell r="P5287">
            <v>4.8529999999999998</v>
          </cell>
          <cell r="Q5287">
            <v>9.4740000000000002</v>
          </cell>
          <cell r="R5287">
            <v>9.4740000000000002</v>
          </cell>
        </row>
        <row r="5288">
          <cell r="A5288" t="str">
            <v xml:space="preserve">Северная 491/2 </v>
          </cell>
          <cell r="B5288" t="str">
            <v xml:space="preserve">Володарского 75 кв.20 </v>
          </cell>
          <cell r="C5288" t="str">
            <v xml:space="preserve">Население </v>
          </cell>
          <cell r="D5288">
            <v>93.5</v>
          </cell>
          <cell r="E5288">
            <v>0</v>
          </cell>
          <cell r="F5288">
            <v>314.15999999999997</v>
          </cell>
          <cell r="G5288">
            <v>0</v>
          </cell>
          <cell r="H5288">
            <v>1.19</v>
          </cell>
          <cell r="I5288">
            <v>4.5999999999999996</v>
          </cell>
          <cell r="J5288" t="str">
            <v xml:space="preserve">7 </v>
          </cell>
          <cell r="K5288">
            <v>167</v>
          </cell>
          <cell r="L5288">
            <v>3.1909999999999998E-3</v>
          </cell>
          <cell r="M5288">
            <v>-19</v>
          </cell>
          <cell r="N5288">
            <v>18</v>
          </cell>
          <cell r="O5288">
            <v>1</v>
          </cell>
          <cell r="P5288">
            <v>4.6580000000000004</v>
          </cell>
          <cell r="Q5288">
            <v>9.3030000000000008</v>
          </cell>
          <cell r="R5288">
            <v>9.3030000000000008</v>
          </cell>
        </row>
        <row r="5289">
          <cell r="A5289" t="str">
            <v xml:space="preserve">Северная 491/2 </v>
          </cell>
          <cell r="B5289" t="str">
            <v xml:space="preserve">Володарского 75 кв21 </v>
          </cell>
          <cell r="C5289" t="str">
            <v xml:space="preserve">Население </v>
          </cell>
          <cell r="D5289">
            <v>70.900000000000006</v>
          </cell>
          <cell r="E5289">
            <v>0</v>
          </cell>
          <cell r="F5289">
            <v>238.22399999999999</v>
          </cell>
          <cell r="G5289">
            <v>0</v>
          </cell>
          <cell r="H5289">
            <v>1.19</v>
          </cell>
          <cell r="I5289">
            <v>4.5999999999999996</v>
          </cell>
          <cell r="J5289" t="str">
            <v xml:space="preserve">7 </v>
          </cell>
          <cell r="K5289">
            <v>167</v>
          </cell>
          <cell r="L5289">
            <v>2.297E-3</v>
          </cell>
          <cell r="M5289">
            <v>-19</v>
          </cell>
          <cell r="N5289">
            <v>18</v>
          </cell>
          <cell r="O5289">
            <v>1</v>
          </cell>
          <cell r="P5289">
            <v>3.3529999999999998</v>
          </cell>
          <cell r="Q5289">
            <v>7.0540000000000003</v>
          </cell>
          <cell r="R5289">
            <v>7.0540000000000003</v>
          </cell>
        </row>
        <row r="5290">
          <cell r="A5290" t="str">
            <v xml:space="preserve">Северная 491/2 </v>
          </cell>
          <cell r="B5290" t="str">
            <v xml:space="preserve">Володарского 75 кв22 </v>
          </cell>
          <cell r="C5290" t="str">
            <v xml:space="preserve">Население </v>
          </cell>
          <cell r="D5290">
            <v>87.7</v>
          </cell>
          <cell r="E5290">
            <v>0</v>
          </cell>
          <cell r="F5290">
            <v>294.67199999999997</v>
          </cell>
          <cell r="G5290">
            <v>0</v>
          </cell>
          <cell r="H5290">
            <v>1.19</v>
          </cell>
          <cell r="I5290">
            <v>4.5999999999999996</v>
          </cell>
          <cell r="J5290" t="str">
            <v xml:space="preserve">7 </v>
          </cell>
          <cell r="K5290">
            <v>167</v>
          </cell>
          <cell r="L5290">
            <v>2.9150000000000001E-3</v>
          </cell>
          <cell r="M5290">
            <v>-19</v>
          </cell>
          <cell r="N5290">
            <v>18</v>
          </cell>
          <cell r="O5290">
            <v>1</v>
          </cell>
          <cell r="P5290">
            <v>4.2549999999999999</v>
          </cell>
          <cell r="Q5290">
            <v>8.7289999999999992</v>
          </cell>
          <cell r="R5290">
            <v>8.7289999999999992</v>
          </cell>
        </row>
        <row r="5291">
          <cell r="A5291" t="str">
            <v xml:space="preserve">Северная 491/2 </v>
          </cell>
          <cell r="B5291" t="str">
            <v xml:space="preserve">Володарского 75 кв23 </v>
          </cell>
          <cell r="C5291" t="str">
            <v xml:space="preserve">Население </v>
          </cell>
          <cell r="D5291">
            <v>95.1</v>
          </cell>
          <cell r="E5291">
            <v>0</v>
          </cell>
          <cell r="F5291">
            <v>319.53599999999994</v>
          </cell>
          <cell r="G5291">
            <v>0</v>
          </cell>
          <cell r="H5291">
            <v>1.19</v>
          </cell>
          <cell r="I5291">
            <v>4.5999999999999996</v>
          </cell>
          <cell r="J5291" t="str">
            <v xml:space="preserve">7 </v>
          </cell>
          <cell r="K5291">
            <v>167</v>
          </cell>
          <cell r="L5291">
            <v>3.3009999999999997E-3</v>
          </cell>
          <cell r="M5291">
            <v>-19</v>
          </cell>
          <cell r="N5291">
            <v>18</v>
          </cell>
          <cell r="O5291">
            <v>1</v>
          </cell>
          <cell r="P5291">
            <v>4.819</v>
          </cell>
          <cell r="Q5291">
            <v>9.4640000000000004</v>
          </cell>
          <cell r="R5291">
            <v>9.4640000000000004</v>
          </cell>
        </row>
        <row r="5292">
          <cell r="A5292" t="str">
            <v xml:space="preserve">Северная 491/2 </v>
          </cell>
          <cell r="B5292" t="str">
            <v xml:space="preserve">Володарского 75 кв24/1 </v>
          </cell>
          <cell r="C5292" t="str">
            <v xml:space="preserve">Население </v>
          </cell>
          <cell r="D5292">
            <v>99.7</v>
          </cell>
          <cell r="E5292">
            <v>0</v>
          </cell>
          <cell r="F5292">
            <v>334.99199999999996</v>
          </cell>
          <cell r="G5292">
            <v>0</v>
          </cell>
          <cell r="H5292">
            <v>1.19</v>
          </cell>
          <cell r="I5292">
            <v>4.5999999999999996</v>
          </cell>
          <cell r="J5292" t="str">
            <v xml:space="preserve">7 </v>
          </cell>
          <cell r="K5292">
            <v>167</v>
          </cell>
          <cell r="L5292">
            <v>3.2300000000000002E-3</v>
          </cell>
          <cell r="M5292">
            <v>-19</v>
          </cell>
          <cell r="N5292">
            <v>18</v>
          </cell>
          <cell r="O5292">
            <v>1</v>
          </cell>
          <cell r="P5292">
            <v>4.7160000000000002</v>
          </cell>
          <cell r="Q5292">
            <v>9.9220000000000006</v>
          </cell>
          <cell r="R5292">
            <v>9.9220000000000006</v>
          </cell>
        </row>
        <row r="5293">
          <cell r="A5293" t="str">
            <v xml:space="preserve">Северная 491/2 </v>
          </cell>
          <cell r="B5293" t="str">
            <v xml:space="preserve">Володарского 75 кв24 </v>
          </cell>
          <cell r="C5293" t="str">
            <v xml:space="preserve">Жилзаказчик </v>
          </cell>
          <cell r="D5293">
            <v>93.6</v>
          </cell>
          <cell r="E5293">
            <v>0</v>
          </cell>
          <cell r="F5293">
            <v>314.49599999999998</v>
          </cell>
          <cell r="G5293">
            <v>0</v>
          </cell>
          <cell r="H5293">
            <v>1.19</v>
          </cell>
          <cell r="I5293">
            <v>4.5999999999999996</v>
          </cell>
          <cell r="J5293" t="str">
            <v xml:space="preserve">7 </v>
          </cell>
          <cell r="K5293">
            <v>167</v>
          </cell>
          <cell r="L5293">
            <v>3.2109999999999999E-3</v>
          </cell>
          <cell r="M5293">
            <v>-19</v>
          </cell>
          <cell r="N5293">
            <v>18</v>
          </cell>
          <cell r="O5293">
            <v>1</v>
          </cell>
          <cell r="P5293">
            <v>4.6879999999999997</v>
          </cell>
          <cell r="Q5293">
            <v>9.3149999999999995</v>
          </cell>
          <cell r="R5293">
            <v>9.3149999999999995</v>
          </cell>
        </row>
        <row r="5294">
          <cell r="A5294" t="str">
            <v xml:space="preserve">Северная 491/2 </v>
          </cell>
          <cell r="B5294" t="str">
            <v xml:space="preserve">Володарского 75 кв25 </v>
          </cell>
          <cell r="C5294" t="str">
            <v xml:space="preserve">Население </v>
          </cell>
          <cell r="D5294">
            <v>71.3</v>
          </cell>
          <cell r="E5294">
            <v>0</v>
          </cell>
          <cell r="F5294">
            <v>239.56799999999996</v>
          </cell>
          <cell r="G5294">
            <v>0</v>
          </cell>
          <cell r="H5294">
            <v>1.19</v>
          </cell>
          <cell r="I5294">
            <v>4.5999999999999996</v>
          </cell>
          <cell r="J5294" t="str">
            <v xml:space="preserve">7 </v>
          </cell>
          <cell r="K5294">
            <v>167</v>
          </cell>
          <cell r="L5294">
            <v>2.4239999999999999E-3</v>
          </cell>
          <cell r="M5294">
            <v>-19</v>
          </cell>
          <cell r="N5294">
            <v>18</v>
          </cell>
          <cell r="O5294">
            <v>1</v>
          </cell>
          <cell r="P5294">
            <v>3.5390000000000001</v>
          </cell>
          <cell r="Q5294">
            <v>7.093</v>
          </cell>
          <cell r="R5294">
            <v>7.093</v>
          </cell>
        </row>
        <row r="5295">
          <cell r="A5295" t="str">
            <v xml:space="preserve">Северная 491/2 </v>
          </cell>
          <cell r="B5295" t="str">
            <v xml:space="preserve">Володарского 75 кв25/1 </v>
          </cell>
          <cell r="C5295" t="str">
            <v xml:space="preserve">Население </v>
          </cell>
          <cell r="D5295">
            <v>63.9</v>
          </cell>
          <cell r="E5295">
            <v>0</v>
          </cell>
          <cell r="F5295">
            <v>214.70399999999998</v>
          </cell>
          <cell r="G5295">
            <v>0</v>
          </cell>
          <cell r="H5295">
            <v>1.19</v>
          </cell>
          <cell r="I5295">
            <v>4.5999999999999996</v>
          </cell>
          <cell r="J5295" t="str">
            <v xml:space="preserve">7 </v>
          </cell>
          <cell r="K5295">
            <v>167</v>
          </cell>
          <cell r="L5295">
            <v>2.0720000000000001E-3</v>
          </cell>
          <cell r="M5295">
            <v>-19</v>
          </cell>
          <cell r="N5295">
            <v>18</v>
          </cell>
          <cell r="O5295">
            <v>1</v>
          </cell>
          <cell r="P5295">
            <v>3.0249999999999999</v>
          </cell>
          <cell r="Q5295">
            <v>6.3579999999999997</v>
          </cell>
          <cell r="R5295">
            <v>6.3579999999999997</v>
          </cell>
        </row>
        <row r="5296">
          <cell r="A5296" t="str">
            <v xml:space="preserve">Северная 491/2 </v>
          </cell>
          <cell r="B5296" t="str">
            <v xml:space="preserve">Володарского 75 кв26 </v>
          </cell>
          <cell r="C5296" t="str">
            <v xml:space="preserve">Население </v>
          </cell>
          <cell r="D5296">
            <v>89.9</v>
          </cell>
          <cell r="E5296">
            <v>0</v>
          </cell>
          <cell r="F5296">
            <v>302.06400000000002</v>
          </cell>
          <cell r="G5296">
            <v>0</v>
          </cell>
          <cell r="H5296">
            <v>1.19</v>
          </cell>
          <cell r="I5296">
            <v>4.5999999999999996</v>
          </cell>
          <cell r="J5296" t="str">
            <v xml:space="preserve">7 </v>
          </cell>
          <cell r="K5296">
            <v>167</v>
          </cell>
          <cell r="L5296">
            <v>2.9119999999999997E-3</v>
          </cell>
          <cell r="M5296">
            <v>-19</v>
          </cell>
          <cell r="N5296">
            <v>18</v>
          </cell>
          <cell r="O5296">
            <v>1</v>
          </cell>
          <cell r="P5296">
            <v>4.2519999999999998</v>
          </cell>
          <cell r="Q5296">
            <v>8.9440000000000008</v>
          </cell>
          <cell r="R5296">
            <v>8.9440000000000008</v>
          </cell>
        </row>
        <row r="5297">
          <cell r="A5297" t="str">
            <v xml:space="preserve">Северная 491/2 </v>
          </cell>
          <cell r="B5297" t="str">
            <v xml:space="preserve">Володарского 75 кв27 </v>
          </cell>
          <cell r="C5297" t="str">
            <v xml:space="preserve">Население </v>
          </cell>
          <cell r="D5297">
            <v>95</v>
          </cell>
          <cell r="E5297">
            <v>0</v>
          </cell>
          <cell r="F5297">
            <v>319.2</v>
          </cell>
          <cell r="G5297">
            <v>0</v>
          </cell>
          <cell r="H5297">
            <v>1.19</v>
          </cell>
          <cell r="I5297">
            <v>4.5999999999999996</v>
          </cell>
          <cell r="J5297" t="str">
            <v xml:space="preserve">7 </v>
          </cell>
          <cell r="K5297">
            <v>167</v>
          </cell>
          <cell r="L5297">
            <v>3.2959999999999999E-3</v>
          </cell>
          <cell r="M5297">
            <v>-19</v>
          </cell>
          <cell r="N5297">
            <v>18</v>
          </cell>
          <cell r="O5297">
            <v>1</v>
          </cell>
          <cell r="P5297">
            <v>4.8120000000000003</v>
          </cell>
          <cell r="Q5297">
            <v>9.4529999999999994</v>
          </cell>
          <cell r="R5297">
            <v>9.4529999999999994</v>
          </cell>
        </row>
        <row r="5298">
          <cell r="A5298" t="str">
            <v xml:space="preserve">Северная 491/2 </v>
          </cell>
          <cell r="B5298" t="str">
            <v xml:space="preserve">Володарского 75 кв28 </v>
          </cell>
          <cell r="C5298" t="str">
            <v xml:space="preserve">Население </v>
          </cell>
          <cell r="D5298">
            <v>184.7</v>
          </cell>
          <cell r="E5298">
            <v>0</v>
          </cell>
          <cell r="F5298">
            <v>620.59199999999987</v>
          </cell>
          <cell r="G5298">
            <v>0</v>
          </cell>
          <cell r="H5298">
            <v>1.19</v>
          </cell>
          <cell r="I5298">
            <v>4.5999999999999996</v>
          </cell>
          <cell r="J5298" t="str">
            <v xml:space="preserve">7 </v>
          </cell>
          <cell r="K5298">
            <v>167</v>
          </cell>
          <cell r="L5298">
            <v>5.9829999999999996E-3</v>
          </cell>
          <cell r="M5298">
            <v>-19</v>
          </cell>
          <cell r="N5298">
            <v>18</v>
          </cell>
          <cell r="O5298">
            <v>1</v>
          </cell>
          <cell r="P5298">
            <v>8.7349999999999994</v>
          </cell>
          <cell r="Q5298">
            <v>18.38</v>
          </cell>
          <cell r="R5298">
            <v>18.38</v>
          </cell>
        </row>
        <row r="5299">
          <cell r="A5299" t="str">
            <v xml:space="preserve">Северная 491/2 </v>
          </cell>
          <cell r="B5299" t="str">
            <v xml:space="preserve">Володарского 75 кв29 </v>
          </cell>
          <cell r="C5299" t="str">
            <v xml:space="preserve">Население </v>
          </cell>
          <cell r="D5299">
            <v>57.4</v>
          </cell>
          <cell r="E5299">
            <v>0</v>
          </cell>
          <cell r="F5299">
            <v>192.86399999999998</v>
          </cell>
          <cell r="G5299">
            <v>0</v>
          </cell>
          <cell r="H5299">
            <v>1.19</v>
          </cell>
          <cell r="I5299">
            <v>4.5999999999999996</v>
          </cell>
          <cell r="J5299" t="str">
            <v xml:space="preserve">7 </v>
          </cell>
          <cell r="K5299">
            <v>167</v>
          </cell>
          <cell r="L5299">
            <v>1.8600000000000001E-3</v>
          </cell>
          <cell r="M5299">
            <v>-19</v>
          </cell>
          <cell r="N5299">
            <v>18</v>
          </cell>
          <cell r="O5299">
            <v>1</v>
          </cell>
          <cell r="P5299">
            <v>2.7160000000000002</v>
          </cell>
          <cell r="Q5299">
            <v>5.7110000000000003</v>
          </cell>
          <cell r="R5299">
            <v>5.7110000000000003</v>
          </cell>
        </row>
        <row r="5300">
          <cell r="A5300" t="str">
            <v xml:space="preserve">Северная 491/2 </v>
          </cell>
          <cell r="B5300" t="str">
            <v xml:space="preserve">Володарского 75 кв30 </v>
          </cell>
          <cell r="C5300" t="str">
            <v xml:space="preserve">Население </v>
          </cell>
          <cell r="D5300">
            <v>93.4</v>
          </cell>
          <cell r="E5300">
            <v>0</v>
          </cell>
          <cell r="F5300">
            <v>313.82399999999996</v>
          </cell>
          <cell r="G5300">
            <v>0</v>
          </cell>
          <cell r="H5300">
            <v>1.19</v>
          </cell>
          <cell r="I5300">
            <v>4.5999999999999996</v>
          </cell>
          <cell r="J5300" t="str">
            <v xml:space="preserve">7 </v>
          </cell>
          <cell r="K5300">
            <v>167</v>
          </cell>
          <cell r="L5300">
            <v>3.0239999999999998E-3</v>
          </cell>
          <cell r="M5300">
            <v>-19</v>
          </cell>
          <cell r="N5300">
            <v>18</v>
          </cell>
          <cell r="O5300">
            <v>1</v>
          </cell>
          <cell r="P5300">
            <v>4.415</v>
          </cell>
          <cell r="Q5300">
            <v>9.2919999999999998</v>
          </cell>
          <cell r="R5300">
            <v>9.2919999999999998</v>
          </cell>
        </row>
        <row r="5301">
          <cell r="A5301" t="str">
            <v xml:space="preserve">Северная 491/2 </v>
          </cell>
          <cell r="B5301" t="str">
            <v xml:space="preserve">Володарского 75 кв31 </v>
          </cell>
          <cell r="C5301" t="str">
            <v xml:space="preserve">Население </v>
          </cell>
          <cell r="D5301">
            <v>83.4</v>
          </cell>
          <cell r="E5301">
            <v>0</v>
          </cell>
          <cell r="F5301">
            <v>280.22399999999999</v>
          </cell>
          <cell r="G5301">
            <v>0</v>
          </cell>
          <cell r="H5301">
            <v>1.19</v>
          </cell>
          <cell r="I5301">
            <v>4.5999999999999996</v>
          </cell>
          <cell r="J5301" t="str">
            <v xml:space="preserve">7 </v>
          </cell>
          <cell r="K5301">
            <v>167</v>
          </cell>
          <cell r="L5301">
            <v>2.7009999999999998E-3</v>
          </cell>
          <cell r="M5301">
            <v>-19</v>
          </cell>
          <cell r="N5301">
            <v>18</v>
          </cell>
          <cell r="O5301">
            <v>1</v>
          </cell>
          <cell r="P5301">
            <v>3.9430000000000001</v>
          </cell>
          <cell r="Q5301">
            <v>8.2970000000000006</v>
          </cell>
          <cell r="R5301">
            <v>8.2970000000000006</v>
          </cell>
        </row>
        <row r="5302">
          <cell r="A5302" t="str">
            <v xml:space="preserve">Северная 491/2 </v>
          </cell>
          <cell r="B5302" t="str">
            <v xml:space="preserve">Володарского 75 кв32 </v>
          </cell>
          <cell r="C5302" t="str">
            <v xml:space="preserve">Население </v>
          </cell>
          <cell r="D5302">
            <v>92.7</v>
          </cell>
          <cell r="E5302">
            <v>0</v>
          </cell>
          <cell r="F5302">
            <v>311.47199999999998</v>
          </cell>
          <cell r="G5302">
            <v>0</v>
          </cell>
          <cell r="H5302">
            <v>1.19</v>
          </cell>
          <cell r="I5302">
            <v>4.5999999999999996</v>
          </cell>
          <cell r="J5302" t="str">
            <v xml:space="preserve">7 </v>
          </cell>
          <cell r="K5302">
            <v>167</v>
          </cell>
          <cell r="L5302">
            <v>3.003E-3</v>
          </cell>
          <cell r="M5302">
            <v>-19</v>
          </cell>
          <cell r="N5302">
            <v>18</v>
          </cell>
          <cell r="O5302">
            <v>1</v>
          </cell>
          <cell r="P5302">
            <v>4.3840000000000003</v>
          </cell>
          <cell r="Q5302">
            <v>9.2260000000000009</v>
          </cell>
          <cell r="R5302">
            <v>9.2260000000000009</v>
          </cell>
        </row>
        <row r="5303">
          <cell r="A5303" t="str">
            <v xml:space="preserve">Северная 491/2 </v>
          </cell>
          <cell r="B5303" t="str">
            <v xml:space="preserve">Володарского 75 кв34 </v>
          </cell>
          <cell r="C5303" t="str">
            <v xml:space="preserve">Население </v>
          </cell>
          <cell r="D5303">
            <v>95</v>
          </cell>
          <cell r="E5303">
            <v>0</v>
          </cell>
          <cell r="F5303">
            <v>319.2</v>
          </cell>
          <cell r="G5303">
            <v>0</v>
          </cell>
          <cell r="H5303">
            <v>1.19</v>
          </cell>
          <cell r="I5303">
            <v>4.5999999999999996</v>
          </cell>
          <cell r="J5303" t="str">
            <v xml:space="preserve">7 </v>
          </cell>
          <cell r="K5303">
            <v>167</v>
          </cell>
          <cell r="L5303">
            <v>3.0789999999999997E-3</v>
          </cell>
          <cell r="M5303">
            <v>-19</v>
          </cell>
          <cell r="N5303">
            <v>18</v>
          </cell>
          <cell r="O5303">
            <v>1</v>
          </cell>
          <cell r="P5303">
            <v>4.4969999999999999</v>
          </cell>
          <cell r="Q5303">
            <v>9.4529999999999994</v>
          </cell>
          <cell r="R5303">
            <v>9.4529999999999994</v>
          </cell>
        </row>
        <row r="5304">
          <cell r="A5304" t="str">
            <v xml:space="preserve">Северная 491/2 </v>
          </cell>
          <cell r="B5304" t="str">
            <v xml:space="preserve">Володарского 75 кв35 </v>
          </cell>
          <cell r="C5304" t="str">
            <v xml:space="preserve">Население </v>
          </cell>
          <cell r="D5304">
            <v>105.2</v>
          </cell>
          <cell r="E5304">
            <v>0</v>
          </cell>
          <cell r="F5304">
            <v>353.47199999999998</v>
          </cell>
          <cell r="G5304">
            <v>0</v>
          </cell>
          <cell r="H5304">
            <v>1.19</v>
          </cell>
          <cell r="I5304">
            <v>4.5999999999999996</v>
          </cell>
          <cell r="J5304" t="str">
            <v xml:space="preserve">7 </v>
          </cell>
          <cell r="K5304">
            <v>167</v>
          </cell>
          <cell r="L5304">
            <v>3.408E-3</v>
          </cell>
          <cell r="M5304">
            <v>-19</v>
          </cell>
          <cell r="N5304">
            <v>18</v>
          </cell>
          <cell r="O5304">
            <v>1</v>
          </cell>
          <cell r="P5304">
            <v>4.976</v>
          </cell>
          <cell r="Q5304">
            <v>10.468999999999999</v>
          </cell>
          <cell r="R5304">
            <v>10.468999999999999</v>
          </cell>
        </row>
        <row r="5305">
          <cell r="A5305" t="str">
            <v xml:space="preserve">Северная 491/2 </v>
          </cell>
          <cell r="B5305" t="str">
            <v xml:space="preserve">Володарского 75 кв36 </v>
          </cell>
          <cell r="C5305" t="str">
            <v xml:space="preserve">Население </v>
          </cell>
          <cell r="D5305">
            <v>70.8</v>
          </cell>
          <cell r="E5305">
            <v>0</v>
          </cell>
          <cell r="F5305">
            <v>237.88799999999998</v>
          </cell>
          <cell r="G5305">
            <v>0</v>
          </cell>
          <cell r="H5305">
            <v>1.19</v>
          </cell>
          <cell r="I5305">
            <v>4.5999999999999996</v>
          </cell>
          <cell r="J5305" t="str">
            <v xml:space="preserve">7 </v>
          </cell>
          <cell r="K5305">
            <v>167</v>
          </cell>
          <cell r="L5305">
            <v>2.2929999999999999E-3</v>
          </cell>
          <cell r="M5305">
            <v>-19</v>
          </cell>
          <cell r="N5305">
            <v>18</v>
          </cell>
          <cell r="O5305">
            <v>1</v>
          </cell>
          <cell r="P5305">
            <v>3.347</v>
          </cell>
          <cell r="Q5305">
            <v>7.0430000000000001</v>
          </cell>
          <cell r="R5305">
            <v>7.0430000000000001</v>
          </cell>
        </row>
        <row r="5306">
          <cell r="A5306" t="str">
            <v xml:space="preserve">Северная 491/2 </v>
          </cell>
          <cell r="B5306" t="str">
            <v xml:space="preserve">Володарского 75  кв37 </v>
          </cell>
          <cell r="C5306" t="str">
            <v xml:space="preserve">Население </v>
          </cell>
          <cell r="D5306">
            <v>55.3</v>
          </cell>
          <cell r="E5306">
            <v>0</v>
          </cell>
          <cell r="F5306">
            <v>185.80799999999999</v>
          </cell>
          <cell r="G5306">
            <v>0</v>
          </cell>
          <cell r="H5306">
            <v>1.19</v>
          </cell>
          <cell r="I5306">
            <v>4.5999999999999996</v>
          </cell>
          <cell r="J5306" t="str">
            <v xml:space="preserve">7 </v>
          </cell>
          <cell r="K5306">
            <v>167</v>
          </cell>
          <cell r="L5306">
            <v>1.7929999999999999E-3</v>
          </cell>
          <cell r="M5306">
            <v>-19</v>
          </cell>
          <cell r="N5306">
            <v>18</v>
          </cell>
          <cell r="O5306">
            <v>1</v>
          </cell>
          <cell r="P5306">
            <v>2.617</v>
          </cell>
          <cell r="Q5306">
            <v>5.5010000000000003</v>
          </cell>
          <cell r="R5306">
            <v>5.5010000000000003</v>
          </cell>
        </row>
        <row r="5307">
          <cell r="A5307" t="str">
            <v xml:space="preserve">Северная 491/2 </v>
          </cell>
          <cell r="B5307" t="str">
            <v xml:space="preserve">Володарского 75 кв39 </v>
          </cell>
          <cell r="C5307" t="str">
            <v xml:space="preserve">Население </v>
          </cell>
          <cell r="D5307">
            <v>82</v>
          </cell>
          <cell r="E5307">
            <v>0</v>
          </cell>
          <cell r="F5307">
            <v>275.52</v>
          </cell>
          <cell r="G5307">
            <v>0</v>
          </cell>
          <cell r="H5307">
            <v>1.19</v>
          </cell>
          <cell r="I5307">
            <v>4.5999999999999996</v>
          </cell>
          <cell r="J5307" t="str">
            <v xml:space="preserve">7 </v>
          </cell>
          <cell r="K5307">
            <v>167</v>
          </cell>
          <cell r="L5307">
            <v>2.6570000000000001E-3</v>
          </cell>
          <cell r="M5307">
            <v>-19</v>
          </cell>
          <cell r="N5307">
            <v>18</v>
          </cell>
          <cell r="O5307">
            <v>1</v>
          </cell>
          <cell r="P5307">
            <v>3.88</v>
          </cell>
          <cell r="Q5307">
            <v>8.1590000000000007</v>
          </cell>
          <cell r="R5307">
            <v>8.1590000000000007</v>
          </cell>
        </row>
        <row r="5308">
          <cell r="A5308" t="str">
            <v xml:space="preserve">Северная 491/2 </v>
          </cell>
          <cell r="B5308" t="str">
            <v xml:space="preserve">Володарского 75 кв40 </v>
          </cell>
          <cell r="C5308" t="str">
            <v xml:space="preserve">Население </v>
          </cell>
          <cell r="D5308">
            <v>92.6</v>
          </cell>
          <cell r="E5308">
            <v>0</v>
          </cell>
          <cell r="F5308">
            <v>311.13599999999997</v>
          </cell>
          <cell r="G5308">
            <v>0</v>
          </cell>
          <cell r="H5308">
            <v>1.19</v>
          </cell>
          <cell r="I5308">
            <v>4.5999999999999996</v>
          </cell>
          <cell r="J5308" t="str">
            <v xml:space="preserve">7 </v>
          </cell>
          <cell r="K5308">
            <v>167</v>
          </cell>
          <cell r="L5308">
            <v>3.0000000000000001E-3</v>
          </cell>
          <cell r="M5308">
            <v>-19</v>
          </cell>
          <cell r="N5308">
            <v>18</v>
          </cell>
          <cell r="O5308">
            <v>1</v>
          </cell>
          <cell r="P5308">
            <v>4.3810000000000002</v>
          </cell>
          <cell r="Q5308">
            <v>9.2149999999999999</v>
          </cell>
          <cell r="R5308">
            <v>9.2149999999999999</v>
          </cell>
        </row>
        <row r="5309">
          <cell r="A5309" t="str">
            <v xml:space="preserve">Северная 491/2 </v>
          </cell>
          <cell r="B5309" t="str">
            <v xml:space="preserve">Володарского 75 кв41 </v>
          </cell>
          <cell r="C5309" t="str">
            <v xml:space="preserve">Население </v>
          </cell>
          <cell r="D5309">
            <v>55.3</v>
          </cell>
          <cell r="E5309">
            <v>0</v>
          </cell>
          <cell r="F5309">
            <v>185.80799999999999</v>
          </cell>
          <cell r="G5309">
            <v>0</v>
          </cell>
          <cell r="H5309">
            <v>1.19</v>
          </cell>
          <cell r="I5309">
            <v>4.5999999999999996</v>
          </cell>
          <cell r="J5309" t="str">
            <v xml:space="preserve">7 </v>
          </cell>
          <cell r="K5309">
            <v>167</v>
          </cell>
          <cell r="L5309">
            <v>1.792E-3</v>
          </cell>
          <cell r="M5309">
            <v>-19</v>
          </cell>
          <cell r="N5309">
            <v>18</v>
          </cell>
          <cell r="O5309">
            <v>1</v>
          </cell>
          <cell r="P5309">
            <v>2.6160000000000001</v>
          </cell>
          <cell r="Q5309">
            <v>5.5010000000000003</v>
          </cell>
          <cell r="R5309">
            <v>5.5010000000000003</v>
          </cell>
        </row>
        <row r="5310">
          <cell r="A5310" t="str">
            <v xml:space="preserve">Северная 491/2 </v>
          </cell>
          <cell r="B5310" t="str">
            <v xml:space="preserve">Володарского 75 кв42 </v>
          </cell>
          <cell r="C5310" t="str">
            <v xml:space="preserve">Население </v>
          </cell>
          <cell r="D5310">
            <v>95</v>
          </cell>
          <cell r="E5310">
            <v>0</v>
          </cell>
          <cell r="F5310">
            <v>319.2</v>
          </cell>
          <cell r="G5310">
            <v>0</v>
          </cell>
          <cell r="H5310">
            <v>1.19</v>
          </cell>
          <cell r="I5310">
            <v>4.5999999999999996</v>
          </cell>
          <cell r="J5310" t="str">
            <v xml:space="preserve">7 </v>
          </cell>
          <cell r="K5310">
            <v>167</v>
          </cell>
          <cell r="L5310">
            <v>3.0789999999999997E-3</v>
          </cell>
          <cell r="M5310">
            <v>-19</v>
          </cell>
          <cell r="N5310">
            <v>18</v>
          </cell>
          <cell r="O5310">
            <v>1</v>
          </cell>
          <cell r="P5310">
            <v>4.4969999999999999</v>
          </cell>
          <cell r="Q5310">
            <v>9.4529999999999994</v>
          </cell>
          <cell r="R5310">
            <v>9.4529999999999994</v>
          </cell>
        </row>
        <row r="5311">
          <cell r="A5311" t="str">
            <v xml:space="preserve">Северная 491/2 </v>
          </cell>
          <cell r="B5311" t="str">
            <v xml:space="preserve">Володарского 75 кв43 </v>
          </cell>
          <cell r="C5311" t="str">
            <v xml:space="preserve">Население </v>
          </cell>
          <cell r="D5311">
            <v>103.9</v>
          </cell>
          <cell r="E5311">
            <v>0</v>
          </cell>
          <cell r="F5311">
            <v>349.10399999999998</v>
          </cell>
          <cell r="G5311">
            <v>0</v>
          </cell>
          <cell r="H5311">
            <v>1.19</v>
          </cell>
          <cell r="I5311">
            <v>4.5999999999999996</v>
          </cell>
          <cell r="J5311" t="str">
            <v xml:space="preserve">7 </v>
          </cell>
          <cell r="K5311">
            <v>167</v>
          </cell>
          <cell r="L5311">
            <v>3.3669999999999998E-3</v>
          </cell>
          <cell r="M5311">
            <v>-19</v>
          </cell>
          <cell r="N5311">
            <v>18</v>
          </cell>
          <cell r="O5311">
            <v>1</v>
          </cell>
          <cell r="P5311">
            <v>4.915</v>
          </cell>
          <cell r="Q5311">
            <v>10.337999999999999</v>
          </cell>
          <cell r="R5311">
            <v>10.337999999999999</v>
          </cell>
        </row>
        <row r="5312">
          <cell r="A5312" t="str">
            <v xml:space="preserve">Северная 491/2 </v>
          </cell>
          <cell r="B5312" t="str">
            <v xml:space="preserve">Володарского 75 кв44 </v>
          </cell>
          <cell r="C5312" t="str">
            <v xml:space="preserve">Население </v>
          </cell>
          <cell r="D5312">
            <v>69.5</v>
          </cell>
          <cell r="E5312">
            <v>0</v>
          </cell>
          <cell r="F5312">
            <v>233.51999999999995</v>
          </cell>
          <cell r="G5312">
            <v>0</v>
          </cell>
          <cell r="H5312">
            <v>1.19</v>
          </cell>
          <cell r="I5312">
            <v>4.5999999999999996</v>
          </cell>
          <cell r="J5312" t="str">
            <v xml:space="preserve">7 </v>
          </cell>
          <cell r="K5312">
            <v>167</v>
          </cell>
          <cell r="L5312">
            <v>2.2529999999999998E-3</v>
          </cell>
          <cell r="M5312">
            <v>-19</v>
          </cell>
          <cell r="N5312">
            <v>18</v>
          </cell>
          <cell r="O5312">
            <v>1</v>
          </cell>
          <cell r="P5312">
            <v>3.29</v>
          </cell>
          <cell r="Q5312">
            <v>6.9160000000000004</v>
          </cell>
          <cell r="R5312">
            <v>6.9160000000000004</v>
          </cell>
        </row>
        <row r="5313">
          <cell r="A5313" t="str">
            <v xml:space="preserve">Северная 491/2 </v>
          </cell>
          <cell r="B5313" t="str">
            <v xml:space="preserve">Володарского 75 кв45 </v>
          </cell>
          <cell r="C5313" t="str">
            <v xml:space="preserve">Население </v>
          </cell>
          <cell r="D5313">
            <v>56</v>
          </cell>
          <cell r="E5313">
            <v>0</v>
          </cell>
          <cell r="F5313">
            <v>188.16</v>
          </cell>
          <cell r="G5313">
            <v>0</v>
          </cell>
          <cell r="H5313">
            <v>1.19</v>
          </cell>
          <cell r="I5313">
            <v>4.5999999999999996</v>
          </cell>
          <cell r="J5313" t="str">
            <v xml:space="preserve">7 </v>
          </cell>
          <cell r="K5313">
            <v>167</v>
          </cell>
          <cell r="L5313">
            <v>1.8159999999999999E-3</v>
          </cell>
          <cell r="M5313">
            <v>-19</v>
          </cell>
          <cell r="N5313">
            <v>18</v>
          </cell>
          <cell r="O5313">
            <v>1</v>
          </cell>
          <cell r="P5313">
            <v>2.653</v>
          </cell>
          <cell r="Q5313">
            <v>5.5730000000000004</v>
          </cell>
          <cell r="R5313">
            <v>5.5730000000000004</v>
          </cell>
        </row>
        <row r="5314">
          <cell r="A5314" t="str">
            <v xml:space="preserve">Северная 491/2 </v>
          </cell>
          <cell r="B5314" t="str">
            <v xml:space="preserve">Володарского 75 кв47 </v>
          </cell>
          <cell r="C5314" t="str">
            <v xml:space="preserve">Население </v>
          </cell>
          <cell r="D5314">
            <v>103.3</v>
          </cell>
          <cell r="E5314">
            <v>0</v>
          </cell>
          <cell r="F5314">
            <v>347.08799999999997</v>
          </cell>
          <cell r="G5314">
            <v>0</v>
          </cell>
          <cell r="H5314">
            <v>1.19</v>
          </cell>
          <cell r="I5314">
            <v>4.5999999999999996</v>
          </cell>
          <cell r="J5314" t="str">
            <v xml:space="preserve">7 </v>
          </cell>
          <cell r="K5314">
            <v>167</v>
          </cell>
          <cell r="L5314">
            <v>3.3469999999999997E-3</v>
          </cell>
          <cell r="M5314">
            <v>-19</v>
          </cell>
          <cell r="N5314">
            <v>18</v>
          </cell>
          <cell r="O5314">
            <v>1</v>
          </cell>
          <cell r="P5314">
            <v>4.8870000000000005</v>
          </cell>
          <cell r="Q5314">
            <v>10.276999999999999</v>
          </cell>
          <cell r="R5314">
            <v>10.276999999999999</v>
          </cell>
        </row>
        <row r="5315">
          <cell r="A5315" t="str">
            <v xml:space="preserve">Северная 491/2 </v>
          </cell>
          <cell r="B5315" t="str">
            <v xml:space="preserve">Володарского 75 кв48 </v>
          </cell>
          <cell r="C5315" t="str">
            <v xml:space="preserve">Население </v>
          </cell>
          <cell r="D5315">
            <v>68.5</v>
          </cell>
          <cell r="E5315">
            <v>0</v>
          </cell>
          <cell r="F5315">
            <v>230.16</v>
          </cell>
          <cell r="G5315">
            <v>0</v>
          </cell>
          <cell r="H5315">
            <v>1.19</v>
          </cell>
          <cell r="I5315">
            <v>4.5999999999999996</v>
          </cell>
          <cell r="J5315" t="str">
            <v xml:space="preserve">7 </v>
          </cell>
          <cell r="K5315">
            <v>167</v>
          </cell>
          <cell r="L5315">
            <v>2.2200000000000002E-3</v>
          </cell>
          <cell r="M5315">
            <v>-19</v>
          </cell>
          <cell r="N5315">
            <v>18</v>
          </cell>
          <cell r="O5315">
            <v>1</v>
          </cell>
          <cell r="P5315">
            <v>3.2410000000000001</v>
          </cell>
          <cell r="Q5315">
            <v>6.8159999999999998</v>
          </cell>
          <cell r="R5315">
            <v>6.8159999999999998</v>
          </cell>
        </row>
        <row r="5316">
          <cell r="A5316" t="str">
            <v xml:space="preserve">Северная 491/2 </v>
          </cell>
          <cell r="B5316" t="str">
            <v xml:space="preserve">Володарского 75 кв50 </v>
          </cell>
          <cell r="C5316" t="str">
            <v xml:space="preserve">Население </v>
          </cell>
          <cell r="D5316">
            <v>93.4</v>
          </cell>
          <cell r="E5316">
            <v>0</v>
          </cell>
          <cell r="F5316">
            <v>313.82399999999996</v>
          </cell>
          <cell r="G5316">
            <v>0</v>
          </cell>
          <cell r="H5316">
            <v>1.19</v>
          </cell>
          <cell r="I5316">
            <v>4.5999999999999996</v>
          </cell>
          <cell r="J5316" t="str">
            <v xml:space="preserve">7 </v>
          </cell>
          <cell r="K5316">
            <v>167</v>
          </cell>
          <cell r="L5316">
            <v>3.026E-3</v>
          </cell>
          <cell r="M5316">
            <v>-19</v>
          </cell>
          <cell r="N5316">
            <v>18</v>
          </cell>
          <cell r="O5316">
            <v>1</v>
          </cell>
          <cell r="P5316">
            <v>4.4180000000000001</v>
          </cell>
          <cell r="Q5316">
            <v>9.2919999999999998</v>
          </cell>
          <cell r="R5316">
            <v>9.2919999999999998</v>
          </cell>
        </row>
        <row r="5317">
          <cell r="A5317" t="str">
            <v xml:space="preserve">Северная 491/2 </v>
          </cell>
          <cell r="B5317" t="str">
            <v xml:space="preserve">Володарского 75 кв51 </v>
          </cell>
          <cell r="C5317" t="str">
            <v xml:space="preserve">Население </v>
          </cell>
          <cell r="D5317">
            <v>84.3</v>
          </cell>
          <cell r="E5317">
            <v>0</v>
          </cell>
          <cell r="F5317">
            <v>283.24799999999999</v>
          </cell>
          <cell r="G5317">
            <v>0</v>
          </cell>
          <cell r="H5317">
            <v>1.19</v>
          </cell>
          <cell r="I5317">
            <v>4.5999999999999996</v>
          </cell>
          <cell r="J5317" t="str">
            <v xml:space="preserve">7 </v>
          </cell>
          <cell r="K5317">
            <v>167</v>
          </cell>
          <cell r="L5317">
            <v>2.7300000000000002E-3</v>
          </cell>
          <cell r="M5317">
            <v>-19</v>
          </cell>
          <cell r="N5317">
            <v>18</v>
          </cell>
          <cell r="O5317">
            <v>1</v>
          </cell>
          <cell r="P5317">
            <v>3.9849999999999999</v>
          </cell>
          <cell r="Q5317">
            <v>8.3859999999999992</v>
          </cell>
          <cell r="R5317">
            <v>8.3859999999999992</v>
          </cell>
        </row>
        <row r="5318">
          <cell r="A5318" t="str">
            <v xml:space="preserve">Северная 491/2 </v>
          </cell>
          <cell r="B5318" t="str">
            <v xml:space="preserve">Володарского 75 кв52 </v>
          </cell>
          <cell r="C5318" t="str">
            <v xml:space="preserve">Население </v>
          </cell>
          <cell r="D5318">
            <v>92.2</v>
          </cell>
          <cell r="E5318">
            <v>0</v>
          </cell>
          <cell r="F5318">
            <v>309.79199999999997</v>
          </cell>
          <cell r="G5318">
            <v>0</v>
          </cell>
          <cell r="H5318">
            <v>1.19</v>
          </cell>
          <cell r="I5318">
            <v>4.5999999999999996</v>
          </cell>
          <cell r="J5318" t="str">
            <v xml:space="preserve">7 </v>
          </cell>
          <cell r="K5318">
            <v>167</v>
          </cell>
          <cell r="L5318">
            <v>2.9870000000000001E-3</v>
          </cell>
          <cell r="M5318">
            <v>-19</v>
          </cell>
          <cell r="N5318">
            <v>18</v>
          </cell>
          <cell r="O5318">
            <v>1</v>
          </cell>
          <cell r="P5318">
            <v>4.3609999999999998</v>
          </cell>
          <cell r="Q5318">
            <v>9.1769999999999996</v>
          </cell>
          <cell r="R5318">
            <v>9.1769999999999996</v>
          </cell>
        </row>
        <row r="5319">
          <cell r="A5319" t="str">
            <v xml:space="preserve">Северная 491/2 </v>
          </cell>
          <cell r="B5319" t="str">
            <v xml:space="preserve">Володарского 75 кв53 </v>
          </cell>
          <cell r="C5319" t="str">
            <v xml:space="preserve">Население </v>
          </cell>
          <cell r="D5319">
            <v>64.5</v>
          </cell>
          <cell r="E5319">
            <v>0</v>
          </cell>
          <cell r="F5319">
            <v>216.71999999999997</v>
          </cell>
          <cell r="G5319">
            <v>0</v>
          </cell>
          <cell r="H5319">
            <v>1.19</v>
          </cell>
          <cell r="I5319">
            <v>4.5999999999999996</v>
          </cell>
          <cell r="J5319" t="str">
            <v xml:space="preserve">7 </v>
          </cell>
          <cell r="K5319">
            <v>167</v>
          </cell>
          <cell r="L5319">
            <v>2.091E-3</v>
          </cell>
          <cell r="M5319">
            <v>-19</v>
          </cell>
          <cell r="N5319">
            <v>18</v>
          </cell>
          <cell r="O5319">
            <v>1</v>
          </cell>
          <cell r="P5319">
            <v>3.052</v>
          </cell>
          <cell r="Q5319">
            <v>6.4180000000000001</v>
          </cell>
          <cell r="R5319">
            <v>6.4180000000000001</v>
          </cell>
        </row>
        <row r="5320">
          <cell r="A5320" t="str">
            <v xml:space="preserve">Северная 491/2 </v>
          </cell>
          <cell r="B5320" t="str">
            <v xml:space="preserve">Володарского 75 кв56 </v>
          </cell>
          <cell r="C5320" t="str">
            <v xml:space="preserve">Население </v>
          </cell>
          <cell r="D5320">
            <v>84.3</v>
          </cell>
          <cell r="E5320">
            <v>0</v>
          </cell>
          <cell r="F5320">
            <v>283.24799999999999</v>
          </cell>
          <cell r="G5320">
            <v>0</v>
          </cell>
          <cell r="H5320">
            <v>1.19</v>
          </cell>
          <cell r="I5320">
            <v>4.5999999999999996</v>
          </cell>
          <cell r="J5320" t="str">
            <v xml:space="preserve">7 </v>
          </cell>
          <cell r="K5320">
            <v>167</v>
          </cell>
          <cell r="L5320">
            <v>2.7300000000000002E-3</v>
          </cell>
          <cell r="M5320">
            <v>-19</v>
          </cell>
          <cell r="N5320">
            <v>18</v>
          </cell>
          <cell r="O5320">
            <v>1</v>
          </cell>
          <cell r="P5320">
            <v>3.9849999999999999</v>
          </cell>
          <cell r="Q5320">
            <v>8.3859999999999992</v>
          </cell>
          <cell r="R5320">
            <v>8.3859999999999992</v>
          </cell>
        </row>
        <row r="5321">
          <cell r="A5321" t="str">
            <v xml:space="preserve">Северная 491/2 </v>
          </cell>
          <cell r="B5321" t="str">
            <v xml:space="preserve">Володарского 75 кв61 </v>
          </cell>
          <cell r="C5321" t="str">
            <v xml:space="preserve">Население </v>
          </cell>
          <cell r="D5321">
            <v>90.4</v>
          </cell>
          <cell r="E5321">
            <v>0</v>
          </cell>
          <cell r="F5321">
            <v>303.74399999999997</v>
          </cell>
          <cell r="G5321">
            <v>0</v>
          </cell>
          <cell r="H5321">
            <v>1.19</v>
          </cell>
          <cell r="I5321">
            <v>4.5999999999999996</v>
          </cell>
          <cell r="J5321" t="str">
            <v xml:space="preserve">7 </v>
          </cell>
          <cell r="K5321">
            <v>167</v>
          </cell>
          <cell r="L5321">
            <v>2.9300000000000003E-3</v>
          </cell>
          <cell r="M5321">
            <v>-19</v>
          </cell>
          <cell r="N5321">
            <v>18</v>
          </cell>
          <cell r="O5321">
            <v>1</v>
          </cell>
          <cell r="P5321">
            <v>4.2780000000000005</v>
          </cell>
          <cell r="Q5321">
            <v>8.9939999999999998</v>
          </cell>
          <cell r="R5321">
            <v>8.9939999999999998</v>
          </cell>
        </row>
        <row r="5322">
          <cell r="A5322" t="str">
            <v xml:space="preserve">Северная 491/2 </v>
          </cell>
          <cell r="B5322" t="str">
            <v xml:space="preserve">Володарского 75 кв60 </v>
          </cell>
          <cell r="C5322" t="str">
            <v xml:space="preserve">Население </v>
          </cell>
          <cell r="D5322">
            <v>104</v>
          </cell>
          <cell r="E5322">
            <v>0</v>
          </cell>
          <cell r="F5322">
            <v>349.44</v>
          </cell>
          <cell r="G5322">
            <v>0</v>
          </cell>
          <cell r="H5322">
            <v>1.19</v>
          </cell>
          <cell r="I5322">
            <v>4.5999999999999996</v>
          </cell>
          <cell r="J5322" t="str">
            <v xml:space="preserve">7 </v>
          </cell>
          <cell r="K5322">
            <v>167</v>
          </cell>
          <cell r="L5322">
            <v>3.369E-3</v>
          </cell>
          <cell r="M5322">
            <v>-19</v>
          </cell>
          <cell r="N5322">
            <v>18</v>
          </cell>
          <cell r="O5322">
            <v>1</v>
          </cell>
          <cell r="P5322">
            <v>4.9190000000000005</v>
          </cell>
          <cell r="Q5322">
            <v>10.348000000000001</v>
          </cell>
          <cell r="R5322">
            <v>10.348000000000001</v>
          </cell>
        </row>
        <row r="5323">
          <cell r="A5323" t="str">
            <v xml:space="preserve">Северная 491/2 </v>
          </cell>
          <cell r="B5323" t="str">
            <v xml:space="preserve">Володарского 75 кв62 </v>
          </cell>
          <cell r="C5323" t="str">
            <v xml:space="preserve">Население </v>
          </cell>
          <cell r="D5323">
            <v>63.6</v>
          </cell>
          <cell r="E5323">
            <v>0</v>
          </cell>
          <cell r="F5323">
            <v>213.69599999999997</v>
          </cell>
          <cell r="G5323">
            <v>0</v>
          </cell>
          <cell r="H5323">
            <v>1.19</v>
          </cell>
          <cell r="I5323">
            <v>4.5999999999999996</v>
          </cell>
          <cell r="J5323" t="str">
            <v xml:space="preserve">7 </v>
          </cell>
          <cell r="K5323">
            <v>167</v>
          </cell>
          <cell r="L5323">
            <v>2.0609999999999999E-3</v>
          </cell>
          <cell r="M5323">
            <v>-19</v>
          </cell>
          <cell r="N5323">
            <v>18</v>
          </cell>
          <cell r="O5323">
            <v>1</v>
          </cell>
          <cell r="P5323">
            <v>3.008</v>
          </cell>
          <cell r="Q5323">
            <v>6.33</v>
          </cell>
          <cell r="R5323">
            <v>6.33</v>
          </cell>
        </row>
        <row r="5324">
          <cell r="A5324" t="str">
            <v xml:space="preserve">Северная 491/2 </v>
          </cell>
          <cell r="B5324" t="str">
            <v xml:space="preserve">Володарского 75 кв63 </v>
          </cell>
          <cell r="C5324" t="str">
            <v xml:space="preserve">Население </v>
          </cell>
          <cell r="D5324">
            <v>104.5</v>
          </cell>
          <cell r="E5324">
            <v>0</v>
          </cell>
          <cell r="F5324">
            <v>351.11999999999995</v>
          </cell>
          <cell r="G5324">
            <v>0</v>
          </cell>
          <cell r="H5324">
            <v>1.19</v>
          </cell>
          <cell r="I5324">
            <v>4.5999999999999996</v>
          </cell>
          <cell r="J5324" t="str">
            <v xml:space="preserve">7 </v>
          </cell>
          <cell r="K5324">
            <v>167</v>
          </cell>
          <cell r="L5324">
            <v>3.3859999999999997E-3</v>
          </cell>
          <cell r="M5324">
            <v>-19</v>
          </cell>
          <cell r="N5324">
            <v>18</v>
          </cell>
          <cell r="O5324">
            <v>1</v>
          </cell>
          <cell r="P5324">
            <v>4.9420000000000002</v>
          </cell>
          <cell r="Q5324">
            <v>10.398</v>
          </cell>
          <cell r="R5324">
            <v>10.398</v>
          </cell>
        </row>
        <row r="5325">
          <cell r="A5325" t="str">
            <v xml:space="preserve">Северная 491/2 </v>
          </cell>
          <cell r="B5325" t="str">
            <v xml:space="preserve">Володарского 75 кв64 </v>
          </cell>
          <cell r="C5325" t="str">
            <v xml:space="preserve">Население </v>
          </cell>
          <cell r="D5325">
            <v>91.9</v>
          </cell>
          <cell r="E5325">
            <v>0</v>
          </cell>
          <cell r="F5325">
            <v>308.78399999999999</v>
          </cell>
          <cell r="G5325">
            <v>0</v>
          </cell>
          <cell r="H5325">
            <v>1.19</v>
          </cell>
          <cell r="I5325">
            <v>4.5999999999999996</v>
          </cell>
          <cell r="J5325" t="str">
            <v xml:space="preserve">7 </v>
          </cell>
          <cell r="K5325">
            <v>167</v>
          </cell>
          <cell r="L5325">
            <v>2.977E-3</v>
          </cell>
          <cell r="M5325">
            <v>-19</v>
          </cell>
          <cell r="N5325">
            <v>18</v>
          </cell>
          <cell r="O5325">
            <v>1</v>
          </cell>
          <cell r="P5325">
            <v>4.3460000000000001</v>
          </cell>
          <cell r="Q5325">
            <v>9.1440000000000001</v>
          </cell>
          <cell r="R5325">
            <v>9.1440000000000001</v>
          </cell>
        </row>
        <row r="5326">
          <cell r="A5326" t="str">
            <v xml:space="preserve">Северная 491/2 </v>
          </cell>
          <cell r="B5326" t="str">
            <v xml:space="preserve">Володарского 75 кв66 </v>
          </cell>
          <cell r="C5326" t="str">
            <v xml:space="preserve">Население </v>
          </cell>
          <cell r="D5326">
            <v>132</v>
          </cell>
          <cell r="E5326">
            <v>0</v>
          </cell>
          <cell r="F5326">
            <v>443.52</v>
          </cell>
          <cell r="G5326">
            <v>0</v>
          </cell>
          <cell r="H5326">
            <v>1.19</v>
          </cell>
          <cell r="I5326">
            <v>4.5999999999999996</v>
          </cell>
          <cell r="J5326" t="str">
            <v xml:space="preserve">7 </v>
          </cell>
          <cell r="K5326">
            <v>167</v>
          </cell>
          <cell r="L5326">
            <v>4.2779999999999997E-3</v>
          </cell>
          <cell r="M5326">
            <v>-19</v>
          </cell>
          <cell r="N5326">
            <v>18</v>
          </cell>
          <cell r="O5326">
            <v>1</v>
          </cell>
          <cell r="P5326">
            <v>6.2450000000000001</v>
          </cell>
          <cell r="Q5326">
            <v>13.134</v>
          </cell>
          <cell r="R5326">
            <v>13.134</v>
          </cell>
        </row>
        <row r="5327">
          <cell r="A5327" t="str">
            <v xml:space="preserve">Северная 491/2 </v>
          </cell>
          <cell r="B5327" t="str">
            <v xml:space="preserve">Володарского 75 кв69 </v>
          </cell>
          <cell r="C5327" t="str">
            <v xml:space="preserve">Население </v>
          </cell>
          <cell r="D5327">
            <v>104.5</v>
          </cell>
          <cell r="E5327">
            <v>0</v>
          </cell>
          <cell r="F5327">
            <v>351.11999999999995</v>
          </cell>
          <cell r="G5327">
            <v>0</v>
          </cell>
          <cell r="H5327">
            <v>1.19</v>
          </cell>
          <cell r="I5327">
            <v>4.5999999999999996</v>
          </cell>
          <cell r="J5327" t="str">
            <v xml:space="preserve">7 </v>
          </cell>
          <cell r="K5327">
            <v>167</v>
          </cell>
          <cell r="L5327">
            <v>3.3859999999999997E-3</v>
          </cell>
          <cell r="M5327">
            <v>-19</v>
          </cell>
          <cell r="N5327">
            <v>18</v>
          </cell>
          <cell r="O5327">
            <v>1</v>
          </cell>
          <cell r="P5327">
            <v>4.9420000000000002</v>
          </cell>
          <cell r="Q5327">
            <v>10.398</v>
          </cell>
          <cell r="R5327">
            <v>10.398</v>
          </cell>
        </row>
        <row r="5328">
          <cell r="A5328" t="str">
            <v xml:space="preserve">Северная 491/2 </v>
          </cell>
          <cell r="B5328" t="str">
            <v xml:space="preserve">Володарского 75 кв69/1 </v>
          </cell>
          <cell r="C5328" t="str">
            <v xml:space="preserve">Население </v>
          </cell>
          <cell r="D5328">
            <v>104.6</v>
          </cell>
          <cell r="E5328">
            <v>0</v>
          </cell>
          <cell r="F5328">
            <v>351.4559999999999</v>
          </cell>
          <cell r="G5328">
            <v>0</v>
          </cell>
          <cell r="H5328">
            <v>1.19</v>
          </cell>
          <cell r="I5328">
            <v>4.5999999999999996</v>
          </cell>
          <cell r="J5328" t="str">
            <v xml:space="preserve">7 </v>
          </cell>
          <cell r="K5328">
            <v>167</v>
          </cell>
          <cell r="L5328">
            <v>3.421E-3</v>
          </cell>
          <cell r="M5328">
            <v>-19</v>
          </cell>
          <cell r="N5328">
            <v>18</v>
          </cell>
          <cell r="O5328">
            <v>1</v>
          </cell>
          <cell r="P5328">
            <v>4.9939999999999998</v>
          </cell>
          <cell r="Q5328">
            <v>10.409000000000001</v>
          </cell>
          <cell r="R5328">
            <v>10.409000000000001</v>
          </cell>
        </row>
        <row r="5329">
          <cell r="A5329" t="str">
            <v xml:space="preserve">Северная 491/2 </v>
          </cell>
          <cell r="B5329" t="str">
            <v xml:space="preserve">Володарского 75 кв70/1 </v>
          </cell>
          <cell r="C5329" t="str">
            <v xml:space="preserve">Население </v>
          </cell>
          <cell r="D5329">
            <v>101.4</v>
          </cell>
          <cell r="E5329">
            <v>0</v>
          </cell>
          <cell r="F5329">
            <v>340.70400000000001</v>
          </cell>
          <cell r="G5329">
            <v>0</v>
          </cell>
          <cell r="H5329">
            <v>1.19</v>
          </cell>
          <cell r="I5329">
            <v>4.5999999999999996</v>
          </cell>
          <cell r="J5329" t="str">
            <v xml:space="preserve">7 </v>
          </cell>
          <cell r="K5329">
            <v>167</v>
          </cell>
          <cell r="L5329">
            <v>3.284E-3</v>
          </cell>
          <cell r="M5329">
            <v>-19</v>
          </cell>
          <cell r="N5329">
            <v>18</v>
          </cell>
          <cell r="O5329">
            <v>1</v>
          </cell>
          <cell r="P5329">
            <v>4.7940000000000005</v>
          </cell>
          <cell r="Q5329">
            <v>10.087999999999999</v>
          </cell>
          <cell r="R5329">
            <v>10.087999999999999</v>
          </cell>
        </row>
        <row r="5330">
          <cell r="A5330" t="str">
            <v xml:space="preserve">Северная 491/2 </v>
          </cell>
          <cell r="B5330" t="str">
            <v xml:space="preserve">Володарского 75 кв73 неж.пом </v>
          </cell>
          <cell r="C5330" t="str">
            <v xml:space="preserve">Прочие </v>
          </cell>
          <cell r="D5330">
            <v>58.6</v>
          </cell>
          <cell r="E5330">
            <v>0</v>
          </cell>
          <cell r="F5330">
            <v>196.89599999999996</v>
          </cell>
          <cell r="G5330">
            <v>0</v>
          </cell>
          <cell r="H5330">
            <v>1.19</v>
          </cell>
          <cell r="I5330">
            <v>4.5999999999999996</v>
          </cell>
          <cell r="J5330" t="str">
            <v xml:space="preserve">7 </v>
          </cell>
          <cell r="K5330">
            <v>167</v>
          </cell>
          <cell r="L5330">
            <v>1.8979999999999999E-3</v>
          </cell>
          <cell r="M5330">
            <v>-19</v>
          </cell>
          <cell r="N5330">
            <v>18</v>
          </cell>
          <cell r="O5330">
            <v>1</v>
          </cell>
          <cell r="P5330">
            <v>2.7709999999999999</v>
          </cell>
          <cell r="Q5330">
            <v>0</v>
          </cell>
          <cell r="R5330">
            <v>2.7709999999999999</v>
          </cell>
        </row>
        <row r="5331">
          <cell r="A5331" t="str">
            <v xml:space="preserve">Северная 491/2 </v>
          </cell>
          <cell r="B5331" t="str">
            <v xml:space="preserve">Володарского 75 кв75 </v>
          </cell>
          <cell r="C5331" t="str">
            <v xml:space="preserve">Население </v>
          </cell>
          <cell r="D5331">
            <v>83.4</v>
          </cell>
          <cell r="E5331">
            <v>0</v>
          </cell>
          <cell r="F5331">
            <v>280.22399999999999</v>
          </cell>
          <cell r="G5331">
            <v>0</v>
          </cell>
          <cell r="H5331">
            <v>1.19</v>
          </cell>
          <cell r="I5331">
            <v>4.5999999999999996</v>
          </cell>
          <cell r="J5331" t="str">
            <v xml:space="preserve">7 </v>
          </cell>
          <cell r="K5331">
            <v>167</v>
          </cell>
          <cell r="L5331">
            <v>2.7129999999999997E-3</v>
          </cell>
          <cell r="M5331">
            <v>-19</v>
          </cell>
          <cell r="N5331">
            <v>18</v>
          </cell>
          <cell r="O5331">
            <v>1</v>
          </cell>
          <cell r="P5331">
            <v>3.96</v>
          </cell>
          <cell r="Q5331">
            <v>8.2970000000000006</v>
          </cell>
          <cell r="R5331">
            <v>8.2970000000000006</v>
          </cell>
        </row>
        <row r="5332">
          <cell r="A5332" t="str">
            <v xml:space="preserve">Северная 491/2 </v>
          </cell>
          <cell r="B5332" t="str">
            <v xml:space="preserve">Володарского 75 кв76 </v>
          </cell>
          <cell r="C5332" t="str">
            <v xml:space="preserve">Население </v>
          </cell>
          <cell r="D5332">
            <v>98</v>
          </cell>
          <cell r="E5332">
            <v>0</v>
          </cell>
          <cell r="F5332">
            <v>329.28</v>
          </cell>
          <cell r="G5332">
            <v>0</v>
          </cell>
          <cell r="H5332">
            <v>1.19</v>
          </cell>
          <cell r="I5332">
            <v>4.5999999999999996</v>
          </cell>
          <cell r="J5332" t="str">
            <v xml:space="preserve">7 </v>
          </cell>
          <cell r="K5332">
            <v>167</v>
          </cell>
          <cell r="L5332">
            <v>3.1739999999999997E-3</v>
          </cell>
          <cell r="M5332">
            <v>-19</v>
          </cell>
          <cell r="N5332">
            <v>18</v>
          </cell>
          <cell r="O5332">
            <v>1</v>
          </cell>
          <cell r="P5332">
            <v>4.633</v>
          </cell>
          <cell r="Q5332">
            <v>9.7520000000000007</v>
          </cell>
          <cell r="R5332">
            <v>9.7520000000000007</v>
          </cell>
        </row>
        <row r="5333">
          <cell r="A5333" t="str">
            <v xml:space="preserve">Северная 491/2 </v>
          </cell>
          <cell r="B5333" t="str">
            <v xml:space="preserve">Володарского 75 кв79 </v>
          </cell>
          <cell r="C5333" t="str">
            <v xml:space="preserve">Население </v>
          </cell>
          <cell r="D5333">
            <v>70.900000000000006</v>
          </cell>
          <cell r="E5333">
            <v>0</v>
          </cell>
          <cell r="F5333">
            <v>238.22399999999999</v>
          </cell>
          <cell r="G5333">
            <v>0</v>
          </cell>
          <cell r="H5333">
            <v>1.19</v>
          </cell>
          <cell r="I5333">
            <v>4.5999999999999996</v>
          </cell>
          <cell r="J5333" t="str">
            <v xml:space="preserve">7 </v>
          </cell>
          <cell r="K5333">
            <v>167</v>
          </cell>
          <cell r="L5333">
            <v>2.2979999999999997E-3</v>
          </cell>
          <cell r="M5333">
            <v>-19</v>
          </cell>
          <cell r="N5333">
            <v>18</v>
          </cell>
          <cell r="O5333">
            <v>1</v>
          </cell>
          <cell r="P5333">
            <v>3.3540000000000001</v>
          </cell>
          <cell r="Q5333">
            <v>7.0540000000000003</v>
          </cell>
          <cell r="R5333">
            <v>7.0540000000000003</v>
          </cell>
        </row>
        <row r="5334">
          <cell r="A5334" t="str">
            <v xml:space="preserve">Северная 491/2 </v>
          </cell>
          <cell r="B5334" t="str">
            <v xml:space="preserve">Володарского 75 кв 80 </v>
          </cell>
          <cell r="C5334" t="str">
            <v xml:space="preserve">Население </v>
          </cell>
          <cell r="D5334">
            <v>114.5</v>
          </cell>
          <cell r="E5334">
            <v>0</v>
          </cell>
          <cell r="F5334">
            <v>384.72</v>
          </cell>
          <cell r="G5334">
            <v>0</v>
          </cell>
          <cell r="H5334">
            <v>1.19</v>
          </cell>
          <cell r="I5334">
            <v>4.5999999999999996</v>
          </cell>
          <cell r="J5334" t="str">
            <v xml:space="preserve">7 </v>
          </cell>
          <cell r="K5334">
            <v>167</v>
          </cell>
          <cell r="L5334">
            <v>3.7089999999999996E-3</v>
          </cell>
          <cell r="M5334">
            <v>-19</v>
          </cell>
          <cell r="N5334">
            <v>18</v>
          </cell>
          <cell r="O5334">
            <v>1</v>
          </cell>
          <cell r="P5334">
            <v>5.4160000000000004</v>
          </cell>
          <cell r="Q5334">
            <v>11.393000000000001</v>
          </cell>
          <cell r="R5334">
            <v>11.393000000000001</v>
          </cell>
        </row>
        <row r="5335">
          <cell r="A5335" t="str">
            <v xml:space="preserve">Северная 491/2 </v>
          </cell>
          <cell r="B5335" t="str">
            <v xml:space="preserve">Володарского 75 кв81 </v>
          </cell>
          <cell r="C5335" t="str">
            <v xml:space="preserve">Население </v>
          </cell>
          <cell r="D5335">
            <v>83.8</v>
          </cell>
          <cell r="E5335">
            <v>0</v>
          </cell>
          <cell r="F5335">
            <v>281.56799999999993</v>
          </cell>
          <cell r="G5335">
            <v>0</v>
          </cell>
          <cell r="H5335">
            <v>1.19</v>
          </cell>
          <cell r="I5335">
            <v>4.5999999999999996</v>
          </cell>
          <cell r="J5335" t="str">
            <v xml:space="preserve">7 </v>
          </cell>
          <cell r="K5335">
            <v>167</v>
          </cell>
          <cell r="L5335">
            <v>2.7139999999999998E-3</v>
          </cell>
          <cell r="M5335">
            <v>-19</v>
          </cell>
          <cell r="N5335">
            <v>18</v>
          </cell>
          <cell r="O5335">
            <v>1</v>
          </cell>
          <cell r="P5335">
            <v>3.9630000000000001</v>
          </cell>
          <cell r="Q5335">
            <v>8.3360000000000003</v>
          </cell>
          <cell r="R5335">
            <v>8.3360000000000003</v>
          </cell>
        </row>
        <row r="5336">
          <cell r="A5336" t="str">
            <v xml:space="preserve">Северная 491/2 </v>
          </cell>
          <cell r="B5336" t="str">
            <v xml:space="preserve">Володарского 75 кв82 </v>
          </cell>
          <cell r="C5336" t="str">
            <v xml:space="preserve">Население </v>
          </cell>
          <cell r="D5336">
            <v>52.8</v>
          </cell>
          <cell r="E5336">
            <v>0</v>
          </cell>
          <cell r="F5336">
            <v>177.40799999999996</v>
          </cell>
          <cell r="G5336">
            <v>0</v>
          </cell>
          <cell r="H5336">
            <v>1.19</v>
          </cell>
          <cell r="I5336">
            <v>4.5999999999999996</v>
          </cell>
          <cell r="J5336" t="str">
            <v xml:space="preserve">7 </v>
          </cell>
          <cell r="K5336">
            <v>167</v>
          </cell>
          <cell r="L5336">
            <v>1.9059999999999999E-3</v>
          </cell>
          <cell r="M5336">
            <v>-19</v>
          </cell>
          <cell r="N5336">
            <v>18</v>
          </cell>
          <cell r="O5336">
            <v>1</v>
          </cell>
          <cell r="P5336">
            <v>2.7839999999999998</v>
          </cell>
          <cell r="Q5336">
            <v>5.2510000000000003</v>
          </cell>
          <cell r="R5336">
            <v>5.2510000000000003</v>
          </cell>
        </row>
        <row r="5337">
          <cell r="A5337" t="str">
            <v xml:space="preserve">Северная 491/2 </v>
          </cell>
          <cell r="B5337" t="str">
            <v xml:space="preserve">Володарского 75 кв84 </v>
          </cell>
          <cell r="C5337" t="str">
            <v xml:space="preserve">Население </v>
          </cell>
          <cell r="D5337">
            <v>93.9</v>
          </cell>
          <cell r="E5337">
            <v>0</v>
          </cell>
          <cell r="F5337">
            <v>315.50400000000002</v>
          </cell>
          <cell r="G5337">
            <v>0</v>
          </cell>
          <cell r="H5337">
            <v>1.19</v>
          </cell>
          <cell r="I5337">
            <v>4.5999999999999996</v>
          </cell>
          <cell r="J5337" t="str">
            <v xml:space="preserve">7 </v>
          </cell>
          <cell r="K5337">
            <v>167</v>
          </cell>
          <cell r="L5337">
            <v>3.0439999999999998E-3</v>
          </cell>
          <cell r="M5337">
            <v>-19</v>
          </cell>
          <cell r="N5337">
            <v>18</v>
          </cell>
          <cell r="O5337">
            <v>1</v>
          </cell>
          <cell r="P5337">
            <v>4.4450000000000003</v>
          </cell>
          <cell r="Q5337">
            <v>9.343</v>
          </cell>
          <cell r="R5337">
            <v>9.343</v>
          </cell>
        </row>
        <row r="5338">
          <cell r="A5338" t="str">
            <v xml:space="preserve">Северная 491/2 </v>
          </cell>
          <cell r="B5338" t="str">
            <v xml:space="preserve">Володарского 75 кв85 </v>
          </cell>
          <cell r="C5338" t="str">
            <v xml:space="preserve">Население </v>
          </cell>
          <cell r="D5338">
            <v>84.2</v>
          </cell>
          <cell r="E5338">
            <v>0</v>
          </cell>
          <cell r="F5338">
            <v>282.91199999999998</v>
          </cell>
          <cell r="G5338">
            <v>0</v>
          </cell>
          <cell r="H5338">
            <v>1.19</v>
          </cell>
          <cell r="I5338">
            <v>4.5999999999999996</v>
          </cell>
          <cell r="J5338" t="str">
            <v xml:space="preserve">7 </v>
          </cell>
          <cell r="K5338">
            <v>167</v>
          </cell>
          <cell r="L5338">
            <v>2.7290000000000001E-3</v>
          </cell>
          <cell r="M5338">
            <v>-19</v>
          </cell>
          <cell r="N5338">
            <v>18</v>
          </cell>
          <cell r="O5338">
            <v>1</v>
          </cell>
          <cell r="P5338">
            <v>3.9849999999999999</v>
          </cell>
          <cell r="Q5338">
            <v>8.3800000000000008</v>
          </cell>
          <cell r="R5338">
            <v>8.3800000000000008</v>
          </cell>
        </row>
        <row r="5339">
          <cell r="A5339" t="str">
            <v xml:space="preserve">Северная 491/2 </v>
          </cell>
          <cell r="B5339" t="str">
            <v xml:space="preserve">Володарского 75 кв86 </v>
          </cell>
          <cell r="C5339" t="str">
            <v xml:space="preserve">Население </v>
          </cell>
          <cell r="D5339">
            <v>96.7</v>
          </cell>
          <cell r="E5339">
            <v>0</v>
          </cell>
          <cell r="F5339">
            <v>324.91199999999998</v>
          </cell>
          <cell r="G5339">
            <v>0</v>
          </cell>
          <cell r="H5339">
            <v>1.19</v>
          </cell>
          <cell r="I5339">
            <v>4.5999999999999996</v>
          </cell>
          <cell r="J5339" t="str">
            <v xml:space="preserve">7 </v>
          </cell>
          <cell r="K5339">
            <v>167</v>
          </cell>
          <cell r="L5339">
            <v>3.1319999999999998E-3</v>
          </cell>
          <cell r="M5339">
            <v>-19</v>
          </cell>
          <cell r="N5339">
            <v>18</v>
          </cell>
          <cell r="O5339">
            <v>1</v>
          </cell>
          <cell r="P5339">
            <v>4.5720000000000001</v>
          </cell>
          <cell r="Q5339">
            <v>9.6240000000000006</v>
          </cell>
          <cell r="R5339">
            <v>9.6240000000000006</v>
          </cell>
        </row>
        <row r="5340">
          <cell r="A5340" t="str">
            <v xml:space="preserve">Северная 491/2 </v>
          </cell>
          <cell r="B5340" t="str">
            <v xml:space="preserve">Володарского 75 кв87 </v>
          </cell>
          <cell r="C5340" t="str">
            <v xml:space="preserve">Население </v>
          </cell>
          <cell r="D5340">
            <v>115.7</v>
          </cell>
          <cell r="E5340">
            <v>0</v>
          </cell>
          <cell r="F5340">
            <v>388.75200000000001</v>
          </cell>
          <cell r="G5340">
            <v>0</v>
          </cell>
          <cell r="H5340">
            <v>1.19</v>
          </cell>
          <cell r="I5340">
            <v>4.5999999999999996</v>
          </cell>
          <cell r="J5340" t="str">
            <v xml:space="preserve">7 </v>
          </cell>
          <cell r="K5340">
            <v>167</v>
          </cell>
          <cell r="L5340">
            <v>3.748E-3</v>
          </cell>
          <cell r="M5340">
            <v>-19</v>
          </cell>
          <cell r="N5340">
            <v>18</v>
          </cell>
          <cell r="O5340">
            <v>1</v>
          </cell>
          <cell r="P5340">
            <v>5.4729999999999999</v>
          </cell>
          <cell r="Q5340">
            <v>11.515000000000001</v>
          </cell>
          <cell r="R5340">
            <v>11.515000000000001</v>
          </cell>
        </row>
        <row r="5341">
          <cell r="A5341" t="str">
            <v xml:space="preserve">Северная 491/2 </v>
          </cell>
          <cell r="B5341" t="str">
            <v xml:space="preserve">Володарского 75 кв88/1 </v>
          </cell>
          <cell r="C5341" t="str">
            <v xml:space="preserve">Население </v>
          </cell>
          <cell r="D5341">
            <v>95.3</v>
          </cell>
          <cell r="E5341">
            <v>0</v>
          </cell>
          <cell r="F5341">
            <v>320.20799999999997</v>
          </cell>
          <cell r="G5341">
            <v>0</v>
          </cell>
          <cell r="H5341">
            <v>1.19</v>
          </cell>
          <cell r="I5341">
            <v>4.5999999999999996</v>
          </cell>
          <cell r="J5341" t="str">
            <v xml:space="preserve">7 </v>
          </cell>
          <cell r="K5341">
            <v>167</v>
          </cell>
          <cell r="L5341">
            <v>3.1819999999999999E-3</v>
          </cell>
          <cell r="M5341">
            <v>-19</v>
          </cell>
          <cell r="N5341">
            <v>18</v>
          </cell>
          <cell r="O5341">
            <v>1</v>
          </cell>
          <cell r="P5341">
            <v>4.6459999999999999</v>
          </cell>
          <cell r="Q5341">
            <v>9.4809999999999999</v>
          </cell>
          <cell r="R5341">
            <v>9.4809999999999999</v>
          </cell>
        </row>
        <row r="5342">
          <cell r="A5342" t="str">
            <v xml:space="preserve">Северная 491/2 </v>
          </cell>
          <cell r="B5342" t="str">
            <v xml:space="preserve">Володарского 75 кв89/1 </v>
          </cell>
          <cell r="C5342" t="str">
            <v xml:space="preserve">Население </v>
          </cell>
          <cell r="D5342">
            <v>89.6</v>
          </cell>
          <cell r="E5342">
            <v>0</v>
          </cell>
          <cell r="F5342">
            <v>301.05599999999998</v>
          </cell>
          <cell r="G5342">
            <v>0</v>
          </cell>
          <cell r="H5342">
            <v>1.19</v>
          </cell>
          <cell r="I5342">
            <v>4.5999999999999996</v>
          </cell>
          <cell r="J5342" t="str">
            <v xml:space="preserve">7 </v>
          </cell>
          <cell r="K5342">
            <v>167</v>
          </cell>
          <cell r="L5342">
            <v>2.905E-3</v>
          </cell>
          <cell r="M5342">
            <v>-19</v>
          </cell>
          <cell r="N5342">
            <v>18</v>
          </cell>
          <cell r="O5342">
            <v>1</v>
          </cell>
          <cell r="P5342">
            <v>4.2409999999999997</v>
          </cell>
          <cell r="Q5342">
            <v>8.9160000000000004</v>
          </cell>
          <cell r="R5342">
            <v>8.9160000000000004</v>
          </cell>
        </row>
        <row r="5343">
          <cell r="A5343" t="str">
            <v xml:space="preserve">Северная 491/2 </v>
          </cell>
          <cell r="B5343" t="str">
            <v xml:space="preserve">Володарского 75 кв90 </v>
          </cell>
          <cell r="C5343" t="str">
            <v xml:space="preserve">Население </v>
          </cell>
          <cell r="D5343">
            <v>115.7</v>
          </cell>
          <cell r="E5343">
            <v>0</v>
          </cell>
          <cell r="F5343">
            <v>388.75200000000001</v>
          </cell>
          <cell r="G5343">
            <v>0</v>
          </cell>
          <cell r="H5343">
            <v>1.19</v>
          </cell>
          <cell r="I5343">
            <v>4.5999999999999996</v>
          </cell>
          <cell r="J5343" t="str">
            <v xml:space="preserve">7 </v>
          </cell>
          <cell r="K5343">
            <v>167</v>
          </cell>
          <cell r="L5343">
            <v>3.748E-3</v>
          </cell>
          <cell r="M5343">
            <v>-19</v>
          </cell>
          <cell r="N5343">
            <v>18</v>
          </cell>
          <cell r="O5343">
            <v>1</v>
          </cell>
          <cell r="P5343">
            <v>5.4729999999999999</v>
          </cell>
          <cell r="Q5343">
            <v>11.515000000000001</v>
          </cell>
          <cell r="R5343">
            <v>11.515000000000001</v>
          </cell>
        </row>
        <row r="5344">
          <cell r="A5344" t="str">
            <v xml:space="preserve">Северная 491/2 </v>
          </cell>
          <cell r="B5344" t="str">
            <v xml:space="preserve">Щорса 49 цех </v>
          </cell>
          <cell r="C5344" t="str">
            <v xml:space="preserve">Прочие </v>
          </cell>
          <cell r="D5344">
            <v>86.75</v>
          </cell>
          <cell r="E5344">
            <v>150</v>
          </cell>
          <cell r="F5344">
            <v>390.39</v>
          </cell>
          <cell r="G5344">
            <v>0.38</v>
          </cell>
          <cell r="H5344">
            <v>1.19</v>
          </cell>
          <cell r="I5344">
            <v>4.5999999999999996</v>
          </cell>
          <cell r="J5344" t="str">
            <v xml:space="preserve"> </v>
          </cell>
          <cell r="K5344">
            <v>167</v>
          </cell>
          <cell r="L5344">
            <v>6.8089999999999999E-3</v>
          </cell>
          <cell r="M5344">
            <v>-19</v>
          </cell>
          <cell r="N5344">
            <v>18</v>
          </cell>
          <cell r="O5344">
            <v>1</v>
          </cell>
          <cell r="P5344">
            <v>9.9420000000000002</v>
          </cell>
          <cell r="Q5344">
            <v>0</v>
          </cell>
          <cell r="R5344">
            <v>9.9420000000000002</v>
          </cell>
        </row>
        <row r="5345">
          <cell r="A5345" t="str">
            <v xml:space="preserve">Северная 491/2 </v>
          </cell>
          <cell r="B5345" t="str">
            <v xml:space="preserve">Северная 493 маг.13 </v>
          </cell>
          <cell r="C5345" t="str">
            <v xml:space="preserve">Прочие </v>
          </cell>
          <cell r="D5345">
            <v>262.58999999999997</v>
          </cell>
          <cell r="E5345">
            <v>0</v>
          </cell>
          <cell r="F5345">
            <v>1181.6400000000001</v>
          </cell>
          <cell r="G5345">
            <v>0.38</v>
          </cell>
          <cell r="H5345">
            <v>1.19</v>
          </cell>
          <cell r="I5345">
            <v>4.5999999999999996</v>
          </cell>
          <cell r="J5345" t="str">
            <v xml:space="preserve"> </v>
          </cell>
          <cell r="K5345">
            <v>167</v>
          </cell>
          <cell r="L5345">
            <v>1.9140000000000001E-2</v>
          </cell>
          <cell r="M5345">
            <v>-19</v>
          </cell>
          <cell r="N5345">
            <v>15</v>
          </cell>
          <cell r="O5345">
            <v>1</v>
          </cell>
          <cell r="P5345">
            <v>23.64</v>
          </cell>
          <cell r="Q5345">
            <v>0</v>
          </cell>
          <cell r="R5345">
            <v>23.64</v>
          </cell>
        </row>
        <row r="5346">
          <cell r="A5346" t="str">
            <v xml:space="preserve">Северная 491/2 </v>
          </cell>
          <cell r="B5346" t="str">
            <v xml:space="preserve">СЕВЕРНАЯ 489 ПО-38 </v>
          </cell>
          <cell r="C5346" t="str">
            <v xml:space="preserve">Прочие </v>
          </cell>
          <cell r="D5346">
            <v>99.73</v>
          </cell>
          <cell r="E5346">
            <v>296</v>
          </cell>
          <cell r="F5346">
            <v>448.77</v>
          </cell>
          <cell r="G5346">
            <v>0.39</v>
          </cell>
          <cell r="H5346">
            <v>1.19</v>
          </cell>
          <cell r="I5346">
            <v>4.5999999999999996</v>
          </cell>
          <cell r="J5346" t="str">
            <v xml:space="preserve"> </v>
          </cell>
          <cell r="K5346">
            <v>167</v>
          </cell>
          <cell r="L5346">
            <v>8.0769999999999991E-3</v>
          </cell>
          <cell r="M5346">
            <v>-19</v>
          </cell>
          <cell r="N5346">
            <v>18</v>
          </cell>
          <cell r="O5346">
            <v>1</v>
          </cell>
          <cell r="P5346">
            <v>11.792</v>
          </cell>
          <cell r="Q5346">
            <v>0</v>
          </cell>
          <cell r="R5346">
            <v>11.792</v>
          </cell>
        </row>
        <row r="5347">
          <cell r="A5347" t="str">
            <v xml:space="preserve">Северная 491/2 </v>
          </cell>
          <cell r="B5347" t="str">
            <v xml:space="preserve">Северная 489 ОПОР ПУНКТ 1эт </v>
          </cell>
          <cell r="C5347" t="str">
            <v xml:space="preserve">Бюджет </v>
          </cell>
          <cell r="D5347">
            <v>16.32</v>
          </cell>
          <cell r="E5347">
            <v>0</v>
          </cell>
          <cell r="F5347">
            <v>73.45</v>
          </cell>
          <cell r="G5347">
            <v>0.39</v>
          </cell>
          <cell r="H5347">
            <v>1.19</v>
          </cell>
          <cell r="I5347">
            <v>4.5999999999999996</v>
          </cell>
          <cell r="J5347" t="str">
            <v xml:space="preserve"> </v>
          </cell>
          <cell r="K5347">
            <v>167</v>
          </cell>
          <cell r="L5347">
            <v>1.322E-3</v>
          </cell>
          <cell r="M5347">
            <v>-19</v>
          </cell>
          <cell r="N5347">
            <v>18</v>
          </cell>
          <cell r="O5347">
            <v>1</v>
          </cell>
          <cell r="P5347">
            <v>1.9300000000000002</v>
          </cell>
          <cell r="Q5347">
            <v>0</v>
          </cell>
          <cell r="R5347">
            <v>1.9300000000000002</v>
          </cell>
        </row>
        <row r="5348">
          <cell r="A5348" t="str">
            <v xml:space="preserve">Северная 491/2 </v>
          </cell>
          <cell r="B5348" t="str">
            <v xml:space="preserve">Северная 491 МАГ БИМ-БОМ </v>
          </cell>
          <cell r="C5348" t="str">
            <v xml:space="preserve">Прочие </v>
          </cell>
          <cell r="D5348">
            <v>57.96</v>
          </cell>
          <cell r="E5348">
            <v>0</v>
          </cell>
          <cell r="F5348">
            <v>260.82</v>
          </cell>
          <cell r="G5348">
            <v>0.41</v>
          </cell>
          <cell r="H5348">
            <v>1.19</v>
          </cell>
          <cell r="I5348">
            <v>4.5999999999999996</v>
          </cell>
          <cell r="J5348" t="str">
            <v xml:space="preserve"> </v>
          </cell>
          <cell r="K5348">
            <v>167</v>
          </cell>
          <cell r="L5348">
            <v>4.8999999999999998E-3</v>
          </cell>
          <cell r="M5348">
            <v>-19</v>
          </cell>
          <cell r="N5348">
            <v>18</v>
          </cell>
          <cell r="O5348">
            <v>1</v>
          </cell>
          <cell r="P5348">
            <v>7.1550000000000002</v>
          </cell>
          <cell r="Q5348">
            <v>0</v>
          </cell>
          <cell r="R5348">
            <v>7.1550000000000002</v>
          </cell>
        </row>
        <row r="5349">
          <cell r="A5349" t="str">
            <v xml:space="preserve">Северная 491/2 </v>
          </cell>
          <cell r="B5349" t="str">
            <v xml:space="preserve">Северная 491 АД.ПОМ. </v>
          </cell>
          <cell r="C5349" t="str">
            <v xml:space="preserve">Прочие </v>
          </cell>
          <cell r="D5349">
            <v>186.89</v>
          </cell>
          <cell r="E5349">
            <v>0</v>
          </cell>
          <cell r="F5349">
            <v>841.02</v>
          </cell>
          <cell r="G5349">
            <v>0.41</v>
          </cell>
          <cell r="H5349">
            <v>1.19</v>
          </cell>
          <cell r="I5349">
            <v>4.5999999999999996</v>
          </cell>
          <cell r="J5349" t="str">
            <v xml:space="preserve"> </v>
          </cell>
          <cell r="K5349">
            <v>167</v>
          </cell>
          <cell r="L5349">
            <v>1.5800000000000002E-2</v>
          </cell>
          <cell r="M5349">
            <v>-19</v>
          </cell>
          <cell r="N5349">
            <v>18</v>
          </cell>
          <cell r="O5349">
            <v>1</v>
          </cell>
          <cell r="P5349">
            <v>23.068000000000001</v>
          </cell>
          <cell r="Q5349">
            <v>0</v>
          </cell>
          <cell r="R5349">
            <v>23.068000000000001</v>
          </cell>
        </row>
        <row r="5350">
          <cell r="A5350" t="str">
            <v xml:space="preserve">Северная 491/2 </v>
          </cell>
          <cell r="B5350" t="str">
            <v xml:space="preserve">Северная 493 МАГ.16 </v>
          </cell>
          <cell r="C5350" t="str">
            <v xml:space="preserve">Прочие </v>
          </cell>
          <cell r="D5350">
            <v>86.07</v>
          </cell>
          <cell r="E5350">
            <v>2931</v>
          </cell>
          <cell r="F5350">
            <v>387.33</v>
          </cell>
          <cell r="G5350">
            <v>0.38</v>
          </cell>
          <cell r="H5350">
            <v>1.19</v>
          </cell>
          <cell r="I5350">
            <v>4.5999999999999996</v>
          </cell>
          <cell r="J5350" t="str">
            <v xml:space="preserve"> </v>
          </cell>
          <cell r="K5350">
            <v>167</v>
          </cell>
          <cell r="L5350">
            <v>6.3400000000000001E-3</v>
          </cell>
          <cell r="M5350">
            <v>-19</v>
          </cell>
          <cell r="N5350">
            <v>15</v>
          </cell>
          <cell r="O5350">
            <v>1</v>
          </cell>
          <cell r="P5350">
            <v>7.83</v>
          </cell>
          <cell r="Q5350">
            <v>0</v>
          </cell>
          <cell r="R5350">
            <v>7.83</v>
          </cell>
        </row>
        <row r="5351">
          <cell r="A5351" t="str">
            <v xml:space="preserve">Северная 491/2 </v>
          </cell>
          <cell r="B5351" t="str">
            <v xml:space="preserve">Северная 491/60 маг.ПРЕДПР.ШИЛОВА </v>
          </cell>
          <cell r="C5351" t="str">
            <v xml:space="preserve">Прочие </v>
          </cell>
          <cell r="D5351">
            <v>70.150000000000006</v>
          </cell>
          <cell r="E5351">
            <v>3024</v>
          </cell>
          <cell r="F5351">
            <v>315.7</v>
          </cell>
          <cell r="G5351">
            <v>0.41</v>
          </cell>
          <cell r="H5351">
            <v>1.19</v>
          </cell>
          <cell r="I5351">
            <v>4.5999999999999996</v>
          </cell>
          <cell r="J5351" t="str">
            <v xml:space="preserve"> </v>
          </cell>
          <cell r="K5351">
            <v>167</v>
          </cell>
          <cell r="L5351">
            <v>5.4500000000000009E-3</v>
          </cell>
          <cell r="M5351">
            <v>-19</v>
          </cell>
          <cell r="N5351">
            <v>15</v>
          </cell>
          <cell r="O5351">
            <v>1</v>
          </cell>
          <cell r="P5351">
            <v>6.7320000000000002</v>
          </cell>
          <cell r="Q5351">
            <v>0</v>
          </cell>
          <cell r="R5351">
            <v>6.7320000000000002</v>
          </cell>
        </row>
        <row r="5352">
          <cell r="A5352" t="str">
            <v xml:space="preserve">Северная 491/2 </v>
          </cell>
          <cell r="B5352" t="str">
            <v xml:space="preserve">Щорса 49 ОФИС </v>
          </cell>
          <cell r="C5352" t="str">
            <v xml:space="preserve">Прочие </v>
          </cell>
          <cell r="D5352">
            <v>21.02</v>
          </cell>
          <cell r="E5352">
            <v>0</v>
          </cell>
          <cell r="F5352">
            <v>94.6</v>
          </cell>
          <cell r="G5352">
            <v>0.38</v>
          </cell>
          <cell r="H5352">
            <v>1.19</v>
          </cell>
          <cell r="I5352">
            <v>4.5999999999999996</v>
          </cell>
          <cell r="J5352" t="str">
            <v xml:space="preserve"> </v>
          </cell>
          <cell r="K5352">
            <v>167</v>
          </cell>
          <cell r="L5352">
            <v>1.6500000000000002E-3</v>
          </cell>
          <cell r="M5352">
            <v>-19</v>
          </cell>
          <cell r="N5352">
            <v>18</v>
          </cell>
          <cell r="O5352">
            <v>1</v>
          </cell>
          <cell r="P5352">
            <v>2.4079999999999999</v>
          </cell>
          <cell r="Q5352">
            <v>0</v>
          </cell>
          <cell r="R5352">
            <v>2.4079999999999999</v>
          </cell>
        </row>
        <row r="5353">
          <cell r="A5353" t="str">
            <v xml:space="preserve">Северная 491/2 </v>
          </cell>
          <cell r="B5353" t="str">
            <v xml:space="preserve">Щорса 47 парикмахер. </v>
          </cell>
          <cell r="C5353" t="str">
            <v xml:space="preserve">Прочие </v>
          </cell>
          <cell r="D5353">
            <v>171.43</v>
          </cell>
          <cell r="E5353">
            <v>477</v>
          </cell>
          <cell r="F5353">
            <v>771.44</v>
          </cell>
          <cell r="G5353">
            <v>0.43</v>
          </cell>
          <cell r="H5353">
            <v>1.19</v>
          </cell>
          <cell r="I5353">
            <v>4.5999999999999996</v>
          </cell>
          <cell r="J5353" t="str">
            <v xml:space="preserve"> </v>
          </cell>
          <cell r="K5353">
            <v>167</v>
          </cell>
          <cell r="L5353">
            <v>1.5280000000000002E-2</v>
          </cell>
          <cell r="M5353">
            <v>-19</v>
          </cell>
          <cell r="N5353">
            <v>18</v>
          </cell>
          <cell r="O5353">
            <v>1</v>
          </cell>
          <cell r="P5353">
            <v>22.308</v>
          </cell>
          <cell r="Q5353">
            <v>0</v>
          </cell>
          <cell r="R5353">
            <v>22.308</v>
          </cell>
        </row>
        <row r="5354">
          <cell r="A5354" t="str">
            <v xml:space="preserve">Северная 491/2 </v>
          </cell>
          <cell r="B5354" t="str">
            <v xml:space="preserve">Володарского 64 </v>
          </cell>
          <cell r="C5354" t="str">
            <v xml:space="preserve">Жилзаказчик </v>
          </cell>
          <cell r="D5354">
            <v>3164.7</v>
          </cell>
          <cell r="E5354">
            <v>12553</v>
          </cell>
          <cell r="F5354">
            <v>12548</v>
          </cell>
          <cell r="G5354">
            <v>0.38</v>
          </cell>
          <cell r="H5354">
            <v>1.19</v>
          </cell>
          <cell r="I5354">
            <v>4.5999999999999996</v>
          </cell>
          <cell r="J5354" t="str">
            <v xml:space="preserve">5 </v>
          </cell>
          <cell r="K5354">
            <v>167</v>
          </cell>
          <cell r="L5354">
            <v>0.218274</v>
          </cell>
          <cell r="M5354">
            <v>-19</v>
          </cell>
          <cell r="N5354">
            <v>18</v>
          </cell>
          <cell r="O5354">
            <v>1</v>
          </cell>
          <cell r="P5354">
            <v>318.67500000000001</v>
          </cell>
          <cell r="Q5354">
            <v>314.89999999999998</v>
          </cell>
          <cell r="R5354">
            <v>314.89999999999998</v>
          </cell>
        </row>
        <row r="5355">
          <cell r="A5355" t="str">
            <v xml:space="preserve">Северная 491/2 </v>
          </cell>
          <cell r="B5355" t="str">
            <v xml:space="preserve">Володарского 66 </v>
          </cell>
          <cell r="C5355" t="str">
            <v xml:space="preserve">Жилзаказчик </v>
          </cell>
          <cell r="D5355">
            <v>3136.8</v>
          </cell>
          <cell r="E5355">
            <v>11653</v>
          </cell>
          <cell r="F5355">
            <v>11648</v>
          </cell>
          <cell r="G5355">
            <v>0.38</v>
          </cell>
          <cell r="H5355">
            <v>1.19</v>
          </cell>
          <cell r="I5355">
            <v>4.5999999999999996</v>
          </cell>
          <cell r="J5355" t="str">
            <v xml:space="preserve">5 </v>
          </cell>
          <cell r="K5355">
            <v>167</v>
          </cell>
          <cell r="L5355">
            <v>0.20532000000000003</v>
          </cell>
          <cell r="M5355">
            <v>-19</v>
          </cell>
          <cell r="N5355">
            <v>18</v>
          </cell>
          <cell r="O5355">
            <v>1</v>
          </cell>
          <cell r="P5355">
            <v>299.762</v>
          </cell>
          <cell r="Q5355">
            <v>312.12</v>
          </cell>
          <cell r="R5355">
            <v>312.12</v>
          </cell>
        </row>
        <row r="5356">
          <cell r="A5356" t="str">
            <v xml:space="preserve">Северная 491/2 </v>
          </cell>
          <cell r="B5356" t="str">
            <v xml:space="preserve">Северная 489 </v>
          </cell>
          <cell r="C5356" t="str">
            <v xml:space="preserve">Жилзаказчик </v>
          </cell>
          <cell r="D5356">
            <v>2508.1</v>
          </cell>
          <cell r="E5356">
            <v>10253</v>
          </cell>
          <cell r="F5356">
            <v>9009.86</v>
          </cell>
          <cell r="G5356">
            <v>0.39</v>
          </cell>
          <cell r="H5356">
            <v>1.19</v>
          </cell>
          <cell r="I5356">
            <v>4.5999999999999996</v>
          </cell>
          <cell r="J5356" t="str">
            <v xml:space="preserve">5 </v>
          </cell>
          <cell r="K5356">
            <v>167</v>
          </cell>
          <cell r="L5356">
            <v>0.162161</v>
          </cell>
          <cell r="M5356">
            <v>-19</v>
          </cell>
          <cell r="N5356">
            <v>18</v>
          </cell>
          <cell r="O5356">
            <v>1</v>
          </cell>
          <cell r="P5356">
            <v>236.75</v>
          </cell>
          <cell r="Q5356">
            <v>249.565</v>
          </cell>
          <cell r="R5356">
            <v>249.565</v>
          </cell>
        </row>
        <row r="5357">
          <cell r="A5357" t="str">
            <v xml:space="preserve">Северная 491/2 </v>
          </cell>
          <cell r="B5357" t="str">
            <v xml:space="preserve">Северная 491 </v>
          </cell>
          <cell r="C5357" t="str">
            <v xml:space="preserve">Жилзаказчик </v>
          </cell>
          <cell r="D5357">
            <v>1551.5</v>
          </cell>
          <cell r="E5357">
            <v>8507</v>
          </cell>
          <cell r="F5357">
            <v>7587.43</v>
          </cell>
          <cell r="G5357">
            <v>0.41</v>
          </cell>
          <cell r="H5357">
            <v>1.19</v>
          </cell>
          <cell r="I5357">
            <v>4.5999999999999996</v>
          </cell>
          <cell r="J5357" t="str">
            <v xml:space="preserve">3 </v>
          </cell>
          <cell r="K5357">
            <v>167</v>
          </cell>
          <cell r="L5357">
            <v>0.142543</v>
          </cell>
          <cell r="M5357">
            <v>-19</v>
          </cell>
          <cell r="N5357">
            <v>18</v>
          </cell>
          <cell r="O5357">
            <v>1</v>
          </cell>
          <cell r="P5357">
            <v>208.11</v>
          </cell>
          <cell r="Q5357">
            <v>205.839</v>
          </cell>
          <cell r="R5357">
            <v>205.839</v>
          </cell>
        </row>
        <row r="5358">
          <cell r="A5358" t="str">
            <v xml:space="preserve">Северная 491/2 </v>
          </cell>
          <cell r="B5358" t="str">
            <v xml:space="preserve">Северная 493 </v>
          </cell>
          <cell r="C5358" t="str">
            <v xml:space="preserve">Жилзаказчик </v>
          </cell>
          <cell r="D5358">
            <v>2430</v>
          </cell>
          <cell r="E5358">
            <v>10562</v>
          </cell>
          <cell r="F5358">
            <v>9400.83</v>
          </cell>
          <cell r="G5358">
            <v>0.38</v>
          </cell>
          <cell r="H5358">
            <v>1.19</v>
          </cell>
          <cell r="I5358">
            <v>4.5999999999999996</v>
          </cell>
          <cell r="J5358" t="str">
            <v xml:space="preserve">5 </v>
          </cell>
          <cell r="K5358">
            <v>167</v>
          </cell>
          <cell r="L5358">
            <v>0.16745299999999999</v>
          </cell>
          <cell r="M5358">
            <v>-19</v>
          </cell>
          <cell r="N5358">
            <v>18</v>
          </cell>
          <cell r="O5358">
            <v>1</v>
          </cell>
          <cell r="P5358">
            <v>244.47800000000001</v>
          </cell>
          <cell r="Q5358">
            <v>241.79300000000001</v>
          </cell>
          <cell r="R5358">
            <v>241.79300000000001</v>
          </cell>
        </row>
        <row r="5359">
          <cell r="A5359" t="str">
            <v xml:space="preserve">Северная 491/2 </v>
          </cell>
          <cell r="B5359" t="str">
            <v xml:space="preserve">Щорса 47 </v>
          </cell>
          <cell r="C5359" t="str">
            <v xml:space="preserve">Жилзаказчик </v>
          </cell>
          <cell r="D5359">
            <v>1698.5</v>
          </cell>
          <cell r="E5359">
            <v>6355</v>
          </cell>
          <cell r="F5359">
            <v>5704.67</v>
          </cell>
          <cell r="G5359">
            <v>0.43</v>
          </cell>
          <cell r="H5359">
            <v>1.19</v>
          </cell>
          <cell r="I5359">
            <v>4.5999999999999996</v>
          </cell>
          <cell r="J5359" t="str">
            <v xml:space="preserve">5 </v>
          </cell>
          <cell r="K5359">
            <v>167</v>
          </cell>
          <cell r="L5359">
            <v>0.112994</v>
          </cell>
          <cell r="M5359">
            <v>-19</v>
          </cell>
          <cell r="N5359">
            <v>18</v>
          </cell>
          <cell r="O5359">
            <v>1</v>
          </cell>
          <cell r="P5359">
            <v>164.96899999999999</v>
          </cell>
          <cell r="Q5359">
            <v>169.006</v>
          </cell>
          <cell r="R5359">
            <v>169.006</v>
          </cell>
        </row>
        <row r="5360">
          <cell r="A5360" t="str">
            <v xml:space="preserve">Северная 491/2 </v>
          </cell>
          <cell r="B5360" t="str">
            <v xml:space="preserve">Щорса 49 </v>
          </cell>
          <cell r="C5360" t="str">
            <v xml:space="preserve">Жилзаказчик </v>
          </cell>
          <cell r="D5360">
            <v>2553.6999999999998</v>
          </cell>
          <cell r="E5360">
            <v>12400</v>
          </cell>
          <cell r="F5360">
            <v>9626.6119999999992</v>
          </cell>
          <cell r="G5360">
            <v>0.376</v>
          </cell>
          <cell r="H5360">
            <v>1.19</v>
          </cell>
          <cell r="I5360">
            <v>4.5999999999999996</v>
          </cell>
          <cell r="J5360" t="str">
            <v xml:space="preserve">5 </v>
          </cell>
          <cell r="K5360">
            <v>167</v>
          </cell>
          <cell r="L5360">
            <v>0.158606</v>
          </cell>
          <cell r="M5360">
            <v>-19</v>
          </cell>
          <cell r="N5360">
            <v>18</v>
          </cell>
          <cell r="O5360">
            <v>1</v>
          </cell>
          <cell r="P5360">
            <v>231.56100000000001</v>
          </cell>
          <cell r="Q5360">
            <v>254.10300000000001</v>
          </cell>
          <cell r="R5360">
            <v>254.10300000000001</v>
          </cell>
        </row>
        <row r="5361">
          <cell r="A5361" t="str">
            <v xml:space="preserve">Северная 491/2 </v>
          </cell>
          <cell r="B5361" t="str">
            <v xml:space="preserve">Северная 493 ОСВИДЕТ ВОДИТЕЛЕЙ </v>
          </cell>
          <cell r="C5361" t="str">
            <v xml:space="preserve">Бюджет </v>
          </cell>
          <cell r="D5361">
            <v>140.43</v>
          </cell>
          <cell r="E5361">
            <v>0</v>
          </cell>
          <cell r="F5361">
            <v>631.91</v>
          </cell>
          <cell r="G5361">
            <v>0.38</v>
          </cell>
          <cell r="H5361">
            <v>1.19</v>
          </cell>
          <cell r="I5361">
            <v>4.5999999999999996</v>
          </cell>
          <cell r="J5361" t="str">
            <v xml:space="preserve"> </v>
          </cell>
          <cell r="K5361">
            <v>167</v>
          </cell>
          <cell r="L5361">
            <v>1.1255999999999999E-2</v>
          </cell>
          <cell r="M5361">
            <v>-19</v>
          </cell>
          <cell r="N5361">
            <v>18</v>
          </cell>
          <cell r="O5361">
            <v>1</v>
          </cell>
          <cell r="P5361">
            <v>16.434999999999999</v>
          </cell>
          <cell r="Q5361">
            <v>0</v>
          </cell>
          <cell r="R5361">
            <v>16.434999999999999</v>
          </cell>
        </row>
        <row r="5362">
          <cell r="A5362" t="str">
            <v xml:space="preserve">Северная 491/2 </v>
          </cell>
          <cell r="B5362" t="str">
            <v xml:space="preserve">Северная 489 МАГАЗИН </v>
          </cell>
          <cell r="C5362" t="str">
            <v xml:space="preserve">Прочие </v>
          </cell>
          <cell r="D5362">
            <v>128.05000000000001</v>
          </cell>
          <cell r="E5362">
            <v>0</v>
          </cell>
          <cell r="F5362">
            <v>576.22</v>
          </cell>
          <cell r="G5362">
            <v>0.39</v>
          </cell>
          <cell r="H5362">
            <v>1.19</v>
          </cell>
          <cell r="I5362">
            <v>4.5999999999999996</v>
          </cell>
          <cell r="J5362" t="str">
            <v xml:space="preserve"> </v>
          </cell>
          <cell r="K5362">
            <v>167</v>
          </cell>
          <cell r="L5362">
            <v>9.5300000000000003E-3</v>
          </cell>
          <cell r="M5362">
            <v>-19</v>
          </cell>
          <cell r="N5362">
            <v>15</v>
          </cell>
          <cell r="O5362">
            <v>1</v>
          </cell>
          <cell r="P5362">
            <v>11.771000000000001</v>
          </cell>
          <cell r="Q5362">
            <v>0</v>
          </cell>
          <cell r="R5362">
            <v>11.771000000000001</v>
          </cell>
        </row>
        <row r="5363">
          <cell r="A5363" t="str">
            <v xml:space="preserve">Северная 491/2 </v>
          </cell>
          <cell r="B5363" t="str">
            <v xml:space="preserve">Северная 489 /Володарск 65 </v>
          </cell>
          <cell r="C5363" t="str">
            <v xml:space="preserve">Прочие </v>
          </cell>
          <cell r="D5363">
            <v>52</v>
          </cell>
          <cell r="E5363">
            <v>0</v>
          </cell>
          <cell r="F5363">
            <v>234.02</v>
          </cell>
          <cell r="G5363">
            <v>0.39</v>
          </cell>
          <cell r="H5363">
            <v>1.19</v>
          </cell>
          <cell r="I5363">
            <v>4.5999999999999996</v>
          </cell>
          <cell r="J5363" t="str">
            <v xml:space="preserve"> </v>
          </cell>
          <cell r="K5363">
            <v>167</v>
          </cell>
          <cell r="L5363">
            <v>4.2119999999999996E-3</v>
          </cell>
          <cell r="M5363">
            <v>-19</v>
          </cell>
          <cell r="N5363">
            <v>18</v>
          </cell>
          <cell r="O5363">
            <v>1</v>
          </cell>
          <cell r="P5363">
            <v>6.149</v>
          </cell>
          <cell r="Q5363">
            <v>0</v>
          </cell>
          <cell r="R5363">
            <v>6.149</v>
          </cell>
        </row>
        <row r="5364">
          <cell r="A5364" t="str">
            <v xml:space="preserve">Северная 491/2 </v>
          </cell>
          <cell r="B5364" t="str">
            <v xml:space="preserve">Володарского 93 ж/д </v>
          </cell>
          <cell r="C5364" t="str">
            <v xml:space="preserve">Население </v>
          </cell>
          <cell r="D5364">
            <v>1642</v>
          </cell>
          <cell r="E5364">
            <v>6640</v>
          </cell>
          <cell r="F5364">
            <v>6640</v>
          </cell>
          <cell r="G5364">
            <v>0</v>
          </cell>
          <cell r="H5364">
            <v>1.19</v>
          </cell>
          <cell r="I5364">
            <v>4.5999999999999996</v>
          </cell>
          <cell r="J5364" t="str">
            <v xml:space="preserve">4 </v>
          </cell>
          <cell r="K5364">
            <v>167</v>
          </cell>
          <cell r="L5364">
            <v>6.6070999999999991E-2</v>
          </cell>
          <cell r="M5364">
            <v>-19</v>
          </cell>
          <cell r="N5364">
            <v>18</v>
          </cell>
          <cell r="O5364">
            <v>1</v>
          </cell>
          <cell r="P5364">
            <v>96.462999999999994</v>
          </cell>
          <cell r="Q5364">
            <v>217.846</v>
          </cell>
          <cell r="R5364">
            <v>217.846</v>
          </cell>
        </row>
        <row r="5365">
          <cell r="A5365" t="str">
            <v xml:space="preserve">Северная 491/2 </v>
          </cell>
          <cell r="B5365" t="str">
            <v xml:space="preserve">Новокузнечная 200 ж/д </v>
          </cell>
          <cell r="C5365" t="str">
            <v xml:space="preserve">Население </v>
          </cell>
          <cell r="D5365">
            <v>2645.5</v>
          </cell>
          <cell r="E5365">
            <v>9872</v>
          </cell>
          <cell r="F5365">
            <v>9872</v>
          </cell>
          <cell r="G5365">
            <v>0.39</v>
          </cell>
          <cell r="H5365">
            <v>1.19</v>
          </cell>
          <cell r="I5365">
            <v>4.5999999999999996</v>
          </cell>
          <cell r="J5365" t="str">
            <v xml:space="preserve">5 </v>
          </cell>
          <cell r="K5365">
            <v>167</v>
          </cell>
          <cell r="L5365">
            <v>0.177312</v>
          </cell>
          <cell r="M5365">
            <v>-19</v>
          </cell>
          <cell r="N5365">
            <v>18</v>
          </cell>
          <cell r="O5365">
            <v>1</v>
          </cell>
          <cell r="P5365">
            <v>258.87200000000001</v>
          </cell>
          <cell r="Q5365">
            <v>263.23500000000001</v>
          </cell>
          <cell r="R5365">
            <v>263.23500000000001</v>
          </cell>
        </row>
        <row r="5366">
          <cell r="A5366" t="str">
            <v xml:space="preserve">Северная 491/2 </v>
          </cell>
          <cell r="B5366" t="str">
            <v xml:space="preserve">Новокузнечная 200 прис к кв 16 </v>
          </cell>
          <cell r="C5366" t="str">
            <v xml:space="preserve">Население </v>
          </cell>
          <cell r="D5366">
            <v>7</v>
          </cell>
          <cell r="E5366">
            <v>25</v>
          </cell>
          <cell r="F5366">
            <v>25</v>
          </cell>
          <cell r="G5366">
            <v>0.39</v>
          </cell>
          <cell r="H5366">
            <v>1.19</v>
          </cell>
          <cell r="I5366">
            <v>4.5999999999999996</v>
          </cell>
          <cell r="J5366" t="str">
            <v xml:space="preserve">5 </v>
          </cell>
          <cell r="K5366">
            <v>167</v>
          </cell>
          <cell r="L5366">
            <v>4.4899999999999996E-4</v>
          </cell>
          <cell r="M5366">
            <v>-19</v>
          </cell>
          <cell r="N5366">
            <v>18</v>
          </cell>
          <cell r="O5366">
            <v>1</v>
          </cell>
          <cell r="P5366">
            <v>0.65500000000000003</v>
          </cell>
          <cell r="Q5366">
            <v>0.69600000000000006</v>
          </cell>
          <cell r="R5366">
            <v>0.69600000000000006</v>
          </cell>
        </row>
        <row r="5367">
          <cell r="A5367" t="str">
            <v xml:space="preserve">Северная 491/2 </v>
          </cell>
          <cell r="B5367" t="str">
            <v xml:space="preserve">Новокузнечная 200 прис к кв 33 </v>
          </cell>
          <cell r="C5367" t="str">
            <v xml:space="preserve">Население </v>
          </cell>
          <cell r="D5367">
            <v>12.5</v>
          </cell>
          <cell r="E5367">
            <v>0</v>
          </cell>
          <cell r="F5367">
            <v>43.8</v>
          </cell>
          <cell r="G5367">
            <v>0.39</v>
          </cell>
          <cell r="H5367">
            <v>1.19</v>
          </cell>
          <cell r="I5367">
            <v>4.5999999999999996</v>
          </cell>
          <cell r="J5367" t="str">
            <v xml:space="preserve">5 </v>
          </cell>
          <cell r="K5367">
            <v>167</v>
          </cell>
          <cell r="L5367">
            <v>7.8699999999999994E-4</v>
          </cell>
          <cell r="M5367">
            <v>-19</v>
          </cell>
          <cell r="N5367">
            <v>18</v>
          </cell>
          <cell r="O5367">
            <v>1</v>
          </cell>
          <cell r="P5367">
            <v>1.1499999999999999</v>
          </cell>
          <cell r="Q5367">
            <v>1.244</v>
          </cell>
          <cell r="R5367">
            <v>1.244</v>
          </cell>
        </row>
        <row r="5368">
          <cell r="A5368" t="str">
            <v xml:space="preserve">Северная 491/2 </v>
          </cell>
          <cell r="B5368" t="str">
            <v xml:space="preserve">Северная 491 магазин </v>
          </cell>
          <cell r="C5368" t="str">
            <v xml:space="preserve">Прочие </v>
          </cell>
          <cell r="D5368">
            <v>401.49</v>
          </cell>
          <cell r="E5368">
            <v>0</v>
          </cell>
          <cell r="F5368">
            <v>1806.71</v>
          </cell>
          <cell r="G5368">
            <v>0.41</v>
          </cell>
          <cell r="H5368">
            <v>1.19</v>
          </cell>
          <cell r="I5368">
            <v>4.5999999999999996</v>
          </cell>
          <cell r="J5368" t="str">
            <v xml:space="preserve"> </v>
          </cell>
          <cell r="K5368">
            <v>167</v>
          </cell>
          <cell r="L5368">
            <v>3.1190000000000002E-2</v>
          </cell>
          <cell r="M5368">
            <v>-19</v>
          </cell>
          <cell r="N5368">
            <v>15</v>
          </cell>
          <cell r="O5368">
            <v>1</v>
          </cell>
          <cell r="P5368">
            <v>38.524000000000001</v>
          </cell>
          <cell r="Q5368">
            <v>0</v>
          </cell>
          <cell r="R5368">
            <v>38.524000000000001</v>
          </cell>
        </row>
        <row r="5369">
          <cell r="A5369" t="str">
            <v xml:space="preserve">Итого по котельной </v>
          </cell>
          <cell r="B5369" t="str">
            <v xml:space="preserve">собственное ---------------------------- </v>
          </cell>
          <cell r="C5369" t="str">
            <v xml:space="preserve">По всем группам </v>
          </cell>
          <cell r="D5369">
            <v>31447.38</v>
          </cell>
          <cell r="E5369">
            <v>95698</v>
          </cell>
          <cell r="F5369">
            <v>117587.29</v>
          </cell>
          <cell r="H5369">
            <v>1.19</v>
          </cell>
          <cell r="L5369">
            <v>1.8219829999999999</v>
          </cell>
          <cell r="P5369">
            <v>2643.9470000000001</v>
          </cell>
          <cell r="Q5369">
            <v>2896.1959999999999</v>
          </cell>
          <cell r="R5369">
            <v>3123.0029999999997</v>
          </cell>
        </row>
        <row r="5370">
          <cell r="A5370" t="str">
            <v xml:space="preserve"> </v>
          </cell>
          <cell r="B5370" t="str">
            <v xml:space="preserve"> </v>
          </cell>
          <cell r="C5370" t="str">
            <v xml:space="preserve">Бюджет </v>
          </cell>
          <cell r="D5370">
            <v>156.75</v>
          </cell>
          <cell r="E5370">
            <v>0</v>
          </cell>
          <cell r="F5370">
            <v>705.36</v>
          </cell>
          <cell r="H5370">
            <v>1.19</v>
          </cell>
          <cell r="L5370">
            <v>1.2577999999999999E-2</v>
          </cell>
          <cell r="P5370">
            <v>18.364999999999998</v>
          </cell>
          <cell r="Q5370">
            <v>0</v>
          </cell>
          <cell r="R5370">
            <v>18.364999999999998</v>
          </cell>
        </row>
        <row r="5371">
          <cell r="A5371" t="str">
            <v xml:space="preserve"> </v>
          </cell>
          <cell r="B5371" t="str">
            <v xml:space="preserve"> </v>
          </cell>
          <cell r="C5371" t="str">
            <v xml:space="preserve">"Население" в т.ч. "Жилзаказчик" </v>
          </cell>
          <cell r="D5371">
            <v>28782.5</v>
          </cell>
          <cell r="E5371">
            <v>88820</v>
          </cell>
          <cell r="F5371">
            <v>107078.394</v>
          </cell>
          <cell r="H5371">
            <v>1.19</v>
          </cell>
          <cell r="L5371">
            <v>1.6555989999999998</v>
          </cell>
          <cell r="P5371">
            <v>2417.1400000000003</v>
          </cell>
          <cell r="Q5371">
            <v>2896.1959999999999</v>
          </cell>
          <cell r="R5371">
            <v>2896.1959999999999</v>
          </cell>
        </row>
        <row r="5372">
          <cell r="A5372" t="str">
            <v xml:space="preserve"> </v>
          </cell>
          <cell r="B5372" t="str">
            <v xml:space="preserve"> </v>
          </cell>
          <cell r="C5372" t="str">
            <v xml:space="preserve">Жилзаказчик </v>
          </cell>
          <cell r="D5372">
            <v>17136.900000000001</v>
          </cell>
          <cell r="E5372">
            <v>72283</v>
          </cell>
          <cell r="F5372">
            <v>65839.898000000001</v>
          </cell>
          <cell r="H5372">
            <v>1.19</v>
          </cell>
          <cell r="L5372">
            <v>1.1705619999999999</v>
          </cell>
          <cell r="P5372">
            <v>1708.9930000000002</v>
          </cell>
          <cell r="Q5372">
            <v>1756.6410000000003</v>
          </cell>
          <cell r="R5372">
            <v>1756.6410000000003</v>
          </cell>
        </row>
        <row r="5373">
          <cell r="A5373" t="str">
            <v xml:space="preserve"> </v>
          </cell>
          <cell r="B5373" t="str">
            <v xml:space="preserve"> </v>
          </cell>
          <cell r="C5373" t="str">
            <v xml:space="preserve">Прочие </v>
          </cell>
          <cell r="D5373">
            <v>2508.13</v>
          </cell>
          <cell r="E5373">
            <v>6878</v>
          </cell>
          <cell r="F5373">
            <v>9803.5360000000001</v>
          </cell>
          <cell r="H5373">
            <v>1.19</v>
          </cell>
          <cell r="L5373">
            <v>0.153806</v>
          </cell>
          <cell r="P5373">
            <v>208.44200000000001</v>
          </cell>
          <cell r="Q5373">
            <v>0</v>
          </cell>
          <cell r="R5373">
            <v>208.44200000000001</v>
          </cell>
        </row>
        <row r="5374">
          <cell r="A5374" t="str">
            <v>Тепловые потери в наружных сетях потребителей</v>
          </cell>
          <cell r="H5374">
            <v>1.19</v>
          </cell>
        </row>
        <row r="5375">
          <cell r="A5375" t="str">
            <v xml:space="preserve">Северная.231 </v>
          </cell>
          <cell r="B5375" t="str">
            <v xml:space="preserve">Северная 231 разв.центр </v>
          </cell>
          <cell r="C5375" t="str">
            <v xml:space="preserve">Прочие </v>
          </cell>
          <cell r="D5375">
            <v>2399.1799999999998</v>
          </cell>
          <cell r="E5375">
            <v>0</v>
          </cell>
          <cell r="F5375">
            <v>10796.33</v>
          </cell>
          <cell r="G5375">
            <v>0</v>
          </cell>
          <cell r="H5375">
            <v>1.19</v>
          </cell>
          <cell r="I5375">
            <v>4.5999999999999996</v>
          </cell>
          <cell r="J5375" t="str">
            <v xml:space="preserve"> </v>
          </cell>
          <cell r="K5375">
            <v>167</v>
          </cell>
          <cell r="L5375">
            <v>0.13400000000000001</v>
          </cell>
          <cell r="M5375">
            <v>-19</v>
          </cell>
          <cell r="N5375">
            <v>20</v>
          </cell>
          <cell r="O5375">
            <v>1</v>
          </cell>
          <cell r="P5375">
            <v>213.14699999999999</v>
          </cell>
          <cell r="Q5375">
            <v>0</v>
          </cell>
          <cell r="R5375">
            <v>213.14699999999999</v>
          </cell>
        </row>
        <row r="5376">
          <cell r="A5376" t="str">
            <v xml:space="preserve">Итого по котельной </v>
          </cell>
          <cell r="B5376" t="str">
            <v xml:space="preserve">собственное ---------------------------- </v>
          </cell>
          <cell r="C5376" t="str">
            <v xml:space="preserve">По всем группам </v>
          </cell>
          <cell r="D5376">
            <v>2399.1799999999998</v>
          </cell>
          <cell r="E5376">
            <v>0</v>
          </cell>
          <cell r="F5376">
            <v>10796.33</v>
          </cell>
          <cell r="H5376">
            <v>1.19</v>
          </cell>
          <cell r="L5376">
            <v>0.13400000000000001</v>
          </cell>
          <cell r="P5376">
            <v>213.14699999999999</v>
          </cell>
          <cell r="Q5376">
            <v>0</v>
          </cell>
          <cell r="R5376">
            <v>213.14699999999999</v>
          </cell>
        </row>
        <row r="5377">
          <cell r="A5377" t="str">
            <v xml:space="preserve"> </v>
          </cell>
          <cell r="B5377" t="str">
            <v xml:space="preserve"> </v>
          </cell>
          <cell r="C5377" t="str">
            <v xml:space="preserve">Прочие </v>
          </cell>
          <cell r="D5377">
            <v>2399.1799999999998</v>
          </cell>
          <cell r="E5377">
            <v>0</v>
          </cell>
          <cell r="F5377">
            <v>10796.33</v>
          </cell>
          <cell r="H5377">
            <v>1.19</v>
          </cell>
          <cell r="L5377">
            <v>0.13400000000000001</v>
          </cell>
          <cell r="P5377">
            <v>213.14699999999999</v>
          </cell>
          <cell r="Q5377">
            <v>0</v>
          </cell>
          <cell r="R5377">
            <v>213.14699999999999</v>
          </cell>
        </row>
        <row r="5378">
          <cell r="A5378" t="str">
            <v xml:space="preserve">Северная.432 </v>
          </cell>
          <cell r="B5378" t="str">
            <v xml:space="preserve">Северная 446 </v>
          </cell>
          <cell r="C5378" t="str">
            <v xml:space="preserve">Прочие </v>
          </cell>
          <cell r="D5378">
            <v>1169.1400000000001</v>
          </cell>
          <cell r="E5378">
            <v>0</v>
          </cell>
          <cell r="F5378">
            <v>4091.97</v>
          </cell>
          <cell r="G5378">
            <v>0.43</v>
          </cell>
          <cell r="H5378">
            <v>1.19</v>
          </cell>
          <cell r="I5378">
            <v>4.5999999999999996</v>
          </cell>
          <cell r="J5378" t="str">
            <v xml:space="preserve"> </v>
          </cell>
          <cell r="K5378">
            <v>167</v>
          </cell>
          <cell r="L5378">
            <v>8.1620000000000012E-2</v>
          </cell>
          <cell r="M5378">
            <v>-19</v>
          </cell>
          <cell r="N5378">
            <v>18</v>
          </cell>
          <cell r="O5378">
            <v>1</v>
          </cell>
          <cell r="P5378">
            <v>119.164</v>
          </cell>
          <cell r="Q5378">
            <v>0</v>
          </cell>
          <cell r="R5378">
            <v>119.164</v>
          </cell>
        </row>
        <row r="5379">
          <cell r="A5379" t="str">
            <v xml:space="preserve">Северная.432 </v>
          </cell>
          <cell r="B5379" t="str">
            <v xml:space="preserve">Северная 446 ПЯТЬ ЗВЕЗД" </v>
          </cell>
          <cell r="C5379" t="str">
            <v xml:space="preserve">Прочие </v>
          </cell>
          <cell r="D5379">
            <v>3750.23</v>
          </cell>
          <cell r="E5379">
            <v>0</v>
          </cell>
          <cell r="F5379">
            <v>16876.04</v>
          </cell>
          <cell r="G5379">
            <v>0.31</v>
          </cell>
          <cell r="H5379">
            <v>1.19</v>
          </cell>
          <cell r="I5379">
            <v>4.5999999999999996</v>
          </cell>
          <cell r="J5379" t="str">
            <v xml:space="preserve"> </v>
          </cell>
          <cell r="K5379">
            <v>167</v>
          </cell>
          <cell r="L5379">
            <v>0.223</v>
          </cell>
          <cell r="M5379">
            <v>-19</v>
          </cell>
          <cell r="N5379">
            <v>15</v>
          </cell>
          <cell r="O5379">
            <v>1</v>
          </cell>
          <cell r="P5379">
            <v>275.44</v>
          </cell>
          <cell r="Q5379">
            <v>0</v>
          </cell>
          <cell r="R5379">
            <v>275.44</v>
          </cell>
        </row>
        <row r="5380">
          <cell r="A5380" t="str">
            <v xml:space="preserve">Северная.432 </v>
          </cell>
          <cell r="B5380" t="str">
            <v xml:space="preserve">Северная 432 д/сад 69 </v>
          </cell>
          <cell r="C5380" t="str">
            <v xml:space="preserve">ИТП Бюджет </v>
          </cell>
          <cell r="D5380">
            <v>932.82</v>
          </cell>
          <cell r="E5380">
            <v>0</v>
          </cell>
          <cell r="F5380">
            <v>4197.68</v>
          </cell>
          <cell r="G5380">
            <v>0.33</v>
          </cell>
          <cell r="H5380">
            <v>1.19</v>
          </cell>
          <cell r="I5380">
            <v>4.5999999999999996</v>
          </cell>
          <cell r="J5380" t="str">
            <v xml:space="preserve"> </v>
          </cell>
          <cell r="K5380">
            <v>167</v>
          </cell>
          <cell r="L5380">
            <v>6.7730000000000012E-2</v>
          </cell>
          <cell r="M5380">
            <v>-19</v>
          </cell>
          <cell r="N5380">
            <v>20</v>
          </cell>
          <cell r="O5380">
            <v>1</v>
          </cell>
          <cell r="P5380">
            <v>107.735</v>
          </cell>
          <cell r="Q5380">
            <v>0</v>
          </cell>
          <cell r="R5380">
            <v>107.735</v>
          </cell>
        </row>
        <row r="5381">
          <cell r="A5381" t="str">
            <v xml:space="preserve">Итого по котельной </v>
          </cell>
          <cell r="B5381" t="str">
            <v xml:space="preserve">собственное ---------------------------- </v>
          </cell>
          <cell r="C5381" t="str">
            <v xml:space="preserve">По всем группам </v>
          </cell>
          <cell r="D5381">
            <v>5852.19</v>
          </cell>
          <cell r="E5381">
            <v>0</v>
          </cell>
          <cell r="F5381">
            <v>25165.69</v>
          </cell>
          <cell r="H5381">
            <v>1.19</v>
          </cell>
          <cell r="L5381">
            <v>0.37235000000000001</v>
          </cell>
          <cell r="P5381">
            <v>502.339</v>
          </cell>
          <cell r="Q5381">
            <v>0</v>
          </cell>
          <cell r="R5381">
            <v>502.339</v>
          </cell>
        </row>
        <row r="5382">
          <cell r="A5382" t="str">
            <v xml:space="preserve"> </v>
          </cell>
          <cell r="B5382" t="str">
            <v xml:space="preserve"> </v>
          </cell>
          <cell r="C5382" t="str">
            <v xml:space="preserve">Прочие </v>
          </cell>
          <cell r="D5382">
            <v>4919.37</v>
          </cell>
          <cell r="E5382">
            <v>0</v>
          </cell>
          <cell r="F5382">
            <v>20968.010000000002</v>
          </cell>
          <cell r="H5382">
            <v>1.19</v>
          </cell>
          <cell r="L5382">
            <v>0.30462</v>
          </cell>
          <cell r="P5382">
            <v>394.60399999999998</v>
          </cell>
          <cell r="Q5382">
            <v>0</v>
          </cell>
          <cell r="R5382">
            <v>394.60399999999998</v>
          </cell>
        </row>
        <row r="5383">
          <cell r="A5383" t="str">
            <v xml:space="preserve"> </v>
          </cell>
          <cell r="B5383" t="str">
            <v xml:space="preserve"> </v>
          </cell>
          <cell r="C5383" t="str">
            <v xml:space="preserve">ИТП Бюджет </v>
          </cell>
          <cell r="D5383">
            <v>932.82</v>
          </cell>
          <cell r="E5383">
            <v>0</v>
          </cell>
          <cell r="F5383">
            <v>4197.68</v>
          </cell>
          <cell r="H5383">
            <v>1.19</v>
          </cell>
          <cell r="L5383">
            <v>6.7730000000000012E-2</v>
          </cell>
          <cell r="P5383">
            <v>107.735</v>
          </cell>
          <cell r="Q5383">
            <v>0</v>
          </cell>
          <cell r="R5383">
            <v>107.735</v>
          </cell>
        </row>
        <row r="5384">
          <cell r="A5384" t="str">
            <v>Тепловые потери в наружных сетях потребителей</v>
          </cell>
          <cell r="H5384">
            <v>1.19</v>
          </cell>
        </row>
        <row r="5385">
          <cell r="A5385" t="str">
            <v xml:space="preserve">Северная265 </v>
          </cell>
          <cell r="B5385" t="str">
            <v xml:space="preserve">Чкалова 167 </v>
          </cell>
          <cell r="C5385" t="str">
            <v xml:space="preserve">Прочие </v>
          </cell>
          <cell r="D5385">
            <v>162</v>
          </cell>
          <cell r="E5385">
            <v>244</v>
          </cell>
          <cell r="F5385">
            <v>728.8</v>
          </cell>
          <cell r="G5385">
            <v>0.28999999999999998</v>
          </cell>
          <cell r="H5385">
            <v>1.19</v>
          </cell>
          <cell r="I5385">
            <v>4.5999999999999996</v>
          </cell>
          <cell r="J5385" t="str">
            <v xml:space="preserve"> </v>
          </cell>
          <cell r="K5385">
            <v>167</v>
          </cell>
          <cell r="L5385">
            <v>9.7700000000000009E-3</v>
          </cell>
          <cell r="M5385">
            <v>-19</v>
          </cell>
          <cell r="N5385">
            <v>18</v>
          </cell>
          <cell r="O5385">
            <v>1</v>
          </cell>
          <cell r="P5385">
            <v>14.265000000000001</v>
          </cell>
          <cell r="Q5385">
            <v>0</v>
          </cell>
          <cell r="R5385">
            <v>14.265000000000001</v>
          </cell>
        </row>
        <row r="5386">
          <cell r="A5386" t="str">
            <v xml:space="preserve">Северная265 </v>
          </cell>
          <cell r="B5386" t="str">
            <v xml:space="preserve">Северная 263 аптека 36.6 </v>
          </cell>
          <cell r="C5386" t="str">
            <v xml:space="preserve">Прочие </v>
          </cell>
          <cell r="D5386">
            <v>36.47</v>
          </cell>
          <cell r="E5386">
            <v>0</v>
          </cell>
          <cell r="F5386">
            <v>164.1</v>
          </cell>
          <cell r="G5386">
            <v>0.43</v>
          </cell>
          <cell r="H5386">
            <v>1.19</v>
          </cell>
          <cell r="I5386">
            <v>4.5999999999999996</v>
          </cell>
          <cell r="J5386" t="str">
            <v xml:space="preserve"> </v>
          </cell>
          <cell r="K5386">
            <v>167</v>
          </cell>
          <cell r="L5386">
            <v>3.235E-3</v>
          </cell>
          <cell r="M5386">
            <v>-19</v>
          </cell>
          <cell r="N5386">
            <v>18</v>
          </cell>
          <cell r="O5386">
            <v>1</v>
          </cell>
          <cell r="P5386">
            <v>4.7229999999999999</v>
          </cell>
          <cell r="Q5386">
            <v>0</v>
          </cell>
          <cell r="R5386">
            <v>4.7229999999999999</v>
          </cell>
        </row>
        <row r="5387">
          <cell r="A5387" t="str">
            <v xml:space="preserve">Северная265 </v>
          </cell>
          <cell r="B5387" t="str">
            <v xml:space="preserve">Северная 263\1 магазин </v>
          </cell>
          <cell r="C5387" t="str">
            <v xml:space="preserve">Прочие </v>
          </cell>
          <cell r="D5387">
            <v>96.03</v>
          </cell>
          <cell r="E5387">
            <v>125</v>
          </cell>
          <cell r="F5387">
            <v>432.16</v>
          </cell>
          <cell r="G5387">
            <v>0.38</v>
          </cell>
          <cell r="H5387">
            <v>1.19</v>
          </cell>
          <cell r="I5387">
            <v>4.5999999999999996</v>
          </cell>
          <cell r="J5387" t="str">
            <v xml:space="preserve"> </v>
          </cell>
          <cell r="K5387">
            <v>167</v>
          </cell>
          <cell r="L5387">
            <v>7.0000000000000001E-3</v>
          </cell>
          <cell r="M5387">
            <v>-19</v>
          </cell>
          <cell r="N5387">
            <v>15</v>
          </cell>
          <cell r="O5387">
            <v>1</v>
          </cell>
          <cell r="P5387">
            <v>8.6460000000000008</v>
          </cell>
          <cell r="Q5387">
            <v>0</v>
          </cell>
          <cell r="R5387">
            <v>8.6460000000000008</v>
          </cell>
        </row>
        <row r="5388">
          <cell r="A5388" t="str">
            <v xml:space="preserve">Северная265 </v>
          </cell>
          <cell r="B5388" t="str">
            <v xml:space="preserve">Северная 302 маг.мехов </v>
          </cell>
          <cell r="C5388" t="str">
            <v xml:space="preserve">Прочие </v>
          </cell>
          <cell r="D5388">
            <v>1101.74</v>
          </cell>
          <cell r="E5388">
            <v>0</v>
          </cell>
          <cell r="F5388">
            <v>4555.8500000000004</v>
          </cell>
          <cell r="G5388">
            <v>0.38</v>
          </cell>
          <cell r="H5388">
            <v>1.19</v>
          </cell>
          <cell r="I5388">
            <v>4.5999999999999996</v>
          </cell>
          <cell r="J5388" t="str">
            <v xml:space="preserve"> </v>
          </cell>
          <cell r="K5388">
            <v>167</v>
          </cell>
          <cell r="L5388">
            <v>8.0306000000000002E-2</v>
          </cell>
          <cell r="M5388">
            <v>-19</v>
          </cell>
          <cell r="N5388">
            <v>18</v>
          </cell>
          <cell r="O5388">
            <v>1</v>
          </cell>
          <cell r="P5388">
            <v>117.245</v>
          </cell>
          <cell r="Q5388">
            <v>0</v>
          </cell>
          <cell r="R5388">
            <v>117.245</v>
          </cell>
        </row>
        <row r="5389">
          <cell r="A5389" t="str">
            <v xml:space="preserve">Северная265 </v>
          </cell>
          <cell r="B5389" t="str">
            <v xml:space="preserve">Северная 263 кв20 нежил помещ. </v>
          </cell>
          <cell r="C5389" t="str">
            <v xml:space="preserve">Прочие </v>
          </cell>
          <cell r="D5389">
            <v>40.5</v>
          </cell>
          <cell r="E5389">
            <v>0</v>
          </cell>
          <cell r="F5389">
            <v>163.69</v>
          </cell>
          <cell r="G5389">
            <v>0.43</v>
          </cell>
          <cell r="H5389">
            <v>1.19</v>
          </cell>
          <cell r="I5389">
            <v>4.5999999999999996</v>
          </cell>
          <cell r="J5389" t="str">
            <v xml:space="preserve"> </v>
          </cell>
          <cell r="K5389">
            <v>167</v>
          </cell>
          <cell r="L5389">
            <v>3.2269999999999998E-3</v>
          </cell>
          <cell r="M5389">
            <v>-19</v>
          </cell>
          <cell r="N5389">
            <v>18</v>
          </cell>
          <cell r="O5389">
            <v>1</v>
          </cell>
          <cell r="P5389">
            <v>4.7110000000000003</v>
          </cell>
          <cell r="Q5389">
            <v>0</v>
          </cell>
          <cell r="R5389">
            <v>4.7110000000000003</v>
          </cell>
        </row>
        <row r="5390">
          <cell r="A5390" t="str">
            <v xml:space="preserve">Северная265 </v>
          </cell>
          <cell r="B5390" t="str">
            <v xml:space="preserve">Чкалова 167 кв 10 неж/пом </v>
          </cell>
          <cell r="C5390" t="str">
            <v xml:space="preserve">Прочие </v>
          </cell>
          <cell r="D5390">
            <v>77.709999999999994</v>
          </cell>
          <cell r="E5390">
            <v>0</v>
          </cell>
          <cell r="F5390">
            <v>349.7</v>
          </cell>
          <cell r="G5390">
            <v>0.28999999999999998</v>
          </cell>
          <cell r="H5390">
            <v>1.19</v>
          </cell>
          <cell r="I5390">
            <v>4.5999999999999996</v>
          </cell>
          <cell r="J5390" t="str">
            <v xml:space="preserve"> </v>
          </cell>
          <cell r="K5390">
            <v>167</v>
          </cell>
          <cell r="L5390">
            <v>4.6879999999999995E-3</v>
          </cell>
          <cell r="M5390">
            <v>-19</v>
          </cell>
          <cell r="N5390">
            <v>18</v>
          </cell>
          <cell r="O5390">
            <v>1</v>
          </cell>
          <cell r="P5390">
            <v>6.8440000000000003</v>
          </cell>
          <cell r="Q5390">
            <v>0</v>
          </cell>
          <cell r="R5390">
            <v>6.8440000000000003</v>
          </cell>
        </row>
        <row r="5391">
          <cell r="A5391" t="str">
            <v xml:space="preserve">Северная265 </v>
          </cell>
          <cell r="B5391" t="str">
            <v xml:space="preserve">Северная 265 бюро усл. </v>
          </cell>
          <cell r="C5391" t="str">
            <v xml:space="preserve">Прочие </v>
          </cell>
          <cell r="D5391">
            <v>37.549999999999997</v>
          </cell>
          <cell r="E5391">
            <v>276</v>
          </cell>
          <cell r="F5391">
            <v>168.95</v>
          </cell>
          <cell r="G5391">
            <v>0.43</v>
          </cell>
          <cell r="H5391">
            <v>1.19</v>
          </cell>
          <cell r="I5391">
            <v>4.5999999999999996</v>
          </cell>
          <cell r="J5391" t="str">
            <v xml:space="preserve"> </v>
          </cell>
          <cell r="K5391">
            <v>167</v>
          </cell>
          <cell r="L5391">
            <v>3.3700000000000002E-3</v>
          </cell>
          <cell r="M5391">
            <v>-19</v>
          </cell>
          <cell r="N5391">
            <v>18</v>
          </cell>
          <cell r="O5391">
            <v>1</v>
          </cell>
          <cell r="P5391">
            <v>4.92</v>
          </cell>
          <cell r="Q5391">
            <v>0</v>
          </cell>
          <cell r="R5391">
            <v>4.92</v>
          </cell>
        </row>
        <row r="5392">
          <cell r="A5392" t="str">
            <v xml:space="preserve">Северная265 </v>
          </cell>
          <cell r="B5392" t="str">
            <v xml:space="preserve">Северная 263 Магазин </v>
          </cell>
          <cell r="C5392" t="str">
            <v xml:space="preserve">Прочие </v>
          </cell>
          <cell r="D5392">
            <v>129.66</v>
          </cell>
          <cell r="E5392">
            <v>597</v>
          </cell>
          <cell r="F5392">
            <v>583.46</v>
          </cell>
          <cell r="G5392">
            <v>0.43</v>
          </cell>
          <cell r="H5392">
            <v>1.19</v>
          </cell>
          <cell r="I5392">
            <v>4.5999999999999996</v>
          </cell>
          <cell r="J5392" t="str">
            <v xml:space="preserve"> </v>
          </cell>
          <cell r="K5392">
            <v>167</v>
          </cell>
          <cell r="L5392">
            <v>1.0570000000000001E-2</v>
          </cell>
          <cell r="M5392">
            <v>-19</v>
          </cell>
          <cell r="N5392">
            <v>15</v>
          </cell>
          <cell r="O5392">
            <v>1</v>
          </cell>
          <cell r="P5392">
            <v>13.055999999999999</v>
          </cell>
          <cell r="Q5392">
            <v>0</v>
          </cell>
          <cell r="R5392">
            <v>13.055999999999999</v>
          </cell>
        </row>
        <row r="5393">
          <cell r="A5393" t="str">
            <v xml:space="preserve">Северная265 </v>
          </cell>
          <cell r="B5393" t="str">
            <v xml:space="preserve">Головатого 275 ж/д </v>
          </cell>
          <cell r="C5393" t="str">
            <v xml:space="preserve">Население </v>
          </cell>
          <cell r="D5393">
            <v>41</v>
          </cell>
          <cell r="E5393">
            <v>154</v>
          </cell>
          <cell r="F5393">
            <v>126.91</v>
          </cell>
          <cell r="G5393">
            <v>0.62</v>
          </cell>
          <cell r="H5393">
            <v>1.19</v>
          </cell>
          <cell r="I5393">
            <v>4.5999999999999996</v>
          </cell>
          <cell r="J5393" t="str">
            <v xml:space="preserve">1 </v>
          </cell>
          <cell r="K5393">
            <v>167</v>
          </cell>
          <cell r="L5393">
            <v>3.6500000000000005E-3</v>
          </cell>
          <cell r="M5393">
            <v>-19</v>
          </cell>
          <cell r="N5393">
            <v>18</v>
          </cell>
          <cell r="O5393">
            <v>1</v>
          </cell>
          <cell r="P5393">
            <v>5.3289999999999997</v>
          </cell>
          <cell r="Q5393">
            <v>5.44</v>
          </cell>
          <cell r="R5393">
            <v>5.44</v>
          </cell>
        </row>
        <row r="5394">
          <cell r="A5394" t="str">
            <v xml:space="preserve">Северная265 </v>
          </cell>
          <cell r="B5394" t="str">
            <v xml:space="preserve">Калининградская 36 </v>
          </cell>
          <cell r="C5394" t="str">
            <v xml:space="preserve">Жилзаказчик </v>
          </cell>
          <cell r="D5394">
            <v>2770.8</v>
          </cell>
          <cell r="E5394">
            <v>5</v>
          </cell>
          <cell r="F5394">
            <v>11669</v>
          </cell>
          <cell r="G5394">
            <v>0.38</v>
          </cell>
          <cell r="H5394">
            <v>1.19</v>
          </cell>
          <cell r="I5394">
            <v>4.5999999999999996</v>
          </cell>
          <cell r="J5394" t="str">
            <v xml:space="preserve">5 </v>
          </cell>
          <cell r="K5394">
            <v>167</v>
          </cell>
          <cell r="L5394">
            <v>0.20569000000000001</v>
          </cell>
          <cell r="M5394">
            <v>-19</v>
          </cell>
          <cell r="N5394">
            <v>18</v>
          </cell>
          <cell r="O5394">
            <v>1</v>
          </cell>
          <cell r="P5394">
            <v>300.30200000000002</v>
          </cell>
          <cell r="Q5394">
            <v>275.70100000000002</v>
          </cell>
          <cell r="R5394">
            <v>275.70100000000002</v>
          </cell>
        </row>
        <row r="5395">
          <cell r="A5395" t="str">
            <v xml:space="preserve">Северная265 </v>
          </cell>
          <cell r="B5395" t="str">
            <v xml:space="preserve">Севастопольская 3 </v>
          </cell>
          <cell r="C5395" t="str">
            <v xml:space="preserve">Жилзаказчик </v>
          </cell>
          <cell r="D5395">
            <v>3200.8</v>
          </cell>
          <cell r="E5395">
            <v>11938</v>
          </cell>
          <cell r="F5395">
            <v>11933</v>
          </cell>
          <cell r="G5395">
            <v>0.38</v>
          </cell>
          <cell r="H5395">
            <v>1.19</v>
          </cell>
          <cell r="I5395">
            <v>4.5999999999999996</v>
          </cell>
          <cell r="J5395" t="str">
            <v xml:space="preserve">5 </v>
          </cell>
          <cell r="K5395">
            <v>167</v>
          </cell>
          <cell r="L5395">
            <v>0.210343</v>
          </cell>
          <cell r="M5395">
            <v>-19</v>
          </cell>
          <cell r="N5395">
            <v>18</v>
          </cell>
          <cell r="O5395">
            <v>1</v>
          </cell>
          <cell r="P5395">
            <v>307.096</v>
          </cell>
          <cell r="Q5395">
            <v>318.488</v>
          </cell>
          <cell r="R5395">
            <v>318.488</v>
          </cell>
        </row>
        <row r="5396">
          <cell r="A5396" t="str">
            <v xml:space="preserve">Северная265 </v>
          </cell>
          <cell r="B5396" t="str">
            <v xml:space="preserve">Северная 253 </v>
          </cell>
          <cell r="C5396" t="str">
            <v xml:space="preserve">Жилзаказчик </v>
          </cell>
          <cell r="D5396">
            <v>3076.8</v>
          </cell>
          <cell r="E5396">
            <v>12491</v>
          </cell>
          <cell r="F5396">
            <v>12486</v>
          </cell>
          <cell r="G5396">
            <v>0.38</v>
          </cell>
          <cell r="H5396">
            <v>1.19</v>
          </cell>
          <cell r="I5396">
            <v>4.5999999999999996</v>
          </cell>
          <cell r="J5396" t="str">
            <v xml:space="preserve">5 </v>
          </cell>
          <cell r="K5396">
            <v>167</v>
          </cell>
          <cell r="L5396">
            <v>0.217195</v>
          </cell>
          <cell r="M5396">
            <v>-19</v>
          </cell>
          <cell r="N5396">
            <v>18</v>
          </cell>
          <cell r="O5396">
            <v>1</v>
          </cell>
          <cell r="P5396">
            <v>317.101</v>
          </cell>
          <cell r="Q5396">
            <v>306.14999999999998</v>
          </cell>
          <cell r="R5396">
            <v>306.14999999999998</v>
          </cell>
        </row>
        <row r="5397">
          <cell r="A5397" t="str">
            <v xml:space="preserve">Северная265 </v>
          </cell>
          <cell r="B5397" t="str">
            <v xml:space="preserve">Северная 261 Б </v>
          </cell>
          <cell r="C5397" t="str">
            <v xml:space="preserve">Жилзаказчик </v>
          </cell>
          <cell r="D5397">
            <v>1327.5</v>
          </cell>
          <cell r="E5397">
            <v>4377</v>
          </cell>
          <cell r="F5397">
            <v>5273.04</v>
          </cell>
          <cell r="G5397">
            <v>0.43</v>
          </cell>
          <cell r="H5397">
            <v>1.19</v>
          </cell>
          <cell r="I5397">
            <v>4.5999999999999996</v>
          </cell>
          <cell r="J5397" t="str">
            <v xml:space="preserve">4 </v>
          </cell>
          <cell r="K5397">
            <v>167</v>
          </cell>
          <cell r="L5397">
            <v>0.106156</v>
          </cell>
          <cell r="M5397">
            <v>-19</v>
          </cell>
          <cell r="N5397">
            <v>18</v>
          </cell>
          <cell r="O5397">
            <v>1</v>
          </cell>
          <cell r="P5397">
            <v>154.98500000000001</v>
          </cell>
          <cell r="Q5397">
            <v>176.12100000000001</v>
          </cell>
          <cell r="R5397">
            <v>176.12100000000001</v>
          </cell>
        </row>
        <row r="5398">
          <cell r="A5398" t="str">
            <v xml:space="preserve">Северная265 </v>
          </cell>
          <cell r="B5398" t="str">
            <v xml:space="preserve">Северная 263 </v>
          </cell>
          <cell r="C5398" t="str">
            <v xml:space="preserve">Жилзаказчик </v>
          </cell>
          <cell r="D5398">
            <v>1497.1</v>
          </cell>
          <cell r="E5398">
            <v>6503</v>
          </cell>
          <cell r="F5398">
            <v>5275.93</v>
          </cell>
          <cell r="G5398">
            <v>0.43</v>
          </cell>
          <cell r="H5398">
            <v>1.19</v>
          </cell>
          <cell r="I5398">
            <v>4.5999999999999996</v>
          </cell>
          <cell r="J5398" t="str">
            <v xml:space="preserve">5 </v>
          </cell>
          <cell r="K5398">
            <v>167</v>
          </cell>
          <cell r="L5398">
            <v>0.10401199999999999</v>
          </cell>
          <cell r="M5398">
            <v>-19</v>
          </cell>
          <cell r="N5398">
            <v>18</v>
          </cell>
          <cell r="O5398">
            <v>1</v>
          </cell>
          <cell r="P5398">
            <v>151.85499999999999</v>
          </cell>
          <cell r="Q5398">
            <v>148.96700000000001</v>
          </cell>
          <cell r="R5398">
            <v>148.96700000000001</v>
          </cell>
        </row>
        <row r="5399">
          <cell r="A5399" t="str">
            <v xml:space="preserve">Северная265 </v>
          </cell>
          <cell r="B5399" t="str">
            <v xml:space="preserve">Северная 265 </v>
          </cell>
          <cell r="C5399" t="str">
            <v xml:space="preserve">Жилзаказчик </v>
          </cell>
          <cell r="D5399">
            <v>1378.7</v>
          </cell>
          <cell r="E5399">
            <v>6370</v>
          </cell>
          <cell r="F5399">
            <v>6040.86</v>
          </cell>
          <cell r="G5399">
            <v>0.43</v>
          </cell>
          <cell r="H5399">
            <v>1.19</v>
          </cell>
          <cell r="I5399">
            <v>4.5999999999999996</v>
          </cell>
          <cell r="J5399" t="str">
            <v xml:space="preserve">4 </v>
          </cell>
          <cell r="K5399">
            <v>167</v>
          </cell>
          <cell r="L5399">
            <v>0.11937199999999999</v>
          </cell>
          <cell r="M5399">
            <v>-19</v>
          </cell>
          <cell r="N5399">
            <v>18</v>
          </cell>
          <cell r="O5399">
            <v>1</v>
          </cell>
          <cell r="P5399">
            <v>174.28200000000001</v>
          </cell>
          <cell r="Q5399">
            <v>182.91499999999999</v>
          </cell>
          <cell r="R5399">
            <v>182.91499999999999</v>
          </cell>
        </row>
        <row r="5400">
          <cell r="A5400" t="str">
            <v xml:space="preserve">Северная265 </v>
          </cell>
          <cell r="B5400" t="str">
            <v xml:space="preserve">Северная 288 </v>
          </cell>
          <cell r="C5400" t="str">
            <v xml:space="preserve">Жилзаказчик </v>
          </cell>
          <cell r="D5400">
            <v>2568.6</v>
          </cell>
          <cell r="E5400">
            <v>12088</v>
          </cell>
          <cell r="F5400">
            <v>9583.1299999999992</v>
          </cell>
          <cell r="G5400">
            <v>0.38</v>
          </cell>
          <cell r="H5400">
            <v>1.19</v>
          </cell>
          <cell r="I5400">
            <v>4.5999999999999996</v>
          </cell>
          <cell r="J5400" t="str">
            <v xml:space="preserve">5 </v>
          </cell>
          <cell r="K5400">
            <v>167</v>
          </cell>
          <cell r="L5400">
            <v>0.16847799999999999</v>
          </cell>
          <cell r="M5400">
            <v>-19</v>
          </cell>
          <cell r="N5400">
            <v>18</v>
          </cell>
          <cell r="O5400">
            <v>1</v>
          </cell>
          <cell r="P5400">
            <v>245.97499999999999</v>
          </cell>
          <cell r="Q5400">
            <v>255.58500000000001</v>
          </cell>
          <cell r="R5400">
            <v>255.58500000000001</v>
          </cell>
        </row>
        <row r="5401">
          <cell r="A5401" t="str">
            <v xml:space="preserve">Северная265 </v>
          </cell>
          <cell r="B5401" t="str">
            <v xml:space="preserve">Северная 290 </v>
          </cell>
          <cell r="C5401" t="str">
            <v xml:space="preserve">Жилзаказчик </v>
          </cell>
          <cell r="D5401">
            <v>3194.62</v>
          </cell>
          <cell r="E5401">
            <v>11836</v>
          </cell>
          <cell r="F5401">
            <v>11935.25</v>
          </cell>
          <cell r="G5401">
            <v>0.38</v>
          </cell>
          <cell r="H5401">
            <v>1.19</v>
          </cell>
          <cell r="I5401">
            <v>4.5999999999999996</v>
          </cell>
          <cell r="J5401" t="str">
            <v xml:space="preserve">5 </v>
          </cell>
          <cell r="K5401">
            <v>167</v>
          </cell>
          <cell r="L5401">
            <v>0.21038300000000001</v>
          </cell>
          <cell r="M5401">
            <v>-19</v>
          </cell>
          <cell r="N5401">
            <v>18</v>
          </cell>
          <cell r="O5401">
            <v>1</v>
          </cell>
          <cell r="P5401">
            <v>304.47199999999998</v>
          </cell>
          <cell r="Q5401">
            <v>315.13799999999998</v>
          </cell>
          <cell r="R5401">
            <v>315.13799999999998</v>
          </cell>
        </row>
        <row r="5402">
          <cell r="A5402" t="str">
            <v xml:space="preserve">Северная265 </v>
          </cell>
          <cell r="B5402" t="str">
            <v xml:space="preserve">Северная 308 </v>
          </cell>
          <cell r="C5402" t="str">
            <v xml:space="preserve">Жилзаказчик </v>
          </cell>
          <cell r="D5402">
            <v>1097.8</v>
          </cell>
          <cell r="E5402">
            <v>5391</v>
          </cell>
          <cell r="F5402">
            <v>4783.59</v>
          </cell>
          <cell r="G5402">
            <v>0.44</v>
          </cell>
          <cell r="H5402">
            <v>1.19</v>
          </cell>
          <cell r="I5402">
            <v>4.5999999999999996</v>
          </cell>
          <cell r="J5402" t="str">
            <v xml:space="preserve">4 </v>
          </cell>
          <cell r="K5402">
            <v>167</v>
          </cell>
          <cell r="L5402">
            <v>9.8077999999999999E-2</v>
          </cell>
          <cell r="M5402">
            <v>-19</v>
          </cell>
          <cell r="N5402">
            <v>18</v>
          </cell>
          <cell r="O5402">
            <v>1</v>
          </cell>
          <cell r="P5402">
            <v>143.191</v>
          </cell>
          <cell r="Q5402">
            <v>145.64599999999999</v>
          </cell>
          <cell r="R5402">
            <v>145.64599999999999</v>
          </cell>
        </row>
        <row r="5403">
          <cell r="A5403" t="str">
            <v xml:space="preserve">Северная265 </v>
          </cell>
          <cell r="B5403" t="str">
            <v xml:space="preserve">Чкалова 167 </v>
          </cell>
          <cell r="C5403" t="str">
            <v xml:space="preserve">Жилзаказчик </v>
          </cell>
          <cell r="D5403">
            <v>2600.8000000000002</v>
          </cell>
          <cell r="E5403">
            <v>4</v>
          </cell>
          <cell r="F5403">
            <v>13851.5</v>
          </cell>
          <cell r="G5403">
            <v>0.28999999999999998</v>
          </cell>
          <cell r="H5403">
            <v>1.19</v>
          </cell>
          <cell r="I5403">
            <v>4.5999999999999996</v>
          </cell>
          <cell r="J5403" t="str">
            <v xml:space="preserve">4 </v>
          </cell>
          <cell r="K5403">
            <v>167</v>
          </cell>
          <cell r="L5403">
            <v>0.18569099999999999</v>
          </cell>
          <cell r="M5403">
            <v>-19</v>
          </cell>
          <cell r="N5403">
            <v>18</v>
          </cell>
          <cell r="O5403">
            <v>1</v>
          </cell>
          <cell r="P5403">
            <v>271.10500000000002</v>
          </cell>
          <cell r="Q5403">
            <v>345.05</v>
          </cell>
          <cell r="R5403">
            <v>345.05</v>
          </cell>
        </row>
        <row r="5404">
          <cell r="A5404" t="str">
            <v xml:space="preserve">Северная265 </v>
          </cell>
          <cell r="B5404" t="str">
            <v xml:space="preserve">Северная,308 кв.17,18 </v>
          </cell>
          <cell r="C5404" t="str">
            <v xml:space="preserve">Прочие </v>
          </cell>
          <cell r="D5404">
            <v>83.2</v>
          </cell>
          <cell r="E5404">
            <v>0</v>
          </cell>
          <cell r="F5404">
            <v>321.86</v>
          </cell>
          <cell r="G5404">
            <v>0.44</v>
          </cell>
          <cell r="H5404">
            <v>1.19</v>
          </cell>
          <cell r="I5404">
            <v>4.5999999999999996</v>
          </cell>
          <cell r="J5404" t="str">
            <v xml:space="preserve"> </v>
          </cell>
          <cell r="K5404">
            <v>167</v>
          </cell>
          <cell r="L5404">
            <v>6.5989999999999998E-3</v>
          </cell>
          <cell r="M5404">
            <v>-19</v>
          </cell>
          <cell r="N5404">
            <v>18</v>
          </cell>
          <cell r="O5404">
            <v>1</v>
          </cell>
          <cell r="P5404">
            <v>9.6340000000000003</v>
          </cell>
          <cell r="Q5404">
            <v>0</v>
          </cell>
          <cell r="R5404">
            <v>9.6340000000000003</v>
          </cell>
        </row>
        <row r="5405">
          <cell r="A5405" t="str">
            <v xml:space="preserve">Северная265 </v>
          </cell>
          <cell r="B5405" t="str">
            <v xml:space="preserve">Северная 308 нежил 1 эт. </v>
          </cell>
          <cell r="C5405" t="str">
            <v xml:space="preserve">Прочие </v>
          </cell>
          <cell r="D5405">
            <v>69.7</v>
          </cell>
          <cell r="E5405">
            <v>282</v>
          </cell>
          <cell r="F5405">
            <v>281.55</v>
          </cell>
          <cell r="G5405">
            <v>0.44</v>
          </cell>
          <cell r="H5405">
            <v>1.19</v>
          </cell>
          <cell r="I5405">
            <v>4.5999999999999996</v>
          </cell>
          <cell r="J5405" t="str">
            <v xml:space="preserve"> </v>
          </cell>
          <cell r="K5405">
            <v>167</v>
          </cell>
          <cell r="L5405">
            <v>5.7729999999999995E-3</v>
          </cell>
          <cell r="M5405">
            <v>-19</v>
          </cell>
          <cell r="N5405">
            <v>18</v>
          </cell>
          <cell r="O5405">
            <v>1</v>
          </cell>
          <cell r="P5405">
            <v>8.43</v>
          </cell>
          <cell r="Q5405">
            <v>0</v>
          </cell>
          <cell r="R5405">
            <v>8.43</v>
          </cell>
        </row>
        <row r="5406">
          <cell r="A5406" t="str">
            <v xml:space="preserve">Северная265 </v>
          </cell>
          <cell r="B5406" t="str">
            <v xml:space="preserve">Северная 261 кв.16 офис </v>
          </cell>
          <cell r="C5406" t="str">
            <v xml:space="preserve">Прочие </v>
          </cell>
          <cell r="D5406">
            <v>38.6</v>
          </cell>
          <cell r="E5406">
            <v>143</v>
          </cell>
          <cell r="F5406">
            <v>143</v>
          </cell>
          <cell r="G5406">
            <v>0</v>
          </cell>
          <cell r="H5406">
            <v>1.19</v>
          </cell>
          <cell r="I5406">
            <v>4.5999999999999996</v>
          </cell>
          <cell r="J5406" t="str">
            <v xml:space="preserve"> </v>
          </cell>
          <cell r="K5406">
            <v>167</v>
          </cell>
          <cell r="L5406">
            <v>1.8100000000000002E-3</v>
          </cell>
          <cell r="M5406">
            <v>-19</v>
          </cell>
          <cell r="N5406">
            <v>18</v>
          </cell>
          <cell r="O5406">
            <v>1</v>
          </cell>
          <cell r="P5406">
            <v>2.6419999999999999</v>
          </cell>
          <cell r="Q5406">
            <v>0</v>
          </cell>
          <cell r="R5406">
            <v>2.6419999999999999</v>
          </cell>
        </row>
        <row r="5407">
          <cell r="A5407" t="str">
            <v xml:space="preserve">Северная265 </v>
          </cell>
          <cell r="B5407" t="str">
            <v xml:space="preserve">Головатого 275 Ж/Д Лит </v>
          </cell>
          <cell r="C5407" t="str">
            <v xml:space="preserve">Население </v>
          </cell>
          <cell r="D5407">
            <v>46</v>
          </cell>
          <cell r="E5407">
            <v>166</v>
          </cell>
          <cell r="F5407">
            <v>133.41999999999999</v>
          </cell>
          <cell r="G5407">
            <v>0.62</v>
          </cell>
          <cell r="H5407">
            <v>1.19</v>
          </cell>
          <cell r="I5407">
            <v>4.5999999999999996</v>
          </cell>
          <cell r="J5407" t="str">
            <v xml:space="preserve">1 </v>
          </cell>
          <cell r="K5407">
            <v>167</v>
          </cell>
          <cell r="L5407">
            <v>3.8369999999999997E-3</v>
          </cell>
          <cell r="M5407">
            <v>-19</v>
          </cell>
          <cell r="N5407">
            <v>18</v>
          </cell>
          <cell r="O5407">
            <v>1</v>
          </cell>
          <cell r="P5407">
            <v>5.6020000000000003</v>
          </cell>
          <cell r="Q5407">
            <v>6.1029999999999998</v>
          </cell>
          <cell r="R5407">
            <v>6.1029999999999998</v>
          </cell>
        </row>
        <row r="5408">
          <cell r="A5408" t="str">
            <v xml:space="preserve">Северная265 </v>
          </cell>
          <cell r="B5408" t="str">
            <v xml:space="preserve">Головатого 275 ж/д </v>
          </cell>
          <cell r="C5408" t="str">
            <v xml:space="preserve">Население </v>
          </cell>
          <cell r="D5408">
            <v>65.2</v>
          </cell>
          <cell r="E5408">
            <v>223</v>
          </cell>
          <cell r="F5408">
            <v>289.77800000000002</v>
          </cell>
          <cell r="G5408">
            <v>0.62</v>
          </cell>
          <cell r="H5408">
            <v>1.19</v>
          </cell>
          <cell r="I5408">
            <v>4.5999999999999996</v>
          </cell>
          <cell r="J5408" t="str">
            <v xml:space="preserve">1 </v>
          </cell>
          <cell r="K5408">
            <v>167</v>
          </cell>
          <cell r="L5408">
            <v>8.3339999999999994E-3</v>
          </cell>
          <cell r="M5408">
            <v>-19</v>
          </cell>
          <cell r="N5408">
            <v>18</v>
          </cell>
          <cell r="O5408">
            <v>1</v>
          </cell>
          <cell r="P5408">
            <v>12.167</v>
          </cell>
          <cell r="Q5408">
            <v>8.6509999999999998</v>
          </cell>
          <cell r="R5408">
            <v>8.6509999999999998</v>
          </cell>
        </row>
        <row r="5409">
          <cell r="A5409" t="str">
            <v xml:space="preserve">Северная265 </v>
          </cell>
          <cell r="B5409" t="str">
            <v xml:space="preserve">Головатого 275 ж/д </v>
          </cell>
          <cell r="C5409" t="str">
            <v xml:space="preserve">Население </v>
          </cell>
          <cell r="D5409">
            <v>34.15</v>
          </cell>
          <cell r="E5409">
            <v>0</v>
          </cell>
          <cell r="F5409">
            <v>153.69</v>
          </cell>
          <cell r="G5409">
            <v>0.62</v>
          </cell>
          <cell r="H5409">
            <v>1.19</v>
          </cell>
          <cell r="I5409">
            <v>4.5999999999999996</v>
          </cell>
          <cell r="J5409" t="str">
            <v xml:space="preserve">1 </v>
          </cell>
          <cell r="K5409">
            <v>167</v>
          </cell>
          <cell r="L5409">
            <v>4.4200000000000003E-3</v>
          </cell>
          <cell r="M5409">
            <v>-19</v>
          </cell>
          <cell r="N5409">
            <v>18</v>
          </cell>
          <cell r="O5409">
            <v>1</v>
          </cell>
          <cell r="P5409">
            <v>6.4509999999999996</v>
          </cell>
          <cell r="Q5409">
            <v>4.5330000000000004</v>
          </cell>
          <cell r="R5409">
            <v>4.5330000000000004</v>
          </cell>
        </row>
        <row r="5410">
          <cell r="A5410" t="str">
            <v xml:space="preserve">Северная265 </v>
          </cell>
          <cell r="B5410" t="str">
            <v xml:space="preserve">Чкалова 167 кв.1 неж.помещение </v>
          </cell>
          <cell r="C5410" t="str">
            <v xml:space="preserve">Прочие </v>
          </cell>
          <cell r="D5410">
            <v>91.7</v>
          </cell>
          <cell r="E5410">
            <v>393</v>
          </cell>
          <cell r="F5410">
            <v>393.62</v>
          </cell>
          <cell r="G5410">
            <v>0.28999999999999998</v>
          </cell>
          <cell r="H5410">
            <v>1.19</v>
          </cell>
          <cell r="I5410">
            <v>4.5999999999999996</v>
          </cell>
          <cell r="J5410" t="str">
            <v xml:space="preserve"> </v>
          </cell>
          <cell r="K5410">
            <v>167</v>
          </cell>
          <cell r="L5410">
            <v>5.2769999999999996E-3</v>
          </cell>
          <cell r="M5410">
            <v>-19</v>
          </cell>
          <cell r="N5410">
            <v>18</v>
          </cell>
          <cell r="O5410">
            <v>1</v>
          </cell>
          <cell r="P5410">
            <v>7.7039999999999997</v>
          </cell>
          <cell r="Q5410">
            <v>0</v>
          </cell>
          <cell r="R5410">
            <v>7.7039999999999997</v>
          </cell>
        </row>
        <row r="5411">
          <cell r="A5411" t="str">
            <v xml:space="preserve">Северная265 </v>
          </cell>
          <cell r="B5411" t="str">
            <v xml:space="preserve">Северная 264 ДОУ-38Гл.корпус </v>
          </cell>
          <cell r="C5411" t="str">
            <v xml:space="preserve">Бюджет </v>
          </cell>
          <cell r="D5411">
            <v>367.9</v>
          </cell>
          <cell r="E5411">
            <v>0</v>
          </cell>
          <cell r="F5411">
            <v>1655.56</v>
          </cell>
          <cell r="G5411">
            <v>0.38</v>
          </cell>
          <cell r="H5411">
            <v>1.19</v>
          </cell>
          <cell r="I5411">
            <v>4.5999999999999996</v>
          </cell>
          <cell r="J5411" t="str">
            <v xml:space="preserve"> </v>
          </cell>
          <cell r="K5411">
            <v>167</v>
          </cell>
          <cell r="L5411">
            <v>3.0760000000000003E-2</v>
          </cell>
          <cell r="M5411">
            <v>-19</v>
          </cell>
          <cell r="N5411">
            <v>20</v>
          </cell>
          <cell r="O5411">
            <v>1</v>
          </cell>
          <cell r="P5411">
            <v>48.927</v>
          </cell>
          <cell r="Q5411">
            <v>0</v>
          </cell>
          <cell r="R5411">
            <v>48.927</v>
          </cell>
        </row>
        <row r="5412">
          <cell r="A5412" t="str">
            <v xml:space="preserve">Северная265 </v>
          </cell>
          <cell r="B5412" t="str">
            <v xml:space="preserve">Северная264 ДОУ-38 Хоз.корп. </v>
          </cell>
          <cell r="C5412" t="str">
            <v xml:space="preserve">Бюджет </v>
          </cell>
          <cell r="D5412">
            <v>87.31</v>
          </cell>
          <cell r="E5412">
            <v>0</v>
          </cell>
          <cell r="F5412">
            <v>414.15</v>
          </cell>
          <cell r="G5412">
            <v>0.38</v>
          </cell>
          <cell r="H5412">
            <v>1.19</v>
          </cell>
          <cell r="I5412">
            <v>4.5999999999999996</v>
          </cell>
          <cell r="J5412" t="str">
            <v xml:space="preserve"> </v>
          </cell>
          <cell r="K5412">
            <v>167</v>
          </cell>
          <cell r="L5412">
            <v>7.3000000000000001E-3</v>
          </cell>
          <cell r="M5412">
            <v>-19</v>
          </cell>
          <cell r="N5412">
            <v>18</v>
          </cell>
          <cell r="O5412">
            <v>1</v>
          </cell>
          <cell r="P5412">
            <v>10.657999999999999</v>
          </cell>
          <cell r="Q5412">
            <v>0</v>
          </cell>
          <cell r="R5412">
            <v>10.657999999999999</v>
          </cell>
        </row>
        <row r="5413">
          <cell r="A5413" t="str">
            <v xml:space="preserve">Северная265 </v>
          </cell>
          <cell r="B5413" t="str">
            <v xml:space="preserve">Северная 247 торг.-офисное зд. </v>
          </cell>
          <cell r="C5413" t="str">
            <v xml:space="preserve">Прочие </v>
          </cell>
          <cell r="D5413">
            <v>980.41</v>
          </cell>
          <cell r="E5413">
            <v>0</v>
          </cell>
          <cell r="F5413">
            <v>4411.83</v>
          </cell>
          <cell r="G5413">
            <v>0.43</v>
          </cell>
          <cell r="H5413">
            <v>1.19</v>
          </cell>
          <cell r="I5413">
            <v>4.5999999999999996</v>
          </cell>
          <cell r="J5413" t="str">
            <v xml:space="preserve"> </v>
          </cell>
          <cell r="K5413">
            <v>167</v>
          </cell>
          <cell r="L5413">
            <v>8.7999999999999995E-2</v>
          </cell>
          <cell r="M5413">
            <v>-19</v>
          </cell>
          <cell r="N5413">
            <v>18</v>
          </cell>
          <cell r="O5413">
            <v>1</v>
          </cell>
          <cell r="P5413">
            <v>128.477</v>
          </cell>
          <cell r="Q5413">
            <v>0</v>
          </cell>
          <cell r="R5413">
            <v>128.477</v>
          </cell>
        </row>
        <row r="5414">
          <cell r="A5414" t="str">
            <v xml:space="preserve">Северная265 </v>
          </cell>
          <cell r="B5414" t="str">
            <v xml:space="preserve">Чкалова 167 кв2 неж.помещ. </v>
          </cell>
          <cell r="C5414" t="str">
            <v xml:space="preserve">Прочие </v>
          </cell>
          <cell r="D5414">
            <v>82.77</v>
          </cell>
          <cell r="E5414">
            <v>0</v>
          </cell>
          <cell r="F5414">
            <v>372.45</v>
          </cell>
          <cell r="G5414">
            <v>0.28999999999999998</v>
          </cell>
          <cell r="H5414">
            <v>1.19</v>
          </cell>
          <cell r="I5414">
            <v>4.5999999999999996</v>
          </cell>
          <cell r="J5414" t="str">
            <v xml:space="preserve"> </v>
          </cell>
          <cell r="K5414">
            <v>167</v>
          </cell>
          <cell r="L5414">
            <v>4.993E-3</v>
          </cell>
          <cell r="M5414">
            <v>-19</v>
          </cell>
          <cell r="N5414">
            <v>18</v>
          </cell>
          <cell r="O5414">
            <v>1</v>
          </cell>
          <cell r="P5414">
            <v>7.29</v>
          </cell>
          <cell r="Q5414">
            <v>0</v>
          </cell>
          <cell r="R5414">
            <v>7.29</v>
          </cell>
        </row>
        <row r="5415">
          <cell r="A5415" t="str">
            <v xml:space="preserve">Северная265 </v>
          </cell>
          <cell r="B5415" t="str">
            <v xml:space="preserve">Северная 255 Адм.зд. </v>
          </cell>
          <cell r="C5415" t="str">
            <v xml:space="preserve">Прочие </v>
          </cell>
          <cell r="D5415">
            <v>3640.87</v>
          </cell>
          <cell r="E5415">
            <v>12695</v>
          </cell>
          <cell r="F5415">
            <v>16383.94</v>
          </cell>
          <cell r="G5415">
            <v>0.35</v>
          </cell>
          <cell r="H5415">
            <v>1.19</v>
          </cell>
          <cell r="I5415">
            <v>4.5999999999999996</v>
          </cell>
          <cell r="J5415" t="str">
            <v xml:space="preserve"> </v>
          </cell>
          <cell r="K5415">
            <v>167</v>
          </cell>
          <cell r="L5415">
            <v>0.26600000000000001</v>
          </cell>
          <cell r="M5415">
            <v>-19</v>
          </cell>
          <cell r="N5415">
            <v>18</v>
          </cell>
          <cell r="O5415">
            <v>1</v>
          </cell>
          <cell r="P5415">
            <v>388.35399999999998</v>
          </cell>
          <cell r="Q5415">
            <v>0</v>
          </cell>
          <cell r="R5415">
            <v>388.35399999999998</v>
          </cell>
        </row>
        <row r="5416">
          <cell r="A5416" t="str">
            <v xml:space="preserve">Северная265 </v>
          </cell>
          <cell r="B5416" t="str">
            <v xml:space="preserve">Котовского 42 Адм.зд. </v>
          </cell>
          <cell r="C5416" t="str">
            <v xml:space="preserve">Прочие </v>
          </cell>
          <cell r="D5416">
            <v>3034.3</v>
          </cell>
          <cell r="E5416">
            <v>0</v>
          </cell>
          <cell r="F5416">
            <v>11241.65</v>
          </cell>
          <cell r="G5416">
            <v>0.43</v>
          </cell>
          <cell r="H5416">
            <v>1.19</v>
          </cell>
          <cell r="I5416">
            <v>4.5999999999999996</v>
          </cell>
          <cell r="J5416" t="str">
            <v xml:space="preserve"> </v>
          </cell>
          <cell r="K5416">
            <v>167</v>
          </cell>
          <cell r="L5416">
            <v>0.22423000000000001</v>
          </cell>
          <cell r="M5416">
            <v>-19</v>
          </cell>
          <cell r="N5416">
            <v>18</v>
          </cell>
          <cell r="O5416">
            <v>1</v>
          </cell>
          <cell r="P5416">
            <v>327.37099999999998</v>
          </cell>
          <cell r="Q5416">
            <v>0</v>
          </cell>
          <cell r="R5416">
            <v>327.37099999999998</v>
          </cell>
        </row>
        <row r="5417">
          <cell r="A5417" t="str">
            <v xml:space="preserve">Северная265 </v>
          </cell>
          <cell r="B5417" t="str">
            <v xml:space="preserve">Котовского 42 Гараж </v>
          </cell>
          <cell r="C5417" t="str">
            <v xml:space="preserve">Прочие </v>
          </cell>
          <cell r="D5417">
            <v>115</v>
          </cell>
          <cell r="E5417">
            <v>144</v>
          </cell>
          <cell r="F5417">
            <v>494.68</v>
          </cell>
          <cell r="G5417">
            <v>0.7</v>
          </cell>
          <cell r="H5417">
            <v>1.19</v>
          </cell>
          <cell r="I5417">
            <v>4.5999999999999996</v>
          </cell>
          <cell r="J5417" t="str">
            <v xml:space="preserve"> </v>
          </cell>
          <cell r="K5417">
            <v>167</v>
          </cell>
          <cell r="L5417">
            <v>1.4760000000000001E-2</v>
          </cell>
          <cell r="M5417">
            <v>-19</v>
          </cell>
          <cell r="N5417">
            <v>15</v>
          </cell>
          <cell r="O5417">
            <v>1</v>
          </cell>
          <cell r="P5417">
            <v>18.231999999999999</v>
          </cell>
          <cell r="Q5417">
            <v>0</v>
          </cell>
          <cell r="R5417">
            <v>18.231999999999999</v>
          </cell>
        </row>
        <row r="5418">
          <cell r="A5418" t="str">
            <v xml:space="preserve">Северная265 </v>
          </cell>
          <cell r="B5418" t="str">
            <v xml:space="preserve">Северная 300 неж.пом </v>
          </cell>
          <cell r="C5418" t="str">
            <v xml:space="preserve">Население </v>
          </cell>
          <cell r="D5418">
            <v>200.9</v>
          </cell>
          <cell r="E5418">
            <v>904</v>
          </cell>
          <cell r="F5418">
            <v>904</v>
          </cell>
          <cell r="G5418">
            <v>0</v>
          </cell>
          <cell r="H5418">
            <v>1.19</v>
          </cell>
          <cell r="I5418">
            <v>4.5999999999999996</v>
          </cell>
          <cell r="J5418" t="str">
            <v xml:space="preserve">1 </v>
          </cell>
          <cell r="K5418">
            <v>167</v>
          </cell>
          <cell r="L5418">
            <v>2.6000000000000002E-2</v>
          </cell>
          <cell r="M5418">
            <v>-19</v>
          </cell>
          <cell r="N5418">
            <v>18</v>
          </cell>
          <cell r="O5418">
            <v>1</v>
          </cell>
          <cell r="P5418">
            <v>37.957999999999998</v>
          </cell>
          <cell r="Q5418">
            <v>26.655999999999999</v>
          </cell>
          <cell r="R5418">
            <v>26.655999999999999</v>
          </cell>
        </row>
        <row r="5419">
          <cell r="A5419" t="str">
            <v xml:space="preserve">Северная265 </v>
          </cell>
          <cell r="B5419" t="str">
            <v xml:space="preserve">Северная 288 маг-н  20 </v>
          </cell>
          <cell r="C5419" t="str">
            <v xml:space="preserve">Прочие </v>
          </cell>
          <cell r="D5419">
            <v>96.6</v>
          </cell>
          <cell r="E5419">
            <v>0</v>
          </cell>
          <cell r="F5419">
            <v>412.67</v>
          </cell>
          <cell r="G5419">
            <v>0.38</v>
          </cell>
          <cell r="H5419">
            <v>1.19</v>
          </cell>
          <cell r="I5419">
            <v>4.5999999999999996</v>
          </cell>
          <cell r="J5419" t="str">
            <v xml:space="preserve"> </v>
          </cell>
          <cell r="K5419">
            <v>167</v>
          </cell>
          <cell r="L5419">
            <v>7.2549999999999993E-3</v>
          </cell>
          <cell r="M5419">
            <v>-19</v>
          </cell>
          <cell r="N5419">
            <v>18</v>
          </cell>
          <cell r="O5419">
            <v>1</v>
          </cell>
          <cell r="P5419">
            <v>10.592000000000001</v>
          </cell>
          <cell r="Q5419">
            <v>0</v>
          </cell>
          <cell r="R5419">
            <v>10.592000000000001</v>
          </cell>
        </row>
        <row r="5420">
          <cell r="A5420" t="str">
            <v xml:space="preserve">Северная265 </v>
          </cell>
          <cell r="B5420" t="str">
            <v xml:space="preserve">Северная 288 МАГАЗИН </v>
          </cell>
          <cell r="C5420" t="str">
            <v xml:space="preserve">Прочие </v>
          </cell>
          <cell r="D5420">
            <v>208.85</v>
          </cell>
          <cell r="E5420">
            <v>1412</v>
          </cell>
          <cell r="F5420">
            <v>939.82</v>
          </cell>
          <cell r="G5420">
            <v>0.38</v>
          </cell>
          <cell r="H5420">
            <v>1.19</v>
          </cell>
          <cell r="I5420">
            <v>4.5999999999999996</v>
          </cell>
          <cell r="J5420" t="str">
            <v xml:space="preserve"> </v>
          </cell>
          <cell r="K5420">
            <v>167</v>
          </cell>
          <cell r="L5420">
            <v>1.5182999999999999E-2</v>
          </cell>
          <cell r="M5420">
            <v>-19</v>
          </cell>
          <cell r="N5420">
            <v>15</v>
          </cell>
          <cell r="O5420">
            <v>1</v>
          </cell>
          <cell r="P5420">
            <v>18.753</v>
          </cell>
          <cell r="Q5420">
            <v>0</v>
          </cell>
          <cell r="R5420">
            <v>18.753</v>
          </cell>
        </row>
        <row r="5421">
          <cell r="A5421" t="str">
            <v xml:space="preserve">Северная265 </v>
          </cell>
          <cell r="B5421" t="str">
            <v xml:space="preserve">Северная 261 Помещен. </v>
          </cell>
          <cell r="C5421" t="str">
            <v xml:space="preserve">Прочие </v>
          </cell>
          <cell r="D5421">
            <v>75.739999999999995</v>
          </cell>
          <cell r="E5421">
            <v>360</v>
          </cell>
          <cell r="F5421">
            <v>340.83</v>
          </cell>
          <cell r="G5421">
            <v>0.46</v>
          </cell>
          <cell r="H5421">
            <v>1.19</v>
          </cell>
          <cell r="I5421">
            <v>4.5999999999999996</v>
          </cell>
          <cell r="J5421" t="str">
            <v xml:space="preserve"> </v>
          </cell>
          <cell r="K5421">
            <v>167</v>
          </cell>
          <cell r="L5421">
            <v>7.320000000000001E-3</v>
          </cell>
          <cell r="M5421">
            <v>-19</v>
          </cell>
          <cell r="N5421">
            <v>18</v>
          </cell>
          <cell r="O5421">
            <v>1</v>
          </cell>
          <cell r="P5421">
            <v>10.686999999999999</v>
          </cell>
          <cell r="Q5421">
            <v>0</v>
          </cell>
          <cell r="R5421">
            <v>10.686999999999999</v>
          </cell>
        </row>
        <row r="5422">
          <cell r="A5422" t="str">
            <v xml:space="preserve">Северная265 </v>
          </cell>
          <cell r="B5422" t="str">
            <v xml:space="preserve">Северная 288 помещ. </v>
          </cell>
          <cell r="C5422" t="str">
            <v xml:space="preserve">Прочие </v>
          </cell>
          <cell r="D5422">
            <v>23.93</v>
          </cell>
          <cell r="E5422">
            <v>0</v>
          </cell>
          <cell r="F5422">
            <v>107.71</v>
          </cell>
          <cell r="G5422">
            <v>0.38</v>
          </cell>
          <cell r="H5422">
            <v>1.19</v>
          </cell>
          <cell r="I5422">
            <v>4.5999999999999996</v>
          </cell>
          <cell r="J5422" t="str">
            <v xml:space="preserve"> </v>
          </cell>
          <cell r="K5422">
            <v>167</v>
          </cell>
          <cell r="L5422">
            <v>1.7400000000000002E-3</v>
          </cell>
          <cell r="M5422">
            <v>-19</v>
          </cell>
          <cell r="N5422">
            <v>15</v>
          </cell>
          <cell r="O5422">
            <v>1</v>
          </cell>
          <cell r="P5422">
            <v>2.149</v>
          </cell>
          <cell r="Q5422">
            <v>0</v>
          </cell>
          <cell r="R5422">
            <v>2.149</v>
          </cell>
        </row>
        <row r="5423">
          <cell r="A5423" t="str">
            <v xml:space="preserve">Северная265 </v>
          </cell>
          <cell r="B5423" t="str">
            <v xml:space="preserve">Северная 265 кв17 парикм"Красота" </v>
          </cell>
          <cell r="C5423" t="str">
            <v xml:space="preserve">Прочие </v>
          </cell>
          <cell r="D5423">
            <v>38.01</v>
          </cell>
          <cell r="E5423">
            <v>0</v>
          </cell>
          <cell r="F5423">
            <v>171.05</v>
          </cell>
          <cell r="G5423">
            <v>0.43</v>
          </cell>
          <cell r="H5423">
            <v>1.19</v>
          </cell>
          <cell r="I5423">
            <v>4.5999999999999996</v>
          </cell>
          <cell r="J5423" t="str">
            <v xml:space="preserve"> </v>
          </cell>
          <cell r="K5423">
            <v>167</v>
          </cell>
          <cell r="L5423">
            <v>3.3800000000000002E-3</v>
          </cell>
          <cell r="M5423">
            <v>-19</v>
          </cell>
          <cell r="N5423">
            <v>18</v>
          </cell>
          <cell r="O5423">
            <v>1</v>
          </cell>
          <cell r="P5423">
            <v>4.9340000000000002</v>
          </cell>
          <cell r="Q5423">
            <v>0</v>
          </cell>
          <cell r="R5423">
            <v>4.9340000000000002</v>
          </cell>
        </row>
        <row r="5424">
          <cell r="A5424" t="str">
            <v xml:space="preserve">Северная265 </v>
          </cell>
          <cell r="B5424" t="str">
            <v xml:space="preserve">Калининградск 43/Северн 300 ж/д </v>
          </cell>
          <cell r="C5424" t="str">
            <v xml:space="preserve">Население </v>
          </cell>
          <cell r="D5424">
            <v>301.39999999999998</v>
          </cell>
          <cell r="E5424">
            <v>1536</v>
          </cell>
          <cell r="F5424">
            <v>1356.06</v>
          </cell>
          <cell r="G5424">
            <v>0.62</v>
          </cell>
          <cell r="H5424">
            <v>1.19</v>
          </cell>
          <cell r="I5424">
            <v>4.5999999999999996</v>
          </cell>
          <cell r="J5424" t="str">
            <v xml:space="preserve">1 </v>
          </cell>
          <cell r="K5424">
            <v>167</v>
          </cell>
          <cell r="L5424">
            <v>3.9E-2</v>
          </cell>
          <cell r="M5424">
            <v>-19</v>
          </cell>
          <cell r="N5424">
            <v>18</v>
          </cell>
          <cell r="O5424">
            <v>1</v>
          </cell>
          <cell r="P5424">
            <v>56.94</v>
          </cell>
          <cell r="Q5424">
            <v>39.988999999999997</v>
          </cell>
          <cell r="R5424">
            <v>39.988999999999997</v>
          </cell>
        </row>
        <row r="5425">
          <cell r="A5425" t="str">
            <v xml:space="preserve">Северная265 </v>
          </cell>
          <cell r="B5425" t="str">
            <v xml:space="preserve">Северная 288 </v>
          </cell>
          <cell r="C5425" t="str">
            <v xml:space="preserve">Прочие </v>
          </cell>
          <cell r="D5425">
            <v>93.4</v>
          </cell>
          <cell r="E5425">
            <v>0</v>
          </cell>
          <cell r="F5425">
            <v>420.3</v>
          </cell>
          <cell r="G5425">
            <v>0.38</v>
          </cell>
          <cell r="H5425">
            <v>1.19</v>
          </cell>
          <cell r="I5425">
            <v>4.5999999999999996</v>
          </cell>
          <cell r="J5425" t="str">
            <v xml:space="preserve"> </v>
          </cell>
          <cell r="K5425">
            <v>167</v>
          </cell>
          <cell r="L5425">
            <v>6.7900000000000009E-3</v>
          </cell>
          <cell r="M5425">
            <v>-19</v>
          </cell>
          <cell r="N5425">
            <v>15</v>
          </cell>
          <cell r="O5425">
            <v>1</v>
          </cell>
          <cell r="P5425">
            <v>8.3870000000000005</v>
          </cell>
          <cell r="Q5425">
            <v>0</v>
          </cell>
          <cell r="R5425">
            <v>8.3870000000000005</v>
          </cell>
        </row>
        <row r="5426">
          <cell r="A5426" t="str">
            <v xml:space="preserve">Северная265 </v>
          </cell>
          <cell r="B5426" t="str">
            <v xml:space="preserve">Северная 263кв.19 Стомат.кабинет </v>
          </cell>
          <cell r="C5426" t="str">
            <v xml:space="preserve">Прочие </v>
          </cell>
          <cell r="D5426">
            <v>28.41</v>
          </cell>
          <cell r="E5426">
            <v>0</v>
          </cell>
          <cell r="F5426">
            <v>127.83</v>
          </cell>
          <cell r="G5426">
            <v>0.43</v>
          </cell>
          <cell r="H5426">
            <v>1.19</v>
          </cell>
          <cell r="I5426">
            <v>4.5999999999999996</v>
          </cell>
          <cell r="J5426" t="str">
            <v xml:space="preserve"> </v>
          </cell>
          <cell r="K5426">
            <v>167</v>
          </cell>
          <cell r="L5426">
            <v>2.5200000000000001E-3</v>
          </cell>
          <cell r="M5426">
            <v>-19</v>
          </cell>
          <cell r="N5426">
            <v>18</v>
          </cell>
          <cell r="O5426">
            <v>1</v>
          </cell>
          <cell r="P5426">
            <v>3.6790000000000003</v>
          </cell>
          <cell r="Q5426">
            <v>0</v>
          </cell>
          <cell r="R5426">
            <v>3.6790000000000003</v>
          </cell>
        </row>
        <row r="5427">
          <cell r="A5427" t="str">
            <v xml:space="preserve">Северная265 </v>
          </cell>
          <cell r="B5427" t="str">
            <v xml:space="preserve">Северная 288 литА </v>
          </cell>
          <cell r="C5427" t="str">
            <v xml:space="preserve">Прочие </v>
          </cell>
          <cell r="D5427">
            <v>216.91</v>
          </cell>
          <cell r="F5427">
            <v>802.58</v>
          </cell>
          <cell r="G5427">
            <v>0.38</v>
          </cell>
          <cell r="H5427">
            <v>1.19</v>
          </cell>
          <cell r="I5427">
            <v>4.5999999999999996</v>
          </cell>
          <cell r="J5427" t="str">
            <v xml:space="preserve"> </v>
          </cell>
          <cell r="K5427">
            <v>167</v>
          </cell>
          <cell r="L5427">
            <v>1.3000000000000001E-2</v>
          </cell>
          <cell r="M5427">
            <v>-19</v>
          </cell>
          <cell r="N5427">
            <v>15</v>
          </cell>
          <cell r="O5427">
            <v>1</v>
          </cell>
          <cell r="P5427">
            <v>16.056999999999999</v>
          </cell>
          <cell r="Q5427">
            <v>0</v>
          </cell>
          <cell r="R5427">
            <v>16.056999999999999</v>
          </cell>
        </row>
        <row r="5428">
          <cell r="A5428" t="str">
            <v xml:space="preserve">Итого по котельной </v>
          </cell>
          <cell r="B5428" t="str">
            <v xml:space="preserve">собственное ---------------------------- </v>
          </cell>
          <cell r="C5428" t="str">
            <v xml:space="preserve">По всем группам </v>
          </cell>
          <cell r="D5428">
            <v>34457.439999999995</v>
          </cell>
          <cell r="E5428">
            <v>90657</v>
          </cell>
          <cell r="F5428">
            <v>142378.948</v>
          </cell>
          <cell r="H5428">
            <v>1.19</v>
          </cell>
          <cell r="L5428">
            <v>2.5454950000000003</v>
          </cell>
          <cell r="P5428">
            <v>3704.8619999999996</v>
          </cell>
          <cell r="Q5428">
            <v>2561.1330000000003</v>
          </cell>
          <cell r="R5428">
            <v>3768.5</v>
          </cell>
        </row>
        <row r="5429">
          <cell r="A5429" t="str">
            <v xml:space="preserve"> </v>
          </cell>
          <cell r="B5429" t="str">
            <v xml:space="preserve"> </v>
          </cell>
          <cell r="C5429" t="str">
            <v xml:space="preserve">Бюджет </v>
          </cell>
          <cell r="D5429">
            <v>455.21</v>
          </cell>
          <cell r="E5429">
            <v>0</v>
          </cell>
          <cell r="F5429">
            <v>2069.71</v>
          </cell>
          <cell r="H5429">
            <v>1.19</v>
          </cell>
          <cell r="L5429">
            <v>3.8060000000000004E-2</v>
          </cell>
          <cell r="P5429">
            <v>59.585000000000001</v>
          </cell>
          <cell r="Q5429">
            <v>0</v>
          </cell>
          <cell r="R5429">
            <v>59.585000000000001</v>
          </cell>
        </row>
        <row r="5430">
          <cell r="A5430" t="str">
            <v xml:space="preserve"> </v>
          </cell>
          <cell r="B5430" t="str">
            <v xml:space="preserve"> </v>
          </cell>
          <cell r="C5430" t="str">
            <v xml:space="preserve">"Население" в т.ч. "Жилзаказчик" </v>
          </cell>
          <cell r="D5430">
            <v>23402.17</v>
          </cell>
          <cell r="E5430">
            <v>73986</v>
          </cell>
          <cell r="F5430">
            <v>95795.157999999996</v>
          </cell>
          <cell r="H5430">
            <v>1.19</v>
          </cell>
          <cell r="L5430">
            <v>1.710639</v>
          </cell>
          <cell r="P5430">
            <v>2497.4949999999999</v>
          </cell>
          <cell r="Q5430">
            <v>2561.1330000000003</v>
          </cell>
          <cell r="R5430">
            <v>2561.1330000000003</v>
          </cell>
        </row>
        <row r="5431">
          <cell r="A5431" t="str">
            <v xml:space="preserve"> </v>
          </cell>
          <cell r="B5431" t="str">
            <v xml:space="preserve"> </v>
          </cell>
          <cell r="C5431" t="str">
            <v xml:space="preserve">Жилзаказчик </v>
          </cell>
          <cell r="D5431">
            <v>22713.52</v>
          </cell>
          <cell r="E5431">
            <v>71003</v>
          </cell>
          <cell r="F5431">
            <v>92831.299999999988</v>
          </cell>
          <cell r="H5431">
            <v>1.19</v>
          </cell>
          <cell r="L5431">
            <v>1.6253979999999999</v>
          </cell>
          <cell r="P5431">
            <v>2373.0479999999998</v>
          </cell>
          <cell r="Q5431">
            <v>2469.7610000000004</v>
          </cell>
          <cell r="R5431">
            <v>2469.7610000000004</v>
          </cell>
        </row>
        <row r="5432">
          <cell r="A5432" t="str">
            <v xml:space="preserve"> </v>
          </cell>
          <cell r="B5432" t="str">
            <v xml:space="preserve"> </v>
          </cell>
          <cell r="C5432" t="str">
            <v xml:space="preserve">Прочие </v>
          </cell>
          <cell r="D5432">
            <v>10600.06</v>
          </cell>
          <cell r="E5432">
            <v>16671</v>
          </cell>
          <cell r="F5432">
            <v>44514.080000000009</v>
          </cell>
          <cell r="H5432">
            <v>1.19</v>
          </cell>
          <cell r="L5432">
            <v>0.79679599999999995</v>
          </cell>
          <cell r="P5432">
            <v>1147.7819999999997</v>
          </cell>
          <cell r="Q5432">
            <v>0</v>
          </cell>
          <cell r="R5432">
            <v>1147.7819999999997</v>
          </cell>
        </row>
        <row r="5433">
          <cell r="A5433" t="str">
            <v>Тепловые потери в наружных сетях потребителей</v>
          </cell>
          <cell r="H5433">
            <v>1.19</v>
          </cell>
        </row>
        <row r="5434">
          <cell r="A5434" t="str">
            <v xml:space="preserve">Северная269 </v>
          </cell>
          <cell r="B5434" t="str">
            <v xml:space="preserve">Северная/Аэродромная 269/2 </v>
          </cell>
          <cell r="C5434" t="str">
            <v xml:space="preserve">Бюджет </v>
          </cell>
          <cell r="D5434">
            <v>352.1</v>
          </cell>
          <cell r="E5434">
            <v>0</v>
          </cell>
          <cell r="F5434">
            <v>1888.09</v>
          </cell>
          <cell r="G5434">
            <v>0.33</v>
          </cell>
          <cell r="H5434">
            <v>1.19</v>
          </cell>
          <cell r="I5434">
            <v>4.5999999999999996</v>
          </cell>
          <cell r="J5434" t="str">
            <v xml:space="preserve"> </v>
          </cell>
          <cell r="K5434">
            <v>167</v>
          </cell>
          <cell r="L5434">
            <v>2.7340000000000003E-2</v>
          </cell>
          <cell r="M5434">
            <v>-19</v>
          </cell>
          <cell r="N5434">
            <v>16</v>
          </cell>
          <cell r="O5434">
            <v>1</v>
          </cell>
          <cell r="P5434">
            <v>35.935000000000002</v>
          </cell>
          <cell r="Q5434">
            <v>0</v>
          </cell>
          <cell r="R5434">
            <v>35.935000000000002</v>
          </cell>
        </row>
        <row r="5435">
          <cell r="A5435" t="str">
            <v xml:space="preserve">Северная269 </v>
          </cell>
          <cell r="B5435" t="str">
            <v xml:space="preserve">Северная 271 адм.зд. </v>
          </cell>
          <cell r="C5435" t="str">
            <v xml:space="preserve">Прочие </v>
          </cell>
          <cell r="D5435">
            <v>85.45</v>
          </cell>
          <cell r="E5435">
            <v>0</v>
          </cell>
          <cell r="F5435">
            <v>384.53</v>
          </cell>
          <cell r="G5435">
            <v>0.43</v>
          </cell>
          <cell r="H5435">
            <v>1.19</v>
          </cell>
          <cell r="I5435">
            <v>4.5999999999999996</v>
          </cell>
          <cell r="J5435" t="str">
            <v xml:space="preserve"> </v>
          </cell>
          <cell r="K5435">
            <v>167</v>
          </cell>
          <cell r="L5435">
            <v>7.6700000000000006E-3</v>
          </cell>
          <cell r="M5435">
            <v>-19</v>
          </cell>
          <cell r="N5435">
            <v>18</v>
          </cell>
          <cell r="O5435">
            <v>1</v>
          </cell>
          <cell r="P5435">
            <v>11.198</v>
          </cell>
          <cell r="Q5435">
            <v>0</v>
          </cell>
          <cell r="R5435">
            <v>11.198</v>
          </cell>
        </row>
        <row r="5436">
          <cell r="A5436" t="str">
            <v xml:space="preserve">Северная269 </v>
          </cell>
          <cell r="B5436" t="str">
            <v xml:space="preserve">Северная 269 адм.пом.лит"в" </v>
          </cell>
          <cell r="C5436" t="str">
            <v xml:space="preserve">Бюджет </v>
          </cell>
          <cell r="D5436">
            <v>76.58</v>
          </cell>
          <cell r="E5436">
            <v>0</v>
          </cell>
          <cell r="F5436">
            <v>268.02</v>
          </cell>
          <cell r="G5436">
            <v>0.43</v>
          </cell>
          <cell r="H5436">
            <v>1.19</v>
          </cell>
          <cell r="I5436">
            <v>4.5999999999999996</v>
          </cell>
          <cell r="J5436" t="str">
            <v xml:space="preserve"> </v>
          </cell>
          <cell r="K5436">
            <v>167</v>
          </cell>
          <cell r="L5436">
            <v>5.3460000000000001E-3</v>
          </cell>
          <cell r="M5436">
            <v>-19</v>
          </cell>
          <cell r="N5436">
            <v>18</v>
          </cell>
          <cell r="O5436">
            <v>1</v>
          </cell>
          <cell r="P5436">
            <v>7.8049999999999997</v>
          </cell>
          <cell r="Q5436">
            <v>0</v>
          </cell>
          <cell r="R5436">
            <v>7.8049999999999997</v>
          </cell>
        </row>
        <row r="5437">
          <cell r="A5437" t="str">
            <v xml:space="preserve">Северная269 </v>
          </cell>
          <cell r="B5437" t="str">
            <v xml:space="preserve">Северная 269 гараж </v>
          </cell>
          <cell r="C5437" t="str">
            <v xml:space="preserve">Бюджет </v>
          </cell>
          <cell r="D5437">
            <v>519.72</v>
          </cell>
          <cell r="E5437">
            <v>0</v>
          </cell>
          <cell r="F5437">
            <v>1819.01</v>
          </cell>
          <cell r="G5437">
            <v>0.7</v>
          </cell>
          <cell r="H5437">
            <v>1.19</v>
          </cell>
          <cell r="I5437">
            <v>4.5999999999999996</v>
          </cell>
          <cell r="J5437" t="str">
            <v xml:space="preserve"> </v>
          </cell>
          <cell r="K5437">
            <v>167</v>
          </cell>
          <cell r="L5437">
            <v>5.5871999999999998E-2</v>
          </cell>
          <cell r="M5437">
            <v>-19</v>
          </cell>
          <cell r="N5437">
            <v>16</v>
          </cell>
          <cell r="O5437">
            <v>1</v>
          </cell>
          <cell r="P5437">
            <v>73.436000000000007</v>
          </cell>
          <cell r="Q5437">
            <v>0</v>
          </cell>
          <cell r="R5437">
            <v>73.436000000000007</v>
          </cell>
        </row>
        <row r="5438">
          <cell r="A5438" t="str">
            <v xml:space="preserve">Северная269 </v>
          </cell>
          <cell r="B5438" t="str">
            <v xml:space="preserve">Северная 269 уч.корп.и столовая </v>
          </cell>
          <cell r="C5438" t="str">
            <v xml:space="preserve">Бюджет </v>
          </cell>
          <cell r="D5438">
            <v>6521.65</v>
          </cell>
          <cell r="E5438">
            <v>0</v>
          </cell>
          <cell r="F5438">
            <v>26751.29</v>
          </cell>
          <cell r="G5438">
            <v>0.24</v>
          </cell>
          <cell r="H5438">
            <v>1.19</v>
          </cell>
          <cell r="I5438">
            <v>4.5999999999999996</v>
          </cell>
          <cell r="J5438" t="str">
            <v xml:space="preserve"> </v>
          </cell>
          <cell r="K5438">
            <v>167</v>
          </cell>
          <cell r="L5438">
            <v>0.28172000000000003</v>
          </cell>
          <cell r="M5438">
            <v>-19</v>
          </cell>
          <cell r="N5438">
            <v>16</v>
          </cell>
          <cell r="O5438">
            <v>1</v>
          </cell>
          <cell r="P5438">
            <v>370.28699999999998</v>
          </cell>
          <cell r="Q5438">
            <v>0</v>
          </cell>
          <cell r="R5438">
            <v>370.28699999999998</v>
          </cell>
        </row>
        <row r="5439">
          <cell r="A5439" t="str">
            <v xml:space="preserve">Северная269 </v>
          </cell>
          <cell r="B5439" t="str">
            <v xml:space="preserve">Северная 269 уч.корпус лит.Б и В </v>
          </cell>
          <cell r="C5439" t="str">
            <v xml:space="preserve">Бюджет </v>
          </cell>
          <cell r="D5439">
            <v>1305.3</v>
          </cell>
          <cell r="E5439">
            <v>0</v>
          </cell>
          <cell r="F5439">
            <v>4568.55</v>
          </cell>
          <cell r="G5439">
            <v>0.35</v>
          </cell>
          <cell r="H5439">
            <v>1.19</v>
          </cell>
          <cell r="I5439">
            <v>4.5999999999999996</v>
          </cell>
          <cell r="J5439" t="str">
            <v xml:space="preserve"> </v>
          </cell>
          <cell r="K5439">
            <v>167</v>
          </cell>
          <cell r="L5439">
            <v>7.0163000000000003E-2</v>
          </cell>
          <cell r="M5439">
            <v>-19</v>
          </cell>
          <cell r="N5439">
            <v>16</v>
          </cell>
          <cell r="O5439">
            <v>1</v>
          </cell>
          <cell r="P5439">
            <v>92.221000000000004</v>
          </cell>
          <cell r="Q5439">
            <v>0</v>
          </cell>
          <cell r="R5439">
            <v>92.221000000000004</v>
          </cell>
        </row>
        <row r="5440">
          <cell r="A5440" t="str">
            <v xml:space="preserve">Северная269 </v>
          </cell>
          <cell r="B5440" t="str">
            <v xml:space="preserve">Северная 269 лит.А </v>
          </cell>
          <cell r="C5440" t="str">
            <v xml:space="preserve">Бюджет </v>
          </cell>
          <cell r="D5440">
            <v>565.21</v>
          </cell>
          <cell r="E5440">
            <v>0</v>
          </cell>
          <cell r="F5440">
            <v>2543.4299999999998</v>
          </cell>
          <cell r="G5440">
            <v>0.43</v>
          </cell>
          <cell r="H5440">
            <v>1.19</v>
          </cell>
          <cell r="I5440">
            <v>4.5999999999999996</v>
          </cell>
          <cell r="J5440" t="str">
            <v xml:space="preserve"> </v>
          </cell>
          <cell r="K5440">
            <v>167</v>
          </cell>
          <cell r="L5440">
            <v>4.7990000000000005E-2</v>
          </cell>
          <cell r="M5440">
            <v>-19</v>
          </cell>
          <cell r="N5440">
            <v>16</v>
          </cell>
          <cell r="O5440">
            <v>1</v>
          </cell>
          <cell r="P5440">
            <v>63.078000000000003</v>
          </cell>
          <cell r="Q5440">
            <v>0</v>
          </cell>
          <cell r="R5440">
            <v>63.078000000000003</v>
          </cell>
        </row>
        <row r="5441">
          <cell r="A5441" t="str">
            <v xml:space="preserve">Северная269 </v>
          </cell>
          <cell r="B5441" t="str">
            <v xml:space="preserve">Северная 269 лит.Б </v>
          </cell>
          <cell r="C5441" t="str">
            <v xml:space="preserve">Бюджет </v>
          </cell>
          <cell r="D5441">
            <v>35.979999999999997</v>
          </cell>
          <cell r="E5441">
            <v>0</v>
          </cell>
          <cell r="F5441">
            <v>161.91</v>
          </cell>
          <cell r="G5441">
            <v>0.43</v>
          </cell>
          <cell r="H5441">
            <v>1.19</v>
          </cell>
          <cell r="I5441">
            <v>4.5999999999999996</v>
          </cell>
          <cell r="J5441" t="str">
            <v xml:space="preserve"> </v>
          </cell>
          <cell r="K5441">
            <v>167</v>
          </cell>
          <cell r="L5441">
            <v>3.055E-3</v>
          </cell>
          <cell r="M5441">
            <v>-19</v>
          </cell>
          <cell r="N5441">
            <v>16</v>
          </cell>
          <cell r="O5441">
            <v>1</v>
          </cell>
          <cell r="P5441">
            <v>4.0149999999999997</v>
          </cell>
          <cell r="Q5441">
            <v>0</v>
          </cell>
          <cell r="R5441">
            <v>4.0149999999999997</v>
          </cell>
        </row>
        <row r="5442">
          <cell r="A5442" t="str">
            <v xml:space="preserve">Северная269 </v>
          </cell>
          <cell r="B5442" t="str">
            <v xml:space="preserve">Северная 271 лит ЕеС пом1-9,1а,2а </v>
          </cell>
          <cell r="C5442" t="str">
            <v xml:space="preserve">Бюджет </v>
          </cell>
          <cell r="D5442">
            <v>180.5</v>
          </cell>
          <cell r="E5442">
            <v>665</v>
          </cell>
          <cell r="F5442">
            <v>660.37</v>
          </cell>
          <cell r="G5442">
            <v>0.43</v>
          </cell>
          <cell r="H5442">
            <v>1.19</v>
          </cell>
          <cell r="I5442">
            <v>4.5999999999999996</v>
          </cell>
          <cell r="J5442" t="str">
            <v xml:space="preserve"> </v>
          </cell>
          <cell r="K5442">
            <v>167</v>
          </cell>
          <cell r="L5442">
            <v>1.3172E-2</v>
          </cell>
          <cell r="M5442">
            <v>-19</v>
          </cell>
          <cell r="N5442">
            <v>18</v>
          </cell>
          <cell r="O5442">
            <v>1</v>
          </cell>
          <cell r="P5442">
            <v>19.231999999999999</v>
          </cell>
          <cell r="Q5442">
            <v>0</v>
          </cell>
          <cell r="R5442">
            <v>19.231999999999999</v>
          </cell>
        </row>
        <row r="5443">
          <cell r="A5443" t="str">
            <v xml:space="preserve">Северная269 </v>
          </cell>
          <cell r="B5443" t="str">
            <v xml:space="preserve">Северная 271 литДдпом7,8,9 </v>
          </cell>
          <cell r="C5443" t="str">
            <v xml:space="preserve">Бюджет </v>
          </cell>
          <cell r="D5443">
            <v>48.8</v>
          </cell>
          <cell r="E5443">
            <v>173</v>
          </cell>
          <cell r="F5443">
            <v>171.66</v>
          </cell>
          <cell r="G5443">
            <v>0.43</v>
          </cell>
          <cell r="H5443">
            <v>1.19</v>
          </cell>
          <cell r="I5443">
            <v>4.5999999999999996</v>
          </cell>
          <cell r="J5443" t="str">
            <v xml:space="preserve"> </v>
          </cell>
          <cell r="K5443">
            <v>167</v>
          </cell>
          <cell r="L5443">
            <v>3.424E-3</v>
          </cell>
          <cell r="M5443">
            <v>-19</v>
          </cell>
          <cell r="N5443">
            <v>18</v>
          </cell>
          <cell r="O5443">
            <v>1</v>
          </cell>
          <cell r="P5443">
            <v>4.9989999999999997</v>
          </cell>
          <cell r="Q5443">
            <v>0</v>
          </cell>
          <cell r="R5443">
            <v>4.9989999999999997</v>
          </cell>
        </row>
        <row r="5444">
          <cell r="A5444" t="str">
            <v xml:space="preserve">Северная269 </v>
          </cell>
          <cell r="B5444" t="str">
            <v xml:space="preserve">Северная 271 </v>
          </cell>
          <cell r="C5444" t="str">
            <v xml:space="preserve">Бюджет </v>
          </cell>
          <cell r="D5444">
            <v>129</v>
          </cell>
          <cell r="E5444">
            <v>0</v>
          </cell>
          <cell r="F5444">
            <v>493.8</v>
          </cell>
          <cell r="G5444">
            <v>0.43</v>
          </cell>
          <cell r="H5444">
            <v>1.19</v>
          </cell>
          <cell r="I5444">
            <v>4.5999999999999996</v>
          </cell>
          <cell r="J5444" t="str">
            <v xml:space="preserve"> </v>
          </cell>
          <cell r="K5444">
            <v>167</v>
          </cell>
          <cell r="L5444">
            <v>9.8500000000000011E-3</v>
          </cell>
          <cell r="M5444">
            <v>-19</v>
          </cell>
          <cell r="N5444">
            <v>18</v>
          </cell>
          <cell r="O5444">
            <v>1</v>
          </cell>
          <cell r="P5444">
            <v>14.38</v>
          </cell>
          <cell r="Q5444">
            <v>0</v>
          </cell>
          <cell r="R5444">
            <v>14.38</v>
          </cell>
        </row>
        <row r="5445">
          <cell r="A5445" t="str">
            <v xml:space="preserve">Северная269 </v>
          </cell>
          <cell r="B5445" t="str">
            <v xml:space="preserve">Северная 271/1 Адм.зд. </v>
          </cell>
          <cell r="C5445" t="str">
            <v xml:space="preserve">Прочие </v>
          </cell>
          <cell r="D5445">
            <v>53.8</v>
          </cell>
          <cell r="E5445">
            <v>80</v>
          </cell>
          <cell r="F5445">
            <v>346.22800000000001</v>
          </cell>
          <cell r="G5445">
            <v>0.43</v>
          </cell>
          <cell r="H5445">
            <v>1.19</v>
          </cell>
          <cell r="I5445">
            <v>4.5999999999999996</v>
          </cell>
          <cell r="J5445" t="str">
            <v xml:space="preserve"> </v>
          </cell>
          <cell r="K5445">
            <v>167</v>
          </cell>
          <cell r="L5445">
            <v>6.9059999999999998E-3</v>
          </cell>
          <cell r="M5445">
            <v>-19</v>
          </cell>
          <cell r="N5445">
            <v>18</v>
          </cell>
          <cell r="O5445">
            <v>1</v>
          </cell>
          <cell r="P5445">
            <v>10.082000000000001</v>
          </cell>
          <cell r="Q5445">
            <v>0</v>
          </cell>
          <cell r="R5445">
            <v>10.082000000000001</v>
          </cell>
        </row>
        <row r="5446">
          <cell r="A5446" t="str">
            <v xml:space="preserve">Северная269 </v>
          </cell>
          <cell r="B5446" t="str">
            <v xml:space="preserve">Северная 271/1 павил. </v>
          </cell>
          <cell r="C5446" t="str">
            <v xml:space="preserve">Прочие </v>
          </cell>
          <cell r="D5446">
            <v>55.4</v>
          </cell>
          <cell r="E5446">
            <v>0</v>
          </cell>
          <cell r="F5446">
            <v>319.89999999999998</v>
          </cell>
          <cell r="G5446">
            <v>0.43</v>
          </cell>
          <cell r="H5446">
            <v>1.19</v>
          </cell>
          <cell r="I5446">
            <v>4.5999999999999996</v>
          </cell>
          <cell r="J5446" t="str">
            <v xml:space="preserve"> </v>
          </cell>
          <cell r="K5446">
            <v>167</v>
          </cell>
          <cell r="L5446">
            <v>6.0359999999999997E-3</v>
          </cell>
          <cell r="M5446">
            <v>-19</v>
          </cell>
          <cell r="N5446">
            <v>16</v>
          </cell>
          <cell r="O5446">
            <v>1</v>
          </cell>
          <cell r="P5446">
            <v>7.9340000000000002</v>
          </cell>
          <cell r="Q5446">
            <v>0</v>
          </cell>
          <cell r="R5446">
            <v>7.9340000000000002</v>
          </cell>
        </row>
        <row r="5447">
          <cell r="A5447" t="str">
            <v xml:space="preserve">Северная269 </v>
          </cell>
          <cell r="B5447" t="str">
            <v xml:space="preserve">Северная 271/1 прист. </v>
          </cell>
          <cell r="C5447" t="str">
            <v xml:space="preserve">Прочие </v>
          </cell>
          <cell r="D5447">
            <v>82.1</v>
          </cell>
          <cell r="E5447">
            <v>0</v>
          </cell>
          <cell r="F5447">
            <v>528.36599999999999</v>
          </cell>
          <cell r="G5447">
            <v>0.43</v>
          </cell>
          <cell r="H5447">
            <v>1.19</v>
          </cell>
          <cell r="I5447">
            <v>4.5999999999999996</v>
          </cell>
          <cell r="J5447" t="str">
            <v xml:space="preserve"> </v>
          </cell>
          <cell r="K5447">
            <v>167</v>
          </cell>
          <cell r="L5447">
            <v>1.0539E-2</v>
          </cell>
          <cell r="M5447">
            <v>-19</v>
          </cell>
          <cell r="N5447">
            <v>18</v>
          </cell>
          <cell r="O5447">
            <v>1</v>
          </cell>
          <cell r="P5447">
            <v>15.388</v>
          </cell>
          <cell r="Q5447">
            <v>0</v>
          </cell>
          <cell r="R5447">
            <v>15.388</v>
          </cell>
        </row>
        <row r="5448">
          <cell r="A5448" t="str">
            <v xml:space="preserve">Северная269 </v>
          </cell>
          <cell r="B5448" t="str">
            <v xml:space="preserve">Северная 271 зд.паспорт.стола </v>
          </cell>
          <cell r="C5448" t="str">
            <v xml:space="preserve">Бюджет </v>
          </cell>
          <cell r="D5448">
            <v>365.98</v>
          </cell>
          <cell r="E5448">
            <v>1233</v>
          </cell>
          <cell r="F5448">
            <v>1646.92</v>
          </cell>
          <cell r="G5448">
            <v>0.43</v>
          </cell>
          <cell r="H5448">
            <v>1.19</v>
          </cell>
          <cell r="I5448">
            <v>4.5999999999999996</v>
          </cell>
          <cell r="J5448" t="str">
            <v xml:space="preserve"> </v>
          </cell>
          <cell r="K5448">
            <v>167</v>
          </cell>
          <cell r="L5448">
            <v>3.2850000000000004E-2</v>
          </cell>
          <cell r="M5448">
            <v>-19</v>
          </cell>
          <cell r="N5448">
            <v>18</v>
          </cell>
          <cell r="O5448">
            <v>1</v>
          </cell>
          <cell r="P5448">
            <v>47.96</v>
          </cell>
          <cell r="Q5448">
            <v>0</v>
          </cell>
          <cell r="R5448">
            <v>47.96</v>
          </cell>
        </row>
        <row r="5449">
          <cell r="A5449" t="str">
            <v xml:space="preserve">Северная269 </v>
          </cell>
          <cell r="B5449" t="str">
            <v xml:space="preserve">Аэродромная 4 Адм.зд. </v>
          </cell>
          <cell r="C5449" t="str">
            <v xml:space="preserve">Прочие </v>
          </cell>
          <cell r="D5449">
            <v>1983.5</v>
          </cell>
          <cell r="E5449">
            <v>8487</v>
          </cell>
          <cell r="F5449">
            <v>8297.8439999999991</v>
          </cell>
          <cell r="G5449">
            <v>0.38</v>
          </cell>
          <cell r="H5449">
            <v>1.19</v>
          </cell>
          <cell r="I5449">
            <v>4.5999999999999996</v>
          </cell>
          <cell r="J5449" t="str">
            <v xml:space="preserve"> </v>
          </cell>
          <cell r="K5449">
            <v>167</v>
          </cell>
          <cell r="L5449">
            <v>0.13836000000000001</v>
          </cell>
          <cell r="M5449">
            <v>-19</v>
          </cell>
          <cell r="N5449">
            <v>16</v>
          </cell>
          <cell r="O5449">
            <v>1</v>
          </cell>
          <cell r="P5449">
            <v>181.858</v>
          </cell>
          <cell r="Q5449">
            <v>0</v>
          </cell>
          <cell r="R5449">
            <v>181.858</v>
          </cell>
        </row>
        <row r="5450">
          <cell r="A5450" t="str">
            <v xml:space="preserve">Итого по котельной </v>
          </cell>
          <cell r="B5450" t="str">
            <v xml:space="preserve">собственное ---------------------------- </v>
          </cell>
          <cell r="C5450" t="str">
            <v xml:space="preserve">По всем группам </v>
          </cell>
          <cell r="D5450">
            <v>12361.069999999996</v>
          </cell>
          <cell r="E5450">
            <v>10638</v>
          </cell>
          <cell r="F5450">
            <v>50849.918000000005</v>
          </cell>
          <cell r="H5450">
            <v>1.19</v>
          </cell>
          <cell r="L5450">
            <v>0.72029300000000007</v>
          </cell>
          <cell r="P5450">
            <v>959.80799999999999</v>
          </cell>
          <cell r="Q5450">
            <v>0</v>
          </cell>
          <cell r="R5450">
            <v>959.80799999999999</v>
          </cell>
        </row>
        <row r="5451">
          <cell r="A5451" t="str">
            <v xml:space="preserve"> </v>
          </cell>
          <cell r="B5451" t="str">
            <v xml:space="preserve"> </v>
          </cell>
          <cell r="C5451" t="str">
            <v xml:space="preserve">Бюджет </v>
          </cell>
          <cell r="D5451">
            <v>10100.819999999996</v>
          </cell>
          <cell r="E5451">
            <v>2071</v>
          </cell>
          <cell r="F5451">
            <v>40973.05000000001</v>
          </cell>
          <cell r="H5451">
            <v>1.19</v>
          </cell>
          <cell r="L5451">
            <v>0.55078199999999999</v>
          </cell>
          <cell r="P5451">
            <v>733.34799999999996</v>
          </cell>
          <cell r="Q5451">
            <v>0</v>
          </cell>
          <cell r="R5451">
            <v>733.34799999999996</v>
          </cell>
        </row>
        <row r="5452">
          <cell r="A5452" t="str">
            <v xml:space="preserve"> </v>
          </cell>
          <cell r="B5452" t="str">
            <v xml:space="preserve"> </v>
          </cell>
          <cell r="C5452" t="str">
            <v xml:space="preserve">Прочие </v>
          </cell>
          <cell r="D5452">
            <v>2260.25</v>
          </cell>
          <cell r="E5452">
            <v>8567</v>
          </cell>
          <cell r="F5452">
            <v>9876.8679999999986</v>
          </cell>
          <cell r="H5452">
            <v>1.19</v>
          </cell>
          <cell r="L5452">
            <v>0.16951100000000002</v>
          </cell>
          <cell r="P5452">
            <v>226.46</v>
          </cell>
          <cell r="Q5452">
            <v>0</v>
          </cell>
          <cell r="R5452">
            <v>226.46</v>
          </cell>
        </row>
        <row r="5453">
          <cell r="A5453" t="str">
            <v>Тепловые потери в наружных сетях потребителей</v>
          </cell>
          <cell r="H5453">
            <v>1.19</v>
          </cell>
        </row>
        <row r="5454">
          <cell r="A5454" t="str">
            <v xml:space="preserve">Северная309 </v>
          </cell>
          <cell r="B5454" t="str">
            <v xml:space="preserve">Северная 307 </v>
          </cell>
          <cell r="C5454" t="str">
            <v xml:space="preserve">Прочие </v>
          </cell>
          <cell r="D5454">
            <v>1169</v>
          </cell>
          <cell r="E5454">
            <v>4149</v>
          </cell>
          <cell r="F5454">
            <v>4149</v>
          </cell>
          <cell r="G5454">
            <v>0</v>
          </cell>
          <cell r="H5454">
            <v>1.19</v>
          </cell>
          <cell r="I5454">
            <v>4.5999999999999996</v>
          </cell>
          <cell r="J5454" t="str">
            <v xml:space="preserve"> </v>
          </cell>
          <cell r="K5454">
            <v>167</v>
          </cell>
          <cell r="L5454">
            <v>3.4480000000000004E-2</v>
          </cell>
          <cell r="M5454">
            <v>-19</v>
          </cell>
          <cell r="N5454">
            <v>18</v>
          </cell>
          <cell r="O5454">
            <v>1</v>
          </cell>
          <cell r="P5454">
            <v>50.341000000000001</v>
          </cell>
          <cell r="Q5454">
            <v>0</v>
          </cell>
          <cell r="R5454">
            <v>50.341000000000001</v>
          </cell>
        </row>
        <row r="5455">
          <cell r="A5455" t="str">
            <v xml:space="preserve">Северная309 </v>
          </cell>
          <cell r="B5455" t="str">
            <v xml:space="preserve">Северная 305 кв 9 неж.п. </v>
          </cell>
          <cell r="C5455" t="str">
            <v xml:space="preserve">Прочие </v>
          </cell>
          <cell r="D5455">
            <v>76.180000000000007</v>
          </cell>
          <cell r="E5455">
            <v>0</v>
          </cell>
          <cell r="F5455">
            <v>351.45</v>
          </cell>
          <cell r="G5455">
            <v>0.36</v>
          </cell>
          <cell r="H5455">
            <v>1.19</v>
          </cell>
          <cell r="I5455">
            <v>4.5999999999999996</v>
          </cell>
          <cell r="J5455" t="str">
            <v xml:space="preserve"> </v>
          </cell>
          <cell r="K5455">
            <v>167</v>
          </cell>
          <cell r="L5455">
            <v>5.8040000000000001E-3</v>
          </cell>
          <cell r="M5455">
            <v>-19</v>
          </cell>
          <cell r="N5455">
            <v>18</v>
          </cell>
          <cell r="O5455">
            <v>1</v>
          </cell>
          <cell r="P5455">
            <v>8.4740000000000002</v>
          </cell>
          <cell r="Q5455">
            <v>0</v>
          </cell>
          <cell r="R5455">
            <v>8.4740000000000002</v>
          </cell>
        </row>
        <row r="5456">
          <cell r="A5456" t="str">
            <v xml:space="preserve">Северная309 </v>
          </cell>
          <cell r="B5456" t="str">
            <v xml:space="preserve">Северная 305 кв 1 неж\п </v>
          </cell>
          <cell r="C5456" t="str">
            <v xml:space="preserve">Прочие </v>
          </cell>
          <cell r="D5456">
            <v>37.99</v>
          </cell>
          <cell r="E5456">
            <v>0</v>
          </cell>
          <cell r="F5456">
            <v>170.95</v>
          </cell>
          <cell r="G5456">
            <v>0.36</v>
          </cell>
          <cell r="H5456">
            <v>1.19</v>
          </cell>
          <cell r="I5456">
            <v>4.5999999999999996</v>
          </cell>
          <cell r="J5456" t="str">
            <v xml:space="preserve"> </v>
          </cell>
          <cell r="K5456">
            <v>167</v>
          </cell>
          <cell r="L5456">
            <v>2.823E-3</v>
          </cell>
          <cell r="M5456">
            <v>-19</v>
          </cell>
          <cell r="N5456">
            <v>18</v>
          </cell>
          <cell r="O5456">
            <v>1</v>
          </cell>
          <cell r="P5456">
            <v>4.1210000000000004</v>
          </cell>
          <cell r="Q5456">
            <v>0</v>
          </cell>
          <cell r="R5456">
            <v>4.1210000000000004</v>
          </cell>
        </row>
        <row r="5457">
          <cell r="A5457" t="str">
            <v xml:space="preserve">Северная309 </v>
          </cell>
          <cell r="B5457" t="str">
            <v xml:space="preserve">Северная 309 АД Л-Б.Б-1 </v>
          </cell>
          <cell r="C5457" t="str">
            <v xml:space="preserve">Бюджет </v>
          </cell>
          <cell r="D5457">
            <v>271.06</v>
          </cell>
          <cell r="E5457">
            <v>0</v>
          </cell>
          <cell r="F5457">
            <v>1219.77</v>
          </cell>
          <cell r="G5457">
            <v>0.43</v>
          </cell>
          <cell r="H5457">
            <v>1.19</v>
          </cell>
          <cell r="I5457">
            <v>4.5999999999999996</v>
          </cell>
          <cell r="J5457" t="str">
            <v xml:space="preserve"> </v>
          </cell>
          <cell r="K5457">
            <v>167</v>
          </cell>
          <cell r="L5457">
            <v>2.4330000000000001E-2</v>
          </cell>
          <cell r="M5457">
            <v>-19</v>
          </cell>
          <cell r="N5457">
            <v>18</v>
          </cell>
          <cell r="O5457">
            <v>1</v>
          </cell>
          <cell r="P5457">
            <v>35.521000000000001</v>
          </cell>
          <cell r="Q5457">
            <v>0</v>
          </cell>
          <cell r="R5457">
            <v>35.521000000000001</v>
          </cell>
        </row>
        <row r="5458">
          <cell r="A5458" t="str">
            <v xml:space="preserve">Северная309 </v>
          </cell>
          <cell r="B5458" t="str">
            <v xml:space="preserve">Северная 309 АД.ЗД./ЛИТЕР "Г-4.Ж/ </v>
          </cell>
          <cell r="C5458" t="str">
            <v xml:space="preserve">Бюджет </v>
          </cell>
          <cell r="D5458">
            <v>109.74</v>
          </cell>
          <cell r="E5458">
            <v>0</v>
          </cell>
          <cell r="F5458">
            <v>493.82</v>
          </cell>
          <cell r="G5458">
            <v>0.43</v>
          </cell>
          <cell r="H5458">
            <v>1.19</v>
          </cell>
          <cell r="I5458">
            <v>4.5999999999999996</v>
          </cell>
          <cell r="J5458" t="str">
            <v xml:space="preserve"> </v>
          </cell>
          <cell r="K5458">
            <v>167</v>
          </cell>
          <cell r="L5458">
            <v>9.8500000000000011E-3</v>
          </cell>
          <cell r="M5458">
            <v>-19</v>
          </cell>
          <cell r="N5458">
            <v>18</v>
          </cell>
          <cell r="O5458">
            <v>1</v>
          </cell>
          <cell r="P5458">
            <v>14.38</v>
          </cell>
          <cell r="Q5458">
            <v>0</v>
          </cell>
          <cell r="R5458">
            <v>14.38</v>
          </cell>
        </row>
        <row r="5459">
          <cell r="A5459" t="str">
            <v xml:space="preserve">Северная309 </v>
          </cell>
          <cell r="B5459" t="str">
            <v xml:space="preserve">Северная 309 Л 3 В1 Д Д1 в </v>
          </cell>
          <cell r="C5459" t="str">
            <v xml:space="preserve">Бюджет </v>
          </cell>
          <cell r="D5459">
            <v>401.74</v>
          </cell>
          <cell r="E5459">
            <v>0</v>
          </cell>
          <cell r="F5459">
            <v>1911.15</v>
          </cell>
          <cell r="G5459">
            <v>0.43</v>
          </cell>
          <cell r="H5459">
            <v>1.19</v>
          </cell>
          <cell r="I5459">
            <v>4.5999999999999996</v>
          </cell>
          <cell r="J5459" t="str">
            <v xml:space="preserve"> </v>
          </cell>
          <cell r="K5459">
            <v>167</v>
          </cell>
          <cell r="L5459">
            <v>3.6060000000000002E-2</v>
          </cell>
          <cell r="M5459">
            <v>-19</v>
          </cell>
          <cell r="N5459">
            <v>16</v>
          </cell>
          <cell r="O5459">
            <v>1</v>
          </cell>
          <cell r="P5459">
            <v>47.396999999999998</v>
          </cell>
          <cell r="Q5459">
            <v>0</v>
          </cell>
          <cell r="R5459">
            <v>47.396999999999998</v>
          </cell>
        </row>
        <row r="5460">
          <cell r="A5460" t="str">
            <v xml:space="preserve">Северная309 </v>
          </cell>
          <cell r="B5460" t="str">
            <v xml:space="preserve">Северная 309 ЛИТЕЙНЫЙ ЦЕХ/Л-Ж.Л-1 </v>
          </cell>
          <cell r="C5460" t="str">
            <v xml:space="preserve">Бюджет </v>
          </cell>
          <cell r="D5460">
            <v>856.72</v>
          </cell>
          <cell r="E5460">
            <v>0</v>
          </cell>
          <cell r="F5460">
            <v>3855.26</v>
          </cell>
          <cell r="G5460">
            <v>0.30000000000000004</v>
          </cell>
          <cell r="H5460">
            <v>1.19</v>
          </cell>
          <cell r="I5460">
            <v>4.5999999999999996</v>
          </cell>
          <cell r="J5460" t="str">
            <v xml:space="preserve"> </v>
          </cell>
          <cell r="K5460">
            <v>167</v>
          </cell>
          <cell r="L5460">
            <v>5.0750000000000003E-2</v>
          </cell>
          <cell r="M5460">
            <v>-19</v>
          </cell>
          <cell r="N5460">
            <v>16</v>
          </cell>
          <cell r="O5460">
            <v>1</v>
          </cell>
          <cell r="P5460">
            <v>66.704999999999998</v>
          </cell>
          <cell r="Q5460">
            <v>0</v>
          </cell>
          <cell r="R5460">
            <v>66.704999999999998</v>
          </cell>
        </row>
        <row r="5461">
          <cell r="A5461" t="str">
            <v xml:space="preserve">Северная309 </v>
          </cell>
          <cell r="B5461" t="str">
            <v xml:space="preserve">Северная 309 МЕХ ЦЕХ ШЛИФ ЦЕХ/Л-В </v>
          </cell>
          <cell r="C5461" t="str">
            <v xml:space="preserve">Бюджет </v>
          </cell>
          <cell r="D5461">
            <v>479.09</v>
          </cell>
          <cell r="E5461">
            <v>0</v>
          </cell>
          <cell r="F5461">
            <v>2155.9</v>
          </cell>
          <cell r="G5461">
            <v>0.4</v>
          </cell>
          <cell r="H5461">
            <v>1.19</v>
          </cell>
          <cell r="I5461">
            <v>4.5999999999999996</v>
          </cell>
          <cell r="J5461" t="str">
            <v xml:space="preserve"> </v>
          </cell>
          <cell r="K5461">
            <v>167</v>
          </cell>
          <cell r="L5461">
            <v>3.7840000000000006E-2</v>
          </cell>
          <cell r="M5461">
            <v>-19</v>
          </cell>
          <cell r="N5461">
            <v>16</v>
          </cell>
          <cell r="O5461">
            <v>1</v>
          </cell>
          <cell r="P5461">
            <v>49.735999999999997</v>
          </cell>
          <cell r="Q5461">
            <v>0</v>
          </cell>
          <cell r="R5461">
            <v>49.735999999999997</v>
          </cell>
        </row>
        <row r="5462">
          <cell r="A5462" t="str">
            <v xml:space="preserve">Северная309 </v>
          </cell>
          <cell r="B5462" t="str">
            <v xml:space="preserve">Северная 309 МЕХАНИЧЕСКИЙ ЦЕХ/Л-И </v>
          </cell>
          <cell r="C5462" t="str">
            <v xml:space="preserve">Бюджет </v>
          </cell>
          <cell r="D5462">
            <v>514.91999999999996</v>
          </cell>
          <cell r="E5462">
            <v>0</v>
          </cell>
          <cell r="F5462">
            <v>2317.14</v>
          </cell>
          <cell r="G5462">
            <v>0.4</v>
          </cell>
          <cell r="H5462">
            <v>1.19</v>
          </cell>
          <cell r="I5462">
            <v>4.5999999999999996</v>
          </cell>
          <cell r="J5462" t="str">
            <v xml:space="preserve"> </v>
          </cell>
          <cell r="K5462">
            <v>167</v>
          </cell>
          <cell r="L5462">
            <v>4.0670000000000005E-2</v>
          </cell>
          <cell r="M5462">
            <v>-19</v>
          </cell>
          <cell r="N5462">
            <v>16</v>
          </cell>
          <cell r="O5462">
            <v>1</v>
          </cell>
          <cell r="P5462">
            <v>53.456000000000003</v>
          </cell>
          <cell r="Q5462">
            <v>0</v>
          </cell>
          <cell r="R5462">
            <v>53.456000000000003</v>
          </cell>
        </row>
        <row r="5463">
          <cell r="A5463" t="str">
            <v xml:space="preserve">Северная309 </v>
          </cell>
          <cell r="B5463" t="str">
            <v xml:space="preserve">Северная 309 МЕХАНИЧЕСКИЙ ЦЕХ/Л-П </v>
          </cell>
          <cell r="C5463" t="str">
            <v xml:space="preserve">Бюджет </v>
          </cell>
          <cell r="D5463">
            <v>918.55</v>
          </cell>
          <cell r="E5463">
            <v>0</v>
          </cell>
          <cell r="F5463">
            <v>4133.4799999999996</v>
          </cell>
          <cell r="G5463">
            <v>0.4</v>
          </cell>
          <cell r="H5463">
            <v>1.19</v>
          </cell>
          <cell r="I5463">
            <v>4.5999999999999996</v>
          </cell>
          <cell r="J5463" t="str">
            <v xml:space="preserve"> </v>
          </cell>
          <cell r="K5463">
            <v>167</v>
          </cell>
          <cell r="L5463">
            <v>7.2550000000000003E-2</v>
          </cell>
          <cell r="M5463">
            <v>-19</v>
          </cell>
          <cell r="N5463">
            <v>16</v>
          </cell>
          <cell r="O5463">
            <v>1</v>
          </cell>
          <cell r="P5463">
            <v>95.356999999999999</v>
          </cell>
          <cell r="Q5463">
            <v>0</v>
          </cell>
          <cell r="R5463">
            <v>95.356999999999999</v>
          </cell>
        </row>
        <row r="5464">
          <cell r="A5464" t="str">
            <v xml:space="preserve">Северная309 </v>
          </cell>
          <cell r="B5464" t="str">
            <v xml:space="preserve">Северная 309 ПРОХОДНАЯ/Л-Э/ </v>
          </cell>
          <cell r="C5464" t="str">
            <v xml:space="preserve">Бюджет </v>
          </cell>
          <cell r="D5464">
            <v>10.36</v>
          </cell>
          <cell r="E5464">
            <v>0</v>
          </cell>
          <cell r="F5464">
            <v>46.63</v>
          </cell>
          <cell r="G5464">
            <v>0.43</v>
          </cell>
          <cell r="H5464">
            <v>1.19</v>
          </cell>
          <cell r="I5464">
            <v>4.5999999999999996</v>
          </cell>
          <cell r="J5464" t="str">
            <v xml:space="preserve"> </v>
          </cell>
          <cell r="K5464">
            <v>167</v>
          </cell>
          <cell r="L5464">
            <v>9.3000000000000005E-4</v>
          </cell>
          <cell r="M5464">
            <v>-19</v>
          </cell>
          <cell r="N5464">
            <v>18</v>
          </cell>
          <cell r="O5464">
            <v>1</v>
          </cell>
          <cell r="P5464">
            <v>1.357</v>
          </cell>
          <cell r="Q5464">
            <v>0</v>
          </cell>
          <cell r="R5464">
            <v>1.357</v>
          </cell>
        </row>
        <row r="5465">
          <cell r="A5465" t="str">
            <v xml:space="preserve">Северная309 </v>
          </cell>
          <cell r="B5465" t="str">
            <v xml:space="preserve">Северная 309 СБОРОЧНЫЕ МАСТЕРСКИЕ </v>
          </cell>
          <cell r="C5465" t="str">
            <v xml:space="preserve">Бюджет </v>
          </cell>
          <cell r="D5465">
            <v>813.72</v>
          </cell>
          <cell r="E5465">
            <v>0</v>
          </cell>
          <cell r="F5465">
            <v>3661.73</v>
          </cell>
          <cell r="G5465">
            <v>0.4</v>
          </cell>
          <cell r="H5465">
            <v>1.19</v>
          </cell>
          <cell r="I5465">
            <v>4.5999999999999996</v>
          </cell>
          <cell r="J5465" t="str">
            <v xml:space="preserve"> </v>
          </cell>
          <cell r="K5465">
            <v>167</v>
          </cell>
          <cell r="L5465">
            <v>6.4270000000000008E-2</v>
          </cell>
          <cell r="M5465">
            <v>-19</v>
          </cell>
          <cell r="N5465">
            <v>16</v>
          </cell>
          <cell r="O5465">
            <v>1</v>
          </cell>
          <cell r="P5465">
            <v>84.475999999999999</v>
          </cell>
          <cell r="Q5465">
            <v>0</v>
          </cell>
          <cell r="R5465">
            <v>84.475999999999999</v>
          </cell>
        </row>
        <row r="5466">
          <cell r="A5466" t="str">
            <v xml:space="preserve">Северная309 </v>
          </cell>
          <cell r="B5466" t="str">
            <v xml:space="preserve">Северная 309 СКЛАД/ЛИТ."Т"/ </v>
          </cell>
          <cell r="C5466" t="str">
            <v xml:space="preserve">Бюджет </v>
          </cell>
          <cell r="D5466">
            <v>141.80000000000001</v>
          </cell>
          <cell r="E5466">
            <v>0</v>
          </cell>
          <cell r="F5466">
            <v>638.11</v>
          </cell>
          <cell r="G5466">
            <v>0.85</v>
          </cell>
          <cell r="H5466">
            <v>1.19</v>
          </cell>
          <cell r="I5466">
            <v>4.5999999999999996</v>
          </cell>
          <cell r="J5466" t="str">
            <v xml:space="preserve"> </v>
          </cell>
          <cell r="K5466">
            <v>167</v>
          </cell>
          <cell r="L5466">
            <v>2.3800000000000002E-2</v>
          </cell>
          <cell r="M5466">
            <v>-19</v>
          </cell>
          <cell r="N5466">
            <v>16</v>
          </cell>
          <cell r="O5466">
            <v>1</v>
          </cell>
          <cell r="P5466">
            <v>31.280999999999999</v>
          </cell>
          <cell r="Q5466">
            <v>0</v>
          </cell>
          <cell r="R5466">
            <v>31.280999999999999</v>
          </cell>
        </row>
        <row r="5467">
          <cell r="A5467" t="str">
            <v xml:space="preserve">Северная309 </v>
          </cell>
          <cell r="B5467" t="str">
            <v xml:space="preserve">Северная 309 СТОЛОВАЯ/Л-О/ </v>
          </cell>
          <cell r="C5467" t="str">
            <v xml:space="preserve">Бюджет </v>
          </cell>
          <cell r="D5467">
            <v>767.18</v>
          </cell>
          <cell r="E5467">
            <v>0</v>
          </cell>
          <cell r="F5467">
            <v>3452.31</v>
          </cell>
          <cell r="G5467">
            <v>0.35</v>
          </cell>
          <cell r="H5467">
            <v>1.19</v>
          </cell>
          <cell r="I5467">
            <v>4.5999999999999996</v>
          </cell>
          <cell r="J5467" t="str">
            <v xml:space="preserve"> </v>
          </cell>
          <cell r="K5467">
            <v>167</v>
          </cell>
          <cell r="L5467">
            <v>5.3020000000000005E-2</v>
          </cell>
          <cell r="M5467">
            <v>-19</v>
          </cell>
          <cell r="N5467">
            <v>16</v>
          </cell>
          <cell r="O5467">
            <v>1</v>
          </cell>
          <cell r="P5467">
            <v>69.69</v>
          </cell>
          <cell r="Q5467">
            <v>0</v>
          </cell>
          <cell r="R5467">
            <v>69.69</v>
          </cell>
        </row>
        <row r="5468">
          <cell r="A5468" t="str">
            <v xml:space="preserve">Северная309 </v>
          </cell>
          <cell r="B5468" t="str">
            <v xml:space="preserve">Северная 309 ТУАЛЕТ/ЛИТ."К"/ </v>
          </cell>
          <cell r="C5468" t="str">
            <v xml:space="preserve">Бюджет </v>
          </cell>
          <cell r="D5468">
            <v>67.25</v>
          </cell>
          <cell r="E5468">
            <v>0</v>
          </cell>
          <cell r="F5468">
            <v>302.63</v>
          </cell>
          <cell r="G5468">
            <v>0.43</v>
          </cell>
          <cell r="H5468">
            <v>1.19</v>
          </cell>
          <cell r="I5468">
            <v>4.5999999999999996</v>
          </cell>
          <cell r="J5468" t="str">
            <v xml:space="preserve"> </v>
          </cell>
          <cell r="K5468">
            <v>167</v>
          </cell>
          <cell r="L5468">
            <v>5.7100000000000007E-3</v>
          </cell>
          <cell r="M5468">
            <v>-19</v>
          </cell>
          <cell r="N5468">
            <v>16</v>
          </cell>
          <cell r="O5468">
            <v>1</v>
          </cell>
          <cell r="P5468">
            <v>7.5049999999999999</v>
          </cell>
          <cell r="Q5468">
            <v>0</v>
          </cell>
          <cell r="R5468">
            <v>7.5049999999999999</v>
          </cell>
        </row>
        <row r="5469">
          <cell r="A5469" t="str">
            <v xml:space="preserve">Северная309 </v>
          </cell>
          <cell r="B5469" t="str">
            <v xml:space="preserve">Северная 309 Учебное зд./л-А/ </v>
          </cell>
          <cell r="C5469" t="str">
            <v xml:space="preserve">Бюджет </v>
          </cell>
          <cell r="D5469">
            <v>1466.33</v>
          </cell>
          <cell r="E5469">
            <v>1545</v>
          </cell>
          <cell r="F5469">
            <v>6598.49</v>
          </cell>
          <cell r="G5469">
            <v>0.39</v>
          </cell>
          <cell r="H5469">
            <v>1.19</v>
          </cell>
          <cell r="I5469">
            <v>4.5999999999999996</v>
          </cell>
          <cell r="J5469" t="str">
            <v xml:space="preserve"> </v>
          </cell>
          <cell r="K5469">
            <v>167</v>
          </cell>
          <cell r="L5469">
            <v>0.11292000000000001</v>
          </cell>
          <cell r="M5469">
            <v>-19</v>
          </cell>
          <cell r="N5469">
            <v>16</v>
          </cell>
          <cell r="O5469">
            <v>1</v>
          </cell>
          <cell r="P5469">
            <v>148.41900000000001</v>
          </cell>
          <cell r="Q5469">
            <v>0</v>
          </cell>
          <cell r="R5469">
            <v>148.41900000000001</v>
          </cell>
        </row>
        <row r="5470">
          <cell r="A5470" t="str">
            <v xml:space="preserve">Северная309 </v>
          </cell>
          <cell r="B5470" t="str">
            <v xml:space="preserve">Северная 309 мансард.пом. </v>
          </cell>
          <cell r="C5470" t="str">
            <v xml:space="preserve">Бюджет </v>
          </cell>
          <cell r="D5470">
            <v>209.56</v>
          </cell>
          <cell r="E5470">
            <v>0</v>
          </cell>
          <cell r="F5470">
            <v>943.02</v>
          </cell>
          <cell r="G5470">
            <v>0.39</v>
          </cell>
          <cell r="H5470">
            <v>1.19</v>
          </cell>
          <cell r="I5470">
            <v>4.5999999999999996</v>
          </cell>
          <cell r="J5470" t="str">
            <v xml:space="preserve"> </v>
          </cell>
          <cell r="K5470">
            <v>167</v>
          </cell>
          <cell r="L5470">
            <v>1.7060000000000002E-2</v>
          </cell>
          <cell r="M5470">
            <v>-19</v>
          </cell>
          <cell r="N5470">
            <v>18</v>
          </cell>
          <cell r="O5470">
            <v>1</v>
          </cell>
          <cell r="P5470">
            <v>24.908000000000001</v>
          </cell>
          <cell r="Q5470">
            <v>0</v>
          </cell>
          <cell r="R5470">
            <v>24.908000000000001</v>
          </cell>
        </row>
        <row r="5471">
          <cell r="A5471" t="str">
            <v xml:space="preserve">Северная309 </v>
          </cell>
          <cell r="B5471" t="str">
            <v xml:space="preserve">Северная 305 </v>
          </cell>
          <cell r="C5471" t="str">
            <v xml:space="preserve">Жилзаказчик </v>
          </cell>
          <cell r="D5471">
            <v>1226.9000000000001</v>
          </cell>
          <cell r="E5471">
            <v>7359</v>
          </cell>
          <cell r="F5471">
            <v>6204</v>
          </cell>
          <cell r="G5471">
            <v>0.36</v>
          </cell>
          <cell r="H5471">
            <v>1.19</v>
          </cell>
          <cell r="I5471">
            <v>4.5999999999999996</v>
          </cell>
          <cell r="J5471" t="str">
            <v xml:space="preserve">4 </v>
          </cell>
          <cell r="K5471">
            <v>167</v>
          </cell>
          <cell r="L5471">
            <v>0.102451</v>
          </cell>
          <cell r="M5471">
            <v>-19</v>
          </cell>
          <cell r="N5471">
            <v>18</v>
          </cell>
          <cell r="O5471">
            <v>1</v>
          </cell>
          <cell r="P5471">
            <v>149.577</v>
          </cell>
          <cell r="Q5471">
            <v>162.77600000000001</v>
          </cell>
          <cell r="R5471">
            <v>162.77600000000001</v>
          </cell>
        </row>
        <row r="5472">
          <cell r="A5472" t="str">
            <v xml:space="preserve">Северная309 </v>
          </cell>
          <cell r="B5472" t="str">
            <v xml:space="preserve">Северная 307 д/сад 6 </v>
          </cell>
          <cell r="C5472" t="str">
            <v xml:space="preserve">Бюджет </v>
          </cell>
          <cell r="D5472">
            <v>1058.5</v>
          </cell>
          <cell r="E5472">
            <v>4310</v>
          </cell>
          <cell r="F5472">
            <v>4763.2299999999996</v>
          </cell>
          <cell r="G5472">
            <v>0.38</v>
          </cell>
          <cell r="H5472">
            <v>1.19</v>
          </cell>
          <cell r="I5472">
            <v>4.5999999999999996</v>
          </cell>
          <cell r="J5472" t="str">
            <v xml:space="preserve"> </v>
          </cell>
          <cell r="K5472">
            <v>167</v>
          </cell>
          <cell r="L5472">
            <v>8.8500000000000009E-2</v>
          </cell>
          <cell r="M5472">
            <v>-19</v>
          </cell>
          <cell r="N5472">
            <v>20</v>
          </cell>
          <cell r="O5472">
            <v>1</v>
          </cell>
          <cell r="P5472">
            <v>140.77199999999999</v>
          </cell>
          <cell r="Q5472">
            <v>0</v>
          </cell>
          <cell r="R5472">
            <v>140.77199999999999</v>
          </cell>
        </row>
        <row r="5473">
          <cell r="A5473" t="str">
            <v xml:space="preserve">Итого по котельной </v>
          </cell>
          <cell r="B5473" t="str">
            <v xml:space="preserve">собственное ---------------------------- </v>
          </cell>
          <cell r="C5473" t="str">
            <v xml:space="preserve">По всем группам </v>
          </cell>
          <cell r="D5473">
            <v>10596.59</v>
          </cell>
          <cell r="E5473">
            <v>17363</v>
          </cell>
          <cell r="F5473">
            <v>47368.07</v>
          </cell>
          <cell r="H5473">
            <v>1.19</v>
          </cell>
          <cell r="L5473">
            <v>0.7838179999999999</v>
          </cell>
          <cell r="P5473">
            <v>1083.473</v>
          </cell>
          <cell r="Q5473">
            <v>162.77600000000001</v>
          </cell>
          <cell r="R5473">
            <v>1096.672</v>
          </cell>
        </row>
        <row r="5474">
          <cell r="A5474" t="str">
            <v xml:space="preserve"> </v>
          </cell>
          <cell r="B5474" t="str">
            <v xml:space="preserve"> </v>
          </cell>
          <cell r="C5474" t="str">
            <v xml:space="preserve">Бюджет </v>
          </cell>
          <cell r="D5474">
            <v>8086.52</v>
          </cell>
          <cell r="E5474">
            <v>5855</v>
          </cell>
          <cell r="F5474">
            <v>36492.67</v>
          </cell>
          <cell r="H5474">
            <v>1.19</v>
          </cell>
          <cell r="L5474">
            <v>0.63825999999999994</v>
          </cell>
          <cell r="P5474">
            <v>870.96</v>
          </cell>
          <cell r="Q5474">
            <v>0</v>
          </cell>
          <cell r="R5474">
            <v>870.96</v>
          </cell>
        </row>
        <row r="5475">
          <cell r="A5475" t="str">
            <v xml:space="preserve"> </v>
          </cell>
          <cell r="B5475" t="str">
            <v xml:space="preserve"> </v>
          </cell>
          <cell r="C5475" t="str">
            <v xml:space="preserve">"Население" в т.ч. "Жилзаказчик" </v>
          </cell>
          <cell r="D5475">
            <v>1226.9000000000001</v>
          </cell>
          <cell r="E5475">
            <v>7359</v>
          </cell>
          <cell r="F5475">
            <v>6204</v>
          </cell>
          <cell r="H5475">
            <v>1.19</v>
          </cell>
          <cell r="L5475">
            <v>0.102451</v>
          </cell>
          <cell r="P5475">
            <v>149.577</v>
          </cell>
          <cell r="Q5475">
            <v>162.77600000000001</v>
          </cell>
          <cell r="R5475">
            <v>162.77600000000001</v>
          </cell>
        </row>
        <row r="5476">
          <cell r="A5476" t="str">
            <v xml:space="preserve"> </v>
          </cell>
          <cell r="B5476" t="str">
            <v xml:space="preserve"> </v>
          </cell>
          <cell r="C5476" t="str">
            <v xml:space="preserve">Жилзаказчик </v>
          </cell>
          <cell r="D5476">
            <v>1226.9000000000001</v>
          </cell>
          <cell r="E5476">
            <v>7359</v>
          </cell>
          <cell r="F5476">
            <v>6204</v>
          </cell>
          <cell r="H5476">
            <v>1.19</v>
          </cell>
          <cell r="L5476">
            <v>0.102451</v>
          </cell>
          <cell r="P5476">
            <v>149.577</v>
          </cell>
          <cell r="Q5476">
            <v>162.77600000000001</v>
          </cell>
          <cell r="R5476">
            <v>162.77600000000001</v>
          </cell>
        </row>
        <row r="5477">
          <cell r="A5477" t="str">
            <v xml:space="preserve"> </v>
          </cell>
          <cell r="B5477" t="str">
            <v xml:space="preserve"> </v>
          </cell>
          <cell r="C5477" t="str">
            <v xml:space="preserve">Прочие </v>
          </cell>
          <cell r="D5477">
            <v>1283.17</v>
          </cell>
          <cell r="E5477">
            <v>4149</v>
          </cell>
          <cell r="F5477">
            <v>4671.3999999999996</v>
          </cell>
          <cell r="H5477">
            <v>1.19</v>
          </cell>
          <cell r="L5477">
            <v>4.3106999999999999E-2</v>
          </cell>
          <cell r="P5477">
            <v>62.936</v>
          </cell>
          <cell r="Q5477">
            <v>0</v>
          </cell>
          <cell r="R5477">
            <v>62.936</v>
          </cell>
        </row>
        <row r="5478">
          <cell r="A5478" t="str">
            <v>Тепловые потери в наружных сетях потребителей</v>
          </cell>
          <cell r="H5478">
            <v>1.19</v>
          </cell>
        </row>
        <row r="5479">
          <cell r="A5479" t="str">
            <v xml:space="preserve">Седина 128 </v>
          </cell>
          <cell r="B5479" t="str">
            <v xml:space="preserve">Седина 128 Прогимназия 103 </v>
          </cell>
          <cell r="C5479" t="str">
            <v xml:space="preserve">Бюджет </v>
          </cell>
          <cell r="D5479">
            <v>946.67</v>
          </cell>
          <cell r="E5479">
            <v>29202</v>
          </cell>
          <cell r="F5479">
            <v>4260</v>
          </cell>
          <cell r="G5479">
            <v>0.38</v>
          </cell>
          <cell r="H5479">
            <v>1.19</v>
          </cell>
          <cell r="I5479">
            <v>4.5999999999999996</v>
          </cell>
          <cell r="J5479" t="str">
            <v xml:space="preserve"> </v>
          </cell>
          <cell r="K5479">
            <v>167</v>
          </cell>
          <cell r="L5479">
            <v>7.9150000000000012E-2</v>
          </cell>
          <cell r="M5479">
            <v>-19</v>
          </cell>
          <cell r="N5479">
            <v>20</v>
          </cell>
          <cell r="O5479">
            <v>1</v>
          </cell>
          <cell r="P5479">
            <v>125.901</v>
          </cell>
          <cell r="Q5479">
            <v>0</v>
          </cell>
          <cell r="R5479">
            <v>125.901</v>
          </cell>
        </row>
        <row r="5480">
          <cell r="A5480" t="str">
            <v xml:space="preserve">Седина 128 </v>
          </cell>
          <cell r="B5480" t="str">
            <v xml:space="preserve">Седина 128 д/сад 103 прачечн </v>
          </cell>
          <cell r="C5480" t="str">
            <v xml:space="preserve">Бюджет </v>
          </cell>
          <cell r="D5480">
            <v>61.6</v>
          </cell>
          <cell r="E5480">
            <v>0</v>
          </cell>
          <cell r="F5480">
            <v>277.2</v>
          </cell>
          <cell r="G5480">
            <v>0.38</v>
          </cell>
          <cell r="H5480">
            <v>1.19</v>
          </cell>
          <cell r="I5480">
            <v>4.5999999999999996</v>
          </cell>
          <cell r="J5480" t="str">
            <v xml:space="preserve"> </v>
          </cell>
          <cell r="K5480">
            <v>167</v>
          </cell>
          <cell r="L5480">
            <v>4.4900000000000001E-3</v>
          </cell>
          <cell r="M5480">
            <v>-19</v>
          </cell>
          <cell r="N5480">
            <v>15</v>
          </cell>
          <cell r="O5480">
            <v>1</v>
          </cell>
          <cell r="P5480">
            <v>5.5449999999999999</v>
          </cell>
          <cell r="Q5480">
            <v>0</v>
          </cell>
          <cell r="R5480">
            <v>5.5449999999999999</v>
          </cell>
        </row>
        <row r="5481">
          <cell r="A5481" t="str">
            <v xml:space="preserve">Итого по котельной </v>
          </cell>
          <cell r="B5481" t="str">
            <v xml:space="preserve">собственное ---------------------------- </v>
          </cell>
          <cell r="C5481" t="str">
            <v xml:space="preserve">По всем группам </v>
          </cell>
          <cell r="D5481">
            <v>1008.27</v>
          </cell>
          <cell r="E5481">
            <v>29202</v>
          </cell>
          <cell r="F5481">
            <v>4537.2</v>
          </cell>
          <cell r="H5481">
            <v>1.19</v>
          </cell>
          <cell r="L5481">
            <v>8.3640000000000006E-2</v>
          </cell>
          <cell r="P5481">
            <v>131.446</v>
          </cell>
          <cell r="Q5481">
            <v>0</v>
          </cell>
          <cell r="R5481">
            <v>131.446</v>
          </cell>
        </row>
        <row r="5482">
          <cell r="A5482" t="str">
            <v xml:space="preserve"> </v>
          </cell>
          <cell r="B5482" t="str">
            <v xml:space="preserve"> </v>
          </cell>
          <cell r="C5482" t="str">
            <v xml:space="preserve">Бюджет </v>
          </cell>
          <cell r="D5482">
            <v>1008.27</v>
          </cell>
          <cell r="E5482">
            <v>29202</v>
          </cell>
          <cell r="F5482">
            <v>4537.2</v>
          </cell>
          <cell r="H5482">
            <v>1.19</v>
          </cell>
          <cell r="L5482">
            <v>8.3640000000000006E-2</v>
          </cell>
          <cell r="P5482">
            <v>131.446</v>
          </cell>
          <cell r="Q5482">
            <v>0</v>
          </cell>
          <cell r="R5482">
            <v>131.446</v>
          </cell>
        </row>
        <row r="5483">
          <cell r="A5483" t="str">
            <v xml:space="preserve">Седина 204 </v>
          </cell>
          <cell r="B5483" t="str">
            <v xml:space="preserve">Седина 204 "Г" БАКТЕР ЛАБОР </v>
          </cell>
          <cell r="C5483" t="str">
            <v xml:space="preserve">Бюджет </v>
          </cell>
          <cell r="D5483">
            <v>538.88</v>
          </cell>
          <cell r="E5483">
            <v>0</v>
          </cell>
          <cell r="F5483">
            <v>2424.98</v>
          </cell>
          <cell r="G5483">
            <v>0.4</v>
          </cell>
          <cell r="H5483">
            <v>1.19</v>
          </cell>
          <cell r="I5483">
            <v>4.5999999999999996</v>
          </cell>
          <cell r="J5483" t="str">
            <v xml:space="preserve"> </v>
          </cell>
          <cell r="K5483">
            <v>167</v>
          </cell>
          <cell r="L5483">
            <v>4.7426999999999997E-2</v>
          </cell>
          <cell r="M5483">
            <v>-19</v>
          </cell>
          <cell r="N5483">
            <v>20</v>
          </cell>
          <cell r="O5483">
            <v>1</v>
          </cell>
          <cell r="P5483">
            <v>75.438999999999993</v>
          </cell>
          <cell r="Q5483">
            <v>0</v>
          </cell>
          <cell r="R5483">
            <v>75.438999999999993</v>
          </cell>
        </row>
        <row r="5484">
          <cell r="A5484" t="str">
            <v xml:space="preserve">Седина 204 </v>
          </cell>
          <cell r="B5484" t="str">
            <v xml:space="preserve">Седина 204 Б прием покой </v>
          </cell>
          <cell r="C5484" t="str">
            <v xml:space="preserve">Бюджет </v>
          </cell>
          <cell r="D5484">
            <v>592.89</v>
          </cell>
          <cell r="E5484">
            <v>0</v>
          </cell>
          <cell r="F5484">
            <v>2668</v>
          </cell>
          <cell r="G5484">
            <v>0.4</v>
          </cell>
          <cell r="H5484">
            <v>1.19</v>
          </cell>
          <cell r="I5484">
            <v>4.5999999999999996</v>
          </cell>
          <cell r="J5484" t="str">
            <v xml:space="preserve"> </v>
          </cell>
          <cell r="K5484">
            <v>167</v>
          </cell>
          <cell r="L5484">
            <v>5.2180000000000004E-2</v>
          </cell>
          <cell r="M5484">
            <v>-19</v>
          </cell>
          <cell r="N5484">
            <v>20</v>
          </cell>
          <cell r="O5484">
            <v>1</v>
          </cell>
          <cell r="P5484">
            <v>83</v>
          </cell>
          <cell r="Q5484">
            <v>0</v>
          </cell>
          <cell r="R5484">
            <v>83</v>
          </cell>
        </row>
        <row r="5485">
          <cell r="A5485" t="str">
            <v xml:space="preserve">Седина 204 </v>
          </cell>
          <cell r="B5485" t="str">
            <v xml:space="preserve">Седина 204 В 1 Аудитория </v>
          </cell>
          <cell r="C5485" t="str">
            <v xml:space="preserve">Бюджет </v>
          </cell>
          <cell r="D5485">
            <v>220.89</v>
          </cell>
          <cell r="E5485">
            <v>0</v>
          </cell>
          <cell r="F5485">
            <v>994.02</v>
          </cell>
          <cell r="G5485">
            <v>0.35</v>
          </cell>
          <cell r="H5485">
            <v>1.19</v>
          </cell>
          <cell r="I5485">
            <v>4.5999999999999996</v>
          </cell>
          <cell r="J5485" t="str">
            <v xml:space="preserve"> </v>
          </cell>
          <cell r="K5485">
            <v>167</v>
          </cell>
          <cell r="L5485">
            <v>1.5266E-2</v>
          </cell>
          <cell r="M5485">
            <v>-19</v>
          </cell>
          <cell r="N5485">
            <v>16</v>
          </cell>
          <cell r="O5485">
            <v>1</v>
          </cell>
          <cell r="P5485">
            <v>20.065000000000001</v>
          </cell>
          <cell r="Q5485">
            <v>0</v>
          </cell>
          <cell r="R5485">
            <v>20.065000000000001</v>
          </cell>
        </row>
        <row r="5486">
          <cell r="A5486" t="str">
            <v xml:space="preserve">Седина 204 </v>
          </cell>
          <cell r="B5486" t="str">
            <v xml:space="preserve">Седина 204 КУХНЯ </v>
          </cell>
          <cell r="C5486" t="str">
            <v xml:space="preserve">Бюджет </v>
          </cell>
          <cell r="D5486">
            <v>150.44</v>
          </cell>
          <cell r="E5486">
            <v>0</v>
          </cell>
          <cell r="F5486">
            <v>676.98</v>
          </cell>
          <cell r="G5486">
            <v>0.35</v>
          </cell>
          <cell r="H5486">
            <v>1.19</v>
          </cell>
          <cell r="I5486">
            <v>4.5999999999999996</v>
          </cell>
          <cell r="J5486" t="str">
            <v xml:space="preserve"> </v>
          </cell>
          <cell r="K5486">
            <v>167</v>
          </cell>
          <cell r="L5486">
            <v>1.0397E-2</v>
          </cell>
          <cell r="M5486">
            <v>-19</v>
          </cell>
          <cell r="N5486">
            <v>16</v>
          </cell>
          <cell r="O5486">
            <v>1</v>
          </cell>
          <cell r="P5486">
            <v>13.666</v>
          </cell>
          <cell r="Q5486">
            <v>0</v>
          </cell>
          <cell r="R5486">
            <v>13.666</v>
          </cell>
        </row>
        <row r="5487">
          <cell r="A5487" t="str">
            <v xml:space="preserve">Седина 204 </v>
          </cell>
          <cell r="B5487" t="str">
            <v xml:space="preserve">Седина 204 Л"3"1 РЕНГЕНКАБ </v>
          </cell>
          <cell r="C5487" t="str">
            <v xml:space="preserve">Бюджет </v>
          </cell>
          <cell r="D5487">
            <v>86</v>
          </cell>
          <cell r="E5487">
            <v>0</v>
          </cell>
          <cell r="F5487">
            <v>387.01</v>
          </cell>
          <cell r="G5487">
            <v>0.4</v>
          </cell>
          <cell r="H5487">
            <v>1.19</v>
          </cell>
          <cell r="I5487">
            <v>4.5999999999999996</v>
          </cell>
          <cell r="J5487" t="str">
            <v xml:space="preserve"> </v>
          </cell>
          <cell r="K5487">
            <v>167</v>
          </cell>
          <cell r="L5487">
            <v>7.5689999999999993E-3</v>
          </cell>
          <cell r="M5487">
            <v>-19</v>
          </cell>
          <cell r="N5487">
            <v>20</v>
          </cell>
          <cell r="O5487">
            <v>1</v>
          </cell>
          <cell r="P5487">
            <v>12.039</v>
          </cell>
          <cell r="Q5487">
            <v>0</v>
          </cell>
          <cell r="R5487">
            <v>12.039</v>
          </cell>
        </row>
        <row r="5488">
          <cell r="A5488" t="str">
            <v xml:space="preserve">Седина 204 </v>
          </cell>
          <cell r="B5488" t="str">
            <v xml:space="preserve">Седина 204 Л"Ж"ЛАБОР МИКРОБИОЛ </v>
          </cell>
          <cell r="C5488" t="str">
            <v xml:space="preserve">Бюджет </v>
          </cell>
          <cell r="D5488">
            <v>201.65</v>
          </cell>
          <cell r="E5488">
            <v>0</v>
          </cell>
          <cell r="F5488">
            <v>907.42</v>
          </cell>
          <cell r="G5488">
            <v>0.4</v>
          </cell>
          <cell r="H5488">
            <v>1.19</v>
          </cell>
          <cell r="I5488">
            <v>4.5999999999999996</v>
          </cell>
          <cell r="J5488" t="str">
            <v xml:space="preserve"> </v>
          </cell>
          <cell r="K5488">
            <v>167</v>
          </cell>
          <cell r="L5488">
            <v>1.7746999999999999E-2</v>
          </cell>
          <cell r="M5488">
            <v>-19</v>
          </cell>
          <cell r="N5488">
            <v>20</v>
          </cell>
          <cell r="O5488">
            <v>1</v>
          </cell>
          <cell r="P5488">
            <v>28.228999999999999</v>
          </cell>
          <cell r="Q5488">
            <v>0</v>
          </cell>
          <cell r="R5488">
            <v>28.228999999999999</v>
          </cell>
        </row>
        <row r="5489">
          <cell r="A5489" t="str">
            <v xml:space="preserve">Седина 204 </v>
          </cell>
          <cell r="B5489" t="str">
            <v xml:space="preserve">Седина 204 Л"Н" ЛЕЧЕБ КОР 1,2 бокс </v>
          </cell>
          <cell r="C5489" t="str">
            <v xml:space="preserve">Бюджет </v>
          </cell>
          <cell r="D5489">
            <v>1842</v>
          </cell>
          <cell r="E5489">
            <v>0</v>
          </cell>
          <cell r="F5489">
            <v>8289</v>
          </cell>
          <cell r="G5489">
            <v>0.4</v>
          </cell>
          <cell r="H5489">
            <v>1.19</v>
          </cell>
          <cell r="I5489">
            <v>4.5999999999999996</v>
          </cell>
          <cell r="J5489" t="str">
            <v xml:space="preserve"> </v>
          </cell>
          <cell r="K5489">
            <v>167</v>
          </cell>
          <cell r="L5489">
            <v>0.16211399999999998</v>
          </cell>
          <cell r="M5489">
            <v>-19</v>
          </cell>
          <cell r="N5489">
            <v>20</v>
          </cell>
          <cell r="O5489">
            <v>1</v>
          </cell>
          <cell r="P5489">
            <v>257.86599999999999</v>
          </cell>
          <cell r="Q5489">
            <v>0</v>
          </cell>
          <cell r="R5489">
            <v>257.86599999999999</v>
          </cell>
        </row>
        <row r="5490">
          <cell r="A5490" t="str">
            <v xml:space="preserve">Седина 204 </v>
          </cell>
          <cell r="B5490" t="str">
            <v xml:space="preserve">Седина 204 Л"П"ЛЕЧЕБН КОРП 3 бокс </v>
          </cell>
          <cell r="C5490" t="str">
            <v xml:space="preserve">Бюджет </v>
          </cell>
          <cell r="D5490">
            <v>721.11</v>
          </cell>
          <cell r="E5490">
            <v>0</v>
          </cell>
          <cell r="F5490">
            <v>3245.01</v>
          </cell>
          <cell r="G5490">
            <v>0.4</v>
          </cell>
          <cell r="H5490">
            <v>1.19</v>
          </cell>
          <cell r="I5490">
            <v>4.5999999999999996</v>
          </cell>
          <cell r="J5490" t="str">
            <v xml:space="preserve"> </v>
          </cell>
          <cell r="K5490">
            <v>167</v>
          </cell>
          <cell r="L5490">
            <v>6.3464999999999994E-2</v>
          </cell>
          <cell r="M5490">
            <v>-19</v>
          </cell>
          <cell r="N5490">
            <v>20</v>
          </cell>
          <cell r="O5490">
            <v>1</v>
          </cell>
          <cell r="P5490">
            <v>100.95</v>
          </cell>
          <cell r="Q5490">
            <v>0</v>
          </cell>
          <cell r="R5490">
            <v>100.95</v>
          </cell>
        </row>
        <row r="5491">
          <cell r="A5491" t="str">
            <v xml:space="preserve">Седина 204 </v>
          </cell>
          <cell r="B5491" t="str">
            <v xml:space="preserve">Седина 204 Л"Ш"ЛЕЧЕБН КОРП 6 боксир </v>
          </cell>
          <cell r="C5491" t="str">
            <v xml:space="preserve">Бюджет </v>
          </cell>
          <cell r="D5491">
            <v>1178.28</v>
          </cell>
          <cell r="E5491">
            <v>0</v>
          </cell>
          <cell r="F5491">
            <v>5302.25</v>
          </cell>
          <cell r="G5491">
            <v>0.4</v>
          </cell>
          <cell r="H5491">
            <v>1.19</v>
          </cell>
          <cell r="I5491">
            <v>4.5999999999999996</v>
          </cell>
          <cell r="J5491" t="str">
            <v xml:space="preserve"> </v>
          </cell>
          <cell r="K5491">
            <v>167</v>
          </cell>
          <cell r="L5491">
            <v>0.1037</v>
          </cell>
          <cell r="M5491">
            <v>-19</v>
          </cell>
          <cell r="N5491">
            <v>20</v>
          </cell>
          <cell r="O5491">
            <v>1</v>
          </cell>
          <cell r="P5491">
            <v>164.95</v>
          </cell>
          <cell r="Q5491">
            <v>0</v>
          </cell>
          <cell r="R5491">
            <v>164.95</v>
          </cell>
        </row>
        <row r="5492">
          <cell r="A5492" t="str">
            <v xml:space="preserve">Седина 204 </v>
          </cell>
          <cell r="B5492" t="str">
            <v xml:space="preserve">Седина 204 насосная </v>
          </cell>
          <cell r="C5492" t="str">
            <v xml:space="preserve">Бюджет </v>
          </cell>
          <cell r="D5492">
            <v>50.43</v>
          </cell>
          <cell r="E5492">
            <v>0</v>
          </cell>
          <cell r="F5492">
            <v>246.95</v>
          </cell>
          <cell r="G5492">
            <v>1.05</v>
          </cell>
          <cell r="H5492">
            <v>1.19</v>
          </cell>
          <cell r="I5492">
            <v>4.5999999999999996</v>
          </cell>
          <cell r="J5492" t="str">
            <v xml:space="preserve"> </v>
          </cell>
          <cell r="K5492">
            <v>167</v>
          </cell>
          <cell r="L5492">
            <v>1.1053E-2</v>
          </cell>
          <cell r="M5492">
            <v>-19</v>
          </cell>
          <cell r="N5492">
            <v>15</v>
          </cell>
          <cell r="O5492">
            <v>1</v>
          </cell>
          <cell r="P5492">
            <v>13.651</v>
          </cell>
          <cell r="Q5492">
            <v>0</v>
          </cell>
          <cell r="R5492">
            <v>13.651</v>
          </cell>
        </row>
        <row r="5493">
          <cell r="A5493" t="str">
            <v xml:space="preserve">Седина 204 </v>
          </cell>
          <cell r="B5493" t="str">
            <v xml:space="preserve">Седина 204 сан пропусник </v>
          </cell>
          <cell r="C5493" t="str">
            <v xml:space="preserve">Бюджет </v>
          </cell>
          <cell r="D5493">
            <v>95.74</v>
          </cell>
          <cell r="E5493">
            <v>0</v>
          </cell>
          <cell r="F5493">
            <v>443.5</v>
          </cell>
          <cell r="G5493">
            <v>0.4</v>
          </cell>
          <cell r="H5493">
            <v>1.19</v>
          </cell>
          <cell r="I5493">
            <v>4.5999999999999996</v>
          </cell>
          <cell r="J5493" t="str">
            <v xml:space="preserve"> </v>
          </cell>
          <cell r="K5493">
            <v>167</v>
          </cell>
          <cell r="L5493">
            <v>7.5619999999999993E-3</v>
          </cell>
          <cell r="M5493">
            <v>-19</v>
          </cell>
          <cell r="N5493">
            <v>15</v>
          </cell>
          <cell r="O5493">
            <v>1</v>
          </cell>
          <cell r="P5493">
            <v>9.34</v>
          </cell>
          <cell r="Q5493">
            <v>0</v>
          </cell>
          <cell r="R5493">
            <v>9.34</v>
          </cell>
        </row>
        <row r="5494">
          <cell r="A5494" t="str">
            <v xml:space="preserve">Седина 204 </v>
          </cell>
          <cell r="B5494" t="str">
            <v xml:space="preserve">Седина 204 склад </v>
          </cell>
          <cell r="C5494" t="str">
            <v xml:space="preserve">Бюджет </v>
          </cell>
          <cell r="D5494">
            <v>109.78</v>
          </cell>
          <cell r="E5494">
            <v>0</v>
          </cell>
          <cell r="F5494">
            <v>494</v>
          </cell>
          <cell r="G5494">
            <v>0.85</v>
          </cell>
          <cell r="H5494">
            <v>1.19</v>
          </cell>
          <cell r="I5494">
            <v>4.5999999999999996</v>
          </cell>
          <cell r="J5494" t="str">
            <v xml:space="preserve"> </v>
          </cell>
          <cell r="K5494">
            <v>167</v>
          </cell>
          <cell r="L5494">
            <v>1.9477999999999999E-2</v>
          </cell>
          <cell r="M5494">
            <v>-19</v>
          </cell>
          <cell r="N5494">
            <v>18</v>
          </cell>
          <cell r="O5494">
            <v>1</v>
          </cell>
          <cell r="P5494">
            <v>28.437000000000001</v>
          </cell>
          <cell r="Q5494">
            <v>0</v>
          </cell>
          <cell r="R5494">
            <v>28.437000000000001</v>
          </cell>
        </row>
        <row r="5495">
          <cell r="A5495" t="str">
            <v xml:space="preserve">Седина 204 </v>
          </cell>
          <cell r="B5495" t="str">
            <v xml:space="preserve">Седина 206 </v>
          </cell>
          <cell r="C5495" t="str">
            <v xml:space="preserve">Жилзаказчик </v>
          </cell>
          <cell r="D5495">
            <v>2946.1</v>
          </cell>
          <cell r="E5495">
            <v>14454</v>
          </cell>
          <cell r="F5495">
            <v>14449</v>
          </cell>
          <cell r="G5495">
            <v>0.37</v>
          </cell>
          <cell r="H5495">
            <v>1.19</v>
          </cell>
          <cell r="I5495">
            <v>4.5999999999999996</v>
          </cell>
          <cell r="J5495" t="str">
            <v xml:space="preserve">5 </v>
          </cell>
          <cell r="K5495">
            <v>167</v>
          </cell>
          <cell r="L5495">
            <v>0.24799000000000002</v>
          </cell>
          <cell r="M5495">
            <v>-19</v>
          </cell>
          <cell r="N5495">
            <v>18</v>
          </cell>
          <cell r="O5495">
            <v>1</v>
          </cell>
          <cell r="P5495">
            <v>362.06099999999998</v>
          </cell>
          <cell r="Q5495">
            <v>293.14699999999999</v>
          </cell>
          <cell r="R5495">
            <v>293.14699999999999</v>
          </cell>
        </row>
        <row r="5496">
          <cell r="A5496" t="str">
            <v xml:space="preserve">Седина 204 </v>
          </cell>
          <cell r="B5496" t="str">
            <v xml:space="preserve">Седина,204 центр СПИД </v>
          </cell>
          <cell r="C5496" t="str">
            <v xml:space="preserve">Прочие </v>
          </cell>
          <cell r="D5496">
            <v>4844</v>
          </cell>
          <cell r="E5496">
            <v>16485</v>
          </cell>
          <cell r="F5496">
            <v>16485</v>
          </cell>
          <cell r="G5496">
            <v>0</v>
          </cell>
          <cell r="H5496">
            <v>1.19</v>
          </cell>
          <cell r="I5496">
            <v>4.5999999999999996</v>
          </cell>
          <cell r="J5496" t="str">
            <v xml:space="preserve"> </v>
          </cell>
          <cell r="K5496">
            <v>167</v>
          </cell>
          <cell r="L5496">
            <v>0.13043099999999999</v>
          </cell>
          <cell r="M5496">
            <v>-19</v>
          </cell>
          <cell r="N5496">
            <v>18</v>
          </cell>
          <cell r="O5496">
            <v>1</v>
          </cell>
          <cell r="P5496">
            <v>190.42699999999999</v>
          </cell>
          <cell r="Q5496">
            <v>0</v>
          </cell>
          <cell r="R5496">
            <v>190.42699999999999</v>
          </cell>
        </row>
        <row r="5497">
          <cell r="A5497" t="str">
            <v xml:space="preserve">Седина 204 </v>
          </cell>
          <cell r="B5497" t="str">
            <v xml:space="preserve">Седина 204 ЦЕНТР СПИД </v>
          </cell>
          <cell r="C5497" t="str">
            <v xml:space="preserve">Бюджет </v>
          </cell>
          <cell r="D5497">
            <v>351.32</v>
          </cell>
          <cell r="E5497">
            <v>0</v>
          </cell>
          <cell r="F5497">
            <v>1580.96</v>
          </cell>
          <cell r="G5497">
            <v>0.4</v>
          </cell>
          <cell r="H5497">
            <v>1.19</v>
          </cell>
          <cell r="I5497">
            <v>4.5999999999999996</v>
          </cell>
          <cell r="J5497" t="str">
            <v xml:space="preserve"> </v>
          </cell>
          <cell r="K5497">
            <v>167</v>
          </cell>
          <cell r="L5497">
            <v>3.0920000000000003E-2</v>
          </cell>
          <cell r="M5497">
            <v>-19</v>
          </cell>
          <cell r="N5497">
            <v>20</v>
          </cell>
          <cell r="O5497">
            <v>1</v>
          </cell>
          <cell r="P5497">
            <v>49.182000000000002</v>
          </cell>
          <cell r="Q5497">
            <v>0</v>
          </cell>
          <cell r="R5497">
            <v>49.182000000000002</v>
          </cell>
        </row>
        <row r="5498">
          <cell r="A5498" t="str">
            <v xml:space="preserve">Итого по котельной </v>
          </cell>
          <cell r="B5498" t="str">
            <v xml:space="preserve">собственное ---------------------------- </v>
          </cell>
          <cell r="C5498" t="str">
            <v xml:space="preserve">По всем группам </v>
          </cell>
          <cell r="D5498">
            <v>13929.509999999998</v>
          </cell>
          <cell r="E5498">
            <v>30939</v>
          </cell>
          <cell r="F5498">
            <v>58594.080000000002</v>
          </cell>
          <cell r="H5498">
            <v>1.19</v>
          </cell>
          <cell r="L5498">
            <v>0.92729899999999998</v>
          </cell>
          <cell r="P5498">
            <v>1409.3019999999999</v>
          </cell>
          <cell r="Q5498">
            <v>293.14699999999999</v>
          </cell>
          <cell r="R5498">
            <v>1340.3879999999999</v>
          </cell>
        </row>
        <row r="5499">
          <cell r="A5499" t="str">
            <v xml:space="preserve"> </v>
          </cell>
          <cell r="B5499" t="str">
            <v xml:space="preserve"> </v>
          </cell>
          <cell r="C5499" t="str">
            <v xml:space="preserve">Бюджет </v>
          </cell>
          <cell r="D5499">
            <v>6139.4099999999989</v>
          </cell>
          <cell r="E5499">
            <v>0</v>
          </cell>
          <cell r="F5499">
            <v>27660.080000000002</v>
          </cell>
          <cell r="H5499">
            <v>1.19</v>
          </cell>
          <cell r="L5499">
            <v>0.54887799999999998</v>
          </cell>
          <cell r="P5499">
            <v>856.81399999999996</v>
          </cell>
          <cell r="Q5499">
            <v>0</v>
          </cell>
          <cell r="R5499">
            <v>856.81399999999996</v>
          </cell>
        </row>
        <row r="5500">
          <cell r="A5500" t="str">
            <v xml:space="preserve"> </v>
          </cell>
          <cell r="B5500" t="str">
            <v xml:space="preserve"> </v>
          </cell>
          <cell r="C5500" t="str">
            <v xml:space="preserve">"Население" в т.ч. "Жилзаказчик" </v>
          </cell>
          <cell r="D5500">
            <v>2946.1</v>
          </cell>
          <cell r="E5500">
            <v>14454</v>
          </cell>
          <cell r="F5500">
            <v>14449</v>
          </cell>
          <cell r="H5500">
            <v>1.19</v>
          </cell>
          <cell r="L5500">
            <v>0.24799000000000002</v>
          </cell>
          <cell r="P5500">
            <v>362.06099999999998</v>
          </cell>
          <cell r="Q5500">
            <v>293.14699999999999</v>
          </cell>
          <cell r="R5500">
            <v>293.14699999999999</v>
          </cell>
        </row>
        <row r="5501">
          <cell r="A5501" t="str">
            <v xml:space="preserve"> </v>
          </cell>
          <cell r="B5501" t="str">
            <v xml:space="preserve"> </v>
          </cell>
          <cell r="C5501" t="str">
            <v xml:space="preserve">Жилзаказчик </v>
          </cell>
          <cell r="D5501">
            <v>2946.1</v>
          </cell>
          <cell r="E5501">
            <v>14454</v>
          </cell>
          <cell r="F5501">
            <v>14449</v>
          </cell>
          <cell r="H5501">
            <v>1.19</v>
          </cell>
          <cell r="L5501">
            <v>0.24799000000000002</v>
          </cell>
          <cell r="P5501">
            <v>362.06099999999998</v>
          </cell>
          <cell r="Q5501">
            <v>293.14699999999999</v>
          </cell>
          <cell r="R5501">
            <v>293.14699999999999</v>
          </cell>
        </row>
        <row r="5502">
          <cell r="A5502" t="str">
            <v xml:space="preserve"> </v>
          </cell>
          <cell r="B5502" t="str">
            <v xml:space="preserve"> </v>
          </cell>
          <cell r="C5502" t="str">
            <v xml:space="preserve">Прочие </v>
          </cell>
          <cell r="D5502">
            <v>4844</v>
          </cell>
          <cell r="E5502">
            <v>16485</v>
          </cell>
          <cell r="F5502">
            <v>16485</v>
          </cell>
          <cell r="H5502">
            <v>1.19</v>
          </cell>
          <cell r="L5502">
            <v>0.13043099999999999</v>
          </cell>
          <cell r="P5502">
            <v>190.42699999999999</v>
          </cell>
          <cell r="Q5502">
            <v>0</v>
          </cell>
          <cell r="R5502">
            <v>190.42699999999999</v>
          </cell>
        </row>
        <row r="5503">
          <cell r="A5503" t="str">
            <v>Тепловые потери в наружных сетях потребителей</v>
          </cell>
          <cell r="H5503">
            <v>1.19</v>
          </cell>
        </row>
        <row r="5504">
          <cell r="A5504" t="str">
            <v xml:space="preserve">Славянск.65 </v>
          </cell>
          <cell r="B5504" t="str">
            <v xml:space="preserve">Славянская 65 гараж школа-интернат </v>
          </cell>
          <cell r="C5504" t="str">
            <v xml:space="preserve">Бюджет </v>
          </cell>
          <cell r="D5504">
            <v>122.7</v>
          </cell>
          <cell r="E5504">
            <v>0</v>
          </cell>
          <cell r="F5504">
            <v>552.16</v>
          </cell>
          <cell r="G5504">
            <v>0.7</v>
          </cell>
          <cell r="H5504">
            <v>1.19</v>
          </cell>
          <cell r="I5504">
            <v>4.5999999999999996</v>
          </cell>
          <cell r="J5504" t="str">
            <v xml:space="preserve"> </v>
          </cell>
          <cell r="K5504">
            <v>167</v>
          </cell>
          <cell r="L5504">
            <v>1.6960000000000003E-2</v>
          </cell>
          <cell r="M5504">
            <v>-19</v>
          </cell>
          <cell r="N5504">
            <v>16</v>
          </cell>
          <cell r="O5504">
            <v>1</v>
          </cell>
          <cell r="P5504">
            <v>22.292000000000002</v>
          </cell>
          <cell r="Q5504">
            <v>0</v>
          </cell>
          <cell r="R5504">
            <v>22.292000000000002</v>
          </cell>
        </row>
        <row r="5505">
          <cell r="A5505" t="str">
            <v xml:space="preserve">Славянск.65 </v>
          </cell>
          <cell r="B5505" t="str">
            <v xml:space="preserve">Славянская 65 глав.зд.школа-интернат </v>
          </cell>
          <cell r="C5505" t="str">
            <v xml:space="preserve">Бюджет </v>
          </cell>
          <cell r="D5505">
            <v>5516.18</v>
          </cell>
          <cell r="E5505">
            <v>24752</v>
          </cell>
          <cell r="F5505">
            <v>24822.799999999999</v>
          </cell>
          <cell r="G5505">
            <v>0.33</v>
          </cell>
          <cell r="H5505">
            <v>1.19</v>
          </cell>
          <cell r="I5505">
            <v>4.5999999999999996</v>
          </cell>
          <cell r="J5505" t="str">
            <v xml:space="preserve"> </v>
          </cell>
          <cell r="K5505">
            <v>167</v>
          </cell>
          <cell r="L5505">
            <v>0.35944000000000004</v>
          </cell>
          <cell r="M5505">
            <v>-19</v>
          </cell>
          <cell r="N5505">
            <v>16</v>
          </cell>
          <cell r="O5505">
            <v>1</v>
          </cell>
          <cell r="P5505">
            <v>472.43900000000002</v>
          </cell>
          <cell r="Q5505">
            <v>0</v>
          </cell>
          <cell r="R5505">
            <v>472.43900000000002</v>
          </cell>
        </row>
        <row r="5506">
          <cell r="A5506" t="str">
            <v xml:space="preserve">Славянск.65 </v>
          </cell>
          <cell r="B5506" t="str">
            <v xml:space="preserve">Славянская 65 медпункт школа-интернат </v>
          </cell>
          <cell r="C5506" t="str">
            <v xml:space="preserve">Бюджет </v>
          </cell>
          <cell r="D5506">
            <v>196</v>
          </cell>
          <cell r="E5506">
            <v>779</v>
          </cell>
          <cell r="F5506">
            <v>884.25</v>
          </cell>
          <cell r="G5506">
            <v>0.4</v>
          </cell>
          <cell r="H5506">
            <v>1.19</v>
          </cell>
          <cell r="I5506">
            <v>4.5999999999999996</v>
          </cell>
          <cell r="J5506" t="str">
            <v xml:space="preserve"> </v>
          </cell>
          <cell r="K5506">
            <v>167</v>
          </cell>
          <cell r="L5506">
            <v>1.5520000000000001E-2</v>
          </cell>
          <cell r="M5506">
            <v>-19</v>
          </cell>
          <cell r="N5506">
            <v>16</v>
          </cell>
          <cell r="O5506">
            <v>1</v>
          </cell>
          <cell r="P5506">
            <v>20.399000000000001</v>
          </cell>
          <cell r="Q5506">
            <v>0</v>
          </cell>
          <cell r="R5506">
            <v>20.399000000000001</v>
          </cell>
        </row>
        <row r="5507">
          <cell r="A5507" t="str">
            <v xml:space="preserve">Славянск.65 </v>
          </cell>
          <cell r="B5507" t="str">
            <v xml:space="preserve">Славянская 65 склад школа-интернат </v>
          </cell>
          <cell r="C5507" t="str">
            <v xml:space="preserve">Бюджет </v>
          </cell>
          <cell r="D5507">
            <v>137.94999999999999</v>
          </cell>
          <cell r="E5507">
            <v>0</v>
          </cell>
          <cell r="F5507">
            <v>620.79</v>
          </cell>
          <cell r="G5507">
            <v>0.5</v>
          </cell>
          <cell r="H5507">
            <v>1.19</v>
          </cell>
          <cell r="I5507">
            <v>4.5999999999999996</v>
          </cell>
          <cell r="J5507" t="str">
            <v xml:space="preserve"> </v>
          </cell>
          <cell r="K5507">
            <v>167</v>
          </cell>
          <cell r="L5507">
            <v>1.3620000000000002E-2</v>
          </cell>
          <cell r="M5507">
            <v>-19</v>
          </cell>
          <cell r="N5507">
            <v>16</v>
          </cell>
          <cell r="O5507">
            <v>1</v>
          </cell>
          <cell r="P5507">
            <v>17.902000000000001</v>
          </cell>
          <cell r="Q5507">
            <v>0</v>
          </cell>
          <cell r="R5507">
            <v>17.902000000000001</v>
          </cell>
        </row>
        <row r="5508">
          <cell r="A5508" t="str">
            <v xml:space="preserve">Славянск.65 </v>
          </cell>
          <cell r="B5508" t="str">
            <v xml:space="preserve">Славянская 65 столовая </v>
          </cell>
          <cell r="C5508" t="str">
            <v xml:space="preserve">Бюджет </v>
          </cell>
          <cell r="D5508">
            <v>403.14</v>
          </cell>
          <cell r="E5508">
            <v>0</v>
          </cell>
          <cell r="F5508">
            <v>1411.01</v>
          </cell>
          <cell r="G5508">
            <v>0.35</v>
          </cell>
          <cell r="H5508">
            <v>1.19</v>
          </cell>
          <cell r="I5508">
            <v>4.5999999999999996</v>
          </cell>
          <cell r="J5508" t="str">
            <v xml:space="preserve"> </v>
          </cell>
          <cell r="K5508">
            <v>167</v>
          </cell>
          <cell r="L5508">
            <v>2.1670000000000002E-2</v>
          </cell>
          <cell r="M5508">
            <v>-19</v>
          </cell>
          <cell r="N5508">
            <v>16</v>
          </cell>
          <cell r="O5508">
            <v>1</v>
          </cell>
          <cell r="P5508">
            <v>28.483000000000001</v>
          </cell>
          <cell r="Q5508">
            <v>0</v>
          </cell>
          <cell r="R5508">
            <v>28.483000000000001</v>
          </cell>
        </row>
        <row r="5509">
          <cell r="A5509" t="str">
            <v xml:space="preserve">Славянск.65 </v>
          </cell>
          <cell r="B5509" t="str">
            <v xml:space="preserve">Крымская 59 ж/д </v>
          </cell>
          <cell r="C5509" t="str">
            <v xml:space="preserve">Население </v>
          </cell>
          <cell r="D5509">
            <v>3183.2</v>
          </cell>
          <cell r="E5509">
            <v>5</v>
          </cell>
          <cell r="F5509">
            <v>11414.24</v>
          </cell>
          <cell r="G5509">
            <v>0.38</v>
          </cell>
          <cell r="H5509">
            <v>1.19</v>
          </cell>
          <cell r="I5509">
            <v>4.5999999999999996</v>
          </cell>
          <cell r="J5509" t="str">
            <v xml:space="preserve">5 </v>
          </cell>
          <cell r="K5509">
            <v>167</v>
          </cell>
          <cell r="L5509">
            <v>0.20119899999999999</v>
          </cell>
          <cell r="M5509">
            <v>-19</v>
          </cell>
          <cell r="N5509">
            <v>18</v>
          </cell>
          <cell r="O5509">
            <v>1</v>
          </cell>
          <cell r="P5509">
            <v>293.74700000000001</v>
          </cell>
          <cell r="Q5509">
            <v>316.74099999999999</v>
          </cell>
          <cell r="R5509">
            <v>316.74099999999999</v>
          </cell>
        </row>
        <row r="5510">
          <cell r="A5510" t="str">
            <v xml:space="preserve">Славянск.65 </v>
          </cell>
          <cell r="B5510" t="str">
            <v xml:space="preserve">Крымская 61 ж/д </v>
          </cell>
          <cell r="C5510" t="str">
            <v xml:space="preserve">Население </v>
          </cell>
          <cell r="D5510">
            <v>3180.8</v>
          </cell>
          <cell r="E5510">
            <v>5</v>
          </cell>
          <cell r="F5510">
            <v>13469.5</v>
          </cell>
          <cell r="G5510">
            <v>0.37</v>
          </cell>
          <cell r="H5510">
            <v>1.19</v>
          </cell>
          <cell r="I5510">
            <v>4.5999999999999996</v>
          </cell>
          <cell r="J5510" t="str">
            <v xml:space="preserve">5 </v>
          </cell>
          <cell r="K5510">
            <v>167</v>
          </cell>
          <cell r="L5510">
            <v>0.231179</v>
          </cell>
          <cell r="M5510">
            <v>-19</v>
          </cell>
          <cell r="N5510">
            <v>18</v>
          </cell>
          <cell r="O5510">
            <v>1</v>
          </cell>
          <cell r="P5510">
            <v>337.51600000000002</v>
          </cell>
          <cell r="Q5510">
            <v>316.49799999999999</v>
          </cell>
          <cell r="R5510">
            <v>316.49799999999999</v>
          </cell>
        </row>
        <row r="5511">
          <cell r="A5511" t="str">
            <v xml:space="preserve">Славянск.65 </v>
          </cell>
          <cell r="B5511" t="str">
            <v xml:space="preserve">Славянская 28 МУК "ЦКД ПВО" </v>
          </cell>
          <cell r="C5511" t="str">
            <v xml:space="preserve">Бюджет </v>
          </cell>
          <cell r="D5511">
            <v>2267.25</v>
          </cell>
          <cell r="E5511">
            <v>0</v>
          </cell>
          <cell r="F5511">
            <v>10821</v>
          </cell>
          <cell r="G5511">
            <v>0.30000000000000004</v>
          </cell>
          <cell r="H5511">
            <v>1.19</v>
          </cell>
          <cell r="I5511">
            <v>4.5999999999999996</v>
          </cell>
          <cell r="J5511" t="str">
            <v xml:space="preserve"> </v>
          </cell>
          <cell r="K5511">
            <v>167</v>
          </cell>
          <cell r="L5511">
            <v>0.13430599999999998</v>
          </cell>
          <cell r="M5511">
            <v>-19</v>
          </cell>
          <cell r="N5511">
            <v>14</v>
          </cell>
          <cell r="O5511">
            <v>1</v>
          </cell>
          <cell r="P5511">
            <v>154.60400000000001</v>
          </cell>
          <cell r="Q5511">
            <v>0</v>
          </cell>
          <cell r="R5511">
            <v>154.60400000000001</v>
          </cell>
        </row>
        <row r="5512">
          <cell r="A5512" t="str">
            <v xml:space="preserve">Славянск.65 </v>
          </cell>
          <cell r="B5512" t="str">
            <v xml:space="preserve">Славянская 28 зрительный зал </v>
          </cell>
          <cell r="C5512" t="str">
            <v xml:space="preserve">Бюджет </v>
          </cell>
          <cell r="D5512">
            <v>702</v>
          </cell>
          <cell r="E5512">
            <v>0</v>
          </cell>
          <cell r="F5512">
            <v>7767</v>
          </cell>
          <cell r="G5512">
            <v>0</v>
          </cell>
          <cell r="H5512">
            <v>1.19</v>
          </cell>
          <cell r="I5512">
            <v>4.5999999999999996</v>
          </cell>
          <cell r="J5512" t="str">
            <v xml:space="preserve"> </v>
          </cell>
          <cell r="K5512">
            <v>167</v>
          </cell>
          <cell r="L5512">
            <v>4.1412999999999998E-2</v>
          </cell>
          <cell r="M5512">
            <v>-19</v>
          </cell>
          <cell r="N5512">
            <v>14</v>
          </cell>
          <cell r="O5512">
            <v>1</v>
          </cell>
          <cell r="P5512">
            <v>47.671999999999997</v>
          </cell>
          <cell r="Q5512">
            <v>0</v>
          </cell>
          <cell r="R5512">
            <v>47.671999999999997</v>
          </cell>
        </row>
        <row r="5513">
          <cell r="A5513" t="str">
            <v xml:space="preserve">Славянск.65 </v>
          </cell>
          <cell r="B5513" t="str">
            <v xml:space="preserve">Славянская 63 сш N63 мастерские </v>
          </cell>
          <cell r="C5513" t="str">
            <v xml:space="preserve">Бюджет </v>
          </cell>
          <cell r="D5513">
            <v>227.34</v>
          </cell>
          <cell r="E5513">
            <v>0</v>
          </cell>
          <cell r="F5513">
            <v>1023.02</v>
          </cell>
          <cell r="G5513">
            <v>0.39</v>
          </cell>
          <cell r="H5513">
            <v>1.19</v>
          </cell>
          <cell r="I5513">
            <v>4.5999999999999996</v>
          </cell>
          <cell r="J5513" t="str">
            <v xml:space="preserve"> </v>
          </cell>
          <cell r="K5513">
            <v>167</v>
          </cell>
          <cell r="L5513">
            <v>1.7506999999999998E-2</v>
          </cell>
          <cell r="M5513">
            <v>-19</v>
          </cell>
          <cell r="N5513">
            <v>16</v>
          </cell>
          <cell r="O5513">
            <v>1</v>
          </cell>
          <cell r="P5513">
            <v>23.010999999999999</v>
          </cell>
          <cell r="Q5513">
            <v>0</v>
          </cell>
          <cell r="R5513">
            <v>23.010999999999999</v>
          </cell>
        </row>
        <row r="5514">
          <cell r="A5514" t="str">
            <v xml:space="preserve">Славянск.65 </v>
          </cell>
          <cell r="B5514" t="str">
            <v xml:space="preserve">Славянская 63 сш N63 со столов. </v>
          </cell>
          <cell r="C5514" t="str">
            <v xml:space="preserve">Бюджет </v>
          </cell>
          <cell r="D5514">
            <v>3156.53</v>
          </cell>
          <cell r="E5514">
            <v>0</v>
          </cell>
          <cell r="F5514">
            <v>14204.4</v>
          </cell>
          <cell r="G5514">
            <v>0.39</v>
          </cell>
          <cell r="H5514">
            <v>1.19</v>
          </cell>
          <cell r="I5514">
            <v>4.5999999999999996</v>
          </cell>
          <cell r="J5514" t="str">
            <v xml:space="preserve"> </v>
          </cell>
          <cell r="K5514">
            <v>167</v>
          </cell>
          <cell r="L5514">
            <v>0.24308000000000002</v>
          </cell>
          <cell r="M5514">
            <v>-19</v>
          </cell>
          <cell r="N5514">
            <v>16</v>
          </cell>
          <cell r="O5514">
            <v>1</v>
          </cell>
          <cell r="P5514">
            <v>319.5</v>
          </cell>
          <cell r="Q5514">
            <v>0</v>
          </cell>
          <cell r="R5514">
            <v>319.5</v>
          </cell>
        </row>
        <row r="5515">
          <cell r="A5515" t="str">
            <v xml:space="preserve">Итого по котельной </v>
          </cell>
          <cell r="B5515" t="str">
            <v xml:space="preserve">собственное ---------------------------- </v>
          </cell>
          <cell r="C5515" t="str">
            <v xml:space="preserve">По всем группам </v>
          </cell>
          <cell r="D5515">
            <v>19093.090000000004</v>
          </cell>
          <cell r="E5515">
            <v>25541</v>
          </cell>
          <cell r="F5515">
            <v>86990.169999999984</v>
          </cell>
          <cell r="H5515">
            <v>1.19</v>
          </cell>
          <cell r="L5515">
            <v>1.2958940000000001</v>
          </cell>
          <cell r="P5515">
            <v>1737.5650000000001</v>
          </cell>
          <cell r="Q5515">
            <v>633.23900000000003</v>
          </cell>
          <cell r="R5515">
            <v>1739.5410000000002</v>
          </cell>
        </row>
        <row r="5516">
          <cell r="A5516" t="str">
            <v xml:space="preserve"> </v>
          </cell>
          <cell r="B5516" t="str">
            <v xml:space="preserve"> </v>
          </cell>
          <cell r="C5516" t="str">
            <v xml:space="preserve">Бюджет </v>
          </cell>
          <cell r="D5516">
            <v>12729.090000000002</v>
          </cell>
          <cell r="E5516">
            <v>25531</v>
          </cell>
          <cell r="F5516">
            <v>62106.429999999993</v>
          </cell>
          <cell r="H5516">
            <v>1.19</v>
          </cell>
          <cell r="L5516">
            <v>0.86351600000000017</v>
          </cell>
          <cell r="P5516">
            <v>1106.3020000000001</v>
          </cell>
          <cell r="Q5516">
            <v>0</v>
          </cell>
          <cell r="R5516">
            <v>1106.3020000000001</v>
          </cell>
        </row>
        <row r="5517">
          <cell r="A5517" t="str">
            <v xml:space="preserve"> </v>
          </cell>
          <cell r="B5517" t="str">
            <v xml:space="preserve"> </v>
          </cell>
          <cell r="C5517" t="str">
            <v xml:space="preserve">"Население" в т.ч. "Жилзаказчик" </v>
          </cell>
          <cell r="D5517">
            <v>6364</v>
          </cell>
          <cell r="E5517">
            <v>10</v>
          </cell>
          <cell r="F5517">
            <v>24883.74</v>
          </cell>
          <cell r="H5517">
            <v>1.19</v>
          </cell>
          <cell r="L5517">
            <v>0.43237799999999998</v>
          </cell>
          <cell r="P5517">
            <v>631.26300000000003</v>
          </cell>
          <cell r="Q5517">
            <v>633.23900000000003</v>
          </cell>
          <cell r="R5517">
            <v>633.23900000000003</v>
          </cell>
        </row>
        <row r="5518">
          <cell r="A5518" t="str">
            <v>Тепловые потери в наружных сетях потребителей</v>
          </cell>
          <cell r="H5518">
            <v>1.19</v>
          </cell>
        </row>
        <row r="5519">
          <cell r="A5519" t="str">
            <v xml:space="preserve">Славянск.89 </v>
          </cell>
          <cell r="B5519" t="str">
            <v xml:space="preserve">Славянская 89 Зап.трамв.Депо уз1 </v>
          </cell>
          <cell r="C5519" t="str">
            <v xml:space="preserve">Прочие </v>
          </cell>
          <cell r="D5519">
            <v>497</v>
          </cell>
          <cell r="E5519">
            <v>360</v>
          </cell>
          <cell r="F5519">
            <v>2237.9499999999998</v>
          </cell>
          <cell r="G5519">
            <v>0.5</v>
          </cell>
          <cell r="H5519">
            <v>1.19</v>
          </cell>
          <cell r="I5519">
            <v>4.5999999999999996</v>
          </cell>
          <cell r="J5519" t="str">
            <v xml:space="preserve"> </v>
          </cell>
          <cell r="K5519">
            <v>167</v>
          </cell>
          <cell r="L5519">
            <v>4.9100000000000005E-2</v>
          </cell>
          <cell r="M5519">
            <v>-19</v>
          </cell>
          <cell r="N5519">
            <v>16</v>
          </cell>
          <cell r="O5519">
            <v>1</v>
          </cell>
          <cell r="P5519">
            <v>64.536000000000001</v>
          </cell>
          <cell r="Q5519">
            <v>0</v>
          </cell>
          <cell r="R5519">
            <v>64.536000000000001</v>
          </cell>
        </row>
        <row r="5520">
          <cell r="A5520" t="str">
            <v xml:space="preserve">Славянск.89 </v>
          </cell>
          <cell r="B5520" t="str">
            <v xml:space="preserve">Славянская 89 ЗапДепо Адм.быт.кор уз2 </v>
          </cell>
          <cell r="C5520" t="str">
            <v xml:space="preserve">Прочие </v>
          </cell>
          <cell r="D5520">
            <v>5457</v>
          </cell>
          <cell r="E5520">
            <v>0</v>
          </cell>
          <cell r="F5520">
            <v>24556.799999999999</v>
          </cell>
          <cell r="G5520">
            <v>0.35</v>
          </cell>
          <cell r="H5520">
            <v>1.19</v>
          </cell>
          <cell r="I5520">
            <v>4.5999999999999996</v>
          </cell>
          <cell r="J5520" t="str">
            <v xml:space="preserve"> </v>
          </cell>
          <cell r="K5520">
            <v>167</v>
          </cell>
          <cell r="L5520">
            <v>0.39869000000000004</v>
          </cell>
          <cell r="M5520">
            <v>-19</v>
          </cell>
          <cell r="N5520">
            <v>18</v>
          </cell>
          <cell r="O5520">
            <v>1</v>
          </cell>
          <cell r="P5520">
            <v>582.07799999999997</v>
          </cell>
          <cell r="Q5520">
            <v>0</v>
          </cell>
          <cell r="R5520">
            <v>582.07799999999997</v>
          </cell>
        </row>
        <row r="5521">
          <cell r="A5521" t="str">
            <v xml:space="preserve">Славянск.89 </v>
          </cell>
          <cell r="B5521" t="str">
            <v xml:space="preserve">Славянская 89 ЗапДепо цех проф/всп.уз1 </v>
          </cell>
          <cell r="C5521" t="str">
            <v xml:space="preserve">Прочие </v>
          </cell>
          <cell r="D5521">
            <v>11484</v>
          </cell>
          <cell r="E5521">
            <v>25940</v>
          </cell>
          <cell r="F5521">
            <v>40194</v>
          </cell>
          <cell r="G5521">
            <v>0.30000000000000004</v>
          </cell>
          <cell r="H5521">
            <v>1.19</v>
          </cell>
          <cell r="I5521">
            <v>4.5999999999999996</v>
          </cell>
          <cell r="J5521" t="str">
            <v xml:space="preserve"> </v>
          </cell>
          <cell r="K5521">
            <v>167</v>
          </cell>
          <cell r="L5521">
            <v>0.51399000000000006</v>
          </cell>
          <cell r="M5521">
            <v>-19</v>
          </cell>
          <cell r="N5521">
            <v>15</v>
          </cell>
          <cell r="O5521">
            <v>1</v>
          </cell>
          <cell r="P5521">
            <v>634.85699999999997</v>
          </cell>
          <cell r="Q5521">
            <v>0</v>
          </cell>
          <cell r="R5521">
            <v>634.85699999999997</v>
          </cell>
        </row>
        <row r="5522">
          <cell r="A5522" t="str">
            <v xml:space="preserve">Славянск.89 </v>
          </cell>
          <cell r="B5522" t="str">
            <v xml:space="preserve">Азовская 16 </v>
          </cell>
          <cell r="C5522" t="str">
            <v xml:space="preserve">Жилзаказчик </v>
          </cell>
          <cell r="D5522">
            <v>2700.5</v>
          </cell>
          <cell r="E5522">
            <v>10310</v>
          </cell>
          <cell r="F5522">
            <v>9835</v>
          </cell>
          <cell r="G5522">
            <v>0.39</v>
          </cell>
          <cell r="H5522">
            <v>1.19</v>
          </cell>
          <cell r="I5522">
            <v>4.5999999999999996</v>
          </cell>
          <cell r="J5522" t="str">
            <v xml:space="preserve">5 </v>
          </cell>
          <cell r="K5522">
            <v>167</v>
          </cell>
          <cell r="L5522">
            <v>0.17883599999999999</v>
          </cell>
          <cell r="M5522">
            <v>-19</v>
          </cell>
          <cell r="N5522">
            <v>18</v>
          </cell>
          <cell r="O5522">
            <v>1</v>
          </cell>
          <cell r="P5522">
            <v>261.09699999999998</v>
          </cell>
          <cell r="Q5522">
            <v>268.70800000000003</v>
          </cell>
          <cell r="R5522">
            <v>268.70800000000003</v>
          </cell>
        </row>
        <row r="5523">
          <cell r="A5523" t="str">
            <v xml:space="preserve">Славянск.89 </v>
          </cell>
          <cell r="B5523" t="str">
            <v xml:space="preserve">Азовская 18 </v>
          </cell>
          <cell r="C5523" t="str">
            <v xml:space="preserve">Жилзаказчик </v>
          </cell>
          <cell r="D5523">
            <v>2693.3</v>
          </cell>
          <cell r="E5523">
            <v>10250</v>
          </cell>
          <cell r="F5523">
            <v>9773</v>
          </cell>
          <cell r="G5523">
            <v>0.39</v>
          </cell>
          <cell r="H5523">
            <v>1.19</v>
          </cell>
          <cell r="I5523">
            <v>4.5999999999999996</v>
          </cell>
          <cell r="J5523" t="str">
            <v xml:space="preserve">5 </v>
          </cell>
          <cell r="K5523">
            <v>167</v>
          </cell>
          <cell r="L5523">
            <v>0.17770899999999998</v>
          </cell>
          <cell r="M5523">
            <v>-19</v>
          </cell>
          <cell r="N5523">
            <v>18</v>
          </cell>
          <cell r="O5523">
            <v>1</v>
          </cell>
          <cell r="P5523">
            <v>259.45100000000002</v>
          </cell>
          <cell r="Q5523">
            <v>267.99</v>
          </cell>
          <cell r="R5523">
            <v>267.99</v>
          </cell>
        </row>
        <row r="5524">
          <cell r="A5524" t="str">
            <v xml:space="preserve">Славянск.89 </v>
          </cell>
          <cell r="B5524" t="str">
            <v xml:space="preserve">Азовская 20 </v>
          </cell>
          <cell r="C5524" t="str">
            <v xml:space="preserve">Жилзаказчик </v>
          </cell>
          <cell r="D5524">
            <v>4157.3999999999996</v>
          </cell>
          <cell r="E5524">
            <v>15097</v>
          </cell>
          <cell r="F5524">
            <v>14389.17</v>
          </cell>
          <cell r="G5524">
            <v>0.37</v>
          </cell>
          <cell r="H5524">
            <v>1.19</v>
          </cell>
          <cell r="I5524">
            <v>4.5999999999999996</v>
          </cell>
          <cell r="J5524" t="str">
            <v xml:space="preserve">5 </v>
          </cell>
          <cell r="K5524">
            <v>167</v>
          </cell>
          <cell r="L5524">
            <v>0.24696399999999999</v>
          </cell>
          <cell r="M5524">
            <v>-19</v>
          </cell>
          <cell r="N5524">
            <v>18</v>
          </cell>
          <cell r="O5524">
            <v>1</v>
          </cell>
          <cell r="P5524">
            <v>360.56200000000001</v>
          </cell>
          <cell r="Q5524">
            <v>413.67399999999998</v>
          </cell>
          <cell r="R5524">
            <v>413.67399999999998</v>
          </cell>
        </row>
        <row r="5525">
          <cell r="A5525" t="str">
            <v xml:space="preserve">Славянск.89 </v>
          </cell>
          <cell r="B5525" t="str">
            <v xml:space="preserve">Толбухина 122 торг.комплекс </v>
          </cell>
          <cell r="C5525" t="str">
            <v xml:space="preserve">Прочие </v>
          </cell>
          <cell r="D5525">
            <v>807</v>
          </cell>
          <cell r="E5525">
            <v>2830</v>
          </cell>
          <cell r="F5525">
            <v>2830</v>
          </cell>
          <cell r="G5525">
            <v>0</v>
          </cell>
          <cell r="H5525">
            <v>1.19</v>
          </cell>
          <cell r="I5525">
            <v>4.5999999999999996</v>
          </cell>
          <cell r="J5525" t="str">
            <v xml:space="preserve"> </v>
          </cell>
          <cell r="K5525">
            <v>167</v>
          </cell>
          <cell r="L5525">
            <v>6.6498000000000002E-2</v>
          </cell>
          <cell r="M5525">
            <v>-19</v>
          </cell>
          <cell r="N5525">
            <v>18</v>
          </cell>
          <cell r="O5525">
            <v>1</v>
          </cell>
          <cell r="P5525">
            <v>97.085999999999999</v>
          </cell>
          <cell r="Q5525">
            <v>0</v>
          </cell>
          <cell r="R5525">
            <v>97.085999999999999</v>
          </cell>
        </row>
        <row r="5526">
          <cell r="A5526" t="str">
            <v xml:space="preserve">Славянск.89 </v>
          </cell>
          <cell r="B5526" t="str">
            <v xml:space="preserve">Азовская 20 Станция </v>
          </cell>
          <cell r="C5526" t="str">
            <v xml:space="preserve">Бюджет </v>
          </cell>
          <cell r="D5526">
            <v>147.99</v>
          </cell>
          <cell r="E5526">
            <v>288</v>
          </cell>
          <cell r="F5526">
            <v>665.96</v>
          </cell>
          <cell r="G5526">
            <v>0.37</v>
          </cell>
          <cell r="H5526">
            <v>1.19</v>
          </cell>
          <cell r="I5526">
            <v>4.5999999999999996</v>
          </cell>
          <cell r="J5526" t="str">
            <v xml:space="preserve"> </v>
          </cell>
          <cell r="K5526">
            <v>167</v>
          </cell>
          <cell r="L5526">
            <v>1.1430000000000001E-2</v>
          </cell>
          <cell r="M5526">
            <v>-19</v>
          </cell>
          <cell r="N5526">
            <v>18</v>
          </cell>
          <cell r="O5526">
            <v>1</v>
          </cell>
          <cell r="P5526">
            <v>16.687000000000001</v>
          </cell>
          <cell r="Q5526">
            <v>0</v>
          </cell>
          <cell r="R5526">
            <v>16.687000000000001</v>
          </cell>
        </row>
        <row r="5527">
          <cell r="A5527" t="str">
            <v xml:space="preserve">Итого по котельной </v>
          </cell>
          <cell r="B5527" t="str">
            <v xml:space="preserve">собственное ---------------------------- </v>
          </cell>
          <cell r="C5527" t="str">
            <v xml:space="preserve">По всем группам </v>
          </cell>
          <cell r="D5527">
            <v>27944.19</v>
          </cell>
          <cell r="E5527">
            <v>65075</v>
          </cell>
          <cell r="F5527">
            <v>104481.88</v>
          </cell>
          <cell r="H5527">
            <v>1.19</v>
          </cell>
          <cell r="L5527">
            <v>1.6432170000000001</v>
          </cell>
          <cell r="P5527">
            <v>2276.3539999999998</v>
          </cell>
          <cell r="Q5527">
            <v>950.37200000000007</v>
          </cell>
          <cell r="R5527">
            <v>2345.616</v>
          </cell>
        </row>
        <row r="5528">
          <cell r="A5528" t="str">
            <v xml:space="preserve"> </v>
          </cell>
          <cell r="B5528" t="str">
            <v xml:space="preserve"> </v>
          </cell>
          <cell r="C5528" t="str">
            <v xml:space="preserve">Бюджет </v>
          </cell>
          <cell r="D5528">
            <v>147.99</v>
          </cell>
          <cell r="E5528">
            <v>288</v>
          </cell>
          <cell r="F5528">
            <v>665.96</v>
          </cell>
          <cell r="H5528">
            <v>1.19</v>
          </cell>
          <cell r="L5528">
            <v>1.1430000000000001E-2</v>
          </cell>
          <cell r="P5528">
            <v>16.687000000000001</v>
          </cell>
          <cell r="Q5528">
            <v>0</v>
          </cell>
          <cell r="R5528">
            <v>16.687000000000001</v>
          </cell>
        </row>
        <row r="5529">
          <cell r="A5529" t="str">
            <v xml:space="preserve"> </v>
          </cell>
          <cell r="B5529" t="str">
            <v xml:space="preserve"> </v>
          </cell>
          <cell r="C5529" t="str">
            <v xml:space="preserve">"Население" в т.ч. "Жилзаказчик" </v>
          </cell>
          <cell r="D5529">
            <v>9551.2000000000007</v>
          </cell>
          <cell r="E5529">
            <v>35657</v>
          </cell>
          <cell r="F5529">
            <v>33997.17</v>
          </cell>
          <cell r="H5529">
            <v>1.19</v>
          </cell>
          <cell r="L5529">
            <v>0.60350899999999996</v>
          </cell>
          <cell r="P5529">
            <v>881.11</v>
          </cell>
          <cell r="Q5529">
            <v>950.37200000000007</v>
          </cell>
          <cell r="R5529">
            <v>950.37200000000007</v>
          </cell>
        </row>
        <row r="5530">
          <cell r="A5530" t="str">
            <v xml:space="preserve"> </v>
          </cell>
          <cell r="B5530" t="str">
            <v xml:space="preserve"> </v>
          </cell>
          <cell r="C5530" t="str">
            <v xml:space="preserve">Жилзаказчик </v>
          </cell>
          <cell r="D5530">
            <v>9551.2000000000007</v>
          </cell>
          <cell r="E5530">
            <v>35657</v>
          </cell>
          <cell r="F5530">
            <v>33997.17</v>
          </cell>
          <cell r="H5530">
            <v>1.19</v>
          </cell>
          <cell r="L5530">
            <v>0.60350899999999996</v>
          </cell>
          <cell r="P5530">
            <v>881.11</v>
          </cell>
          <cell r="Q5530">
            <v>950.37200000000007</v>
          </cell>
          <cell r="R5530">
            <v>950.37200000000007</v>
          </cell>
        </row>
        <row r="5531">
          <cell r="A5531" t="str">
            <v xml:space="preserve"> </v>
          </cell>
          <cell r="B5531" t="str">
            <v xml:space="preserve"> </v>
          </cell>
          <cell r="C5531" t="str">
            <v xml:space="preserve">Прочие </v>
          </cell>
          <cell r="D5531">
            <v>18245</v>
          </cell>
          <cell r="E5531">
            <v>29130</v>
          </cell>
          <cell r="F5531">
            <v>69818.75</v>
          </cell>
          <cell r="H5531">
            <v>1.19</v>
          </cell>
          <cell r="L5531">
            <v>1.028278</v>
          </cell>
          <cell r="P5531">
            <v>1378.557</v>
          </cell>
          <cell r="Q5531">
            <v>0</v>
          </cell>
          <cell r="R5531">
            <v>1378.557</v>
          </cell>
        </row>
        <row r="5532">
          <cell r="A5532" t="str">
            <v>Тепловые потери в наружных сетях потребителей</v>
          </cell>
          <cell r="H5532">
            <v>1.19</v>
          </cell>
        </row>
        <row r="5533">
          <cell r="A5533" t="str">
            <v xml:space="preserve">Советск.62 ШК,76 </v>
          </cell>
          <cell r="B5533" t="str">
            <v xml:space="preserve">Елиз Титаровская 61 участок РЭУ </v>
          </cell>
          <cell r="C5533" t="str">
            <v xml:space="preserve">Прочие </v>
          </cell>
          <cell r="D5533">
            <v>170</v>
          </cell>
          <cell r="E5533">
            <v>0</v>
          </cell>
          <cell r="F5533">
            <v>385.55</v>
          </cell>
          <cell r="G5533">
            <v>0.43</v>
          </cell>
          <cell r="H5533">
            <v>1.19</v>
          </cell>
          <cell r="I5533">
            <v>4.5999999999999996</v>
          </cell>
          <cell r="J5533" t="str">
            <v xml:space="preserve"> </v>
          </cell>
          <cell r="K5533">
            <v>167</v>
          </cell>
          <cell r="L5533">
            <v>7.6900000000000007E-3</v>
          </cell>
          <cell r="M5533">
            <v>-19</v>
          </cell>
          <cell r="N5533">
            <v>18</v>
          </cell>
          <cell r="O5533">
            <v>1</v>
          </cell>
          <cell r="P5533">
            <v>11.227</v>
          </cell>
          <cell r="Q5533">
            <v>0</v>
          </cell>
          <cell r="R5533">
            <v>11.227</v>
          </cell>
        </row>
        <row r="5534">
          <cell r="A5534" t="str">
            <v xml:space="preserve">Советск.62 ШК,76 </v>
          </cell>
          <cell r="B5534" t="str">
            <v xml:space="preserve">ЕЛИЗ Советская 62 С/Ш76 </v>
          </cell>
          <cell r="C5534" t="str">
            <v xml:space="preserve">Бюджет </v>
          </cell>
          <cell r="D5534">
            <v>4592.3500000000004</v>
          </cell>
          <cell r="E5534">
            <v>0</v>
          </cell>
          <cell r="F5534">
            <v>20665.57</v>
          </cell>
          <cell r="G5534">
            <v>0.39</v>
          </cell>
          <cell r="H5534">
            <v>1.19</v>
          </cell>
          <cell r="I5534">
            <v>4.5999999999999996</v>
          </cell>
          <cell r="J5534" t="str">
            <v xml:space="preserve"> </v>
          </cell>
          <cell r="K5534">
            <v>167</v>
          </cell>
          <cell r="L5534">
            <v>0.35365000000000002</v>
          </cell>
          <cell r="M5534">
            <v>-19</v>
          </cell>
          <cell r="N5534">
            <v>16</v>
          </cell>
          <cell r="O5534">
            <v>1</v>
          </cell>
          <cell r="P5534">
            <v>464.82900000000001</v>
          </cell>
          <cell r="Q5534">
            <v>0</v>
          </cell>
          <cell r="R5534">
            <v>464.82900000000001</v>
          </cell>
        </row>
        <row r="5535">
          <cell r="A5535" t="str">
            <v xml:space="preserve">Советск.62 ШК,76 </v>
          </cell>
          <cell r="B5535" t="str">
            <v xml:space="preserve">Елиз МАСТ.ПРОХОД.С/Ш76 </v>
          </cell>
          <cell r="C5535" t="str">
            <v xml:space="preserve">Бюджет </v>
          </cell>
          <cell r="D5535">
            <v>3</v>
          </cell>
          <cell r="E5535">
            <v>0</v>
          </cell>
          <cell r="F5535">
            <v>13</v>
          </cell>
          <cell r="G5535">
            <v>1.2</v>
          </cell>
          <cell r="H5535">
            <v>1.19</v>
          </cell>
          <cell r="I5535">
            <v>4.5999999999999996</v>
          </cell>
          <cell r="J5535" t="str">
            <v xml:space="preserve"> </v>
          </cell>
          <cell r="K5535">
            <v>167</v>
          </cell>
          <cell r="L5535">
            <v>7.1000000000000002E-4</v>
          </cell>
          <cell r="M5535">
            <v>-19</v>
          </cell>
          <cell r="N5535">
            <v>18</v>
          </cell>
          <cell r="O5535">
            <v>1</v>
          </cell>
          <cell r="P5535">
            <v>1.036</v>
          </cell>
          <cell r="Q5535">
            <v>0</v>
          </cell>
          <cell r="R5535">
            <v>1.036</v>
          </cell>
        </row>
        <row r="5536">
          <cell r="A5536" t="str">
            <v xml:space="preserve">Итого по котельной </v>
          </cell>
          <cell r="B5536" t="str">
            <v xml:space="preserve">собственное ---------------------------- </v>
          </cell>
          <cell r="C5536" t="str">
            <v xml:space="preserve">По всем группам </v>
          </cell>
          <cell r="D5536">
            <v>4765.3500000000004</v>
          </cell>
          <cell r="E5536">
            <v>0</v>
          </cell>
          <cell r="F5536">
            <v>21064.12</v>
          </cell>
          <cell r="H5536">
            <v>1.19</v>
          </cell>
          <cell r="L5536">
            <v>0.36204999999999998</v>
          </cell>
          <cell r="P5536">
            <v>477.09199999999998</v>
          </cell>
          <cell r="Q5536">
            <v>0</v>
          </cell>
          <cell r="R5536">
            <v>477.09199999999998</v>
          </cell>
        </row>
        <row r="5537">
          <cell r="A5537" t="str">
            <v xml:space="preserve"> </v>
          </cell>
          <cell r="B5537" t="str">
            <v xml:space="preserve"> </v>
          </cell>
          <cell r="C5537" t="str">
            <v xml:space="preserve">Бюджет </v>
          </cell>
          <cell r="D5537">
            <v>4595.3500000000004</v>
          </cell>
          <cell r="E5537">
            <v>0</v>
          </cell>
          <cell r="F5537">
            <v>20678.57</v>
          </cell>
          <cell r="H5537">
            <v>1.19</v>
          </cell>
          <cell r="L5537">
            <v>0.35436000000000001</v>
          </cell>
          <cell r="P5537">
            <v>465.86500000000001</v>
          </cell>
          <cell r="Q5537">
            <v>0</v>
          </cell>
          <cell r="R5537">
            <v>465.86500000000001</v>
          </cell>
        </row>
        <row r="5538">
          <cell r="A5538" t="str">
            <v xml:space="preserve"> </v>
          </cell>
          <cell r="B5538" t="str">
            <v xml:space="preserve"> </v>
          </cell>
          <cell r="C5538" t="str">
            <v xml:space="preserve">Прочие </v>
          </cell>
          <cell r="D5538">
            <v>170</v>
          </cell>
          <cell r="E5538">
            <v>0</v>
          </cell>
          <cell r="F5538">
            <v>385.55</v>
          </cell>
          <cell r="H5538">
            <v>1.19</v>
          </cell>
          <cell r="L5538">
            <v>7.6900000000000007E-3</v>
          </cell>
          <cell r="P5538">
            <v>11.227</v>
          </cell>
          <cell r="Q5538">
            <v>0</v>
          </cell>
          <cell r="R5538">
            <v>11.227</v>
          </cell>
        </row>
        <row r="5539">
          <cell r="A5539" t="str">
            <v>Тепловые потери в наружных сетях потребителей</v>
          </cell>
          <cell r="H5539">
            <v>1.19</v>
          </cell>
        </row>
        <row r="5540">
          <cell r="A5540" t="str">
            <v xml:space="preserve">Сормовс.107 </v>
          </cell>
          <cell r="B5540" t="str">
            <v xml:space="preserve">Сормовская 107 Гимн 88 </v>
          </cell>
          <cell r="C5540" t="str">
            <v xml:space="preserve">Бюджет </v>
          </cell>
          <cell r="D5540">
            <v>4531.45</v>
          </cell>
          <cell r="E5540">
            <v>2800</v>
          </cell>
          <cell r="F5540">
            <v>20391.509999999998</v>
          </cell>
          <cell r="G5540">
            <v>0.39</v>
          </cell>
          <cell r="H5540">
            <v>1.19</v>
          </cell>
          <cell r="I5540">
            <v>4.5999999999999996</v>
          </cell>
          <cell r="J5540" t="str">
            <v xml:space="preserve"> </v>
          </cell>
          <cell r="K5540">
            <v>167</v>
          </cell>
          <cell r="L5540">
            <v>0.34896000000000005</v>
          </cell>
          <cell r="M5540">
            <v>-19</v>
          </cell>
          <cell r="N5540">
            <v>16</v>
          </cell>
          <cell r="O5540">
            <v>1</v>
          </cell>
          <cell r="P5540">
            <v>458.66399999999999</v>
          </cell>
          <cell r="Q5540">
            <v>0</v>
          </cell>
          <cell r="R5540">
            <v>458.66399999999999</v>
          </cell>
        </row>
        <row r="5541">
          <cell r="A5541" t="str">
            <v xml:space="preserve">Итого по котельной </v>
          </cell>
          <cell r="B5541" t="str">
            <v xml:space="preserve">собственное ---------------------------- </v>
          </cell>
          <cell r="C5541" t="str">
            <v xml:space="preserve">По всем группам </v>
          </cell>
          <cell r="D5541">
            <v>4531.45</v>
          </cell>
          <cell r="E5541">
            <v>2800</v>
          </cell>
          <cell r="F5541">
            <v>20391.509999999998</v>
          </cell>
          <cell r="H5541">
            <v>1.19</v>
          </cell>
          <cell r="L5541">
            <v>0.34896000000000005</v>
          </cell>
          <cell r="P5541">
            <v>458.66399999999999</v>
          </cell>
          <cell r="Q5541">
            <v>0</v>
          </cell>
          <cell r="R5541">
            <v>458.66399999999999</v>
          </cell>
        </row>
        <row r="5542">
          <cell r="A5542" t="str">
            <v xml:space="preserve"> </v>
          </cell>
          <cell r="B5542" t="str">
            <v xml:space="preserve"> </v>
          </cell>
          <cell r="C5542" t="str">
            <v xml:space="preserve">Бюджет </v>
          </cell>
          <cell r="D5542">
            <v>4531.45</v>
          </cell>
          <cell r="E5542">
            <v>2800</v>
          </cell>
          <cell r="F5542">
            <v>20391.509999999998</v>
          </cell>
          <cell r="H5542">
            <v>1.19</v>
          </cell>
          <cell r="L5542">
            <v>0.34896000000000005</v>
          </cell>
          <cell r="P5542">
            <v>458.66399999999999</v>
          </cell>
          <cell r="Q5542">
            <v>0</v>
          </cell>
          <cell r="R5542">
            <v>458.66399999999999</v>
          </cell>
        </row>
        <row r="5543">
          <cell r="A5543" t="str">
            <v xml:space="preserve">Сормовс167/1 </v>
          </cell>
          <cell r="B5543" t="str">
            <v xml:space="preserve">Сормовская 167/1 ж/д </v>
          </cell>
          <cell r="C5543" t="str">
            <v xml:space="preserve">Население </v>
          </cell>
          <cell r="D5543">
            <v>6129.6</v>
          </cell>
          <cell r="E5543">
            <v>27583</v>
          </cell>
          <cell r="F5543">
            <v>27583</v>
          </cell>
          <cell r="G5543">
            <v>0</v>
          </cell>
          <cell r="H5543">
            <v>1.19</v>
          </cell>
          <cell r="I5543">
            <v>4.5999999999999996</v>
          </cell>
          <cell r="J5543" t="str">
            <v xml:space="preserve">5 </v>
          </cell>
          <cell r="K5543">
            <v>167</v>
          </cell>
          <cell r="L5543">
            <v>0.21299999999999999</v>
          </cell>
          <cell r="M5543">
            <v>-19</v>
          </cell>
          <cell r="N5543">
            <v>18</v>
          </cell>
          <cell r="O5543">
            <v>1</v>
          </cell>
          <cell r="P5543">
            <v>310.97500000000002</v>
          </cell>
          <cell r="Q5543">
            <v>609.91600000000005</v>
          </cell>
          <cell r="R5543">
            <v>609.91600000000005</v>
          </cell>
        </row>
        <row r="5544">
          <cell r="A5544" t="str">
            <v xml:space="preserve">Итого по котельной </v>
          </cell>
          <cell r="B5544" t="str">
            <v xml:space="preserve">собственное ---------------------------- </v>
          </cell>
          <cell r="C5544" t="str">
            <v xml:space="preserve">По всем группам </v>
          </cell>
          <cell r="D5544">
            <v>6129.6</v>
          </cell>
          <cell r="E5544">
            <v>27583</v>
          </cell>
          <cell r="F5544">
            <v>27583</v>
          </cell>
          <cell r="H5544">
            <v>1.19</v>
          </cell>
          <cell r="L5544">
            <v>0.21299999999999999</v>
          </cell>
          <cell r="P5544">
            <v>310.97500000000002</v>
          </cell>
          <cell r="Q5544">
            <v>609.91600000000005</v>
          </cell>
          <cell r="R5544">
            <v>609.91600000000005</v>
          </cell>
        </row>
        <row r="5545">
          <cell r="A5545" t="str">
            <v xml:space="preserve"> </v>
          </cell>
          <cell r="B5545" t="str">
            <v xml:space="preserve"> </v>
          </cell>
          <cell r="C5545" t="str">
            <v xml:space="preserve">"Население" в т.ч. "Жилзаказчик" </v>
          </cell>
          <cell r="D5545">
            <v>6129.6</v>
          </cell>
          <cell r="E5545">
            <v>27583</v>
          </cell>
          <cell r="F5545">
            <v>27583</v>
          </cell>
          <cell r="H5545">
            <v>1.19</v>
          </cell>
          <cell r="L5545">
            <v>0.21299999999999999</v>
          </cell>
          <cell r="P5545">
            <v>310.97500000000002</v>
          </cell>
          <cell r="Q5545">
            <v>609.91600000000005</v>
          </cell>
          <cell r="R5545">
            <v>609.91600000000005</v>
          </cell>
        </row>
        <row r="5546">
          <cell r="A5546" t="str">
            <v xml:space="preserve">Ставроп.214 </v>
          </cell>
          <cell r="B5546" t="str">
            <v xml:space="preserve">П Осипенко 143 маг </v>
          </cell>
          <cell r="C5546" t="str">
            <v xml:space="preserve">Прочие </v>
          </cell>
          <cell r="D5546">
            <v>40.6</v>
          </cell>
          <cell r="E5546">
            <v>0</v>
          </cell>
          <cell r="F5546">
            <v>132.86000000000001</v>
          </cell>
          <cell r="G5546">
            <v>0.38</v>
          </cell>
          <cell r="H5546">
            <v>1.19</v>
          </cell>
          <cell r="I5546">
            <v>4.5999999999999996</v>
          </cell>
          <cell r="J5546" t="str">
            <v xml:space="preserve"> </v>
          </cell>
          <cell r="K5546">
            <v>167</v>
          </cell>
          <cell r="L5546">
            <v>2.3419999999999999E-3</v>
          </cell>
          <cell r="M5546">
            <v>-19</v>
          </cell>
          <cell r="N5546">
            <v>18</v>
          </cell>
          <cell r="O5546">
            <v>1</v>
          </cell>
          <cell r="P5546">
            <v>3.42</v>
          </cell>
          <cell r="Q5546">
            <v>0</v>
          </cell>
          <cell r="R5546">
            <v>3.42</v>
          </cell>
        </row>
        <row r="5547">
          <cell r="A5547" t="str">
            <v xml:space="preserve">Ставроп.214 </v>
          </cell>
          <cell r="B5547" t="str">
            <v xml:space="preserve">П Осипенко 143кв1 стоматология </v>
          </cell>
          <cell r="C5547" t="str">
            <v xml:space="preserve">Прочие </v>
          </cell>
          <cell r="D5547">
            <v>42.7</v>
          </cell>
          <cell r="E5547">
            <v>177</v>
          </cell>
          <cell r="F5547">
            <v>174.39</v>
          </cell>
          <cell r="G5547">
            <v>0.38</v>
          </cell>
          <cell r="H5547">
            <v>1.19</v>
          </cell>
          <cell r="I5547">
            <v>4.5999999999999996</v>
          </cell>
          <cell r="J5547" t="str">
            <v xml:space="preserve"> </v>
          </cell>
          <cell r="K5547">
            <v>167</v>
          </cell>
          <cell r="L5547">
            <v>3.0739999999999999E-3</v>
          </cell>
          <cell r="M5547">
            <v>-19</v>
          </cell>
          <cell r="N5547">
            <v>18</v>
          </cell>
          <cell r="O5547">
            <v>1</v>
          </cell>
          <cell r="P5547">
            <v>4.4870000000000001</v>
          </cell>
          <cell r="Q5547">
            <v>0</v>
          </cell>
          <cell r="R5547">
            <v>4.4870000000000001</v>
          </cell>
        </row>
        <row r="5548">
          <cell r="A5548" t="str">
            <v xml:space="preserve">Ставроп.214 </v>
          </cell>
          <cell r="B5548" t="str">
            <v xml:space="preserve">П Осипенко 143 Тарсис </v>
          </cell>
          <cell r="C5548" t="str">
            <v xml:space="preserve">Прочие </v>
          </cell>
          <cell r="D5548">
            <v>130.66999999999999</v>
          </cell>
          <cell r="E5548">
            <v>0</v>
          </cell>
          <cell r="F5548">
            <v>588.02</v>
          </cell>
          <cell r="G5548">
            <v>0.38</v>
          </cell>
          <cell r="H5548">
            <v>1.19</v>
          </cell>
          <cell r="I5548">
            <v>4.5999999999999996</v>
          </cell>
          <cell r="J5548" t="str">
            <v xml:space="preserve"> </v>
          </cell>
          <cell r="K5548">
            <v>167</v>
          </cell>
          <cell r="L5548">
            <v>1.0364999999999999E-2</v>
          </cell>
          <cell r="M5548">
            <v>-19</v>
          </cell>
          <cell r="N5548">
            <v>18</v>
          </cell>
          <cell r="O5548">
            <v>1</v>
          </cell>
          <cell r="P5548">
            <v>15.132999999999999</v>
          </cell>
          <cell r="Q5548">
            <v>0</v>
          </cell>
          <cell r="R5548">
            <v>15.132999999999999</v>
          </cell>
        </row>
        <row r="5549">
          <cell r="A5549" t="str">
            <v xml:space="preserve">Ставроп.214 </v>
          </cell>
          <cell r="B5549" t="str">
            <v xml:space="preserve">П Осипенко 143 Сембиз </v>
          </cell>
          <cell r="C5549" t="str">
            <v xml:space="preserve">Прочие </v>
          </cell>
          <cell r="D5549">
            <v>79.790000000000006</v>
          </cell>
          <cell r="E5549">
            <v>0</v>
          </cell>
          <cell r="F5549">
            <v>359.07</v>
          </cell>
          <cell r="G5549">
            <v>0.38</v>
          </cell>
          <cell r="H5549">
            <v>1.19</v>
          </cell>
          <cell r="I5549">
            <v>4.5999999999999996</v>
          </cell>
          <cell r="J5549" t="str">
            <v xml:space="preserve"> </v>
          </cell>
          <cell r="K5549">
            <v>167</v>
          </cell>
          <cell r="L5549">
            <v>5.3029999999999996E-3</v>
          </cell>
          <cell r="M5549">
            <v>-19</v>
          </cell>
          <cell r="N5549">
            <v>12</v>
          </cell>
          <cell r="O5549">
            <v>1</v>
          </cell>
          <cell r="P5549">
            <v>5.1260000000000003</v>
          </cell>
          <cell r="Q5549">
            <v>0</v>
          </cell>
          <cell r="R5549">
            <v>5.1260000000000003</v>
          </cell>
        </row>
        <row r="5550">
          <cell r="A5550" t="str">
            <v xml:space="preserve">Ставроп.214 </v>
          </cell>
          <cell r="B5550" t="str">
            <v xml:space="preserve">П Осипенко 143 </v>
          </cell>
          <cell r="C5550" t="str">
            <v xml:space="preserve">Прочие </v>
          </cell>
          <cell r="D5550">
            <v>105.2</v>
          </cell>
          <cell r="E5550">
            <v>0</v>
          </cell>
          <cell r="F5550">
            <v>358.6</v>
          </cell>
          <cell r="G5550">
            <v>0.38</v>
          </cell>
          <cell r="H5550">
            <v>1.19</v>
          </cell>
          <cell r="I5550">
            <v>4.5999999999999996</v>
          </cell>
          <cell r="J5550" t="str">
            <v xml:space="preserve"> </v>
          </cell>
          <cell r="K5550">
            <v>167</v>
          </cell>
          <cell r="L5550">
            <v>6.3209999999999994E-3</v>
          </cell>
          <cell r="M5550">
            <v>-19</v>
          </cell>
          <cell r="N5550">
            <v>18</v>
          </cell>
          <cell r="O5550">
            <v>1</v>
          </cell>
          <cell r="P5550">
            <v>9.2289999999999992</v>
          </cell>
          <cell r="Q5550">
            <v>0</v>
          </cell>
          <cell r="R5550">
            <v>9.2289999999999992</v>
          </cell>
        </row>
        <row r="5551">
          <cell r="A5551" t="str">
            <v xml:space="preserve">Ставроп.214 </v>
          </cell>
          <cell r="B5551" t="str">
            <v xml:space="preserve">П Осипенко 143 </v>
          </cell>
          <cell r="C5551" t="str">
            <v xml:space="preserve">Жилзаказчик </v>
          </cell>
          <cell r="D5551">
            <v>3013.1</v>
          </cell>
          <cell r="E5551">
            <v>12472</v>
          </cell>
          <cell r="F5551">
            <v>12091.28</v>
          </cell>
          <cell r="G5551">
            <v>0.38</v>
          </cell>
          <cell r="H5551">
            <v>1.19</v>
          </cell>
          <cell r="I5551">
            <v>4.5999999999999996</v>
          </cell>
          <cell r="J5551" t="str">
            <v xml:space="preserve">5 </v>
          </cell>
          <cell r="K5551">
            <v>167</v>
          </cell>
          <cell r="L5551">
            <v>0.21032899999999999</v>
          </cell>
          <cell r="M5551">
            <v>-19</v>
          </cell>
          <cell r="N5551">
            <v>18</v>
          </cell>
          <cell r="O5551">
            <v>1</v>
          </cell>
          <cell r="P5551">
            <v>307.07499999999999</v>
          </cell>
          <cell r="Q5551">
            <v>299.81400000000002</v>
          </cell>
          <cell r="R5551">
            <v>299.81400000000002</v>
          </cell>
        </row>
        <row r="5552">
          <cell r="A5552" t="str">
            <v xml:space="preserve">Ставроп.214 </v>
          </cell>
          <cell r="B5552" t="str">
            <v xml:space="preserve">Ставропольская 214 </v>
          </cell>
          <cell r="C5552" t="str">
            <v xml:space="preserve">Жилзаказчик </v>
          </cell>
          <cell r="D5552">
            <v>2586.6</v>
          </cell>
          <cell r="E5552">
            <v>15238</v>
          </cell>
          <cell r="F5552">
            <v>12355.27</v>
          </cell>
          <cell r="G5552">
            <v>0.37</v>
          </cell>
          <cell r="H5552">
            <v>1.19</v>
          </cell>
          <cell r="I5552">
            <v>4.5999999999999996</v>
          </cell>
          <cell r="J5552" t="str">
            <v xml:space="preserve">5 </v>
          </cell>
          <cell r="K5552">
            <v>167</v>
          </cell>
          <cell r="L5552">
            <v>0.21205499999999999</v>
          </cell>
          <cell r="M5552">
            <v>-19</v>
          </cell>
          <cell r="N5552">
            <v>18</v>
          </cell>
          <cell r="O5552">
            <v>1</v>
          </cell>
          <cell r="P5552">
            <v>309.59500000000003</v>
          </cell>
          <cell r="Q5552">
            <v>257.37599999999998</v>
          </cell>
          <cell r="R5552">
            <v>257.37599999999998</v>
          </cell>
        </row>
        <row r="5553">
          <cell r="A5553" t="str">
            <v xml:space="preserve">Ставроп.214 </v>
          </cell>
          <cell r="B5553" t="str">
            <v xml:space="preserve">П Осипенко 143 кв 23 неж пом </v>
          </cell>
          <cell r="C5553" t="str">
            <v xml:space="preserve">Прочие </v>
          </cell>
          <cell r="D5553">
            <v>62</v>
          </cell>
          <cell r="E5553">
            <v>0</v>
          </cell>
          <cell r="F5553">
            <v>222.94</v>
          </cell>
          <cell r="G5553">
            <v>0</v>
          </cell>
          <cell r="H5553">
            <v>1.19</v>
          </cell>
          <cell r="I5553">
            <v>4.5999999999999996</v>
          </cell>
          <cell r="J5553" t="str">
            <v xml:space="preserve"> </v>
          </cell>
          <cell r="K5553">
            <v>167</v>
          </cell>
          <cell r="L5553">
            <v>3.0000000000000001E-3</v>
          </cell>
          <cell r="M5553">
            <v>-19</v>
          </cell>
          <cell r="N5553">
            <v>18</v>
          </cell>
          <cell r="O5553">
            <v>1</v>
          </cell>
          <cell r="P5553">
            <v>4.3810000000000002</v>
          </cell>
          <cell r="Q5553">
            <v>0</v>
          </cell>
          <cell r="R5553">
            <v>4.3810000000000002</v>
          </cell>
        </row>
        <row r="5554">
          <cell r="A5554" t="str">
            <v xml:space="preserve">Ставроп.214 </v>
          </cell>
          <cell r="B5554" t="str">
            <v xml:space="preserve">Ставропольская 214 неж.пом </v>
          </cell>
          <cell r="C5554" t="str">
            <v xml:space="preserve">Прочие </v>
          </cell>
          <cell r="D5554">
            <v>683.1</v>
          </cell>
          <cell r="E5554">
            <v>2877</v>
          </cell>
          <cell r="F5554">
            <v>2613.39</v>
          </cell>
          <cell r="G5554">
            <v>0.37</v>
          </cell>
          <cell r="H5554">
            <v>1.19</v>
          </cell>
          <cell r="I5554">
            <v>4.5999999999999996</v>
          </cell>
          <cell r="J5554" t="str">
            <v xml:space="preserve"> </v>
          </cell>
          <cell r="K5554">
            <v>167</v>
          </cell>
          <cell r="L5554">
            <v>4.4853999999999998E-2</v>
          </cell>
          <cell r="M5554">
            <v>-19</v>
          </cell>
          <cell r="N5554">
            <v>18</v>
          </cell>
          <cell r="O5554">
            <v>1</v>
          </cell>
          <cell r="P5554">
            <v>65.486000000000004</v>
          </cell>
          <cell r="Q5554">
            <v>0</v>
          </cell>
          <cell r="R5554">
            <v>65.486000000000004</v>
          </cell>
        </row>
        <row r="5555">
          <cell r="A5555" t="str">
            <v xml:space="preserve">Итого по котельной </v>
          </cell>
          <cell r="B5555" t="str">
            <v xml:space="preserve">собственное ---------------------------- </v>
          </cell>
          <cell r="C5555" t="str">
            <v xml:space="preserve">По всем группам </v>
          </cell>
          <cell r="D5555">
            <v>6743.76</v>
          </cell>
          <cell r="E5555">
            <v>30764</v>
          </cell>
          <cell r="F5555">
            <v>28895.820000000003</v>
          </cell>
          <cell r="H5555">
            <v>1.19</v>
          </cell>
          <cell r="L5555">
            <v>0.49764299999999995</v>
          </cell>
          <cell r="P5555">
            <v>723.93200000000002</v>
          </cell>
          <cell r="Q5555">
            <v>557.19000000000005</v>
          </cell>
          <cell r="R5555">
            <v>664.452</v>
          </cell>
        </row>
        <row r="5556">
          <cell r="A5556" t="str">
            <v xml:space="preserve"> </v>
          </cell>
          <cell r="B5556" t="str">
            <v xml:space="preserve"> </v>
          </cell>
          <cell r="C5556" t="str">
            <v xml:space="preserve">"Население" в т.ч. "Жилзаказчик" </v>
          </cell>
          <cell r="D5556">
            <v>5599.7</v>
          </cell>
          <cell r="E5556">
            <v>27710</v>
          </cell>
          <cell r="F5556">
            <v>24446.550000000003</v>
          </cell>
          <cell r="H5556">
            <v>1.19</v>
          </cell>
          <cell r="L5556">
            <v>0.42238399999999998</v>
          </cell>
          <cell r="P5556">
            <v>616.67000000000007</v>
          </cell>
          <cell r="Q5556">
            <v>557.19000000000005</v>
          </cell>
          <cell r="R5556">
            <v>557.19000000000005</v>
          </cell>
        </row>
        <row r="5557">
          <cell r="A5557" t="str">
            <v xml:space="preserve"> </v>
          </cell>
          <cell r="B5557" t="str">
            <v xml:space="preserve"> </v>
          </cell>
          <cell r="C5557" t="str">
            <v xml:space="preserve">Жилзаказчик </v>
          </cell>
          <cell r="D5557">
            <v>5599.7</v>
          </cell>
          <cell r="E5557">
            <v>27710</v>
          </cell>
          <cell r="F5557">
            <v>24446.550000000003</v>
          </cell>
          <cell r="H5557">
            <v>1.19</v>
          </cell>
          <cell r="L5557">
            <v>0.42238399999999998</v>
          </cell>
          <cell r="P5557">
            <v>616.67000000000007</v>
          </cell>
          <cell r="Q5557">
            <v>557.19000000000005</v>
          </cell>
          <cell r="R5557">
            <v>557.19000000000005</v>
          </cell>
        </row>
        <row r="5558">
          <cell r="A5558" t="str">
            <v xml:space="preserve"> </v>
          </cell>
          <cell r="B5558" t="str">
            <v xml:space="preserve"> </v>
          </cell>
          <cell r="C5558" t="str">
            <v xml:space="preserve">Прочие </v>
          </cell>
          <cell r="D5558">
            <v>1144.06</v>
          </cell>
          <cell r="E5558">
            <v>3054</v>
          </cell>
          <cell r="F5558">
            <v>4449.2700000000004</v>
          </cell>
          <cell r="H5558">
            <v>1.19</v>
          </cell>
          <cell r="L5558">
            <v>7.5258999999999993E-2</v>
          </cell>
          <cell r="P5558">
            <v>107.262</v>
          </cell>
          <cell r="Q5558">
            <v>0</v>
          </cell>
          <cell r="R5558">
            <v>107.262</v>
          </cell>
        </row>
        <row r="5559">
          <cell r="A5559" t="str">
            <v xml:space="preserve">Ставропол127/1 </v>
          </cell>
          <cell r="B5559" t="str">
            <v xml:space="preserve">2я Пятилетка 11 БИБ ГОГОЛЯ </v>
          </cell>
          <cell r="C5559" t="str">
            <v xml:space="preserve">Бюджет </v>
          </cell>
          <cell r="D5559">
            <v>455.7</v>
          </cell>
          <cell r="E5559">
            <v>0</v>
          </cell>
          <cell r="F5559">
            <v>2171.1999999999998</v>
          </cell>
          <cell r="G5559">
            <v>0.38</v>
          </cell>
          <cell r="H5559">
            <v>1.19</v>
          </cell>
          <cell r="I5559">
            <v>4.5999999999999996</v>
          </cell>
          <cell r="J5559" t="str">
            <v xml:space="preserve"> </v>
          </cell>
          <cell r="K5559">
            <v>167</v>
          </cell>
          <cell r="L5559">
            <v>3.7970000000000004E-2</v>
          </cell>
          <cell r="M5559">
            <v>-19</v>
          </cell>
          <cell r="N5559">
            <v>18</v>
          </cell>
          <cell r="O5559">
            <v>1</v>
          </cell>
          <cell r="P5559">
            <v>55.436</v>
          </cell>
          <cell r="Q5559">
            <v>0</v>
          </cell>
          <cell r="R5559">
            <v>55.436</v>
          </cell>
        </row>
        <row r="5560">
          <cell r="A5560" t="str">
            <v xml:space="preserve">Ставропол127/1 </v>
          </cell>
          <cell r="B5560" t="str">
            <v xml:space="preserve">Ставропольская 123 Нотар.конт ЦО </v>
          </cell>
          <cell r="C5560" t="str">
            <v xml:space="preserve">Прочие </v>
          </cell>
          <cell r="D5560">
            <v>73.5</v>
          </cell>
          <cell r="E5560">
            <v>234</v>
          </cell>
          <cell r="F5560">
            <v>246.99</v>
          </cell>
          <cell r="G5560">
            <v>0.4</v>
          </cell>
          <cell r="H5560">
            <v>1.19</v>
          </cell>
          <cell r="I5560">
            <v>4.5999999999999996</v>
          </cell>
          <cell r="J5560" t="str">
            <v xml:space="preserve"> </v>
          </cell>
          <cell r="K5560">
            <v>167</v>
          </cell>
          <cell r="L5560">
            <v>4.5829999999999994E-3</v>
          </cell>
          <cell r="M5560">
            <v>-19</v>
          </cell>
          <cell r="N5560">
            <v>18</v>
          </cell>
          <cell r="O5560">
            <v>1</v>
          </cell>
          <cell r="P5560">
            <v>6.6920000000000002</v>
          </cell>
          <cell r="Q5560">
            <v>0</v>
          </cell>
          <cell r="R5560">
            <v>6.6920000000000002</v>
          </cell>
        </row>
        <row r="5561">
          <cell r="A5561" t="str">
            <v xml:space="preserve">Ставропол127/1 </v>
          </cell>
          <cell r="B5561" t="str">
            <v xml:space="preserve">Ставропольская129 кв.47 маг.непрод.тов </v>
          </cell>
          <cell r="C5561" t="str">
            <v xml:space="preserve">Прочие </v>
          </cell>
          <cell r="D5561">
            <v>28.2</v>
          </cell>
          <cell r="E5561">
            <v>0</v>
          </cell>
          <cell r="F5561">
            <v>253.63</v>
          </cell>
          <cell r="G5561">
            <v>0.4</v>
          </cell>
          <cell r="H5561">
            <v>1.19</v>
          </cell>
          <cell r="I5561">
            <v>4.5999999999999996</v>
          </cell>
          <cell r="J5561" t="str">
            <v xml:space="preserve"> </v>
          </cell>
          <cell r="K5561">
            <v>167</v>
          </cell>
          <cell r="L5561">
            <v>4.7060000000000001E-3</v>
          </cell>
          <cell r="M5561">
            <v>-19</v>
          </cell>
          <cell r="N5561">
            <v>18</v>
          </cell>
          <cell r="O5561">
            <v>1</v>
          </cell>
          <cell r="P5561">
            <v>6.87</v>
          </cell>
          <cell r="Q5561">
            <v>0</v>
          </cell>
          <cell r="R5561">
            <v>6.87</v>
          </cell>
        </row>
        <row r="5562">
          <cell r="A5562" t="str">
            <v xml:space="preserve">Ставропол127/1 </v>
          </cell>
          <cell r="B5562" t="str">
            <v xml:space="preserve">Ставропольская 117/36нежил </v>
          </cell>
          <cell r="C5562" t="str">
            <v xml:space="preserve">Прочие </v>
          </cell>
          <cell r="D5562">
            <v>29.8</v>
          </cell>
          <cell r="E5562">
            <v>0</v>
          </cell>
          <cell r="F5562">
            <v>105.64</v>
          </cell>
          <cell r="G5562">
            <v>0.42</v>
          </cell>
          <cell r="H5562">
            <v>1.19</v>
          </cell>
          <cell r="I5562">
            <v>4.5999999999999996</v>
          </cell>
          <cell r="J5562" t="str">
            <v xml:space="preserve">. </v>
          </cell>
          <cell r="K5562">
            <v>167</v>
          </cell>
          <cell r="L5562">
            <v>2.0629999999999997E-3</v>
          </cell>
          <cell r="M5562">
            <v>-19</v>
          </cell>
          <cell r="N5562">
            <v>18</v>
          </cell>
          <cell r="O5562">
            <v>1</v>
          </cell>
          <cell r="P5562">
            <v>3.0129999999999999</v>
          </cell>
          <cell r="Q5562">
            <v>0</v>
          </cell>
          <cell r="R5562">
            <v>3.0129999999999999</v>
          </cell>
        </row>
        <row r="5563">
          <cell r="A5563" t="str">
            <v xml:space="preserve">Ставропол127/1 </v>
          </cell>
          <cell r="B5563" t="str">
            <v xml:space="preserve">Ставропольская 121 кв.48 </v>
          </cell>
          <cell r="C5563" t="str">
            <v xml:space="preserve">Прочие </v>
          </cell>
          <cell r="D5563">
            <v>43.1</v>
          </cell>
          <cell r="E5563">
            <v>0</v>
          </cell>
          <cell r="F5563">
            <v>163.43</v>
          </cell>
          <cell r="G5563">
            <v>0</v>
          </cell>
          <cell r="H5563">
            <v>1.19</v>
          </cell>
          <cell r="I5563">
            <v>4.5999999999999996</v>
          </cell>
          <cell r="J5563" t="str">
            <v xml:space="preserve"> </v>
          </cell>
          <cell r="K5563">
            <v>167</v>
          </cell>
          <cell r="L5563">
            <v>4.5769999999999995E-3</v>
          </cell>
          <cell r="M5563">
            <v>-19</v>
          </cell>
          <cell r="N5563">
            <v>18</v>
          </cell>
          <cell r="O5563">
            <v>1</v>
          </cell>
          <cell r="P5563">
            <v>6.6820000000000004</v>
          </cell>
          <cell r="Q5563">
            <v>0</v>
          </cell>
          <cell r="R5563">
            <v>6.6820000000000004</v>
          </cell>
        </row>
        <row r="5564">
          <cell r="A5564" t="str">
            <v xml:space="preserve">Ставропол127/1 </v>
          </cell>
          <cell r="B5564" t="str">
            <v xml:space="preserve">Ставропольская 129 кв.3 неж.пом. </v>
          </cell>
          <cell r="C5564" t="str">
            <v xml:space="preserve">Прочие </v>
          </cell>
          <cell r="D5564">
            <v>72.599999999999994</v>
          </cell>
          <cell r="E5564">
            <v>0</v>
          </cell>
          <cell r="F5564">
            <v>243.83</v>
          </cell>
          <cell r="G5564">
            <v>0.39</v>
          </cell>
          <cell r="H5564">
            <v>1.19</v>
          </cell>
          <cell r="I5564">
            <v>4.5999999999999996</v>
          </cell>
          <cell r="J5564" t="str">
            <v xml:space="preserve"> </v>
          </cell>
          <cell r="K5564">
            <v>167</v>
          </cell>
          <cell r="L5564">
            <v>4.4450000000000002E-3</v>
          </cell>
          <cell r="M5564">
            <v>-19</v>
          </cell>
          <cell r="N5564">
            <v>18</v>
          </cell>
          <cell r="O5564">
            <v>1</v>
          </cell>
          <cell r="P5564">
            <v>6.49</v>
          </cell>
          <cell r="Q5564">
            <v>0</v>
          </cell>
          <cell r="R5564">
            <v>6.49</v>
          </cell>
        </row>
        <row r="5565">
          <cell r="A5565" t="str">
            <v xml:space="preserve">Ставропол127/1 </v>
          </cell>
          <cell r="B5565" t="str">
            <v xml:space="preserve">Ставропольская 129 кв2 обувной магазин </v>
          </cell>
          <cell r="C5565" t="str">
            <v xml:space="preserve">Прочие </v>
          </cell>
          <cell r="D5565">
            <v>28.9</v>
          </cell>
          <cell r="E5565">
            <v>92</v>
          </cell>
          <cell r="F5565">
            <v>99.39</v>
          </cell>
          <cell r="G5565">
            <v>0.39</v>
          </cell>
          <cell r="H5565">
            <v>1.19</v>
          </cell>
          <cell r="I5565">
            <v>4.5999999999999996</v>
          </cell>
          <cell r="J5565" t="str">
            <v xml:space="preserve"> </v>
          </cell>
          <cell r="K5565">
            <v>167</v>
          </cell>
          <cell r="L5565">
            <v>1.7979999999999999E-3</v>
          </cell>
          <cell r="M5565">
            <v>-19</v>
          </cell>
          <cell r="N5565">
            <v>18</v>
          </cell>
          <cell r="O5565">
            <v>1</v>
          </cell>
          <cell r="P5565">
            <v>2.625</v>
          </cell>
          <cell r="Q5565">
            <v>0</v>
          </cell>
          <cell r="R5565">
            <v>2.625</v>
          </cell>
        </row>
        <row r="5566">
          <cell r="A5566" t="str">
            <v xml:space="preserve">Ставропол127/1 </v>
          </cell>
          <cell r="B5566" t="str">
            <v xml:space="preserve">2я Пятилетка  3 </v>
          </cell>
          <cell r="C5566" t="str">
            <v xml:space="preserve">Жилзаказчик </v>
          </cell>
          <cell r="D5566">
            <v>3407.8</v>
          </cell>
          <cell r="E5566">
            <v>12332</v>
          </cell>
          <cell r="F5566">
            <v>11931.19</v>
          </cell>
          <cell r="G5566">
            <v>0.38</v>
          </cell>
          <cell r="H5566">
            <v>1.19</v>
          </cell>
          <cell r="I5566">
            <v>4.5999999999999996</v>
          </cell>
          <cell r="J5566" t="str">
            <v xml:space="preserve">5 </v>
          </cell>
          <cell r="K5566">
            <v>167</v>
          </cell>
          <cell r="L5566">
            <v>0.208651</v>
          </cell>
          <cell r="M5566">
            <v>-19</v>
          </cell>
          <cell r="N5566">
            <v>18</v>
          </cell>
          <cell r="O5566">
            <v>1</v>
          </cell>
          <cell r="P5566">
            <v>304.62700000000001</v>
          </cell>
          <cell r="Q5566">
            <v>339.08499999999998</v>
          </cell>
          <cell r="R5566">
            <v>339.08499999999998</v>
          </cell>
        </row>
        <row r="5567">
          <cell r="A5567" t="str">
            <v xml:space="preserve">Ставропол127/1 </v>
          </cell>
          <cell r="B5567" t="str">
            <v xml:space="preserve">2я Пятилетка  5 </v>
          </cell>
          <cell r="C5567" t="str">
            <v xml:space="preserve">Жилзаказчик </v>
          </cell>
          <cell r="D5567">
            <v>3510.9</v>
          </cell>
          <cell r="E5567">
            <v>12912</v>
          </cell>
          <cell r="F5567">
            <v>12320</v>
          </cell>
          <cell r="G5567">
            <v>0.38</v>
          </cell>
          <cell r="H5567">
            <v>1.19</v>
          </cell>
          <cell r="I5567">
            <v>4.5999999999999996</v>
          </cell>
          <cell r="J5567" t="str">
            <v xml:space="preserve">5 </v>
          </cell>
          <cell r="K5567">
            <v>167</v>
          </cell>
          <cell r="L5567">
            <v>0.21545000000000003</v>
          </cell>
          <cell r="M5567">
            <v>-19</v>
          </cell>
          <cell r="N5567">
            <v>18</v>
          </cell>
          <cell r="O5567">
            <v>1</v>
          </cell>
          <cell r="P5567">
            <v>314.55200000000002</v>
          </cell>
          <cell r="Q5567">
            <v>349.34500000000003</v>
          </cell>
          <cell r="R5567">
            <v>349.34500000000003</v>
          </cell>
        </row>
        <row r="5568">
          <cell r="A5568" t="str">
            <v xml:space="preserve">Ставропол127/1 </v>
          </cell>
          <cell r="B5568" t="str">
            <v xml:space="preserve">2я Пятилетка  7 </v>
          </cell>
          <cell r="C5568" t="str">
            <v xml:space="preserve">Жилзаказчик </v>
          </cell>
          <cell r="D5568">
            <v>3476.4</v>
          </cell>
          <cell r="E5568">
            <v>12311</v>
          </cell>
          <cell r="F5568">
            <v>12306</v>
          </cell>
          <cell r="G5568">
            <v>0.38</v>
          </cell>
          <cell r="H5568">
            <v>1.19</v>
          </cell>
          <cell r="I5568">
            <v>4.5999999999999996</v>
          </cell>
          <cell r="J5568" t="str">
            <v xml:space="preserve">5 </v>
          </cell>
          <cell r="K5568">
            <v>167</v>
          </cell>
          <cell r="L5568">
            <v>0.21520599999999998</v>
          </cell>
          <cell r="M5568">
            <v>-19</v>
          </cell>
          <cell r="N5568">
            <v>18</v>
          </cell>
          <cell r="O5568">
            <v>1</v>
          </cell>
          <cell r="P5568">
            <v>314.197</v>
          </cell>
          <cell r="Q5568">
            <v>345.91199999999998</v>
          </cell>
          <cell r="R5568">
            <v>345.91199999999998</v>
          </cell>
        </row>
        <row r="5569">
          <cell r="A5569" t="str">
            <v xml:space="preserve">Ставропол127/1 </v>
          </cell>
          <cell r="B5569" t="str">
            <v xml:space="preserve">2я Пятилетка  9 </v>
          </cell>
          <cell r="C5569" t="str">
            <v xml:space="preserve">Жилзаказчик </v>
          </cell>
          <cell r="D5569">
            <v>3183.9</v>
          </cell>
          <cell r="E5569">
            <v>11875</v>
          </cell>
          <cell r="F5569">
            <v>11870</v>
          </cell>
          <cell r="G5569">
            <v>0.38</v>
          </cell>
          <cell r="H5569">
            <v>1.19</v>
          </cell>
          <cell r="I5569">
            <v>4.5999999999999996</v>
          </cell>
          <cell r="J5569" t="str">
            <v xml:space="preserve">5 </v>
          </cell>
          <cell r="K5569">
            <v>167</v>
          </cell>
          <cell r="L5569">
            <v>0.209233</v>
          </cell>
          <cell r="M5569">
            <v>-19</v>
          </cell>
          <cell r="N5569">
            <v>18</v>
          </cell>
          <cell r="O5569">
            <v>1</v>
          </cell>
          <cell r="P5569">
            <v>305.47500000000002</v>
          </cell>
          <cell r="Q5569">
            <v>316.80799999999999</v>
          </cell>
          <cell r="R5569">
            <v>316.80799999999999</v>
          </cell>
        </row>
        <row r="5570">
          <cell r="A5570" t="str">
            <v xml:space="preserve">Ставропол127/1 </v>
          </cell>
          <cell r="B5570" t="str">
            <v xml:space="preserve">2я Пятилетка 11 </v>
          </cell>
          <cell r="C5570" t="str">
            <v xml:space="preserve">Жилзаказчик </v>
          </cell>
          <cell r="D5570">
            <v>2594.1999999999998</v>
          </cell>
          <cell r="E5570">
            <v>12342</v>
          </cell>
          <cell r="F5570">
            <v>9234.4500000000007</v>
          </cell>
          <cell r="G5570">
            <v>0.38</v>
          </cell>
          <cell r="H5570">
            <v>1.19</v>
          </cell>
          <cell r="I5570">
            <v>4.5999999999999996</v>
          </cell>
          <cell r="J5570" t="str">
            <v xml:space="preserve">5 </v>
          </cell>
          <cell r="K5570">
            <v>167</v>
          </cell>
          <cell r="L5570">
            <v>0.161332</v>
          </cell>
          <cell r="M5570">
            <v>-19</v>
          </cell>
          <cell r="N5570">
            <v>18</v>
          </cell>
          <cell r="O5570">
            <v>1</v>
          </cell>
          <cell r="P5570">
            <v>235.541</v>
          </cell>
          <cell r="Q5570">
            <v>258.13400000000001</v>
          </cell>
          <cell r="R5570">
            <v>258.13400000000001</v>
          </cell>
        </row>
        <row r="5571">
          <cell r="A5571" t="str">
            <v xml:space="preserve">Ставропол127/1 </v>
          </cell>
          <cell r="B5571" t="str">
            <v xml:space="preserve">Ставропольская 119 </v>
          </cell>
          <cell r="C5571" t="str">
            <v xml:space="preserve">Жилзаказчик </v>
          </cell>
          <cell r="D5571">
            <v>2488.6</v>
          </cell>
          <cell r="E5571">
            <v>5</v>
          </cell>
          <cell r="F5571">
            <v>9248.3559399999995</v>
          </cell>
          <cell r="G5571">
            <v>0.39100000000000001</v>
          </cell>
          <cell r="H5571">
            <v>1.19</v>
          </cell>
          <cell r="I5571">
            <v>4.5999999999999996</v>
          </cell>
          <cell r="J5571" t="str">
            <v xml:space="preserve">5 </v>
          </cell>
          <cell r="K5571">
            <v>167</v>
          </cell>
          <cell r="L5571">
            <v>0.16774</v>
          </cell>
          <cell r="M5571">
            <v>-19</v>
          </cell>
          <cell r="N5571">
            <v>18</v>
          </cell>
          <cell r="O5571">
            <v>1</v>
          </cell>
          <cell r="P5571">
            <v>244.89699999999999</v>
          </cell>
          <cell r="Q5571">
            <v>247.625</v>
          </cell>
          <cell r="R5571">
            <v>247.625</v>
          </cell>
        </row>
        <row r="5572">
          <cell r="A5572" t="str">
            <v xml:space="preserve">Ставропол127/1 </v>
          </cell>
          <cell r="B5572" t="str">
            <v xml:space="preserve">Ставропольская 121 </v>
          </cell>
          <cell r="C5572" t="str">
            <v xml:space="preserve">Жилзаказчик </v>
          </cell>
          <cell r="D5572">
            <v>2420.9</v>
          </cell>
          <cell r="E5572">
            <v>10043</v>
          </cell>
          <cell r="F5572">
            <v>9327.0368999999992</v>
          </cell>
          <cell r="G5572">
            <v>0.39</v>
          </cell>
          <cell r="H5572">
            <v>1.19</v>
          </cell>
          <cell r="I5572">
            <v>4.5999999999999996</v>
          </cell>
          <cell r="J5572" t="str">
            <v xml:space="preserve">5 </v>
          </cell>
          <cell r="K5572">
            <v>167</v>
          </cell>
          <cell r="L5572">
            <v>0.168734</v>
          </cell>
          <cell r="M5572">
            <v>-19</v>
          </cell>
          <cell r="N5572">
            <v>18</v>
          </cell>
          <cell r="O5572">
            <v>1</v>
          </cell>
          <cell r="P5572">
            <v>246.34800000000001</v>
          </cell>
          <cell r="Q5572">
            <v>240.886</v>
          </cell>
          <cell r="R5572">
            <v>240.886</v>
          </cell>
        </row>
        <row r="5573">
          <cell r="A5573" t="str">
            <v xml:space="preserve">Ставропол127/1 </v>
          </cell>
          <cell r="B5573" t="str">
            <v xml:space="preserve">Ставропольская 125/1 </v>
          </cell>
          <cell r="C5573" t="str">
            <v xml:space="preserve">Жилзаказчик </v>
          </cell>
          <cell r="D5573">
            <v>3151.3</v>
          </cell>
          <cell r="E5573">
            <v>12892</v>
          </cell>
          <cell r="F5573">
            <v>12886.98</v>
          </cell>
          <cell r="G5573">
            <v>0.37</v>
          </cell>
          <cell r="H5573">
            <v>1.19</v>
          </cell>
          <cell r="I5573">
            <v>4.5999999999999996</v>
          </cell>
          <cell r="J5573" t="str">
            <v xml:space="preserve">5 </v>
          </cell>
          <cell r="K5573">
            <v>167</v>
          </cell>
          <cell r="L5573">
            <v>0.22177899999999998</v>
          </cell>
          <cell r="M5573">
            <v>-19</v>
          </cell>
          <cell r="N5573">
            <v>18</v>
          </cell>
          <cell r="O5573">
            <v>1</v>
          </cell>
          <cell r="P5573">
            <v>323.79300000000001</v>
          </cell>
          <cell r="Q5573">
            <v>313.56299999999999</v>
          </cell>
          <cell r="R5573">
            <v>313.56299999999999</v>
          </cell>
        </row>
        <row r="5574">
          <cell r="A5574" t="str">
            <v xml:space="preserve">Ставропол127/1 </v>
          </cell>
          <cell r="B5574" t="str">
            <v xml:space="preserve">Ставропольская 125/2 </v>
          </cell>
          <cell r="C5574" t="str">
            <v xml:space="preserve">Жилзаказчик </v>
          </cell>
          <cell r="D5574">
            <v>3164.9</v>
          </cell>
          <cell r="E5574">
            <v>12517</v>
          </cell>
          <cell r="F5574">
            <v>12512</v>
          </cell>
          <cell r="G5574">
            <v>0.38</v>
          </cell>
          <cell r="H5574">
            <v>1.19</v>
          </cell>
          <cell r="I5574">
            <v>4.5999999999999996</v>
          </cell>
          <cell r="J5574" t="str">
            <v xml:space="preserve">5 </v>
          </cell>
          <cell r="K5574">
            <v>167</v>
          </cell>
          <cell r="L5574">
            <v>0.21764699999999998</v>
          </cell>
          <cell r="M5574">
            <v>-19</v>
          </cell>
          <cell r="N5574">
            <v>18</v>
          </cell>
          <cell r="O5574">
            <v>1</v>
          </cell>
          <cell r="P5574">
            <v>317.76100000000002</v>
          </cell>
          <cell r="Q5574">
            <v>314.916</v>
          </cell>
          <cell r="R5574">
            <v>314.916</v>
          </cell>
        </row>
        <row r="5575">
          <cell r="A5575" t="str">
            <v xml:space="preserve">Ставропол127/1 </v>
          </cell>
          <cell r="B5575" t="str">
            <v xml:space="preserve">Ставропольская 125/3 </v>
          </cell>
          <cell r="C5575" t="str">
            <v xml:space="preserve">Жилзаказчик </v>
          </cell>
          <cell r="D5575">
            <v>3169.1</v>
          </cell>
          <cell r="E5575">
            <v>12458</v>
          </cell>
          <cell r="F5575">
            <v>12453</v>
          </cell>
          <cell r="G5575">
            <v>0.38</v>
          </cell>
          <cell r="H5575">
            <v>1.19</v>
          </cell>
          <cell r="I5575">
            <v>4.5999999999999996</v>
          </cell>
          <cell r="J5575" t="str">
            <v xml:space="preserve">5 </v>
          </cell>
          <cell r="K5575">
            <v>167</v>
          </cell>
          <cell r="L5575">
            <v>0.21662099999999998</v>
          </cell>
          <cell r="M5575">
            <v>-19</v>
          </cell>
          <cell r="N5575">
            <v>18</v>
          </cell>
          <cell r="O5575">
            <v>1</v>
          </cell>
          <cell r="P5575">
            <v>316.262</v>
          </cell>
          <cell r="Q5575">
            <v>315.33699999999999</v>
          </cell>
          <cell r="R5575">
            <v>315.33699999999999</v>
          </cell>
        </row>
        <row r="5576">
          <cell r="A5576" t="str">
            <v xml:space="preserve">Ставропол127/1 </v>
          </cell>
          <cell r="B5576" t="str">
            <v xml:space="preserve">Ставропольская 125/4 </v>
          </cell>
          <cell r="C5576" t="str">
            <v xml:space="preserve">Жилзаказчик </v>
          </cell>
          <cell r="D5576">
            <v>2570.1999999999998</v>
          </cell>
          <cell r="E5576">
            <v>12756</v>
          </cell>
          <cell r="F5576">
            <v>9893.94</v>
          </cell>
          <cell r="G5576">
            <v>0.37</v>
          </cell>
          <cell r="H5576">
            <v>1.19</v>
          </cell>
          <cell r="I5576">
            <v>4.5999999999999996</v>
          </cell>
          <cell r="J5576" t="str">
            <v xml:space="preserve">5 </v>
          </cell>
          <cell r="K5576">
            <v>167</v>
          </cell>
          <cell r="L5576">
            <v>0.17072899999999999</v>
          </cell>
          <cell r="M5576">
            <v>-19</v>
          </cell>
          <cell r="N5576">
            <v>18</v>
          </cell>
          <cell r="O5576">
            <v>1</v>
          </cell>
          <cell r="P5576">
            <v>249.25899999999999</v>
          </cell>
          <cell r="Q5576">
            <v>255.745</v>
          </cell>
          <cell r="R5576">
            <v>255.745</v>
          </cell>
        </row>
        <row r="5577">
          <cell r="A5577" t="str">
            <v xml:space="preserve">Ставропол127/1 </v>
          </cell>
          <cell r="B5577" t="str">
            <v xml:space="preserve">Ставропольская 125/5 </v>
          </cell>
          <cell r="C5577" t="str">
            <v xml:space="preserve">Жилзаказчик </v>
          </cell>
          <cell r="D5577">
            <v>1845.2</v>
          </cell>
          <cell r="E5577">
            <v>6822</v>
          </cell>
          <cell r="F5577">
            <v>6817.02</v>
          </cell>
          <cell r="G5577">
            <v>0.42</v>
          </cell>
          <cell r="H5577">
            <v>1.19</v>
          </cell>
          <cell r="I5577">
            <v>4.5999999999999996</v>
          </cell>
          <cell r="J5577" t="str">
            <v xml:space="preserve">5 </v>
          </cell>
          <cell r="K5577">
            <v>167</v>
          </cell>
          <cell r="L5577">
            <v>0.13344499999999998</v>
          </cell>
          <cell r="M5577">
            <v>-19</v>
          </cell>
          <cell r="N5577">
            <v>18</v>
          </cell>
          <cell r="O5577">
            <v>1</v>
          </cell>
          <cell r="P5577">
            <v>194.827</v>
          </cell>
          <cell r="Q5577">
            <v>183.60499999999999</v>
          </cell>
          <cell r="R5577">
            <v>183.60499999999999</v>
          </cell>
        </row>
        <row r="5578">
          <cell r="A5578" t="str">
            <v xml:space="preserve">Ставропол127/1 </v>
          </cell>
          <cell r="B5578" t="str">
            <v xml:space="preserve">Ставропольская 127 </v>
          </cell>
          <cell r="C5578" t="str">
            <v xml:space="preserve">Жилзаказчик </v>
          </cell>
          <cell r="D5578">
            <v>2416.6</v>
          </cell>
          <cell r="E5578">
            <v>10700</v>
          </cell>
          <cell r="F5578">
            <v>9216.9102000000003</v>
          </cell>
          <cell r="G5578">
            <v>0.39200000000000002</v>
          </cell>
          <cell r="H5578">
            <v>1.19</v>
          </cell>
          <cell r="I5578">
            <v>4.5999999999999996</v>
          </cell>
          <cell r="J5578" t="str">
            <v xml:space="preserve">5 </v>
          </cell>
          <cell r="K5578">
            <v>167</v>
          </cell>
          <cell r="L5578">
            <v>0.167597</v>
          </cell>
          <cell r="M5578">
            <v>-19</v>
          </cell>
          <cell r="N5578">
            <v>18</v>
          </cell>
          <cell r="O5578">
            <v>1</v>
          </cell>
          <cell r="P5578">
            <v>244.68899999999999</v>
          </cell>
          <cell r="Q5578">
            <v>240.46100000000001</v>
          </cell>
          <cell r="R5578">
            <v>240.46100000000001</v>
          </cell>
        </row>
        <row r="5579">
          <cell r="A5579" t="str">
            <v xml:space="preserve">Ставропол127/1 </v>
          </cell>
          <cell r="B5579" t="str">
            <v xml:space="preserve">Ставропольская 129 </v>
          </cell>
          <cell r="C5579" t="str">
            <v xml:space="preserve">Жилзаказчик </v>
          </cell>
          <cell r="D5579">
            <v>2215.1</v>
          </cell>
          <cell r="E5579">
            <v>9740</v>
          </cell>
          <cell r="F5579">
            <v>8770.8400125000007</v>
          </cell>
          <cell r="G5579">
            <v>0.39300000000000002</v>
          </cell>
          <cell r="H5579">
            <v>1.19</v>
          </cell>
          <cell r="I5579">
            <v>4.5999999999999996</v>
          </cell>
          <cell r="J5579" t="str">
            <v xml:space="preserve">5 </v>
          </cell>
          <cell r="K5579">
            <v>167</v>
          </cell>
          <cell r="L5579">
            <v>0.15989299999999998</v>
          </cell>
          <cell r="M5579">
            <v>-19</v>
          </cell>
          <cell r="N5579">
            <v>18</v>
          </cell>
          <cell r="O5579">
            <v>1</v>
          </cell>
          <cell r="P5579">
            <v>233.441</v>
          </cell>
          <cell r="Q5579">
            <v>220.411</v>
          </cell>
          <cell r="R5579">
            <v>220.411</v>
          </cell>
        </row>
        <row r="5580">
          <cell r="A5580" t="str">
            <v xml:space="preserve">Ставропол127/1 </v>
          </cell>
          <cell r="B5580" t="str">
            <v xml:space="preserve">Ставропольская 123 ЖСК-34 </v>
          </cell>
          <cell r="C5580" t="str">
            <v xml:space="preserve">Население </v>
          </cell>
          <cell r="D5580">
            <v>2511</v>
          </cell>
          <cell r="E5580">
            <v>8779</v>
          </cell>
          <cell r="F5580">
            <v>8733.0499999999993</v>
          </cell>
          <cell r="G5580">
            <v>0.4</v>
          </cell>
          <cell r="H5580">
            <v>1.19</v>
          </cell>
          <cell r="I5580">
            <v>4.5999999999999996</v>
          </cell>
          <cell r="J5580" t="str">
            <v xml:space="preserve">5 </v>
          </cell>
          <cell r="K5580">
            <v>167</v>
          </cell>
          <cell r="L5580">
            <v>0.16204000000000002</v>
          </cell>
          <cell r="M5580">
            <v>-19</v>
          </cell>
          <cell r="N5580">
            <v>18</v>
          </cell>
          <cell r="O5580">
            <v>1</v>
          </cell>
          <cell r="P5580">
            <v>236.57499999999999</v>
          </cell>
          <cell r="Q5580">
            <v>249.85300000000001</v>
          </cell>
          <cell r="R5580">
            <v>249.85300000000001</v>
          </cell>
        </row>
        <row r="5581">
          <cell r="A5581" t="str">
            <v xml:space="preserve">Ставропол127/1 </v>
          </cell>
          <cell r="B5581" t="str">
            <v xml:space="preserve">Ставропольская 123 а </v>
          </cell>
          <cell r="C5581" t="str">
            <v xml:space="preserve">Прочие </v>
          </cell>
          <cell r="D5581">
            <v>97.3</v>
          </cell>
          <cell r="E5581">
            <v>355</v>
          </cell>
          <cell r="F5581">
            <v>354.95</v>
          </cell>
          <cell r="G5581">
            <v>0.43</v>
          </cell>
          <cell r="H5581">
            <v>1.19</v>
          </cell>
          <cell r="I5581">
            <v>4.5999999999999996</v>
          </cell>
          <cell r="J5581" t="str">
            <v xml:space="preserve"> </v>
          </cell>
          <cell r="K5581">
            <v>167</v>
          </cell>
          <cell r="L5581">
            <v>7.0800000000000004E-3</v>
          </cell>
          <cell r="M5581">
            <v>-19</v>
          </cell>
          <cell r="N5581">
            <v>18</v>
          </cell>
          <cell r="O5581">
            <v>1</v>
          </cell>
          <cell r="P5581">
            <v>10.336</v>
          </cell>
          <cell r="Q5581">
            <v>0</v>
          </cell>
          <cell r="R5581">
            <v>10.336</v>
          </cell>
        </row>
        <row r="5582">
          <cell r="A5582" t="str">
            <v xml:space="preserve">Ставропол127/1 </v>
          </cell>
          <cell r="B5582" t="str">
            <v xml:space="preserve">Ставропольская 125/4 магазин </v>
          </cell>
          <cell r="C5582" t="str">
            <v xml:space="preserve">Прочие </v>
          </cell>
          <cell r="D5582">
            <v>292.5</v>
          </cell>
          <cell r="E5582">
            <v>0</v>
          </cell>
          <cell r="F5582">
            <v>1069.57</v>
          </cell>
          <cell r="G5582">
            <v>0.37</v>
          </cell>
          <cell r="H5582">
            <v>1.19</v>
          </cell>
          <cell r="I5582">
            <v>4.5999999999999996</v>
          </cell>
          <cell r="J5582" t="str">
            <v xml:space="preserve"> </v>
          </cell>
          <cell r="K5582">
            <v>167</v>
          </cell>
          <cell r="L5582">
            <v>1.6960000000000003E-2</v>
          </cell>
          <cell r="M5582">
            <v>-19</v>
          </cell>
          <cell r="N5582">
            <v>15</v>
          </cell>
          <cell r="O5582">
            <v>1</v>
          </cell>
          <cell r="P5582">
            <v>20.946999999999999</v>
          </cell>
          <cell r="Q5582">
            <v>0</v>
          </cell>
          <cell r="R5582">
            <v>20.946999999999999</v>
          </cell>
        </row>
        <row r="5583">
          <cell r="A5583" t="str">
            <v xml:space="preserve">Ставропол127/1 </v>
          </cell>
          <cell r="B5583" t="str">
            <v xml:space="preserve">2я Пятилетка 11 парикмахерская </v>
          </cell>
          <cell r="C5583" t="str">
            <v xml:space="preserve">Прочие </v>
          </cell>
          <cell r="D5583">
            <v>59.2</v>
          </cell>
          <cell r="E5583">
            <v>0</v>
          </cell>
          <cell r="F5583">
            <v>317.35000000000002</v>
          </cell>
          <cell r="G5583">
            <v>0.38</v>
          </cell>
          <cell r="H5583">
            <v>1.19</v>
          </cell>
          <cell r="I5583">
            <v>4.5999999999999996</v>
          </cell>
          <cell r="J5583" t="str">
            <v xml:space="preserve"> </v>
          </cell>
          <cell r="K5583">
            <v>167</v>
          </cell>
          <cell r="L5583">
            <v>5.1000000000000004E-3</v>
          </cell>
          <cell r="M5583">
            <v>-19</v>
          </cell>
          <cell r="N5583">
            <v>18</v>
          </cell>
          <cell r="O5583">
            <v>1</v>
          </cell>
          <cell r="P5583">
            <v>7.4450000000000003</v>
          </cell>
          <cell r="Q5583">
            <v>0</v>
          </cell>
          <cell r="R5583">
            <v>7.4450000000000003</v>
          </cell>
        </row>
        <row r="5584">
          <cell r="A5584" t="str">
            <v xml:space="preserve">Ставропол127/1 </v>
          </cell>
          <cell r="B5584" t="str">
            <v xml:space="preserve">2я Пятилетка 11 маг.книжн. </v>
          </cell>
          <cell r="C5584" t="str">
            <v xml:space="preserve">Прочие </v>
          </cell>
          <cell r="D5584">
            <v>232.02</v>
          </cell>
          <cell r="E5584">
            <v>0</v>
          </cell>
          <cell r="F5584">
            <v>869.3</v>
          </cell>
          <cell r="G5584">
            <v>0.38</v>
          </cell>
          <cell r="H5584">
            <v>1.19</v>
          </cell>
          <cell r="I5584">
            <v>4.5999999999999996</v>
          </cell>
          <cell r="J5584" t="str">
            <v xml:space="preserve"> </v>
          </cell>
          <cell r="K5584">
            <v>167</v>
          </cell>
          <cell r="L5584">
            <v>1.3970000000000002E-2</v>
          </cell>
          <cell r="M5584">
            <v>-19</v>
          </cell>
          <cell r="N5584">
            <v>15</v>
          </cell>
          <cell r="O5584">
            <v>1</v>
          </cell>
          <cell r="P5584">
            <v>17.254000000000001</v>
          </cell>
          <cell r="Q5584">
            <v>0</v>
          </cell>
          <cell r="R5584">
            <v>17.254000000000001</v>
          </cell>
        </row>
        <row r="5585">
          <cell r="A5585" t="str">
            <v xml:space="preserve">Ставропол127/1 </v>
          </cell>
          <cell r="B5585" t="str">
            <v xml:space="preserve">Ставропольская 125/4 маг. </v>
          </cell>
          <cell r="C5585" t="str">
            <v xml:space="preserve">Прочие </v>
          </cell>
          <cell r="D5585">
            <v>52.9</v>
          </cell>
          <cell r="E5585">
            <v>0</v>
          </cell>
          <cell r="F5585">
            <v>193.61</v>
          </cell>
          <cell r="G5585">
            <v>0.37</v>
          </cell>
          <cell r="H5585">
            <v>1.19</v>
          </cell>
          <cell r="I5585">
            <v>4.5999999999999996</v>
          </cell>
          <cell r="J5585" t="str">
            <v xml:space="preserve"> </v>
          </cell>
          <cell r="K5585">
            <v>167</v>
          </cell>
          <cell r="L5585">
            <v>3.0700000000000002E-3</v>
          </cell>
          <cell r="M5585">
            <v>-19</v>
          </cell>
          <cell r="N5585">
            <v>15</v>
          </cell>
          <cell r="O5585">
            <v>1</v>
          </cell>
          <cell r="P5585">
            <v>3.7930000000000001</v>
          </cell>
          <cell r="Q5585">
            <v>0</v>
          </cell>
          <cell r="R5585">
            <v>3.7930000000000001</v>
          </cell>
        </row>
        <row r="5586">
          <cell r="A5586" t="str">
            <v xml:space="preserve">Ставропол127/1 </v>
          </cell>
          <cell r="B5586" t="str">
            <v xml:space="preserve">Ставропольская 125/4 магазин </v>
          </cell>
          <cell r="C5586" t="str">
            <v xml:space="preserve">Прочие </v>
          </cell>
          <cell r="D5586">
            <v>171.4</v>
          </cell>
          <cell r="E5586">
            <v>0</v>
          </cell>
          <cell r="F5586">
            <v>771.28</v>
          </cell>
          <cell r="G5586">
            <v>0.37</v>
          </cell>
          <cell r="H5586">
            <v>1.19</v>
          </cell>
          <cell r="I5586">
            <v>4.5999999999999996</v>
          </cell>
          <cell r="J5586" t="str">
            <v xml:space="preserve"> </v>
          </cell>
          <cell r="K5586">
            <v>167</v>
          </cell>
          <cell r="L5586">
            <v>1.2230000000000001E-2</v>
          </cell>
          <cell r="M5586">
            <v>-19</v>
          </cell>
          <cell r="N5586">
            <v>15</v>
          </cell>
          <cell r="O5586">
            <v>1</v>
          </cell>
          <cell r="P5586">
            <v>15.105</v>
          </cell>
          <cell r="Q5586">
            <v>0</v>
          </cell>
          <cell r="R5586">
            <v>15.105</v>
          </cell>
        </row>
        <row r="5587">
          <cell r="A5587" t="str">
            <v xml:space="preserve">Ставропол127/1 </v>
          </cell>
          <cell r="B5587" t="str">
            <v xml:space="preserve">Ставропольская 121 кв 3 нежил.помещение </v>
          </cell>
          <cell r="C5587" t="str">
            <v xml:space="preserve">Прочие </v>
          </cell>
          <cell r="D5587">
            <v>43.8</v>
          </cell>
          <cell r="E5587">
            <v>123</v>
          </cell>
          <cell r="F5587">
            <v>122.6</v>
          </cell>
          <cell r="G5587">
            <v>0.39</v>
          </cell>
          <cell r="H5587">
            <v>1.19</v>
          </cell>
          <cell r="I5587">
            <v>4.5999999999999996</v>
          </cell>
          <cell r="J5587" t="str">
            <v xml:space="preserve"> </v>
          </cell>
          <cell r="K5587">
            <v>167</v>
          </cell>
          <cell r="L5587">
            <v>2.2179999999999999E-3</v>
          </cell>
          <cell r="M5587">
            <v>-19</v>
          </cell>
          <cell r="N5587">
            <v>18</v>
          </cell>
          <cell r="O5587">
            <v>1</v>
          </cell>
          <cell r="P5587">
            <v>3.2389999999999999</v>
          </cell>
          <cell r="Q5587">
            <v>0</v>
          </cell>
          <cell r="R5587">
            <v>3.2389999999999999</v>
          </cell>
        </row>
        <row r="5588">
          <cell r="A5588" t="str">
            <v xml:space="preserve">Ставропол127/1 </v>
          </cell>
          <cell r="B5588" t="str">
            <v xml:space="preserve">Ставропольская 125/4 неж.помещение </v>
          </cell>
          <cell r="C5588" t="str">
            <v xml:space="preserve">Прочие </v>
          </cell>
          <cell r="D5588">
            <v>193</v>
          </cell>
          <cell r="E5588">
            <v>856</v>
          </cell>
          <cell r="F5588">
            <v>878.49</v>
          </cell>
          <cell r="G5588">
            <v>0.37</v>
          </cell>
          <cell r="H5588">
            <v>1.19</v>
          </cell>
          <cell r="I5588">
            <v>4.5999999999999996</v>
          </cell>
          <cell r="J5588" t="str">
            <v xml:space="preserve"> </v>
          </cell>
          <cell r="K5588">
            <v>167</v>
          </cell>
          <cell r="L5588">
            <v>1.3930000000000001E-2</v>
          </cell>
          <cell r="M5588">
            <v>-19</v>
          </cell>
          <cell r="N5588">
            <v>15</v>
          </cell>
          <cell r="O5588">
            <v>1</v>
          </cell>
          <cell r="P5588">
            <v>17.204999999999998</v>
          </cell>
          <cell r="Q5588">
            <v>0</v>
          </cell>
          <cell r="R5588">
            <v>17.204999999999998</v>
          </cell>
        </row>
        <row r="5589">
          <cell r="A5589" t="str">
            <v xml:space="preserve">Ставропол127/1 </v>
          </cell>
          <cell r="B5589" t="str">
            <v xml:space="preserve">Ставропольская 123/г ПЕД.КОЛЛЕДЖ </v>
          </cell>
          <cell r="C5589" t="str">
            <v xml:space="preserve">Бюджет </v>
          </cell>
          <cell r="D5589">
            <v>3803</v>
          </cell>
          <cell r="E5589">
            <v>0</v>
          </cell>
          <cell r="F5589">
            <v>16750.63</v>
          </cell>
          <cell r="G5589">
            <v>0.33</v>
          </cell>
          <cell r="H5589">
            <v>1.19</v>
          </cell>
          <cell r="I5589">
            <v>4.5999999999999996</v>
          </cell>
          <cell r="J5589" t="str">
            <v xml:space="preserve"> </v>
          </cell>
          <cell r="K5589">
            <v>167</v>
          </cell>
          <cell r="L5589">
            <v>0.24255299999999999</v>
          </cell>
          <cell r="M5589">
            <v>-19</v>
          </cell>
          <cell r="N5589">
            <v>16</v>
          </cell>
          <cell r="O5589">
            <v>1</v>
          </cell>
          <cell r="P5589">
            <v>318.80599999999998</v>
          </cell>
          <cell r="Q5589">
            <v>0</v>
          </cell>
          <cell r="R5589">
            <v>318.80599999999998</v>
          </cell>
        </row>
        <row r="5590">
          <cell r="A5590" t="str">
            <v xml:space="preserve">Ставропол127/1 </v>
          </cell>
          <cell r="B5590" t="str">
            <v xml:space="preserve">Ставропольская 123/Г "Автогородок" </v>
          </cell>
          <cell r="C5590" t="str">
            <v xml:space="preserve">Бюджет </v>
          </cell>
          <cell r="D5590">
            <v>399.83</v>
          </cell>
          <cell r="E5590">
            <v>0</v>
          </cell>
          <cell r="F5590">
            <v>1799.25</v>
          </cell>
          <cell r="G5590">
            <v>0.4</v>
          </cell>
          <cell r="H5590">
            <v>1.19</v>
          </cell>
          <cell r="I5590">
            <v>4.5999999999999996</v>
          </cell>
          <cell r="J5590" t="str">
            <v xml:space="preserve"> </v>
          </cell>
          <cell r="K5590">
            <v>167</v>
          </cell>
          <cell r="L5590">
            <v>3.1580000000000004E-2</v>
          </cell>
          <cell r="M5590">
            <v>-19</v>
          </cell>
          <cell r="N5590">
            <v>16</v>
          </cell>
          <cell r="O5590">
            <v>1</v>
          </cell>
          <cell r="P5590">
            <v>41.508000000000003</v>
          </cell>
          <cell r="Q5590">
            <v>0</v>
          </cell>
          <cell r="R5590">
            <v>41.508000000000003</v>
          </cell>
        </row>
        <row r="5591">
          <cell r="A5591" t="str">
            <v xml:space="preserve">Ставропол127/1 </v>
          </cell>
          <cell r="B5591" t="str">
            <v xml:space="preserve">Ставропольская 119 кв 1 неж.помещение </v>
          </cell>
          <cell r="C5591" t="str">
            <v xml:space="preserve">Прочие </v>
          </cell>
          <cell r="D5591">
            <v>59</v>
          </cell>
          <cell r="E5591">
            <v>211</v>
          </cell>
          <cell r="F5591">
            <v>211.44</v>
          </cell>
          <cell r="G5591">
            <v>0.39</v>
          </cell>
          <cell r="H5591">
            <v>1.19</v>
          </cell>
          <cell r="I5591">
            <v>4.5999999999999996</v>
          </cell>
          <cell r="J5591" t="str">
            <v xml:space="preserve"> </v>
          </cell>
          <cell r="K5591">
            <v>167</v>
          </cell>
          <cell r="L5591">
            <v>3.8349999999999999E-3</v>
          </cell>
          <cell r="M5591">
            <v>-19</v>
          </cell>
          <cell r="N5591">
            <v>18</v>
          </cell>
          <cell r="O5591">
            <v>1</v>
          </cell>
          <cell r="P5591">
            <v>5.5979999999999999</v>
          </cell>
          <cell r="Q5591">
            <v>0</v>
          </cell>
          <cell r="R5591">
            <v>5.5979999999999999</v>
          </cell>
        </row>
        <row r="5592">
          <cell r="A5592" t="str">
            <v xml:space="preserve">Ставропол127/1 </v>
          </cell>
          <cell r="B5592" t="str">
            <v xml:space="preserve">Ставропольская 119 кв.47-48 </v>
          </cell>
          <cell r="C5592" t="str">
            <v xml:space="preserve">Прочие </v>
          </cell>
          <cell r="D5592">
            <v>75</v>
          </cell>
          <cell r="E5592">
            <v>248</v>
          </cell>
          <cell r="F5592">
            <v>248</v>
          </cell>
          <cell r="G5592">
            <v>0.39</v>
          </cell>
          <cell r="H5592">
            <v>1.19</v>
          </cell>
          <cell r="I5592">
            <v>4.5999999999999996</v>
          </cell>
          <cell r="J5592" t="str">
            <v xml:space="preserve"> </v>
          </cell>
          <cell r="K5592">
            <v>167</v>
          </cell>
          <cell r="L5592">
            <v>4.4979999999999994E-3</v>
          </cell>
          <cell r="M5592">
            <v>-19</v>
          </cell>
          <cell r="N5592">
            <v>18</v>
          </cell>
          <cell r="O5592">
            <v>1</v>
          </cell>
          <cell r="P5592">
            <v>6.5670000000000002</v>
          </cell>
          <cell r="Q5592">
            <v>0</v>
          </cell>
          <cell r="R5592">
            <v>6.5670000000000002</v>
          </cell>
        </row>
        <row r="5593">
          <cell r="A5593" t="str">
            <v xml:space="preserve">Ставропол127/1 </v>
          </cell>
          <cell r="B5593" t="str">
            <v xml:space="preserve">Ставропольская 127 кв 1 нежил </v>
          </cell>
          <cell r="C5593" t="str">
            <v xml:space="preserve">Прочие </v>
          </cell>
          <cell r="D5593">
            <v>61.98</v>
          </cell>
          <cell r="E5593">
            <v>0</v>
          </cell>
          <cell r="F5593">
            <v>278.93</v>
          </cell>
          <cell r="G5593">
            <v>0.39</v>
          </cell>
          <cell r="H5593">
            <v>1.19</v>
          </cell>
          <cell r="I5593">
            <v>4.5999999999999996</v>
          </cell>
          <cell r="J5593" t="str">
            <v xml:space="preserve"> </v>
          </cell>
          <cell r="K5593">
            <v>167</v>
          </cell>
          <cell r="L5593">
            <v>5.0720000000000001E-3</v>
          </cell>
          <cell r="M5593">
            <v>-19</v>
          </cell>
          <cell r="N5593">
            <v>18</v>
          </cell>
          <cell r="O5593">
            <v>1</v>
          </cell>
          <cell r="P5593">
            <v>7.4050000000000002</v>
          </cell>
          <cell r="Q5593">
            <v>0</v>
          </cell>
          <cell r="R5593">
            <v>7.4050000000000002</v>
          </cell>
        </row>
        <row r="5594">
          <cell r="A5594" t="str">
            <v xml:space="preserve">Ставропол127/1 </v>
          </cell>
          <cell r="B5594" t="str">
            <v xml:space="preserve">Ставропольская 121 кв.16 </v>
          </cell>
          <cell r="C5594" t="str">
            <v xml:space="preserve">Прочие </v>
          </cell>
          <cell r="D5594">
            <v>59</v>
          </cell>
          <cell r="E5594">
            <v>200</v>
          </cell>
          <cell r="F5594">
            <v>200.21</v>
          </cell>
          <cell r="G5594">
            <v>0.39</v>
          </cell>
          <cell r="H5594">
            <v>1.19</v>
          </cell>
          <cell r="I5594">
            <v>4.5999999999999996</v>
          </cell>
          <cell r="J5594" t="str">
            <v xml:space="preserve"> </v>
          </cell>
          <cell r="K5594">
            <v>167</v>
          </cell>
          <cell r="L5594">
            <v>3.6219999999999998E-3</v>
          </cell>
          <cell r="M5594">
            <v>-19</v>
          </cell>
          <cell r="N5594">
            <v>18</v>
          </cell>
          <cell r="O5594">
            <v>1</v>
          </cell>
          <cell r="P5594">
            <v>5.2889999999999997</v>
          </cell>
          <cell r="Q5594">
            <v>0</v>
          </cell>
          <cell r="R5594">
            <v>5.2889999999999997</v>
          </cell>
        </row>
        <row r="5595">
          <cell r="A5595" t="str">
            <v xml:space="preserve">Ставропол127/1 </v>
          </cell>
          <cell r="B5595" t="str">
            <v xml:space="preserve">Ставропольская 121 кв.17 </v>
          </cell>
          <cell r="C5595" t="str">
            <v xml:space="preserve">Прочие </v>
          </cell>
          <cell r="D5595">
            <v>30</v>
          </cell>
          <cell r="E5595">
            <v>101</v>
          </cell>
          <cell r="F5595">
            <v>101.32</v>
          </cell>
          <cell r="G5595">
            <v>0.39</v>
          </cell>
          <cell r="H5595">
            <v>1.19</v>
          </cell>
          <cell r="I5595">
            <v>4.5999999999999996</v>
          </cell>
          <cell r="J5595" t="str">
            <v xml:space="preserve"> </v>
          </cell>
          <cell r="K5595">
            <v>167</v>
          </cell>
          <cell r="L5595">
            <v>1.833E-3</v>
          </cell>
          <cell r="M5595">
            <v>-19</v>
          </cell>
          <cell r="N5595">
            <v>18</v>
          </cell>
          <cell r="O5595">
            <v>1</v>
          </cell>
          <cell r="P5595">
            <v>2.6760000000000002</v>
          </cell>
          <cell r="Q5595">
            <v>0</v>
          </cell>
          <cell r="R5595">
            <v>2.6760000000000002</v>
          </cell>
        </row>
        <row r="5596">
          <cell r="A5596" t="str">
            <v xml:space="preserve">Ставропол127/1 </v>
          </cell>
          <cell r="B5596" t="str">
            <v xml:space="preserve">Ставропольская 125 Ж/Д </v>
          </cell>
          <cell r="C5596" t="str">
            <v xml:space="preserve">Население </v>
          </cell>
          <cell r="D5596">
            <v>2547</v>
          </cell>
          <cell r="E5596">
            <v>8889</v>
          </cell>
          <cell r="F5596">
            <v>8866.7999999999993</v>
          </cell>
          <cell r="G5596">
            <v>0.4</v>
          </cell>
          <cell r="H5596">
            <v>1.19</v>
          </cell>
          <cell r="I5596">
            <v>4.5999999999999996</v>
          </cell>
          <cell r="J5596" t="str">
            <v xml:space="preserve">5 </v>
          </cell>
          <cell r="K5596">
            <v>167</v>
          </cell>
          <cell r="L5596">
            <v>0.16411000000000001</v>
          </cell>
          <cell r="M5596">
            <v>-19</v>
          </cell>
          <cell r="N5596">
            <v>18</v>
          </cell>
          <cell r="O5596">
            <v>1</v>
          </cell>
          <cell r="P5596">
            <v>239.596</v>
          </cell>
          <cell r="Q5596">
            <v>253.435</v>
          </cell>
          <cell r="R5596">
            <v>253.435</v>
          </cell>
        </row>
        <row r="5597">
          <cell r="A5597" t="str">
            <v xml:space="preserve">Ставропол127/1 </v>
          </cell>
          <cell r="B5597" t="str">
            <v xml:space="preserve">Ставропольская 125 парикмахерская </v>
          </cell>
          <cell r="C5597" t="str">
            <v xml:space="preserve">Прочие </v>
          </cell>
          <cell r="D5597">
            <v>69.8</v>
          </cell>
          <cell r="E5597">
            <v>0</v>
          </cell>
          <cell r="F5597">
            <v>243.13</v>
          </cell>
          <cell r="G5597">
            <v>0.4</v>
          </cell>
          <cell r="H5597">
            <v>1.19</v>
          </cell>
          <cell r="I5597">
            <v>4.5999999999999996</v>
          </cell>
          <cell r="J5597" t="str">
            <v xml:space="preserve"> </v>
          </cell>
          <cell r="K5597">
            <v>167</v>
          </cell>
          <cell r="L5597">
            <v>4.5000000000000005E-3</v>
          </cell>
          <cell r="M5597">
            <v>-19</v>
          </cell>
          <cell r="N5597">
            <v>18</v>
          </cell>
          <cell r="O5597">
            <v>1</v>
          </cell>
          <cell r="P5597">
            <v>6.5709999999999997</v>
          </cell>
          <cell r="Q5597">
            <v>0</v>
          </cell>
          <cell r="R5597">
            <v>6.5709999999999997</v>
          </cell>
        </row>
        <row r="5598">
          <cell r="A5598" t="str">
            <v xml:space="preserve">Ставропол127/1 </v>
          </cell>
          <cell r="B5598" t="str">
            <v xml:space="preserve">Ставропольская 119 кв.18 неж.пом. </v>
          </cell>
          <cell r="C5598" t="str">
            <v xml:space="preserve">Прочие </v>
          </cell>
          <cell r="D5598">
            <v>51.6</v>
          </cell>
          <cell r="E5598">
            <v>165</v>
          </cell>
          <cell r="F5598">
            <v>136.845</v>
          </cell>
          <cell r="G5598">
            <v>0.39100000000000001</v>
          </cell>
          <cell r="H5598">
            <v>1.19</v>
          </cell>
          <cell r="I5598">
            <v>4.5999999999999996</v>
          </cell>
          <cell r="J5598" t="str">
            <v xml:space="preserve"> </v>
          </cell>
          <cell r="K5598">
            <v>167</v>
          </cell>
          <cell r="L5598">
            <v>2.4819999999999998E-3</v>
          </cell>
          <cell r="M5598">
            <v>-19</v>
          </cell>
          <cell r="N5598">
            <v>18</v>
          </cell>
          <cell r="O5598">
            <v>1</v>
          </cell>
          <cell r="P5598">
            <v>3.6230000000000002</v>
          </cell>
          <cell r="Q5598">
            <v>0</v>
          </cell>
          <cell r="R5598">
            <v>3.6230000000000002</v>
          </cell>
        </row>
        <row r="5599">
          <cell r="A5599" t="str">
            <v xml:space="preserve">Ставропол127/1 </v>
          </cell>
          <cell r="B5599" t="str">
            <v xml:space="preserve">2-я Пятилетка,3кв 1,4 контора </v>
          </cell>
          <cell r="C5599" t="str">
            <v xml:space="preserve">Прочие </v>
          </cell>
          <cell r="D5599">
            <v>118.7</v>
          </cell>
          <cell r="E5599">
            <v>0</v>
          </cell>
          <cell r="F5599">
            <v>297.92</v>
          </cell>
          <cell r="G5599">
            <v>0.377</v>
          </cell>
          <cell r="H5599">
            <v>1.19</v>
          </cell>
          <cell r="I5599">
            <v>4.5999999999999996</v>
          </cell>
          <cell r="J5599" t="str">
            <v xml:space="preserve"> </v>
          </cell>
          <cell r="K5599">
            <v>167</v>
          </cell>
          <cell r="L5599">
            <v>5.2100000000000002E-3</v>
          </cell>
          <cell r="M5599">
            <v>-19</v>
          </cell>
          <cell r="N5599">
            <v>18</v>
          </cell>
          <cell r="O5599">
            <v>1</v>
          </cell>
          <cell r="P5599">
            <v>7.6059999999999999</v>
          </cell>
          <cell r="Q5599">
            <v>0</v>
          </cell>
          <cell r="R5599">
            <v>7.6059999999999999</v>
          </cell>
        </row>
        <row r="5600">
          <cell r="A5600" t="str">
            <v xml:space="preserve">Ставропол127/1 </v>
          </cell>
          <cell r="B5600" t="str">
            <v xml:space="preserve">Ставропольская 127 кв.2 Петренко Т.Н. </v>
          </cell>
          <cell r="C5600" t="str">
            <v xml:space="preserve">Прочие </v>
          </cell>
          <cell r="D5600">
            <v>41</v>
          </cell>
          <cell r="E5600">
            <v>99</v>
          </cell>
          <cell r="F5600">
            <v>99.32</v>
          </cell>
          <cell r="G5600">
            <v>0.39</v>
          </cell>
          <cell r="H5600">
            <v>1.19</v>
          </cell>
          <cell r="I5600">
            <v>4.5999999999999996</v>
          </cell>
          <cell r="J5600" t="str">
            <v xml:space="preserve"> </v>
          </cell>
          <cell r="K5600">
            <v>167</v>
          </cell>
          <cell r="L5600">
            <v>1.8059999999999999E-3</v>
          </cell>
          <cell r="M5600">
            <v>-19</v>
          </cell>
          <cell r="N5600">
            <v>18</v>
          </cell>
          <cell r="O5600">
            <v>1</v>
          </cell>
          <cell r="P5600">
            <v>2.6360000000000001</v>
          </cell>
          <cell r="Q5600">
            <v>0</v>
          </cell>
          <cell r="R5600">
            <v>2.6360000000000001</v>
          </cell>
        </row>
        <row r="5601">
          <cell r="A5601" t="str">
            <v xml:space="preserve">Ставропол127/1 </v>
          </cell>
          <cell r="B5601" t="str">
            <v xml:space="preserve">Ставропольская 127 кв 48 нежилое </v>
          </cell>
          <cell r="C5601" t="str">
            <v xml:space="preserve">Население </v>
          </cell>
          <cell r="D5601">
            <v>54.6</v>
          </cell>
          <cell r="E5601">
            <v>170</v>
          </cell>
          <cell r="F5601">
            <v>170</v>
          </cell>
          <cell r="G5601">
            <v>0</v>
          </cell>
          <cell r="H5601">
            <v>1.19</v>
          </cell>
          <cell r="I5601">
            <v>4.5999999999999996</v>
          </cell>
          <cell r="J5601" t="str">
            <v xml:space="preserve">5 </v>
          </cell>
          <cell r="K5601">
            <v>167</v>
          </cell>
          <cell r="L5601">
            <v>3.9959999999999996E-3</v>
          </cell>
          <cell r="M5601">
            <v>-19</v>
          </cell>
          <cell r="N5601">
            <v>18</v>
          </cell>
          <cell r="O5601">
            <v>1</v>
          </cell>
          <cell r="P5601">
            <v>5.8330000000000002</v>
          </cell>
          <cell r="Q5601">
            <v>5.4340000000000002</v>
          </cell>
          <cell r="R5601">
            <v>5.4340000000000002</v>
          </cell>
        </row>
        <row r="5602">
          <cell r="A5602" t="str">
            <v xml:space="preserve">Ставропол127/1 </v>
          </cell>
          <cell r="B5602" t="str">
            <v xml:space="preserve">Ставропольская 125 ПОДКАЧКА </v>
          </cell>
          <cell r="C5602" t="str">
            <v xml:space="preserve">Прочие </v>
          </cell>
          <cell r="D5602">
            <v>41.1</v>
          </cell>
          <cell r="E5602">
            <v>0</v>
          </cell>
          <cell r="F5602">
            <v>134.06</v>
          </cell>
          <cell r="G5602">
            <v>1.05</v>
          </cell>
          <cell r="H5602">
            <v>1.19</v>
          </cell>
          <cell r="I5602">
            <v>4.5999999999999996</v>
          </cell>
          <cell r="J5602" t="str">
            <v xml:space="preserve"> </v>
          </cell>
          <cell r="K5602">
            <v>167</v>
          </cell>
          <cell r="L5602">
            <v>6.0000000000000001E-3</v>
          </cell>
          <cell r="M5602">
            <v>-19</v>
          </cell>
          <cell r="N5602">
            <v>15</v>
          </cell>
          <cell r="O5602">
            <v>1</v>
          </cell>
          <cell r="P5602">
            <v>7.4119999999999999</v>
          </cell>
          <cell r="Q5602">
            <v>0</v>
          </cell>
          <cell r="R5602">
            <v>7.4119999999999999</v>
          </cell>
        </row>
        <row r="5603">
          <cell r="A5603" t="str">
            <v xml:space="preserve">Ставропол127/1 </v>
          </cell>
          <cell r="B5603" t="str">
            <v xml:space="preserve">Ставропольская 129 кв.16 магазин космет. </v>
          </cell>
          <cell r="C5603" t="str">
            <v xml:space="preserve">Прочие </v>
          </cell>
          <cell r="D5603">
            <v>79.8</v>
          </cell>
          <cell r="E5603">
            <v>0</v>
          </cell>
          <cell r="F5603">
            <v>191.17</v>
          </cell>
          <cell r="G5603">
            <v>0.39</v>
          </cell>
          <cell r="H5603">
            <v>1.19</v>
          </cell>
          <cell r="I5603">
            <v>4.5999999999999996</v>
          </cell>
          <cell r="J5603" t="str">
            <v xml:space="preserve"> </v>
          </cell>
          <cell r="K5603">
            <v>167</v>
          </cell>
          <cell r="L5603">
            <v>3.4849999999999998E-3</v>
          </cell>
          <cell r="M5603">
            <v>-19</v>
          </cell>
          <cell r="N5603">
            <v>18</v>
          </cell>
          <cell r="O5603">
            <v>1</v>
          </cell>
          <cell r="P5603">
            <v>5.0880000000000001</v>
          </cell>
          <cell r="Q5603">
            <v>0</v>
          </cell>
          <cell r="R5603">
            <v>5.0880000000000001</v>
          </cell>
        </row>
        <row r="5604">
          <cell r="A5604" t="str">
            <v xml:space="preserve">Ставропол127/1 </v>
          </cell>
          <cell r="B5604" t="str">
            <v xml:space="preserve">Ставропольская 129 кв.17 магазин одежды </v>
          </cell>
          <cell r="C5604" t="str">
            <v xml:space="preserve">Прочие </v>
          </cell>
          <cell r="D5604">
            <v>29</v>
          </cell>
          <cell r="E5604">
            <v>0</v>
          </cell>
          <cell r="F5604">
            <v>97.59</v>
          </cell>
          <cell r="G5604">
            <v>0.39</v>
          </cell>
          <cell r="H5604">
            <v>1.19</v>
          </cell>
          <cell r="I5604">
            <v>4.5999999999999996</v>
          </cell>
          <cell r="J5604" t="str">
            <v xml:space="preserve"> </v>
          </cell>
          <cell r="K5604">
            <v>167</v>
          </cell>
          <cell r="L5604">
            <v>1.779E-3</v>
          </cell>
          <cell r="M5604">
            <v>-19</v>
          </cell>
          <cell r="N5604">
            <v>18</v>
          </cell>
          <cell r="O5604">
            <v>1</v>
          </cell>
          <cell r="P5604">
            <v>2.5979999999999999</v>
          </cell>
          <cell r="Q5604">
            <v>0</v>
          </cell>
          <cell r="R5604">
            <v>2.5979999999999999</v>
          </cell>
        </row>
        <row r="5605">
          <cell r="A5605" t="str">
            <v xml:space="preserve">Ставропол127/1 </v>
          </cell>
          <cell r="B5605" t="str">
            <v xml:space="preserve">2я Пятилетка 13 ж/д </v>
          </cell>
          <cell r="C5605" t="str">
            <v xml:space="preserve">Население </v>
          </cell>
          <cell r="D5605">
            <v>3188</v>
          </cell>
          <cell r="E5605">
            <v>11768</v>
          </cell>
          <cell r="F5605">
            <v>11768</v>
          </cell>
          <cell r="G5605">
            <v>0.38</v>
          </cell>
          <cell r="H5605">
            <v>1.19</v>
          </cell>
          <cell r="I5605">
            <v>4.5999999999999996</v>
          </cell>
          <cell r="J5605" t="str">
            <v xml:space="preserve">5 </v>
          </cell>
          <cell r="K5605">
            <v>167</v>
          </cell>
          <cell r="L5605">
            <v>0.21074199999999998</v>
          </cell>
          <cell r="M5605">
            <v>-19</v>
          </cell>
          <cell r="N5605">
            <v>16</v>
          </cell>
          <cell r="O5605">
            <v>1</v>
          </cell>
          <cell r="P5605">
            <v>276.99400000000003</v>
          </cell>
          <cell r="Q5605">
            <v>317.21600000000001</v>
          </cell>
          <cell r="R5605">
            <v>317.21600000000001</v>
          </cell>
        </row>
        <row r="5606">
          <cell r="A5606" t="str">
            <v xml:space="preserve">Ставропол127/1 </v>
          </cell>
          <cell r="B5606" t="str">
            <v xml:space="preserve">Ставропольская 129 кв.33 магазин </v>
          </cell>
          <cell r="C5606" t="str">
            <v xml:space="preserve">Прочие </v>
          </cell>
          <cell r="D5606">
            <v>42.7</v>
          </cell>
          <cell r="E5606">
            <v>146</v>
          </cell>
          <cell r="F5606">
            <v>146</v>
          </cell>
          <cell r="G5606">
            <v>0</v>
          </cell>
          <cell r="H5606">
            <v>1.19</v>
          </cell>
          <cell r="I5606">
            <v>4.5999999999999996</v>
          </cell>
          <cell r="J5606" t="str">
            <v xml:space="preserve"> </v>
          </cell>
          <cell r="K5606">
            <v>167</v>
          </cell>
          <cell r="L5606">
            <v>2.421E-3</v>
          </cell>
          <cell r="M5606">
            <v>-19</v>
          </cell>
          <cell r="N5606">
            <v>18</v>
          </cell>
          <cell r="O5606">
            <v>1</v>
          </cell>
          <cell r="P5606">
            <v>3.536</v>
          </cell>
          <cell r="Q5606">
            <v>0</v>
          </cell>
          <cell r="R5606">
            <v>3.536</v>
          </cell>
        </row>
        <row r="5607">
          <cell r="A5607" t="str">
            <v xml:space="preserve">Ставропол127/1 </v>
          </cell>
          <cell r="B5607" t="str">
            <v xml:space="preserve">2-я Пятилетка 3 адм.пом. </v>
          </cell>
          <cell r="C5607" t="str">
            <v xml:space="preserve">Бюджет </v>
          </cell>
          <cell r="D5607">
            <v>31</v>
          </cell>
          <cell r="E5607">
            <v>100</v>
          </cell>
          <cell r="F5607">
            <v>101.04</v>
          </cell>
          <cell r="G5607">
            <v>0.377</v>
          </cell>
          <cell r="H5607">
            <v>1.19</v>
          </cell>
          <cell r="I5607">
            <v>4.5999999999999996</v>
          </cell>
          <cell r="J5607" t="str">
            <v xml:space="preserve"> </v>
          </cell>
          <cell r="K5607">
            <v>167</v>
          </cell>
          <cell r="L5607">
            <v>1.7669999999999999E-3</v>
          </cell>
          <cell r="M5607">
            <v>-19</v>
          </cell>
          <cell r="N5607">
            <v>18</v>
          </cell>
          <cell r="O5607">
            <v>1</v>
          </cell>
          <cell r="P5607">
            <v>2.5789999999999997</v>
          </cell>
          <cell r="Q5607">
            <v>0</v>
          </cell>
          <cell r="R5607">
            <v>2.5789999999999997</v>
          </cell>
        </row>
        <row r="5608">
          <cell r="A5608" t="str">
            <v xml:space="preserve">Ставропол127/1 </v>
          </cell>
          <cell r="B5608" t="str">
            <v xml:space="preserve">Ставропольская 121 кв47 неж пом </v>
          </cell>
          <cell r="C5608" t="str">
            <v xml:space="preserve">Прочие </v>
          </cell>
          <cell r="D5608">
            <v>30</v>
          </cell>
          <cell r="E5608">
            <v>96</v>
          </cell>
          <cell r="F5608">
            <v>96</v>
          </cell>
          <cell r="G5608">
            <v>0</v>
          </cell>
          <cell r="H5608">
            <v>1.19</v>
          </cell>
          <cell r="I5608">
            <v>4.5999999999999996</v>
          </cell>
          <cell r="J5608" t="str">
            <v xml:space="preserve"> </v>
          </cell>
          <cell r="K5608">
            <v>167</v>
          </cell>
          <cell r="L5608">
            <v>3.3029999999999999E-3</v>
          </cell>
          <cell r="M5608">
            <v>-19</v>
          </cell>
          <cell r="N5608">
            <v>18</v>
          </cell>
          <cell r="O5608">
            <v>1</v>
          </cell>
          <cell r="P5608">
            <v>4.8230000000000004</v>
          </cell>
          <cell r="Q5608">
            <v>0</v>
          </cell>
          <cell r="R5608">
            <v>4.8230000000000004</v>
          </cell>
        </row>
        <row r="5609">
          <cell r="A5609" t="str">
            <v xml:space="preserve">Ставропол127/1 </v>
          </cell>
          <cell r="B5609" t="str">
            <v xml:space="preserve">Ставропольская 123/2 отд.стоящ.здан. </v>
          </cell>
          <cell r="C5609" t="str">
            <v xml:space="preserve">Бюджет </v>
          </cell>
          <cell r="D5609">
            <v>157.80000000000001</v>
          </cell>
          <cell r="E5609">
            <v>0</v>
          </cell>
          <cell r="F5609">
            <v>530.35</v>
          </cell>
          <cell r="G5609">
            <v>0.89</v>
          </cell>
          <cell r="H5609">
            <v>1.19</v>
          </cell>
          <cell r="I5609">
            <v>4.5999999999999996</v>
          </cell>
          <cell r="J5609" t="str">
            <v xml:space="preserve"> </v>
          </cell>
          <cell r="K5609">
            <v>167</v>
          </cell>
          <cell r="L5609">
            <v>2.1894999999999998E-2</v>
          </cell>
          <cell r="M5609">
            <v>-19</v>
          </cell>
          <cell r="N5609">
            <v>18</v>
          </cell>
          <cell r="O5609">
            <v>1</v>
          </cell>
          <cell r="P5609">
            <v>31.968</v>
          </cell>
          <cell r="Q5609">
            <v>0</v>
          </cell>
          <cell r="R5609">
            <v>31.968</v>
          </cell>
        </row>
        <row r="5610">
          <cell r="A5610" t="str">
            <v xml:space="preserve">Итого по котельной </v>
          </cell>
          <cell r="B5610" t="str">
            <v xml:space="preserve">собственное ---------------------------- </v>
          </cell>
          <cell r="C5610" t="str">
            <v xml:space="preserve">По всем группам </v>
          </cell>
          <cell r="D5610">
            <v>54969.929999999986</v>
          </cell>
          <cell r="E5610">
            <v>182337</v>
          </cell>
          <cell r="F5610">
            <v>207850.03805250002</v>
          </cell>
          <cell r="H5610">
            <v>1.19</v>
          </cell>
          <cell r="L5610">
            <v>3.657286</v>
          </cell>
          <cell r="P5610">
            <v>5254.0879999999997</v>
          </cell>
          <cell r="Q5610">
            <v>4767.7710000000006</v>
          </cell>
          <cell r="R5610">
            <v>5417.1920000000009</v>
          </cell>
        </row>
        <row r="5611">
          <cell r="A5611" t="str">
            <v xml:space="preserve"> </v>
          </cell>
          <cell r="B5611" t="str">
            <v xml:space="preserve"> </v>
          </cell>
          <cell r="C5611" t="str">
            <v xml:space="preserve">Бюджет </v>
          </cell>
          <cell r="D5611">
            <v>4847.33</v>
          </cell>
          <cell r="E5611">
            <v>100</v>
          </cell>
          <cell r="F5611">
            <v>21352.47</v>
          </cell>
          <cell r="H5611">
            <v>1.19</v>
          </cell>
          <cell r="L5611">
            <v>0.33576499999999998</v>
          </cell>
          <cell r="P5611">
            <v>450.29699999999997</v>
          </cell>
          <cell r="Q5611">
            <v>0</v>
          </cell>
          <cell r="R5611">
            <v>450.29699999999997</v>
          </cell>
        </row>
        <row r="5612">
          <cell r="A5612" t="str">
            <v xml:space="preserve"> </v>
          </cell>
          <cell r="B5612" t="str">
            <v xml:space="preserve"> </v>
          </cell>
          <cell r="C5612" t="str">
            <v xml:space="preserve">"Население" в т.ч. "Жилзаказчик" </v>
          </cell>
          <cell r="D5612">
            <v>47915.69999999999</v>
          </cell>
          <cell r="E5612">
            <v>179311</v>
          </cell>
          <cell r="F5612">
            <v>178325.57305250003</v>
          </cell>
          <cell r="H5612">
            <v>1.19</v>
          </cell>
          <cell r="L5612">
            <v>3.1749450000000001</v>
          </cell>
          <cell r="P5612">
            <v>4604.6669999999995</v>
          </cell>
          <cell r="Q5612">
            <v>4767.7710000000006</v>
          </cell>
          <cell r="R5612">
            <v>4767.7710000000006</v>
          </cell>
        </row>
        <row r="5613">
          <cell r="A5613" t="str">
            <v xml:space="preserve"> </v>
          </cell>
          <cell r="B5613" t="str">
            <v xml:space="preserve"> </v>
          </cell>
          <cell r="C5613" t="str">
            <v xml:space="preserve">Жилзаказчик </v>
          </cell>
          <cell r="D5613">
            <v>39615.099999999991</v>
          </cell>
          <cell r="E5613">
            <v>149705</v>
          </cell>
          <cell r="F5613">
            <v>148787.72305250002</v>
          </cell>
          <cell r="H5613">
            <v>1.19</v>
          </cell>
          <cell r="L5613">
            <v>2.6340569999999999</v>
          </cell>
          <cell r="P5613">
            <v>3845.6689999999994</v>
          </cell>
          <cell r="Q5613">
            <v>3941.8330000000005</v>
          </cell>
          <cell r="R5613">
            <v>3941.8330000000005</v>
          </cell>
        </row>
        <row r="5614">
          <cell r="A5614" t="str">
            <v xml:space="preserve"> </v>
          </cell>
          <cell r="B5614" t="str">
            <v xml:space="preserve"> </v>
          </cell>
          <cell r="C5614" t="str">
            <v xml:space="preserve">Прочие </v>
          </cell>
          <cell r="D5614">
            <v>2206.8999999999996</v>
          </cell>
          <cell r="E5614">
            <v>2926</v>
          </cell>
          <cell r="F5614">
            <v>8171.9950000000008</v>
          </cell>
          <cell r="H5614">
            <v>1.19</v>
          </cell>
          <cell r="L5614">
            <v>0.14657600000000001</v>
          </cell>
          <cell r="P5614">
            <v>199.124</v>
          </cell>
          <cell r="Q5614">
            <v>0</v>
          </cell>
          <cell r="R5614">
            <v>199.124</v>
          </cell>
        </row>
        <row r="5615">
          <cell r="A5615" t="str">
            <v>Тепловые потери в наружных сетях потребителей</v>
          </cell>
          <cell r="H5615">
            <v>1.19</v>
          </cell>
        </row>
        <row r="5616">
          <cell r="A5616" t="str">
            <v xml:space="preserve">Ставропол202 </v>
          </cell>
          <cell r="B5616" t="str">
            <v xml:space="preserve">С Разина 55 Магазин </v>
          </cell>
          <cell r="C5616" t="str">
            <v xml:space="preserve">Прочие </v>
          </cell>
          <cell r="D5616">
            <v>121.69</v>
          </cell>
          <cell r="E5616">
            <v>0</v>
          </cell>
          <cell r="F5616">
            <v>547.61</v>
          </cell>
          <cell r="G5616">
            <v>0.38</v>
          </cell>
          <cell r="H5616">
            <v>1.19</v>
          </cell>
          <cell r="I5616">
            <v>4.5999999999999996</v>
          </cell>
          <cell r="J5616" t="str">
            <v xml:space="preserve"> </v>
          </cell>
          <cell r="K5616">
            <v>167</v>
          </cell>
          <cell r="L5616">
            <v>8.8700000000000011E-3</v>
          </cell>
          <cell r="M5616">
            <v>-19</v>
          </cell>
          <cell r="N5616">
            <v>15</v>
          </cell>
          <cell r="O5616">
            <v>1</v>
          </cell>
          <cell r="P5616">
            <v>10.956</v>
          </cell>
          <cell r="Q5616">
            <v>0</v>
          </cell>
          <cell r="R5616">
            <v>10.956</v>
          </cell>
        </row>
        <row r="5617">
          <cell r="A5617" t="str">
            <v xml:space="preserve">Ставропол202 </v>
          </cell>
          <cell r="B5617" t="str">
            <v xml:space="preserve">С Разина 55 ресторан Цветной Бульвар </v>
          </cell>
          <cell r="C5617" t="str">
            <v xml:space="preserve">Прочие </v>
          </cell>
          <cell r="D5617">
            <v>491.36</v>
          </cell>
          <cell r="E5617">
            <v>0</v>
          </cell>
          <cell r="F5617">
            <v>1960.5</v>
          </cell>
          <cell r="G5617">
            <v>0.38</v>
          </cell>
          <cell r="H5617">
            <v>1.19</v>
          </cell>
          <cell r="I5617">
            <v>4.5999999999999996</v>
          </cell>
          <cell r="J5617" t="str">
            <v xml:space="preserve"> </v>
          </cell>
          <cell r="K5617">
            <v>167</v>
          </cell>
          <cell r="L5617">
            <v>3.2690000000000004E-2</v>
          </cell>
          <cell r="M5617">
            <v>-19</v>
          </cell>
          <cell r="N5617">
            <v>16</v>
          </cell>
          <cell r="O5617">
            <v>1</v>
          </cell>
          <cell r="P5617">
            <v>42.966999999999999</v>
          </cell>
          <cell r="Q5617">
            <v>0</v>
          </cell>
          <cell r="R5617">
            <v>42.966999999999999</v>
          </cell>
        </row>
        <row r="5618">
          <cell r="A5618" t="str">
            <v xml:space="preserve">Ставропол202 </v>
          </cell>
          <cell r="B5618" t="str">
            <v xml:space="preserve">Ставропольская 202 депо </v>
          </cell>
          <cell r="C5618" t="str">
            <v xml:space="preserve">Прочие </v>
          </cell>
          <cell r="D5618">
            <v>8113.47</v>
          </cell>
          <cell r="E5618">
            <v>47055</v>
          </cell>
          <cell r="F5618">
            <v>36510.6</v>
          </cell>
          <cell r="G5618">
            <v>0.30000000000000004</v>
          </cell>
          <cell r="H5618">
            <v>1.19</v>
          </cell>
          <cell r="I5618">
            <v>4.5999999999999996</v>
          </cell>
          <cell r="J5618" t="str">
            <v xml:space="preserve"> </v>
          </cell>
          <cell r="K5618">
            <v>167</v>
          </cell>
          <cell r="L5618">
            <v>0.50808399999999998</v>
          </cell>
          <cell r="M5618">
            <v>-19</v>
          </cell>
          <cell r="N5618">
            <v>18</v>
          </cell>
          <cell r="O5618">
            <v>1</v>
          </cell>
          <cell r="P5618">
            <v>741.79100000000005</v>
          </cell>
          <cell r="Q5618">
            <v>0</v>
          </cell>
          <cell r="R5618">
            <v>741.79100000000005</v>
          </cell>
        </row>
        <row r="5619">
          <cell r="A5619" t="str">
            <v xml:space="preserve">Ставропол202 </v>
          </cell>
          <cell r="B5619" t="str">
            <v xml:space="preserve">С Разина 57  АЗС </v>
          </cell>
          <cell r="C5619" t="str">
            <v xml:space="preserve">Прочие </v>
          </cell>
          <cell r="D5619">
            <v>69.14</v>
          </cell>
          <cell r="E5619">
            <v>246</v>
          </cell>
          <cell r="F5619">
            <v>311.14999999999998</v>
          </cell>
          <cell r="G5619">
            <v>0.60000000000000009</v>
          </cell>
          <cell r="H5619">
            <v>1.19</v>
          </cell>
          <cell r="I5619">
            <v>4.5999999999999996</v>
          </cell>
          <cell r="J5619" t="str">
            <v xml:space="preserve"> </v>
          </cell>
          <cell r="K5619">
            <v>167</v>
          </cell>
          <cell r="L5619">
            <v>8.660000000000001E-3</v>
          </cell>
          <cell r="M5619">
            <v>-19</v>
          </cell>
          <cell r="N5619">
            <v>18</v>
          </cell>
          <cell r="O5619">
            <v>1</v>
          </cell>
          <cell r="P5619">
            <v>12.644</v>
          </cell>
          <cell r="Q5619">
            <v>0</v>
          </cell>
          <cell r="R5619">
            <v>12.644</v>
          </cell>
        </row>
        <row r="5620">
          <cell r="A5620" t="str">
            <v xml:space="preserve">Ставропол202 </v>
          </cell>
          <cell r="B5620" t="str">
            <v xml:space="preserve">С РАЗИНА 51 НАСОСНАЯ СОШ 51 </v>
          </cell>
          <cell r="C5620" t="str">
            <v xml:space="preserve">Бюджет </v>
          </cell>
          <cell r="D5620">
            <v>299.85000000000002</v>
          </cell>
          <cell r="E5620">
            <v>1290</v>
          </cell>
          <cell r="F5620">
            <v>1349.31</v>
          </cell>
          <cell r="G5620">
            <v>1.05</v>
          </cell>
          <cell r="H5620">
            <v>1.19</v>
          </cell>
          <cell r="I5620">
            <v>4.5999999999999996</v>
          </cell>
          <cell r="J5620" t="str">
            <v xml:space="preserve"> </v>
          </cell>
          <cell r="K5620">
            <v>167</v>
          </cell>
          <cell r="L5620">
            <v>6.5720000000000001E-2</v>
          </cell>
          <cell r="M5620">
            <v>-19</v>
          </cell>
          <cell r="N5620">
            <v>18</v>
          </cell>
          <cell r="O5620">
            <v>1</v>
          </cell>
          <cell r="P5620">
            <v>95.948999999999998</v>
          </cell>
          <cell r="Q5620">
            <v>0</v>
          </cell>
          <cell r="R5620">
            <v>95.948999999999998</v>
          </cell>
        </row>
        <row r="5621">
          <cell r="A5621" t="str">
            <v xml:space="preserve">Ставропол202 </v>
          </cell>
          <cell r="B5621" t="str">
            <v xml:space="preserve">С РАЗИНА 51 ШКОЛА 51 </v>
          </cell>
          <cell r="C5621" t="str">
            <v xml:space="preserve">Бюджет </v>
          </cell>
          <cell r="D5621">
            <v>4680.71</v>
          </cell>
          <cell r="E5621">
            <v>23156</v>
          </cell>
          <cell r="F5621">
            <v>21063.19</v>
          </cell>
          <cell r="G5621">
            <v>0.33</v>
          </cell>
          <cell r="H5621">
            <v>1.19</v>
          </cell>
          <cell r="I5621">
            <v>4.5999999999999996</v>
          </cell>
          <cell r="J5621" t="str">
            <v xml:space="preserve"> </v>
          </cell>
          <cell r="K5621">
            <v>167</v>
          </cell>
          <cell r="L5621">
            <v>0.30499999999999999</v>
          </cell>
          <cell r="M5621">
            <v>-19</v>
          </cell>
          <cell r="N5621">
            <v>16</v>
          </cell>
          <cell r="O5621">
            <v>1</v>
          </cell>
          <cell r="P5621">
            <v>400.88499999999999</v>
          </cell>
          <cell r="Q5621">
            <v>0</v>
          </cell>
          <cell r="R5621">
            <v>400.88499999999999</v>
          </cell>
        </row>
        <row r="5622">
          <cell r="A5622" t="str">
            <v xml:space="preserve">Итого по котельной </v>
          </cell>
          <cell r="B5622" t="str">
            <v xml:space="preserve">собственное ---------------------------- </v>
          </cell>
          <cell r="C5622" t="str">
            <v xml:space="preserve">По всем группам </v>
          </cell>
          <cell r="D5622">
            <v>13776.22</v>
          </cell>
          <cell r="E5622">
            <v>71747</v>
          </cell>
          <cell r="F5622">
            <v>61742.36</v>
          </cell>
          <cell r="H5622">
            <v>1.19</v>
          </cell>
          <cell r="L5622">
            <v>0.92902400000000007</v>
          </cell>
          <cell r="P5622">
            <v>1305.192</v>
          </cell>
          <cell r="Q5622">
            <v>0</v>
          </cell>
          <cell r="R5622">
            <v>1305.192</v>
          </cell>
        </row>
        <row r="5623">
          <cell r="A5623" t="str">
            <v xml:space="preserve"> </v>
          </cell>
          <cell r="B5623" t="str">
            <v xml:space="preserve"> </v>
          </cell>
          <cell r="C5623" t="str">
            <v xml:space="preserve">Бюджет </v>
          </cell>
          <cell r="D5623">
            <v>4980.5600000000004</v>
          </cell>
          <cell r="E5623">
            <v>24446</v>
          </cell>
          <cell r="F5623">
            <v>22412.5</v>
          </cell>
          <cell r="H5623">
            <v>1.19</v>
          </cell>
          <cell r="L5623">
            <v>0.37071999999999999</v>
          </cell>
          <cell r="P5623">
            <v>496.834</v>
          </cell>
          <cell r="Q5623">
            <v>0</v>
          </cell>
          <cell r="R5623">
            <v>496.834</v>
          </cell>
        </row>
        <row r="5624">
          <cell r="A5624" t="str">
            <v xml:space="preserve"> </v>
          </cell>
          <cell r="B5624" t="str">
            <v xml:space="preserve"> </v>
          </cell>
          <cell r="C5624" t="str">
            <v xml:space="preserve">Прочие </v>
          </cell>
          <cell r="D5624">
            <v>8795.66</v>
          </cell>
          <cell r="E5624">
            <v>47301</v>
          </cell>
          <cell r="F5624">
            <v>39329.86</v>
          </cell>
          <cell r="H5624">
            <v>1.19</v>
          </cell>
          <cell r="L5624">
            <v>0.55830400000000002</v>
          </cell>
          <cell r="P5624">
            <v>808.35800000000006</v>
          </cell>
          <cell r="Q5624">
            <v>0</v>
          </cell>
          <cell r="R5624">
            <v>808.35800000000006</v>
          </cell>
        </row>
        <row r="5625">
          <cell r="A5625" t="str">
            <v>Тепловые потери в наружных сетях потребителей</v>
          </cell>
          <cell r="H5625">
            <v>1.19</v>
          </cell>
        </row>
        <row r="5626">
          <cell r="A5626" t="str">
            <v xml:space="preserve">Ставропол96/3 </v>
          </cell>
          <cell r="B5626" t="str">
            <v xml:space="preserve">КИМ 17 ШКОЛА 32 </v>
          </cell>
          <cell r="C5626" t="str">
            <v xml:space="preserve">Бюджет </v>
          </cell>
          <cell r="D5626">
            <v>5972.89</v>
          </cell>
          <cell r="E5626">
            <v>23512</v>
          </cell>
          <cell r="F5626">
            <v>26878.02</v>
          </cell>
          <cell r="G5626">
            <v>0.33</v>
          </cell>
          <cell r="H5626">
            <v>1.19</v>
          </cell>
          <cell r="I5626">
            <v>4.5999999999999996</v>
          </cell>
          <cell r="J5626" t="str">
            <v xml:space="preserve"> </v>
          </cell>
          <cell r="K5626">
            <v>167</v>
          </cell>
          <cell r="L5626">
            <v>0.38920000000000005</v>
          </cell>
          <cell r="M5626">
            <v>-19</v>
          </cell>
          <cell r="N5626">
            <v>16</v>
          </cell>
          <cell r="O5626">
            <v>1</v>
          </cell>
          <cell r="P5626">
            <v>511.55599999999998</v>
          </cell>
          <cell r="Q5626">
            <v>0</v>
          </cell>
          <cell r="R5626">
            <v>511.55599999999998</v>
          </cell>
        </row>
        <row r="5627">
          <cell r="A5627" t="str">
            <v xml:space="preserve">Ставропол96/3 </v>
          </cell>
          <cell r="B5627" t="str">
            <v xml:space="preserve">Ким 17 Гараж </v>
          </cell>
          <cell r="C5627" t="str">
            <v xml:space="preserve">Бюджет </v>
          </cell>
          <cell r="D5627">
            <v>135</v>
          </cell>
          <cell r="E5627">
            <v>500</v>
          </cell>
          <cell r="F5627">
            <v>670.3</v>
          </cell>
          <cell r="G5627">
            <v>0.7</v>
          </cell>
          <cell r="H5627">
            <v>1.19</v>
          </cell>
          <cell r="I5627">
            <v>4.5999999999999996</v>
          </cell>
          <cell r="J5627" t="str">
            <v xml:space="preserve"> </v>
          </cell>
          <cell r="K5627">
            <v>167</v>
          </cell>
          <cell r="L5627">
            <v>0.02</v>
          </cell>
          <cell r="M5627">
            <v>-19</v>
          </cell>
          <cell r="N5627">
            <v>15</v>
          </cell>
          <cell r="O5627">
            <v>1</v>
          </cell>
          <cell r="P5627">
            <v>24.702000000000002</v>
          </cell>
          <cell r="Q5627">
            <v>0</v>
          </cell>
          <cell r="R5627">
            <v>24.702000000000002</v>
          </cell>
        </row>
        <row r="5628">
          <cell r="A5628" t="str">
            <v xml:space="preserve">Ставропол96/3 </v>
          </cell>
          <cell r="B5628" t="str">
            <v xml:space="preserve">Ким 17 Насосная </v>
          </cell>
          <cell r="C5628" t="str">
            <v xml:space="preserve">Бюджет </v>
          </cell>
          <cell r="D5628">
            <v>132.31</v>
          </cell>
          <cell r="E5628">
            <v>447</v>
          </cell>
          <cell r="F5628">
            <v>595.41</v>
          </cell>
          <cell r="G5628">
            <v>1.05</v>
          </cell>
          <cell r="H5628">
            <v>1.19</v>
          </cell>
          <cell r="I5628">
            <v>4.5999999999999996</v>
          </cell>
          <cell r="J5628" t="str">
            <v xml:space="preserve"> </v>
          </cell>
          <cell r="K5628">
            <v>167</v>
          </cell>
          <cell r="L5628">
            <v>2.9000000000000001E-2</v>
          </cell>
          <cell r="M5628">
            <v>-19</v>
          </cell>
          <cell r="N5628">
            <v>18</v>
          </cell>
          <cell r="O5628">
            <v>1</v>
          </cell>
          <cell r="P5628">
            <v>42.338999999999999</v>
          </cell>
          <cell r="Q5628">
            <v>0</v>
          </cell>
          <cell r="R5628">
            <v>42.338999999999999</v>
          </cell>
        </row>
        <row r="5629">
          <cell r="A5629" t="str">
            <v xml:space="preserve">Ставропол96/3 </v>
          </cell>
          <cell r="B5629" t="str">
            <v xml:space="preserve">Ставропольская 100 Лит Г Г2 </v>
          </cell>
          <cell r="C5629" t="str">
            <v xml:space="preserve">Прочие </v>
          </cell>
          <cell r="D5629">
            <v>242.32</v>
          </cell>
          <cell r="E5629">
            <v>0</v>
          </cell>
          <cell r="F5629">
            <v>1186.6500000000001</v>
          </cell>
          <cell r="G5629">
            <v>0.43</v>
          </cell>
          <cell r="H5629">
            <v>1.19</v>
          </cell>
          <cell r="I5629">
            <v>4.5999999999999996</v>
          </cell>
          <cell r="J5629" t="str">
            <v xml:space="preserve"> </v>
          </cell>
          <cell r="K5629">
            <v>167</v>
          </cell>
          <cell r="L5629">
            <v>2.1750000000000002E-2</v>
          </cell>
          <cell r="M5629">
            <v>-19</v>
          </cell>
          <cell r="N5629">
            <v>15</v>
          </cell>
          <cell r="O5629">
            <v>1</v>
          </cell>
          <cell r="P5629">
            <v>26.864000000000001</v>
          </cell>
          <cell r="Q5629">
            <v>0</v>
          </cell>
          <cell r="R5629">
            <v>26.864000000000001</v>
          </cell>
        </row>
        <row r="5630">
          <cell r="A5630" t="str">
            <v xml:space="preserve">Ставропол96/3 </v>
          </cell>
          <cell r="B5630" t="str">
            <v xml:space="preserve">Ставропольская 100 Универсам-1 </v>
          </cell>
          <cell r="C5630" t="str">
            <v xml:space="preserve">Прочие </v>
          </cell>
          <cell r="D5630">
            <v>1883.15</v>
          </cell>
          <cell r="E5630">
            <v>0</v>
          </cell>
          <cell r="F5630">
            <v>6591.02</v>
          </cell>
          <cell r="G5630">
            <v>0.38</v>
          </cell>
          <cell r="H5630">
            <v>1.19</v>
          </cell>
          <cell r="I5630">
            <v>4.5999999999999996</v>
          </cell>
          <cell r="J5630" t="str">
            <v xml:space="preserve"> </v>
          </cell>
          <cell r="K5630">
            <v>167</v>
          </cell>
          <cell r="L5630">
            <v>0.10676000000000001</v>
          </cell>
          <cell r="M5630">
            <v>-19</v>
          </cell>
          <cell r="N5630">
            <v>15</v>
          </cell>
          <cell r="O5630">
            <v>1</v>
          </cell>
          <cell r="P5630">
            <v>131.86500000000001</v>
          </cell>
          <cell r="Q5630">
            <v>0</v>
          </cell>
          <cell r="R5630">
            <v>131.86500000000001</v>
          </cell>
        </row>
        <row r="5631">
          <cell r="A5631" t="str">
            <v xml:space="preserve">Итого по котельной </v>
          </cell>
          <cell r="B5631" t="str">
            <v xml:space="preserve">собственное ---------------------------- </v>
          </cell>
          <cell r="C5631" t="str">
            <v xml:space="preserve">По всем группам </v>
          </cell>
          <cell r="D5631">
            <v>8365.6700000000019</v>
          </cell>
          <cell r="E5631">
            <v>24459</v>
          </cell>
          <cell r="F5631">
            <v>35921.4</v>
          </cell>
          <cell r="H5631">
            <v>1.19</v>
          </cell>
          <cell r="L5631">
            <v>0.56671000000000005</v>
          </cell>
          <cell r="P5631">
            <v>737.32600000000002</v>
          </cell>
          <cell r="Q5631">
            <v>0</v>
          </cell>
          <cell r="R5631">
            <v>737.32600000000002</v>
          </cell>
        </row>
        <row r="5632">
          <cell r="A5632" t="str">
            <v xml:space="preserve"> </v>
          </cell>
          <cell r="B5632" t="str">
            <v xml:space="preserve"> </v>
          </cell>
          <cell r="C5632" t="str">
            <v xml:space="preserve">Бюджет </v>
          </cell>
          <cell r="D5632">
            <v>6240.2000000000007</v>
          </cell>
          <cell r="E5632">
            <v>24459</v>
          </cell>
          <cell r="F5632">
            <v>28143.73</v>
          </cell>
          <cell r="H5632">
            <v>1.19</v>
          </cell>
          <cell r="L5632">
            <v>0.43820000000000009</v>
          </cell>
          <cell r="P5632">
            <v>578.59699999999998</v>
          </cell>
          <cell r="Q5632">
            <v>0</v>
          </cell>
          <cell r="R5632">
            <v>578.59699999999998</v>
          </cell>
        </row>
        <row r="5633">
          <cell r="A5633" t="str">
            <v xml:space="preserve"> </v>
          </cell>
          <cell r="B5633" t="str">
            <v xml:space="preserve"> </v>
          </cell>
          <cell r="C5633" t="str">
            <v xml:space="preserve">Прочие </v>
          </cell>
          <cell r="D5633">
            <v>2125.4700000000003</v>
          </cell>
          <cell r="E5633">
            <v>0</v>
          </cell>
          <cell r="F5633">
            <v>7777.67</v>
          </cell>
          <cell r="H5633">
            <v>1.19</v>
          </cell>
          <cell r="L5633">
            <v>0.12851000000000001</v>
          </cell>
          <cell r="P5633">
            <v>158.72900000000001</v>
          </cell>
          <cell r="Q5633">
            <v>0</v>
          </cell>
          <cell r="R5633">
            <v>158.72900000000001</v>
          </cell>
        </row>
        <row r="5634">
          <cell r="A5634" t="str">
            <v>Тепловые потери в наружных сетях потребителей</v>
          </cell>
          <cell r="H5634">
            <v>1.19</v>
          </cell>
        </row>
        <row r="5635">
          <cell r="A5635" t="str">
            <v xml:space="preserve">Суворова 50 </v>
          </cell>
          <cell r="B5635" t="str">
            <v xml:space="preserve">Ленина 97 СЛУЖ ПОМ </v>
          </cell>
          <cell r="C5635" t="str">
            <v xml:space="preserve">Прочие </v>
          </cell>
          <cell r="D5635">
            <v>399</v>
          </cell>
          <cell r="E5635">
            <v>787</v>
          </cell>
          <cell r="F5635">
            <v>1017</v>
          </cell>
          <cell r="G5635">
            <v>0.43</v>
          </cell>
          <cell r="H5635">
            <v>1.19</v>
          </cell>
          <cell r="I5635">
            <v>4.5999999999999996</v>
          </cell>
          <cell r="J5635" t="str">
            <v xml:space="preserve"> </v>
          </cell>
          <cell r="K5635">
            <v>167</v>
          </cell>
          <cell r="L5635">
            <v>2.0132999999999998E-2</v>
          </cell>
          <cell r="M5635">
            <v>-19</v>
          </cell>
          <cell r="N5635">
            <v>18</v>
          </cell>
          <cell r="O5635">
            <v>1</v>
          </cell>
          <cell r="P5635">
            <v>29.393999999999998</v>
          </cell>
          <cell r="Q5635">
            <v>0</v>
          </cell>
          <cell r="R5635">
            <v>29.393999999999998</v>
          </cell>
        </row>
        <row r="5636">
          <cell r="A5636" t="str">
            <v xml:space="preserve">Суворова 50 </v>
          </cell>
          <cell r="B5636" t="str">
            <v xml:space="preserve">Ленина 97 учеб корпус </v>
          </cell>
          <cell r="C5636" t="str">
            <v xml:space="preserve">Бюджет </v>
          </cell>
          <cell r="D5636">
            <v>1235.56</v>
          </cell>
          <cell r="E5636">
            <v>0</v>
          </cell>
          <cell r="F5636">
            <v>5560.03</v>
          </cell>
          <cell r="G5636">
            <v>0.35</v>
          </cell>
          <cell r="H5636">
            <v>1.19</v>
          </cell>
          <cell r="I5636">
            <v>4.5999999999999996</v>
          </cell>
          <cell r="J5636" t="str">
            <v xml:space="preserve"> </v>
          </cell>
          <cell r="K5636">
            <v>167</v>
          </cell>
          <cell r="L5636">
            <v>8.5390000000000008E-2</v>
          </cell>
          <cell r="M5636">
            <v>-19</v>
          </cell>
          <cell r="N5636">
            <v>16</v>
          </cell>
          <cell r="O5636">
            <v>1</v>
          </cell>
          <cell r="P5636">
            <v>112.235</v>
          </cell>
          <cell r="Q5636">
            <v>0</v>
          </cell>
          <cell r="R5636">
            <v>112.235</v>
          </cell>
        </row>
        <row r="5637">
          <cell r="A5637" t="str">
            <v xml:space="preserve">Суворова 50 </v>
          </cell>
          <cell r="B5637" t="str">
            <v xml:space="preserve">Суворова 50 АД.ЗД. </v>
          </cell>
          <cell r="C5637" t="str">
            <v xml:space="preserve">Бюджет </v>
          </cell>
          <cell r="D5637">
            <v>2221.08</v>
          </cell>
          <cell r="E5637">
            <v>0</v>
          </cell>
          <cell r="F5637">
            <v>9994.8799999999992</v>
          </cell>
          <cell r="G5637">
            <v>0.38</v>
          </cell>
          <cell r="H5637">
            <v>1.19</v>
          </cell>
          <cell r="I5637">
            <v>4.5999999999999996</v>
          </cell>
          <cell r="J5637" t="str">
            <v xml:space="preserve"> </v>
          </cell>
          <cell r="K5637">
            <v>167</v>
          </cell>
          <cell r="L5637">
            <v>0.17618</v>
          </cell>
          <cell r="M5637">
            <v>-19</v>
          </cell>
          <cell r="N5637">
            <v>18</v>
          </cell>
          <cell r="O5637">
            <v>1</v>
          </cell>
          <cell r="P5637">
            <v>257.22000000000003</v>
          </cell>
          <cell r="Q5637">
            <v>0</v>
          </cell>
          <cell r="R5637">
            <v>257.22000000000003</v>
          </cell>
        </row>
        <row r="5638">
          <cell r="A5638" t="str">
            <v xml:space="preserve">Суворова 50 </v>
          </cell>
          <cell r="B5638" t="str">
            <v xml:space="preserve">Ленина 97 неж пом </v>
          </cell>
          <cell r="C5638" t="str">
            <v xml:space="preserve">Прочие </v>
          </cell>
          <cell r="D5638">
            <v>258.39999999999998</v>
          </cell>
          <cell r="E5638">
            <v>771</v>
          </cell>
          <cell r="F5638">
            <v>771</v>
          </cell>
          <cell r="G5638">
            <v>0.43</v>
          </cell>
          <cell r="H5638">
            <v>1.19</v>
          </cell>
          <cell r="I5638">
            <v>4.5999999999999996</v>
          </cell>
          <cell r="J5638" t="str">
            <v xml:space="preserve"> </v>
          </cell>
          <cell r="K5638">
            <v>167</v>
          </cell>
          <cell r="L5638">
            <v>1.5264999999999999E-2</v>
          </cell>
          <cell r="M5638">
            <v>-19</v>
          </cell>
          <cell r="N5638">
            <v>18</v>
          </cell>
          <cell r="O5638">
            <v>1</v>
          </cell>
          <cell r="P5638">
            <v>22.286999999999999</v>
          </cell>
          <cell r="Q5638">
            <v>0</v>
          </cell>
          <cell r="R5638">
            <v>22.286999999999999</v>
          </cell>
        </row>
        <row r="5639">
          <cell r="A5639" t="str">
            <v xml:space="preserve">Итого по котельной </v>
          </cell>
          <cell r="B5639" t="str">
            <v xml:space="preserve">собственное ---------------------------- </v>
          </cell>
          <cell r="C5639" t="str">
            <v xml:space="preserve">По всем группам </v>
          </cell>
          <cell r="D5639">
            <v>4114.04</v>
          </cell>
          <cell r="E5639">
            <v>1558</v>
          </cell>
          <cell r="F5639">
            <v>17342.91</v>
          </cell>
          <cell r="H5639">
            <v>1.19</v>
          </cell>
          <cell r="L5639">
            <v>0.29696800000000001</v>
          </cell>
          <cell r="P5639">
            <v>421.13600000000002</v>
          </cell>
          <cell r="Q5639">
            <v>0</v>
          </cell>
          <cell r="R5639">
            <v>421.13600000000002</v>
          </cell>
        </row>
        <row r="5640">
          <cell r="A5640" t="str">
            <v xml:space="preserve"> </v>
          </cell>
          <cell r="B5640" t="str">
            <v xml:space="preserve"> </v>
          </cell>
          <cell r="C5640" t="str">
            <v xml:space="preserve">Бюджет </v>
          </cell>
          <cell r="D5640">
            <v>3456.64</v>
          </cell>
          <cell r="E5640">
            <v>0</v>
          </cell>
          <cell r="F5640">
            <v>15554.91</v>
          </cell>
          <cell r="H5640">
            <v>1.19</v>
          </cell>
          <cell r="L5640">
            <v>0.26157000000000002</v>
          </cell>
          <cell r="P5640">
            <v>369.45500000000004</v>
          </cell>
          <cell r="Q5640">
            <v>0</v>
          </cell>
          <cell r="R5640">
            <v>369.45500000000004</v>
          </cell>
        </row>
        <row r="5641">
          <cell r="A5641" t="str">
            <v xml:space="preserve"> </v>
          </cell>
          <cell r="B5641" t="str">
            <v xml:space="preserve"> </v>
          </cell>
          <cell r="C5641" t="str">
            <v xml:space="preserve">Прочие </v>
          </cell>
          <cell r="D5641">
            <v>657.4</v>
          </cell>
          <cell r="E5641">
            <v>1558</v>
          </cell>
          <cell r="F5641">
            <v>1788</v>
          </cell>
          <cell r="H5641">
            <v>1.19</v>
          </cell>
          <cell r="L5641">
            <v>3.5397999999999999E-2</v>
          </cell>
          <cell r="P5641">
            <v>51.680999999999997</v>
          </cell>
          <cell r="Q5641">
            <v>0</v>
          </cell>
          <cell r="R5641">
            <v>51.680999999999997</v>
          </cell>
        </row>
        <row r="5642">
          <cell r="A5642" t="str">
            <v>Тепловые потери в наружных сетях потребителей</v>
          </cell>
          <cell r="H5642">
            <v>1.19</v>
          </cell>
        </row>
        <row r="5643">
          <cell r="A5643" t="str">
            <v xml:space="preserve">Суворова.151/1 </v>
          </cell>
          <cell r="B5643" t="str">
            <v xml:space="preserve">Д Дамба 3 ПУ-2 лит А </v>
          </cell>
          <cell r="C5643" t="str">
            <v xml:space="preserve">Бюджет </v>
          </cell>
          <cell r="D5643">
            <v>2149.9699999999998</v>
          </cell>
          <cell r="E5643">
            <v>9746</v>
          </cell>
          <cell r="F5643">
            <v>9674.8700000000008</v>
          </cell>
          <cell r="G5643">
            <v>0.35</v>
          </cell>
          <cell r="H5643">
            <v>1.19</v>
          </cell>
          <cell r="I5643">
            <v>4.5999999999999996</v>
          </cell>
          <cell r="J5643" t="str">
            <v xml:space="preserve"> </v>
          </cell>
          <cell r="K5643">
            <v>167</v>
          </cell>
          <cell r="L5643">
            <v>0.14858499999999999</v>
          </cell>
          <cell r="M5643">
            <v>-19</v>
          </cell>
          <cell r="N5643">
            <v>16</v>
          </cell>
          <cell r="O5643">
            <v>1</v>
          </cell>
          <cell r="P5643">
            <v>195.297</v>
          </cell>
          <cell r="Q5643">
            <v>0</v>
          </cell>
          <cell r="R5643">
            <v>195.297</v>
          </cell>
        </row>
        <row r="5644">
          <cell r="A5644" t="str">
            <v xml:space="preserve">Суворова.151/1 </v>
          </cell>
          <cell r="B5644" t="str">
            <v xml:space="preserve">Д Дамба 3 ПУ-2 лит Б </v>
          </cell>
          <cell r="C5644" t="str">
            <v xml:space="preserve">Бюджет </v>
          </cell>
          <cell r="D5644">
            <v>671.94</v>
          </cell>
          <cell r="E5644">
            <v>3046</v>
          </cell>
          <cell r="F5644">
            <v>3023.74</v>
          </cell>
          <cell r="G5644">
            <v>0.35</v>
          </cell>
          <cell r="H5644">
            <v>1.19</v>
          </cell>
          <cell r="I5644">
            <v>4.5999999999999996</v>
          </cell>
          <cell r="J5644" t="str">
            <v xml:space="preserve"> </v>
          </cell>
          <cell r="K5644">
            <v>167</v>
          </cell>
          <cell r="L5644">
            <v>4.6438E-2</v>
          </cell>
          <cell r="M5644">
            <v>-19</v>
          </cell>
          <cell r="N5644">
            <v>16</v>
          </cell>
          <cell r="O5644">
            <v>1</v>
          </cell>
          <cell r="P5644">
            <v>61.036999999999999</v>
          </cell>
          <cell r="Q5644">
            <v>0</v>
          </cell>
          <cell r="R5644">
            <v>61.036999999999999</v>
          </cell>
        </row>
        <row r="5645">
          <cell r="A5645" t="str">
            <v xml:space="preserve">Суворова.151/1 </v>
          </cell>
          <cell r="B5645" t="str">
            <v xml:space="preserve">Д Дамба 3 ПУ-2 лит В,Г,Д </v>
          </cell>
          <cell r="C5645" t="str">
            <v xml:space="preserve">Бюджет </v>
          </cell>
          <cell r="D5645">
            <v>534.51</v>
          </cell>
          <cell r="E5645">
            <v>2423</v>
          </cell>
          <cell r="F5645">
            <v>2405.29</v>
          </cell>
          <cell r="G5645">
            <v>0.35</v>
          </cell>
          <cell r="H5645">
            <v>1.19</v>
          </cell>
          <cell r="I5645">
            <v>4.5999999999999996</v>
          </cell>
          <cell r="J5645" t="str">
            <v xml:space="preserve"> </v>
          </cell>
          <cell r="K5645">
            <v>167</v>
          </cell>
          <cell r="L5645">
            <v>3.6940000000000001E-2</v>
          </cell>
          <cell r="M5645">
            <v>-19</v>
          </cell>
          <cell r="N5645">
            <v>16</v>
          </cell>
          <cell r="O5645">
            <v>1</v>
          </cell>
          <cell r="P5645">
            <v>48.552999999999997</v>
          </cell>
          <cell r="Q5645">
            <v>0</v>
          </cell>
          <cell r="R5645">
            <v>48.552999999999997</v>
          </cell>
        </row>
        <row r="5646">
          <cell r="A5646" t="str">
            <v xml:space="preserve">Суворова.151/1 </v>
          </cell>
          <cell r="B5646" t="str">
            <v xml:space="preserve">Д Дамба 3 ПУ-2 лит Л,Т,Г1 </v>
          </cell>
          <cell r="C5646" t="str">
            <v xml:space="preserve">Бюджет </v>
          </cell>
          <cell r="D5646">
            <v>140.75</v>
          </cell>
          <cell r="E5646">
            <v>638</v>
          </cell>
          <cell r="F5646">
            <v>633.36</v>
          </cell>
          <cell r="G5646">
            <v>0.35</v>
          </cell>
          <cell r="H5646">
            <v>1.19</v>
          </cell>
          <cell r="I5646">
            <v>4.5999999999999996</v>
          </cell>
          <cell r="J5646" t="str">
            <v xml:space="preserve"> </v>
          </cell>
          <cell r="K5646">
            <v>167</v>
          </cell>
          <cell r="L5646">
            <v>9.7269999999999995E-3</v>
          </cell>
          <cell r="M5646">
            <v>-19</v>
          </cell>
          <cell r="N5646">
            <v>16</v>
          </cell>
          <cell r="O5646">
            <v>1</v>
          </cell>
          <cell r="P5646">
            <v>12.786</v>
          </cell>
          <cell r="Q5646">
            <v>0</v>
          </cell>
          <cell r="R5646">
            <v>12.786</v>
          </cell>
        </row>
        <row r="5647">
          <cell r="A5647" t="str">
            <v xml:space="preserve">Суворова.151/1 </v>
          </cell>
          <cell r="B5647" t="str">
            <v xml:space="preserve">Д Дамба 3 ПУ-2 лит М </v>
          </cell>
          <cell r="C5647" t="str">
            <v xml:space="preserve">Бюджет </v>
          </cell>
          <cell r="D5647">
            <v>60.67</v>
          </cell>
          <cell r="E5647">
            <v>275</v>
          </cell>
          <cell r="F5647">
            <v>273.02</v>
          </cell>
          <cell r="G5647">
            <v>0.35</v>
          </cell>
          <cell r="H5647">
            <v>1.19</v>
          </cell>
          <cell r="I5647">
            <v>4.5999999999999996</v>
          </cell>
          <cell r="J5647" t="str">
            <v xml:space="preserve"> </v>
          </cell>
          <cell r="K5647">
            <v>167</v>
          </cell>
          <cell r="L5647">
            <v>4.1929999999999997E-3</v>
          </cell>
          <cell r="M5647">
            <v>-19</v>
          </cell>
          <cell r="N5647">
            <v>16</v>
          </cell>
          <cell r="O5647">
            <v>1</v>
          </cell>
          <cell r="P5647">
            <v>5.5110000000000001</v>
          </cell>
          <cell r="Q5647">
            <v>0</v>
          </cell>
          <cell r="R5647">
            <v>5.5110000000000001</v>
          </cell>
        </row>
        <row r="5648">
          <cell r="A5648" t="str">
            <v xml:space="preserve">Суворова.151/1 </v>
          </cell>
          <cell r="B5648" t="str">
            <v xml:space="preserve">Д Дамба 3 ПУ-2 лит Ф </v>
          </cell>
          <cell r="C5648" t="str">
            <v xml:space="preserve">Бюджет </v>
          </cell>
          <cell r="D5648">
            <v>529.88</v>
          </cell>
          <cell r="E5648">
            <v>2402</v>
          </cell>
          <cell r="F5648">
            <v>2384.4499999999998</v>
          </cell>
          <cell r="G5648">
            <v>0.35</v>
          </cell>
          <cell r="H5648">
            <v>1.19</v>
          </cell>
          <cell r="I5648">
            <v>4.5999999999999996</v>
          </cell>
          <cell r="J5648" t="str">
            <v xml:space="preserve"> </v>
          </cell>
          <cell r="K5648">
            <v>167</v>
          </cell>
          <cell r="L5648">
            <v>3.662E-2</v>
          </cell>
          <cell r="M5648">
            <v>-19</v>
          </cell>
          <cell r="N5648">
            <v>16</v>
          </cell>
          <cell r="O5648">
            <v>1</v>
          </cell>
          <cell r="P5648">
            <v>48.131999999999998</v>
          </cell>
          <cell r="Q5648">
            <v>0</v>
          </cell>
          <cell r="R5648">
            <v>48.131999999999998</v>
          </cell>
        </row>
        <row r="5649">
          <cell r="A5649" t="str">
            <v xml:space="preserve">Суворова.151/1 </v>
          </cell>
          <cell r="B5649" t="str">
            <v xml:space="preserve">Д Дамба 2 </v>
          </cell>
          <cell r="C5649" t="str">
            <v xml:space="preserve">Жилзаказчик </v>
          </cell>
          <cell r="D5649">
            <v>948.5</v>
          </cell>
          <cell r="E5649">
            <v>3755</v>
          </cell>
          <cell r="F5649">
            <v>3752</v>
          </cell>
          <cell r="G5649">
            <v>0.48</v>
          </cell>
          <cell r="H5649">
            <v>1.19</v>
          </cell>
          <cell r="I5649">
            <v>4.5999999999999996</v>
          </cell>
          <cell r="J5649" t="str">
            <v xml:space="preserve">3 </v>
          </cell>
          <cell r="K5649">
            <v>167</v>
          </cell>
          <cell r="L5649">
            <v>8.2670999999999994E-2</v>
          </cell>
          <cell r="M5649">
            <v>-19</v>
          </cell>
          <cell r="N5649">
            <v>18</v>
          </cell>
          <cell r="O5649">
            <v>1</v>
          </cell>
          <cell r="P5649">
            <v>120.69799999999999</v>
          </cell>
          <cell r="Q5649">
            <v>125.839</v>
          </cell>
          <cell r="R5649">
            <v>125.839</v>
          </cell>
        </row>
        <row r="5650">
          <cell r="A5650" t="str">
            <v xml:space="preserve">Суворова.151/1 </v>
          </cell>
          <cell r="B5650" t="str">
            <v xml:space="preserve">Суворова 151 </v>
          </cell>
          <cell r="C5650" t="str">
            <v xml:space="preserve">Жилзаказчик </v>
          </cell>
          <cell r="D5650">
            <v>2368.8000000000002</v>
          </cell>
          <cell r="E5650">
            <v>9449</v>
          </cell>
          <cell r="F5650">
            <v>8665.08</v>
          </cell>
          <cell r="G5650">
            <v>0.4</v>
          </cell>
          <cell r="H5650">
            <v>1.19</v>
          </cell>
          <cell r="I5650">
            <v>4.5999999999999996</v>
          </cell>
          <cell r="J5650" t="str">
            <v xml:space="preserve">5 </v>
          </cell>
          <cell r="K5650">
            <v>167</v>
          </cell>
          <cell r="L5650">
            <v>0.15917099999999998</v>
          </cell>
          <cell r="M5650">
            <v>-19</v>
          </cell>
          <cell r="N5650">
            <v>18</v>
          </cell>
          <cell r="O5650">
            <v>1</v>
          </cell>
          <cell r="P5650">
            <v>232.387</v>
          </cell>
          <cell r="Q5650">
            <v>235.70099999999999</v>
          </cell>
          <cell r="R5650">
            <v>235.70099999999999</v>
          </cell>
        </row>
        <row r="5651">
          <cell r="A5651" t="str">
            <v xml:space="preserve">Суворова.151/1 </v>
          </cell>
          <cell r="B5651" t="str">
            <v xml:space="preserve">Суворова 153 </v>
          </cell>
          <cell r="C5651" t="str">
            <v xml:space="preserve">Жилзаказчик </v>
          </cell>
          <cell r="D5651">
            <v>888.5</v>
          </cell>
          <cell r="E5651">
            <v>3873</v>
          </cell>
          <cell r="F5651">
            <v>3870</v>
          </cell>
          <cell r="G5651">
            <v>0.47</v>
          </cell>
          <cell r="H5651">
            <v>1.19</v>
          </cell>
          <cell r="I5651">
            <v>4.5999999999999996</v>
          </cell>
          <cell r="J5651" t="str">
            <v xml:space="preserve">3 </v>
          </cell>
          <cell r="K5651">
            <v>167</v>
          </cell>
          <cell r="L5651">
            <v>8.4912000000000001E-2</v>
          </cell>
          <cell r="M5651">
            <v>-19</v>
          </cell>
          <cell r="N5651">
            <v>18</v>
          </cell>
          <cell r="O5651">
            <v>1</v>
          </cell>
          <cell r="P5651">
            <v>123.97</v>
          </cell>
          <cell r="Q5651">
            <v>117.878</v>
          </cell>
          <cell r="R5651">
            <v>117.878</v>
          </cell>
        </row>
        <row r="5652">
          <cell r="A5652" t="str">
            <v xml:space="preserve">Суворова.151/1 </v>
          </cell>
          <cell r="B5652" t="str">
            <v xml:space="preserve">Суворова 151  магазин 57 </v>
          </cell>
          <cell r="C5652" t="str">
            <v xml:space="preserve">Прочие </v>
          </cell>
          <cell r="D5652">
            <v>218.14</v>
          </cell>
          <cell r="E5652">
            <v>531</v>
          </cell>
          <cell r="F5652">
            <v>981.65</v>
          </cell>
          <cell r="G5652">
            <v>0.4</v>
          </cell>
          <cell r="H5652">
            <v>1.19</v>
          </cell>
          <cell r="I5652">
            <v>4.5999999999999996</v>
          </cell>
          <cell r="J5652" t="str">
            <v xml:space="preserve"> </v>
          </cell>
          <cell r="K5652">
            <v>167</v>
          </cell>
          <cell r="L5652">
            <v>1.6570000000000001E-2</v>
          </cell>
          <cell r="M5652">
            <v>-19</v>
          </cell>
          <cell r="N5652">
            <v>15</v>
          </cell>
          <cell r="O5652">
            <v>1</v>
          </cell>
          <cell r="P5652">
            <v>20.468</v>
          </cell>
          <cell r="Q5652">
            <v>0</v>
          </cell>
          <cell r="R5652">
            <v>20.468</v>
          </cell>
        </row>
        <row r="5653">
          <cell r="A5653" t="str">
            <v xml:space="preserve">Суворова.151/1 </v>
          </cell>
          <cell r="B5653" t="str">
            <v xml:space="preserve">Суворова,151 кв.3и кв.4 неж поп </v>
          </cell>
          <cell r="C5653" t="str">
            <v xml:space="preserve">Прочие </v>
          </cell>
          <cell r="D5653">
            <v>73</v>
          </cell>
          <cell r="E5653">
            <v>248</v>
          </cell>
          <cell r="F5653">
            <v>247.92</v>
          </cell>
          <cell r="G5653">
            <v>0</v>
          </cell>
          <cell r="H5653">
            <v>1.19</v>
          </cell>
          <cell r="I5653">
            <v>4.5999999999999996</v>
          </cell>
          <cell r="J5653" t="str">
            <v xml:space="preserve"> </v>
          </cell>
          <cell r="K5653">
            <v>167</v>
          </cell>
          <cell r="L5653">
            <v>3.5959999999999998E-3</v>
          </cell>
          <cell r="M5653">
            <v>-19</v>
          </cell>
          <cell r="N5653">
            <v>18</v>
          </cell>
          <cell r="O5653">
            <v>1</v>
          </cell>
          <cell r="P5653">
            <v>5.25</v>
          </cell>
          <cell r="Q5653">
            <v>0</v>
          </cell>
          <cell r="R5653">
            <v>5.25</v>
          </cell>
        </row>
        <row r="5654">
          <cell r="A5654" t="str">
            <v xml:space="preserve">Итого по котельной </v>
          </cell>
          <cell r="B5654" t="str">
            <v xml:space="preserve">собственное ---------------------------- </v>
          </cell>
          <cell r="C5654" t="str">
            <v xml:space="preserve">По всем группам </v>
          </cell>
          <cell r="D5654">
            <v>8584.66</v>
          </cell>
          <cell r="E5654">
            <v>36386</v>
          </cell>
          <cell r="F5654">
            <v>35911.380000000005</v>
          </cell>
          <cell r="H5654">
            <v>1.19</v>
          </cell>
          <cell r="L5654">
            <v>0.62942299999999995</v>
          </cell>
          <cell r="P5654">
            <v>874.08899999999994</v>
          </cell>
          <cell r="Q5654">
            <v>479.41799999999995</v>
          </cell>
          <cell r="R5654">
            <v>876.45199999999988</v>
          </cell>
        </row>
        <row r="5655">
          <cell r="A5655" t="str">
            <v xml:space="preserve"> </v>
          </cell>
          <cell r="B5655" t="str">
            <v xml:space="preserve"> </v>
          </cell>
          <cell r="C5655" t="str">
            <v xml:space="preserve">Бюджет </v>
          </cell>
          <cell r="D5655">
            <v>4087.72</v>
          </cell>
          <cell r="E5655">
            <v>18530</v>
          </cell>
          <cell r="F5655">
            <v>18394.730000000003</v>
          </cell>
          <cell r="H5655">
            <v>1.19</v>
          </cell>
          <cell r="L5655">
            <v>0.282503</v>
          </cell>
          <cell r="P5655">
            <v>371.31600000000003</v>
          </cell>
          <cell r="Q5655">
            <v>0</v>
          </cell>
          <cell r="R5655">
            <v>371.31600000000003</v>
          </cell>
        </row>
        <row r="5656">
          <cell r="A5656" t="str">
            <v xml:space="preserve"> </v>
          </cell>
          <cell r="B5656" t="str">
            <v xml:space="preserve"> </v>
          </cell>
          <cell r="C5656" t="str">
            <v xml:space="preserve">"Население" в т.ч. "Жилзаказчик" </v>
          </cell>
          <cell r="D5656">
            <v>4205.8</v>
          </cell>
          <cell r="E5656">
            <v>17077</v>
          </cell>
          <cell r="F5656">
            <v>16287.08</v>
          </cell>
          <cell r="H5656">
            <v>1.19</v>
          </cell>
          <cell r="L5656">
            <v>0.32675399999999999</v>
          </cell>
          <cell r="P5656">
            <v>477.05499999999995</v>
          </cell>
          <cell r="Q5656">
            <v>479.41799999999995</v>
          </cell>
          <cell r="R5656">
            <v>479.41799999999995</v>
          </cell>
        </row>
        <row r="5657">
          <cell r="A5657" t="str">
            <v xml:space="preserve"> </v>
          </cell>
          <cell r="B5657" t="str">
            <v xml:space="preserve"> </v>
          </cell>
          <cell r="C5657" t="str">
            <v xml:space="preserve">Жилзаказчик </v>
          </cell>
          <cell r="D5657">
            <v>4205.8</v>
          </cell>
          <cell r="E5657">
            <v>17077</v>
          </cell>
          <cell r="F5657">
            <v>16287.08</v>
          </cell>
          <cell r="H5657">
            <v>1.19</v>
          </cell>
          <cell r="L5657">
            <v>0.32675399999999999</v>
          </cell>
          <cell r="P5657">
            <v>477.05499999999995</v>
          </cell>
          <cell r="Q5657">
            <v>479.41799999999995</v>
          </cell>
          <cell r="R5657">
            <v>479.41799999999995</v>
          </cell>
        </row>
        <row r="5658">
          <cell r="A5658" t="str">
            <v xml:space="preserve"> </v>
          </cell>
          <cell r="B5658" t="str">
            <v xml:space="preserve"> </v>
          </cell>
          <cell r="C5658" t="str">
            <v xml:space="preserve">Прочие </v>
          </cell>
          <cell r="D5658">
            <v>291.14</v>
          </cell>
          <cell r="E5658">
            <v>779</v>
          </cell>
          <cell r="F5658">
            <v>1229.57</v>
          </cell>
          <cell r="H5658">
            <v>1.19</v>
          </cell>
          <cell r="L5658">
            <v>2.0166E-2</v>
          </cell>
          <cell r="P5658">
            <v>25.718</v>
          </cell>
          <cell r="Q5658">
            <v>0</v>
          </cell>
          <cell r="R5658">
            <v>25.718</v>
          </cell>
        </row>
        <row r="5659">
          <cell r="A5659" t="str">
            <v>Тепловые потери в наружных сетях потребителей</v>
          </cell>
          <cell r="H5659">
            <v>1.19</v>
          </cell>
        </row>
        <row r="5660">
          <cell r="A5660" t="str">
            <v xml:space="preserve">ТОЛБУХИНА 85/3 </v>
          </cell>
          <cell r="B5660" t="str">
            <v xml:space="preserve">Славянская 75 ж/д с пристр. </v>
          </cell>
          <cell r="C5660" t="str">
            <v xml:space="preserve">Население </v>
          </cell>
          <cell r="D5660">
            <v>3293.7</v>
          </cell>
          <cell r="E5660">
            <v>13441</v>
          </cell>
          <cell r="F5660">
            <v>13436</v>
          </cell>
          <cell r="G5660">
            <v>0.38</v>
          </cell>
          <cell r="H5660">
            <v>1.19</v>
          </cell>
          <cell r="I5660">
            <v>4.5999999999999996</v>
          </cell>
          <cell r="J5660" t="str">
            <v xml:space="preserve">5 </v>
          </cell>
          <cell r="K5660">
            <v>167</v>
          </cell>
          <cell r="L5660">
            <v>0.228738</v>
          </cell>
          <cell r="M5660">
            <v>-19</v>
          </cell>
          <cell r="N5660">
            <v>18</v>
          </cell>
          <cell r="O5660">
            <v>1</v>
          </cell>
          <cell r="P5660">
            <v>333.95299999999997</v>
          </cell>
          <cell r="Q5660">
            <v>327.73500000000001</v>
          </cell>
          <cell r="R5660">
            <v>327.73500000000001</v>
          </cell>
        </row>
        <row r="5661">
          <cell r="A5661" t="str">
            <v xml:space="preserve">ТОЛБУХИНА 85/3 </v>
          </cell>
          <cell r="B5661" t="str">
            <v xml:space="preserve">Славянская 79  ателье </v>
          </cell>
          <cell r="C5661" t="str">
            <v xml:space="preserve">Прочие </v>
          </cell>
          <cell r="D5661">
            <v>40.79</v>
          </cell>
          <cell r="E5661">
            <v>0</v>
          </cell>
          <cell r="F5661">
            <v>183.53</v>
          </cell>
          <cell r="G5661">
            <v>0.37</v>
          </cell>
          <cell r="H5661">
            <v>1.19</v>
          </cell>
          <cell r="I5661">
            <v>4.5999999999999996</v>
          </cell>
          <cell r="J5661" t="str">
            <v xml:space="preserve"> </v>
          </cell>
          <cell r="K5661">
            <v>167</v>
          </cell>
          <cell r="L5661">
            <v>3.1500000000000005E-3</v>
          </cell>
          <cell r="M5661">
            <v>-19</v>
          </cell>
          <cell r="N5661">
            <v>18</v>
          </cell>
          <cell r="O5661">
            <v>1</v>
          </cell>
          <cell r="P5661">
            <v>4.5990000000000002</v>
          </cell>
          <cell r="Q5661">
            <v>0</v>
          </cell>
          <cell r="R5661">
            <v>4.5990000000000002</v>
          </cell>
        </row>
        <row r="5662">
          <cell r="A5662" t="str">
            <v xml:space="preserve">ТОЛБУХИНА 85/3 </v>
          </cell>
          <cell r="B5662" t="str">
            <v xml:space="preserve">Славянская 79 магазин </v>
          </cell>
          <cell r="C5662" t="str">
            <v xml:space="preserve">Прочие </v>
          </cell>
          <cell r="D5662">
            <v>88.91</v>
          </cell>
          <cell r="E5662">
            <v>0</v>
          </cell>
          <cell r="F5662">
            <v>400.09</v>
          </cell>
          <cell r="G5662">
            <v>0.37</v>
          </cell>
          <cell r="H5662">
            <v>1.19</v>
          </cell>
          <cell r="I5662">
            <v>4.5999999999999996</v>
          </cell>
          <cell r="J5662" t="str">
            <v xml:space="preserve"> </v>
          </cell>
          <cell r="K5662">
            <v>167</v>
          </cell>
          <cell r="L5662">
            <v>6.3100000000000005E-3</v>
          </cell>
          <cell r="M5662">
            <v>-19</v>
          </cell>
          <cell r="N5662">
            <v>15</v>
          </cell>
          <cell r="O5662">
            <v>1</v>
          </cell>
          <cell r="P5662">
            <v>7.7940000000000005</v>
          </cell>
          <cell r="Q5662">
            <v>0</v>
          </cell>
          <cell r="R5662">
            <v>7.7940000000000005</v>
          </cell>
        </row>
        <row r="5663">
          <cell r="A5663" t="str">
            <v xml:space="preserve">ТОЛБУХИНА 85/3 </v>
          </cell>
          <cell r="B5663" t="str">
            <v xml:space="preserve">Славянская 79 неж.пом. </v>
          </cell>
          <cell r="C5663" t="str">
            <v xml:space="preserve">Прочие </v>
          </cell>
          <cell r="D5663">
            <v>96.38</v>
          </cell>
          <cell r="E5663">
            <v>1350</v>
          </cell>
          <cell r="F5663">
            <v>433.69</v>
          </cell>
          <cell r="G5663">
            <v>0.37</v>
          </cell>
          <cell r="H5663">
            <v>1.19</v>
          </cell>
          <cell r="I5663">
            <v>4.5999999999999996</v>
          </cell>
          <cell r="J5663" t="str">
            <v xml:space="preserve"> </v>
          </cell>
          <cell r="K5663">
            <v>167</v>
          </cell>
          <cell r="L5663">
            <v>6.8400000000000006E-3</v>
          </cell>
          <cell r="M5663">
            <v>-19</v>
          </cell>
          <cell r="N5663">
            <v>15</v>
          </cell>
          <cell r="O5663">
            <v>1</v>
          </cell>
          <cell r="P5663">
            <v>8.4469999999999992</v>
          </cell>
          <cell r="Q5663">
            <v>0</v>
          </cell>
          <cell r="R5663">
            <v>8.4469999999999992</v>
          </cell>
        </row>
        <row r="5664">
          <cell r="A5664" t="str">
            <v xml:space="preserve">ТОЛБУХИНА 85/3 </v>
          </cell>
          <cell r="B5664" t="str">
            <v xml:space="preserve">Толбухина 87 маг-н 46 </v>
          </cell>
          <cell r="C5664" t="str">
            <v xml:space="preserve">Прочие </v>
          </cell>
          <cell r="D5664">
            <v>350.69</v>
          </cell>
          <cell r="E5664">
            <v>0</v>
          </cell>
          <cell r="F5664">
            <v>1578.12</v>
          </cell>
          <cell r="G5664">
            <v>0.37</v>
          </cell>
          <cell r="H5664">
            <v>1.19</v>
          </cell>
          <cell r="I5664">
            <v>4.5999999999999996</v>
          </cell>
          <cell r="J5664" t="str">
            <v xml:space="preserve"> </v>
          </cell>
          <cell r="K5664">
            <v>167</v>
          </cell>
          <cell r="L5664">
            <v>2.5023999999999998E-2</v>
          </cell>
          <cell r="M5664">
            <v>-19</v>
          </cell>
          <cell r="N5664">
            <v>15</v>
          </cell>
          <cell r="O5664">
            <v>1</v>
          </cell>
          <cell r="P5664">
            <v>30.91</v>
          </cell>
          <cell r="Q5664">
            <v>0</v>
          </cell>
          <cell r="R5664">
            <v>30.91</v>
          </cell>
        </row>
        <row r="5665">
          <cell r="A5665" t="str">
            <v xml:space="preserve">ТОЛБУХИНА 85/3 </v>
          </cell>
          <cell r="B5665" t="str">
            <v xml:space="preserve">Славянская 81  маг-н </v>
          </cell>
          <cell r="C5665" t="str">
            <v xml:space="preserve">Прочие </v>
          </cell>
          <cell r="D5665">
            <v>177.53</v>
          </cell>
          <cell r="E5665">
            <v>0</v>
          </cell>
          <cell r="F5665">
            <v>798.87</v>
          </cell>
          <cell r="G5665">
            <v>0.38</v>
          </cell>
          <cell r="H5665">
            <v>1.19</v>
          </cell>
          <cell r="I5665">
            <v>4.5999999999999996</v>
          </cell>
          <cell r="J5665" t="str">
            <v xml:space="preserve"> </v>
          </cell>
          <cell r="K5665">
            <v>167</v>
          </cell>
          <cell r="L5665">
            <v>1.2940000000000002E-2</v>
          </cell>
          <cell r="M5665">
            <v>-19</v>
          </cell>
          <cell r="N5665">
            <v>15</v>
          </cell>
          <cell r="O5665">
            <v>1</v>
          </cell>
          <cell r="P5665">
            <v>15.981999999999999</v>
          </cell>
          <cell r="Q5665">
            <v>0</v>
          </cell>
          <cell r="R5665">
            <v>15.981999999999999</v>
          </cell>
        </row>
        <row r="5666">
          <cell r="A5666" t="str">
            <v xml:space="preserve">ТОЛБУХИНА 85/3 </v>
          </cell>
          <cell r="B5666" t="str">
            <v xml:space="preserve">Славянская 65 неж.пом. </v>
          </cell>
          <cell r="C5666" t="str">
            <v xml:space="preserve">Прочие </v>
          </cell>
          <cell r="D5666">
            <v>34.799999999999997</v>
          </cell>
          <cell r="E5666">
            <v>0</v>
          </cell>
          <cell r="F5666">
            <v>117.5</v>
          </cell>
          <cell r="G5666">
            <v>0.38</v>
          </cell>
          <cell r="H5666">
            <v>1.19</v>
          </cell>
          <cell r="I5666">
            <v>4.5999999999999996</v>
          </cell>
          <cell r="J5666" t="str">
            <v xml:space="preserve"> </v>
          </cell>
          <cell r="K5666">
            <v>167</v>
          </cell>
          <cell r="L5666">
            <v>2.0439999999999998E-3</v>
          </cell>
          <cell r="M5666">
            <v>-19</v>
          </cell>
          <cell r="N5666">
            <v>18</v>
          </cell>
          <cell r="O5666">
            <v>1</v>
          </cell>
          <cell r="P5666">
            <v>2.9830000000000001</v>
          </cell>
          <cell r="Q5666">
            <v>0</v>
          </cell>
          <cell r="R5666">
            <v>2.9830000000000001</v>
          </cell>
        </row>
        <row r="5667">
          <cell r="A5667" t="str">
            <v xml:space="preserve">ТОЛБУХИНА 85/3 </v>
          </cell>
          <cell r="B5667" t="str">
            <v xml:space="preserve">Славянская 81  аптека </v>
          </cell>
          <cell r="C5667" t="str">
            <v xml:space="preserve">Прочие </v>
          </cell>
          <cell r="D5667">
            <v>56.52</v>
          </cell>
          <cell r="E5667">
            <v>0</v>
          </cell>
          <cell r="F5667">
            <v>254.36</v>
          </cell>
          <cell r="G5667">
            <v>0.38</v>
          </cell>
          <cell r="H5667">
            <v>1.19</v>
          </cell>
          <cell r="I5667">
            <v>4.5999999999999996</v>
          </cell>
          <cell r="J5667" t="str">
            <v xml:space="preserve"> </v>
          </cell>
          <cell r="K5667">
            <v>167</v>
          </cell>
          <cell r="L5667">
            <v>4.1200000000000004E-3</v>
          </cell>
          <cell r="M5667">
            <v>-19</v>
          </cell>
          <cell r="N5667">
            <v>15</v>
          </cell>
          <cell r="O5667">
            <v>1</v>
          </cell>
          <cell r="P5667">
            <v>5.0890000000000004</v>
          </cell>
          <cell r="Q5667">
            <v>0</v>
          </cell>
          <cell r="R5667">
            <v>5.0890000000000004</v>
          </cell>
        </row>
        <row r="5668">
          <cell r="A5668" t="str">
            <v xml:space="preserve">ТОЛБУХИНА 85/3 </v>
          </cell>
          <cell r="B5668" t="str">
            <v xml:space="preserve">Славянская 81  магазин </v>
          </cell>
          <cell r="C5668" t="str">
            <v xml:space="preserve">Прочие </v>
          </cell>
          <cell r="D5668">
            <v>78.06</v>
          </cell>
          <cell r="E5668">
            <v>0</v>
          </cell>
          <cell r="F5668">
            <v>351.28</v>
          </cell>
          <cell r="G5668">
            <v>0.38</v>
          </cell>
          <cell r="H5668">
            <v>1.19</v>
          </cell>
          <cell r="I5668">
            <v>4.5999999999999996</v>
          </cell>
          <cell r="J5668" t="str">
            <v xml:space="preserve"> </v>
          </cell>
          <cell r="K5668">
            <v>167</v>
          </cell>
          <cell r="L5668">
            <v>5.6900000000000006E-3</v>
          </cell>
          <cell r="M5668">
            <v>-19</v>
          </cell>
          <cell r="N5668">
            <v>15</v>
          </cell>
          <cell r="O5668">
            <v>1</v>
          </cell>
          <cell r="P5668">
            <v>7.0270000000000001</v>
          </cell>
          <cell r="Q5668">
            <v>0</v>
          </cell>
          <cell r="R5668">
            <v>7.0270000000000001</v>
          </cell>
        </row>
        <row r="5669">
          <cell r="A5669" t="str">
            <v xml:space="preserve">ТОЛБУХИНА 85/3 </v>
          </cell>
          <cell r="B5669" t="str">
            <v xml:space="preserve">Темрюкская 68 сш N16 </v>
          </cell>
          <cell r="C5669" t="str">
            <v xml:space="preserve">ИТП Бюджет </v>
          </cell>
          <cell r="D5669">
            <v>5142.95</v>
          </cell>
          <cell r="E5669">
            <v>0</v>
          </cell>
          <cell r="F5669">
            <v>23143.27</v>
          </cell>
          <cell r="G5669">
            <v>0.33</v>
          </cell>
          <cell r="H5669">
            <v>1.19</v>
          </cell>
          <cell r="I5669">
            <v>4.5999999999999996</v>
          </cell>
          <cell r="J5669" t="str">
            <v xml:space="preserve"> </v>
          </cell>
          <cell r="K5669">
            <v>167</v>
          </cell>
          <cell r="L5669">
            <v>0.33512000000000003</v>
          </cell>
          <cell r="M5669">
            <v>-19</v>
          </cell>
          <cell r="N5669">
            <v>16</v>
          </cell>
          <cell r="O5669">
            <v>1</v>
          </cell>
          <cell r="P5669">
            <v>440.47399999999999</v>
          </cell>
          <cell r="Q5669">
            <v>0</v>
          </cell>
          <cell r="R5669">
            <v>440.47399999999999</v>
          </cell>
        </row>
        <row r="5670">
          <cell r="A5670" t="str">
            <v xml:space="preserve">ТОЛБУХИНА 85/3 </v>
          </cell>
          <cell r="B5670" t="str">
            <v xml:space="preserve">Толбухина 85/1 Дизайнер </v>
          </cell>
          <cell r="C5670" t="str">
            <v xml:space="preserve">Бюджет </v>
          </cell>
          <cell r="D5670">
            <v>53.39</v>
          </cell>
          <cell r="E5670">
            <v>0</v>
          </cell>
          <cell r="F5670">
            <v>240.24</v>
          </cell>
          <cell r="G5670">
            <v>0.43</v>
          </cell>
          <cell r="H5670">
            <v>1.19</v>
          </cell>
          <cell r="I5670">
            <v>4.5999999999999996</v>
          </cell>
          <cell r="J5670" t="str">
            <v xml:space="preserve"> </v>
          </cell>
          <cell r="K5670">
            <v>167</v>
          </cell>
          <cell r="L5670">
            <v>4.7919999999999994E-3</v>
          </cell>
          <cell r="M5670">
            <v>-19</v>
          </cell>
          <cell r="N5670">
            <v>18</v>
          </cell>
          <cell r="O5670">
            <v>1</v>
          </cell>
          <cell r="P5670">
            <v>6.9969999999999999</v>
          </cell>
          <cell r="Q5670">
            <v>0</v>
          </cell>
          <cell r="R5670">
            <v>6.9969999999999999</v>
          </cell>
        </row>
        <row r="5671">
          <cell r="A5671" t="str">
            <v xml:space="preserve">ТОЛБУХИНА 85/3 </v>
          </cell>
          <cell r="B5671" t="str">
            <v xml:space="preserve">Славянская 65 п/о 47 </v>
          </cell>
          <cell r="C5671" t="str">
            <v xml:space="preserve">Прочие </v>
          </cell>
          <cell r="D5671">
            <v>264.19</v>
          </cell>
          <cell r="E5671">
            <v>1800</v>
          </cell>
          <cell r="F5671">
            <v>1188.8399999999999</v>
          </cell>
          <cell r="G5671">
            <v>0.38</v>
          </cell>
          <cell r="H5671">
            <v>1.19</v>
          </cell>
          <cell r="I5671">
            <v>4.5999999999999996</v>
          </cell>
          <cell r="J5671" t="str">
            <v xml:space="preserve"> </v>
          </cell>
          <cell r="K5671">
            <v>167</v>
          </cell>
          <cell r="L5671">
            <v>2.068E-2</v>
          </cell>
          <cell r="M5671">
            <v>-19</v>
          </cell>
          <cell r="N5671">
            <v>18</v>
          </cell>
          <cell r="O5671">
            <v>1</v>
          </cell>
          <cell r="P5671">
            <v>30.192</v>
          </cell>
          <cell r="Q5671">
            <v>0</v>
          </cell>
          <cell r="R5671">
            <v>30.192</v>
          </cell>
        </row>
        <row r="5672">
          <cell r="A5672" t="str">
            <v xml:space="preserve">ТОЛБУХИНА 85/3 </v>
          </cell>
          <cell r="B5672" t="str">
            <v xml:space="preserve">Толбухина 87 АПТ 375 </v>
          </cell>
          <cell r="C5672" t="str">
            <v xml:space="preserve">Прочие </v>
          </cell>
          <cell r="D5672">
            <v>262.70999999999998</v>
          </cell>
          <cell r="E5672">
            <v>2280</v>
          </cell>
          <cell r="F5672">
            <v>1182.2</v>
          </cell>
          <cell r="G5672">
            <v>0.37</v>
          </cell>
          <cell r="H5672">
            <v>1.19</v>
          </cell>
          <cell r="I5672">
            <v>4.5999999999999996</v>
          </cell>
          <cell r="J5672" t="str">
            <v xml:space="preserve"> </v>
          </cell>
          <cell r="K5672">
            <v>167</v>
          </cell>
          <cell r="L5672">
            <v>2.0400000000000001E-2</v>
          </cell>
          <cell r="M5672">
            <v>-19</v>
          </cell>
          <cell r="N5672">
            <v>18</v>
          </cell>
          <cell r="O5672">
            <v>1</v>
          </cell>
          <cell r="P5672">
            <v>29.783000000000001</v>
          </cell>
          <cell r="Q5672">
            <v>0</v>
          </cell>
          <cell r="R5672">
            <v>29.783000000000001</v>
          </cell>
        </row>
        <row r="5673">
          <cell r="A5673" t="str">
            <v xml:space="preserve">ТОЛБУХИНА 85/3 </v>
          </cell>
          <cell r="B5673" t="str">
            <v xml:space="preserve">Славянская 79 ад зд </v>
          </cell>
          <cell r="C5673" t="str">
            <v xml:space="preserve">Бюджет </v>
          </cell>
          <cell r="D5673">
            <v>185.5</v>
          </cell>
          <cell r="E5673">
            <v>1018</v>
          </cell>
          <cell r="F5673">
            <v>834.74</v>
          </cell>
          <cell r="G5673">
            <v>0.43</v>
          </cell>
          <cell r="H5673">
            <v>1.19</v>
          </cell>
          <cell r="I5673">
            <v>4.5999999999999996</v>
          </cell>
          <cell r="J5673" t="str">
            <v xml:space="preserve"> </v>
          </cell>
          <cell r="K5673">
            <v>167</v>
          </cell>
          <cell r="L5673">
            <v>1.6650000000000002E-2</v>
          </cell>
          <cell r="M5673">
            <v>-19</v>
          </cell>
          <cell r="N5673">
            <v>18</v>
          </cell>
          <cell r="O5673">
            <v>1</v>
          </cell>
          <cell r="P5673">
            <v>24.306999999999999</v>
          </cell>
          <cell r="Q5673">
            <v>0</v>
          </cell>
          <cell r="R5673">
            <v>24.306999999999999</v>
          </cell>
        </row>
        <row r="5674">
          <cell r="A5674" t="str">
            <v xml:space="preserve">ТОЛБУХИНА 85/3 </v>
          </cell>
          <cell r="B5674" t="str">
            <v xml:space="preserve">Славянская 65 </v>
          </cell>
          <cell r="C5674" t="str">
            <v xml:space="preserve">Жилзаказчик </v>
          </cell>
          <cell r="D5674">
            <v>2582.9</v>
          </cell>
          <cell r="E5674">
            <v>12527</v>
          </cell>
          <cell r="F5674">
            <v>9684.89</v>
          </cell>
          <cell r="G5674">
            <v>0.38</v>
          </cell>
          <cell r="H5674">
            <v>1.19</v>
          </cell>
          <cell r="I5674">
            <v>4.5999999999999996</v>
          </cell>
          <cell r="J5674" t="str">
            <v xml:space="preserve">5 </v>
          </cell>
          <cell r="K5674">
            <v>167</v>
          </cell>
          <cell r="L5674">
            <v>0.16847000000000001</v>
          </cell>
          <cell r="M5674">
            <v>-19</v>
          </cell>
          <cell r="N5674">
            <v>18</v>
          </cell>
          <cell r="O5674">
            <v>1</v>
          </cell>
          <cell r="P5674">
            <v>245.96199999999999</v>
          </cell>
          <cell r="Q5674">
            <v>257.00599999999997</v>
          </cell>
          <cell r="R5674">
            <v>257.00599999999997</v>
          </cell>
        </row>
        <row r="5675">
          <cell r="A5675" t="str">
            <v xml:space="preserve">ТОЛБУХИНА 85/3 </v>
          </cell>
          <cell r="B5675" t="str">
            <v xml:space="preserve">Славянская 69 </v>
          </cell>
          <cell r="C5675" t="str">
            <v xml:space="preserve">Жилзаказчик </v>
          </cell>
          <cell r="D5675">
            <v>2525.1999999999998</v>
          </cell>
          <cell r="E5675">
            <v>9995</v>
          </cell>
          <cell r="F5675">
            <v>9990</v>
          </cell>
          <cell r="G5675">
            <v>0.39</v>
          </cell>
          <cell r="H5675">
            <v>1.19</v>
          </cell>
          <cell r="I5675">
            <v>4.5999999999999996</v>
          </cell>
          <cell r="J5675" t="str">
            <v xml:space="preserve">5 </v>
          </cell>
          <cell r="K5675">
            <v>167</v>
          </cell>
          <cell r="L5675">
            <v>0.180728</v>
          </cell>
          <cell r="M5675">
            <v>-19</v>
          </cell>
          <cell r="N5675">
            <v>18</v>
          </cell>
          <cell r="O5675">
            <v>1</v>
          </cell>
          <cell r="P5675">
            <v>263.85899999999998</v>
          </cell>
          <cell r="Q5675">
            <v>251.267</v>
          </cell>
          <cell r="R5675">
            <v>251.267</v>
          </cell>
        </row>
        <row r="5676">
          <cell r="A5676" t="str">
            <v xml:space="preserve">ТОЛБУХИНА 85/3 </v>
          </cell>
          <cell r="B5676" t="str">
            <v xml:space="preserve">Славянская 71 </v>
          </cell>
          <cell r="C5676" t="str">
            <v xml:space="preserve">Жилзаказчик </v>
          </cell>
          <cell r="D5676">
            <v>2516.9</v>
          </cell>
          <cell r="E5676">
            <v>9055</v>
          </cell>
          <cell r="F5676">
            <v>9087.2000000000007</v>
          </cell>
          <cell r="G5676">
            <v>0.4</v>
          </cell>
          <cell r="H5676">
            <v>1.19</v>
          </cell>
          <cell r="I5676">
            <v>4.5999999999999996</v>
          </cell>
          <cell r="J5676" t="str">
            <v xml:space="preserve">5 </v>
          </cell>
          <cell r="K5676">
            <v>167</v>
          </cell>
          <cell r="L5676">
            <v>0.16819000000000001</v>
          </cell>
          <cell r="M5676">
            <v>-19</v>
          </cell>
          <cell r="N5676">
            <v>18</v>
          </cell>
          <cell r="O5676">
            <v>1</v>
          </cell>
          <cell r="P5676">
            <v>244.548</v>
          </cell>
          <cell r="Q5676">
            <v>249.51499999999999</v>
          </cell>
          <cell r="R5676">
            <v>249.51499999999999</v>
          </cell>
        </row>
        <row r="5677">
          <cell r="A5677" t="str">
            <v xml:space="preserve">ТОЛБУХИНА 85/3 </v>
          </cell>
          <cell r="B5677" t="str">
            <v xml:space="preserve">Славянская 73 </v>
          </cell>
          <cell r="C5677" t="str">
            <v xml:space="preserve">Жилзаказчик </v>
          </cell>
          <cell r="D5677">
            <v>2702.1</v>
          </cell>
          <cell r="E5677">
            <v>10294</v>
          </cell>
          <cell r="F5677">
            <v>10317.299999999999</v>
          </cell>
          <cell r="G5677">
            <v>0.39</v>
          </cell>
          <cell r="H5677">
            <v>1.19</v>
          </cell>
          <cell r="I5677">
            <v>4.5999999999999996</v>
          </cell>
          <cell r="J5677" t="str">
            <v xml:space="preserve">5 </v>
          </cell>
          <cell r="K5677">
            <v>167</v>
          </cell>
          <cell r="L5677">
            <v>0.18521300000000002</v>
          </cell>
          <cell r="M5677">
            <v>-19</v>
          </cell>
          <cell r="N5677">
            <v>18</v>
          </cell>
          <cell r="O5677">
            <v>1</v>
          </cell>
          <cell r="P5677">
            <v>269.666</v>
          </cell>
          <cell r="Q5677">
            <v>268.17200000000003</v>
          </cell>
          <cell r="R5677">
            <v>268.17200000000003</v>
          </cell>
        </row>
        <row r="5678">
          <cell r="A5678" t="str">
            <v xml:space="preserve">ТОЛБУХИНА 85/3 </v>
          </cell>
          <cell r="B5678" t="str">
            <v xml:space="preserve">Славянская 77 </v>
          </cell>
          <cell r="C5678" t="str">
            <v xml:space="preserve">Жилзаказчик </v>
          </cell>
          <cell r="D5678">
            <v>3302.2999999999997</v>
          </cell>
          <cell r="E5678">
            <v>11919</v>
          </cell>
          <cell r="F5678">
            <v>12081.300000000001</v>
          </cell>
          <cell r="G5678">
            <v>0.38</v>
          </cell>
          <cell r="H5678">
            <v>1.19</v>
          </cell>
          <cell r="I5678">
            <v>4.5999999999999996</v>
          </cell>
          <cell r="J5678" t="str">
            <v xml:space="preserve">5 </v>
          </cell>
          <cell r="K5678">
            <v>167</v>
          </cell>
          <cell r="L5678">
            <v>0.21295700000000001</v>
          </cell>
          <cell r="M5678">
            <v>-19</v>
          </cell>
          <cell r="N5678">
            <v>18</v>
          </cell>
          <cell r="O5678">
            <v>1</v>
          </cell>
          <cell r="P5678">
            <v>306.60599999999999</v>
          </cell>
          <cell r="Q5678">
            <v>324.19200000000001</v>
          </cell>
          <cell r="R5678">
            <v>324.19200000000001</v>
          </cell>
        </row>
        <row r="5679">
          <cell r="A5679" t="str">
            <v xml:space="preserve">ТОЛБУХИНА 85/3 </v>
          </cell>
          <cell r="B5679" t="str">
            <v xml:space="preserve">Славянская 79 </v>
          </cell>
          <cell r="C5679" t="str">
            <v xml:space="preserve">Жилзаказчик </v>
          </cell>
          <cell r="D5679">
            <v>2669.2</v>
          </cell>
          <cell r="E5679">
            <v>15113</v>
          </cell>
          <cell r="F5679">
            <v>12117.12</v>
          </cell>
          <cell r="G5679">
            <v>0.37</v>
          </cell>
          <cell r="H5679">
            <v>1.19</v>
          </cell>
          <cell r="I5679">
            <v>4.5999999999999996</v>
          </cell>
          <cell r="J5679" t="str">
            <v xml:space="preserve">5 </v>
          </cell>
          <cell r="K5679">
            <v>167</v>
          </cell>
          <cell r="L5679">
            <v>0.20796799999999999</v>
          </cell>
          <cell r="M5679">
            <v>-19</v>
          </cell>
          <cell r="N5679">
            <v>18</v>
          </cell>
          <cell r="O5679">
            <v>1</v>
          </cell>
          <cell r="P5679">
            <v>303.62900000000002</v>
          </cell>
          <cell r="Q5679">
            <v>265.596</v>
          </cell>
          <cell r="R5679">
            <v>265.596</v>
          </cell>
        </row>
        <row r="5680">
          <cell r="A5680" t="str">
            <v xml:space="preserve">ТОЛБУХИНА 85/3 </v>
          </cell>
          <cell r="B5680" t="str">
            <v xml:space="preserve">Славянская 79а </v>
          </cell>
          <cell r="C5680" t="str">
            <v xml:space="preserve">Жилзаказчик </v>
          </cell>
          <cell r="D5680">
            <v>3191.8999999999996</v>
          </cell>
          <cell r="E5680">
            <v>13268</v>
          </cell>
          <cell r="F5680">
            <v>13327.7</v>
          </cell>
          <cell r="G5680">
            <v>0.37</v>
          </cell>
          <cell r="H5680">
            <v>1.19</v>
          </cell>
          <cell r="I5680">
            <v>4.5999999999999996</v>
          </cell>
          <cell r="J5680" t="str">
            <v xml:space="preserve">5 </v>
          </cell>
          <cell r="K5680">
            <v>167</v>
          </cell>
          <cell r="L5680">
            <v>0.228745</v>
          </cell>
          <cell r="M5680">
            <v>-19</v>
          </cell>
          <cell r="N5680">
            <v>18</v>
          </cell>
          <cell r="O5680">
            <v>1</v>
          </cell>
          <cell r="P5680">
            <v>332.34399999999999</v>
          </cell>
          <cell r="Q5680">
            <v>315.995</v>
          </cell>
          <cell r="R5680">
            <v>315.995</v>
          </cell>
        </row>
        <row r="5681">
          <cell r="A5681" t="str">
            <v xml:space="preserve">ТОЛБУХИНА 85/3 </v>
          </cell>
          <cell r="B5681" t="str">
            <v xml:space="preserve">Славянская 81 </v>
          </cell>
          <cell r="C5681" t="str">
            <v xml:space="preserve">Жилзаказчик </v>
          </cell>
          <cell r="D5681">
            <v>2530</v>
          </cell>
          <cell r="E5681">
            <v>11975</v>
          </cell>
          <cell r="F5681">
            <v>9686.08</v>
          </cell>
          <cell r="G5681">
            <v>0.38</v>
          </cell>
          <cell r="H5681">
            <v>1.19</v>
          </cell>
          <cell r="I5681">
            <v>4.5999999999999996</v>
          </cell>
          <cell r="J5681" t="str">
            <v xml:space="preserve">5 </v>
          </cell>
          <cell r="K5681">
            <v>167</v>
          </cell>
          <cell r="L5681">
            <v>0.170737</v>
          </cell>
          <cell r="M5681">
            <v>-19</v>
          </cell>
          <cell r="N5681">
            <v>18</v>
          </cell>
          <cell r="O5681">
            <v>1</v>
          </cell>
          <cell r="P5681">
            <v>249.27099999999999</v>
          </cell>
          <cell r="Q5681">
            <v>251.74299999999999</v>
          </cell>
          <cell r="R5681">
            <v>251.74299999999999</v>
          </cell>
        </row>
        <row r="5682">
          <cell r="A5682" t="str">
            <v xml:space="preserve">ТОЛБУХИНА 85/3 </v>
          </cell>
          <cell r="B5682" t="str">
            <v xml:space="preserve">Славянская 83 </v>
          </cell>
          <cell r="C5682" t="str">
            <v xml:space="preserve">Жилзаказчик </v>
          </cell>
          <cell r="D5682">
            <v>3204.9</v>
          </cell>
          <cell r="E5682">
            <v>12891</v>
          </cell>
          <cell r="F5682">
            <v>12886</v>
          </cell>
          <cell r="G5682">
            <v>0.37</v>
          </cell>
          <cell r="H5682">
            <v>1.19</v>
          </cell>
          <cell r="I5682">
            <v>4.5999999999999996</v>
          </cell>
          <cell r="J5682" t="str">
            <v xml:space="preserve">5 </v>
          </cell>
          <cell r="K5682">
            <v>167</v>
          </cell>
          <cell r="L5682">
            <v>0.22176199999999999</v>
          </cell>
          <cell r="M5682">
            <v>-19</v>
          </cell>
          <cell r="N5682">
            <v>18</v>
          </cell>
          <cell r="O5682">
            <v>1</v>
          </cell>
          <cell r="P5682">
            <v>323.767</v>
          </cell>
          <cell r="Q5682">
            <v>318.89699999999999</v>
          </cell>
          <cell r="R5682">
            <v>318.89699999999999</v>
          </cell>
        </row>
        <row r="5683">
          <cell r="A5683" t="str">
            <v xml:space="preserve">ТОЛБУХИНА 85/3 </v>
          </cell>
          <cell r="B5683" t="str">
            <v xml:space="preserve">Славянская 85 </v>
          </cell>
          <cell r="C5683" t="str">
            <v xml:space="preserve">Жилзаказчик </v>
          </cell>
          <cell r="D5683">
            <v>3122.2</v>
          </cell>
          <cell r="E5683">
            <v>12868</v>
          </cell>
          <cell r="F5683">
            <v>12863</v>
          </cell>
          <cell r="G5683">
            <v>0.37</v>
          </cell>
          <cell r="H5683">
            <v>1.19</v>
          </cell>
          <cell r="I5683">
            <v>4.5999999999999996</v>
          </cell>
          <cell r="J5683" t="str">
            <v xml:space="preserve">5 </v>
          </cell>
          <cell r="K5683">
            <v>167</v>
          </cell>
          <cell r="L5683">
            <v>0.22136599999999998</v>
          </cell>
          <cell r="M5683">
            <v>-19</v>
          </cell>
          <cell r="N5683">
            <v>18</v>
          </cell>
          <cell r="O5683">
            <v>1</v>
          </cell>
          <cell r="P5683">
            <v>323.18900000000002</v>
          </cell>
          <cell r="Q5683">
            <v>310.67099999999999</v>
          </cell>
          <cell r="R5683">
            <v>310.67099999999999</v>
          </cell>
        </row>
        <row r="5684">
          <cell r="A5684" t="str">
            <v xml:space="preserve">ТОЛБУХИНА 85/3 </v>
          </cell>
          <cell r="B5684" t="str">
            <v xml:space="preserve">Толбухина 85 </v>
          </cell>
          <cell r="C5684" t="str">
            <v xml:space="preserve">Жилзаказчик </v>
          </cell>
          <cell r="D5684">
            <v>1880.8</v>
          </cell>
          <cell r="E5684">
            <v>7345</v>
          </cell>
          <cell r="F5684">
            <v>7340</v>
          </cell>
          <cell r="G5684">
            <v>0.42</v>
          </cell>
          <cell r="H5684">
            <v>1.19</v>
          </cell>
          <cell r="I5684">
            <v>4.5999999999999996</v>
          </cell>
          <cell r="J5684" t="str">
            <v xml:space="preserve">5 </v>
          </cell>
          <cell r="K5684">
            <v>167</v>
          </cell>
          <cell r="L5684">
            <v>0.14198000000000002</v>
          </cell>
          <cell r="M5684">
            <v>-19</v>
          </cell>
          <cell r="N5684">
            <v>18</v>
          </cell>
          <cell r="O5684">
            <v>1</v>
          </cell>
          <cell r="P5684">
            <v>207.28800000000001</v>
          </cell>
          <cell r="Q5684">
            <v>187.143</v>
          </cell>
          <cell r="R5684">
            <v>187.143</v>
          </cell>
        </row>
        <row r="5685">
          <cell r="A5685" t="str">
            <v xml:space="preserve">ТОЛБУХИНА 85/3 </v>
          </cell>
          <cell r="B5685" t="str">
            <v xml:space="preserve">Толбухина 87 </v>
          </cell>
          <cell r="C5685" t="str">
            <v xml:space="preserve">Жилзаказчик </v>
          </cell>
          <cell r="D5685">
            <v>2555</v>
          </cell>
          <cell r="E5685">
            <v>12740</v>
          </cell>
          <cell r="F5685">
            <v>12047.1</v>
          </cell>
          <cell r="G5685">
            <v>0.37</v>
          </cell>
          <cell r="H5685">
            <v>1.19</v>
          </cell>
          <cell r="I5685">
            <v>4.5999999999999996</v>
          </cell>
          <cell r="J5685" t="str">
            <v xml:space="preserve">5 </v>
          </cell>
          <cell r="K5685">
            <v>167</v>
          </cell>
          <cell r="L5685">
            <v>0.20788399999999999</v>
          </cell>
          <cell r="M5685">
            <v>-19</v>
          </cell>
          <cell r="N5685">
            <v>18</v>
          </cell>
          <cell r="O5685">
            <v>1</v>
          </cell>
          <cell r="P5685">
            <v>303.50599999999997</v>
          </cell>
          <cell r="Q5685">
            <v>254.23099999999999</v>
          </cell>
          <cell r="R5685">
            <v>254.23099999999999</v>
          </cell>
        </row>
        <row r="5686">
          <cell r="A5686" t="str">
            <v xml:space="preserve">ТОЛБУХИНА 85/3 </v>
          </cell>
          <cell r="B5686" t="str">
            <v xml:space="preserve">Толбухина 89 </v>
          </cell>
          <cell r="C5686" t="str">
            <v xml:space="preserve">Жилзаказчик </v>
          </cell>
          <cell r="D5686">
            <v>3191.6</v>
          </cell>
          <cell r="E5686">
            <v>11793</v>
          </cell>
          <cell r="F5686">
            <v>11842.899999999998</v>
          </cell>
          <cell r="G5686">
            <v>0.38</v>
          </cell>
          <cell r="H5686">
            <v>1.19</v>
          </cell>
          <cell r="I5686">
            <v>4.5999999999999996</v>
          </cell>
          <cell r="J5686" t="str">
            <v xml:space="preserve">5 </v>
          </cell>
          <cell r="K5686">
            <v>167</v>
          </cell>
          <cell r="L5686">
            <v>0.20875599999999997</v>
          </cell>
          <cell r="M5686">
            <v>-19</v>
          </cell>
          <cell r="N5686">
            <v>18</v>
          </cell>
          <cell r="O5686">
            <v>1</v>
          </cell>
          <cell r="P5686">
            <v>303.36500000000001</v>
          </cell>
          <cell r="Q5686">
            <v>316.19900000000001</v>
          </cell>
          <cell r="R5686">
            <v>316.19900000000001</v>
          </cell>
        </row>
        <row r="5687">
          <cell r="A5687" t="str">
            <v xml:space="preserve">ТОЛБУХИНА 85/3 </v>
          </cell>
          <cell r="B5687" t="str">
            <v xml:space="preserve">Толбухина 91 </v>
          </cell>
          <cell r="C5687" t="str">
            <v xml:space="preserve">Жилзаказчик </v>
          </cell>
          <cell r="D5687">
            <v>3174.8</v>
          </cell>
          <cell r="E5687">
            <v>12272</v>
          </cell>
          <cell r="F5687">
            <v>12293</v>
          </cell>
          <cell r="G5687">
            <v>0.38</v>
          </cell>
          <cell r="H5687">
            <v>1.19</v>
          </cell>
          <cell r="I5687">
            <v>4.5999999999999996</v>
          </cell>
          <cell r="J5687" t="str">
            <v xml:space="preserve">5 </v>
          </cell>
          <cell r="K5687">
            <v>167</v>
          </cell>
          <cell r="L5687">
            <v>0.214979</v>
          </cell>
          <cell r="M5687">
            <v>-19</v>
          </cell>
          <cell r="N5687">
            <v>18</v>
          </cell>
          <cell r="O5687">
            <v>1</v>
          </cell>
          <cell r="P5687">
            <v>313.2</v>
          </cell>
          <cell r="Q5687">
            <v>315.25400000000002</v>
          </cell>
          <cell r="R5687">
            <v>315.25400000000002</v>
          </cell>
        </row>
        <row r="5688">
          <cell r="A5688" t="str">
            <v xml:space="preserve">ТОЛБУХИНА 85/3 </v>
          </cell>
          <cell r="B5688" t="str">
            <v xml:space="preserve">Славянская 67 общ. </v>
          </cell>
          <cell r="C5688" t="str">
            <v xml:space="preserve">ИТП Население-Жилзаказчик </v>
          </cell>
          <cell r="D5688">
            <v>2682.5</v>
          </cell>
          <cell r="E5688">
            <v>11448</v>
          </cell>
          <cell r="F5688">
            <v>11443</v>
          </cell>
          <cell r="G5688">
            <v>0.38</v>
          </cell>
          <cell r="H5688">
            <v>1.19</v>
          </cell>
          <cell r="I5688">
            <v>4.5999999999999996</v>
          </cell>
          <cell r="J5688" t="str">
            <v xml:space="preserve">5 </v>
          </cell>
          <cell r="K5688">
            <v>167</v>
          </cell>
          <cell r="L5688">
            <v>0.201706</v>
          </cell>
          <cell r="M5688">
            <v>-19</v>
          </cell>
          <cell r="N5688">
            <v>18</v>
          </cell>
          <cell r="O5688">
            <v>1</v>
          </cell>
          <cell r="P5688">
            <v>294.48700000000002</v>
          </cell>
          <cell r="Q5688">
            <v>266.91800000000001</v>
          </cell>
          <cell r="R5688">
            <v>266.91800000000001</v>
          </cell>
        </row>
        <row r="5689">
          <cell r="A5689" t="str">
            <v xml:space="preserve">ТОЛБУХИНА 85/3 </v>
          </cell>
          <cell r="B5689" t="str">
            <v xml:space="preserve">Славянская 69 служ пом </v>
          </cell>
          <cell r="C5689" t="str">
            <v xml:space="preserve">Прочие </v>
          </cell>
          <cell r="D5689">
            <v>45.55</v>
          </cell>
          <cell r="E5689">
            <v>59</v>
          </cell>
          <cell r="F5689">
            <v>204.97</v>
          </cell>
          <cell r="G5689">
            <v>0.39</v>
          </cell>
          <cell r="H5689">
            <v>1.19</v>
          </cell>
          <cell r="I5689">
            <v>4.5999999999999996</v>
          </cell>
          <cell r="J5689" t="str">
            <v xml:space="preserve"> </v>
          </cell>
          <cell r="K5689">
            <v>167</v>
          </cell>
          <cell r="L5689">
            <v>3.7079999999999999E-3</v>
          </cell>
          <cell r="M5689">
            <v>-19</v>
          </cell>
          <cell r="N5689">
            <v>18</v>
          </cell>
          <cell r="O5689">
            <v>1</v>
          </cell>
          <cell r="P5689">
            <v>5.4139999999999997</v>
          </cell>
          <cell r="Q5689">
            <v>0</v>
          </cell>
          <cell r="R5689">
            <v>5.4139999999999997</v>
          </cell>
        </row>
        <row r="5690">
          <cell r="A5690" t="str">
            <v xml:space="preserve">ТОЛБУХИНА 85/3 </v>
          </cell>
          <cell r="B5690" t="str">
            <v xml:space="preserve">Славянская 65 маг-н </v>
          </cell>
          <cell r="C5690" t="str">
            <v xml:space="preserve">Прочие </v>
          </cell>
          <cell r="D5690">
            <v>34.479999999999997</v>
          </cell>
          <cell r="E5690">
            <v>0</v>
          </cell>
          <cell r="F5690">
            <v>155.15</v>
          </cell>
          <cell r="G5690">
            <v>0.38</v>
          </cell>
          <cell r="H5690">
            <v>1.19</v>
          </cell>
          <cell r="I5690">
            <v>4.5999999999999996</v>
          </cell>
          <cell r="J5690" t="str">
            <v xml:space="preserve"> </v>
          </cell>
          <cell r="K5690">
            <v>167</v>
          </cell>
          <cell r="L5690">
            <v>2.48E-3</v>
          </cell>
          <cell r="M5690">
            <v>-19</v>
          </cell>
          <cell r="N5690">
            <v>15</v>
          </cell>
          <cell r="O5690">
            <v>1</v>
          </cell>
          <cell r="P5690">
            <v>3.0619999999999998</v>
          </cell>
          <cell r="Q5690">
            <v>0</v>
          </cell>
          <cell r="R5690">
            <v>3.0619999999999998</v>
          </cell>
        </row>
        <row r="5691">
          <cell r="A5691" t="str">
            <v xml:space="preserve">ТОЛБУХИНА 85/3 </v>
          </cell>
          <cell r="B5691" t="str">
            <v xml:space="preserve">Славянская 81 неж.помещ.1-го этажа </v>
          </cell>
          <cell r="C5691" t="str">
            <v xml:space="preserve">Прочие </v>
          </cell>
          <cell r="D5691">
            <v>234.59</v>
          </cell>
          <cell r="E5691">
            <v>0</v>
          </cell>
          <cell r="F5691">
            <v>1055.6400000000001</v>
          </cell>
          <cell r="G5691">
            <v>0.38</v>
          </cell>
          <cell r="H5691">
            <v>1.19</v>
          </cell>
          <cell r="I5691">
            <v>4.5999999999999996</v>
          </cell>
          <cell r="J5691" t="str">
            <v xml:space="preserve"> </v>
          </cell>
          <cell r="K5691">
            <v>167</v>
          </cell>
          <cell r="L5691">
            <v>1.7099E-2</v>
          </cell>
          <cell r="M5691">
            <v>-19</v>
          </cell>
          <cell r="N5691">
            <v>15</v>
          </cell>
          <cell r="O5691">
            <v>1</v>
          </cell>
          <cell r="P5691">
            <v>21.12</v>
          </cell>
          <cell r="Q5691">
            <v>0</v>
          </cell>
          <cell r="R5691">
            <v>21.12</v>
          </cell>
        </row>
        <row r="5692">
          <cell r="A5692" t="str">
            <v xml:space="preserve">ТОЛБУХИНА 85/3 </v>
          </cell>
          <cell r="B5692" t="str">
            <v xml:space="preserve">Славянская 65 Отд.связи </v>
          </cell>
          <cell r="C5692" t="str">
            <v xml:space="preserve">Прочие </v>
          </cell>
          <cell r="D5692">
            <v>83.93</v>
          </cell>
          <cell r="E5692">
            <v>0</v>
          </cell>
          <cell r="F5692">
            <v>377.69</v>
          </cell>
          <cell r="G5692">
            <v>0.38</v>
          </cell>
          <cell r="H5692">
            <v>1.19</v>
          </cell>
          <cell r="I5692">
            <v>4.5999999999999996</v>
          </cell>
          <cell r="J5692" t="str">
            <v xml:space="preserve"> </v>
          </cell>
          <cell r="K5692">
            <v>167</v>
          </cell>
          <cell r="L5692">
            <v>6.5700000000000003E-3</v>
          </cell>
          <cell r="M5692">
            <v>-19</v>
          </cell>
          <cell r="N5692">
            <v>18</v>
          </cell>
          <cell r="O5692">
            <v>1</v>
          </cell>
          <cell r="P5692">
            <v>9.5909999999999993</v>
          </cell>
          <cell r="Q5692">
            <v>0</v>
          </cell>
          <cell r="R5692">
            <v>9.5909999999999993</v>
          </cell>
        </row>
        <row r="5693">
          <cell r="A5693" t="str">
            <v xml:space="preserve">ТОЛБУХИНА 85/3 </v>
          </cell>
          <cell r="B5693" t="str">
            <v xml:space="preserve">Толбухина 87  Адм.зд. </v>
          </cell>
          <cell r="C5693" t="str">
            <v xml:space="preserve">Бюджет </v>
          </cell>
          <cell r="D5693">
            <v>175.66</v>
          </cell>
          <cell r="E5693">
            <v>0</v>
          </cell>
          <cell r="F5693">
            <v>790.45</v>
          </cell>
          <cell r="G5693">
            <v>0.37</v>
          </cell>
          <cell r="H5693">
            <v>1.19</v>
          </cell>
          <cell r="I5693">
            <v>4.5999999999999996</v>
          </cell>
          <cell r="J5693" t="str">
            <v xml:space="preserve"> </v>
          </cell>
          <cell r="K5693">
            <v>167</v>
          </cell>
          <cell r="L5693">
            <v>1.3640000000000001E-2</v>
          </cell>
          <cell r="M5693">
            <v>-19</v>
          </cell>
          <cell r="N5693">
            <v>18</v>
          </cell>
          <cell r="O5693">
            <v>1</v>
          </cell>
          <cell r="P5693">
            <v>19.913</v>
          </cell>
          <cell r="Q5693">
            <v>0</v>
          </cell>
          <cell r="R5693">
            <v>19.913</v>
          </cell>
        </row>
        <row r="5694">
          <cell r="A5694" t="str">
            <v xml:space="preserve">Итого по котельной </v>
          </cell>
          <cell r="B5694" t="str">
            <v xml:space="preserve">собственное ---------------------------- </v>
          </cell>
          <cell r="C5694" t="str">
            <v xml:space="preserve">По всем группам </v>
          </cell>
          <cell r="D5694">
            <v>52532.63</v>
          </cell>
          <cell r="E5694">
            <v>195828</v>
          </cell>
          <cell r="F5694">
            <v>213733.21999999997</v>
          </cell>
          <cell r="H5694">
            <v>1.19</v>
          </cell>
          <cell r="L5694">
            <v>3.6774359999999997</v>
          </cell>
          <cell r="P5694">
            <v>5302.070999999999</v>
          </cell>
          <cell r="Q5694">
            <v>4480.5339999999997</v>
          </cell>
          <cell r="R5694">
            <v>5154.2179999999998</v>
          </cell>
        </row>
        <row r="5695">
          <cell r="A5695" t="str">
            <v xml:space="preserve"> </v>
          </cell>
          <cell r="B5695" t="str">
            <v xml:space="preserve"> </v>
          </cell>
          <cell r="C5695" t="str">
            <v xml:space="preserve">Бюджет </v>
          </cell>
          <cell r="D5695">
            <v>414.54999999999995</v>
          </cell>
          <cell r="E5695">
            <v>1018</v>
          </cell>
          <cell r="F5695">
            <v>1865.43</v>
          </cell>
          <cell r="H5695">
            <v>1.19</v>
          </cell>
          <cell r="L5695">
            <v>3.5082000000000002E-2</v>
          </cell>
          <cell r="P5695">
            <v>51.216999999999999</v>
          </cell>
          <cell r="Q5695">
            <v>0</v>
          </cell>
          <cell r="R5695">
            <v>51.216999999999999</v>
          </cell>
        </row>
        <row r="5696">
          <cell r="A5696" t="str">
            <v xml:space="preserve"> </v>
          </cell>
          <cell r="B5696" t="str">
            <v xml:space="preserve"> </v>
          </cell>
          <cell r="C5696" t="str">
            <v xml:space="preserve">"Население" в т.ч. "Жилзаказчик" </v>
          </cell>
          <cell r="D5696">
            <v>42443.500000000007</v>
          </cell>
          <cell r="E5696">
            <v>177873</v>
          </cell>
          <cell r="F5696">
            <v>168999.58999999997</v>
          </cell>
          <cell r="H5696">
            <v>1.19</v>
          </cell>
          <cell r="L5696">
            <v>2.9684729999999995</v>
          </cell>
          <cell r="P5696">
            <v>4333.8999999999996</v>
          </cell>
          <cell r="Q5696">
            <v>4213.616</v>
          </cell>
          <cell r="R5696">
            <v>4213.616</v>
          </cell>
        </row>
        <row r="5697">
          <cell r="A5697" t="str">
            <v xml:space="preserve"> </v>
          </cell>
          <cell r="B5697" t="str">
            <v xml:space="preserve"> </v>
          </cell>
          <cell r="C5697" t="str">
            <v xml:space="preserve">Жилзаказчик </v>
          </cell>
          <cell r="D5697">
            <v>39149.80000000001</v>
          </cell>
          <cell r="E5697">
            <v>164432</v>
          </cell>
          <cell r="F5697">
            <v>155563.58999999997</v>
          </cell>
          <cell r="H5697">
            <v>1.19</v>
          </cell>
          <cell r="L5697">
            <v>2.7397349999999996</v>
          </cell>
          <cell r="P5697">
            <v>3999.9469999999992</v>
          </cell>
          <cell r="Q5697">
            <v>3885.8809999999999</v>
          </cell>
          <cell r="R5697">
            <v>3885.8809999999999</v>
          </cell>
        </row>
        <row r="5698">
          <cell r="A5698" t="str">
            <v xml:space="preserve"> </v>
          </cell>
          <cell r="B5698" t="str">
            <v xml:space="preserve"> </v>
          </cell>
          <cell r="C5698" t="str">
            <v xml:space="preserve">Прочие </v>
          </cell>
          <cell r="D5698">
            <v>1849.13</v>
          </cell>
          <cell r="E5698">
            <v>5489</v>
          </cell>
          <cell r="F5698">
            <v>8281.93</v>
          </cell>
          <cell r="H5698">
            <v>1.19</v>
          </cell>
          <cell r="L5698">
            <v>0.13705499999999998</v>
          </cell>
          <cell r="P5698">
            <v>181.99299999999999</v>
          </cell>
          <cell r="Q5698">
            <v>0</v>
          </cell>
          <cell r="R5698">
            <v>181.99299999999999</v>
          </cell>
        </row>
        <row r="5699">
          <cell r="A5699" t="str">
            <v xml:space="preserve"> </v>
          </cell>
          <cell r="B5699" t="str">
            <v xml:space="preserve"> </v>
          </cell>
          <cell r="C5699" t="str">
            <v xml:space="preserve">ИТП Бюджет </v>
          </cell>
          <cell r="D5699">
            <v>5142.95</v>
          </cell>
          <cell r="E5699">
            <v>0</v>
          </cell>
          <cell r="F5699">
            <v>23143.27</v>
          </cell>
          <cell r="H5699">
            <v>1.19</v>
          </cell>
          <cell r="L5699">
            <v>0.33512000000000003</v>
          </cell>
          <cell r="P5699">
            <v>440.47399999999999</v>
          </cell>
          <cell r="Q5699">
            <v>0</v>
          </cell>
          <cell r="R5699">
            <v>440.47399999999999</v>
          </cell>
        </row>
        <row r="5700">
          <cell r="A5700" t="str">
            <v xml:space="preserve"> </v>
          </cell>
          <cell r="B5700" t="str">
            <v xml:space="preserve"> </v>
          </cell>
          <cell r="C5700" t="str">
            <v xml:space="preserve">ИТП Население-Жилзаказчик </v>
          </cell>
          <cell r="D5700">
            <v>2682.5</v>
          </cell>
          <cell r="E5700">
            <v>11448</v>
          </cell>
          <cell r="F5700">
            <v>11443</v>
          </cell>
          <cell r="H5700">
            <v>1.19</v>
          </cell>
          <cell r="L5700">
            <v>0.201706</v>
          </cell>
          <cell r="P5700">
            <v>294.48700000000002</v>
          </cell>
          <cell r="Q5700">
            <v>266.91800000000001</v>
          </cell>
          <cell r="R5700">
            <v>266.91800000000001</v>
          </cell>
        </row>
        <row r="5701">
          <cell r="A5701" t="str">
            <v xml:space="preserve">Таман.174 </v>
          </cell>
          <cell r="B5701" t="str">
            <v xml:space="preserve">Ставропольская 107 Ж/кв </v>
          </cell>
          <cell r="C5701" t="str">
            <v xml:space="preserve">Население </v>
          </cell>
          <cell r="D5701">
            <v>76.900000000000006</v>
          </cell>
          <cell r="E5701">
            <v>364</v>
          </cell>
          <cell r="F5701">
            <v>346.17</v>
          </cell>
          <cell r="G5701">
            <v>0.42</v>
          </cell>
          <cell r="H5701">
            <v>1.19</v>
          </cell>
          <cell r="I5701">
            <v>4.5999999999999996</v>
          </cell>
          <cell r="J5701" t="str">
            <v xml:space="preserve">5 </v>
          </cell>
          <cell r="K5701">
            <v>167</v>
          </cell>
          <cell r="L5701">
            <v>6.6800000000000002E-3</v>
          </cell>
          <cell r="M5701">
            <v>-19</v>
          </cell>
          <cell r="N5701">
            <v>18</v>
          </cell>
          <cell r="O5701">
            <v>1</v>
          </cell>
          <cell r="P5701">
            <v>9.7520000000000007</v>
          </cell>
          <cell r="Q5701">
            <v>7.6509999999999998</v>
          </cell>
          <cell r="R5701">
            <v>7.6509999999999998</v>
          </cell>
        </row>
        <row r="5702">
          <cell r="A5702" t="str">
            <v xml:space="preserve">Таман.174 </v>
          </cell>
          <cell r="B5702" t="str">
            <v xml:space="preserve">Таманская 152/1 Центр </v>
          </cell>
          <cell r="C5702" t="str">
            <v xml:space="preserve">Прочие </v>
          </cell>
          <cell r="D5702">
            <v>124.3</v>
          </cell>
          <cell r="E5702">
            <v>566</v>
          </cell>
          <cell r="F5702">
            <v>566.88</v>
          </cell>
          <cell r="G5702">
            <v>0.43</v>
          </cell>
          <cell r="H5702">
            <v>1.19</v>
          </cell>
          <cell r="I5702">
            <v>4.5999999999999996</v>
          </cell>
          <cell r="J5702" t="str">
            <v xml:space="preserve"> </v>
          </cell>
          <cell r="K5702">
            <v>167</v>
          </cell>
          <cell r="L5702">
            <v>1.1228E-2</v>
          </cell>
          <cell r="M5702">
            <v>-19</v>
          </cell>
          <cell r="N5702">
            <v>18</v>
          </cell>
          <cell r="O5702">
            <v>1</v>
          </cell>
          <cell r="P5702">
            <v>16.393000000000001</v>
          </cell>
          <cell r="Q5702">
            <v>0</v>
          </cell>
          <cell r="R5702">
            <v>16.393000000000001</v>
          </cell>
        </row>
        <row r="5703">
          <cell r="A5703" t="str">
            <v xml:space="preserve">Таман.174 </v>
          </cell>
          <cell r="B5703" t="str">
            <v xml:space="preserve">Таманская 152/2 админ-хоз корпус </v>
          </cell>
          <cell r="C5703" t="str">
            <v xml:space="preserve">Прочие </v>
          </cell>
          <cell r="D5703">
            <v>114</v>
          </cell>
          <cell r="E5703">
            <v>423</v>
          </cell>
          <cell r="F5703">
            <v>423.15</v>
          </cell>
          <cell r="G5703">
            <v>0.43</v>
          </cell>
          <cell r="H5703">
            <v>1.19</v>
          </cell>
          <cell r="I5703">
            <v>4.5999999999999996</v>
          </cell>
          <cell r="J5703" t="str">
            <v xml:space="preserve"> </v>
          </cell>
          <cell r="K5703">
            <v>167</v>
          </cell>
          <cell r="L5703">
            <v>8.8360000000000001E-3</v>
          </cell>
          <cell r="M5703">
            <v>-19</v>
          </cell>
          <cell r="N5703">
            <v>20</v>
          </cell>
          <cell r="O5703">
            <v>1</v>
          </cell>
          <cell r="P5703">
            <v>14.055</v>
          </cell>
          <cell r="Q5703">
            <v>0</v>
          </cell>
          <cell r="R5703">
            <v>14.055</v>
          </cell>
        </row>
        <row r="5704">
          <cell r="A5704" t="str">
            <v xml:space="preserve">Таман.174 </v>
          </cell>
          <cell r="B5704" t="str">
            <v xml:space="preserve">Ставропольская 115 кв2 маг.прод. </v>
          </cell>
          <cell r="C5704" t="str">
            <v xml:space="preserve">Прочие </v>
          </cell>
          <cell r="D5704">
            <v>40.1</v>
          </cell>
          <cell r="E5704">
            <v>142</v>
          </cell>
          <cell r="F5704">
            <v>142</v>
          </cell>
          <cell r="G5704">
            <v>0</v>
          </cell>
          <cell r="H5704">
            <v>1.19</v>
          </cell>
          <cell r="I5704">
            <v>4.5999999999999996</v>
          </cell>
          <cell r="J5704" t="str">
            <v xml:space="preserve"> </v>
          </cell>
          <cell r="K5704">
            <v>167</v>
          </cell>
          <cell r="L5704">
            <v>3.4609999999999997E-3</v>
          </cell>
          <cell r="M5704">
            <v>-19</v>
          </cell>
          <cell r="N5704">
            <v>18</v>
          </cell>
          <cell r="O5704">
            <v>1</v>
          </cell>
          <cell r="P5704">
            <v>5.0540000000000003</v>
          </cell>
          <cell r="Q5704">
            <v>0</v>
          </cell>
          <cell r="R5704">
            <v>5.0540000000000003</v>
          </cell>
        </row>
        <row r="5705">
          <cell r="A5705" t="str">
            <v xml:space="preserve">Таман.174 </v>
          </cell>
          <cell r="B5705" t="str">
            <v xml:space="preserve">Ставропольская 97 МАГ 31 </v>
          </cell>
          <cell r="C5705" t="str">
            <v xml:space="preserve">Прочие </v>
          </cell>
          <cell r="D5705">
            <v>254.8</v>
          </cell>
          <cell r="E5705">
            <v>765</v>
          </cell>
          <cell r="F5705">
            <v>549.91999999999996</v>
          </cell>
          <cell r="G5705">
            <v>0.37</v>
          </cell>
          <cell r="H5705">
            <v>1.19</v>
          </cell>
          <cell r="I5705">
            <v>4.5999999999999996</v>
          </cell>
          <cell r="J5705" t="str">
            <v xml:space="preserve"> </v>
          </cell>
          <cell r="K5705">
            <v>167</v>
          </cell>
          <cell r="L5705">
            <v>8.7200000000000003E-3</v>
          </cell>
          <cell r="M5705">
            <v>-19</v>
          </cell>
          <cell r="N5705">
            <v>15</v>
          </cell>
          <cell r="O5705">
            <v>1</v>
          </cell>
          <cell r="P5705">
            <v>10.772</v>
          </cell>
          <cell r="Q5705">
            <v>0</v>
          </cell>
          <cell r="R5705">
            <v>10.772</v>
          </cell>
        </row>
        <row r="5706">
          <cell r="A5706" t="str">
            <v xml:space="preserve">Таман.174 </v>
          </cell>
          <cell r="B5706" t="str">
            <v xml:space="preserve">Ставропольская 117 кв 20 </v>
          </cell>
          <cell r="C5706" t="str">
            <v xml:space="preserve">Прочие </v>
          </cell>
          <cell r="D5706">
            <v>79.2</v>
          </cell>
          <cell r="E5706">
            <v>0</v>
          </cell>
          <cell r="F5706">
            <v>261.98</v>
          </cell>
          <cell r="G5706">
            <v>0.42</v>
          </cell>
          <cell r="H5706">
            <v>1.19</v>
          </cell>
          <cell r="I5706">
            <v>4.5999999999999996</v>
          </cell>
          <cell r="J5706" t="str">
            <v xml:space="preserve"> </v>
          </cell>
          <cell r="K5706">
            <v>167</v>
          </cell>
          <cell r="L5706">
            <v>5.104E-3</v>
          </cell>
          <cell r="M5706">
            <v>-19</v>
          </cell>
          <cell r="N5706">
            <v>18</v>
          </cell>
          <cell r="O5706">
            <v>1</v>
          </cell>
          <cell r="P5706">
            <v>7.4509999999999996</v>
          </cell>
          <cell r="Q5706">
            <v>0</v>
          </cell>
          <cell r="R5706">
            <v>7.4509999999999996</v>
          </cell>
        </row>
        <row r="5707">
          <cell r="A5707" t="str">
            <v xml:space="preserve">Таман.174 </v>
          </cell>
          <cell r="B5707" t="str">
            <v xml:space="preserve">Таманская 176  Адм.зд, литБ </v>
          </cell>
          <cell r="C5707" t="str">
            <v xml:space="preserve">Прочие </v>
          </cell>
          <cell r="D5707">
            <v>183.9</v>
          </cell>
          <cell r="E5707">
            <v>0</v>
          </cell>
          <cell r="F5707">
            <v>631</v>
          </cell>
          <cell r="G5707">
            <v>0.68</v>
          </cell>
          <cell r="H5707">
            <v>1.19</v>
          </cell>
          <cell r="I5707">
            <v>4.5999999999999996</v>
          </cell>
          <cell r="J5707" t="str">
            <v xml:space="preserve"> </v>
          </cell>
          <cell r="K5707">
            <v>167</v>
          </cell>
          <cell r="L5707">
            <v>1.8844E-2</v>
          </cell>
          <cell r="M5707">
            <v>-19</v>
          </cell>
          <cell r="N5707">
            <v>18</v>
          </cell>
          <cell r="O5707">
            <v>1</v>
          </cell>
          <cell r="P5707">
            <v>27.513000000000002</v>
          </cell>
          <cell r="Q5707">
            <v>0</v>
          </cell>
          <cell r="R5707">
            <v>27.513000000000002</v>
          </cell>
        </row>
        <row r="5708">
          <cell r="A5708" t="str">
            <v xml:space="preserve">Таман.174 </v>
          </cell>
          <cell r="B5708" t="str">
            <v xml:space="preserve">Таманская 176 гараж СТО литВ </v>
          </cell>
          <cell r="C5708" t="str">
            <v xml:space="preserve">Прочие </v>
          </cell>
          <cell r="D5708">
            <v>105.4</v>
          </cell>
          <cell r="E5708">
            <v>0</v>
          </cell>
          <cell r="F5708">
            <v>652</v>
          </cell>
          <cell r="G5708">
            <v>0.7</v>
          </cell>
          <cell r="H5708">
            <v>1.19</v>
          </cell>
          <cell r="I5708">
            <v>4.5999999999999996</v>
          </cell>
          <cell r="J5708" t="str">
            <v xml:space="preserve"> </v>
          </cell>
          <cell r="K5708">
            <v>167</v>
          </cell>
          <cell r="L5708">
            <v>1.9073E-2</v>
          </cell>
          <cell r="M5708">
            <v>-19</v>
          </cell>
          <cell r="N5708">
            <v>16</v>
          </cell>
          <cell r="O5708">
            <v>1</v>
          </cell>
          <cell r="P5708">
            <v>25.07</v>
          </cell>
          <cell r="Q5708">
            <v>0</v>
          </cell>
          <cell r="R5708">
            <v>25.07</v>
          </cell>
        </row>
        <row r="5709">
          <cell r="A5709" t="str">
            <v xml:space="preserve">Таман.174 </v>
          </cell>
          <cell r="B5709" t="str">
            <v xml:space="preserve">Таманская 176 пристройка литА </v>
          </cell>
          <cell r="C5709" t="str">
            <v xml:space="preserve">Прочие </v>
          </cell>
          <cell r="D5709">
            <v>386.55</v>
          </cell>
          <cell r="E5709">
            <v>0</v>
          </cell>
          <cell r="F5709">
            <v>1700</v>
          </cell>
          <cell r="G5709">
            <v>0.60000000000000009</v>
          </cell>
          <cell r="H5709">
            <v>1.19</v>
          </cell>
          <cell r="I5709">
            <v>4.5999999999999996</v>
          </cell>
          <cell r="J5709" t="str">
            <v xml:space="preserve"> </v>
          </cell>
          <cell r="K5709">
            <v>167</v>
          </cell>
          <cell r="L5709">
            <v>4.2625999999999997E-2</v>
          </cell>
          <cell r="M5709">
            <v>-19</v>
          </cell>
          <cell r="N5709">
            <v>16</v>
          </cell>
          <cell r="O5709">
            <v>1</v>
          </cell>
          <cell r="P5709">
            <v>56.027000000000001</v>
          </cell>
          <cell r="Q5709">
            <v>0</v>
          </cell>
          <cell r="R5709">
            <v>56.027000000000001</v>
          </cell>
        </row>
        <row r="5710">
          <cell r="A5710" t="str">
            <v xml:space="preserve">Таман.174 </v>
          </cell>
          <cell r="B5710" t="str">
            <v xml:space="preserve">Таманская 176 произ.корп лит Б </v>
          </cell>
          <cell r="C5710" t="str">
            <v xml:space="preserve">Прочие </v>
          </cell>
          <cell r="D5710">
            <v>27</v>
          </cell>
          <cell r="E5710">
            <v>0</v>
          </cell>
          <cell r="F5710">
            <v>900</v>
          </cell>
          <cell r="G5710">
            <v>0.60000000000000009</v>
          </cell>
          <cell r="H5710">
            <v>1.19</v>
          </cell>
          <cell r="I5710">
            <v>4.5999999999999996</v>
          </cell>
          <cell r="J5710" t="str">
            <v xml:space="preserve"> </v>
          </cell>
          <cell r="K5710">
            <v>167</v>
          </cell>
          <cell r="L5710">
            <v>2.2567E-2</v>
          </cell>
          <cell r="M5710">
            <v>-19</v>
          </cell>
          <cell r="N5710">
            <v>16</v>
          </cell>
          <cell r="O5710">
            <v>1</v>
          </cell>
          <cell r="P5710">
            <v>29.661000000000001</v>
          </cell>
          <cell r="Q5710">
            <v>0</v>
          </cell>
          <cell r="R5710">
            <v>29.661000000000001</v>
          </cell>
        </row>
        <row r="5711">
          <cell r="A5711" t="str">
            <v xml:space="preserve">Таман.174 </v>
          </cell>
          <cell r="B5711" t="str">
            <v xml:space="preserve">Таманская 176 производ.корпус литА </v>
          </cell>
          <cell r="C5711" t="str">
            <v xml:space="preserve">Прочие </v>
          </cell>
          <cell r="D5711">
            <v>2533.6</v>
          </cell>
          <cell r="E5711">
            <v>0</v>
          </cell>
          <cell r="F5711">
            <v>9015</v>
          </cell>
          <cell r="G5711">
            <v>0.35</v>
          </cell>
          <cell r="H5711">
            <v>1.19</v>
          </cell>
          <cell r="I5711">
            <v>4.5999999999999996</v>
          </cell>
          <cell r="J5711" t="str">
            <v xml:space="preserve"> </v>
          </cell>
          <cell r="K5711">
            <v>167</v>
          </cell>
          <cell r="L5711">
            <v>0.14636199999999999</v>
          </cell>
          <cell r="M5711">
            <v>-19</v>
          </cell>
          <cell r="N5711">
            <v>18</v>
          </cell>
          <cell r="O5711">
            <v>1</v>
          </cell>
          <cell r="P5711">
            <v>213.68600000000001</v>
          </cell>
          <cell r="Q5711">
            <v>0</v>
          </cell>
          <cell r="R5711">
            <v>213.68600000000001</v>
          </cell>
        </row>
        <row r="5712">
          <cell r="A5712" t="str">
            <v xml:space="preserve">Таман.174 </v>
          </cell>
          <cell r="B5712" t="str">
            <v xml:space="preserve">Таманская 176 производ.цехлит3 </v>
          </cell>
          <cell r="C5712" t="str">
            <v xml:space="preserve">Прочие </v>
          </cell>
          <cell r="D5712">
            <v>270.39999999999998</v>
          </cell>
          <cell r="E5712">
            <v>0</v>
          </cell>
          <cell r="F5712">
            <v>1633</v>
          </cell>
          <cell r="G5712">
            <v>0.60000000000000009</v>
          </cell>
          <cell r="H5712">
            <v>1.19</v>
          </cell>
          <cell r="I5712">
            <v>4.5999999999999996</v>
          </cell>
          <cell r="J5712" t="str">
            <v xml:space="preserve"> </v>
          </cell>
          <cell r="K5712">
            <v>167</v>
          </cell>
          <cell r="L5712">
            <v>4.0945999999999996E-2</v>
          </cell>
          <cell r="M5712">
            <v>-19</v>
          </cell>
          <cell r="N5712">
            <v>16</v>
          </cell>
          <cell r="O5712">
            <v>1</v>
          </cell>
          <cell r="P5712">
            <v>53.819000000000003</v>
          </cell>
          <cell r="Q5712">
            <v>0</v>
          </cell>
          <cell r="R5712">
            <v>53.819000000000003</v>
          </cell>
        </row>
        <row r="5713">
          <cell r="A5713" t="str">
            <v xml:space="preserve">Таман.174 </v>
          </cell>
          <cell r="B5713" t="str">
            <v xml:space="preserve">Таманская 176 проходн.лит б2 </v>
          </cell>
          <cell r="C5713" t="str">
            <v xml:space="preserve">Прочие </v>
          </cell>
          <cell r="D5713">
            <v>12.86</v>
          </cell>
          <cell r="E5713">
            <v>0</v>
          </cell>
          <cell r="F5713">
            <v>45</v>
          </cell>
          <cell r="G5713">
            <v>1.2</v>
          </cell>
          <cell r="H5713">
            <v>1.19</v>
          </cell>
          <cell r="I5713">
            <v>4.5999999999999996</v>
          </cell>
          <cell r="J5713" t="str">
            <v xml:space="preserve"> </v>
          </cell>
          <cell r="K5713">
            <v>167</v>
          </cell>
          <cell r="L5713">
            <v>2.3860000000000001E-3</v>
          </cell>
          <cell r="M5713">
            <v>-19</v>
          </cell>
          <cell r="N5713">
            <v>18</v>
          </cell>
          <cell r="O5713">
            <v>1</v>
          </cell>
          <cell r="P5713">
            <v>3.4830000000000001</v>
          </cell>
          <cell r="Q5713">
            <v>0</v>
          </cell>
          <cell r="R5713">
            <v>3.4830000000000001</v>
          </cell>
        </row>
        <row r="5714">
          <cell r="A5714" t="str">
            <v xml:space="preserve">Таман.174 </v>
          </cell>
          <cell r="B5714" t="str">
            <v xml:space="preserve">Таманская 176 проходная литА </v>
          </cell>
          <cell r="C5714" t="str">
            <v xml:space="preserve">Прочие </v>
          </cell>
          <cell r="D5714">
            <v>7.9</v>
          </cell>
          <cell r="E5714">
            <v>0</v>
          </cell>
          <cell r="F5714">
            <v>33</v>
          </cell>
          <cell r="G5714">
            <v>1.2</v>
          </cell>
          <cell r="H5714">
            <v>1.19</v>
          </cell>
          <cell r="I5714">
            <v>4.5999999999999996</v>
          </cell>
          <cell r="J5714" t="str">
            <v xml:space="preserve"> </v>
          </cell>
          <cell r="K5714">
            <v>167</v>
          </cell>
          <cell r="L5714">
            <v>1.7489999999999999E-3</v>
          </cell>
          <cell r="M5714">
            <v>-19</v>
          </cell>
          <cell r="N5714">
            <v>18</v>
          </cell>
          <cell r="O5714">
            <v>1</v>
          </cell>
          <cell r="P5714">
            <v>2.5529999999999999</v>
          </cell>
          <cell r="Q5714">
            <v>0</v>
          </cell>
          <cell r="R5714">
            <v>2.5529999999999999</v>
          </cell>
        </row>
        <row r="5715">
          <cell r="A5715" t="str">
            <v xml:space="preserve">Таман.174 </v>
          </cell>
          <cell r="B5715" t="str">
            <v xml:space="preserve">Таманская 152 АДМ.ЗД. </v>
          </cell>
          <cell r="C5715" t="str">
            <v xml:space="preserve">Прочие </v>
          </cell>
          <cell r="D5715">
            <v>65.930000000000007</v>
          </cell>
          <cell r="E5715">
            <v>0</v>
          </cell>
          <cell r="F5715">
            <v>296.7</v>
          </cell>
          <cell r="G5715">
            <v>0.38</v>
          </cell>
          <cell r="H5715">
            <v>1.19</v>
          </cell>
          <cell r="I5715">
            <v>4.5999999999999996</v>
          </cell>
          <cell r="J5715" t="str">
            <v xml:space="preserve"> </v>
          </cell>
          <cell r="K5715">
            <v>167</v>
          </cell>
          <cell r="L5715">
            <v>5.2300000000000003E-3</v>
          </cell>
          <cell r="M5715">
            <v>-19</v>
          </cell>
          <cell r="N5715">
            <v>18</v>
          </cell>
          <cell r="O5715">
            <v>1</v>
          </cell>
          <cell r="P5715">
            <v>7.6360000000000001</v>
          </cell>
          <cell r="Q5715">
            <v>0</v>
          </cell>
          <cell r="R5715">
            <v>7.6360000000000001</v>
          </cell>
        </row>
        <row r="5716">
          <cell r="A5716" t="str">
            <v xml:space="preserve">Таман.174 </v>
          </cell>
          <cell r="B5716" t="str">
            <v xml:space="preserve">Таманская 180  АДМ.ЗД. </v>
          </cell>
          <cell r="C5716" t="str">
            <v xml:space="preserve">Прочие </v>
          </cell>
          <cell r="D5716">
            <v>5578.08</v>
          </cell>
          <cell r="E5716">
            <v>22223</v>
          </cell>
          <cell r="F5716">
            <v>25101.38</v>
          </cell>
          <cell r="G5716">
            <v>0.32</v>
          </cell>
          <cell r="H5716">
            <v>1.19</v>
          </cell>
          <cell r="I5716">
            <v>4.5999999999999996</v>
          </cell>
          <cell r="J5716" t="str">
            <v xml:space="preserve"> </v>
          </cell>
          <cell r="K5716">
            <v>167</v>
          </cell>
          <cell r="L5716">
            <v>0.37260000000000004</v>
          </cell>
          <cell r="M5716">
            <v>-19</v>
          </cell>
          <cell r="N5716">
            <v>18</v>
          </cell>
          <cell r="O5716">
            <v>1</v>
          </cell>
          <cell r="P5716">
            <v>543.98900000000003</v>
          </cell>
          <cell r="Q5716">
            <v>0</v>
          </cell>
          <cell r="R5716">
            <v>543.98900000000003</v>
          </cell>
        </row>
        <row r="5717">
          <cell r="A5717" t="str">
            <v xml:space="preserve">Таман.174 </v>
          </cell>
          <cell r="B5717" t="str">
            <v xml:space="preserve">Таманская 180 БЫТ КОРПУС </v>
          </cell>
          <cell r="C5717" t="str">
            <v xml:space="preserve">Прочие </v>
          </cell>
          <cell r="D5717">
            <v>1086.69</v>
          </cell>
          <cell r="E5717">
            <v>0</v>
          </cell>
          <cell r="F5717">
            <v>4890.13</v>
          </cell>
          <cell r="G5717">
            <v>0.37</v>
          </cell>
          <cell r="H5717">
            <v>1.19</v>
          </cell>
          <cell r="I5717">
            <v>4.5999999999999996</v>
          </cell>
          <cell r="J5717" t="str">
            <v xml:space="preserve"> </v>
          </cell>
          <cell r="K5717">
            <v>167</v>
          </cell>
          <cell r="L5717">
            <v>8.3930000000000005E-2</v>
          </cell>
          <cell r="M5717">
            <v>-19</v>
          </cell>
          <cell r="N5717">
            <v>18</v>
          </cell>
          <cell r="O5717">
            <v>1</v>
          </cell>
          <cell r="P5717">
            <v>122.53700000000001</v>
          </cell>
          <cell r="Q5717">
            <v>0</v>
          </cell>
          <cell r="R5717">
            <v>122.53700000000001</v>
          </cell>
        </row>
        <row r="5718">
          <cell r="A5718" t="str">
            <v xml:space="preserve">Таман.174 </v>
          </cell>
          <cell r="B5718" t="str">
            <v xml:space="preserve">Таманская 180 ЭКСП.МАСТ </v>
          </cell>
          <cell r="C5718" t="str">
            <v xml:space="preserve">Прочие </v>
          </cell>
          <cell r="D5718">
            <v>706.81</v>
          </cell>
          <cell r="E5718">
            <v>0</v>
          </cell>
          <cell r="F5718">
            <v>3180.65</v>
          </cell>
          <cell r="G5718">
            <v>0.37</v>
          </cell>
          <cell r="H5718">
            <v>1.19</v>
          </cell>
          <cell r="I5718">
            <v>4.5999999999999996</v>
          </cell>
          <cell r="J5718" t="str">
            <v xml:space="preserve"> </v>
          </cell>
          <cell r="K5718">
            <v>167</v>
          </cell>
          <cell r="L5718">
            <v>5.4590000000000007E-2</v>
          </cell>
          <cell r="M5718">
            <v>-19</v>
          </cell>
          <cell r="N5718">
            <v>18</v>
          </cell>
          <cell r="O5718">
            <v>1</v>
          </cell>
          <cell r="P5718">
            <v>79.700999999999993</v>
          </cell>
          <cell r="Q5718">
            <v>0</v>
          </cell>
          <cell r="R5718">
            <v>79.700999999999993</v>
          </cell>
        </row>
        <row r="5719">
          <cell r="A5719" t="str">
            <v xml:space="preserve">Таман.174 </v>
          </cell>
          <cell r="B5719" t="str">
            <v xml:space="preserve">Ставропольская 105 МАГАЗ </v>
          </cell>
          <cell r="C5719" t="str">
            <v xml:space="preserve">Прочие </v>
          </cell>
          <cell r="D5719">
            <v>242.9</v>
          </cell>
          <cell r="E5719">
            <v>0</v>
          </cell>
          <cell r="F5719">
            <v>1093.04</v>
          </cell>
          <cell r="G5719">
            <v>0.37</v>
          </cell>
          <cell r="H5719">
            <v>1.19</v>
          </cell>
          <cell r="I5719">
            <v>4.5999999999999996</v>
          </cell>
          <cell r="J5719" t="str">
            <v xml:space="preserve"> </v>
          </cell>
          <cell r="K5719">
            <v>167</v>
          </cell>
          <cell r="L5719">
            <v>1.8760000000000002E-2</v>
          </cell>
          <cell r="M5719">
            <v>-19</v>
          </cell>
          <cell r="N5719">
            <v>18</v>
          </cell>
          <cell r="O5719">
            <v>1</v>
          </cell>
          <cell r="P5719">
            <v>27.388999999999999</v>
          </cell>
          <cell r="Q5719">
            <v>0</v>
          </cell>
          <cell r="R5719">
            <v>27.388999999999999</v>
          </cell>
        </row>
        <row r="5720">
          <cell r="A5720" t="str">
            <v xml:space="preserve">Таман.174 </v>
          </cell>
          <cell r="B5720" t="str">
            <v xml:space="preserve">Таманская 154 АДМ.ЗД. </v>
          </cell>
          <cell r="C5720" t="str">
            <v xml:space="preserve">Бюджет </v>
          </cell>
          <cell r="D5720">
            <v>2434.73</v>
          </cell>
          <cell r="E5720">
            <v>0</v>
          </cell>
          <cell r="F5720">
            <v>8521.58</v>
          </cell>
          <cell r="G5720">
            <v>0.38</v>
          </cell>
          <cell r="H5720">
            <v>1.19</v>
          </cell>
          <cell r="I5720">
            <v>4.5999999999999996</v>
          </cell>
          <cell r="J5720" t="str">
            <v xml:space="preserve"> </v>
          </cell>
          <cell r="K5720">
            <v>167</v>
          </cell>
          <cell r="L5720">
            <v>0.15021000000000001</v>
          </cell>
          <cell r="M5720">
            <v>-19</v>
          </cell>
          <cell r="N5720">
            <v>18</v>
          </cell>
          <cell r="O5720">
            <v>1</v>
          </cell>
          <cell r="P5720">
            <v>219.304</v>
          </cell>
          <cell r="Q5720">
            <v>0</v>
          </cell>
          <cell r="R5720">
            <v>219.304</v>
          </cell>
        </row>
        <row r="5721">
          <cell r="A5721" t="str">
            <v xml:space="preserve">Таман.174 </v>
          </cell>
          <cell r="B5721" t="str">
            <v xml:space="preserve">Ставропольская 107 ОФИС </v>
          </cell>
          <cell r="C5721" t="str">
            <v xml:space="preserve">Прочие </v>
          </cell>
          <cell r="D5721">
            <v>50.22</v>
          </cell>
          <cell r="E5721">
            <v>0</v>
          </cell>
          <cell r="F5721">
            <v>225.99</v>
          </cell>
          <cell r="G5721">
            <v>0.42</v>
          </cell>
          <cell r="H5721">
            <v>1.19</v>
          </cell>
          <cell r="I5721">
            <v>4.5999999999999996</v>
          </cell>
          <cell r="J5721" t="str">
            <v xml:space="preserve"> </v>
          </cell>
          <cell r="K5721">
            <v>167</v>
          </cell>
          <cell r="L5721">
            <v>4.3609999999999994E-3</v>
          </cell>
          <cell r="M5721">
            <v>-19</v>
          </cell>
          <cell r="N5721">
            <v>18</v>
          </cell>
          <cell r="O5721">
            <v>1</v>
          </cell>
          <cell r="P5721">
            <v>6.367</v>
          </cell>
          <cell r="Q5721">
            <v>0</v>
          </cell>
          <cell r="R5721">
            <v>6.367</v>
          </cell>
        </row>
        <row r="5722">
          <cell r="A5722" t="str">
            <v xml:space="preserve">Таман.174 </v>
          </cell>
          <cell r="B5722" t="str">
            <v xml:space="preserve">Таманская 131 КАФЕ.КОНТ.СКЛАД </v>
          </cell>
          <cell r="C5722" t="str">
            <v xml:space="preserve">Прочие </v>
          </cell>
          <cell r="D5722">
            <v>2439.56</v>
          </cell>
          <cell r="E5722">
            <v>0</v>
          </cell>
          <cell r="F5722">
            <v>8196.92</v>
          </cell>
          <cell r="G5722">
            <v>0.35</v>
          </cell>
          <cell r="H5722">
            <v>1.19</v>
          </cell>
          <cell r="I5722">
            <v>4.5999999999999996</v>
          </cell>
          <cell r="J5722" t="str">
            <v xml:space="preserve"> </v>
          </cell>
          <cell r="K5722">
            <v>167</v>
          </cell>
          <cell r="L5722">
            <v>0.13200299999999998</v>
          </cell>
          <cell r="M5722">
            <v>-19</v>
          </cell>
          <cell r="N5722">
            <v>18</v>
          </cell>
          <cell r="O5722">
            <v>1</v>
          </cell>
          <cell r="P5722">
            <v>192.721</v>
          </cell>
          <cell r="Q5722">
            <v>0</v>
          </cell>
          <cell r="R5722">
            <v>192.721</v>
          </cell>
        </row>
        <row r="5723">
          <cell r="A5723" t="str">
            <v xml:space="preserve">Таман.174 </v>
          </cell>
          <cell r="B5723" t="str">
            <v xml:space="preserve">Таманская 166 </v>
          </cell>
          <cell r="C5723" t="str">
            <v xml:space="preserve">Население </v>
          </cell>
          <cell r="D5723">
            <v>529.4</v>
          </cell>
          <cell r="E5723">
            <v>2382</v>
          </cell>
          <cell r="F5723">
            <v>2382.35</v>
          </cell>
          <cell r="G5723">
            <v>0.51</v>
          </cell>
          <cell r="H5723">
            <v>1.19</v>
          </cell>
          <cell r="I5723">
            <v>4.5999999999999996</v>
          </cell>
          <cell r="J5723" t="str">
            <v xml:space="preserve">3 </v>
          </cell>
          <cell r="K5723">
            <v>167</v>
          </cell>
          <cell r="L5723">
            <v>5.6360000000000007E-2</v>
          </cell>
          <cell r="M5723">
            <v>-19</v>
          </cell>
          <cell r="N5723">
            <v>18</v>
          </cell>
          <cell r="O5723">
            <v>1</v>
          </cell>
          <cell r="P5723">
            <v>82.284000000000006</v>
          </cell>
          <cell r="Q5723">
            <v>70.238</v>
          </cell>
          <cell r="R5723">
            <v>70.238</v>
          </cell>
        </row>
        <row r="5724">
          <cell r="A5724" t="str">
            <v xml:space="preserve">Таман.174 </v>
          </cell>
          <cell r="B5724" t="str">
            <v xml:space="preserve">Таманская 166 КВ1 ПРИСТР </v>
          </cell>
          <cell r="C5724" t="str">
            <v xml:space="preserve">Население </v>
          </cell>
          <cell r="D5724">
            <v>38.9</v>
          </cell>
          <cell r="E5724">
            <v>175</v>
          </cell>
          <cell r="F5724">
            <v>175</v>
          </cell>
          <cell r="G5724">
            <v>0.51</v>
          </cell>
          <cell r="H5724">
            <v>1.19</v>
          </cell>
          <cell r="I5724">
            <v>4.5999999999999996</v>
          </cell>
          <cell r="J5724" t="str">
            <v xml:space="preserve">3 </v>
          </cell>
          <cell r="K5724">
            <v>167</v>
          </cell>
          <cell r="L5724">
            <v>4.1400000000000005E-3</v>
          </cell>
          <cell r="M5724">
            <v>-19</v>
          </cell>
          <cell r="N5724">
            <v>18</v>
          </cell>
          <cell r="O5724">
            <v>1</v>
          </cell>
          <cell r="P5724">
            <v>6.0430000000000001</v>
          </cell>
          <cell r="Q5724">
            <v>5.1630000000000003</v>
          </cell>
          <cell r="R5724">
            <v>5.1630000000000003</v>
          </cell>
        </row>
        <row r="5725">
          <cell r="A5725" t="str">
            <v xml:space="preserve">Таман.174 </v>
          </cell>
          <cell r="B5725" t="str">
            <v xml:space="preserve">Таманская 166 КВ3 ПРИСТР </v>
          </cell>
          <cell r="C5725" t="str">
            <v xml:space="preserve">Население </v>
          </cell>
          <cell r="D5725">
            <v>40.9</v>
          </cell>
          <cell r="E5725">
            <v>184</v>
          </cell>
          <cell r="F5725">
            <v>183.88</v>
          </cell>
          <cell r="G5725">
            <v>0.51</v>
          </cell>
          <cell r="H5725">
            <v>1.19</v>
          </cell>
          <cell r="I5725">
            <v>4.5999999999999996</v>
          </cell>
          <cell r="J5725" t="str">
            <v xml:space="preserve">3 </v>
          </cell>
          <cell r="K5725">
            <v>167</v>
          </cell>
          <cell r="L5725">
            <v>4.3500000000000006E-3</v>
          </cell>
          <cell r="M5725">
            <v>-19</v>
          </cell>
          <cell r="N5725">
            <v>18</v>
          </cell>
          <cell r="O5725">
            <v>1</v>
          </cell>
          <cell r="P5725">
            <v>6.3490000000000002</v>
          </cell>
          <cell r="Q5725">
            <v>5.4279999999999999</v>
          </cell>
          <cell r="R5725">
            <v>5.4279999999999999</v>
          </cell>
        </row>
        <row r="5726">
          <cell r="A5726" t="str">
            <v xml:space="preserve">Таман.174 </v>
          </cell>
          <cell r="B5726" t="str">
            <v xml:space="preserve">Таманская 166 КВ4 ПРИСТР </v>
          </cell>
          <cell r="C5726" t="str">
            <v xml:space="preserve">Население </v>
          </cell>
          <cell r="D5726">
            <v>33.200000000000003</v>
          </cell>
          <cell r="E5726">
            <v>158</v>
          </cell>
          <cell r="F5726">
            <v>157.66999999999999</v>
          </cell>
          <cell r="G5726">
            <v>0.51</v>
          </cell>
          <cell r="H5726">
            <v>1.19</v>
          </cell>
          <cell r="I5726">
            <v>4.5999999999999996</v>
          </cell>
          <cell r="J5726" t="str">
            <v xml:space="preserve">3 </v>
          </cell>
          <cell r="K5726">
            <v>167</v>
          </cell>
          <cell r="L5726">
            <v>3.7300000000000002E-3</v>
          </cell>
          <cell r="M5726">
            <v>-19</v>
          </cell>
          <cell r="N5726">
            <v>18</v>
          </cell>
          <cell r="O5726">
            <v>1</v>
          </cell>
          <cell r="P5726">
            <v>5.4470000000000001</v>
          </cell>
          <cell r="Q5726">
            <v>4.4059999999999997</v>
          </cell>
          <cell r="R5726">
            <v>4.4059999999999997</v>
          </cell>
        </row>
        <row r="5727">
          <cell r="A5727" t="str">
            <v xml:space="preserve">Таман.174 </v>
          </cell>
          <cell r="B5727" t="str">
            <v xml:space="preserve">Таманская 166 КВ9 ПРИСТР </v>
          </cell>
          <cell r="C5727" t="str">
            <v xml:space="preserve">Население </v>
          </cell>
          <cell r="D5727">
            <v>42.9</v>
          </cell>
          <cell r="E5727">
            <v>203</v>
          </cell>
          <cell r="F5727">
            <v>203.32</v>
          </cell>
          <cell r="G5727">
            <v>0.51</v>
          </cell>
          <cell r="H5727">
            <v>1.19</v>
          </cell>
          <cell r="I5727">
            <v>4.5999999999999996</v>
          </cell>
          <cell r="J5727" t="str">
            <v xml:space="preserve">3 </v>
          </cell>
          <cell r="K5727">
            <v>167</v>
          </cell>
          <cell r="L5727">
            <v>4.81E-3</v>
          </cell>
          <cell r="M5727">
            <v>-19</v>
          </cell>
          <cell r="N5727">
            <v>18</v>
          </cell>
          <cell r="O5727">
            <v>1</v>
          </cell>
          <cell r="P5727">
            <v>7.0220000000000002</v>
          </cell>
          <cell r="Q5727">
            <v>5.694</v>
          </cell>
          <cell r="R5727">
            <v>5.694</v>
          </cell>
        </row>
        <row r="5728">
          <cell r="A5728" t="str">
            <v xml:space="preserve">Таман.174 </v>
          </cell>
          <cell r="B5728" t="str">
            <v xml:space="preserve">Таманская 166КВ5 ПРИСТР </v>
          </cell>
          <cell r="C5728" t="str">
            <v xml:space="preserve">Население </v>
          </cell>
          <cell r="D5728">
            <v>33.299999999999997</v>
          </cell>
          <cell r="E5728">
            <v>150</v>
          </cell>
          <cell r="F5728">
            <v>149.63999999999999</v>
          </cell>
          <cell r="G5728">
            <v>0.51</v>
          </cell>
          <cell r="H5728">
            <v>1.19</v>
          </cell>
          <cell r="I5728">
            <v>4.5999999999999996</v>
          </cell>
          <cell r="J5728" t="str">
            <v xml:space="preserve">3 </v>
          </cell>
          <cell r="K5728">
            <v>167</v>
          </cell>
          <cell r="L5728">
            <v>3.5400000000000002E-3</v>
          </cell>
          <cell r="M5728">
            <v>-19</v>
          </cell>
          <cell r="N5728">
            <v>18</v>
          </cell>
          <cell r="O5728">
            <v>1</v>
          </cell>
          <cell r="P5728">
            <v>5.1680000000000001</v>
          </cell>
          <cell r="Q5728">
            <v>4.4169999999999998</v>
          </cell>
          <cell r="R5728">
            <v>4.4169999999999998</v>
          </cell>
        </row>
        <row r="5729">
          <cell r="A5729" t="str">
            <v xml:space="preserve">Таман.174 </v>
          </cell>
          <cell r="B5729" t="str">
            <v xml:space="preserve">Таманская 172 ЖСК "ЗВЕЗДА" </v>
          </cell>
          <cell r="C5729" t="str">
            <v xml:space="preserve">Население </v>
          </cell>
          <cell r="D5729">
            <v>673.6</v>
          </cell>
          <cell r="E5729">
            <v>2996</v>
          </cell>
          <cell r="F5729">
            <v>2457.34</v>
          </cell>
          <cell r="G5729">
            <v>0.52</v>
          </cell>
          <cell r="H5729">
            <v>1.19</v>
          </cell>
          <cell r="I5729">
            <v>4.5999999999999996</v>
          </cell>
          <cell r="J5729" t="str">
            <v xml:space="preserve">3 </v>
          </cell>
          <cell r="K5729">
            <v>167</v>
          </cell>
          <cell r="L5729">
            <v>5.9160000000000004E-2</v>
          </cell>
          <cell r="M5729">
            <v>-19</v>
          </cell>
          <cell r="N5729">
            <v>18</v>
          </cell>
          <cell r="O5729">
            <v>1</v>
          </cell>
          <cell r="P5729">
            <v>86.372</v>
          </cell>
          <cell r="Q5729">
            <v>89.364999999999995</v>
          </cell>
          <cell r="R5729">
            <v>89.364999999999995</v>
          </cell>
        </row>
        <row r="5730">
          <cell r="A5730" t="str">
            <v xml:space="preserve">Таман.174 </v>
          </cell>
          <cell r="B5730" t="str">
            <v xml:space="preserve">Ставропольская 115 УПМ 1 </v>
          </cell>
          <cell r="C5730" t="str">
            <v xml:space="preserve">Бюджет </v>
          </cell>
          <cell r="D5730">
            <v>56.66</v>
          </cell>
          <cell r="E5730">
            <v>0</v>
          </cell>
          <cell r="F5730">
            <v>254.97</v>
          </cell>
          <cell r="G5730">
            <v>0.38</v>
          </cell>
          <cell r="H5730">
            <v>1.19</v>
          </cell>
          <cell r="I5730">
            <v>4.5999999999999996</v>
          </cell>
          <cell r="J5730" t="str">
            <v xml:space="preserve"> </v>
          </cell>
          <cell r="K5730">
            <v>167</v>
          </cell>
          <cell r="L5730">
            <v>4.4469999999999996E-3</v>
          </cell>
          <cell r="M5730">
            <v>-19</v>
          </cell>
          <cell r="N5730">
            <v>18</v>
          </cell>
          <cell r="O5730">
            <v>1</v>
          </cell>
          <cell r="P5730">
            <v>6.492</v>
          </cell>
          <cell r="Q5730">
            <v>0</v>
          </cell>
          <cell r="R5730">
            <v>6.492</v>
          </cell>
        </row>
        <row r="5731">
          <cell r="A5731" t="str">
            <v xml:space="preserve">Таман.174 </v>
          </cell>
          <cell r="B5731" t="str">
            <v xml:space="preserve">Ставропольская 113 ДЕТ ПОЛИК.3 </v>
          </cell>
          <cell r="C5731" t="str">
            <v xml:space="preserve">Бюджет </v>
          </cell>
          <cell r="D5731">
            <v>645.84</v>
          </cell>
          <cell r="E5731">
            <v>0</v>
          </cell>
          <cell r="F5731">
            <v>2906.29</v>
          </cell>
          <cell r="G5731">
            <v>0.38</v>
          </cell>
          <cell r="H5731">
            <v>1.19</v>
          </cell>
          <cell r="I5731">
            <v>4.5999999999999996</v>
          </cell>
          <cell r="J5731" t="str">
            <v xml:space="preserve"> </v>
          </cell>
          <cell r="K5731">
            <v>167</v>
          </cell>
          <cell r="L5731">
            <v>5.3430000000000005E-2</v>
          </cell>
          <cell r="M5731">
            <v>-19</v>
          </cell>
          <cell r="N5731">
            <v>20</v>
          </cell>
          <cell r="O5731">
            <v>1</v>
          </cell>
          <cell r="P5731">
            <v>84.989000000000004</v>
          </cell>
          <cell r="Q5731">
            <v>0</v>
          </cell>
          <cell r="R5731">
            <v>84.989000000000004</v>
          </cell>
        </row>
        <row r="5732">
          <cell r="A5732" t="str">
            <v xml:space="preserve">Таман.174 </v>
          </cell>
          <cell r="B5732" t="str">
            <v xml:space="preserve">Ставропольская 107/8 цок </v>
          </cell>
          <cell r="C5732" t="str">
            <v xml:space="preserve">Прочие </v>
          </cell>
          <cell r="D5732">
            <v>1012.2</v>
          </cell>
          <cell r="E5732">
            <v>3029</v>
          </cell>
          <cell r="F5732">
            <v>3029</v>
          </cell>
          <cell r="G5732">
            <v>0</v>
          </cell>
          <cell r="H5732">
            <v>1.19</v>
          </cell>
          <cell r="I5732">
            <v>4.5999999999999996</v>
          </cell>
          <cell r="J5732" t="str">
            <v xml:space="preserve">16 </v>
          </cell>
          <cell r="K5732">
            <v>167</v>
          </cell>
          <cell r="L5732">
            <v>5.5813999999999996E-2</v>
          </cell>
          <cell r="M5732">
            <v>-19</v>
          </cell>
          <cell r="N5732">
            <v>18</v>
          </cell>
          <cell r="O5732">
            <v>1</v>
          </cell>
          <cell r="P5732">
            <v>81.486999999999995</v>
          </cell>
          <cell r="Q5732">
            <v>0</v>
          </cell>
          <cell r="R5732">
            <v>81.486999999999995</v>
          </cell>
        </row>
        <row r="5733">
          <cell r="A5733" t="str">
            <v xml:space="preserve">Таман.174 </v>
          </cell>
          <cell r="B5733" t="str">
            <v xml:space="preserve">Ставропольская 107/8 ж/д </v>
          </cell>
          <cell r="C5733" t="str">
            <v xml:space="preserve">ИТП Население </v>
          </cell>
          <cell r="D5733">
            <v>12079.5</v>
          </cell>
          <cell r="E5733">
            <v>51351</v>
          </cell>
          <cell r="F5733">
            <v>51351</v>
          </cell>
          <cell r="G5733">
            <v>0</v>
          </cell>
          <cell r="H5733">
            <v>1.19</v>
          </cell>
          <cell r="I5733">
            <v>4.5999999999999996</v>
          </cell>
          <cell r="J5733" t="str">
            <v xml:space="preserve">16 </v>
          </cell>
          <cell r="K5733">
            <v>167</v>
          </cell>
          <cell r="L5733">
            <v>0.84701399999999993</v>
          </cell>
          <cell r="M5733">
            <v>-19</v>
          </cell>
          <cell r="N5733">
            <v>18</v>
          </cell>
          <cell r="O5733">
            <v>1</v>
          </cell>
          <cell r="P5733">
            <v>1236.623</v>
          </cell>
          <cell r="Q5733">
            <v>1469.049</v>
          </cell>
          <cell r="R5733">
            <v>1469.049</v>
          </cell>
        </row>
        <row r="5734">
          <cell r="A5734" t="str">
            <v xml:space="preserve">Таман.174 </v>
          </cell>
          <cell r="B5734" t="str">
            <v xml:space="preserve">Ставропольская 107/10 лит.3 ж/д цо </v>
          </cell>
          <cell r="C5734" t="str">
            <v xml:space="preserve">Население </v>
          </cell>
          <cell r="D5734">
            <v>22021</v>
          </cell>
          <cell r="E5734">
            <v>109481</v>
          </cell>
          <cell r="F5734">
            <v>98970.9</v>
          </cell>
          <cell r="G5734">
            <v>0</v>
          </cell>
          <cell r="H5734">
            <v>1.19</v>
          </cell>
          <cell r="I5734">
            <v>4.5999999999999996</v>
          </cell>
          <cell r="J5734" t="str">
            <v xml:space="preserve">16 </v>
          </cell>
          <cell r="K5734">
            <v>167</v>
          </cell>
          <cell r="L5734">
            <v>1.5944400000000001</v>
          </cell>
          <cell r="M5734">
            <v>-19</v>
          </cell>
          <cell r="N5734">
            <v>18</v>
          </cell>
          <cell r="O5734">
            <v>1</v>
          </cell>
          <cell r="P5734">
            <v>2327.848</v>
          </cell>
          <cell r="Q5734">
            <v>2678.085</v>
          </cell>
          <cell r="R5734">
            <v>2678.085</v>
          </cell>
        </row>
        <row r="5735">
          <cell r="A5735" t="str">
            <v xml:space="preserve">Таман.174 </v>
          </cell>
          <cell r="B5735" t="str">
            <v xml:space="preserve">Ставропольская 107/10 лит.3 цок.цо </v>
          </cell>
          <cell r="C5735" t="str">
            <v xml:space="preserve">Население </v>
          </cell>
          <cell r="D5735">
            <v>2114</v>
          </cell>
          <cell r="E5735">
            <v>7610</v>
          </cell>
          <cell r="F5735">
            <v>10510</v>
          </cell>
          <cell r="G5735">
            <v>0</v>
          </cell>
          <cell r="H5735">
            <v>1.19</v>
          </cell>
          <cell r="I5735">
            <v>4.5999999999999996</v>
          </cell>
          <cell r="J5735" t="str">
            <v xml:space="preserve">16 </v>
          </cell>
          <cell r="K5735">
            <v>167</v>
          </cell>
          <cell r="L5735">
            <v>9.1160000000000005E-2</v>
          </cell>
          <cell r="M5735">
            <v>-19</v>
          </cell>
          <cell r="N5735">
            <v>18</v>
          </cell>
          <cell r="O5735">
            <v>1</v>
          </cell>
          <cell r="P5735">
            <v>133.09299999999999</v>
          </cell>
          <cell r="Q5735">
            <v>257.09399999999999</v>
          </cell>
          <cell r="R5735">
            <v>257.09399999999999</v>
          </cell>
        </row>
        <row r="5736">
          <cell r="A5736" t="str">
            <v xml:space="preserve">Таман.174 </v>
          </cell>
          <cell r="B5736" t="str">
            <v xml:space="preserve">Ставропольская 107/11 лит.1 цок </v>
          </cell>
          <cell r="C5736" t="str">
            <v xml:space="preserve">Прочие </v>
          </cell>
          <cell r="D5736">
            <v>1012.2</v>
          </cell>
          <cell r="E5736">
            <v>3029</v>
          </cell>
          <cell r="F5736">
            <v>3029.6</v>
          </cell>
          <cell r="G5736">
            <v>0</v>
          </cell>
          <cell r="H5736">
            <v>1.19</v>
          </cell>
          <cell r="I5736">
            <v>4.5999999999999996</v>
          </cell>
          <cell r="J5736" t="str">
            <v xml:space="preserve">16 </v>
          </cell>
          <cell r="K5736">
            <v>167</v>
          </cell>
          <cell r="L5736">
            <v>5.5555999999999994E-2</v>
          </cell>
          <cell r="M5736">
            <v>-19</v>
          </cell>
          <cell r="N5736">
            <v>18</v>
          </cell>
          <cell r="O5736">
            <v>1</v>
          </cell>
          <cell r="P5736">
            <v>81.111000000000004</v>
          </cell>
          <cell r="Q5736">
            <v>0</v>
          </cell>
          <cell r="R5736">
            <v>81.111000000000004</v>
          </cell>
        </row>
        <row r="5737">
          <cell r="A5737" t="str">
            <v xml:space="preserve">Таман.174 </v>
          </cell>
          <cell r="B5737" t="str">
            <v xml:space="preserve">Ставропольская 107/11 лит.1 ж/д </v>
          </cell>
          <cell r="C5737" t="str">
            <v xml:space="preserve">ИТП Население </v>
          </cell>
          <cell r="D5737">
            <v>11548.3</v>
          </cell>
          <cell r="E5737">
            <v>51351</v>
          </cell>
          <cell r="F5737">
            <v>51351</v>
          </cell>
          <cell r="G5737">
            <v>0</v>
          </cell>
          <cell r="H5737">
            <v>1.19</v>
          </cell>
          <cell r="I5737">
            <v>4.5999999999999996</v>
          </cell>
          <cell r="J5737" t="str">
            <v xml:space="preserve">16 </v>
          </cell>
          <cell r="K5737">
            <v>167</v>
          </cell>
          <cell r="L5737">
            <v>0.83609199999999995</v>
          </cell>
          <cell r="M5737">
            <v>-19</v>
          </cell>
          <cell r="N5737">
            <v>18</v>
          </cell>
          <cell r="O5737">
            <v>1</v>
          </cell>
          <cell r="P5737">
            <v>1220.6759999999999</v>
          </cell>
          <cell r="Q5737">
            <v>1404.4490000000001</v>
          </cell>
          <cell r="R5737">
            <v>1404.4490000000001</v>
          </cell>
        </row>
        <row r="5738">
          <cell r="A5738" t="str">
            <v xml:space="preserve">Таман.174 </v>
          </cell>
          <cell r="B5738" t="str">
            <v xml:space="preserve">Ставропольская 101 ж/д </v>
          </cell>
          <cell r="C5738" t="str">
            <v xml:space="preserve">Жилзаказчик </v>
          </cell>
          <cell r="D5738">
            <v>1895.2</v>
          </cell>
          <cell r="E5738">
            <v>7737</v>
          </cell>
          <cell r="F5738">
            <v>7732</v>
          </cell>
          <cell r="G5738">
            <v>0.41</v>
          </cell>
          <cell r="H5738">
            <v>1.19</v>
          </cell>
          <cell r="I5738">
            <v>4.5999999999999996</v>
          </cell>
          <cell r="J5738" t="str">
            <v xml:space="preserve">5 </v>
          </cell>
          <cell r="K5738">
            <v>167</v>
          </cell>
          <cell r="L5738">
            <v>0.14812799999999998</v>
          </cell>
          <cell r="M5738">
            <v>-19</v>
          </cell>
          <cell r="N5738">
            <v>18</v>
          </cell>
          <cell r="O5738">
            <v>1</v>
          </cell>
          <cell r="P5738">
            <v>216.26400000000001</v>
          </cell>
          <cell r="Q5738">
            <v>188.58</v>
          </cell>
          <cell r="R5738">
            <v>188.58</v>
          </cell>
        </row>
        <row r="5739">
          <cell r="A5739" t="str">
            <v xml:space="preserve">Таман.174 </v>
          </cell>
          <cell r="B5739" t="str">
            <v xml:space="preserve">Ставропольская 103 </v>
          </cell>
          <cell r="C5739" t="str">
            <v xml:space="preserve">Жилзаказчик </v>
          </cell>
          <cell r="D5739">
            <v>1805.3</v>
          </cell>
          <cell r="E5739">
            <v>6950</v>
          </cell>
          <cell r="F5739">
            <v>6945</v>
          </cell>
          <cell r="G5739">
            <v>0.42</v>
          </cell>
          <cell r="H5739">
            <v>1.19</v>
          </cell>
          <cell r="I5739">
            <v>4.5999999999999996</v>
          </cell>
          <cell r="J5739" t="str">
            <v xml:space="preserve">5 </v>
          </cell>
          <cell r="K5739">
            <v>167</v>
          </cell>
          <cell r="L5739">
            <v>0.135628</v>
          </cell>
          <cell r="M5739">
            <v>-19</v>
          </cell>
          <cell r="N5739">
            <v>18</v>
          </cell>
          <cell r="O5739">
            <v>1</v>
          </cell>
          <cell r="P5739">
            <v>198.01400000000001</v>
          </cell>
          <cell r="Q5739">
            <v>179.631</v>
          </cell>
          <cell r="R5739">
            <v>179.631</v>
          </cell>
        </row>
        <row r="5740">
          <cell r="A5740" t="str">
            <v xml:space="preserve">Таман.174 </v>
          </cell>
          <cell r="B5740" t="str">
            <v xml:space="preserve">Ставропольская 105 </v>
          </cell>
          <cell r="C5740" t="str">
            <v xml:space="preserve">Жилзаказчик </v>
          </cell>
          <cell r="D5740">
            <v>2554.1</v>
          </cell>
          <cell r="E5740">
            <v>13029</v>
          </cell>
          <cell r="F5740">
            <v>10199.85</v>
          </cell>
          <cell r="G5740">
            <v>0.37</v>
          </cell>
          <cell r="H5740">
            <v>1.19</v>
          </cell>
          <cell r="I5740">
            <v>4.5999999999999996</v>
          </cell>
          <cell r="J5740" t="str">
            <v xml:space="preserve">5 </v>
          </cell>
          <cell r="K5740">
            <v>167</v>
          </cell>
          <cell r="L5740">
            <v>0.176396</v>
          </cell>
          <cell r="M5740">
            <v>-19</v>
          </cell>
          <cell r="N5740">
            <v>18</v>
          </cell>
          <cell r="O5740">
            <v>1</v>
          </cell>
          <cell r="P5740">
            <v>257.53500000000003</v>
          </cell>
          <cell r="Q5740">
            <v>254.142</v>
          </cell>
          <cell r="R5740">
            <v>254.142</v>
          </cell>
        </row>
        <row r="5741">
          <cell r="A5741" t="str">
            <v xml:space="preserve">Таман.174 </v>
          </cell>
          <cell r="B5741" t="str">
            <v xml:space="preserve">Ставропольская 107 </v>
          </cell>
          <cell r="C5741" t="str">
            <v xml:space="preserve">Жилзаказчик </v>
          </cell>
          <cell r="D5741">
            <v>1766.2</v>
          </cell>
          <cell r="E5741">
            <v>7405</v>
          </cell>
          <cell r="F5741">
            <v>6140</v>
          </cell>
          <cell r="G5741">
            <v>0.42</v>
          </cell>
          <cell r="H5741">
            <v>1.19</v>
          </cell>
          <cell r="I5741">
            <v>4.5999999999999996</v>
          </cell>
          <cell r="J5741" t="str">
            <v xml:space="preserve">5 </v>
          </cell>
          <cell r="K5741">
            <v>167</v>
          </cell>
          <cell r="L5741">
            <v>0.11848299999999999</v>
          </cell>
          <cell r="M5741">
            <v>-19</v>
          </cell>
          <cell r="N5741">
            <v>18</v>
          </cell>
          <cell r="O5741">
            <v>1</v>
          </cell>
          <cell r="P5741">
            <v>172.983</v>
          </cell>
          <cell r="Q5741">
            <v>175.745</v>
          </cell>
          <cell r="R5741">
            <v>175.745</v>
          </cell>
        </row>
        <row r="5742">
          <cell r="A5742" t="str">
            <v xml:space="preserve">Таман.174 </v>
          </cell>
          <cell r="B5742" t="str">
            <v xml:space="preserve">Ставропольская 107/2 </v>
          </cell>
          <cell r="C5742" t="str">
            <v xml:space="preserve">Жилзаказчик </v>
          </cell>
          <cell r="D5742">
            <v>1873.6</v>
          </cell>
          <cell r="E5742">
            <v>7362</v>
          </cell>
          <cell r="F5742">
            <v>7357</v>
          </cell>
          <cell r="G5742">
            <v>0.42</v>
          </cell>
          <cell r="H5742">
            <v>1.19</v>
          </cell>
          <cell r="I5742">
            <v>4.5999999999999996</v>
          </cell>
          <cell r="J5742" t="str">
            <v xml:space="preserve">5 </v>
          </cell>
          <cell r="K5742">
            <v>167</v>
          </cell>
          <cell r="L5742">
            <v>0.14196799999999998</v>
          </cell>
          <cell r="M5742">
            <v>-19</v>
          </cell>
          <cell r="N5742">
            <v>18</v>
          </cell>
          <cell r="O5742">
            <v>1</v>
          </cell>
          <cell r="P5742">
            <v>207.27</v>
          </cell>
          <cell r="Q5742">
            <v>186.43</v>
          </cell>
          <cell r="R5742">
            <v>186.43</v>
          </cell>
        </row>
        <row r="5743">
          <cell r="A5743" t="str">
            <v xml:space="preserve">Таман.174 </v>
          </cell>
          <cell r="B5743" t="str">
            <v xml:space="preserve">Ставропольская 107/3 </v>
          </cell>
          <cell r="C5743" t="str">
            <v xml:space="preserve">Жилзаказчик </v>
          </cell>
          <cell r="D5743">
            <v>2009.74</v>
          </cell>
          <cell r="E5743">
            <v>7580</v>
          </cell>
          <cell r="F5743">
            <v>6541.0899999999992</v>
          </cell>
          <cell r="G5743">
            <v>0.41</v>
          </cell>
          <cell r="H5743">
            <v>1.19</v>
          </cell>
          <cell r="I5743">
            <v>4.5999999999999996</v>
          </cell>
          <cell r="J5743" t="str">
            <v xml:space="preserve">5 </v>
          </cell>
          <cell r="K5743">
            <v>167</v>
          </cell>
          <cell r="L5743">
            <v>0.12561600000000001</v>
          </cell>
          <cell r="M5743">
            <v>-19</v>
          </cell>
          <cell r="N5743">
            <v>18</v>
          </cell>
          <cell r="O5743">
            <v>1</v>
          </cell>
          <cell r="P5743">
            <v>176.215</v>
          </cell>
          <cell r="Q5743">
            <v>192.898</v>
          </cell>
          <cell r="R5743">
            <v>192.898</v>
          </cell>
        </row>
        <row r="5744">
          <cell r="A5744" t="str">
            <v xml:space="preserve">Таман.174 </v>
          </cell>
          <cell r="B5744" t="str">
            <v xml:space="preserve">Ставропольская 107/4 </v>
          </cell>
          <cell r="C5744" t="str">
            <v xml:space="preserve">Жилзаказчик </v>
          </cell>
          <cell r="D5744">
            <v>1879</v>
          </cell>
          <cell r="E5744">
            <v>7481</v>
          </cell>
          <cell r="F5744">
            <v>7476</v>
          </cell>
          <cell r="G5744">
            <v>0.42</v>
          </cell>
          <cell r="H5744">
            <v>1.19</v>
          </cell>
          <cell r="I5744">
            <v>4.5999999999999996</v>
          </cell>
          <cell r="J5744" t="str">
            <v xml:space="preserve">5 </v>
          </cell>
          <cell r="K5744">
            <v>167</v>
          </cell>
          <cell r="L5744">
            <v>0.14391699999999999</v>
          </cell>
          <cell r="M5744">
            <v>-19</v>
          </cell>
          <cell r="N5744">
            <v>18</v>
          </cell>
          <cell r="O5744">
            <v>1</v>
          </cell>
          <cell r="P5744">
            <v>210.11600000000001</v>
          </cell>
          <cell r="Q5744">
            <v>186.96600000000001</v>
          </cell>
          <cell r="R5744">
            <v>186.96600000000001</v>
          </cell>
        </row>
        <row r="5745">
          <cell r="A5745" t="str">
            <v xml:space="preserve">Таман.174 </v>
          </cell>
          <cell r="B5745" t="str">
            <v xml:space="preserve">Ставропольская 107/5 </v>
          </cell>
          <cell r="C5745" t="str">
            <v xml:space="preserve">Жилзаказчик </v>
          </cell>
          <cell r="D5745">
            <v>1966.4</v>
          </cell>
          <cell r="E5745">
            <v>7405</v>
          </cell>
          <cell r="F5745">
            <v>7400</v>
          </cell>
          <cell r="G5745">
            <v>0.42</v>
          </cell>
          <cell r="H5745">
            <v>1.19</v>
          </cell>
          <cell r="I5745">
            <v>4.5999999999999996</v>
          </cell>
          <cell r="J5745" t="str">
            <v xml:space="preserve">5 </v>
          </cell>
          <cell r="K5745">
            <v>167</v>
          </cell>
          <cell r="L5745">
            <v>0.14279700000000001</v>
          </cell>
          <cell r="M5745">
            <v>-19</v>
          </cell>
          <cell r="N5745">
            <v>18</v>
          </cell>
          <cell r="O5745">
            <v>1</v>
          </cell>
          <cell r="P5745">
            <v>208.48099999999999</v>
          </cell>
          <cell r="Q5745">
            <v>195.66200000000001</v>
          </cell>
          <cell r="R5745">
            <v>195.66200000000001</v>
          </cell>
        </row>
        <row r="5746">
          <cell r="A5746" t="str">
            <v xml:space="preserve">Таман.174 </v>
          </cell>
          <cell r="B5746" t="str">
            <v xml:space="preserve">Ставропольская 107/6 </v>
          </cell>
          <cell r="C5746" t="str">
            <v xml:space="preserve">Жилзаказчик </v>
          </cell>
          <cell r="D5746">
            <v>1353.5</v>
          </cell>
          <cell r="E5746">
            <v>5442</v>
          </cell>
          <cell r="F5746">
            <v>4978</v>
          </cell>
          <cell r="G5746">
            <v>0.44</v>
          </cell>
          <cell r="H5746">
            <v>1.19</v>
          </cell>
          <cell r="I5746">
            <v>4.5999999999999996</v>
          </cell>
          <cell r="J5746" t="str">
            <v xml:space="preserve">4 </v>
          </cell>
          <cell r="K5746">
            <v>167</v>
          </cell>
          <cell r="L5746">
            <v>0.10183299999999999</v>
          </cell>
          <cell r="M5746">
            <v>-19</v>
          </cell>
          <cell r="N5746">
            <v>18</v>
          </cell>
          <cell r="O5746">
            <v>1</v>
          </cell>
          <cell r="P5746">
            <v>148.67500000000001</v>
          </cell>
          <cell r="Q5746">
            <v>179.57</v>
          </cell>
          <cell r="R5746">
            <v>179.57</v>
          </cell>
        </row>
        <row r="5747">
          <cell r="A5747" t="str">
            <v xml:space="preserve">Таман.174 </v>
          </cell>
          <cell r="B5747" t="str">
            <v xml:space="preserve">Ставропольская 109 </v>
          </cell>
          <cell r="C5747" t="str">
            <v xml:space="preserve">Жилзаказчик </v>
          </cell>
          <cell r="D5747">
            <v>1881.57</v>
          </cell>
          <cell r="E5747">
            <v>6916</v>
          </cell>
          <cell r="F5747">
            <v>7008.0999999999995</v>
          </cell>
          <cell r="G5747">
            <v>0.42</v>
          </cell>
          <cell r="H5747">
            <v>1.19</v>
          </cell>
          <cell r="I5747">
            <v>4.5999999999999996</v>
          </cell>
          <cell r="J5747" t="str">
            <v xml:space="preserve">5 </v>
          </cell>
          <cell r="K5747">
            <v>167</v>
          </cell>
          <cell r="L5747">
            <v>0.13686100000000001</v>
          </cell>
          <cell r="M5747">
            <v>-19</v>
          </cell>
          <cell r="N5747">
            <v>18</v>
          </cell>
          <cell r="O5747">
            <v>1</v>
          </cell>
          <cell r="P5747">
            <v>197.04499999999999</v>
          </cell>
          <cell r="Q5747">
            <v>184.53899999999999</v>
          </cell>
          <cell r="R5747">
            <v>184.53899999999999</v>
          </cell>
        </row>
        <row r="5748">
          <cell r="A5748" t="str">
            <v xml:space="preserve">Таман.174 </v>
          </cell>
          <cell r="B5748" t="str">
            <v xml:space="preserve">Ставропольская 111 </v>
          </cell>
          <cell r="C5748" t="str">
            <v xml:space="preserve">Жилзаказчик </v>
          </cell>
          <cell r="D5748">
            <v>1823.8</v>
          </cell>
          <cell r="E5748">
            <v>6868</v>
          </cell>
          <cell r="F5748">
            <v>6863</v>
          </cell>
          <cell r="G5748">
            <v>0.42</v>
          </cell>
          <cell r="H5748">
            <v>1.19</v>
          </cell>
          <cell r="I5748">
            <v>4.5999999999999996</v>
          </cell>
          <cell r="J5748" t="str">
            <v xml:space="preserve">5 </v>
          </cell>
          <cell r="K5748">
            <v>167</v>
          </cell>
          <cell r="L5748">
            <v>0.13402700000000001</v>
          </cell>
          <cell r="M5748">
            <v>-19</v>
          </cell>
          <cell r="N5748">
            <v>18</v>
          </cell>
          <cell r="O5748">
            <v>1</v>
          </cell>
          <cell r="P5748">
            <v>195.67699999999999</v>
          </cell>
          <cell r="Q5748">
            <v>181.47200000000001</v>
          </cell>
          <cell r="R5748">
            <v>181.47200000000001</v>
          </cell>
        </row>
        <row r="5749">
          <cell r="A5749" t="str">
            <v xml:space="preserve">Таман.174 </v>
          </cell>
          <cell r="B5749" t="str">
            <v xml:space="preserve">Ставропольская 113 </v>
          </cell>
          <cell r="C5749" t="str">
            <v xml:space="preserve">Жилзаказчик </v>
          </cell>
          <cell r="D5749">
            <v>2555.4</v>
          </cell>
          <cell r="E5749">
            <v>12408</v>
          </cell>
          <cell r="F5749">
            <v>9344</v>
          </cell>
          <cell r="G5749">
            <v>0.38</v>
          </cell>
          <cell r="H5749">
            <v>1.19</v>
          </cell>
          <cell r="I5749">
            <v>4.5999999999999996</v>
          </cell>
          <cell r="J5749" t="str">
            <v xml:space="preserve">5 </v>
          </cell>
          <cell r="K5749">
            <v>167</v>
          </cell>
          <cell r="L5749">
            <v>0.16297299999999998</v>
          </cell>
          <cell r="M5749">
            <v>-19</v>
          </cell>
          <cell r="N5749">
            <v>18</v>
          </cell>
          <cell r="O5749">
            <v>1</v>
          </cell>
          <cell r="P5749">
            <v>237.93799999999999</v>
          </cell>
          <cell r="Q5749">
            <v>254.27</v>
          </cell>
          <cell r="R5749">
            <v>254.27</v>
          </cell>
        </row>
        <row r="5750">
          <cell r="A5750" t="str">
            <v xml:space="preserve">Таман.174 </v>
          </cell>
          <cell r="B5750" t="str">
            <v xml:space="preserve">Ставропольская 115 </v>
          </cell>
          <cell r="C5750" t="str">
            <v xml:space="preserve">Жилзаказчик </v>
          </cell>
          <cell r="D5750">
            <v>3315.8</v>
          </cell>
          <cell r="E5750">
            <v>12400</v>
          </cell>
          <cell r="F5750">
            <v>12027.83</v>
          </cell>
          <cell r="G5750">
            <v>0.38</v>
          </cell>
          <cell r="H5750">
            <v>1.19</v>
          </cell>
          <cell r="I5750">
            <v>4.5999999999999996</v>
          </cell>
          <cell r="J5750" t="str">
            <v xml:space="preserve">5 </v>
          </cell>
          <cell r="K5750">
            <v>167</v>
          </cell>
          <cell r="L5750">
            <v>0.209783</v>
          </cell>
          <cell r="M5750">
            <v>-19</v>
          </cell>
          <cell r="N5750">
            <v>18</v>
          </cell>
          <cell r="O5750">
            <v>1</v>
          </cell>
          <cell r="P5750">
            <v>306.279</v>
          </cell>
          <cell r="Q5750">
            <v>329.93099999999998</v>
          </cell>
          <cell r="R5750">
            <v>329.93099999999998</v>
          </cell>
        </row>
        <row r="5751">
          <cell r="A5751" t="str">
            <v xml:space="preserve">Таман.174 </v>
          </cell>
          <cell r="B5751" t="str">
            <v xml:space="preserve">Ставропольская 117 </v>
          </cell>
          <cell r="C5751" t="str">
            <v xml:space="preserve">Жилзаказчик </v>
          </cell>
          <cell r="D5751">
            <v>1993.3</v>
          </cell>
          <cell r="E5751">
            <v>6915</v>
          </cell>
          <cell r="F5751">
            <v>6543.74</v>
          </cell>
          <cell r="G5751">
            <v>0.42</v>
          </cell>
          <cell r="H5751">
            <v>1.19</v>
          </cell>
          <cell r="I5751">
            <v>4.5999999999999996</v>
          </cell>
          <cell r="J5751" t="str">
            <v xml:space="preserve">4 </v>
          </cell>
          <cell r="K5751">
            <v>167</v>
          </cell>
          <cell r="L5751">
            <v>0.12779199999999999</v>
          </cell>
          <cell r="M5751">
            <v>-19</v>
          </cell>
          <cell r="N5751">
            <v>18</v>
          </cell>
          <cell r="O5751">
            <v>1</v>
          </cell>
          <cell r="P5751">
            <v>186.57400000000001</v>
          </cell>
          <cell r="Q5751">
            <v>264.452</v>
          </cell>
          <cell r="R5751">
            <v>264.452</v>
          </cell>
        </row>
        <row r="5752">
          <cell r="A5752" t="str">
            <v xml:space="preserve">Таман.174 </v>
          </cell>
          <cell r="B5752" t="str">
            <v xml:space="preserve">Ставропольская 123/1 </v>
          </cell>
          <cell r="C5752" t="str">
            <v xml:space="preserve">Жилзаказчик </v>
          </cell>
          <cell r="D5752">
            <v>1556.0700000000002</v>
          </cell>
          <cell r="E5752">
            <v>6062</v>
          </cell>
          <cell r="F5752">
            <v>6583.7099999999991</v>
          </cell>
          <cell r="G5752">
            <v>0.43</v>
          </cell>
          <cell r="H5752">
            <v>1.19</v>
          </cell>
          <cell r="I5752">
            <v>4.5999999999999996</v>
          </cell>
          <cell r="J5752" t="str">
            <v xml:space="preserve">4 </v>
          </cell>
          <cell r="K5752">
            <v>167</v>
          </cell>
          <cell r="L5752">
            <v>0.13101599999999999</v>
          </cell>
          <cell r="M5752">
            <v>-19</v>
          </cell>
          <cell r="N5752">
            <v>18</v>
          </cell>
          <cell r="O5752">
            <v>1</v>
          </cell>
          <cell r="P5752">
            <v>176.00399999999999</v>
          </cell>
          <cell r="Q5752">
            <v>187.066</v>
          </cell>
          <cell r="R5752">
            <v>187.066</v>
          </cell>
        </row>
        <row r="5753">
          <cell r="A5753" t="str">
            <v xml:space="preserve">Таман.174 </v>
          </cell>
          <cell r="B5753" t="str">
            <v xml:space="preserve">Ставропольская 123/2 </v>
          </cell>
          <cell r="C5753" t="str">
            <v xml:space="preserve">Жилзаказчик </v>
          </cell>
          <cell r="D5753">
            <v>1444.5</v>
          </cell>
          <cell r="E5753">
            <v>5</v>
          </cell>
          <cell r="F5753">
            <v>5695</v>
          </cell>
          <cell r="G5753">
            <v>0.42</v>
          </cell>
          <cell r="H5753">
            <v>1.19</v>
          </cell>
          <cell r="I5753">
            <v>4.5999999999999996</v>
          </cell>
          <cell r="J5753" t="str">
            <v xml:space="preserve">5 </v>
          </cell>
          <cell r="K5753">
            <v>167</v>
          </cell>
          <cell r="L5753">
            <v>0.111481</v>
          </cell>
          <cell r="M5753">
            <v>-19</v>
          </cell>
          <cell r="N5753">
            <v>18</v>
          </cell>
          <cell r="O5753">
            <v>1</v>
          </cell>
          <cell r="P5753">
            <v>162.75899999999999</v>
          </cell>
          <cell r="Q5753">
            <v>143.733</v>
          </cell>
          <cell r="R5753">
            <v>143.733</v>
          </cell>
        </row>
        <row r="5754">
          <cell r="A5754" t="str">
            <v xml:space="preserve">Таман.174 </v>
          </cell>
          <cell r="B5754" t="str">
            <v xml:space="preserve">Ставропольская 123/3 </v>
          </cell>
          <cell r="C5754" t="str">
            <v xml:space="preserve">Жилзаказчик </v>
          </cell>
          <cell r="D5754">
            <v>1489.3</v>
          </cell>
          <cell r="E5754">
            <v>5815</v>
          </cell>
          <cell r="F5754">
            <v>5811</v>
          </cell>
          <cell r="G5754">
            <v>0.43</v>
          </cell>
          <cell r="H5754">
            <v>1.19</v>
          </cell>
          <cell r="I5754">
            <v>4.5999999999999996</v>
          </cell>
          <cell r="J5754" t="str">
            <v xml:space="preserve">4 </v>
          </cell>
          <cell r="K5754">
            <v>167</v>
          </cell>
          <cell r="L5754">
            <v>0.11698699999999999</v>
          </cell>
          <cell r="M5754">
            <v>-19</v>
          </cell>
          <cell r="N5754">
            <v>18</v>
          </cell>
          <cell r="O5754">
            <v>1</v>
          </cell>
          <cell r="P5754">
            <v>170.79900000000001</v>
          </cell>
          <cell r="Q5754">
            <v>197.58600000000001</v>
          </cell>
          <cell r="R5754">
            <v>197.58600000000001</v>
          </cell>
        </row>
        <row r="5755">
          <cell r="A5755" t="str">
            <v xml:space="preserve">Таман.174 </v>
          </cell>
          <cell r="B5755" t="str">
            <v xml:space="preserve">Ставропольская 97 ж/д </v>
          </cell>
          <cell r="C5755" t="str">
            <v xml:space="preserve">Жилзаказчик </v>
          </cell>
          <cell r="D5755">
            <v>2516.4</v>
          </cell>
          <cell r="E5755">
            <v>12790</v>
          </cell>
          <cell r="F5755">
            <v>9962</v>
          </cell>
          <cell r="G5755">
            <v>0.37</v>
          </cell>
          <cell r="H5755">
            <v>1.19</v>
          </cell>
          <cell r="I5755">
            <v>4.5999999999999996</v>
          </cell>
          <cell r="J5755" t="str">
            <v xml:space="preserve">5 </v>
          </cell>
          <cell r="K5755">
            <v>167</v>
          </cell>
          <cell r="L5755">
            <v>0.171904</v>
          </cell>
          <cell r="M5755">
            <v>-19</v>
          </cell>
          <cell r="N5755">
            <v>18</v>
          </cell>
          <cell r="O5755">
            <v>1</v>
          </cell>
          <cell r="P5755">
            <v>250.97499999999999</v>
          </cell>
          <cell r="Q5755">
            <v>250.38900000000001</v>
          </cell>
          <cell r="R5755">
            <v>250.38900000000001</v>
          </cell>
        </row>
        <row r="5756">
          <cell r="A5756" t="str">
            <v xml:space="preserve">Таман.174 </v>
          </cell>
          <cell r="B5756" t="str">
            <v xml:space="preserve">Ставропольская 99 ж/д </v>
          </cell>
          <cell r="C5756" t="str">
            <v xml:space="preserve">Жилзаказчик </v>
          </cell>
          <cell r="D5756">
            <v>1858.5</v>
          </cell>
          <cell r="E5756">
            <v>7164</v>
          </cell>
          <cell r="F5756">
            <v>7159</v>
          </cell>
          <cell r="G5756">
            <v>0.42</v>
          </cell>
          <cell r="H5756">
            <v>1.19</v>
          </cell>
          <cell r="I5756">
            <v>4.5999999999999996</v>
          </cell>
          <cell r="J5756" t="str">
            <v xml:space="preserve">5 </v>
          </cell>
          <cell r="K5756">
            <v>167</v>
          </cell>
          <cell r="L5756">
            <v>0.13881099999999999</v>
          </cell>
          <cell r="M5756">
            <v>-19</v>
          </cell>
          <cell r="N5756">
            <v>18</v>
          </cell>
          <cell r="O5756">
            <v>1</v>
          </cell>
          <cell r="P5756">
            <v>202.66200000000001</v>
          </cell>
          <cell r="Q5756">
            <v>184.92699999999999</v>
          </cell>
          <cell r="R5756">
            <v>184.92699999999999</v>
          </cell>
        </row>
        <row r="5757">
          <cell r="A5757" t="str">
            <v xml:space="preserve">Таман.174 </v>
          </cell>
          <cell r="B5757" t="str">
            <v xml:space="preserve">Таманская 151 </v>
          </cell>
          <cell r="C5757" t="str">
            <v xml:space="preserve">Жилзаказчик </v>
          </cell>
          <cell r="D5757">
            <v>856.9</v>
          </cell>
          <cell r="E5757">
            <v>3916</v>
          </cell>
          <cell r="F5757">
            <v>3914</v>
          </cell>
          <cell r="G5757">
            <v>0.47</v>
          </cell>
          <cell r="H5757">
            <v>1.19</v>
          </cell>
          <cell r="I5757">
            <v>4.5999999999999996</v>
          </cell>
          <cell r="J5757" t="str">
            <v xml:space="preserve">2 </v>
          </cell>
          <cell r="K5757">
            <v>167</v>
          </cell>
          <cell r="L5757">
            <v>8.5695999999999994E-2</v>
          </cell>
          <cell r="M5757">
            <v>-19</v>
          </cell>
          <cell r="N5757">
            <v>18</v>
          </cell>
          <cell r="O5757">
            <v>1</v>
          </cell>
          <cell r="P5757">
            <v>125.114</v>
          </cell>
          <cell r="Q5757">
            <v>113.688</v>
          </cell>
          <cell r="R5757">
            <v>113.688</v>
          </cell>
        </row>
        <row r="5758">
          <cell r="A5758" t="str">
            <v xml:space="preserve">Таман.174 </v>
          </cell>
          <cell r="B5758" t="str">
            <v xml:space="preserve">Таманская 152 </v>
          </cell>
          <cell r="C5758" t="str">
            <v xml:space="preserve">Жилзаказчик </v>
          </cell>
          <cell r="D5758">
            <v>1686.7</v>
          </cell>
          <cell r="E5758">
            <v>8889</v>
          </cell>
          <cell r="F5758">
            <v>8642.18</v>
          </cell>
          <cell r="G5758">
            <v>0.4</v>
          </cell>
          <cell r="H5758">
            <v>1.19</v>
          </cell>
          <cell r="I5758">
            <v>4.5999999999999996</v>
          </cell>
          <cell r="J5758" t="str">
            <v xml:space="preserve">4 </v>
          </cell>
          <cell r="K5758">
            <v>167</v>
          </cell>
          <cell r="L5758">
            <v>0.16075399999999998</v>
          </cell>
          <cell r="M5758">
            <v>-19</v>
          </cell>
          <cell r="N5758">
            <v>18</v>
          </cell>
          <cell r="O5758">
            <v>1</v>
          </cell>
          <cell r="P5758">
            <v>234.697</v>
          </cell>
          <cell r="Q5758">
            <v>223.77699999999999</v>
          </cell>
          <cell r="R5758">
            <v>223.77699999999999</v>
          </cell>
        </row>
        <row r="5759">
          <cell r="A5759" t="str">
            <v xml:space="preserve">Таман.174 </v>
          </cell>
          <cell r="B5759" t="str">
            <v xml:space="preserve">Таманская 156 общ. </v>
          </cell>
          <cell r="C5759" t="str">
            <v xml:space="preserve">Жилзаказчик </v>
          </cell>
          <cell r="D5759">
            <v>2536.1999999999998</v>
          </cell>
          <cell r="E5759">
            <v>12962</v>
          </cell>
          <cell r="F5759">
            <v>12958.4</v>
          </cell>
          <cell r="G5759">
            <v>0.37</v>
          </cell>
          <cell r="H5759">
            <v>1.19</v>
          </cell>
          <cell r="I5759">
            <v>4.5999999999999996</v>
          </cell>
          <cell r="J5759" t="str">
            <v xml:space="preserve">4 </v>
          </cell>
          <cell r="K5759">
            <v>167</v>
          </cell>
          <cell r="L5759">
            <v>0.22240699999999999</v>
          </cell>
          <cell r="M5759">
            <v>-19</v>
          </cell>
          <cell r="N5759">
            <v>18</v>
          </cell>
          <cell r="O5759">
            <v>1</v>
          </cell>
          <cell r="P5759">
            <v>324.70800000000003</v>
          </cell>
          <cell r="Q5759">
            <v>336.48200000000003</v>
          </cell>
          <cell r="R5759">
            <v>336.48200000000003</v>
          </cell>
        </row>
        <row r="5760">
          <cell r="A5760" t="str">
            <v xml:space="preserve">Таман.174 </v>
          </cell>
          <cell r="B5760" t="str">
            <v xml:space="preserve">Таманская 158 </v>
          </cell>
          <cell r="C5760" t="str">
            <v xml:space="preserve">Жилзаказчик </v>
          </cell>
          <cell r="D5760">
            <v>592.14</v>
          </cell>
          <cell r="E5760">
            <v>1178</v>
          </cell>
          <cell r="F5760">
            <v>1659.0500000000002</v>
          </cell>
          <cell r="G5760">
            <v>0.49</v>
          </cell>
          <cell r="H5760">
            <v>1.19</v>
          </cell>
          <cell r="I5760">
            <v>4.5999999999999996</v>
          </cell>
          <cell r="J5760" t="str">
            <v xml:space="preserve">2 </v>
          </cell>
          <cell r="K5760">
            <v>167</v>
          </cell>
          <cell r="L5760">
            <v>3.7862E-2</v>
          </cell>
          <cell r="M5760">
            <v>-19</v>
          </cell>
          <cell r="N5760">
            <v>18</v>
          </cell>
          <cell r="O5760">
            <v>1</v>
          </cell>
          <cell r="P5760">
            <v>39.183999999999997</v>
          </cell>
          <cell r="Q5760">
            <v>60.753</v>
          </cell>
          <cell r="R5760">
            <v>60.753</v>
          </cell>
        </row>
        <row r="5761">
          <cell r="A5761" t="str">
            <v xml:space="preserve">Таман.174 </v>
          </cell>
          <cell r="B5761" t="str">
            <v xml:space="preserve">Таманская 160 </v>
          </cell>
          <cell r="C5761" t="str">
            <v xml:space="preserve">Жилзаказчик </v>
          </cell>
          <cell r="D5761">
            <v>282</v>
          </cell>
          <cell r="E5761">
            <v>1200</v>
          </cell>
          <cell r="F5761">
            <v>1198</v>
          </cell>
          <cell r="G5761">
            <v>0.49</v>
          </cell>
          <cell r="H5761">
            <v>1.19</v>
          </cell>
          <cell r="I5761">
            <v>4.5999999999999996</v>
          </cell>
          <cell r="J5761" t="str">
            <v xml:space="preserve">2 </v>
          </cell>
          <cell r="K5761">
            <v>167</v>
          </cell>
          <cell r="L5761">
            <v>2.7230000000000001E-2</v>
          </cell>
          <cell r="M5761">
            <v>-19</v>
          </cell>
          <cell r="N5761">
            <v>18</v>
          </cell>
          <cell r="O5761">
            <v>1</v>
          </cell>
          <cell r="P5761">
            <v>39.755000000000003</v>
          </cell>
          <cell r="Q5761">
            <v>37.414000000000001</v>
          </cell>
          <cell r="R5761">
            <v>37.414000000000001</v>
          </cell>
        </row>
        <row r="5762">
          <cell r="A5762" t="str">
            <v xml:space="preserve">Таман.174 </v>
          </cell>
          <cell r="B5762" t="str">
            <v xml:space="preserve">Таманская 162 </v>
          </cell>
          <cell r="C5762" t="str">
            <v xml:space="preserve">Жилзаказчик </v>
          </cell>
          <cell r="D5762">
            <v>477.11</v>
          </cell>
          <cell r="E5762">
            <v>1216</v>
          </cell>
          <cell r="F5762">
            <v>1521.48</v>
          </cell>
          <cell r="G5762">
            <v>0.49</v>
          </cell>
          <cell r="H5762">
            <v>1.19</v>
          </cell>
          <cell r="I5762">
            <v>4.5999999999999996</v>
          </cell>
          <cell r="J5762" t="str">
            <v xml:space="preserve">2 </v>
          </cell>
          <cell r="K5762">
            <v>167</v>
          </cell>
          <cell r="L5762">
            <v>3.4511999999999994E-2</v>
          </cell>
          <cell r="M5762">
            <v>-19</v>
          </cell>
          <cell r="N5762">
            <v>18</v>
          </cell>
          <cell r="O5762">
            <v>1</v>
          </cell>
          <cell r="P5762">
            <v>40.203000000000003</v>
          </cell>
          <cell r="Q5762">
            <v>51.968000000000004</v>
          </cell>
          <cell r="R5762">
            <v>51.968000000000004</v>
          </cell>
        </row>
        <row r="5763">
          <cell r="A5763" t="str">
            <v xml:space="preserve">Таман.174 </v>
          </cell>
          <cell r="B5763" t="str">
            <v xml:space="preserve">Таманская 164 </v>
          </cell>
          <cell r="C5763" t="str">
            <v xml:space="preserve">Жилзаказчик </v>
          </cell>
          <cell r="D5763">
            <v>278.39999999999998</v>
          </cell>
          <cell r="E5763">
            <v>1191</v>
          </cell>
          <cell r="F5763">
            <v>1189</v>
          </cell>
          <cell r="G5763">
            <v>0.49</v>
          </cell>
          <cell r="H5763">
            <v>1.19</v>
          </cell>
          <cell r="I5763">
            <v>4.5999999999999996</v>
          </cell>
          <cell r="J5763" t="str">
            <v xml:space="preserve">2 </v>
          </cell>
          <cell r="K5763">
            <v>167</v>
          </cell>
          <cell r="L5763">
            <v>2.7025E-2</v>
          </cell>
          <cell r="M5763">
            <v>-19</v>
          </cell>
          <cell r="N5763">
            <v>18</v>
          </cell>
          <cell r="O5763">
            <v>1</v>
          </cell>
          <cell r="P5763">
            <v>39.457000000000001</v>
          </cell>
          <cell r="Q5763">
            <v>36.938000000000002</v>
          </cell>
          <cell r="R5763">
            <v>36.938000000000002</v>
          </cell>
        </row>
        <row r="5764">
          <cell r="A5764" t="str">
            <v xml:space="preserve">Таман.174 </v>
          </cell>
          <cell r="B5764" t="str">
            <v xml:space="preserve">Таманская 168 </v>
          </cell>
          <cell r="C5764" t="str">
            <v xml:space="preserve">Жилзаказчик </v>
          </cell>
          <cell r="D5764">
            <v>322</v>
          </cell>
          <cell r="E5764">
            <v>1218</v>
          </cell>
          <cell r="F5764">
            <v>1307.2</v>
          </cell>
          <cell r="G5764">
            <v>0.60000000000000009</v>
          </cell>
          <cell r="H5764">
            <v>1.19</v>
          </cell>
          <cell r="I5764">
            <v>4.5999999999999996</v>
          </cell>
          <cell r="J5764" t="str">
            <v xml:space="preserve">2 </v>
          </cell>
          <cell r="K5764">
            <v>167</v>
          </cell>
          <cell r="L5764">
            <v>3.6260999999999995E-2</v>
          </cell>
          <cell r="M5764">
            <v>-19</v>
          </cell>
          <cell r="N5764">
            <v>18</v>
          </cell>
          <cell r="O5764">
            <v>1</v>
          </cell>
          <cell r="P5764">
            <v>49.244999999999997</v>
          </cell>
          <cell r="Q5764">
            <v>39.347999999999999</v>
          </cell>
          <cell r="R5764">
            <v>39.347999999999999</v>
          </cell>
        </row>
        <row r="5765">
          <cell r="A5765" t="str">
            <v xml:space="preserve">Таман.174 </v>
          </cell>
          <cell r="B5765" t="str">
            <v xml:space="preserve">Таманская 170 </v>
          </cell>
          <cell r="C5765" t="str">
            <v xml:space="preserve">Жилзаказчик </v>
          </cell>
          <cell r="D5765">
            <v>279.2</v>
          </cell>
          <cell r="E5765">
            <v>1209</v>
          </cell>
          <cell r="F5765">
            <v>1207</v>
          </cell>
          <cell r="G5765">
            <v>0.49</v>
          </cell>
          <cell r="H5765">
            <v>1.19</v>
          </cell>
          <cell r="I5765">
            <v>4.5999999999999996</v>
          </cell>
          <cell r="J5765" t="str">
            <v xml:space="preserve">2 </v>
          </cell>
          <cell r="K5765">
            <v>167</v>
          </cell>
          <cell r="L5765">
            <v>2.7378999999999997E-2</v>
          </cell>
          <cell r="M5765">
            <v>-19</v>
          </cell>
          <cell r="N5765">
            <v>18</v>
          </cell>
          <cell r="O5765">
            <v>1</v>
          </cell>
          <cell r="P5765">
            <v>39.973999999999997</v>
          </cell>
          <cell r="Q5765">
            <v>37.042999999999999</v>
          </cell>
          <cell r="R5765">
            <v>37.042999999999999</v>
          </cell>
        </row>
        <row r="5766">
          <cell r="A5766" t="str">
            <v xml:space="preserve">Таман.174 </v>
          </cell>
          <cell r="B5766" t="str">
            <v xml:space="preserve">Таманская 152/1 ДОУ-82 </v>
          </cell>
          <cell r="C5766" t="str">
            <v xml:space="preserve">Бюджет </v>
          </cell>
          <cell r="D5766">
            <v>1714.76</v>
          </cell>
          <cell r="E5766">
            <v>968</v>
          </cell>
          <cell r="F5766">
            <v>7686.75</v>
          </cell>
          <cell r="G5766">
            <v>0.34</v>
          </cell>
          <cell r="H5766">
            <v>1.19</v>
          </cell>
          <cell r="I5766">
            <v>4.5999999999999996</v>
          </cell>
          <cell r="J5766" t="str">
            <v xml:space="preserve"> </v>
          </cell>
          <cell r="K5766">
            <v>167</v>
          </cell>
          <cell r="L5766">
            <v>0.1217</v>
          </cell>
          <cell r="M5766">
            <v>-19</v>
          </cell>
          <cell r="N5766">
            <v>20</v>
          </cell>
          <cell r="O5766">
            <v>1</v>
          </cell>
          <cell r="P5766">
            <v>193.58099999999999</v>
          </cell>
          <cell r="Q5766">
            <v>0</v>
          </cell>
          <cell r="R5766">
            <v>193.58099999999999</v>
          </cell>
        </row>
        <row r="5767">
          <cell r="A5767" t="str">
            <v xml:space="preserve">Таман.174 </v>
          </cell>
          <cell r="B5767" t="str">
            <v xml:space="preserve">Ставропольская 107/1 ДОУ-92 </v>
          </cell>
          <cell r="C5767" t="str">
            <v xml:space="preserve">Бюджет </v>
          </cell>
          <cell r="D5767">
            <v>990.22</v>
          </cell>
          <cell r="E5767">
            <v>4456</v>
          </cell>
          <cell r="F5767">
            <v>4456.01</v>
          </cell>
          <cell r="G5767">
            <v>0.38</v>
          </cell>
          <cell r="H5767">
            <v>1.19</v>
          </cell>
          <cell r="I5767">
            <v>4.5999999999999996</v>
          </cell>
          <cell r="J5767" t="str">
            <v xml:space="preserve"> </v>
          </cell>
          <cell r="K5767">
            <v>167</v>
          </cell>
          <cell r="L5767">
            <v>8.2791999999999991E-2</v>
          </cell>
          <cell r="M5767">
            <v>-19</v>
          </cell>
          <cell r="N5767">
            <v>20</v>
          </cell>
          <cell r="O5767">
            <v>1</v>
          </cell>
          <cell r="P5767">
            <v>131.69200000000001</v>
          </cell>
          <cell r="Q5767">
            <v>0</v>
          </cell>
          <cell r="R5767">
            <v>131.69200000000001</v>
          </cell>
        </row>
        <row r="5768">
          <cell r="A5768" t="str">
            <v xml:space="preserve">Таман.174 </v>
          </cell>
          <cell r="B5768" t="str">
            <v xml:space="preserve">Таманская 157 хоздвор </v>
          </cell>
          <cell r="C5768" t="str">
            <v xml:space="preserve">Прочие </v>
          </cell>
          <cell r="D5768">
            <v>199.56</v>
          </cell>
          <cell r="E5768">
            <v>0</v>
          </cell>
          <cell r="F5768">
            <v>698.47</v>
          </cell>
          <cell r="G5768">
            <v>0.7</v>
          </cell>
          <cell r="H5768">
            <v>1.19</v>
          </cell>
          <cell r="I5768">
            <v>4.5999999999999996</v>
          </cell>
          <cell r="J5768" t="str">
            <v xml:space="preserve"> </v>
          </cell>
          <cell r="K5768">
            <v>167</v>
          </cell>
          <cell r="L5768">
            <v>2.1600000000000001E-2</v>
          </cell>
          <cell r="M5768">
            <v>-19</v>
          </cell>
          <cell r="N5768">
            <v>18</v>
          </cell>
          <cell r="O5768">
            <v>1</v>
          </cell>
          <cell r="P5768">
            <v>31.535</v>
          </cell>
          <cell r="Q5768">
            <v>0</v>
          </cell>
          <cell r="R5768">
            <v>31.535</v>
          </cell>
        </row>
        <row r="5769">
          <cell r="A5769" t="str">
            <v xml:space="preserve">Таман.174 </v>
          </cell>
          <cell r="B5769" t="str">
            <v xml:space="preserve">Ставропольская 107/9 ж/д </v>
          </cell>
          <cell r="C5769" t="str">
            <v xml:space="preserve">ИТП Население </v>
          </cell>
          <cell r="D5769">
            <v>11709</v>
          </cell>
          <cell r="E5769">
            <v>50703</v>
          </cell>
          <cell r="F5769">
            <v>50703</v>
          </cell>
          <cell r="G5769">
            <v>0</v>
          </cell>
          <cell r="H5769">
            <v>1.19</v>
          </cell>
          <cell r="I5769">
            <v>4.5999999999999996</v>
          </cell>
          <cell r="J5769" t="str">
            <v xml:space="preserve">16 </v>
          </cell>
          <cell r="K5769">
            <v>167</v>
          </cell>
          <cell r="L5769">
            <v>0.86946000000000012</v>
          </cell>
          <cell r="M5769">
            <v>-19</v>
          </cell>
          <cell r="N5769">
            <v>18</v>
          </cell>
          <cell r="O5769">
            <v>1</v>
          </cell>
          <cell r="P5769">
            <v>1269.3920000000001</v>
          </cell>
          <cell r="Q5769">
            <v>1423.991</v>
          </cell>
          <cell r="R5769">
            <v>1423.991</v>
          </cell>
        </row>
        <row r="5770">
          <cell r="A5770" t="str">
            <v xml:space="preserve">Таман.174 </v>
          </cell>
          <cell r="B5770" t="str">
            <v xml:space="preserve">Ставропольская 107/9 цоколь </v>
          </cell>
          <cell r="C5770" t="str">
            <v xml:space="preserve">ИТП Население </v>
          </cell>
          <cell r="D5770">
            <v>1009.9</v>
          </cell>
          <cell r="E5770">
            <v>0</v>
          </cell>
          <cell r="F5770">
            <v>2982.53</v>
          </cell>
          <cell r="G5770">
            <v>0</v>
          </cell>
          <cell r="H5770">
            <v>1.19</v>
          </cell>
          <cell r="I5770">
            <v>4.5999999999999996</v>
          </cell>
          <cell r="J5770" t="str">
            <v xml:space="preserve">16 </v>
          </cell>
          <cell r="K5770">
            <v>167</v>
          </cell>
          <cell r="L5770">
            <v>3.6980000000000006E-2</v>
          </cell>
          <cell r="M5770">
            <v>-19</v>
          </cell>
          <cell r="N5770">
            <v>18</v>
          </cell>
          <cell r="O5770">
            <v>1</v>
          </cell>
          <cell r="P5770">
            <v>53.99</v>
          </cell>
          <cell r="Q5770">
            <v>122.821</v>
          </cell>
          <cell r="R5770">
            <v>122.821</v>
          </cell>
        </row>
        <row r="5771">
          <cell r="A5771" t="str">
            <v xml:space="preserve">Таман.174 </v>
          </cell>
          <cell r="B5771" t="str">
            <v xml:space="preserve">Таманская 156/1 неж пом </v>
          </cell>
          <cell r="C5771" t="str">
            <v xml:space="preserve">Прочие </v>
          </cell>
          <cell r="D5771">
            <v>283.7</v>
          </cell>
          <cell r="E5771">
            <v>851</v>
          </cell>
          <cell r="F5771">
            <v>851</v>
          </cell>
          <cell r="G5771">
            <v>0</v>
          </cell>
          <cell r="H5771">
            <v>1.19</v>
          </cell>
          <cell r="I5771">
            <v>4.5999999999999996</v>
          </cell>
          <cell r="J5771" t="str">
            <v xml:space="preserve"> </v>
          </cell>
          <cell r="K5771">
            <v>167</v>
          </cell>
          <cell r="L5771">
            <v>1.6830000000000001E-2</v>
          </cell>
          <cell r="M5771">
            <v>-19</v>
          </cell>
          <cell r="N5771">
            <v>18</v>
          </cell>
          <cell r="O5771">
            <v>1</v>
          </cell>
          <cell r="P5771">
            <v>24.571000000000002</v>
          </cell>
          <cell r="Q5771">
            <v>0</v>
          </cell>
          <cell r="R5771">
            <v>24.571000000000002</v>
          </cell>
        </row>
        <row r="5772">
          <cell r="A5772" t="str">
            <v xml:space="preserve">Таман.174 </v>
          </cell>
          <cell r="B5772" t="str">
            <v xml:space="preserve">Ставропольская 97 "Пятерочка" </v>
          </cell>
          <cell r="C5772" t="str">
            <v xml:space="preserve">Прочие </v>
          </cell>
          <cell r="D5772">
            <v>635.38</v>
          </cell>
          <cell r="E5772">
            <v>0</v>
          </cell>
          <cell r="F5772">
            <v>2224.75</v>
          </cell>
          <cell r="G5772">
            <v>0.372</v>
          </cell>
          <cell r="H5772">
            <v>1.19</v>
          </cell>
          <cell r="I5772">
            <v>4.5999999999999996</v>
          </cell>
          <cell r="J5772" t="str">
            <v xml:space="preserve"> </v>
          </cell>
          <cell r="K5772">
            <v>167</v>
          </cell>
          <cell r="L5772">
            <v>3.8390000000000001E-2</v>
          </cell>
          <cell r="M5772">
            <v>-19</v>
          </cell>
          <cell r="N5772">
            <v>18</v>
          </cell>
          <cell r="O5772">
            <v>1</v>
          </cell>
          <cell r="P5772">
            <v>56.048000000000002</v>
          </cell>
          <cell r="Q5772">
            <v>0</v>
          </cell>
          <cell r="R5772">
            <v>56.048000000000002</v>
          </cell>
        </row>
        <row r="5773">
          <cell r="A5773" t="str">
            <v xml:space="preserve">Таман.174 </v>
          </cell>
          <cell r="B5773" t="str">
            <v xml:space="preserve">Таманская 157 произ.пом.лит Б </v>
          </cell>
          <cell r="C5773" t="str">
            <v xml:space="preserve">Прочие </v>
          </cell>
          <cell r="D5773">
            <v>20.399999999999999</v>
          </cell>
          <cell r="E5773">
            <v>0</v>
          </cell>
          <cell r="F5773">
            <v>64.099999999999994</v>
          </cell>
          <cell r="G5773">
            <v>0.43</v>
          </cell>
          <cell r="H5773">
            <v>1.19</v>
          </cell>
          <cell r="I5773">
            <v>4.5999999999999996</v>
          </cell>
          <cell r="J5773" t="str">
            <v xml:space="preserve"> </v>
          </cell>
          <cell r="K5773">
            <v>167</v>
          </cell>
          <cell r="L5773">
            <v>1.279E-3</v>
          </cell>
          <cell r="M5773">
            <v>-19</v>
          </cell>
          <cell r="N5773">
            <v>18</v>
          </cell>
          <cell r="O5773">
            <v>1</v>
          </cell>
          <cell r="P5773">
            <v>1.8679999999999999</v>
          </cell>
          <cell r="Q5773">
            <v>0</v>
          </cell>
          <cell r="R5773">
            <v>1.8679999999999999</v>
          </cell>
        </row>
        <row r="5774">
          <cell r="A5774" t="str">
            <v xml:space="preserve">Таман.174 </v>
          </cell>
          <cell r="B5774" t="str">
            <v xml:space="preserve">Таманская 157 произ.помещ.лит А </v>
          </cell>
          <cell r="C5774" t="str">
            <v xml:space="preserve">Прочие </v>
          </cell>
          <cell r="D5774">
            <v>146.30000000000001</v>
          </cell>
          <cell r="E5774">
            <v>0</v>
          </cell>
          <cell r="F5774">
            <v>619.08000000000004</v>
          </cell>
          <cell r="G5774">
            <v>0.43</v>
          </cell>
          <cell r="H5774">
            <v>1.19</v>
          </cell>
          <cell r="I5774">
            <v>4.5999999999999996</v>
          </cell>
          <cell r="J5774" t="str">
            <v xml:space="preserve"> </v>
          </cell>
          <cell r="K5774">
            <v>167</v>
          </cell>
          <cell r="L5774">
            <v>1.1680999999999999E-2</v>
          </cell>
          <cell r="M5774">
            <v>-19</v>
          </cell>
          <cell r="N5774">
            <v>16</v>
          </cell>
          <cell r="O5774">
            <v>1</v>
          </cell>
          <cell r="P5774">
            <v>15.353999999999999</v>
          </cell>
          <cell r="Q5774">
            <v>0</v>
          </cell>
          <cell r="R5774">
            <v>15.353999999999999</v>
          </cell>
        </row>
        <row r="5775">
          <cell r="A5775" t="str">
            <v xml:space="preserve">Таман.174 </v>
          </cell>
          <cell r="B5775" t="str">
            <v xml:space="preserve">Таманская 174 ПОДКАЧКА </v>
          </cell>
          <cell r="C5775" t="str">
            <v xml:space="preserve">Прочие </v>
          </cell>
          <cell r="D5775">
            <v>14.46</v>
          </cell>
          <cell r="E5775">
            <v>0</v>
          </cell>
          <cell r="F5775">
            <v>65.08</v>
          </cell>
          <cell r="G5775">
            <v>1.05</v>
          </cell>
          <cell r="H5775">
            <v>1.19</v>
          </cell>
          <cell r="I5775">
            <v>4.5999999999999996</v>
          </cell>
          <cell r="J5775" t="str">
            <v xml:space="preserve"> </v>
          </cell>
          <cell r="K5775">
            <v>167</v>
          </cell>
          <cell r="L5775">
            <v>3.1700000000000001E-3</v>
          </cell>
          <cell r="M5775">
            <v>-19</v>
          </cell>
          <cell r="N5775">
            <v>18</v>
          </cell>
          <cell r="O5775">
            <v>1</v>
          </cell>
          <cell r="P5775">
            <v>4.6269999999999998</v>
          </cell>
          <cell r="Q5775">
            <v>0</v>
          </cell>
          <cell r="R5775">
            <v>4.6269999999999998</v>
          </cell>
        </row>
        <row r="5776">
          <cell r="A5776" t="str">
            <v xml:space="preserve">Таман.174 </v>
          </cell>
          <cell r="B5776" t="str">
            <v xml:space="preserve">Ставропольская 107 нежил.пом. </v>
          </cell>
          <cell r="C5776" t="str">
            <v xml:space="preserve">Прочие </v>
          </cell>
          <cell r="D5776">
            <v>82.91</v>
          </cell>
          <cell r="E5776">
            <v>0</v>
          </cell>
          <cell r="F5776">
            <v>373.12</v>
          </cell>
          <cell r="G5776">
            <v>0.42</v>
          </cell>
          <cell r="H5776">
            <v>1.19</v>
          </cell>
          <cell r="I5776">
            <v>4.5999999999999996</v>
          </cell>
          <cell r="J5776" t="str">
            <v xml:space="preserve"> </v>
          </cell>
          <cell r="K5776">
            <v>167</v>
          </cell>
          <cell r="L5776">
            <v>7.2000000000000007E-3</v>
          </cell>
          <cell r="M5776">
            <v>-19</v>
          </cell>
          <cell r="N5776">
            <v>18</v>
          </cell>
          <cell r="O5776">
            <v>1</v>
          </cell>
          <cell r="P5776">
            <v>10.510999999999999</v>
          </cell>
          <cell r="Q5776">
            <v>0</v>
          </cell>
          <cell r="R5776">
            <v>10.510999999999999</v>
          </cell>
        </row>
        <row r="5777">
          <cell r="A5777" t="str">
            <v xml:space="preserve">Таман.174 </v>
          </cell>
          <cell r="B5777" t="str">
            <v xml:space="preserve">Ставропольская 107\6 Миграцион.служба </v>
          </cell>
          <cell r="C5777" t="str">
            <v xml:space="preserve">Бюджет </v>
          </cell>
          <cell r="D5777">
            <v>104.07</v>
          </cell>
          <cell r="E5777">
            <v>0</v>
          </cell>
          <cell r="F5777">
            <v>468.31</v>
          </cell>
          <cell r="G5777">
            <v>0.44</v>
          </cell>
          <cell r="H5777">
            <v>1.19</v>
          </cell>
          <cell r="I5777">
            <v>4.5999999999999996</v>
          </cell>
          <cell r="J5777" t="str">
            <v xml:space="preserve"> </v>
          </cell>
          <cell r="K5777">
            <v>167</v>
          </cell>
          <cell r="L5777">
            <v>9.58E-3</v>
          </cell>
          <cell r="M5777">
            <v>-19</v>
          </cell>
          <cell r="N5777">
            <v>18</v>
          </cell>
          <cell r="O5777">
            <v>1</v>
          </cell>
          <cell r="P5777">
            <v>13.987</v>
          </cell>
          <cell r="Q5777">
            <v>0</v>
          </cell>
          <cell r="R5777">
            <v>13.987</v>
          </cell>
        </row>
        <row r="5778">
          <cell r="A5778" t="str">
            <v xml:space="preserve">Таман.174 </v>
          </cell>
          <cell r="B5778" t="str">
            <v xml:space="preserve">Ставропольская 123/2 Миграционн.служба </v>
          </cell>
          <cell r="C5778" t="str">
            <v xml:space="preserve">Бюджет </v>
          </cell>
          <cell r="D5778">
            <v>292.08999999999997</v>
          </cell>
          <cell r="E5778">
            <v>0</v>
          </cell>
          <cell r="F5778">
            <v>1314.41</v>
          </cell>
          <cell r="G5778">
            <v>0.42</v>
          </cell>
          <cell r="H5778">
            <v>1.19</v>
          </cell>
          <cell r="I5778">
            <v>4.5999999999999996</v>
          </cell>
          <cell r="J5778" t="str">
            <v xml:space="preserve"> </v>
          </cell>
          <cell r="K5778">
            <v>167</v>
          </cell>
          <cell r="L5778">
            <v>2.5730000000000003E-2</v>
          </cell>
          <cell r="M5778">
            <v>-19</v>
          </cell>
          <cell r="N5778">
            <v>18</v>
          </cell>
          <cell r="O5778">
            <v>1</v>
          </cell>
          <cell r="P5778">
            <v>37.566000000000003</v>
          </cell>
          <cell r="Q5778">
            <v>0</v>
          </cell>
          <cell r="R5778">
            <v>37.566000000000003</v>
          </cell>
        </row>
        <row r="5779">
          <cell r="A5779" t="str">
            <v xml:space="preserve">Таман.174 </v>
          </cell>
          <cell r="B5779" t="str">
            <v xml:space="preserve">Ставропольская 107 ГРП </v>
          </cell>
          <cell r="C5779" t="str">
            <v xml:space="preserve">Прочие </v>
          </cell>
          <cell r="D5779">
            <v>11.99</v>
          </cell>
          <cell r="E5779">
            <v>0</v>
          </cell>
          <cell r="F5779">
            <v>52.05</v>
          </cell>
          <cell r="G5779">
            <v>0.7</v>
          </cell>
          <cell r="H5779">
            <v>1.19</v>
          </cell>
          <cell r="I5779">
            <v>4.5999999999999996</v>
          </cell>
          <cell r="J5779" t="str">
            <v xml:space="preserve"> </v>
          </cell>
          <cell r="K5779">
            <v>167</v>
          </cell>
          <cell r="L5779">
            <v>1.6100000000000001E-3</v>
          </cell>
          <cell r="M5779">
            <v>-19</v>
          </cell>
          <cell r="N5779">
            <v>18</v>
          </cell>
          <cell r="O5779">
            <v>1</v>
          </cell>
          <cell r="P5779">
            <v>2.351</v>
          </cell>
          <cell r="Q5779">
            <v>0</v>
          </cell>
          <cell r="R5779">
            <v>2.351</v>
          </cell>
        </row>
        <row r="5780">
          <cell r="A5780" t="str">
            <v xml:space="preserve">Итого по котельной </v>
          </cell>
          <cell r="B5780" t="str">
            <v xml:space="preserve">собственное ---------------------------- </v>
          </cell>
          <cell r="C5780" t="str">
            <v xml:space="preserve">По всем группам </v>
          </cell>
          <cell r="D5780">
            <v>130766.79999999999</v>
          </cell>
          <cell r="E5780">
            <v>495052</v>
          </cell>
          <cell r="F5780">
            <v>543438.74</v>
          </cell>
          <cell r="H5780">
            <v>1.19</v>
          </cell>
          <cell r="L5780">
            <v>9.4178379999999997</v>
          </cell>
          <cell r="P5780">
            <v>13762.804</v>
          </cell>
          <cell r="Q5780">
            <v>12403.250999999998</v>
          </cell>
          <cell r="R5780">
            <v>14846.201999999997</v>
          </cell>
        </row>
        <row r="5781">
          <cell r="A5781" t="str">
            <v xml:space="preserve"> </v>
          </cell>
          <cell r="B5781" t="str">
            <v xml:space="preserve"> </v>
          </cell>
          <cell r="C5781" t="str">
            <v xml:space="preserve">Бюджет </v>
          </cell>
          <cell r="D5781">
            <v>6238.37</v>
          </cell>
          <cell r="E5781">
            <v>5424</v>
          </cell>
          <cell r="F5781">
            <v>25608.32</v>
          </cell>
          <cell r="H5781">
            <v>1.19</v>
          </cell>
          <cell r="L5781">
            <v>0.44788899999999998</v>
          </cell>
          <cell r="P5781">
            <v>687.61099999999999</v>
          </cell>
          <cell r="Q5781">
            <v>0</v>
          </cell>
          <cell r="R5781">
            <v>687.61099999999999</v>
          </cell>
        </row>
        <row r="5782">
          <cell r="A5782" t="str">
            <v xml:space="preserve"> </v>
          </cell>
          <cell r="B5782" t="str">
            <v xml:space="preserve"> </v>
          </cell>
          <cell r="C5782" t="str">
            <v xml:space="preserve">"Население" в т.ч. "Жилзаказчик" </v>
          </cell>
          <cell r="D5782">
            <v>70452.429999999993</v>
          </cell>
          <cell r="E5782">
            <v>305195</v>
          </cell>
          <cell r="F5782">
            <v>290898.90000000002</v>
          </cell>
          <cell r="H5782">
            <v>1.19</v>
          </cell>
          <cell r="L5782">
            <v>5.1638970000000004</v>
          </cell>
          <cell r="P5782">
            <v>7539.1720000000014</v>
          </cell>
          <cell r="Q5782">
            <v>7982.9409999999989</v>
          </cell>
          <cell r="R5782">
            <v>7982.9409999999989</v>
          </cell>
        </row>
        <row r="5783">
          <cell r="A5783" t="str">
            <v xml:space="preserve"> </v>
          </cell>
          <cell r="B5783" t="str">
            <v xml:space="preserve"> </v>
          </cell>
          <cell r="C5783" t="str">
            <v xml:space="preserve">Жилзаказчик </v>
          </cell>
          <cell r="D5783">
            <v>44848.329999999987</v>
          </cell>
          <cell r="E5783">
            <v>181492</v>
          </cell>
          <cell r="F5783">
            <v>175362.63</v>
          </cell>
          <cell r="H5783">
            <v>1.19</v>
          </cell>
          <cell r="L5783">
            <v>3.3355270000000004</v>
          </cell>
          <cell r="P5783">
            <v>4869.7940000000017</v>
          </cell>
          <cell r="Q5783">
            <v>4855.3999999999987</v>
          </cell>
          <cell r="R5783">
            <v>4855.3999999999987</v>
          </cell>
        </row>
        <row r="5784">
          <cell r="A5784" t="str">
            <v xml:space="preserve"> </v>
          </cell>
          <cell r="B5784" t="str">
            <v xml:space="preserve"> </v>
          </cell>
          <cell r="C5784" t="str">
            <v xml:space="preserve">Прочие </v>
          </cell>
          <cell r="D5784">
            <v>17729.300000000003</v>
          </cell>
          <cell r="E5784">
            <v>31028</v>
          </cell>
          <cell r="F5784">
            <v>70543.990000000005</v>
          </cell>
          <cell r="H5784">
            <v>1.19</v>
          </cell>
          <cell r="L5784">
            <v>1.2165059999999999</v>
          </cell>
          <cell r="P5784">
            <v>1755.34</v>
          </cell>
          <cell r="Q5784">
            <v>0</v>
          </cell>
          <cell r="R5784">
            <v>1755.34</v>
          </cell>
        </row>
        <row r="5785">
          <cell r="A5785" t="str">
            <v xml:space="preserve"> </v>
          </cell>
          <cell r="B5785" t="str">
            <v xml:space="preserve"> </v>
          </cell>
          <cell r="C5785" t="str">
            <v xml:space="preserve">ИТП Население </v>
          </cell>
          <cell r="D5785">
            <v>36346.700000000004</v>
          </cell>
          <cell r="E5785">
            <v>153405</v>
          </cell>
          <cell r="F5785">
            <v>156387.53</v>
          </cell>
          <cell r="H5785">
            <v>1.19</v>
          </cell>
          <cell r="L5785">
            <v>2.5895459999999999</v>
          </cell>
          <cell r="P5785">
            <v>3780.6809999999996</v>
          </cell>
          <cell r="Q5785">
            <v>4420.3099999999995</v>
          </cell>
          <cell r="R5785">
            <v>4420.3099999999995</v>
          </cell>
        </row>
        <row r="5786">
          <cell r="A5786" t="str">
            <v>Тепловые потери в наружных сетях потребителей</v>
          </cell>
          <cell r="H5786">
            <v>1.19</v>
          </cell>
        </row>
        <row r="5787">
          <cell r="A5787" t="str">
            <v xml:space="preserve">Темрюкс.60 </v>
          </cell>
          <cell r="B5787" t="str">
            <v xml:space="preserve">Крымская 65 ж/д </v>
          </cell>
          <cell r="C5787" t="str">
            <v xml:space="preserve">Население </v>
          </cell>
          <cell r="D5787">
            <v>2803.1</v>
          </cell>
          <cell r="E5787">
            <v>7736</v>
          </cell>
          <cell r="F5787">
            <v>12445</v>
          </cell>
          <cell r="G5787">
            <v>0.3755</v>
          </cell>
          <cell r="H5787">
            <v>1.19</v>
          </cell>
          <cell r="I5787">
            <v>4.5999999999999996</v>
          </cell>
          <cell r="J5787" t="str">
            <v xml:space="preserve">5 </v>
          </cell>
          <cell r="K5787">
            <v>167</v>
          </cell>
          <cell r="L5787">
            <v>0.19301000000000001</v>
          </cell>
          <cell r="M5787">
            <v>-19</v>
          </cell>
          <cell r="N5787">
            <v>18</v>
          </cell>
          <cell r="O5787">
            <v>1</v>
          </cell>
          <cell r="P5787">
            <v>281.791</v>
          </cell>
          <cell r="Q5787">
            <v>278.91800000000001</v>
          </cell>
          <cell r="R5787">
            <v>278.91800000000001</v>
          </cell>
        </row>
        <row r="5788">
          <cell r="A5788" t="str">
            <v xml:space="preserve">Темрюкс.60 </v>
          </cell>
          <cell r="B5788" t="str">
            <v xml:space="preserve">Крымская 63 ж/д </v>
          </cell>
          <cell r="C5788" t="str">
            <v xml:space="preserve">Население </v>
          </cell>
          <cell r="D5788">
            <v>2551.3000000000002</v>
          </cell>
          <cell r="E5788">
            <v>9431</v>
          </cell>
          <cell r="F5788">
            <v>9387.1440000000002</v>
          </cell>
          <cell r="G5788">
            <v>0.37570000000000003</v>
          </cell>
          <cell r="H5788">
            <v>1.19</v>
          </cell>
          <cell r="I5788">
            <v>4.5999999999999996</v>
          </cell>
          <cell r="J5788" t="str">
            <v xml:space="preserve">5 </v>
          </cell>
          <cell r="K5788">
            <v>167</v>
          </cell>
          <cell r="L5788">
            <v>0.16359499999999999</v>
          </cell>
          <cell r="M5788">
            <v>-19</v>
          </cell>
          <cell r="N5788">
            <v>18</v>
          </cell>
          <cell r="O5788">
            <v>1</v>
          </cell>
          <cell r="P5788">
            <v>238.845</v>
          </cell>
          <cell r="Q5788">
            <v>253.86099999999999</v>
          </cell>
          <cell r="R5788">
            <v>253.86099999999999</v>
          </cell>
        </row>
        <row r="5789">
          <cell r="A5789" t="str">
            <v xml:space="preserve">Темрюкс.60 </v>
          </cell>
          <cell r="B5789" t="str">
            <v xml:space="preserve">Темрюкская 58 Додыханов Т.И. </v>
          </cell>
          <cell r="C5789" t="str">
            <v xml:space="preserve">Население </v>
          </cell>
          <cell r="D5789">
            <v>175.4</v>
          </cell>
          <cell r="E5789">
            <v>0</v>
          </cell>
          <cell r="F5789">
            <v>725.9</v>
          </cell>
          <cell r="G5789">
            <v>0</v>
          </cell>
          <cell r="H5789">
            <v>1.19</v>
          </cell>
          <cell r="I5789">
            <v>4.5999999999999996</v>
          </cell>
          <cell r="J5789" t="str">
            <v xml:space="preserve">5 </v>
          </cell>
          <cell r="K5789">
            <v>167</v>
          </cell>
          <cell r="L5789">
            <v>6.5000000000000006E-3</v>
          </cell>
          <cell r="M5789">
            <v>-19</v>
          </cell>
          <cell r="N5789">
            <v>18</v>
          </cell>
          <cell r="O5789">
            <v>1</v>
          </cell>
          <cell r="P5789">
            <v>9.49</v>
          </cell>
          <cell r="Q5789">
            <v>17.452000000000002</v>
          </cell>
          <cell r="R5789">
            <v>17.452000000000002</v>
          </cell>
        </row>
        <row r="5790">
          <cell r="A5790" t="str">
            <v xml:space="preserve">Темрюкс.60 </v>
          </cell>
          <cell r="B5790" t="str">
            <v xml:space="preserve">Темрюкская 58 ж/д </v>
          </cell>
          <cell r="C5790" t="str">
            <v xml:space="preserve">Население </v>
          </cell>
          <cell r="D5790">
            <v>2806.9</v>
          </cell>
          <cell r="E5790">
            <v>9979</v>
          </cell>
          <cell r="F5790">
            <v>9973.65</v>
          </cell>
          <cell r="G5790">
            <v>0.39</v>
          </cell>
          <cell r="H5790">
            <v>1.19</v>
          </cell>
          <cell r="I5790">
            <v>4.5999999999999996</v>
          </cell>
          <cell r="J5790" t="str">
            <v xml:space="preserve">5 </v>
          </cell>
          <cell r="K5790">
            <v>167</v>
          </cell>
          <cell r="L5790">
            <v>0.178119</v>
          </cell>
          <cell r="M5790">
            <v>-19</v>
          </cell>
          <cell r="N5790">
            <v>18</v>
          </cell>
          <cell r="O5790">
            <v>1</v>
          </cell>
          <cell r="P5790">
            <v>260.04899999999998</v>
          </cell>
          <cell r="Q5790">
            <v>279.29500000000002</v>
          </cell>
          <cell r="R5790">
            <v>279.29500000000002</v>
          </cell>
        </row>
        <row r="5791">
          <cell r="A5791" t="str">
            <v xml:space="preserve">Темрюкс.60 </v>
          </cell>
          <cell r="B5791" t="str">
            <v xml:space="preserve">Темрюкская 58 кв.65,66,67 </v>
          </cell>
          <cell r="C5791" t="str">
            <v xml:space="preserve">Население </v>
          </cell>
          <cell r="D5791">
            <v>213.3</v>
          </cell>
          <cell r="E5791">
            <v>965</v>
          </cell>
          <cell r="F5791">
            <v>959.74</v>
          </cell>
          <cell r="G5791">
            <v>0.39</v>
          </cell>
          <cell r="H5791">
            <v>1.19</v>
          </cell>
          <cell r="I5791">
            <v>4.5999999999999996</v>
          </cell>
          <cell r="J5791" t="str">
            <v xml:space="preserve">5 </v>
          </cell>
          <cell r="K5791">
            <v>167</v>
          </cell>
          <cell r="L5791">
            <v>1.7140000000000002E-2</v>
          </cell>
          <cell r="M5791">
            <v>-19</v>
          </cell>
          <cell r="N5791">
            <v>18</v>
          </cell>
          <cell r="O5791">
            <v>1</v>
          </cell>
          <cell r="P5791">
            <v>25.024999999999999</v>
          </cell>
          <cell r="Q5791">
            <v>21.222000000000001</v>
          </cell>
          <cell r="R5791">
            <v>21.222000000000001</v>
          </cell>
        </row>
        <row r="5792">
          <cell r="A5792" t="str">
            <v xml:space="preserve">Темрюкс.60 </v>
          </cell>
          <cell r="B5792" t="str">
            <v xml:space="preserve">Темрюкская 60 ж/д </v>
          </cell>
          <cell r="C5792" t="str">
            <v xml:space="preserve">Население </v>
          </cell>
          <cell r="D5792">
            <v>4535.3999999999996</v>
          </cell>
          <cell r="E5792">
            <v>14539</v>
          </cell>
          <cell r="F5792">
            <v>18874.95</v>
          </cell>
          <cell r="G5792">
            <v>0.37</v>
          </cell>
          <cell r="H5792">
            <v>1.19</v>
          </cell>
          <cell r="I5792">
            <v>4.5999999999999996</v>
          </cell>
          <cell r="J5792" t="str">
            <v xml:space="preserve">5 </v>
          </cell>
          <cell r="K5792">
            <v>167</v>
          </cell>
          <cell r="L5792">
            <v>0.32214100000000001</v>
          </cell>
          <cell r="M5792">
            <v>-19</v>
          </cell>
          <cell r="N5792">
            <v>18</v>
          </cell>
          <cell r="O5792">
            <v>1</v>
          </cell>
          <cell r="P5792">
            <v>470.31799999999998</v>
          </cell>
          <cell r="Q5792">
            <v>451.286</v>
          </cell>
          <cell r="R5792">
            <v>451.286</v>
          </cell>
        </row>
        <row r="5793">
          <cell r="A5793" t="str">
            <v xml:space="preserve">Темрюкс.60 </v>
          </cell>
          <cell r="B5793" t="str">
            <v xml:space="preserve">Темрюкская 65 ж/д </v>
          </cell>
          <cell r="C5793" t="str">
            <v xml:space="preserve">Население </v>
          </cell>
          <cell r="D5793">
            <v>6096.9</v>
          </cell>
          <cell r="E5793">
            <v>25137</v>
          </cell>
          <cell r="F5793">
            <v>25131.75</v>
          </cell>
          <cell r="G5793">
            <v>0.37</v>
          </cell>
          <cell r="H5793">
            <v>1.19</v>
          </cell>
          <cell r="I5793">
            <v>4.5999999999999996</v>
          </cell>
          <cell r="J5793" t="str">
            <v xml:space="preserve">5 </v>
          </cell>
          <cell r="K5793">
            <v>167</v>
          </cell>
          <cell r="L5793">
            <v>0.43134000000000006</v>
          </cell>
          <cell r="M5793">
            <v>-19</v>
          </cell>
          <cell r="N5793">
            <v>18</v>
          </cell>
          <cell r="O5793">
            <v>1</v>
          </cell>
          <cell r="P5793">
            <v>629.74699999999996</v>
          </cell>
          <cell r="Q5793">
            <v>606.66099999999994</v>
          </cell>
          <cell r="R5793">
            <v>606.66099999999994</v>
          </cell>
        </row>
        <row r="5794">
          <cell r="A5794" t="str">
            <v xml:space="preserve">Темрюкс.60 </v>
          </cell>
          <cell r="B5794" t="str">
            <v xml:space="preserve">К Партизан 161/3 ж/д </v>
          </cell>
          <cell r="C5794" t="str">
            <v xml:space="preserve">Население </v>
          </cell>
          <cell r="D5794">
            <v>6111.6</v>
          </cell>
          <cell r="E5794">
            <v>23400</v>
          </cell>
          <cell r="F5794">
            <v>23394.89</v>
          </cell>
          <cell r="G5794">
            <v>0.37</v>
          </cell>
          <cell r="H5794">
            <v>1.19</v>
          </cell>
          <cell r="I5794">
            <v>4.5999999999999996</v>
          </cell>
          <cell r="J5794" t="str">
            <v xml:space="preserve">5 </v>
          </cell>
          <cell r="K5794">
            <v>167</v>
          </cell>
          <cell r="L5794">
            <v>0.40153000000000005</v>
          </cell>
          <cell r="M5794">
            <v>-19</v>
          </cell>
          <cell r="N5794">
            <v>18</v>
          </cell>
          <cell r="O5794">
            <v>1</v>
          </cell>
          <cell r="P5794">
            <v>586.22500000000002</v>
          </cell>
          <cell r="Q5794">
            <v>608.125</v>
          </cell>
          <cell r="R5794">
            <v>608.125</v>
          </cell>
        </row>
        <row r="5795">
          <cell r="A5795" t="str">
            <v xml:space="preserve">Темрюкс.60 </v>
          </cell>
          <cell r="B5795" t="str">
            <v xml:space="preserve">К Партизан 161/3 кв.52 пристройка </v>
          </cell>
          <cell r="C5795" t="str">
            <v xml:space="preserve">Население </v>
          </cell>
          <cell r="D5795">
            <v>49.9</v>
          </cell>
          <cell r="E5795">
            <v>224</v>
          </cell>
          <cell r="F5795">
            <v>224.32</v>
          </cell>
          <cell r="G5795">
            <v>0.37</v>
          </cell>
          <cell r="H5795">
            <v>1.19</v>
          </cell>
          <cell r="I5795">
            <v>4.5999999999999996</v>
          </cell>
          <cell r="J5795" t="str">
            <v xml:space="preserve">5 </v>
          </cell>
          <cell r="K5795">
            <v>167</v>
          </cell>
          <cell r="L5795">
            <v>3.8500000000000001E-3</v>
          </cell>
          <cell r="M5795">
            <v>-19</v>
          </cell>
          <cell r="N5795">
            <v>18</v>
          </cell>
          <cell r="O5795">
            <v>1</v>
          </cell>
          <cell r="P5795">
            <v>5.6219999999999999</v>
          </cell>
          <cell r="Q5795">
            <v>4.9640000000000004</v>
          </cell>
          <cell r="R5795">
            <v>4.9640000000000004</v>
          </cell>
        </row>
        <row r="5796">
          <cell r="A5796" t="str">
            <v xml:space="preserve">Темрюкс.60 </v>
          </cell>
          <cell r="B5796" t="str">
            <v xml:space="preserve">Крымская 65 кв.69 </v>
          </cell>
          <cell r="C5796" t="str">
            <v xml:space="preserve">Население </v>
          </cell>
          <cell r="D5796">
            <v>64.599999999999994</v>
          </cell>
          <cell r="E5796">
            <v>265</v>
          </cell>
          <cell r="F5796">
            <v>260.20999999999998</v>
          </cell>
          <cell r="G5796">
            <v>0.41</v>
          </cell>
          <cell r="H5796">
            <v>1.19</v>
          </cell>
          <cell r="I5796">
            <v>4.5999999999999996</v>
          </cell>
          <cell r="J5796" t="str">
            <v xml:space="preserve">5 </v>
          </cell>
          <cell r="K5796">
            <v>167</v>
          </cell>
          <cell r="L5796">
            <v>4.9849999999999998E-3</v>
          </cell>
          <cell r="M5796">
            <v>-19</v>
          </cell>
          <cell r="N5796">
            <v>18</v>
          </cell>
          <cell r="O5796">
            <v>1</v>
          </cell>
          <cell r="P5796">
            <v>7.2789999999999999</v>
          </cell>
          <cell r="Q5796">
            <v>6.4290000000000003</v>
          </cell>
          <cell r="R5796">
            <v>6.4290000000000003</v>
          </cell>
        </row>
        <row r="5797">
          <cell r="A5797" t="str">
            <v xml:space="preserve">Темрюкс.60 </v>
          </cell>
          <cell r="B5797" t="str">
            <v xml:space="preserve">Крымская 65 кв.68 </v>
          </cell>
          <cell r="C5797" t="str">
            <v xml:space="preserve">Население </v>
          </cell>
          <cell r="D5797">
            <v>47.7</v>
          </cell>
          <cell r="E5797">
            <v>155</v>
          </cell>
          <cell r="F5797">
            <v>155.03</v>
          </cell>
          <cell r="G5797">
            <v>0.41</v>
          </cell>
          <cell r="H5797">
            <v>1.19</v>
          </cell>
          <cell r="I5797">
            <v>4.5999999999999996</v>
          </cell>
          <cell r="J5797" t="str">
            <v xml:space="preserve">5 </v>
          </cell>
          <cell r="K5797">
            <v>167</v>
          </cell>
          <cell r="L5797">
            <v>2.9700000000000004E-3</v>
          </cell>
          <cell r="M5797">
            <v>-19</v>
          </cell>
          <cell r="N5797">
            <v>18</v>
          </cell>
          <cell r="O5797">
            <v>1</v>
          </cell>
          <cell r="P5797">
            <v>4.3369999999999997</v>
          </cell>
          <cell r="Q5797">
            <v>4.7480000000000002</v>
          </cell>
          <cell r="R5797">
            <v>4.7480000000000002</v>
          </cell>
        </row>
        <row r="5798">
          <cell r="A5798" t="str">
            <v xml:space="preserve">Темрюкс.60 </v>
          </cell>
          <cell r="B5798" t="str">
            <v xml:space="preserve">Крымская 65 адм.зд. </v>
          </cell>
          <cell r="C5798" t="str">
            <v xml:space="preserve">Прочие </v>
          </cell>
          <cell r="D5798">
            <v>81.5</v>
          </cell>
          <cell r="E5798">
            <v>706</v>
          </cell>
          <cell r="F5798">
            <v>295.25</v>
          </cell>
          <cell r="G5798">
            <v>0.38</v>
          </cell>
          <cell r="H5798">
            <v>1.19</v>
          </cell>
          <cell r="I5798">
            <v>4.5999999999999996</v>
          </cell>
          <cell r="J5798" t="str">
            <v xml:space="preserve"> </v>
          </cell>
          <cell r="K5798">
            <v>167</v>
          </cell>
          <cell r="L5798">
            <v>5.1500000000000001E-3</v>
          </cell>
          <cell r="M5798">
            <v>-19</v>
          </cell>
          <cell r="N5798">
            <v>18</v>
          </cell>
          <cell r="O5798">
            <v>1</v>
          </cell>
          <cell r="P5798">
            <v>7.5190000000000001</v>
          </cell>
          <cell r="Q5798">
            <v>0</v>
          </cell>
          <cell r="R5798">
            <v>7.5190000000000001</v>
          </cell>
        </row>
        <row r="5799">
          <cell r="A5799" t="str">
            <v xml:space="preserve">Темрюкс.60 </v>
          </cell>
          <cell r="B5799" t="str">
            <v xml:space="preserve">Крымская 63 учебные классы </v>
          </cell>
          <cell r="C5799" t="str">
            <v xml:space="preserve">Прочие </v>
          </cell>
          <cell r="D5799">
            <v>664.2</v>
          </cell>
          <cell r="E5799">
            <v>3006</v>
          </cell>
          <cell r="F5799">
            <v>2962.6190000000001</v>
          </cell>
          <cell r="G5799">
            <v>0.37570000000000003</v>
          </cell>
          <cell r="H5799">
            <v>1.19</v>
          </cell>
          <cell r="I5799">
            <v>4.5999999999999996</v>
          </cell>
          <cell r="J5799" t="str">
            <v xml:space="preserve"> </v>
          </cell>
          <cell r="K5799">
            <v>167</v>
          </cell>
          <cell r="L5799">
            <v>5.1288E-2</v>
          </cell>
          <cell r="M5799">
            <v>-19</v>
          </cell>
          <cell r="N5799">
            <v>18</v>
          </cell>
          <cell r="O5799">
            <v>1</v>
          </cell>
          <cell r="P5799">
            <v>74.88</v>
          </cell>
          <cell r="Q5799">
            <v>0</v>
          </cell>
          <cell r="R5799">
            <v>74.88</v>
          </cell>
        </row>
        <row r="5800">
          <cell r="A5800" t="str">
            <v xml:space="preserve">Темрюкс.60 </v>
          </cell>
          <cell r="B5800" t="str">
            <v xml:space="preserve">Крымская 67 д/с 203 </v>
          </cell>
          <cell r="C5800" t="str">
            <v xml:space="preserve">Прочие </v>
          </cell>
          <cell r="D5800">
            <v>1204.07</v>
          </cell>
          <cell r="E5800">
            <v>8420</v>
          </cell>
          <cell r="F5800">
            <v>8484.2260000000006</v>
          </cell>
          <cell r="G5800">
            <v>0.34</v>
          </cell>
          <cell r="H5800">
            <v>1.19</v>
          </cell>
          <cell r="I5800">
            <v>4.5999999999999996</v>
          </cell>
          <cell r="J5800" t="str">
            <v xml:space="preserve"> </v>
          </cell>
          <cell r="K5800">
            <v>167</v>
          </cell>
          <cell r="L5800">
            <v>0.134326</v>
          </cell>
          <cell r="M5800">
            <v>-19</v>
          </cell>
          <cell r="N5800">
            <v>20</v>
          </cell>
          <cell r="O5800">
            <v>1</v>
          </cell>
          <cell r="P5800">
            <v>213.666</v>
          </cell>
          <cell r="Q5800">
            <v>0</v>
          </cell>
          <cell r="R5800">
            <v>213.666</v>
          </cell>
        </row>
        <row r="5801">
          <cell r="A5801" t="str">
            <v xml:space="preserve">Темрюкс.60 </v>
          </cell>
          <cell r="B5801" t="str">
            <v xml:space="preserve">Темрюкская 58 маг-н </v>
          </cell>
          <cell r="C5801" t="str">
            <v xml:space="preserve">Прочие </v>
          </cell>
          <cell r="D5801">
            <v>112.98</v>
          </cell>
          <cell r="E5801">
            <v>0</v>
          </cell>
          <cell r="F5801">
            <v>553.29</v>
          </cell>
          <cell r="G5801">
            <v>0.39</v>
          </cell>
          <cell r="H5801">
            <v>1.19</v>
          </cell>
          <cell r="I5801">
            <v>4.5999999999999996</v>
          </cell>
          <cell r="J5801" t="str">
            <v xml:space="preserve"> </v>
          </cell>
          <cell r="K5801">
            <v>167</v>
          </cell>
          <cell r="L5801">
            <v>9.0800000000000013E-3</v>
          </cell>
          <cell r="M5801">
            <v>-19</v>
          </cell>
          <cell r="N5801">
            <v>15</v>
          </cell>
          <cell r="O5801">
            <v>1</v>
          </cell>
          <cell r="P5801">
            <v>11.215</v>
          </cell>
          <cell r="Q5801">
            <v>0</v>
          </cell>
          <cell r="R5801">
            <v>11.215</v>
          </cell>
        </row>
        <row r="5802">
          <cell r="A5802" t="str">
            <v xml:space="preserve">Темрюкс.60 </v>
          </cell>
          <cell r="B5802" t="str">
            <v xml:space="preserve">Сочинская 23 </v>
          </cell>
          <cell r="C5802" t="str">
            <v xml:space="preserve">Жилзаказчик </v>
          </cell>
          <cell r="D5802">
            <v>4463.5</v>
          </cell>
          <cell r="E5802">
            <v>16708</v>
          </cell>
          <cell r="F5802">
            <v>16749.900000000001</v>
          </cell>
          <cell r="G5802">
            <v>0.37</v>
          </cell>
          <cell r="H5802">
            <v>1.19</v>
          </cell>
          <cell r="I5802">
            <v>4.5999999999999996</v>
          </cell>
          <cell r="J5802" t="str">
            <v xml:space="preserve">5 </v>
          </cell>
          <cell r="K5802">
            <v>167</v>
          </cell>
          <cell r="L5802">
            <v>0.28748099999999999</v>
          </cell>
          <cell r="M5802">
            <v>-19</v>
          </cell>
          <cell r="N5802">
            <v>18</v>
          </cell>
          <cell r="O5802">
            <v>1</v>
          </cell>
          <cell r="P5802">
            <v>418.54</v>
          </cell>
          <cell r="Q5802">
            <v>442.96699999999998</v>
          </cell>
          <cell r="R5802">
            <v>442.96699999999998</v>
          </cell>
        </row>
        <row r="5803">
          <cell r="A5803" t="str">
            <v xml:space="preserve">Темрюкс.60 </v>
          </cell>
          <cell r="B5803" t="str">
            <v xml:space="preserve">Сочинская 25 </v>
          </cell>
          <cell r="C5803" t="str">
            <v xml:space="preserve">Жилзаказчик </v>
          </cell>
          <cell r="D5803">
            <v>3153.1</v>
          </cell>
          <cell r="E5803">
            <v>12994</v>
          </cell>
          <cell r="F5803">
            <v>13007.8</v>
          </cell>
          <cell r="G5803">
            <v>0.37</v>
          </cell>
          <cell r="H5803">
            <v>1.19</v>
          </cell>
          <cell r="I5803">
            <v>4.5999999999999996</v>
          </cell>
          <cell r="J5803" t="str">
            <v xml:space="preserve">5 </v>
          </cell>
          <cell r="K5803">
            <v>167</v>
          </cell>
          <cell r="L5803">
            <v>0.22325499999999998</v>
          </cell>
          <cell r="M5803">
            <v>-19</v>
          </cell>
          <cell r="N5803">
            <v>18</v>
          </cell>
          <cell r="O5803">
            <v>1</v>
          </cell>
          <cell r="P5803">
            <v>325.476</v>
          </cell>
          <cell r="Q5803">
            <v>313.27499999999998</v>
          </cell>
          <cell r="R5803">
            <v>313.27499999999998</v>
          </cell>
        </row>
        <row r="5804">
          <cell r="A5804" t="str">
            <v xml:space="preserve">Темрюкс.60 </v>
          </cell>
          <cell r="B5804" t="str">
            <v xml:space="preserve">Темрюкская 62 ПОДКАЧКА </v>
          </cell>
          <cell r="C5804" t="str">
            <v xml:space="preserve">Прочие </v>
          </cell>
          <cell r="D5804">
            <v>9.36</v>
          </cell>
          <cell r="E5804">
            <v>0</v>
          </cell>
          <cell r="F5804">
            <v>32.770000000000003</v>
          </cell>
          <cell r="G5804">
            <v>1.05</v>
          </cell>
          <cell r="H5804">
            <v>1.19</v>
          </cell>
          <cell r="I5804">
            <v>4.5999999999999996</v>
          </cell>
          <cell r="J5804" t="str">
            <v xml:space="preserve"> </v>
          </cell>
          <cell r="K5804">
            <v>167</v>
          </cell>
          <cell r="L5804">
            <v>1.5200000000000001E-3</v>
          </cell>
          <cell r="M5804">
            <v>-19</v>
          </cell>
          <cell r="N5804">
            <v>18</v>
          </cell>
          <cell r="O5804">
            <v>1</v>
          </cell>
          <cell r="P5804">
            <v>2.2189999999999999</v>
          </cell>
          <cell r="Q5804">
            <v>0</v>
          </cell>
          <cell r="R5804">
            <v>2.2189999999999999</v>
          </cell>
        </row>
        <row r="5805">
          <cell r="A5805" t="str">
            <v xml:space="preserve">Итого по котельной </v>
          </cell>
          <cell r="B5805" t="str">
            <v xml:space="preserve">собственное ---------------------------- </v>
          </cell>
          <cell r="C5805" t="str">
            <v xml:space="preserve">По всем группам </v>
          </cell>
          <cell r="D5805">
            <v>35144.81</v>
          </cell>
          <cell r="E5805">
            <v>133731</v>
          </cell>
          <cell r="F5805">
            <v>143618.43900000001</v>
          </cell>
          <cell r="H5805">
            <v>1.19</v>
          </cell>
          <cell r="L5805">
            <v>2.4372799999999999</v>
          </cell>
          <cell r="P5805">
            <v>3573.8879999999995</v>
          </cell>
          <cell r="Q5805">
            <v>3289.2030000000004</v>
          </cell>
          <cell r="R5805">
            <v>3598.7020000000002</v>
          </cell>
        </row>
        <row r="5806">
          <cell r="A5806" t="str">
            <v xml:space="preserve"> </v>
          </cell>
          <cell r="B5806" t="str">
            <v xml:space="preserve"> </v>
          </cell>
          <cell r="C5806" t="str">
            <v xml:space="preserve">"Население" в т.ч. "Жилзаказчик" </v>
          </cell>
          <cell r="D5806">
            <v>33072.699999999997</v>
          </cell>
          <cell r="E5806">
            <v>121599</v>
          </cell>
          <cell r="F5806">
            <v>131290.28400000001</v>
          </cell>
          <cell r="H5806">
            <v>1.19</v>
          </cell>
          <cell r="L5806">
            <v>2.235916</v>
          </cell>
          <cell r="P5806">
            <v>3264.3889999999997</v>
          </cell>
          <cell r="Q5806">
            <v>3289.2030000000004</v>
          </cell>
          <cell r="R5806">
            <v>3289.2030000000004</v>
          </cell>
        </row>
        <row r="5807">
          <cell r="A5807" t="str">
            <v xml:space="preserve"> </v>
          </cell>
          <cell r="B5807" t="str">
            <v xml:space="preserve"> </v>
          </cell>
          <cell r="C5807" t="str">
            <v xml:space="preserve">Жилзаказчик </v>
          </cell>
          <cell r="D5807">
            <v>7616.6</v>
          </cell>
          <cell r="E5807">
            <v>29768</v>
          </cell>
          <cell r="F5807">
            <v>29757.7</v>
          </cell>
          <cell r="H5807">
            <v>1.19</v>
          </cell>
          <cell r="L5807">
            <v>0.51073599999999997</v>
          </cell>
          <cell r="P5807">
            <v>745.66100000000006</v>
          </cell>
          <cell r="Q5807">
            <v>756.24199999999996</v>
          </cell>
          <cell r="R5807">
            <v>756.24199999999996</v>
          </cell>
        </row>
        <row r="5808">
          <cell r="A5808" t="str">
            <v xml:space="preserve"> </v>
          </cell>
          <cell r="B5808" t="str">
            <v xml:space="preserve"> </v>
          </cell>
          <cell r="C5808" t="str">
            <v xml:space="preserve">Прочие </v>
          </cell>
          <cell r="D5808">
            <v>2072.11</v>
          </cell>
          <cell r="E5808">
            <v>12132</v>
          </cell>
          <cell r="F5808">
            <v>12328.155000000002</v>
          </cell>
          <cell r="H5808">
            <v>1.19</v>
          </cell>
          <cell r="L5808">
            <v>0.20136399999999999</v>
          </cell>
          <cell r="P5808">
            <v>309.49899999999997</v>
          </cell>
          <cell r="Q5808">
            <v>0</v>
          </cell>
          <cell r="R5808">
            <v>309.49899999999997</v>
          </cell>
        </row>
        <row r="5809">
          <cell r="A5809" t="str">
            <v xml:space="preserve">Темрюкская68/3 </v>
          </cell>
          <cell r="B5809" t="str">
            <v xml:space="preserve">Крымская 69  ж/д </v>
          </cell>
          <cell r="C5809" t="str">
            <v xml:space="preserve">Население </v>
          </cell>
          <cell r="D5809">
            <v>2664.5</v>
          </cell>
          <cell r="E5809">
            <v>10643</v>
          </cell>
          <cell r="F5809">
            <v>10623.8</v>
          </cell>
          <cell r="G5809">
            <v>0.38500000000000001</v>
          </cell>
          <cell r="H5809">
            <v>1.19</v>
          </cell>
          <cell r="I5809">
            <v>4.5999999999999996</v>
          </cell>
          <cell r="J5809" t="str">
            <v xml:space="preserve">5 </v>
          </cell>
          <cell r="K5809">
            <v>167</v>
          </cell>
          <cell r="L5809">
            <v>0.18973000000000001</v>
          </cell>
          <cell r="M5809">
            <v>-19</v>
          </cell>
          <cell r="N5809">
            <v>18</v>
          </cell>
          <cell r="O5809">
            <v>1</v>
          </cell>
          <cell r="P5809">
            <v>277.00200000000001</v>
          </cell>
          <cell r="Q5809">
            <v>265.12700000000001</v>
          </cell>
          <cell r="R5809">
            <v>265.12700000000001</v>
          </cell>
        </row>
        <row r="5810">
          <cell r="A5810" t="str">
            <v xml:space="preserve">Темрюкская68/3 </v>
          </cell>
          <cell r="B5810" t="str">
            <v xml:space="preserve">Темрюкская 66 ж/д </v>
          </cell>
          <cell r="C5810" t="str">
            <v xml:space="preserve">Население </v>
          </cell>
          <cell r="D5810">
            <v>4429.8999999999996</v>
          </cell>
          <cell r="E5810">
            <v>15358</v>
          </cell>
          <cell r="F5810">
            <v>15352.66</v>
          </cell>
          <cell r="G5810">
            <v>0.37</v>
          </cell>
          <cell r="H5810">
            <v>1.19</v>
          </cell>
          <cell r="I5810">
            <v>4.5999999999999996</v>
          </cell>
          <cell r="J5810" t="str">
            <v xml:space="preserve">5 </v>
          </cell>
          <cell r="K5810">
            <v>167</v>
          </cell>
          <cell r="L5810">
            <v>0.26350000000000001</v>
          </cell>
          <cell r="M5810">
            <v>-19</v>
          </cell>
          <cell r="N5810">
            <v>18</v>
          </cell>
          <cell r="O5810">
            <v>1</v>
          </cell>
          <cell r="P5810">
            <v>384.70499999999998</v>
          </cell>
          <cell r="Q5810">
            <v>440.78800000000001</v>
          </cell>
          <cell r="R5810">
            <v>440.78800000000001</v>
          </cell>
        </row>
        <row r="5811">
          <cell r="A5811" t="str">
            <v xml:space="preserve">Темрюкская68/3 </v>
          </cell>
          <cell r="B5811" t="str">
            <v xml:space="preserve">Темрюкская 70 ж/д </v>
          </cell>
          <cell r="C5811" t="str">
            <v xml:space="preserve">Население </v>
          </cell>
          <cell r="D5811">
            <v>4501.2</v>
          </cell>
          <cell r="E5811">
            <v>18591</v>
          </cell>
          <cell r="F5811">
            <v>18585.98</v>
          </cell>
          <cell r="G5811">
            <v>0.37</v>
          </cell>
          <cell r="H5811">
            <v>1.19</v>
          </cell>
          <cell r="I5811">
            <v>4.5999999999999996</v>
          </cell>
          <cell r="J5811" t="str">
            <v xml:space="preserve">5 </v>
          </cell>
          <cell r="K5811">
            <v>167</v>
          </cell>
          <cell r="L5811">
            <v>0.318994</v>
          </cell>
          <cell r="M5811">
            <v>-19</v>
          </cell>
          <cell r="N5811">
            <v>18</v>
          </cell>
          <cell r="O5811">
            <v>1</v>
          </cell>
          <cell r="P5811">
            <v>465.72500000000002</v>
          </cell>
          <cell r="Q5811">
            <v>447.88600000000002</v>
          </cell>
          <cell r="R5811">
            <v>447.88600000000002</v>
          </cell>
        </row>
        <row r="5812">
          <cell r="A5812" t="str">
            <v xml:space="preserve">Темрюкская68/3 </v>
          </cell>
          <cell r="B5812" t="str">
            <v xml:space="preserve">К Партизан 135 ДШИ N3 </v>
          </cell>
          <cell r="C5812" t="str">
            <v xml:space="preserve">Бюджет </v>
          </cell>
          <cell r="D5812">
            <v>1193.74</v>
          </cell>
          <cell r="E5812">
            <v>0</v>
          </cell>
          <cell r="F5812">
            <v>4178.1099999999997</v>
          </cell>
          <cell r="G5812">
            <v>0.39</v>
          </cell>
          <cell r="H5812">
            <v>1.19</v>
          </cell>
          <cell r="I5812">
            <v>4.5999999999999996</v>
          </cell>
          <cell r="J5812" t="str">
            <v xml:space="preserve"> </v>
          </cell>
          <cell r="K5812">
            <v>167</v>
          </cell>
          <cell r="L5812">
            <v>7.1500000000000008E-2</v>
          </cell>
          <cell r="M5812">
            <v>-19</v>
          </cell>
          <cell r="N5812">
            <v>16</v>
          </cell>
          <cell r="O5812">
            <v>1</v>
          </cell>
          <cell r="P5812">
            <v>93.977999999999994</v>
          </cell>
          <cell r="Q5812">
            <v>0</v>
          </cell>
          <cell r="R5812">
            <v>93.977999999999994</v>
          </cell>
        </row>
        <row r="5813">
          <cell r="A5813" t="str">
            <v xml:space="preserve">Темрюкская68/3 </v>
          </cell>
          <cell r="B5813" t="str">
            <v xml:space="preserve">К Партизан 161/2 </v>
          </cell>
          <cell r="C5813" t="str">
            <v xml:space="preserve">Жилзаказчик </v>
          </cell>
          <cell r="D5813">
            <v>5652.2000000000007</v>
          </cell>
          <cell r="E5813">
            <v>20297</v>
          </cell>
          <cell r="F5813">
            <v>20344.800000000003</v>
          </cell>
          <cell r="G5813">
            <v>0.37</v>
          </cell>
          <cell r="H5813">
            <v>1.19</v>
          </cell>
          <cell r="I5813">
            <v>4.5999999999999996</v>
          </cell>
          <cell r="J5813" t="str">
            <v xml:space="preserve">5 </v>
          </cell>
          <cell r="K5813">
            <v>167</v>
          </cell>
          <cell r="L5813">
            <v>0.34918099999999996</v>
          </cell>
          <cell r="M5813">
            <v>-19</v>
          </cell>
          <cell r="N5813">
            <v>18</v>
          </cell>
          <cell r="O5813">
            <v>1</v>
          </cell>
          <cell r="P5813">
            <v>508.47399999999999</v>
          </cell>
          <cell r="Q5813">
            <v>561.09799999999996</v>
          </cell>
          <cell r="R5813">
            <v>561.09799999999996</v>
          </cell>
        </row>
        <row r="5814">
          <cell r="A5814" t="str">
            <v xml:space="preserve">Темрюкская68/3 </v>
          </cell>
          <cell r="B5814" t="str">
            <v xml:space="preserve">Темрюкская 62 </v>
          </cell>
          <cell r="C5814" t="str">
            <v xml:space="preserve">Жилзаказчик </v>
          </cell>
          <cell r="D5814">
            <v>4529.58</v>
          </cell>
          <cell r="E5814">
            <v>18965</v>
          </cell>
          <cell r="F5814">
            <v>17239.980000000003</v>
          </cell>
          <cell r="G5814">
            <v>0.37</v>
          </cell>
          <cell r="H5814">
            <v>1.19</v>
          </cell>
          <cell r="I5814">
            <v>4.5999999999999996</v>
          </cell>
          <cell r="J5814" t="str">
            <v xml:space="preserve">5 </v>
          </cell>
          <cell r="K5814">
            <v>167</v>
          </cell>
          <cell r="L5814">
            <v>0.29589199999999999</v>
          </cell>
          <cell r="M5814">
            <v>-19</v>
          </cell>
          <cell r="N5814">
            <v>18</v>
          </cell>
          <cell r="O5814">
            <v>1</v>
          </cell>
          <cell r="P5814">
            <v>430.70699999999999</v>
          </cell>
          <cell r="Q5814">
            <v>449.28500000000003</v>
          </cell>
          <cell r="R5814">
            <v>449.28500000000003</v>
          </cell>
        </row>
        <row r="5815">
          <cell r="A5815" t="str">
            <v xml:space="preserve">Темрюкская68/3 </v>
          </cell>
          <cell r="B5815" t="str">
            <v xml:space="preserve">Темрюкская 64 </v>
          </cell>
          <cell r="C5815" t="str">
            <v xml:space="preserve">Жилзаказчик </v>
          </cell>
          <cell r="D5815">
            <v>4728.03</v>
          </cell>
          <cell r="E5815">
            <v>16875</v>
          </cell>
          <cell r="F5815">
            <v>17226.900000000001</v>
          </cell>
          <cell r="G5815">
            <v>0.37</v>
          </cell>
          <cell r="H5815">
            <v>1.19</v>
          </cell>
          <cell r="I5815">
            <v>4.5999999999999996</v>
          </cell>
          <cell r="J5815" t="str">
            <v xml:space="preserve">5 </v>
          </cell>
          <cell r="K5815">
            <v>167</v>
          </cell>
          <cell r="L5815">
            <v>0.29566700000000007</v>
          </cell>
          <cell r="M5815">
            <v>-19</v>
          </cell>
          <cell r="N5815">
            <v>18</v>
          </cell>
          <cell r="O5815">
            <v>1</v>
          </cell>
          <cell r="P5815">
            <v>422.72500000000002</v>
          </cell>
          <cell r="Q5815">
            <v>460.78899999999999</v>
          </cell>
          <cell r="R5815">
            <v>460.78899999999999</v>
          </cell>
        </row>
        <row r="5816">
          <cell r="A5816" t="str">
            <v xml:space="preserve">Темрюкская68/3 </v>
          </cell>
          <cell r="B5816" t="str">
            <v xml:space="preserve">Темрюкская 68/1 </v>
          </cell>
          <cell r="C5816" t="str">
            <v xml:space="preserve">Жилзаказчик </v>
          </cell>
          <cell r="D5816">
            <v>2758.1</v>
          </cell>
          <cell r="E5816">
            <v>9577</v>
          </cell>
          <cell r="F5816">
            <v>9572</v>
          </cell>
          <cell r="G5816">
            <v>0.39</v>
          </cell>
          <cell r="H5816">
            <v>1.19</v>
          </cell>
          <cell r="I5816">
            <v>4.5999999999999996</v>
          </cell>
          <cell r="J5816" t="str">
            <v xml:space="preserve">5 </v>
          </cell>
          <cell r="K5816">
            <v>167</v>
          </cell>
          <cell r="L5816">
            <v>0.17494199999999999</v>
          </cell>
          <cell r="M5816">
            <v>-19</v>
          </cell>
          <cell r="N5816">
            <v>18</v>
          </cell>
          <cell r="O5816">
            <v>1</v>
          </cell>
          <cell r="P5816">
            <v>255.411</v>
          </cell>
          <cell r="Q5816">
            <v>274.44</v>
          </cell>
          <cell r="R5816">
            <v>274.44</v>
          </cell>
        </row>
        <row r="5817">
          <cell r="A5817" t="str">
            <v xml:space="preserve">Темрюкская68/3 </v>
          </cell>
          <cell r="B5817" t="str">
            <v xml:space="preserve">Темрюкская 71 </v>
          </cell>
          <cell r="C5817" t="str">
            <v xml:space="preserve">Жилзаказчик </v>
          </cell>
          <cell r="D5817">
            <v>2871.14</v>
          </cell>
          <cell r="E5817">
            <v>11155</v>
          </cell>
          <cell r="F5817">
            <v>11321.46</v>
          </cell>
          <cell r="G5817">
            <v>0.38</v>
          </cell>
          <cell r="H5817">
            <v>1.19</v>
          </cell>
          <cell r="I5817">
            <v>4.5999999999999996</v>
          </cell>
          <cell r="J5817" t="str">
            <v xml:space="preserve">5 </v>
          </cell>
          <cell r="K5817">
            <v>167</v>
          </cell>
          <cell r="L5817">
            <v>0.19956299999999999</v>
          </cell>
          <cell r="M5817">
            <v>-19</v>
          </cell>
          <cell r="N5817">
            <v>18</v>
          </cell>
          <cell r="O5817">
            <v>1</v>
          </cell>
          <cell r="P5817">
            <v>286.94600000000003</v>
          </cell>
          <cell r="Q5817">
            <v>281.21800000000002</v>
          </cell>
          <cell r="R5817">
            <v>281.21800000000002</v>
          </cell>
        </row>
        <row r="5818">
          <cell r="A5818" t="str">
            <v xml:space="preserve">Темрюкская68/3 </v>
          </cell>
          <cell r="B5818" t="str">
            <v xml:space="preserve">Темрюкская 72 </v>
          </cell>
          <cell r="C5818" t="str">
            <v xml:space="preserve">Жилзаказчик </v>
          </cell>
          <cell r="D5818">
            <v>4498.95</v>
          </cell>
          <cell r="E5818">
            <v>16836</v>
          </cell>
          <cell r="F5818">
            <v>16880.900000000001</v>
          </cell>
          <cell r="G5818">
            <v>0.37</v>
          </cell>
          <cell r="H5818">
            <v>1.19</v>
          </cell>
          <cell r="I5818">
            <v>4.5999999999999996</v>
          </cell>
          <cell r="J5818" t="str">
            <v xml:space="preserve">5 </v>
          </cell>
          <cell r="K5818">
            <v>167</v>
          </cell>
          <cell r="L5818">
            <v>0.28972900000000001</v>
          </cell>
          <cell r="M5818">
            <v>-19</v>
          </cell>
          <cell r="N5818">
            <v>18</v>
          </cell>
          <cell r="O5818">
            <v>1</v>
          </cell>
          <cell r="P5818">
            <v>421.74799999999999</v>
          </cell>
          <cell r="Q5818">
            <v>446.44299999999998</v>
          </cell>
          <cell r="R5818">
            <v>446.44299999999998</v>
          </cell>
        </row>
        <row r="5819">
          <cell r="A5819" t="str">
            <v xml:space="preserve">Темрюкская68/3 </v>
          </cell>
          <cell r="B5819" t="str">
            <v xml:space="preserve">Темрюкская 73 кв 18 пристр. </v>
          </cell>
          <cell r="C5819" t="str">
            <v xml:space="preserve">Жилзаказчик </v>
          </cell>
          <cell r="D5819">
            <v>9.1</v>
          </cell>
          <cell r="E5819">
            <v>36</v>
          </cell>
          <cell r="F5819">
            <v>36.299999999999997</v>
          </cell>
          <cell r="G5819">
            <v>0.39</v>
          </cell>
          <cell r="H5819">
            <v>1.19</v>
          </cell>
          <cell r="I5819">
            <v>4.5999999999999996</v>
          </cell>
          <cell r="J5819" t="str">
            <v xml:space="preserve"> </v>
          </cell>
          <cell r="K5819">
            <v>167</v>
          </cell>
          <cell r="L5819">
            <v>6.5000000000000008E-4</v>
          </cell>
          <cell r="M5819">
            <v>-19</v>
          </cell>
          <cell r="N5819">
            <v>18</v>
          </cell>
          <cell r="O5819">
            <v>1</v>
          </cell>
          <cell r="P5819">
            <v>0.94900000000000007</v>
          </cell>
          <cell r="Q5819">
            <v>0</v>
          </cell>
          <cell r="R5819">
            <v>0</v>
          </cell>
        </row>
        <row r="5820">
          <cell r="A5820" t="str">
            <v xml:space="preserve">Темрюкская68/3 </v>
          </cell>
          <cell r="B5820" t="str">
            <v xml:space="preserve">Темрюкская 74 </v>
          </cell>
          <cell r="C5820" t="str">
            <v xml:space="preserve">Жилзаказчик </v>
          </cell>
          <cell r="D5820">
            <v>4487.5</v>
          </cell>
          <cell r="E5820">
            <v>17304</v>
          </cell>
          <cell r="F5820">
            <v>17299</v>
          </cell>
          <cell r="G5820">
            <v>0.37</v>
          </cell>
          <cell r="H5820">
            <v>1.19</v>
          </cell>
          <cell r="I5820">
            <v>4.5999999999999996</v>
          </cell>
          <cell r="J5820" t="str">
            <v xml:space="preserve">5 </v>
          </cell>
          <cell r="K5820">
            <v>167</v>
          </cell>
          <cell r="L5820">
            <v>0.29690499999999997</v>
          </cell>
          <cell r="M5820">
            <v>-19</v>
          </cell>
          <cell r="N5820">
            <v>18</v>
          </cell>
          <cell r="O5820">
            <v>1</v>
          </cell>
          <cell r="P5820">
            <v>433.47500000000002</v>
          </cell>
          <cell r="Q5820">
            <v>446.52</v>
          </cell>
          <cell r="R5820">
            <v>446.52</v>
          </cell>
        </row>
        <row r="5821">
          <cell r="A5821" t="str">
            <v xml:space="preserve">Темрюкская68/3 </v>
          </cell>
          <cell r="B5821" t="str">
            <v xml:space="preserve">Темрюкская 73 </v>
          </cell>
          <cell r="C5821" t="str">
            <v xml:space="preserve">Жилзаказчик </v>
          </cell>
          <cell r="D5821">
            <v>2726.7</v>
          </cell>
          <cell r="E5821">
            <v>10446</v>
          </cell>
          <cell r="F5821">
            <v>10441</v>
          </cell>
          <cell r="G5821">
            <v>0.39</v>
          </cell>
          <cell r="H5821">
            <v>1.19</v>
          </cell>
          <cell r="I5821">
            <v>4.5999999999999996</v>
          </cell>
          <cell r="J5821" t="str">
            <v xml:space="preserve">5 </v>
          </cell>
          <cell r="K5821">
            <v>167</v>
          </cell>
          <cell r="L5821">
            <v>0.18695000000000001</v>
          </cell>
          <cell r="M5821">
            <v>-19</v>
          </cell>
          <cell r="N5821">
            <v>18</v>
          </cell>
          <cell r="O5821">
            <v>1</v>
          </cell>
          <cell r="P5821">
            <v>272.94200000000001</v>
          </cell>
          <cell r="Q5821">
            <v>271.31700000000001</v>
          </cell>
          <cell r="R5821">
            <v>271.31700000000001</v>
          </cell>
        </row>
        <row r="5822">
          <cell r="A5822" t="str">
            <v xml:space="preserve">Итого по котельной </v>
          </cell>
          <cell r="B5822" t="str">
            <v xml:space="preserve">собственное ---------------------------- </v>
          </cell>
          <cell r="C5822" t="str">
            <v xml:space="preserve">По всем группам </v>
          </cell>
          <cell r="D5822">
            <v>45050.64</v>
          </cell>
          <cell r="E5822">
            <v>167015</v>
          </cell>
          <cell r="F5822">
            <v>169102.89</v>
          </cell>
          <cell r="H5822">
            <v>1.19</v>
          </cell>
          <cell r="L5822">
            <v>2.9332030000000002</v>
          </cell>
          <cell r="P5822">
            <v>4272.0060000000003</v>
          </cell>
          <cell r="Q5822">
            <v>4344.9110000000001</v>
          </cell>
          <cell r="R5822">
            <v>4438.8890000000001</v>
          </cell>
        </row>
        <row r="5823">
          <cell r="A5823" t="str">
            <v xml:space="preserve"> </v>
          </cell>
          <cell r="B5823" t="str">
            <v xml:space="preserve"> </v>
          </cell>
          <cell r="C5823" t="str">
            <v xml:space="preserve">Бюджет </v>
          </cell>
          <cell r="D5823">
            <v>1193.74</v>
          </cell>
          <cell r="E5823">
            <v>0</v>
          </cell>
          <cell r="F5823">
            <v>4178.1099999999997</v>
          </cell>
          <cell r="H5823">
            <v>1.19</v>
          </cell>
          <cell r="L5823">
            <v>7.1500000000000008E-2</v>
          </cell>
          <cell r="P5823">
            <v>93.977999999999994</v>
          </cell>
          <cell r="Q5823">
            <v>0</v>
          </cell>
          <cell r="R5823">
            <v>93.977999999999994</v>
          </cell>
        </row>
        <row r="5824">
          <cell r="A5824" t="str">
            <v xml:space="preserve"> </v>
          </cell>
          <cell r="B5824" t="str">
            <v xml:space="preserve"> </v>
          </cell>
          <cell r="C5824" t="str">
            <v xml:space="preserve">"Население" в т.ч. "Жилзаказчик" </v>
          </cell>
          <cell r="D5824">
            <v>43856.9</v>
          </cell>
          <cell r="E5824">
            <v>167015</v>
          </cell>
          <cell r="F5824">
            <v>164924.78</v>
          </cell>
          <cell r="H5824">
            <v>1.19</v>
          </cell>
          <cell r="L5824">
            <v>2.8617030000000003</v>
          </cell>
          <cell r="P5824">
            <v>4178.0280000000002</v>
          </cell>
          <cell r="Q5824">
            <v>4344.9110000000001</v>
          </cell>
          <cell r="R5824">
            <v>4344.9110000000001</v>
          </cell>
        </row>
        <row r="5825">
          <cell r="A5825" t="str">
            <v xml:space="preserve"> </v>
          </cell>
          <cell r="B5825" t="str">
            <v xml:space="preserve"> </v>
          </cell>
          <cell r="C5825" t="str">
            <v xml:space="preserve">Жилзаказчик </v>
          </cell>
          <cell r="D5825">
            <v>32261.300000000003</v>
          </cell>
          <cell r="E5825">
            <v>122423</v>
          </cell>
          <cell r="F5825">
            <v>120362.34</v>
          </cell>
          <cell r="H5825">
            <v>1.19</v>
          </cell>
          <cell r="L5825">
            <v>2.0894790000000003</v>
          </cell>
          <cell r="P5825">
            <v>3050.596</v>
          </cell>
          <cell r="Q5825">
            <v>3191.11</v>
          </cell>
          <cell r="R5825">
            <v>3191.11</v>
          </cell>
        </row>
        <row r="5826">
          <cell r="A5826" t="str">
            <v>Тепловые потери в наружных сетях потребителей</v>
          </cell>
          <cell r="H5826">
            <v>1.19</v>
          </cell>
        </row>
        <row r="5827">
          <cell r="A5827" t="str">
            <v xml:space="preserve">Тепличная.19 </v>
          </cell>
          <cell r="B5827" t="str">
            <v xml:space="preserve">Шоссейная 2 за клуб.столовую </v>
          </cell>
          <cell r="C5827" t="str">
            <v xml:space="preserve">Прочие </v>
          </cell>
          <cell r="D5827">
            <v>1217.71</v>
          </cell>
          <cell r="E5827">
            <v>12500</v>
          </cell>
          <cell r="F5827">
            <v>5792.82</v>
          </cell>
          <cell r="G5827">
            <v>0.43</v>
          </cell>
          <cell r="H5827">
            <v>1.19</v>
          </cell>
          <cell r="I5827">
            <v>4.5999999999999996</v>
          </cell>
          <cell r="J5827" t="str">
            <v xml:space="preserve"> </v>
          </cell>
          <cell r="K5827">
            <v>167</v>
          </cell>
          <cell r="L5827">
            <v>0.10930000000000001</v>
          </cell>
          <cell r="M5827">
            <v>-19</v>
          </cell>
          <cell r="N5827">
            <v>16</v>
          </cell>
          <cell r="O5827">
            <v>1</v>
          </cell>
          <cell r="P5827">
            <v>143.66200000000001</v>
          </cell>
          <cell r="Q5827">
            <v>0</v>
          </cell>
          <cell r="R5827">
            <v>143.66200000000001</v>
          </cell>
        </row>
        <row r="5828">
          <cell r="A5828" t="str">
            <v xml:space="preserve">Тепличная.19 </v>
          </cell>
          <cell r="B5828" t="str">
            <v xml:space="preserve">Шоссейная 2 за контору.ПТО </v>
          </cell>
          <cell r="C5828" t="str">
            <v xml:space="preserve">Прочие </v>
          </cell>
          <cell r="D5828">
            <v>1201.32</v>
          </cell>
          <cell r="E5828">
            <v>605</v>
          </cell>
          <cell r="F5828">
            <v>5113.7</v>
          </cell>
          <cell r="G5828">
            <v>0.43</v>
          </cell>
          <cell r="H5828">
            <v>1.19</v>
          </cell>
          <cell r="I5828">
            <v>4.5999999999999996</v>
          </cell>
          <cell r="J5828" t="str">
            <v xml:space="preserve"> </v>
          </cell>
          <cell r="K5828">
            <v>167</v>
          </cell>
          <cell r="L5828">
            <v>0.10200000000000001</v>
          </cell>
          <cell r="M5828">
            <v>-19</v>
          </cell>
          <cell r="N5828">
            <v>18</v>
          </cell>
          <cell r="O5828">
            <v>1</v>
          </cell>
          <cell r="P5828">
            <v>148.91800000000001</v>
          </cell>
          <cell r="Q5828">
            <v>0</v>
          </cell>
          <cell r="R5828">
            <v>148.91800000000001</v>
          </cell>
        </row>
        <row r="5829">
          <cell r="A5829" t="str">
            <v xml:space="preserve">Тепличная.19 </v>
          </cell>
          <cell r="B5829" t="str">
            <v xml:space="preserve">Тепличная 2 кв.1 </v>
          </cell>
          <cell r="C5829" t="str">
            <v xml:space="preserve">Население </v>
          </cell>
          <cell r="D5829">
            <v>88.3</v>
          </cell>
          <cell r="E5829">
            <v>1</v>
          </cell>
          <cell r="F5829">
            <v>382.99</v>
          </cell>
          <cell r="G5829">
            <v>0.72499999999999998</v>
          </cell>
          <cell r="H5829">
            <v>1.19</v>
          </cell>
          <cell r="I5829">
            <v>4.5999999999999996</v>
          </cell>
          <cell r="J5829" t="str">
            <v xml:space="preserve">1 </v>
          </cell>
          <cell r="K5829">
            <v>167</v>
          </cell>
          <cell r="L5829">
            <v>1.2880000000000001E-2</v>
          </cell>
          <cell r="M5829">
            <v>-19</v>
          </cell>
          <cell r="N5829">
            <v>18</v>
          </cell>
          <cell r="O5829">
            <v>1</v>
          </cell>
          <cell r="P5829">
            <v>18.803999999999998</v>
          </cell>
          <cell r="Q5829">
            <v>11.714</v>
          </cell>
          <cell r="R5829">
            <v>11.714</v>
          </cell>
        </row>
        <row r="5830">
          <cell r="A5830" t="str">
            <v xml:space="preserve">Тепличная.19 </v>
          </cell>
          <cell r="B5830" t="str">
            <v xml:space="preserve">Тепличная 2 кв.2 </v>
          </cell>
          <cell r="C5830" t="str">
            <v xml:space="preserve">Население </v>
          </cell>
          <cell r="D5830">
            <v>21.1</v>
          </cell>
          <cell r="E5830">
            <v>1</v>
          </cell>
          <cell r="F5830">
            <v>95.15</v>
          </cell>
          <cell r="G5830">
            <v>0.72499999999999998</v>
          </cell>
          <cell r="H5830">
            <v>1.19</v>
          </cell>
          <cell r="I5830">
            <v>4.5999999999999996</v>
          </cell>
          <cell r="J5830" t="str">
            <v xml:space="preserve">1 </v>
          </cell>
          <cell r="K5830">
            <v>167</v>
          </cell>
          <cell r="L5830">
            <v>3.2000000000000002E-3</v>
          </cell>
          <cell r="M5830">
            <v>-19</v>
          </cell>
          <cell r="N5830">
            <v>18</v>
          </cell>
          <cell r="O5830">
            <v>1</v>
          </cell>
          <cell r="P5830">
            <v>4.6710000000000003</v>
          </cell>
          <cell r="Q5830">
            <v>2.798</v>
          </cell>
          <cell r="R5830">
            <v>2.798</v>
          </cell>
        </row>
        <row r="5831">
          <cell r="A5831" t="str">
            <v xml:space="preserve">Тепличная.19 </v>
          </cell>
          <cell r="B5831" t="str">
            <v xml:space="preserve">Тепличная 50 д/с 85 </v>
          </cell>
          <cell r="C5831" t="str">
            <v xml:space="preserve">Бюджет </v>
          </cell>
          <cell r="D5831">
            <v>2156.6</v>
          </cell>
          <cell r="E5831">
            <v>0</v>
          </cell>
          <cell r="F5831">
            <v>9667.3700000000008</v>
          </cell>
          <cell r="G5831">
            <v>0.34</v>
          </cell>
          <cell r="H5831">
            <v>1.19</v>
          </cell>
          <cell r="I5831">
            <v>4.5999999999999996</v>
          </cell>
          <cell r="J5831" t="str">
            <v xml:space="preserve"> </v>
          </cell>
          <cell r="K5831">
            <v>167</v>
          </cell>
          <cell r="L5831">
            <v>0.153058</v>
          </cell>
          <cell r="M5831">
            <v>-19</v>
          </cell>
          <cell r="N5831">
            <v>20</v>
          </cell>
          <cell r="O5831">
            <v>1</v>
          </cell>
          <cell r="P5831">
            <v>243.46199999999999</v>
          </cell>
          <cell r="Q5831">
            <v>0</v>
          </cell>
          <cell r="R5831">
            <v>243.46199999999999</v>
          </cell>
        </row>
        <row r="5832">
          <cell r="A5832" t="str">
            <v xml:space="preserve">Тепличная.19 </v>
          </cell>
          <cell r="B5832" t="str">
            <v xml:space="preserve">Тепличная 11 сш 94 </v>
          </cell>
          <cell r="C5832" t="str">
            <v xml:space="preserve">Бюджет </v>
          </cell>
          <cell r="D5832">
            <v>832.95</v>
          </cell>
          <cell r="E5832">
            <v>0</v>
          </cell>
          <cell r="F5832">
            <v>3962.48</v>
          </cell>
          <cell r="G5832">
            <v>0.39</v>
          </cell>
          <cell r="H5832">
            <v>1.19</v>
          </cell>
          <cell r="I5832">
            <v>4.5999999999999996</v>
          </cell>
          <cell r="J5832" t="str">
            <v xml:space="preserve"> </v>
          </cell>
          <cell r="K5832">
            <v>167</v>
          </cell>
          <cell r="L5832">
            <v>6.7810000000000009E-2</v>
          </cell>
          <cell r="M5832">
            <v>-19</v>
          </cell>
          <cell r="N5832">
            <v>16</v>
          </cell>
          <cell r="O5832">
            <v>1</v>
          </cell>
          <cell r="P5832">
            <v>89.126999999999995</v>
          </cell>
          <cell r="Q5832">
            <v>0</v>
          </cell>
          <cell r="R5832">
            <v>89.126999999999995</v>
          </cell>
        </row>
        <row r="5833">
          <cell r="A5833" t="str">
            <v xml:space="preserve">Тепличная.19 </v>
          </cell>
          <cell r="B5833" t="str">
            <v xml:space="preserve">Тепличная 18 п/о 87 </v>
          </cell>
          <cell r="C5833" t="str">
            <v xml:space="preserve">Прочие </v>
          </cell>
          <cell r="D5833">
            <v>81.23</v>
          </cell>
          <cell r="E5833">
            <v>0</v>
          </cell>
          <cell r="F5833">
            <v>365.55</v>
          </cell>
          <cell r="G5833">
            <v>0.46</v>
          </cell>
          <cell r="H5833">
            <v>1.19</v>
          </cell>
          <cell r="I5833">
            <v>4.5999999999999996</v>
          </cell>
          <cell r="J5833" t="str">
            <v xml:space="preserve"> </v>
          </cell>
          <cell r="K5833">
            <v>167</v>
          </cell>
          <cell r="L5833">
            <v>7.8000000000000005E-3</v>
          </cell>
          <cell r="M5833">
            <v>-19</v>
          </cell>
          <cell r="N5833">
            <v>18</v>
          </cell>
          <cell r="O5833">
            <v>1</v>
          </cell>
          <cell r="P5833">
            <v>11.388</v>
          </cell>
          <cell r="Q5833">
            <v>0</v>
          </cell>
          <cell r="R5833">
            <v>11.388</v>
          </cell>
        </row>
        <row r="5834">
          <cell r="A5834" t="str">
            <v xml:space="preserve">Тепличная.19 </v>
          </cell>
          <cell r="B5834" t="str">
            <v xml:space="preserve">Тепличная 25 жд </v>
          </cell>
          <cell r="C5834" t="str">
            <v xml:space="preserve">Прочие </v>
          </cell>
          <cell r="D5834">
            <v>1592.37</v>
          </cell>
          <cell r="E5834">
            <v>6285</v>
          </cell>
          <cell r="F5834">
            <v>6285</v>
          </cell>
          <cell r="G5834">
            <v>0</v>
          </cell>
          <cell r="H5834">
            <v>1.19</v>
          </cell>
          <cell r="I5834">
            <v>4.5999999999999996</v>
          </cell>
          <cell r="J5834" t="str">
            <v xml:space="preserve"> </v>
          </cell>
          <cell r="K5834">
            <v>167</v>
          </cell>
          <cell r="L5834">
            <v>0.10075000000000001</v>
          </cell>
          <cell r="M5834">
            <v>-19</v>
          </cell>
          <cell r="N5834">
            <v>18</v>
          </cell>
          <cell r="O5834">
            <v>1</v>
          </cell>
          <cell r="P5834">
            <v>147.09299999999999</v>
          </cell>
          <cell r="Q5834">
            <v>0</v>
          </cell>
          <cell r="R5834">
            <v>147.09299999999999</v>
          </cell>
        </row>
        <row r="5835">
          <cell r="A5835" t="str">
            <v xml:space="preserve">Тепличная.19 </v>
          </cell>
          <cell r="B5835" t="str">
            <v xml:space="preserve">Тепличная 18 </v>
          </cell>
          <cell r="C5835" t="str">
            <v xml:space="preserve">Жилзаказчик </v>
          </cell>
          <cell r="D5835">
            <v>1292.2</v>
          </cell>
          <cell r="E5835">
            <v>4723</v>
          </cell>
          <cell r="F5835">
            <v>4720</v>
          </cell>
          <cell r="G5835">
            <v>0.46</v>
          </cell>
          <cell r="H5835">
            <v>1.19</v>
          </cell>
          <cell r="I5835">
            <v>4.5999999999999996</v>
          </cell>
          <cell r="J5835" t="str">
            <v xml:space="preserve">3 </v>
          </cell>
          <cell r="K5835">
            <v>167</v>
          </cell>
          <cell r="L5835">
            <v>9.9751999999999993E-2</v>
          </cell>
          <cell r="M5835">
            <v>-19</v>
          </cell>
          <cell r="N5835">
            <v>18</v>
          </cell>
          <cell r="O5835">
            <v>1</v>
          </cell>
          <cell r="P5835">
            <v>145.636</v>
          </cell>
          <cell r="Q5835">
            <v>171.43799999999999</v>
          </cell>
          <cell r="R5835">
            <v>171.43799999999999</v>
          </cell>
        </row>
        <row r="5836">
          <cell r="A5836" t="str">
            <v xml:space="preserve">Тепличная.19 </v>
          </cell>
          <cell r="B5836" t="str">
            <v xml:space="preserve">Тепличная 20 </v>
          </cell>
          <cell r="C5836" t="str">
            <v xml:space="preserve">Жилзаказчик </v>
          </cell>
          <cell r="D5836">
            <v>1283.8</v>
          </cell>
          <cell r="E5836">
            <v>4723</v>
          </cell>
          <cell r="F5836">
            <v>4720</v>
          </cell>
          <cell r="G5836">
            <v>0.46</v>
          </cell>
          <cell r="H5836">
            <v>1.19</v>
          </cell>
          <cell r="I5836">
            <v>4.5999999999999996</v>
          </cell>
          <cell r="J5836" t="str">
            <v xml:space="preserve">3 </v>
          </cell>
          <cell r="K5836">
            <v>167</v>
          </cell>
          <cell r="L5836">
            <v>9.9751999999999993E-2</v>
          </cell>
          <cell r="M5836">
            <v>-19</v>
          </cell>
          <cell r="N5836">
            <v>18</v>
          </cell>
          <cell r="O5836">
            <v>1</v>
          </cell>
          <cell r="P5836">
            <v>145.636</v>
          </cell>
          <cell r="Q5836">
            <v>170.322</v>
          </cell>
          <cell r="R5836">
            <v>170.322</v>
          </cell>
        </row>
        <row r="5837">
          <cell r="A5837" t="str">
            <v xml:space="preserve">Тепличная.19 </v>
          </cell>
          <cell r="B5837" t="str">
            <v xml:space="preserve">Тепличная 22 </v>
          </cell>
          <cell r="C5837" t="str">
            <v xml:space="preserve">Жилзаказчик </v>
          </cell>
          <cell r="D5837">
            <v>1288.4000000000001</v>
          </cell>
          <cell r="E5837">
            <v>4723</v>
          </cell>
          <cell r="F5837">
            <v>4720</v>
          </cell>
          <cell r="G5837">
            <v>0.46</v>
          </cell>
          <cell r="H5837">
            <v>1.19</v>
          </cell>
          <cell r="I5837">
            <v>4.5999999999999996</v>
          </cell>
          <cell r="J5837" t="str">
            <v xml:space="preserve">3 </v>
          </cell>
          <cell r="K5837">
            <v>167</v>
          </cell>
          <cell r="L5837">
            <v>9.9751999999999993E-2</v>
          </cell>
          <cell r="M5837">
            <v>-19</v>
          </cell>
          <cell r="N5837">
            <v>18</v>
          </cell>
          <cell r="O5837">
            <v>1</v>
          </cell>
          <cell r="P5837">
            <v>145.636</v>
          </cell>
          <cell r="Q5837">
            <v>170.935</v>
          </cell>
          <cell r="R5837">
            <v>170.935</v>
          </cell>
        </row>
        <row r="5838">
          <cell r="A5838" t="str">
            <v xml:space="preserve">Тепличная.19 </v>
          </cell>
          <cell r="B5838" t="str">
            <v xml:space="preserve">Тепличная 24 </v>
          </cell>
          <cell r="C5838" t="str">
            <v xml:space="preserve">Жилзаказчик </v>
          </cell>
          <cell r="D5838">
            <v>1302.2</v>
          </cell>
          <cell r="E5838">
            <v>4723</v>
          </cell>
          <cell r="F5838">
            <v>4720</v>
          </cell>
          <cell r="G5838">
            <v>0.46</v>
          </cell>
          <cell r="H5838">
            <v>1.19</v>
          </cell>
          <cell r="I5838">
            <v>4.5999999999999996</v>
          </cell>
          <cell r="J5838" t="str">
            <v xml:space="preserve">3 </v>
          </cell>
          <cell r="K5838">
            <v>167</v>
          </cell>
          <cell r="L5838">
            <v>9.9751999999999993E-2</v>
          </cell>
          <cell r="M5838">
            <v>-19</v>
          </cell>
          <cell r="N5838">
            <v>18</v>
          </cell>
          <cell r="O5838">
            <v>1</v>
          </cell>
          <cell r="P5838">
            <v>145.636</v>
          </cell>
          <cell r="Q5838">
            <v>172.76499999999999</v>
          </cell>
          <cell r="R5838">
            <v>172.76499999999999</v>
          </cell>
        </row>
        <row r="5839">
          <cell r="A5839" t="str">
            <v xml:space="preserve">Тепличная.19 </v>
          </cell>
          <cell r="B5839" t="str">
            <v xml:space="preserve">Тепличная 26 </v>
          </cell>
          <cell r="C5839" t="str">
            <v xml:space="preserve">Жилзаказчик </v>
          </cell>
          <cell r="D5839">
            <v>1306.4000000000001</v>
          </cell>
          <cell r="E5839">
            <v>4944</v>
          </cell>
          <cell r="F5839">
            <v>4941</v>
          </cell>
          <cell r="G5839">
            <v>0.45</v>
          </cell>
          <cell r="H5839">
            <v>1.19</v>
          </cell>
          <cell r="I5839">
            <v>4.5999999999999996</v>
          </cell>
          <cell r="J5839" t="str">
            <v xml:space="preserve">3 </v>
          </cell>
          <cell r="K5839">
            <v>167</v>
          </cell>
          <cell r="L5839">
            <v>0.103368</v>
          </cell>
          <cell r="M5839">
            <v>-19</v>
          </cell>
          <cell r="N5839">
            <v>18</v>
          </cell>
          <cell r="O5839">
            <v>1</v>
          </cell>
          <cell r="P5839">
            <v>150.91399999999999</v>
          </cell>
          <cell r="Q5839">
            <v>173.32300000000001</v>
          </cell>
          <cell r="R5839">
            <v>173.32300000000001</v>
          </cell>
        </row>
        <row r="5840">
          <cell r="A5840" t="str">
            <v xml:space="preserve">Тепличная.19 </v>
          </cell>
          <cell r="B5840" t="str">
            <v xml:space="preserve">Тепличная 28 </v>
          </cell>
          <cell r="C5840" t="str">
            <v xml:space="preserve">Жилзаказчик </v>
          </cell>
          <cell r="D5840">
            <v>580.9</v>
          </cell>
          <cell r="E5840">
            <v>2173</v>
          </cell>
          <cell r="F5840">
            <v>2171</v>
          </cell>
          <cell r="G5840">
            <v>0.53</v>
          </cell>
          <cell r="H5840">
            <v>1.19</v>
          </cell>
          <cell r="I5840">
            <v>4.5999999999999996</v>
          </cell>
          <cell r="J5840" t="str">
            <v xml:space="preserve">2 </v>
          </cell>
          <cell r="K5840">
            <v>167</v>
          </cell>
          <cell r="L5840">
            <v>5.3031999999999996E-2</v>
          </cell>
          <cell r="M5840">
            <v>-19</v>
          </cell>
          <cell r="N5840">
            <v>18</v>
          </cell>
          <cell r="O5840">
            <v>1</v>
          </cell>
          <cell r="P5840">
            <v>77.426000000000002</v>
          </cell>
          <cell r="Q5840">
            <v>77.070999999999998</v>
          </cell>
          <cell r="R5840">
            <v>77.070999999999998</v>
          </cell>
        </row>
        <row r="5841">
          <cell r="A5841" t="str">
            <v xml:space="preserve">Тепличная.19 </v>
          </cell>
          <cell r="B5841" t="str">
            <v xml:space="preserve">Тепличная 30 </v>
          </cell>
          <cell r="C5841" t="str">
            <v xml:space="preserve">Жилзаказчик </v>
          </cell>
          <cell r="D5841">
            <v>594.6</v>
          </cell>
          <cell r="E5841">
            <v>2211</v>
          </cell>
          <cell r="F5841">
            <v>2209</v>
          </cell>
          <cell r="G5841">
            <v>0.53</v>
          </cell>
          <cell r="H5841">
            <v>1.19</v>
          </cell>
          <cell r="I5841">
            <v>4.5999999999999996</v>
          </cell>
          <cell r="J5841" t="str">
            <v xml:space="preserve">2 </v>
          </cell>
          <cell r="K5841">
            <v>167</v>
          </cell>
          <cell r="L5841">
            <v>5.3898999999999996E-2</v>
          </cell>
          <cell r="M5841">
            <v>-19</v>
          </cell>
          <cell r="N5841">
            <v>18</v>
          </cell>
          <cell r="O5841">
            <v>1</v>
          </cell>
          <cell r="P5841">
            <v>78.691999999999993</v>
          </cell>
          <cell r="Q5841">
            <v>78.884</v>
          </cell>
          <cell r="R5841">
            <v>78.884</v>
          </cell>
        </row>
        <row r="5842">
          <cell r="A5842" t="str">
            <v xml:space="preserve">Тепличная.19 </v>
          </cell>
          <cell r="B5842" t="str">
            <v xml:space="preserve">Тепличная 32 </v>
          </cell>
          <cell r="C5842" t="str">
            <v xml:space="preserve">Жилзаказчик </v>
          </cell>
          <cell r="D5842">
            <v>1227.4000000000001</v>
          </cell>
          <cell r="E5842">
            <v>4952</v>
          </cell>
          <cell r="F5842">
            <v>4949</v>
          </cell>
          <cell r="G5842">
            <v>0.45</v>
          </cell>
          <cell r="H5842">
            <v>1.19</v>
          </cell>
          <cell r="I5842">
            <v>4.5999999999999996</v>
          </cell>
          <cell r="J5842" t="str">
            <v xml:space="preserve">3 </v>
          </cell>
          <cell r="K5842">
            <v>167</v>
          </cell>
          <cell r="L5842">
            <v>0.10353599999999999</v>
          </cell>
          <cell r="M5842">
            <v>-19</v>
          </cell>
          <cell r="N5842">
            <v>18</v>
          </cell>
          <cell r="O5842">
            <v>1</v>
          </cell>
          <cell r="P5842">
            <v>151.16200000000001</v>
          </cell>
          <cell r="Q5842">
            <v>162.84200000000001</v>
          </cell>
          <cell r="R5842">
            <v>162.84200000000001</v>
          </cell>
        </row>
        <row r="5843">
          <cell r="A5843" t="str">
            <v xml:space="preserve">Тепличная.19 </v>
          </cell>
          <cell r="B5843" t="str">
            <v xml:space="preserve">Тепличная 34 </v>
          </cell>
          <cell r="C5843" t="str">
            <v xml:space="preserve">Жилзаказчик </v>
          </cell>
          <cell r="D5843">
            <v>586</v>
          </cell>
          <cell r="E5843">
            <v>2232</v>
          </cell>
          <cell r="F5843">
            <v>2230</v>
          </cell>
          <cell r="G5843">
            <v>0.53</v>
          </cell>
          <cell r="H5843">
            <v>1.19</v>
          </cell>
          <cell r="I5843">
            <v>4.5999999999999996</v>
          </cell>
          <cell r="J5843" t="str">
            <v xml:space="preserve">2 </v>
          </cell>
          <cell r="K5843">
            <v>167</v>
          </cell>
          <cell r="L5843">
            <v>5.4348999999999995E-2</v>
          </cell>
          <cell r="M5843">
            <v>-19</v>
          </cell>
          <cell r="N5843">
            <v>18</v>
          </cell>
          <cell r="O5843">
            <v>1</v>
          </cell>
          <cell r="P5843">
            <v>79.347999999999999</v>
          </cell>
          <cell r="Q5843">
            <v>77.745000000000005</v>
          </cell>
          <cell r="R5843">
            <v>77.745000000000005</v>
          </cell>
        </row>
        <row r="5844">
          <cell r="A5844" t="str">
            <v xml:space="preserve">Тепличная.19 </v>
          </cell>
          <cell r="B5844" t="str">
            <v xml:space="preserve">Тепличная 36 </v>
          </cell>
          <cell r="C5844" t="str">
            <v xml:space="preserve">Жилзаказчик </v>
          </cell>
          <cell r="D5844">
            <v>626.5</v>
          </cell>
          <cell r="E5844">
            <v>2329</v>
          </cell>
          <cell r="F5844">
            <v>2327</v>
          </cell>
          <cell r="G5844">
            <v>0.52</v>
          </cell>
          <cell r="H5844">
            <v>1.19</v>
          </cell>
          <cell r="I5844">
            <v>4.5999999999999996</v>
          </cell>
          <cell r="J5844" t="str">
            <v xml:space="preserve">2 </v>
          </cell>
          <cell r="K5844">
            <v>167</v>
          </cell>
          <cell r="L5844">
            <v>5.6507999999999996E-2</v>
          </cell>
          <cell r="M5844">
            <v>-19</v>
          </cell>
          <cell r="N5844">
            <v>18</v>
          </cell>
          <cell r="O5844">
            <v>1</v>
          </cell>
          <cell r="P5844">
            <v>82.501000000000005</v>
          </cell>
          <cell r="Q5844">
            <v>83.117999999999995</v>
          </cell>
          <cell r="R5844">
            <v>83.117999999999995</v>
          </cell>
        </row>
        <row r="5845">
          <cell r="A5845" t="str">
            <v xml:space="preserve">Тепличная.19 </v>
          </cell>
          <cell r="B5845" t="str">
            <v xml:space="preserve">Тепличная 38 </v>
          </cell>
          <cell r="C5845" t="str">
            <v xml:space="preserve">Жилзаказчик </v>
          </cell>
          <cell r="D5845">
            <v>595.70000000000005</v>
          </cell>
          <cell r="E5845">
            <v>2182</v>
          </cell>
          <cell r="F5845">
            <v>2180</v>
          </cell>
          <cell r="G5845">
            <v>0.53</v>
          </cell>
          <cell r="H5845">
            <v>1.19</v>
          </cell>
          <cell r="I5845">
            <v>4.5999999999999996</v>
          </cell>
          <cell r="J5845" t="str">
            <v xml:space="preserve">2 </v>
          </cell>
          <cell r="K5845">
            <v>167</v>
          </cell>
          <cell r="L5845">
            <v>5.3231000000000001E-2</v>
          </cell>
          <cell r="M5845">
            <v>-19</v>
          </cell>
          <cell r="N5845">
            <v>18</v>
          </cell>
          <cell r="O5845">
            <v>1</v>
          </cell>
          <cell r="P5845">
            <v>77.715999999999994</v>
          </cell>
          <cell r="Q5845">
            <v>79.033000000000001</v>
          </cell>
          <cell r="R5845">
            <v>79.033000000000001</v>
          </cell>
        </row>
        <row r="5846">
          <cell r="A5846" t="str">
            <v xml:space="preserve">Тепличная.19 </v>
          </cell>
          <cell r="B5846" t="str">
            <v xml:space="preserve">Тепличная 40 </v>
          </cell>
          <cell r="C5846" t="str">
            <v xml:space="preserve">Жилзаказчик </v>
          </cell>
          <cell r="D5846">
            <v>575.5</v>
          </cell>
          <cell r="E5846">
            <v>2183</v>
          </cell>
          <cell r="F5846">
            <v>2181</v>
          </cell>
          <cell r="G5846">
            <v>0.53</v>
          </cell>
          <cell r="H5846">
            <v>1.19</v>
          </cell>
          <cell r="I5846">
            <v>4.5999999999999996</v>
          </cell>
          <cell r="J5846" t="str">
            <v xml:space="preserve">2 </v>
          </cell>
          <cell r="K5846">
            <v>167</v>
          </cell>
          <cell r="L5846">
            <v>5.3255999999999998E-2</v>
          </cell>
          <cell r="M5846">
            <v>-19</v>
          </cell>
          <cell r="N5846">
            <v>18</v>
          </cell>
          <cell r="O5846">
            <v>1</v>
          </cell>
          <cell r="P5846">
            <v>77.751999999999995</v>
          </cell>
          <cell r="Q5846">
            <v>76.352000000000004</v>
          </cell>
          <cell r="R5846">
            <v>76.352000000000004</v>
          </cell>
        </row>
        <row r="5847">
          <cell r="A5847" t="str">
            <v xml:space="preserve">Тепличная.19 </v>
          </cell>
          <cell r="B5847" t="str">
            <v xml:space="preserve">Тепличная 42 </v>
          </cell>
          <cell r="C5847" t="str">
            <v xml:space="preserve">Жилзаказчик </v>
          </cell>
          <cell r="D5847">
            <v>578.29999999999995</v>
          </cell>
          <cell r="E5847">
            <v>2174</v>
          </cell>
          <cell r="F5847">
            <v>2172</v>
          </cell>
          <cell r="G5847">
            <v>0.53</v>
          </cell>
          <cell r="H5847">
            <v>1.19</v>
          </cell>
          <cell r="I5847">
            <v>4.5999999999999996</v>
          </cell>
          <cell r="J5847" t="str">
            <v xml:space="preserve">2 </v>
          </cell>
          <cell r="K5847">
            <v>167</v>
          </cell>
          <cell r="L5847">
            <v>5.3055999999999999E-2</v>
          </cell>
          <cell r="M5847">
            <v>-19</v>
          </cell>
          <cell r="N5847">
            <v>18</v>
          </cell>
          <cell r="O5847">
            <v>1</v>
          </cell>
          <cell r="P5847">
            <v>77.459999999999994</v>
          </cell>
          <cell r="Q5847">
            <v>76.722999999999999</v>
          </cell>
          <cell r="R5847">
            <v>76.722999999999999</v>
          </cell>
        </row>
        <row r="5848">
          <cell r="A5848" t="str">
            <v xml:space="preserve">Тепличная.19 </v>
          </cell>
          <cell r="B5848" t="str">
            <v xml:space="preserve">Тепличная 44 </v>
          </cell>
          <cell r="C5848" t="str">
            <v xml:space="preserve">Жилзаказчик </v>
          </cell>
          <cell r="D5848">
            <v>594.29999999999995</v>
          </cell>
          <cell r="E5848">
            <v>2192</v>
          </cell>
          <cell r="F5848">
            <v>2190</v>
          </cell>
          <cell r="G5848">
            <v>0.53</v>
          </cell>
          <cell r="H5848">
            <v>1.19</v>
          </cell>
          <cell r="I5848">
            <v>4.5999999999999996</v>
          </cell>
          <cell r="J5848" t="str">
            <v xml:space="preserve">2 </v>
          </cell>
          <cell r="K5848">
            <v>167</v>
          </cell>
          <cell r="L5848">
            <v>5.3454999999999996E-2</v>
          </cell>
          <cell r="M5848">
            <v>-19</v>
          </cell>
          <cell r="N5848">
            <v>18</v>
          </cell>
          <cell r="O5848">
            <v>1</v>
          </cell>
          <cell r="P5848">
            <v>78.043000000000006</v>
          </cell>
          <cell r="Q5848">
            <v>78.846000000000004</v>
          </cell>
          <cell r="R5848">
            <v>78.846000000000004</v>
          </cell>
        </row>
        <row r="5849">
          <cell r="A5849" t="str">
            <v xml:space="preserve">Тепличная.19 </v>
          </cell>
          <cell r="B5849" t="str">
            <v xml:space="preserve">Тепличная 46 </v>
          </cell>
          <cell r="C5849" t="str">
            <v xml:space="preserve">Жилзаказчик </v>
          </cell>
          <cell r="D5849">
            <v>1724.1</v>
          </cell>
          <cell r="E5849">
            <v>7218</v>
          </cell>
          <cell r="F5849">
            <v>7214</v>
          </cell>
          <cell r="G5849">
            <v>0.42</v>
          </cell>
          <cell r="H5849">
            <v>1.19</v>
          </cell>
          <cell r="I5849">
            <v>4.5999999999999996</v>
          </cell>
          <cell r="J5849" t="str">
            <v xml:space="preserve">4 </v>
          </cell>
          <cell r="K5849">
            <v>167</v>
          </cell>
          <cell r="L5849">
            <v>0.139877</v>
          </cell>
          <cell r="M5849">
            <v>-19</v>
          </cell>
          <cell r="N5849">
            <v>18</v>
          </cell>
          <cell r="O5849">
            <v>1</v>
          </cell>
          <cell r="P5849">
            <v>204.21700000000001</v>
          </cell>
          <cell r="Q5849">
            <v>228.73599999999999</v>
          </cell>
          <cell r="R5849">
            <v>228.73599999999999</v>
          </cell>
        </row>
        <row r="5850">
          <cell r="A5850" t="str">
            <v xml:space="preserve">Тепличная.19 </v>
          </cell>
          <cell r="B5850" t="str">
            <v xml:space="preserve">Тепличная 48 </v>
          </cell>
          <cell r="C5850" t="str">
            <v xml:space="preserve">Жилзаказчик </v>
          </cell>
          <cell r="D5850">
            <v>1745</v>
          </cell>
          <cell r="E5850">
            <v>7219</v>
          </cell>
          <cell r="F5850">
            <v>7215</v>
          </cell>
          <cell r="G5850">
            <v>0.42</v>
          </cell>
          <cell r="H5850">
            <v>1.19</v>
          </cell>
          <cell r="I5850">
            <v>4.5999999999999996</v>
          </cell>
          <cell r="J5850" t="str">
            <v xml:space="preserve">4 </v>
          </cell>
          <cell r="K5850">
            <v>167</v>
          </cell>
          <cell r="L5850">
            <v>0.13989699999999999</v>
          </cell>
          <cell r="M5850">
            <v>-19</v>
          </cell>
          <cell r="N5850">
            <v>18</v>
          </cell>
          <cell r="O5850">
            <v>1</v>
          </cell>
          <cell r="P5850">
            <v>204.24700000000001</v>
          </cell>
          <cell r="Q5850">
            <v>231.511</v>
          </cell>
          <cell r="R5850">
            <v>231.511</v>
          </cell>
        </row>
        <row r="5851">
          <cell r="A5851" t="str">
            <v xml:space="preserve">Тепличная.19 </v>
          </cell>
          <cell r="B5851" t="str">
            <v xml:space="preserve">Тепличная 52 </v>
          </cell>
          <cell r="C5851" t="str">
            <v xml:space="preserve">Жилзаказчик </v>
          </cell>
          <cell r="D5851">
            <v>1754.1</v>
          </cell>
          <cell r="E5851">
            <v>7210</v>
          </cell>
          <cell r="F5851">
            <v>7206</v>
          </cell>
          <cell r="G5851">
            <v>0.42</v>
          </cell>
          <cell r="H5851">
            <v>1.19</v>
          </cell>
          <cell r="I5851">
            <v>4.5999999999999996</v>
          </cell>
          <cell r="J5851" t="str">
            <v xml:space="preserve">4 </v>
          </cell>
          <cell r="K5851">
            <v>167</v>
          </cell>
          <cell r="L5851">
            <v>0.13972199999999999</v>
          </cell>
          <cell r="M5851">
            <v>-19</v>
          </cell>
          <cell r="N5851">
            <v>18</v>
          </cell>
          <cell r="O5851">
            <v>1</v>
          </cell>
          <cell r="P5851">
            <v>203.99100000000001</v>
          </cell>
          <cell r="Q5851">
            <v>232.71600000000001</v>
          </cell>
          <cell r="R5851">
            <v>232.71600000000001</v>
          </cell>
        </row>
        <row r="5852">
          <cell r="A5852" t="str">
            <v xml:space="preserve">Тепличная.19 </v>
          </cell>
          <cell r="B5852" t="str">
            <v xml:space="preserve">Тепличная 54 </v>
          </cell>
          <cell r="C5852" t="str">
            <v xml:space="preserve">Жилзаказчик </v>
          </cell>
          <cell r="D5852">
            <v>1744.9</v>
          </cell>
          <cell r="E5852">
            <v>7218</v>
          </cell>
          <cell r="F5852">
            <v>7214</v>
          </cell>
          <cell r="G5852">
            <v>0.42</v>
          </cell>
          <cell r="H5852">
            <v>1.19</v>
          </cell>
          <cell r="I5852">
            <v>4.5999999999999996</v>
          </cell>
          <cell r="J5852" t="str">
            <v xml:space="preserve">4 </v>
          </cell>
          <cell r="K5852">
            <v>167</v>
          </cell>
          <cell r="L5852">
            <v>0.139877</v>
          </cell>
          <cell r="M5852">
            <v>-19</v>
          </cell>
          <cell r="N5852">
            <v>18</v>
          </cell>
          <cell r="O5852">
            <v>1</v>
          </cell>
          <cell r="P5852">
            <v>204.21700000000001</v>
          </cell>
          <cell r="Q5852">
            <v>231.499</v>
          </cell>
          <cell r="R5852">
            <v>231.499</v>
          </cell>
        </row>
        <row r="5853">
          <cell r="A5853" t="str">
            <v xml:space="preserve">Тепличная.19 </v>
          </cell>
          <cell r="B5853" t="str">
            <v xml:space="preserve">Тепличная 56 </v>
          </cell>
          <cell r="C5853" t="str">
            <v xml:space="preserve">Жилзаказчик </v>
          </cell>
          <cell r="D5853">
            <v>2154.1</v>
          </cell>
          <cell r="E5853">
            <v>8638</v>
          </cell>
          <cell r="F5853">
            <v>8633</v>
          </cell>
          <cell r="G5853">
            <v>0.4</v>
          </cell>
          <cell r="H5853">
            <v>1.19</v>
          </cell>
          <cell r="I5853">
            <v>4.5999999999999996</v>
          </cell>
          <cell r="J5853" t="str">
            <v xml:space="preserve">5 </v>
          </cell>
          <cell r="K5853">
            <v>167</v>
          </cell>
          <cell r="L5853">
            <v>0.16178499999999998</v>
          </cell>
          <cell r="M5853">
            <v>-19</v>
          </cell>
          <cell r="N5853">
            <v>18</v>
          </cell>
          <cell r="O5853">
            <v>1</v>
          </cell>
          <cell r="P5853">
            <v>236.202</v>
          </cell>
          <cell r="Q5853">
            <v>214.34100000000001</v>
          </cell>
          <cell r="R5853">
            <v>214.34100000000001</v>
          </cell>
        </row>
        <row r="5854">
          <cell r="A5854" t="str">
            <v xml:space="preserve">Тепличная.19 </v>
          </cell>
          <cell r="B5854" t="str">
            <v xml:space="preserve">Тепличная 58 </v>
          </cell>
          <cell r="C5854" t="str">
            <v xml:space="preserve">Жилзаказчик </v>
          </cell>
          <cell r="D5854">
            <v>2184</v>
          </cell>
          <cell r="E5854">
            <v>8638</v>
          </cell>
          <cell r="F5854">
            <v>8633</v>
          </cell>
          <cell r="G5854">
            <v>0.4</v>
          </cell>
          <cell r="H5854">
            <v>1.19</v>
          </cell>
          <cell r="I5854">
            <v>4.5999999999999996</v>
          </cell>
          <cell r="J5854" t="str">
            <v xml:space="preserve">5 </v>
          </cell>
          <cell r="K5854">
            <v>167</v>
          </cell>
          <cell r="L5854">
            <v>0.16165299999999999</v>
          </cell>
          <cell r="M5854">
            <v>-19</v>
          </cell>
          <cell r="N5854">
            <v>18</v>
          </cell>
          <cell r="O5854">
            <v>1</v>
          </cell>
          <cell r="P5854">
            <v>236.00800000000001</v>
          </cell>
          <cell r="Q5854">
            <v>217.315</v>
          </cell>
          <cell r="R5854">
            <v>217.315</v>
          </cell>
        </row>
        <row r="5855">
          <cell r="A5855" t="str">
            <v xml:space="preserve">Тепличная.19 </v>
          </cell>
          <cell r="B5855" t="str">
            <v xml:space="preserve">Тепличная 60 </v>
          </cell>
          <cell r="C5855" t="str">
            <v xml:space="preserve">Жилзаказчик </v>
          </cell>
          <cell r="D5855">
            <v>2174.3000000000002</v>
          </cell>
          <cell r="E5855">
            <v>8137</v>
          </cell>
          <cell r="F5855">
            <v>8132</v>
          </cell>
          <cell r="G5855">
            <v>0.41</v>
          </cell>
          <cell r="H5855">
            <v>1.19</v>
          </cell>
          <cell r="I5855">
            <v>4.5999999999999996</v>
          </cell>
          <cell r="J5855" t="str">
            <v xml:space="preserve">5 </v>
          </cell>
          <cell r="K5855">
            <v>167</v>
          </cell>
          <cell r="L5855">
            <v>0.154282</v>
          </cell>
          <cell r="M5855">
            <v>-19</v>
          </cell>
          <cell r="N5855">
            <v>18</v>
          </cell>
          <cell r="O5855">
            <v>1</v>
          </cell>
          <cell r="P5855">
            <v>225.249</v>
          </cell>
          <cell r="Q5855">
            <v>216.34700000000001</v>
          </cell>
          <cell r="R5855">
            <v>216.34700000000001</v>
          </cell>
        </row>
        <row r="5856">
          <cell r="A5856" t="str">
            <v xml:space="preserve">Тепличная.19 </v>
          </cell>
          <cell r="B5856" t="str">
            <v xml:space="preserve">Тепличная 62 </v>
          </cell>
          <cell r="C5856" t="str">
            <v xml:space="preserve">Жилзаказчик </v>
          </cell>
          <cell r="D5856">
            <v>2173.6999999999998</v>
          </cell>
          <cell r="E5856">
            <v>8137</v>
          </cell>
          <cell r="F5856">
            <v>8132</v>
          </cell>
          <cell r="G5856">
            <v>0.41</v>
          </cell>
          <cell r="H5856">
            <v>1.19</v>
          </cell>
          <cell r="I5856">
            <v>4.5999999999999996</v>
          </cell>
          <cell r="J5856" t="str">
            <v xml:space="preserve">5 </v>
          </cell>
          <cell r="K5856">
            <v>167</v>
          </cell>
          <cell r="L5856">
            <v>0.154282</v>
          </cell>
          <cell r="M5856">
            <v>-19</v>
          </cell>
          <cell r="N5856">
            <v>18</v>
          </cell>
          <cell r="O5856">
            <v>1</v>
          </cell>
          <cell r="P5856">
            <v>225.249</v>
          </cell>
          <cell r="Q5856">
            <v>216.292</v>
          </cell>
          <cell r="R5856">
            <v>216.292</v>
          </cell>
        </row>
        <row r="5857">
          <cell r="A5857" t="str">
            <v xml:space="preserve">Тепличная.19 </v>
          </cell>
          <cell r="B5857" t="str">
            <v xml:space="preserve">Ленинский пер 8/1 жд пуско-нал </v>
          </cell>
          <cell r="C5857" t="str">
            <v xml:space="preserve">Прочие </v>
          </cell>
          <cell r="D5857">
            <v>714.5</v>
          </cell>
          <cell r="E5857">
            <v>2569</v>
          </cell>
          <cell r="F5857">
            <v>2569</v>
          </cell>
          <cell r="G5857">
            <v>0</v>
          </cell>
          <cell r="H5857">
            <v>1.19</v>
          </cell>
          <cell r="I5857">
            <v>4.5999999999999996</v>
          </cell>
          <cell r="J5857" t="str">
            <v xml:space="preserve">3 </v>
          </cell>
          <cell r="K5857">
            <v>167</v>
          </cell>
          <cell r="L5857">
            <v>5.3410000000000006E-2</v>
          </cell>
          <cell r="M5857">
            <v>-19</v>
          </cell>
          <cell r="N5857">
            <v>18</v>
          </cell>
          <cell r="O5857">
            <v>1</v>
          </cell>
          <cell r="P5857">
            <v>77.977999999999994</v>
          </cell>
          <cell r="Q5857">
            <v>0</v>
          </cell>
          <cell r="R5857">
            <v>77.977999999999994</v>
          </cell>
        </row>
        <row r="5858">
          <cell r="A5858" t="str">
            <v xml:space="preserve">Тепличная.19 </v>
          </cell>
          <cell r="B5858" t="str">
            <v xml:space="preserve">Российская 650 маг Магнит </v>
          </cell>
          <cell r="C5858" t="str">
            <v xml:space="preserve">Прочие </v>
          </cell>
          <cell r="D5858">
            <v>324.3</v>
          </cell>
          <cell r="E5858">
            <v>324</v>
          </cell>
          <cell r="F5858">
            <v>1199.9100000000001</v>
          </cell>
          <cell r="G5858">
            <v>0</v>
          </cell>
          <cell r="H5858">
            <v>1.19</v>
          </cell>
          <cell r="I5858">
            <v>4.5999999999999996</v>
          </cell>
          <cell r="J5858" t="str">
            <v xml:space="preserve">1 </v>
          </cell>
          <cell r="K5858">
            <v>167</v>
          </cell>
          <cell r="L5858">
            <v>2.0992E-2</v>
          </cell>
          <cell r="M5858">
            <v>-19</v>
          </cell>
          <cell r="N5858">
            <v>15</v>
          </cell>
          <cell r="O5858">
            <v>1</v>
          </cell>
          <cell r="P5858">
            <v>25.93</v>
          </cell>
          <cell r="Q5858">
            <v>0</v>
          </cell>
          <cell r="R5858">
            <v>25.93</v>
          </cell>
        </row>
        <row r="5859">
          <cell r="A5859" t="str">
            <v xml:space="preserve">Тепличная.19 </v>
          </cell>
          <cell r="B5859" t="str">
            <v xml:space="preserve">Ленинский пер 6 ж дом </v>
          </cell>
          <cell r="C5859" t="str">
            <v xml:space="preserve">Население </v>
          </cell>
          <cell r="D5859">
            <v>5156.8999999999996</v>
          </cell>
          <cell r="E5859">
            <v>0</v>
          </cell>
          <cell r="F5859">
            <v>17313</v>
          </cell>
          <cell r="G5859">
            <v>0</v>
          </cell>
          <cell r="H5859">
            <v>1.19</v>
          </cell>
          <cell r="I5859">
            <v>4.5999999999999996</v>
          </cell>
          <cell r="J5859" t="str">
            <v xml:space="preserve">5 </v>
          </cell>
          <cell r="K5859">
            <v>167</v>
          </cell>
          <cell r="L5859">
            <v>0.23658000000000001</v>
          </cell>
          <cell r="M5859">
            <v>-19</v>
          </cell>
          <cell r="N5859">
            <v>18</v>
          </cell>
          <cell r="O5859">
            <v>1</v>
          </cell>
          <cell r="P5859">
            <v>345.40199999999999</v>
          </cell>
          <cell r="Q5859">
            <v>513.12800000000004</v>
          </cell>
          <cell r="R5859">
            <v>513.12800000000004</v>
          </cell>
        </row>
        <row r="5860">
          <cell r="A5860" t="str">
            <v xml:space="preserve">Тепличная.19 </v>
          </cell>
          <cell r="B5860" t="str">
            <v xml:space="preserve">КНС "с-з Краснодарский" </v>
          </cell>
          <cell r="C5860" t="str">
            <v xml:space="preserve">Прочие </v>
          </cell>
          <cell r="D5860">
            <v>7.85</v>
          </cell>
          <cell r="E5860">
            <v>0</v>
          </cell>
          <cell r="F5860">
            <v>35.31</v>
          </cell>
          <cell r="G5860">
            <v>1.05</v>
          </cell>
          <cell r="H5860">
            <v>1.19</v>
          </cell>
          <cell r="I5860">
            <v>4.5999999999999996</v>
          </cell>
          <cell r="J5860" t="str">
            <v xml:space="preserve"> </v>
          </cell>
          <cell r="K5860">
            <v>167</v>
          </cell>
          <cell r="L5860">
            <v>1.7200000000000002E-3</v>
          </cell>
          <cell r="M5860">
            <v>-19</v>
          </cell>
          <cell r="N5860">
            <v>18</v>
          </cell>
          <cell r="O5860">
            <v>1</v>
          </cell>
          <cell r="P5860">
            <v>2.512</v>
          </cell>
          <cell r="Q5860">
            <v>0</v>
          </cell>
          <cell r="R5860">
            <v>2.512</v>
          </cell>
        </row>
        <row r="5861">
          <cell r="A5861" t="str">
            <v xml:space="preserve">Итого по котельной </v>
          </cell>
          <cell r="B5861" t="str">
            <v xml:space="preserve">собственное ---------------------------- </v>
          </cell>
          <cell r="C5861" t="str">
            <v xml:space="preserve">По всем группам </v>
          </cell>
          <cell r="D5861">
            <v>41481.53</v>
          </cell>
          <cell r="E5861">
            <v>131164</v>
          </cell>
          <cell r="F5861">
            <v>161591.28</v>
          </cell>
          <cell r="H5861">
            <v>1.19</v>
          </cell>
          <cell r="L5861">
            <v>3.0975729999999997</v>
          </cell>
          <cell r="P5861">
            <v>4511.8850000000002</v>
          </cell>
          <cell r="Q5861">
            <v>3965.7939999999999</v>
          </cell>
          <cell r="R5861">
            <v>4855.8639999999996</v>
          </cell>
        </row>
        <row r="5862">
          <cell r="A5862" t="str">
            <v xml:space="preserve"> </v>
          </cell>
          <cell r="B5862" t="str">
            <v xml:space="preserve"> </v>
          </cell>
          <cell r="C5862" t="str">
            <v xml:space="preserve">Бюджет </v>
          </cell>
          <cell r="D5862">
            <v>2989.55</v>
          </cell>
          <cell r="E5862">
            <v>0</v>
          </cell>
          <cell r="F5862">
            <v>13629.85</v>
          </cell>
          <cell r="H5862">
            <v>1.19</v>
          </cell>
          <cell r="L5862">
            <v>0.22086800000000001</v>
          </cell>
          <cell r="P5862">
            <v>332.589</v>
          </cell>
          <cell r="Q5862">
            <v>0</v>
          </cell>
          <cell r="R5862">
            <v>332.589</v>
          </cell>
        </row>
        <row r="5863">
          <cell r="A5863" t="str">
            <v xml:space="preserve"> </v>
          </cell>
          <cell r="B5863" t="str">
            <v xml:space="preserve"> </v>
          </cell>
          <cell r="C5863" t="str">
            <v xml:space="preserve">"Население" в т.ч. "Жилзаказчик" </v>
          </cell>
          <cell r="D5863">
            <v>33352.699999999997</v>
          </cell>
          <cell r="E5863">
            <v>108881</v>
          </cell>
          <cell r="F5863">
            <v>126600.14</v>
          </cell>
          <cell r="H5863">
            <v>1.19</v>
          </cell>
          <cell r="L5863">
            <v>2.4807329999999999</v>
          </cell>
          <cell r="P5863">
            <v>3621.8150000000001</v>
          </cell>
          <cell r="Q5863">
            <v>3965.7939999999999</v>
          </cell>
          <cell r="R5863">
            <v>3965.7939999999999</v>
          </cell>
        </row>
        <row r="5864">
          <cell r="A5864" t="str">
            <v xml:space="preserve"> </v>
          </cell>
          <cell r="B5864" t="str">
            <v xml:space="preserve"> </v>
          </cell>
          <cell r="C5864" t="str">
            <v xml:space="preserve">Жилзаказчик </v>
          </cell>
          <cell r="D5864">
            <v>28086.400000000001</v>
          </cell>
          <cell r="E5864">
            <v>108879</v>
          </cell>
          <cell r="F5864">
            <v>108809</v>
          </cell>
          <cell r="H5864">
            <v>1.19</v>
          </cell>
          <cell r="L5864">
            <v>2.2280729999999997</v>
          </cell>
          <cell r="P5864">
            <v>3252.9380000000001</v>
          </cell>
          <cell r="Q5864">
            <v>3438.1539999999995</v>
          </cell>
          <cell r="R5864">
            <v>3438.1539999999995</v>
          </cell>
        </row>
        <row r="5865">
          <cell r="A5865" t="str">
            <v xml:space="preserve"> </v>
          </cell>
          <cell r="B5865" t="str">
            <v xml:space="preserve"> </v>
          </cell>
          <cell r="C5865" t="str">
            <v xml:space="preserve">Прочие </v>
          </cell>
          <cell r="D5865">
            <v>5139.28</v>
          </cell>
          <cell r="E5865">
            <v>22283</v>
          </cell>
          <cell r="F5865">
            <v>21361.29</v>
          </cell>
          <cell r="H5865">
            <v>1.19</v>
          </cell>
          <cell r="L5865">
            <v>0.39597200000000005</v>
          </cell>
          <cell r="P5865">
            <v>557.48099999999988</v>
          </cell>
          <cell r="Q5865">
            <v>0</v>
          </cell>
          <cell r="R5865">
            <v>557.48099999999988</v>
          </cell>
        </row>
        <row r="5866">
          <cell r="A5866" t="str">
            <v>Тепловые потери в наружных сетях потребителей</v>
          </cell>
          <cell r="H5866">
            <v>1.19</v>
          </cell>
        </row>
        <row r="5867">
          <cell r="A5867" t="str">
            <v xml:space="preserve">Труд Славы32 </v>
          </cell>
          <cell r="B5867" t="str">
            <v xml:space="preserve">Т Славы 38 Магазин </v>
          </cell>
          <cell r="C5867" t="str">
            <v xml:space="preserve">Прочие </v>
          </cell>
          <cell r="D5867">
            <v>23.46</v>
          </cell>
          <cell r="E5867">
            <v>42</v>
          </cell>
          <cell r="F5867">
            <v>105.57</v>
          </cell>
          <cell r="G5867">
            <v>0.38</v>
          </cell>
          <cell r="H5867">
            <v>1.19</v>
          </cell>
          <cell r="I5867">
            <v>4.5999999999999996</v>
          </cell>
          <cell r="J5867" t="str">
            <v xml:space="preserve"> </v>
          </cell>
          <cell r="K5867">
            <v>167</v>
          </cell>
          <cell r="L5867">
            <v>1.7100000000000001E-3</v>
          </cell>
          <cell r="M5867">
            <v>-19</v>
          </cell>
          <cell r="N5867">
            <v>15</v>
          </cell>
          <cell r="O5867">
            <v>1</v>
          </cell>
          <cell r="P5867">
            <v>2.1120000000000001</v>
          </cell>
          <cell r="Q5867">
            <v>0</v>
          </cell>
          <cell r="R5867">
            <v>2.1120000000000001</v>
          </cell>
        </row>
        <row r="5868">
          <cell r="A5868" t="str">
            <v xml:space="preserve">Труд Славы32 </v>
          </cell>
          <cell r="B5868" t="str">
            <v xml:space="preserve">Т СЛАВА 25 ДО № 8619/0105 </v>
          </cell>
          <cell r="C5868" t="str">
            <v xml:space="preserve">Прочие </v>
          </cell>
          <cell r="D5868">
            <v>446.1</v>
          </cell>
          <cell r="E5868">
            <v>0</v>
          </cell>
          <cell r="F5868">
            <v>1498.9</v>
          </cell>
          <cell r="G5868">
            <v>0.36</v>
          </cell>
          <cell r="H5868">
            <v>1.19</v>
          </cell>
          <cell r="I5868">
            <v>4.5999999999999996</v>
          </cell>
          <cell r="J5868" t="str">
            <v xml:space="preserve"> </v>
          </cell>
          <cell r="K5868">
            <v>167</v>
          </cell>
          <cell r="L5868">
            <v>2.5170000000000001E-2</v>
          </cell>
          <cell r="M5868">
            <v>-19</v>
          </cell>
          <cell r="N5868">
            <v>18</v>
          </cell>
          <cell r="O5868">
            <v>1</v>
          </cell>
          <cell r="P5868">
            <v>36.747999999999998</v>
          </cell>
          <cell r="Q5868">
            <v>0</v>
          </cell>
          <cell r="R5868">
            <v>36.747999999999998</v>
          </cell>
        </row>
        <row r="5869">
          <cell r="A5869" t="str">
            <v xml:space="preserve">Труд Славы32 </v>
          </cell>
          <cell r="B5869" t="str">
            <v xml:space="preserve">Т Слава 46 БИБЛ.N2 </v>
          </cell>
          <cell r="C5869" t="str">
            <v xml:space="preserve">Бюджет </v>
          </cell>
          <cell r="D5869">
            <v>226.3</v>
          </cell>
          <cell r="E5869">
            <v>507</v>
          </cell>
          <cell r="F5869">
            <v>940.85</v>
          </cell>
          <cell r="G5869">
            <v>0.37</v>
          </cell>
          <cell r="H5869">
            <v>1.19</v>
          </cell>
          <cell r="I5869">
            <v>4.5999999999999996</v>
          </cell>
          <cell r="J5869" t="str">
            <v xml:space="preserve"> </v>
          </cell>
          <cell r="K5869">
            <v>167</v>
          </cell>
          <cell r="L5869">
            <v>1.6147999999999999E-2</v>
          </cell>
          <cell r="M5869">
            <v>-19</v>
          </cell>
          <cell r="N5869">
            <v>18</v>
          </cell>
          <cell r="O5869">
            <v>1</v>
          </cell>
          <cell r="P5869">
            <v>23.576000000000001</v>
          </cell>
          <cell r="Q5869">
            <v>0</v>
          </cell>
          <cell r="R5869">
            <v>23.576000000000001</v>
          </cell>
        </row>
        <row r="5870">
          <cell r="A5870" t="str">
            <v xml:space="preserve">Труд Славы32 </v>
          </cell>
          <cell r="B5870" t="str">
            <v xml:space="preserve">Т Славы 26 ПАРИК. "Имидж" </v>
          </cell>
          <cell r="C5870" t="str">
            <v xml:space="preserve">Прочие </v>
          </cell>
          <cell r="D5870">
            <v>133.19999999999999</v>
          </cell>
          <cell r="E5870">
            <v>519</v>
          </cell>
          <cell r="F5870">
            <v>519.49</v>
          </cell>
          <cell r="G5870">
            <v>0.38</v>
          </cell>
          <cell r="H5870">
            <v>1.19</v>
          </cell>
          <cell r="I5870">
            <v>4.5999999999999996</v>
          </cell>
          <cell r="J5870" t="str">
            <v xml:space="preserve"> </v>
          </cell>
          <cell r="K5870">
            <v>167</v>
          </cell>
          <cell r="L5870">
            <v>9.1570000000000002E-3</v>
          </cell>
          <cell r="M5870">
            <v>-19</v>
          </cell>
          <cell r="N5870">
            <v>18</v>
          </cell>
          <cell r="O5870">
            <v>1</v>
          </cell>
          <cell r="P5870">
            <v>13.369</v>
          </cell>
          <cell r="Q5870">
            <v>0</v>
          </cell>
          <cell r="R5870">
            <v>13.369</v>
          </cell>
        </row>
        <row r="5871">
          <cell r="A5871" t="str">
            <v xml:space="preserve">Труд Славы32 </v>
          </cell>
          <cell r="B5871" t="str">
            <v xml:space="preserve">Т Славы 38 офис </v>
          </cell>
          <cell r="C5871" t="str">
            <v xml:space="preserve">Прочие </v>
          </cell>
          <cell r="D5871">
            <v>126.8</v>
          </cell>
          <cell r="E5871">
            <v>0</v>
          </cell>
          <cell r="F5871">
            <v>379.06</v>
          </cell>
          <cell r="G5871">
            <v>0.38</v>
          </cell>
          <cell r="H5871">
            <v>1.19</v>
          </cell>
          <cell r="I5871">
            <v>4.5999999999999996</v>
          </cell>
          <cell r="J5871" t="str">
            <v xml:space="preserve"> </v>
          </cell>
          <cell r="K5871">
            <v>167</v>
          </cell>
          <cell r="L5871">
            <v>6.1400000000000005E-3</v>
          </cell>
          <cell r="M5871">
            <v>-19</v>
          </cell>
          <cell r="N5871">
            <v>15</v>
          </cell>
          <cell r="O5871">
            <v>1</v>
          </cell>
          <cell r="P5871">
            <v>7.5830000000000002</v>
          </cell>
          <cell r="Q5871">
            <v>0</v>
          </cell>
          <cell r="R5871">
            <v>7.5830000000000002</v>
          </cell>
        </row>
        <row r="5872">
          <cell r="A5872" t="str">
            <v xml:space="preserve">Труд Славы32 </v>
          </cell>
          <cell r="B5872" t="str">
            <v xml:space="preserve">Т Слава 25 ПАРИКМАХ </v>
          </cell>
          <cell r="C5872" t="str">
            <v xml:space="preserve">Прочие </v>
          </cell>
          <cell r="D5872">
            <v>412.89</v>
          </cell>
          <cell r="E5872">
            <v>975</v>
          </cell>
          <cell r="F5872">
            <v>1858.02</v>
          </cell>
          <cell r="G5872">
            <v>0.36</v>
          </cell>
          <cell r="H5872">
            <v>1.19</v>
          </cell>
          <cell r="I5872">
            <v>4.5999999999999996</v>
          </cell>
          <cell r="J5872" t="str">
            <v xml:space="preserve"> </v>
          </cell>
          <cell r="K5872">
            <v>167</v>
          </cell>
          <cell r="L5872">
            <v>3.1200000000000002E-2</v>
          </cell>
          <cell r="M5872">
            <v>-19</v>
          </cell>
          <cell r="N5872">
            <v>18</v>
          </cell>
          <cell r="O5872">
            <v>1</v>
          </cell>
          <cell r="P5872">
            <v>45.551000000000002</v>
          </cell>
          <cell r="Q5872">
            <v>0</v>
          </cell>
          <cell r="R5872">
            <v>45.551000000000002</v>
          </cell>
        </row>
        <row r="5873">
          <cell r="A5873" t="str">
            <v xml:space="preserve">Труд Славы32 </v>
          </cell>
          <cell r="B5873" t="str">
            <v xml:space="preserve">Т Славы 36 П/о  65 </v>
          </cell>
          <cell r="C5873" t="str">
            <v xml:space="preserve">Прочие </v>
          </cell>
          <cell r="D5873">
            <v>225.05</v>
          </cell>
          <cell r="E5873">
            <v>340</v>
          </cell>
          <cell r="F5873">
            <v>1012.7</v>
          </cell>
          <cell r="G5873">
            <v>0.43</v>
          </cell>
          <cell r="H5873">
            <v>1.19</v>
          </cell>
          <cell r="I5873">
            <v>4.5999999999999996</v>
          </cell>
          <cell r="J5873" t="str">
            <v xml:space="preserve"> </v>
          </cell>
          <cell r="K5873">
            <v>167</v>
          </cell>
          <cell r="L5873">
            <v>2.0200000000000003E-2</v>
          </cell>
          <cell r="M5873">
            <v>-19</v>
          </cell>
          <cell r="N5873">
            <v>18</v>
          </cell>
          <cell r="O5873">
            <v>1</v>
          </cell>
          <cell r="P5873">
            <v>29.491</v>
          </cell>
          <cell r="Q5873">
            <v>0</v>
          </cell>
          <cell r="R5873">
            <v>29.491</v>
          </cell>
        </row>
        <row r="5874">
          <cell r="A5874" t="str">
            <v xml:space="preserve">Труд Славы32 </v>
          </cell>
          <cell r="B5874" t="str">
            <v xml:space="preserve">Т Славы 25 МАГ "АГРО" </v>
          </cell>
          <cell r="C5874" t="str">
            <v xml:space="preserve">Прочие </v>
          </cell>
          <cell r="D5874">
            <v>3571.56</v>
          </cell>
          <cell r="E5874">
            <v>2840</v>
          </cell>
          <cell r="F5874">
            <v>16072.02</v>
          </cell>
          <cell r="G5874">
            <v>0.36</v>
          </cell>
          <cell r="H5874">
            <v>1.19</v>
          </cell>
          <cell r="I5874">
            <v>4.5999999999999996</v>
          </cell>
          <cell r="J5874" t="str">
            <v xml:space="preserve"> </v>
          </cell>
          <cell r="K5874">
            <v>167</v>
          </cell>
          <cell r="L5874">
            <v>0.248</v>
          </cell>
          <cell r="M5874">
            <v>-19</v>
          </cell>
          <cell r="N5874">
            <v>15</v>
          </cell>
          <cell r="O5874">
            <v>1</v>
          </cell>
          <cell r="P5874">
            <v>306.31799999999998</v>
          </cell>
          <cell r="Q5874">
            <v>0</v>
          </cell>
          <cell r="R5874">
            <v>306.31799999999998</v>
          </cell>
        </row>
        <row r="5875">
          <cell r="A5875" t="str">
            <v xml:space="preserve">Труд Славы32 </v>
          </cell>
          <cell r="B5875" t="str">
            <v xml:space="preserve">Т Славы 28 школа 52 </v>
          </cell>
          <cell r="C5875" t="str">
            <v xml:space="preserve">Бюджет </v>
          </cell>
          <cell r="D5875">
            <v>5715.8</v>
          </cell>
          <cell r="E5875">
            <v>27234</v>
          </cell>
          <cell r="F5875">
            <v>27190.86</v>
          </cell>
          <cell r="G5875">
            <v>0.33</v>
          </cell>
          <cell r="H5875">
            <v>1.19</v>
          </cell>
          <cell r="I5875">
            <v>4.5999999999999996</v>
          </cell>
          <cell r="J5875" t="str">
            <v xml:space="preserve"> </v>
          </cell>
          <cell r="K5875">
            <v>167</v>
          </cell>
          <cell r="L5875">
            <v>0.39373000000000002</v>
          </cell>
          <cell r="M5875">
            <v>-19</v>
          </cell>
          <cell r="N5875">
            <v>16</v>
          </cell>
          <cell r="O5875">
            <v>1</v>
          </cell>
          <cell r="P5875">
            <v>517.51</v>
          </cell>
          <cell r="Q5875">
            <v>0</v>
          </cell>
          <cell r="R5875">
            <v>517.51</v>
          </cell>
        </row>
        <row r="5876">
          <cell r="A5876" t="str">
            <v xml:space="preserve">Труд Славы32 </v>
          </cell>
          <cell r="B5876" t="str">
            <v xml:space="preserve">Т Славы 36 Кафе Русь Основ. здан. </v>
          </cell>
          <cell r="C5876" t="str">
            <v xml:space="preserve">Прочие </v>
          </cell>
          <cell r="D5876">
            <v>1100.71</v>
          </cell>
          <cell r="E5876">
            <v>5218</v>
          </cell>
          <cell r="F5876">
            <v>4953.17</v>
          </cell>
          <cell r="G5876">
            <v>0.35</v>
          </cell>
          <cell r="H5876">
            <v>1.19</v>
          </cell>
          <cell r="I5876">
            <v>4.5999999999999996</v>
          </cell>
          <cell r="J5876" t="str">
            <v xml:space="preserve"> </v>
          </cell>
          <cell r="K5876">
            <v>167</v>
          </cell>
          <cell r="L5876">
            <v>7.6070000000000013E-2</v>
          </cell>
          <cell r="M5876">
            <v>-19</v>
          </cell>
          <cell r="N5876">
            <v>16</v>
          </cell>
          <cell r="O5876">
            <v>1</v>
          </cell>
          <cell r="P5876">
            <v>99.984999999999999</v>
          </cell>
          <cell r="Q5876">
            <v>0</v>
          </cell>
          <cell r="R5876">
            <v>99.984999999999999</v>
          </cell>
        </row>
        <row r="5877">
          <cell r="A5877" t="str">
            <v xml:space="preserve">Труд Славы32 </v>
          </cell>
          <cell r="B5877" t="str">
            <v xml:space="preserve">Т Славы 26 Неж пом </v>
          </cell>
          <cell r="C5877" t="str">
            <v xml:space="preserve">Прочие </v>
          </cell>
          <cell r="D5877">
            <v>144</v>
          </cell>
          <cell r="E5877">
            <v>0</v>
          </cell>
          <cell r="F5877">
            <v>647.02</v>
          </cell>
          <cell r="G5877">
            <v>0.38</v>
          </cell>
          <cell r="H5877">
            <v>1.19</v>
          </cell>
          <cell r="I5877">
            <v>4.5999999999999996</v>
          </cell>
          <cell r="J5877" t="str">
            <v xml:space="preserve"> </v>
          </cell>
          <cell r="K5877">
            <v>167</v>
          </cell>
          <cell r="L5877">
            <v>1.1405E-2</v>
          </cell>
          <cell r="M5877">
            <v>-19</v>
          </cell>
          <cell r="N5877">
            <v>18</v>
          </cell>
          <cell r="O5877">
            <v>1</v>
          </cell>
          <cell r="P5877">
            <v>16.649999999999999</v>
          </cell>
          <cell r="Q5877">
            <v>0</v>
          </cell>
          <cell r="R5877">
            <v>16.649999999999999</v>
          </cell>
        </row>
        <row r="5878">
          <cell r="A5878" t="str">
            <v xml:space="preserve">Труд Славы32 </v>
          </cell>
          <cell r="B5878" t="str">
            <v xml:space="preserve">Гидростроителей 25  Я/САД 184 </v>
          </cell>
          <cell r="C5878" t="str">
            <v xml:space="preserve">Бюджет </v>
          </cell>
          <cell r="D5878">
            <v>2216.37</v>
          </cell>
          <cell r="E5878">
            <v>7159</v>
          </cell>
          <cell r="F5878">
            <v>9935.2999999999993</v>
          </cell>
          <cell r="G5878">
            <v>0.34</v>
          </cell>
          <cell r="H5878">
            <v>1.19</v>
          </cell>
          <cell r="I5878">
            <v>4.5999999999999996</v>
          </cell>
          <cell r="J5878" t="str">
            <v xml:space="preserve"> </v>
          </cell>
          <cell r="K5878">
            <v>167</v>
          </cell>
          <cell r="L5878">
            <v>0.1573</v>
          </cell>
          <cell r="M5878">
            <v>-19</v>
          </cell>
          <cell r="N5878">
            <v>20</v>
          </cell>
          <cell r="O5878">
            <v>1</v>
          </cell>
          <cell r="P5878">
            <v>250.209</v>
          </cell>
          <cell r="Q5878">
            <v>0</v>
          </cell>
          <cell r="R5878">
            <v>250.209</v>
          </cell>
        </row>
        <row r="5879">
          <cell r="A5879" t="str">
            <v xml:space="preserve">Труд Славы32 </v>
          </cell>
          <cell r="B5879" t="str">
            <v xml:space="preserve">Т Славы 17  Ж/Д </v>
          </cell>
          <cell r="C5879" t="str">
            <v xml:space="preserve">Население </v>
          </cell>
          <cell r="D5879">
            <v>4509.3</v>
          </cell>
          <cell r="E5879">
            <v>15248</v>
          </cell>
          <cell r="F5879">
            <v>15243</v>
          </cell>
          <cell r="G5879">
            <v>0.37</v>
          </cell>
          <cell r="H5879">
            <v>1.19</v>
          </cell>
          <cell r="I5879">
            <v>4.5999999999999996</v>
          </cell>
          <cell r="J5879" t="str">
            <v xml:space="preserve">5 </v>
          </cell>
          <cell r="K5879">
            <v>167</v>
          </cell>
          <cell r="L5879">
            <v>0.26161799999999996</v>
          </cell>
          <cell r="M5879">
            <v>-19</v>
          </cell>
          <cell r="N5879">
            <v>18</v>
          </cell>
          <cell r="O5879">
            <v>1</v>
          </cell>
          <cell r="P5879">
            <v>381.95600000000002</v>
          </cell>
          <cell r="Q5879">
            <v>448.68799999999999</v>
          </cell>
          <cell r="R5879">
            <v>448.68799999999999</v>
          </cell>
        </row>
        <row r="5880">
          <cell r="A5880" t="str">
            <v xml:space="preserve">Труд Славы32 </v>
          </cell>
          <cell r="B5880" t="str">
            <v xml:space="preserve">Т Славы 17 прист кв32 </v>
          </cell>
          <cell r="C5880" t="str">
            <v xml:space="preserve">Население </v>
          </cell>
          <cell r="D5880">
            <v>19.3</v>
          </cell>
          <cell r="E5880">
            <v>40</v>
          </cell>
          <cell r="F5880">
            <v>39.97</v>
          </cell>
          <cell r="G5880">
            <v>0.37</v>
          </cell>
          <cell r="H5880">
            <v>1.19</v>
          </cell>
          <cell r="I5880">
            <v>4.5999999999999996</v>
          </cell>
          <cell r="J5880" t="str">
            <v xml:space="preserve">5 </v>
          </cell>
          <cell r="K5880">
            <v>167</v>
          </cell>
          <cell r="L5880">
            <v>6.8599999999999998E-4</v>
          </cell>
          <cell r="M5880">
            <v>-19</v>
          </cell>
          <cell r="N5880">
            <v>18</v>
          </cell>
          <cell r="O5880">
            <v>1</v>
          </cell>
          <cell r="P5880">
            <v>1.002</v>
          </cell>
          <cell r="Q5880">
            <v>1.9180000000000001</v>
          </cell>
          <cell r="R5880">
            <v>1.9180000000000001</v>
          </cell>
        </row>
        <row r="5881">
          <cell r="A5881" t="str">
            <v xml:space="preserve">Труд Славы32 </v>
          </cell>
          <cell r="B5881" t="str">
            <v xml:space="preserve">Т Славы 17 прист кв78 </v>
          </cell>
          <cell r="C5881" t="str">
            <v xml:space="preserve">Население </v>
          </cell>
          <cell r="D5881">
            <v>16.7</v>
          </cell>
          <cell r="E5881">
            <v>40</v>
          </cell>
          <cell r="F5881">
            <v>39.97</v>
          </cell>
          <cell r="G5881">
            <v>0.37</v>
          </cell>
          <cell r="H5881">
            <v>1.19</v>
          </cell>
          <cell r="I5881">
            <v>4.5999999999999996</v>
          </cell>
          <cell r="J5881" t="str">
            <v xml:space="preserve">5 </v>
          </cell>
          <cell r="K5881">
            <v>167</v>
          </cell>
          <cell r="L5881">
            <v>6.8599999999999998E-4</v>
          </cell>
          <cell r="M5881">
            <v>-19</v>
          </cell>
          <cell r="N5881">
            <v>18</v>
          </cell>
          <cell r="O5881">
            <v>1</v>
          </cell>
          <cell r="P5881">
            <v>1.002</v>
          </cell>
          <cell r="Q5881">
            <v>1.663</v>
          </cell>
          <cell r="R5881">
            <v>1.663</v>
          </cell>
        </row>
        <row r="5882">
          <cell r="A5882" t="str">
            <v xml:space="preserve">Труд Славы32 </v>
          </cell>
          <cell r="B5882" t="str">
            <v xml:space="preserve">Т Славы 17 прист кв84 </v>
          </cell>
          <cell r="C5882" t="str">
            <v xml:space="preserve">Население </v>
          </cell>
          <cell r="D5882">
            <v>8.4</v>
          </cell>
          <cell r="E5882">
            <v>17</v>
          </cell>
          <cell r="F5882">
            <v>16.55</v>
          </cell>
          <cell r="G5882">
            <v>0.37</v>
          </cell>
          <cell r="H5882">
            <v>1.19</v>
          </cell>
          <cell r="I5882">
            <v>4.5999999999999996</v>
          </cell>
          <cell r="J5882" t="str">
            <v xml:space="preserve">5 </v>
          </cell>
          <cell r="K5882">
            <v>167</v>
          </cell>
          <cell r="L5882">
            <v>2.8399999999999996E-4</v>
          </cell>
          <cell r="M5882">
            <v>-19</v>
          </cell>
          <cell r="N5882">
            <v>18</v>
          </cell>
          <cell r="O5882">
            <v>1</v>
          </cell>
          <cell r="P5882">
            <v>0.41600000000000004</v>
          </cell>
          <cell r="Q5882">
            <v>0.83399999999999996</v>
          </cell>
          <cell r="R5882">
            <v>0.83399999999999996</v>
          </cell>
        </row>
        <row r="5883">
          <cell r="A5883" t="str">
            <v xml:space="preserve">Труд Славы32 </v>
          </cell>
          <cell r="B5883" t="str">
            <v xml:space="preserve">Т Славы 17 пристр кв19 </v>
          </cell>
          <cell r="C5883" t="str">
            <v xml:space="preserve">Население </v>
          </cell>
          <cell r="D5883">
            <v>9.6999999999999993</v>
          </cell>
          <cell r="E5883">
            <v>30</v>
          </cell>
          <cell r="F5883">
            <v>29.95</v>
          </cell>
          <cell r="G5883">
            <v>0.37</v>
          </cell>
          <cell r="H5883">
            <v>1.19</v>
          </cell>
          <cell r="I5883">
            <v>4.5999999999999996</v>
          </cell>
          <cell r="J5883" t="str">
            <v xml:space="preserve">5 </v>
          </cell>
          <cell r="K5883">
            <v>167</v>
          </cell>
          <cell r="L5883">
            <v>5.1400000000000003E-4</v>
          </cell>
          <cell r="M5883">
            <v>-19</v>
          </cell>
          <cell r="N5883">
            <v>18</v>
          </cell>
          <cell r="O5883">
            <v>1</v>
          </cell>
          <cell r="P5883">
            <v>0.75</v>
          </cell>
          <cell r="Q5883">
            <v>0.96699999999999997</v>
          </cell>
          <cell r="R5883">
            <v>0.96699999999999997</v>
          </cell>
        </row>
        <row r="5884">
          <cell r="A5884" t="str">
            <v xml:space="preserve">Труд Славы32 </v>
          </cell>
          <cell r="B5884" t="str">
            <v xml:space="preserve">Т Славы 17 пристр кв48 </v>
          </cell>
          <cell r="C5884" t="str">
            <v xml:space="preserve">Население </v>
          </cell>
          <cell r="D5884">
            <v>9.9</v>
          </cell>
          <cell r="E5884">
            <v>27</v>
          </cell>
          <cell r="F5884">
            <v>26.98</v>
          </cell>
          <cell r="G5884">
            <v>0.37</v>
          </cell>
          <cell r="H5884">
            <v>1.19</v>
          </cell>
          <cell r="I5884">
            <v>4.5999999999999996</v>
          </cell>
          <cell r="J5884" t="str">
            <v xml:space="preserve">5 </v>
          </cell>
          <cell r="K5884">
            <v>167</v>
          </cell>
          <cell r="L5884">
            <v>4.6299999999999998E-4</v>
          </cell>
          <cell r="M5884">
            <v>-19</v>
          </cell>
          <cell r="N5884">
            <v>18</v>
          </cell>
          <cell r="O5884">
            <v>1</v>
          </cell>
          <cell r="P5884">
            <v>0.67600000000000005</v>
          </cell>
          <cell r="Q5884">
            <v>0.98399999999999999</v>
          </cell>
          <cell r="R5884">
            <v>0.98399999999999999</v>
          </cell>
        </row>
        <row r="5885">
          <cell r="A5885" t="str">
            <v xml:space="preserve">Труд Славы32 </v>
          </cell>
          <cell r="B5885" t="str">
            <v xml:space="preserve">Т Славы 17 пристр кв76 </v>
          </cell>
          <cell r="C5885" t="str">
            <v xml:space="preserve">Население </v>
          </cell>
          <cell r="D5885">
            <v>10.199999999999999</v>
          </cell>
          <cell r="E5885">
            <v>30</v>
          </cell>
          <cell r="F5885">
            <v>29.95</v>
          </cell>
          <cell r="G5885">
            <v>0.37</v>
          </cell>
          <cell r="H5885">
            <v>1.19</v>
          </cell>
          <cell r="I5885">
            <v>4.5999999999999996</v>
          </cell>
          <cell r="J5885" t="str">
            <v xml:space="preserve">5 </v>
          </cell>
          <cell r="K5885">
            <v>167</v>
          </cell>
          <cell r="L5885">
            <v>5.1400000000000003E-4</v>
          </cell>
          <cell r="M5885">
            <v>-19</v>
          </cell>
          <cell r="N5885">
            <v>18</v>
          </cell>
          <cell r="O5885">
            <v>1</v>
          </cell>
          <cell r="P5885">
            <v>0.75</v>
          </cell>
          <cell r="Q5885">
            <v>1.0169999999999999</v>
          </cell>
          <cell r="R5885">
            <v>1.0169999999999999</v>
          </cell>
        </row>
        <row r="5886">
          <cell r="A5886" t="str">
            <v xml:space="preserve">Труд Славы32 </v>
          </cell>
          <cell r="B5886" t="str">
            <v xml:space="preserve">Т Славы 18 Ж/Д </v>
          </cell>
          <cell r="C5886" t="str">
            <v xml:space="preserve">Население </v>
          </cell>
          <cell r="D5886">
            <v>4694.8</v>
          </cell>
          <cell r="E5886">
            <v>17737</v>
          </cell>
          <cell r="F5886">
            <v>17545.03</v>
          </cell>
          <cell r="G5886">
            <v>0.37</v>
          </cell>
          <cell r="H5886">
            <v>1.19</v>
          </cell>
          <cell r="I5886">
            <v>4.5999999999999996</v>
          </cell>
          <cell r="J5886" t="str">
            <v xml:space="preserve">5 </v>
          </cell>
          <cell r="K5886">
            <v>167</v>
          </cell>
          <cell r="L5886">
            <v>0.30112800000000001</v>
          </cell>
          <cell r="M5886">
            <v>-19</v>
          </cell>
          <cell r="N5886">
            <v>18</v>
          </cell>
          <cell r="O5886">
            <v>1</v>
          </cell>
          <cell r="P5886">
            <v>439.64100000000002</v>
          </cell>
          <cell r="Q5886">
            <v>467.14600000000002</v>
          </cell>
          <cell r="R5886">
            <v>467.14600000000002</v>
          </cell>
        </row>
        <row r="5887">
          <cell r="A5887" t="str">
            <v xml:space="preserve">Труд Славы32 </v>
          </cell>
          <cell r="B5887" t="str">
            <v xml:space="preserve">Благоева 23 Ж/Д </v>
          </cell>
          <cell r="C5887" t="str">
            <v xml:space="preserve">Население </v>
          </cell>
          <cell r="D5887">
            <v>8691.9</v>
          </cell>
          <cell r="E5887">
            <v>34408</v>
          </cell>
          <cell r="F5887">
            <v>26568.54</v>
          </cell>
          <cell r="G5887">
            <v>0.37</v>
          </cell>
          <cell r="H5887">
            <v>1.19</v>
          </cell>
          <cell r="I5887">
            <v>4.5999999999999996</v>
          </cell>
          <cell r="J5887" t="str">
            <v xml:space="preserve">9 </v>
          </cell>
          <cell r="K5887">
            <v>167</v>
          </cell>
          <cell r="L5887">
            <v>0.45600000000000002</v>
          </cell>
          <cell r="M5887">
            <v>-19</v>
          </cell>
          <cell r="N5887">
            <v>18</v>
          </cell>
          <cell r="O5887">
            <v>1</v>
          </cell>
          <cell r="P5887">
            <v>665.75</v>
          </cell>
          <cell r="Q5887">
            <v>864.87199999999996</v>
          </cell>
          <cell r="R5887">
            <v>864.87199999999996</v>
          </cell>
        </row>
        <row r="5888">
          <cell r="A5888" t="str">
            <v xml:space="preserve">Труд Славы32 </v>
          </cell>
          <cell r="B5888" t="str">
            <v xml:space="preserve">Т Славы 20 Ж/Д </v>
          </cell>
          <cell r="C5888" t="str">
            <v xml:space="preserve">Население </v>
          </cell>
          <cell r="D5888">
            <v>3336.9</v>
          </cell>
          <cell r="E5888">
            <v>11514</v>
          </cell>
          <cell r="F5888">
            <v>12715.06</v>
          </cell>
          <cell r="G5888">
            <v>0.37</v>
          </cell>
          <cell r="H5888">
            <v>1.19</v>
          </cell>
          <cell r="I5888">
            <v>4.5999999999999996</v>
          </cell>
          <cell r="J5888" t="str">
            <v xml:space="preserve">5 </v>
          </cell>
          <cell r="K5888">
            <v>167</v>
          </cell>
          <cell r="L5888">
            <v>0.22</v>
          </cell>
          <cell r="M5888">
            <v>-19</v>
          </cell>
          <cell r="N5888">
            <v>18</v>
          </cell>
          <cell r="O5888">
            <v>1</v>
          </cell>
          <cell r="P5888">
            <v>321.19600000000003</v>
          </cell>
          <cell r="Q5888">
            <v>332.03199999999998</v>
          </cell>
          <cell r="R5888">
            <v>332.03199999999998</v>
          </cell>
        </row>
        <row r="5889">
          <cell r="A5889" t="str">
            <v xml:space="preserve">Труд Славы32 </v>
          </cell>
          <cell r="B5889" t="str">
            <v xml:space="preserve">Гидростроителей 43 ж/д </v>
          </cell>
          <cell r="C5889" t="str">
            <v xml:space="preserve">Население </v>
          </cell>
          <cell r="D5889">
            <v>2647.45</v>
          </cell>
          <cell r="E5889">
            <v>11919</v>
          </cell>
          <cell r="F5889">
            <v>11913.53</v>
          </cell>
          <cell r="G5889">
            <v>0.38</v>
          </cell>
          <cell r="H5889">
            <v>1.19</v>
          </cell>
          <cell r="I5889">
            <v>4.5999999999999996</v>
          </cell>
          <cell r="J5889" t="str">
            <v xml:space="preserve">5 </v>
          </cell>
          <cell r="K5889">
            <v>167</v>
          </cell>
          <cell r="L5889">
            <v>0.21</v>
          </cell>
          <cell r="M5889">
            <v>-19</v>
          </cell>
          <cell r="N5889">
            <v>18</v>
          </cell>
          <cell r="O5889">
            <v>1</v>
          </cell>
          <cell r="P5889">
            <v>306.59699999999998</v>
          </cell>
          <cell r="Q5889">
            <v>0</v>
          </cell>
          <cell r="R5889">
            <v>0</v>
          </cell>
        </row>
        <row r="5890">
          <cell r="A5890" t="str">
            <v xml:space="preserve">Труд Славы32 </v>
          </cell>
          <cell r="B5890" t="str">
            <v xml:space="preserve">Т Славы 50 Ж/Д </v>
          </cell>
          <cell r="C5890" t="str">
            <v xml:space="preserve">Население </v>
          </cell>
          <cell r="D5890">
            <v>2108.1</v>
          </cell>
          <cell r="E5890">
            <v>9486</v>
          </cell>
          <cell r="F5890">
            <v>9486.5300000000007</v>
          </cell>
          <cell r="G5890">
            <v>0.4</v>
          </cell>
          <cell r="H5890">
            <v>1.19</v>
          </cell>
          <cell r="I5890">
            <v>4.5999999999999996</v>
          </cell>
          <cell r="J5890" t="str">
            <v xml:space="preserve">5 </v>
          </cell>
          <cell r="K5890">
            <v>167</v>
          </cell>
          <cell r="L5890">
            <v>0.17382</v>
          </cell>
          <cell r="M5890">
            <v>-19</v>
          </cell>
          <cell r="N5890">
            <v>18</v>
          </cell>
          <cell r="O5890">
            <v>1</v>
          </cell>
          <cell r="P5890">
            <v>253.773</v>
          </cell>
          <cell r="Q5890">
            <v>209.76300000000001</v>
          </cell>
          <cell r="R5890">
            <v>209.76300000000001</v>
          </cell>
        </row>
        <row r="5891">
          <cell r="A5891" t="str">
            <v xml:space="preserve">Труд Славы32 </v>
          </cell>
          <cell r="B5891" t="str">
            <v xml:space="preserve">Т Славы 24 АПТЕКА.418 </v>
          </cell>
          <cell r="C5891" t="str">
            <v xml:space="preserve">Прочие </v>
          </cell>
          <cell r="D5891">
            <v>892.97</v>
          </cell>
          <cell r="E5891">
            <v>3530</v>
          </cell>
          <cell r="F5891">
            <v>4018.38</v>
          </cell>
          <cell r="G5891">
            <v>0.37</v>
          </cell>
          <cell r="H5891">
            <v>1.19</v>
          </cell>
          <cell r="I5891">
            <v>4.5999999999999996</v>
          </cell>
          <cell r="J5891" t="str">
            <v xml:space="preserve"> </v>
          </cell>
          <cell r="K5891">
            <v>167</v>
          </cell>
          <cell r="L5891">
            <v>6.8968000000000002E-2</v>
          </cell>
          <cell r="M5891">
            <v>-19</v>
          </cell>
          <cell r="N5891">
            <v>18</v>
          </cell>
          <cell r="O5891">
            <v>1</v>
          </cell>
          <cell r="P5891">
            <v>100.693</v>
          </cell>
          <cell r="Q5891">
            <v>0</v>
          </cell>
          <cell r="R5891">
            <v>100.693</v>
          </cell>
        </row>
        <row r="5892">
          <cell r="A5892" t="str">
            <v xml:space="preserve">Труд Славы32 </v>
          </cell>
          <cell r="B5892" t="str">
            <v xml:space="preserve">Т Славы 42 Ж/Д </v>
          </cell>
          <cell r="C5892" t="str">
            <v xml:space="preserve">Население </v>
          </cell>
          <cell r="D5892">
            <v>3758.7</v>
          </cell>
          <cell r="E5892">
            <v>22903</v>
          </cell>
          <cell r="F5892">
            <v>22329.23</v>
          </cell>
          <cell r="G5892">
            <v>0.37</v>
          </cell>
          <cell r="H5892">
            <v>1.19</v>
          </cell>
          <cell r="I5892">
            <v>4.5999999999999996</v>
          </cell>
          <cell r="J5892" t="str">
            <v xml:space="preserve">5 </v>
          </cell>
          <cell r="K5892">
            <v>167</v>
          </cell>
          <cell r="L5892">
            <v>0.38324000000000003</v>
          </cell>
          <cell r="M5892">
            <v>-19</v>
          </cell>
          <cell r="N5892">
            <v>18</v>
          </cell>
          <cell r="O5892">
            <v>1</v>
          </cell>
          <cell r="P5892">
            <v>559.52200000000005</v>
          </cell>
          <cell r="Q5892">
            <v>374.00400000000002</v>
          </cell>
          <cell r="R5892">
            <v>374.00400000000002</v>
          </cell>
        </row>
        <row r="5893">
          <cell r="A5893" t="str">
            <v xml:space="preserve">Труд Славы32 </v>
          </cell>
          <cell r="B5893" t="str">
            <v xml:space="preserve">Т Славы 19  Ж/Д </v>
          </cell>
          <cell r="C5893" t="str">
            <v xml:space="preserve">Население </v>
          </cell>
          <cell r="D5893">
            <v>6681.1</v>
          </cell>
          <cell r="E5893">
            <v>31690</v>
          </cell>
          <cell r="F5893">
            <v>31689.98</v>
          </cell>
          <cell r="G5893">
            <v>0.36</v>
          </cell>
          <cell r="H5893">
            <v>1.19</v>
          </cell>
          <cell r="I5893">
            <v>4.5999999999999996</v>
          </cell>
          <cell r="J5893" t="str">
            <v xml:space="preserve">9 </v>
          </cell>
          <cell r="K5893">
            <v>167</v>
          </cell>
          <cell r="L5893">
            <v>0.5292</v>
          </cell>
          <cell r="M5893">
            <v>-19</v>
          </cell>
          <cell r="N5893">
            <v>18</v>
          </cell>
          <cell r="O5893">
            <v>1</v>
          </cell>
          <cell r="P5893">
            <v>772.62</v>
          </cell>
          <cell r="Q5893">
            <v>664.79200000000003</v>
          </cell>
          <cell r="R5893">
            <v>664.79200000000003</v>
          </cell>
        </row>
        <row r="5894">
          <cell r="A5894" t="str">
            <v xml:space="preserve">Труд Славы32 </v>
          </cell>
          <cell r="B5894" t="str">
            <v xml:space="preserve">Благоева 15  Ж/Д </v>
          </cell>
          <cell r="C5894" t="str">
            <v xml:space="preserve">Население </v>
          </cell>
          <cell r="D5894">
            <v>5904.1</v>
          </cell>
          <cell r="E5894">
            <v>26578</v>
          </cell>
          <cell r="F5894">
            <v>26568.54</v>
          </cell>
          <cell r="G5894">
            <v>0.37</v>
          </cell>
          <cell r="H5894">
            <v>1.19</v>
          </cell>
          <cell r="I5894">
            <v>4.5999999999999996</v>
          </cell>
          <cell r="J5894" t="str">
            <v xml:space="preserve">9 </v>
          </cell>
          <cell r="K5894">
            <v>167</v>
          </cell>
          <cell r="L5894">
            <v>0.45600000000000002</v>
          </cell>
          <cell r="M5894">
            <v>-19</v>
          </cell>
          <cell r="N5894">
            <v>18</v>
          </cell>
          <cell r="O5894">
            <v>1</v>
          </cell>
          <cell r="P5894">
            <v>665.75</v>
          </cell>
          <cell r="Q5894">
            <v>587.47799999999995</v>
          </cell>
          <cell r="R5894">
            <v>587.47799999999995</v>
          </cell>
        </row>
        <row r="5895">
          <cell r="A5895" t="str">
            <v xml:space="preserve">Труд Славы32 </v>
          </cell>
          <cell r="B5895" t="str">
            <v xml:space="preserve">Благоева 15 КВ 74 111 115 </v>
          </cell>
          <cell r="C5895" t="str">
            <v xml:space="preserve">Население </v>
          </cell>
          <cell r="D5895">
            <v>87.4</v>
          </cell>
          <cell r="E5895">
            <v>402</v>
          </cell>
          <cell r="F5895">
            <v>393.28</v>
          </cell>
          <cell r="G5895">
            <v>0.37</v>
          </cell>
          <cell r="H5895">
            <v>1.19</v>
          </cell>
          <cell r="I5895">
            <v>4.5999999999999996</v>
          </cell>
          <cell r="J5895" t="str">
            <v xml:space="preserve">9 </v>
          </cell>
          <cell r="K5895">
            <v>167</v>
          </cell>
          <cell r="L5895">
            <v>6.7500000000000008E-3</v>
          </cell>
          <cell r="M5895">
            <v>-19</v>
          </cell>
          <cell r="N5895">
            <v>18</v>
          </cell>
          <cell r="O5895">
            <v>1</v>
          </cell>
          <cell r="P5895">
            <v>9.8559999999999999</v>
          </cell>
          <cell r="Q5895">
            <v>8.6959999999999997</v>
          </cell>
          <cell r="R5895">
            <v>8.6959999999999997</v>
          </cell>
        </row>
        <row r="5896">
          <cell r="A5896" t="str">
            <v xml:space="preserve">Труд Славы32 </v>
          </cell>
          <cell r="B5896" t="str">
            <v xml:space="preserve">Т Славы 12 ЖСК 175 </v>
          </cell>
          <cell r="C5896" t="str">
            <v xml:space="preserve">Население </v>
          </cell>
          <cell r="D5896">
            <v>2492</v>
          </cell>
          <cell r="E5896">
            <v>11214</v>
          </cell>
          <cell r="F5896">
            <v>11214.03</v>
          </cell>
          <cell r="G5896">
            <v>0.38</v>
          </cell>
          <cell r="H5896">
            <v>1.19</v>
          </cell>
          <cell r="I5896">
            <v>4.5999999999999996</v>
          </cell>
          <cell r="J5896" t="str">
            <v xml:space="preserve">5 </v>
          </cell>
          <cell r="K5896">
            <v>167</v>
          </cell>
          <cell r="L5896">
            <v>0.19767000000000001</v>
          </cell>
          <cell r="M5896">
            <v>-19</v>
          </cell>
          <cell r="N5896">
            <v>18</v>
          </cell>
          <cell r="O5896">
            <v>1</v>
          </cell>
          <cell r="P5896">
            <v>288.59300000000002</v>
          </cell>
          <cell r="Q5896">
            <v>247.96199999999999</v>
          </cell>
          <cell r="R5896">
            <v>247.96199999999999</v>
          </cell>
        </row>
        <row r="5897">
          <cell r="A5897" t="str">
            <v xml:space="preserve">Труд Славы32 </v>
          </cell>
          <cell r="B5897" t="str">
            <v xml:space="preserve">Т Славы 46 УПМ 7 </v>
          </cell>
          <cell r="C5897" t="str">
            <v xml:space="preserve">Бюджет </v>
          </cell>
          <cell r="D5897">
            <v>138.65</v>
          </cell>
          <cell r="E5897">
            <v>0</v>
          </cell>
          <cell r="F5897">
            <v>623.91999999999996</v>
          </cell>
          <cell r="G5897">
            <v>0.38</v>
          </cell>
          <cell r="H5897">
            <v>1.19</v>
          </cell>
          <cell r="I5897">
            <v>4.5999999999999996</v>
          </cell>
          <cell r="J5897" t="str">
            <v xml:space="preserve"> </v>
          </cell>
          <cell r="K5897">
            <v>167</v>
          </cell>
          <cell r="L5897">
            <v>1.0910999999999999E-2</v>
          </cell>
          <cell r="M5897">
            <v>-19</v>
          </cell>
          <cell r="N5897">
            <v>18</v>
          </cell>
          <cell r="O5897">
            <v>1</v>
          </cell>
          <cell r="P5897">
            <v>15.93</v>
          </cell>
          <cell r="Q5897">
            <v>0</v>
          </cell>
          <cell r="R5897">
            <v>15.93</v>
          </cell>
        </row>
        <row r="5898">
          <cell r="A5898" t="str">
            <v xml:space="preserve">Труд Славы32 </v>
          </cell>
          <cell r="B5898" t="str">
            <v xml:space="preserve">Игнатова 55 кв.111 маг.одежды </v>
          </cell>
          <cell r="C5898" t="str">
            <v xml:space="preserve">Прочие </v>
          </cell>
          <cell r="D5898">
            <v>51.8</v>
          </cell>
          <cell r="E5898">
            <v>0</v>
          </cell>
          <cell r="F5898">
            <v>174</v>
          </cell>
          <cell r="G5898">
            <v>0</v>
          </cell>
          <cell r="H5898">
            <v>1.19</v>
          </cell>
          <cell r="I5898">
            <v>4.5999999999999996</v>
          </cell>
          <cell r="J5898" t="str">
            <v xml:space="preserve"> </v>
          </cell>
          <cell r="K5898">
            <v>167</v>
          </cell>
          <cell r="L5898">
            <v>2.8159999999999999E-3</v>
          </cell>
          <cell r="M5898">
            <v>-19</v>
          </cell>
          <cell r="N5898">
            <v>18</v>
          </cell>
          <cell r="O5898">
            <v>1</v>
          </cell>
          <cell r="P5898">
            <v>4.1120000000000001</v>
          </cell>
          <cell r="Q5898">
            <v>0</v>
          </cell>
          <cell r="R5898">
            <v>4.1120000000000001</v>
          </cell>
        </row>
        <row r="5899">
          <cell r="A5899" t="str">
            <v xml:space="preserve">Труд Славы32 </v>
          </cell>
          <cell r="B5899" t="str">
            <v xml:space="preserve">Благоева 19 кв.89 маг.Ковчег </v>
          </cell>
          <cell r="C5899" t="str">
            <v xml:space="preserve">Прочие </v>
          </cell>
          <cell r="D5899">
            <v>81.900000000000006</v>
          </cell>
          <cell r="E5899">
            <v>0</v>
          </cell>
          <cell r="F5899">
            <v>275.18399999999997</v>
          </cell>
          <cell r="G5899">
            <v>0.37</v>
          </cell>
          <cell r="H5899">
            <v>1.19</v>
          </cell>
          <cell r="I5899">
            <v>4.5999999999999996</v>
          </cell>
          <cell r="J5899" t="str">
            <v xml:space="preserve"> </v>
          </cell>
          <cell r="K5899">
            <v>167</v>
          </cell>
          <cell r="L5899">
            <v>3.8709999999999999E-3</v>
          </cell>
          <cell r="M5899">
            <v>-19</v>
          </cell>
          <cell r="N5899">
            <v>18</v>
          </cell>
          <cell r="O5899">
            <v>1</v>
          </cell>
          <cell r="P5899">
            <v>5.6520000000000001</v>
          </cell>
          <cell r="Q5899">
            <v>0</v>
          </cell>
          <cell r="R5899">
            <v>5.6520000000000001</v>
          </cell>
        </row>
        <row r="5900">
          <cell r="A5900" t="str">
            <v xml:space="preserve">Труд Славы32 </v>
          </cell>
          <cell r="B5900" t="str">
            <v xml:space="preserve">Благоева 19 </v>
          </cell>
          <cell r="C5900" t="str">
            <v xml:space="preserve">Жилзаказчик </v>
          </cell>
          <cell r="D5900">
            <v>6458.1</v>
          </cell>
          <cell r="E5900">
            <v>26983</v>
          </cell>
          <cell r="F5900">
            <v>27141.538960000002</v>
          </cell>
          <cell r="G5900">
            <v>0.36599999999999999</v>
          </cell>
          <cell r="H5900">
            <v>1.19</v>
          </cell>
          <cell r="I5900">
            <v>4.5999999999999996</v>
          </cell>
          <cell r="J5900" t="str">
            <v xml:space="preserve">5 </v>
          </cell>
          <cell r="K5900">
            <v>167</v>
          </cell>
          <cell r="L5900">
            <v>0.46079799999999993</v>
          </cell>
          <cell r="M5900">
            <v>-19</v>
          </cell>
          <cell r="N5900">
            <v>18</v>
          </cell>
          <cell r="O5900">
            <v>1</v>
          </cell>
          <cell r="P5900">
            <v>666.06200000000001</v>
          </cell>
          <cell r="Q5900">
            <v>635.88599999999997</v>
          </cell>
          <cell r="R5900">
            <v>635.88599999999997</v>
          </cell>
        </row>
        <row r="5901">
          <cell r="A5901" t="str">
            <v xml:space="preserve">Труд Славы32 </v>
          </cell>
          <cell r="B5901" t="str">
            <v xml:space="preserve">Благоева 38 </v>
          </cell>
          <cell r="C5901" t="str">
            <v xml:space="preserve">Жилзаказчик </v>
          </cell>
          <cell r="D5901">
            <v>4468.55</v>
          </cell>
          <cell r="E5901">
            <v>13689</v>
          </cell>
          <cell r="F5901">
            <v>13781.69</v>
          </cell>
          <cell r="G5901">
            <v>0.37</v>
          </cell>
          <cell r="H5901">
            <v>1.19</v>
          </cell>
          <cell r="I5901">
            <v>4.5999999999999996</v>
          </cell>
          <cell r="J5901" t="str">
            <v xml:space="preserve">5 </v>
          </cell>
          <cell r="K5901">
            <v>167</v>
          </cell>
          <cell r="L5901">
            <v>0.236538</v>
          </cell>
          <cell r="M5901">
            <v>-19</v>
          </cell>
          <cell r="N5901">
            <v>18</v>
          </cell>
          <cell r="O5901">
            <v>1</v>
          </cell>
          <cell r="P5901">
            <v>342.89100000000002</v>
          </cell>
          <cell r="Q5901">
            <v>442.21499999999997</v>
          </cell>
          <cell r="R5901">
            <v>442.21499999999997</v>
          </cell>
        </row>
        <row r="5902">
          <cell r="A5902" t="str">
            <v xml:space="preserve">Труд Славы32 </v>
          </cell>
          <cell r="B5902" t="str">
            <v xml:space="preserve">Благоева 40 </v>
          </cell>
          <cell r="C5902" t="str">
            <v xml:space="preserve">Жилзаказчик </v>
          </cell>
          <cell r="D5902">
            <v>4667.5</v>
          </cell>
          <cell r="E5902">
            <v>16343</v>
          </cell>
          <cell r="F5902">
            <v>16338</v>
          </cell>
          <cell r="G5902">
            <v>0.37</v>
          </cell>
          <cell r="H5902">
            <v>1.19</v>
          </cell>
          <cell r="I5902">
            <v>4.5999999999999996</v>
          </cell>
          <cell r="J5902" t="str">
            <v xml:space="preserve">5 </v>
          </cell>
          <cell r="K5902">
            <v>167</v>
          </cell>
          <cell r="L5902">
            <v>0.28041199999999999</v>
          </cell>
          <cell r="M5902">
            <v>-19</v>
          </cell>
          <cell r="N5902">
            <v>18</v>
          </cell>
          <cell r="O5902">
            <v>1</v>
          </cell>
          <cell r="P5902">
            <v>409.39600000000002</v>
          </cell>
          <cell r="Q5902">
            <v>464.43200000000002</v>
          </cell>
          <cell r="R5902">
            <v>464.43200000000002</v>
          </cell>
        </row>
        <row r="5903">
          <cell r="A5903" t="str">
            <v xml:space="preserve">Труд Славы32 </v>
          </cell>
          <cell r="B5903" t="str">
            <v xml:space="preserve">Гидростроителей 17 </v>
          </cell>
          <cell r="C5903" t="str">
            <v xml:space="preserve">Жилзаказчик </v>
          </cell>
          <cell r="D5903">
            <v>4822.3999999999996</v>
          </cell>
          <cell r="E5903">
            <v>21579</v>
          </cell>
          <cell r="F5903">
            <v>18032</v>
          </cell>
          <cell r="G5903">
            <v>0.37</v>
          </cell>
          <cell r="H5903">
            <v>1.19</v>
          </cell>
          <cell r="I5903">
            <v>4.5999999999999996</v>
          </cell>
          <cell r="J5903" t="str">
            <v xml:space="preserve">5 </v>
          </cell>
          <cell r="K5903">
            <v>167</v>
          </cell>
          <cell r="L5903">
            <v>0.30948599999999998</v>
          </cell>
          <cell r="M5903">
            <v>-19</v>
          </cell>
          <cell r="N5903">
            <v>18</v>
          </cell>
          <cell r="O5903">
            <v>1</v>
          </cell>
          <cell r="P5903">
            <v>451.84300000000002</v>
          </cell>
          <cell r="Q5903">
            <v>479.84399999999999</v>
          </cell>
          <cell r="R5903">
            <v>479.84399999999999</v>
          </cell>
        </row>
        <row r="5904">
          <cell r="A5904" t="str">
            <v xml:space="preserve">Труд Славы32 </v>
          </cell>
          <cell r="B5904" t="str">
            <v xml:space="preserve">Гидростроителей 17 кв 101 пристр </v>
          </cell>
          <cell r="C5904" t="str">
            <v xml:space="preserve">Жилзаказчик </v>
          </cell>
          <cell r="D5904">
            <v>5.32</v>
          </cell>
          <cell r="E5904">
            <v>0</v>
          </cell>
          <cell r="F5904">
            <v>17.88</v>
          </cell>
          <cell r="G5904">
            <v>0.37</v>
          </cell>
          <cell r="H5904">
            <v>1.19</v>
          </cell>
          <cell r="I5904">
            <v>4.5999999999999996</v>
          </cell>
          <cell r="J5904" t="str">
            <v xml:space="preserve"> </v>
          </cell>
          <cell r="K5904">
            <v>167</v>
          </cell>
          <cell r="L5904">
            <v>3.0699999999999998E-4</v>
          </cell>
          <cell r="M5904">
            <v>-19</v>
          </cell>
          <cell r="N5904">
            <v>18</v>
          </cell>
          <cell r="O5904">
            <v>1</v>
          </cell>
          <cell r="P5904">
            <v>0.45</v>
          </cell>
          <cell r="Q5904">
            <v>0</v>
          </cell>
          <cell r="R5904">
            <v>0</v>
          </cell>
        </row>
        <row r="5905">
          <cell r="A5905" t="str">
            <v xml:space="preserve">Труд Славы32 </v>
          </cell>
          <cell r="B5905" t="str">
            <v xml:space="preserve">Гидростроителей 17 кв 103 пристр. </v>
          </cell>
          <cell r="C5905" t="str">
            <v xml:space="preserve">Жилзаказчик </v>
          </cell>
          <cell r="D5905">
            <v>22</v>
          </cell>
          <cell r="E5905">
            <v>0</v>
          </cell>
          <cell r="F5905">
            <v>73.92</v>
          </cell>
          <cell r="G5905">
            <v>0.37</v>
          </cell>
          <cell r="H5905">
            <v>1.19</v>
          </cell>
          <cell r="I5905">
            <v>4.5999999999999996</v>
          </cell>
          <cell r="J5905" t="str">
            <v xml:space="preserve"> </v>
          </cell>
          <cell r="K5905">
            <v>167</v>
          </cell>
          <cell r="L5905">
            <v>1.2689999999999999E-3</v>
          </cell>
          <cell r="M5905">
            <v>-19</v>
          </cell>
          <cell r="N5905">
            <v>18</v>
          </cell>
          <cell r="O5905">
            <v>1</v>
          </cell>
          <cell r="P5905">
            <v>1.8519999999999999</v>
          </cell>
          <cell r="Q5905">
            <v>0</v>
          </cell>
          <cell r="R5905">
            <v>0</v>
          </cell>
        </row>
        <row r="5906">
          <cell r="A5906" t="str">
            <v xml:space="preserve">Труд Славы32 </v>
          </cell>
          <cell r="B5906" t="str">
            <v xml:space="preserve">Гидростроителей 17 кв 105 пристр. </v>
          </cell>
          <cell r="C5906" t="str">
            <v xml:space="preserve">Жилзаказчик </v>
          </cell>
          <cell r="D5906">
            <v>9.7200000000000006</v>
          </cell>
          <cell r="E5906">
            <v>0</v>
          </cell>
          <cell r="F5906">
            <v>32.659999999999997</v>
          </cell>
          <cell r="G5906">
            <v>0.37</v>
          </cell>
          <cell r="H5906">
            <v>1.19</v>
          </cell>
          <cell r="I5906">
            <v>4.5999999999999996</v>
          </cell>
          <cell r="J5906" t="str">
            <v xml:space="preserve"> </v>
          </cell>
          <cell r="K5906">
            <v>167</v>
          </cell>
          <cell r="L5906">
            <v>5.6099999999999998E-4</v>
          </cell>
          <cell r="M5906">
            <v>-19</v>
          </cell>
          <cell r="N5906">
            <v>18</v>
          </cell>
          <cell r="O5906">
            <v>1</v>
          </cell>
          <cell r="P5906">
            <v>0.82</v>
          </cell>
          <cell r="Q5906">
            <v>0</v>
          </cell>
          <cell r="R5906">
            <v>0</v>
          </cell>
        </row>
        <row r="5907">
          <cell r="A5907" t="str">
            <v xml:space="preserve">Труд Славы32 </v>
          </cell>
          <cell r="B5907" t="str">
            <v xml:space="preserve">Гидростроителей 17 кв 109 пристр </v>
          </cell>
          <cell r="C5907" t="str">
            <v xml:space="preserve">Жилзаказчик </v>
          </cell>
          <cell r="D5907">
            <v>3.36</v>
          </cell>
          <cell r="E5907">
            <v>0</v>
          </cell>
          <cell r="F5907">
            <v>11.29</v>
          </cell>
          <cell r="G5907">
            <v>0.37</v>
          </cell>
          <cell r="H5907">
            <v>1.19</v>
          </cell>
          <cell r="I5907">
            <v>4.5999999999999996</v>
          </cell>
          <cell r="J5907" t="str">
            <v xml:space="preserve"> </v>
          </cell>
          <cell r="K5907">
            <v>167</v>
          </cell>
          <cell r="L5907">
            <v>1.94E-4</v>
          </cell>
          <cell r="M5907">
            <v>-19</v>
          </cell>
          <cell r="N5907">
            <v>18</v>
          </cell>
          <cell r="O5907">
            <v>1</v>
          </cell>
          <cell r="P5907">
            <v>0.28200000000000003</v>
          </cell>
          <cell r="Q5907">
            <v>0</v>
          </cell>
          <cell r="R5907">
            <v>0</v>
          </cell>
        </row>
        <row r="5908">
          <cell r="A5908" t="str">
            <v xml:space="preserve">Труд Славы32 </v>
          </cell>
          <cell r="B5908" t="str">
            <v xml:space="preserve">Гидростроителей 17 кв 12 пристр. </v>
          </cell>
          <cell r="C5908" t="str">
            <v xml:space="preserve">Жилзаказчик </v>
          </cell>
          <cell r="D5908">
            <v>3.85</v>
          </cell>
          <cell r="E5908">
            <v>0</v>
          </cell>
          <cell r="F5908">
            <v>12.94</v>
          </cell>
          <cell r="G5908">
            <v>0.37</v>
          </cell>
          <cell r="H5908">
            <v>1.19</v>
          </cell>
          <cell r="I5908">
            <v>4.5999999999999996</v>
          </cell>
          <cell r="J5908" t="str">
            <v xml:space="preserve"> </v>
          </cell>
          <cell r="K5908">
            <v>167</v>
          </cell>
          <cell r="L5908">
            <v>2.22E-4</v>
          </cell>
          <cell r="M5908">
            <v>-19</v>
          </cell>
          <cell r="N5908">
            <v>18</v>
          </cell>
          <cell r="O5908">
            <v>1</v>
          </cell>
          <cell r="P5908">
            <v>0.32500000000000001</v>
          </cell>
          <cell r="Q5908">
            <v>0</v>
          </cell>
          <cell r="R5908">
            <v>0</v>
          </cell>
        </row>
        <row r="5909">
          <cell r="A5909" t="str">
            <v xml:space="preserve">Труд Славы32 </v>
          </cell>
          <cell r="B5909" t="str">
            <v xml:space="preserve">Гидростроителей 17 кв 120 пристр </v>
          </cell>
          <cell r="C5909" t="str">
            <v xml:space="preserve">Жилзаказчик </v>
          </cell>
          <cell r="D5909">
            <v>9.6</v>
          </cell>
          <cell r="E5909">
            <v>0</v>
          </cell>
          <cell r="F5909">
            <v>32.26</v>
          </cell>
          <cell r="G5909">
            <v>0.37</v>
          </cell>
          <cell r="H5909">
            <v>1.19</v>
          </cell>
          <cell r="I5909">
            <v>4.5999999999999996</v>
          </cell>
          <cell r="J5909" t="str">
            <v xml:space="preserve"> </v>
          </cell>
          <cell r="K5909">
            <v>167</v>
          </cell>
          <cell r="L5909">
            <v>5.5400000000000002E-4</v>
          </cell>
          <cell r="M5909">
            <v>-19</v>
          </cell>
          <cell r="N5909">
            <v>18</v>
          </cell>
          <cell r="O5909">
            <v>1</v>
          </cell>
          <cell r="P5909">
            <v>0.80900000000000005</v>
          </cell>
          <cell r="Q5909">
            <v>0</v>
          </cell>
          <cell r="R5909">
            <v>0</v>
          </cell>
        </row>
        <row r="5910">
          <cell r="A5910" t="str">
            <v xml:space="preserve">Труд Славы32 </v>
          </cell>
          <cell r="B5910" t="str">
            <v xml:space="preserve">Гидростроителей 17 кв 124 пристр </v>
          </cell>
          <cell r="C5910" t="str">
            <v xml:space="preserve">Жилзаказчик </v>
          </cell>
          <cell r="D5910">
            <v>3.96</v>
          </cell>
          <cell r="E5910">
            <v>0</v>
          </cell>
          <cell r="F5910">
            <v>13.31</v>
          </cell>
          <cell r="G5910">
            <v>0.37</v>
          </cell>
          <cell r="H5910">
            <v>1.19</v>
          </cell>
          <cell r="I5910">
            <v>4.5999999999999996</v>
          </cell>
          <cell r="J5910" t="str">
            <v xml:space="preserve"> </v>
          </cell>
          <cell r="K5910">
            <v>167</v>
          </cell>
          <cell r="L5910">
            <v>2.2799999999999999E-4</v>
          </cell>
          <cell r="M5910">
            <v>-19</v>
          </cell>
          <cell r="N5910">
            <v>18</v>
          </cell>
          <cell r="O5910">
            <v>1</v>
          </cell>
          <cell r="P5910">
            <v>0.33300000000000002</v>
          </cell>
          <cell r="Q5910">
            <v>0</v>
          </cell>
          <cell r="R5910">
            <v>0</v>
          </cell>
        </row>
        <row r="5911">
          <cell r="A5911" t="str">
            <v xml:space="preserve">Труд Славы32 </v>
          </cell>
          <cell r="B5911" t="str">
            <v xml:space="preserve">Гидростроителей 17 кв 149 прист </v>
          </cell>
          <cell r="C5911" t="str">
            <v xml:space="preserve">Жилзаказчик </v>
          </cell>
          <cell r="D5911">
            <v>5.53</v>
          </cell>
          <cell r="E5911">
            <v>0</v>
          </cell>
          <cell r="F5911">
            <v>18.579999999999998</v>
          </cell>
          <cell r="G5911">
            <v>0.37</v>
          </cell>
          <cell r="H5911">
            <v>1.19</v>
          </cell>
          <cell r="I5911">
            <v>4.5999999999999996</v>
          </cell>
          <cell r="J5911" t="str">
            <v xml:space="preserve"> </v>
          </cell>
          <cell r="K5911">
            <v>167</v>
          </cell>
          <cell r="L5911">
            <v>3.19E-4</v>
          </cell>
          <cell r="M5911">
            <v>-19</v>
          </cell>
          <cell r="N5911">
            <v>18</v>
          </cell>
          <cell r="O5911">
            <v>1</v>
          </cell>
          <cell r="P5911">
            <v>0.46500000000000002</v>
          </cell>
          <cell r="Q5911">
            <v>0</v>
          </cell>
          <cell r="R5911">
            <v>0</v>
          </cell>
        </row>
        <row r="5912">
          <cell r="A5912" t="str">
            <v xml:space="preserve">Труд Славы32 </v>
          </cell>
          <cell r="B5912" t="str">
            <v xml:space="preserve">Гидростроителей 17 кв 16 пристр. </v>
          </cell>
          <cell r="C5912" t="str">
            <v xml:space="preserve">Жилзаказчик </v>
          </cell>
          <cell r="D5912">
            <v>24</v>
          </cell>
          <cell r="E5912">
            <v>25</v>
          </cell>
          <cell r="F5912">
            <v>80.64</v>
          </cell>
          <cell r="G5912">
            <v>0.37</v>
          </cell>
          <cell r="H5912">
            <v>1.19</v>
          </cell>
          <cell r="I5912">
            <v>4.5999999999999996</v>
          </cell>
          <cell r="J5912" t="str">
            <v xml:space="preserve"> </v>
          </cell>
          <cell r="K5912">
            <v>167</v>
          </cell>
          <cell r="L5912">
            <v>1.384E-3</v>
          </cell>
          <cell r="M5912">
            <v>-19</v>
          </cell>
          <cell r="N5912">
            <v>18</v>
          </cell>
          <cell r="O5912">
            <v>1</v>
          </cell>
          <cell r="P5912">
            <v>2.0209999999999999</v>
          </cell>
          <cell r="Q5912">
            <v>0</v>
          </cell>
          <cell r="R5912">
            <v>0</v>
          </cell>
        </row>
        <row r="5913">
          <cell r="A5913" t="str">
            <v xml:space="preserve">Труд Славы32 </v>
          </cell>
          <cell r="B5913" t="str">
            <v xml:space="preserve">Гидростроителей 17 кв 17 пристр. </v>
          </cell>
          <cell r="C5913" t="str">
            <v xml:space="preserve">Жилзаказчик </v>
          </cell>
          <cell r="D5913">
            <v>9.6</v>
          </cell>
          <cell r="E5913">
            <v>18119</v>
          </cell>
          <cell r="F5913">
            <v>32.26</v>
          </cell>
          <cell r="G5913">
            <v>0.37</v>
          </cell>
          <cell r="H5913">
            <v>1.19</v>
          </cell>
          <cell r="I5913">
            <v>4.5999999999999996</v>
          </cell>
          <cell r="J5913" t="str">
            <v xml:space="preserve"> </v>
          </cell>
          <cell r="K5913">
            <v>167</v>
          </cell>
          <cell r="L5913">
            <v>5.5400000000000002E-4</v>
          </cell>
          <cell r="M5913">
            <v>-19</v>
          </cell>
          <cell r="N5913">
            <v>18</v>
          </cell>
          <cell r="O5913">
            <v>1</v>
          </cell>
          <cell r="P5913">
            <v>0.80900000000000005</v>
          </cell>
          <cell r="Q5913">
            <v>0</v>
          </cell>
          <cell r="R5913">
            <v>0</v>
          </cell>
        </row>
        <row r="5914">
          <cell r="A5914" t="str">
            <v xml:space="preserve">Труд Славы32 </v>
          </cell>
          <cell r="B5914" t="str">
            <v xml:space="preserve">Гидростроителей 17 кв 2 пристр. </v>
          </cell>
          <cell r="C5914" t="str">
            <v xml:space="preserve">Жилзаказчик </v>
          </cell>
          <cell r="D5914">
            <v>16.5</v>
          </cell>
          <cell r="E5914">
            <v>56</v>
          </cell>
          <cell r="F5914">
            <v>55.6</v>
          </cell>
          <cell r="G5914">
            <v>0.37</v>
          </cell>
          <cell r="H5914">
            <v>1.19</v>
          </cell>
          <cell r="I5914">
            <v>4.5999999999999996</v>
          </cell>
          <cell r="J5914" t="str">
            <v xml:space="preserve"> </v>
          </cell>
          <cell r="K5914">
            <v>167</v>
          </cell>
          <cell r="L5914">
            <v>9.5399999999999999E-4</v>
          </cell>
          <cell r="M5914">
            <v>-19</v>
          </cell>
          <cell r="N5914">
            <v>18</v>
          </cell>
          <cell r="O5914">
            <v>1</v>
          </cell>
          <cell r="P5914">
            <v>1.393</v>
          </cell>
          <cell r="Q5914">
            <v>0</v>
          </cell>
          <cell r="R5914">
            <v>0</v>
          </cell>
        </row>
        <row r="5915">
          <cell r="A5915" t="str">
            <v xml:space="preserve">Труд Славы32 </v>
          </cell>
          <cell r="B5915" t="str">
            <v xml:space="preserve">Гидростроителей 17 кв 20 пристр. </v>
          </cell>
          <cell r="C5915" t="str">
            <v xml:space="preserve">Жилзаказчик </v>
          </cell>
          <cell r="D5915">
            <v>4.42</v>
          </cell>
          <cell r="E5915">
            <v>0</v>
          </cell>
          <cell r="F5915">
            <v>14.85</v>
          </cell>
          <cell r="G5915">
            <v>0.37</v>
          </cell>
          <cell r="H5915">
            <v>1.19</v>
          </cell>
          <cell r="I5915">
            <v>4.5999999999999996</v>
          </cell>
          <cell r="J5915" t="str">
            <v xml:space="preserve"> </v>
          </cell>
          <cell r="K5915">
            <v>167</v>
          </cell>
          <cell r="L5915">
            <v>2.5499999999999996E-4</v>
          </cell>
          <cell r="M5915">
            <v>-19</v>
          </cell>
          <cell r="N5915">
            <v>18</v>
          </cell>
          <cell r="O5915">
            <v>1</v>
          </cell>
          <cell r="P5915">
            <v>0.372</v>
          </cell>
          <cell r="Q5915">
            <v>0</v>
          </cell>
          <cell r="R5915">
            <v>0</v>
          </cell>
        </row>
        <row r="5916">
          <cell r="A5916" t="str">
            <v xml:space="preserve">Труд Славы32 </v>
          </cell>
          <cell r="B5916" t="str">
            <v xml:space="preserve">Гидростроителей 17 кв 23 пристр. </v>
          </cell>
          <cell r="C5916" t="str">
            <v xml:space="preserve">Жилзаказчик </v>
          </cell>
          <cell r="D5916">
            <v>13.9</v>
          </cell>
          <cell r="E5916">
            <v>47</v>
          </cell>
          <cell r="F5916">
            <v>46.8</v>
          </cell>
          <cell r="G5916">
            <v>0.37</v>
          </cell>
          <cell r="H5916">
            <v>1.19</v>
          </cell>
          <cell r="I5916">
            <v>4.5999999999999996</v>
          </cell>
          <cell r="J5916" t="str">
            <v xml:space="preserve"> </v>
          </cell>
          <cell r="K5916">
            <v>167</v>
          </cell>
          <cell r="L5916">
            <v>8.03E-4</v>
          </cell>
          <cell r="M5916">
            <v>-19</v>
          </cell>
          <cell r="N5916">
            <v>18</v>
          </cell>
          <cell r="O5916">
            <v>1</v>
          </cell>
          <cell r="P5916">
            <v>1.171</v>
          </cell>
          <cell r="Q5916">
            <v>0</v>
          </cell>
          <cell r="R5916">
            <v>0</v>
          </cell>
        </row>
        <row r="5917">
          <cell r="A5917" t="str">
            <v xml:space="preserve">Труд Славы32 </v>
          </cell>
          <cell r="B5917" t="str">
            <v xml:space="preserve">Гидростроителей 17 кв 24 пристр. </v>
          </cell>
          <cell r="C5917" t="str">
            <v xml:space="preserve">Жилзаказчик </v>
          </cell>
          <cell r="D5917">
            <v>16.7</v>
          </cell>
          <cell r="E5917">
            <v>56</v>
          </cell>
          <cell r="F5917">
            <v>56</v>
          </cell>
          <cell r="G5917">
            <v>0.37</v>
          </cell>
          <cell r="H5917">
            <v>1.19</v>
          </cell>
          <cell r="I5917">
            <v>4.5999999999999996</v>
          </cell>
          <cell r="J5917" t="str">
            <v xml:space="preserve"> </v>
          </cell>
          <cell r="K5917">
            <v>167</v>
          </cell>
          <cell r="L5917">
            <v>9.6099999999999994E-4</v>
          </cell>
          <cell r="M5917">
            <v>-19</v>
          </cell>
          <cell r="N5917">
            <v>18</v>
          </cell>
          <cell r="O5917">
            <v>1</v>
          </cell>
          <cell r="P5917">
            <v>1.403</v>
          </cell>
          <cell r="Q5917">
            <v>0</v>
          </cell>
          <cell r="R5917">
            <v>0</v>
          </cell>
        </row>
        <row r="5918">
          <cell r="A5918" t="str">
            <v xml:space="preserve">Труд Славы32 </v>
          </cell>
          <cell r="B5918" t="str">
            <v xml:space="preserve">Гидростроителей 17 кв 25 пристр. </v>
          </cell>
          <cell r="C5918" t="str">
            <v xml:space="preserve">Жилзаказчик </v>
          </cell>
          <cell r="D5918">
            <v>23.3</v>
          </cell>
          <cell r="E5918">
            <v>72</v>
          </cell>
          <cell r="F5918">
            <v>78.290000000000006</v>
          </cell>
          <cell r="G5918">
            <v>0.37</v>
          </cell>
          <cell r="H5918">
            <v>1.19</v>
          </cell>
          <cell r="I5918">
            <v>4.5999999999999996</v>
          </cell>
          <cell r="J5918" t="str">
            <v xml:space="preserve"> </v>
          </cell>
          <cell r="K5918">
            <v>167</v>
          </cell>
          <cell r="L5918">
            <v>1.3439999999999999E-3</v>
          </cell>
          <cell r="M5918">
            <v>-19</v>
          </cell>
          <cell r="N5918">
            <v>18</v>
          </cell>
          <cell r="O5918">
            <v>1</v>
          </cell>
          <cell r="P5918">
            <v>1.9630000000000001</v>
          </cell>
          <cell r="Q5918">
            <v>0</v>
          </cell>
          <cell r="R5918">
            <v>0</v>
          </cell>
        </row>
        <row r="5919">
          <cell r="A5919" t="str">
            <v xml:space="preserve">Труд Славы32 </v>
          </cell>
          <cell r="B5919" t="str">
            <v xml:space="preserve">Гидростроителей 17 кв 26 пристр. </v>
          </cell>
          <cell r="C5919" t="str">
            <v xml:space="preserve">Жилзаказчик </v>
          </cell>
          <cell r="D5919">
            <v>3.75</v>
          </cell>
          <cell r="E5919">
            <v>0</v>
          </cell>
          <cell r="F5919">
            <v>12.6</v>
          </cell>
          <cell r="G5919">
            <v>0.37</v>
          </cell>
          <cell r="H5919">
            <v>1.19</v>
          </cell>
          <cell r="I5919">
            <v>4.5999999999999996</v>
          </cell>
          <cell r="J5919" t="str">
            <v xml:space="preserve"> </v>
          </cell>
          <cell r="K5919">
            <v>167</v>
          </cell>
          <cell r="L5919">
            <v>2.1599999999999999E-4</v>
          </cell>
          <cell r="M5919">
            <v>-19</v>
          </cell>
          <cell r="N5919">
            <v>18</v>
          </cell>
          <cell r="O5919">
            <v>1</v>
          </cell>
          <cell r="P5919">
            <v>0.314</v>
          </cell>
          <cell r="Q5919">
            <v>0</v>
          </cell>
          <cell r="R5919">
            <v>0</v>
          </cell>
        </row>
        <row r="5920">
          <cell r="A5920" t="str">
            <v xml:space="preserve">Труд Славы32 </v>
          </cell>
          <cell r="B5920" t="str">
            <v xml:space="preserve">Гидростроителей 17 кв 31 пристр </v>
          </cell>
          <cell r="C5920" t="str">
            <v xml:space="preserve">Жилзаказчик </v>
          </cell>
          <cell r="D5920">
            <v>21.1</v>
          </cell>
          <cell r="E5920">
            <v>18762</v>
          </cell>
          <cell r="F5920">
            <v>70.900000000000006</v>
          </cell>
          <cell r="G5920">
            <v>0.37</v>
          </cell>
          <cell r="H5920">
            <v>1.19</v>
          </cell>
          <cell r="I5920">
            <v>4.5999999999999996</v>
          </cell>
          <cell r="J5920" t="str">
            <v xml:space="preserve"> </v>
          </cell>
          <cell r="K5920">
            <v>167</v>
          </cell>
          <cell r="L5920">
            <v>1.217E-3</v>
          </cell>
          <cell r="M5920">
            <v>-19</v>
          </cell>
          <cell r="N5920">
            <v>18</v>
          </cell>
          <cell r="O5920">
            <v>1</v>
          </cell>
          <cell r="P5920">
            <v>1.7770000000000001</v>
          </cell>
          <cell r="Q5920">
            <v>0</v>
          </cell>
          <cell r="R5920">
            <v>0</v>
          </cell>
        </row>
        <row r="5921">
          <cell r="A5921" t="str">
            <v xml:space="preserve">Труд Славы32 </v>
          </cell>
          <cell r="B5921" t="str">
            <v xml:space="preserve">Гидростроителей 17 кв 32 пристр. </v>
          </cell>
          <cell r="C5921" t="str">
            <v xml:space="preserve">Жилзаказчик </v>
          </cell>
          <cell r="D5921">
            <v>21.4</v>
          </cell>
          <cell r="E5921">
            <v>78</v>
          </cell>
          <cell r="F5921">
            <v>71.900000000000006</v>
          </cell>
          <cell r="G5921">
            <v>0.37</v>
          </cell>
          <cell r="H5921">
            <v>1.19</v>
          </cell>
          <cell r="I5921">
            <v>4.5999999999999996</v>
          </cell>
          <cell r="J5921" t="str">
            <v xml:space="preserve"> </v>
          </cell>
          <cell r="K5921">
            <v>167</v>
          </cell>
          <cell r="L5921">
            <v>1.2339999999999999E-3</v>
          </cell>
          <cell r="M5921">
            <v>-19</v>
          </cell>
          <cell r="N5921">
            <v>18</v>
          </cell>
          <cell r="O5921">
            <v>1</v>
          </cell>
          <cell r="P5921">
            <v>1.8010000000000002</v>
          </cell>
          <cell r="Q5921">
            <v>0</v>
          </cell>
          <cell r="R5921">
            <v>0</v>
          </cell>
        </row>
        <row r="5922">
          <cell r="A5922" t="str">
            <v xml:space="preserve">Труд Славы32 </v>
          </cell>
          <cell r="B5922" t="str">
            <v xml:space="preserve">Гидростроителей 17 кв 38 пристр. </v>
          </cell>
          <cell r="C5922" t="str">
            <v xml:space="preserve">Жилзаказчик </v>
          </cell>
          <cell r="D5922">
            <v>8.85</v>
          </cell>
          <cell r="E5922">
            <v>26893</v>
          </cell>
          <cell r="F5922">
            <v>29.74</v>
          </cell>
          <cell r="G5922">
            <v>0.37</v>
          </cell>
          <cell r="H5922">
            <v>1.19</v>
          </cell>
          <cell r="I5922">
            <v>4.5999999999999996</v>
          </cell>
          <cell r="J5922" t="str">
            <v xml:space="preserve"> </v>
          </cell>
          <cell r="K5922">
            <v>167</v>
          </cell>
          <cell r="L5922">
            <v>5.1000000000000004E-4</v>
          </cell>
          <cell r="M5922">
            <v>-19</v>
          </cell>
          <cell r="N5922">
            <v>18</v>
          </cell>
          <cell r="O5922">
            <v>1</v>
          </cell>
          <cell r="P5922">
            <v>0.74399999999999999</v>
          </cell>
          <cell r="Q5922">
            <v>0</v>
          </cell>
          <cell r="R5922">
            <v>0</v>
          </cell>
        </row>
        <row r="5923">
          <cell r="A5923" t="str">
            <v xml:space="preserve">Труд Славы32 </v>
          </cell>
          <cell r="B5923" t="str">
            <v xml:space="preserve">Гидростроителей 17 кв 4 пристр. </v>
          </cell>
          <cell r="C5923" t="str">
            <v xml:space="preserve">Жилзаказчик </v>
          </cell>
          <cell r="D5923">
            <v>12</v>
          </cell>
          <cell r="E5923">
            <v>39</v>
          </cell>
          <cell r="F5923">
            <v>40.32</v>
          </cell>
          <cell r="G5923">
            <v>0.37</v>
          </cell>
          <cell r="H5923">
            <v>1.19</v>
          </cell>
          <cell r="I5923">
            <v>4.5999999999999996</v>
          </cell>
          <cell r="J5923" t="str">
            <v xml:space="preserve"> </v>
          </cell>
          <cell r="K5923">
            <v>167</v>
          </cell>
          <cell r="L5923">
            <v>6.9200000000000002E-4</v>
          </cell>
          <cell r="M5923">
            <v>-19</v>
          </cell>
          <cell r="N5923">
            <v>18</v>
          </cell>
          <cell r="O5923">
            <v>1</v>
          </cell>
          <cell r="P5923">
            <v>1.01</v>
          </cell>
          <cell r="Q5923">
            <v>0</v>
          </cell>
          <cell r="R5923">
            <v>0</v>
          </cell>
        </row>
        <row r="5924">
          <cell r="A5924" t="str">
            <v xml:space="preserve">Труд Славы32 </v>
          </cell>
          <cell r="B5924" t="str">
            <v xml:space="preserve">Гидростроителей 17 кв 40 пристр. </v>
          </cell>
          <cell r="C5924" t="str">
            <v xml:space="preserve">Жилзаказчик </v>
          </cell>
          <cell r="D5924">
            <v>23.65</v>
          </cell>
          <cell r="E5924">
            <v>4724</v>
          </cell>
          <cell r="F5924">
            <v>79.459999999999994</v>
          </cell>
          <cell r="G5924">
            <v>0.37</v>
          </cell>
          <cell r="H5924">
            <v>1.19</v>
          </cell>
          <cell r="I5924">
            <v>4.5999999999999996</v>
          </cell>
          <cell r="J5924" t="str">
            <v xml:space="preserve"> </v>
          </cell>
          <cell r="K5924">
            <v>167</v>
          </cell>
          <cell r="L5924">
            <v>1.364E-3</v>
          </cell>
          <cell r="M5924">
            <v>-19</v>
          </cell>
          <cell r="N5924">
            <v>18</v>
          </cell>
          <cell r="O5924">
            <v>1</v>
          </cell>
          <cell r="P5924">
            <v>1.9910000000000001</v>
          </cell>
          <cell r="Q5924">
            <v>0</v>
          </cell>
          <cell r="R5924">
            <v>0</v>
          </cell>
        </row>
        <row r="5925">
          <cell r="A5925" t="str">
            <v xml:space="preserve">Труд Славы32 </v>
          </cell>
          <cell r="B5925" t="str">
            <v xml:space="preserve">Гидростроителей 17 кв 5 пристр. </v>
          </cell>
          <cell r="C5925" t="str">
            <v xml:space="preserve">Жилзаказчик </v>
          </cell>
          <cell r="D5925">
            <v>23.1</v>
          </cell>
          <cell r="E5925">
            <v>18735</v>
          </cell>
          <cell r="F5925">
            <v>77.62</v>
          </cell>
          <cell r="G5925">
            <v>0.37</v>
          </cell>
          <cell r="H5925">
            <v>1.19</v>
          </cell>
          <cell r="I5925">
            <v>4.5999999999999996</v>
          </cell>
          <cell r="J5925" t="str">
            <v xml:space="preserve"> </v>
          </cell>
          <cell r="K5925">
            <v>167</v>
          </cell>
          <cell r="L5925">
            <v>1.3319999999999999E-3</v>
          </cell>
          <cell r="M5925">
            <v>-19</v>
          </cell>
          <cell r="N5925">
            <v>18</v>
          </cell>
          <cell r="O5925">
            <v>1</v>
          </cell>
          <cell r="P5925">
            <v>1.944</v>
          </cell>
          <cell r="Q5925">
            <v>0</v>
          </cell>
          <cell r="R5925">
            <v>0</v>
          </cell>
        </row>
        <row r="5926">
          <cell r="A5926" t="str">
            <v xml:space="preserve">Труд Славы32 </v>
          </cell>
          <cell r="B5926" t="str">
            <v xml:space="preserve">Гидростроителей 17 кв 6 пристр. </v>
          </cell>
          <cell r="C5926" t="str">
            <v xml:space="preserve">Жилзаказчик </v>
          </cell>
          <cell r="D5926">
            <v>16.100000000000001</v>
          </cell>
          <cell r="E5926">
            <v>54</v>
          </cell>
          <cell r="F5926">
            <v>54</v>
          </cell>
          <cell r="G5926">
            <v>0.37</v>
          </cell>
          <cell r="H5926">
            <v>1.19</v>
          </cell>
          <cell r="I5926">
            <v>4.5999999999999996</v>
          </cell>
          <cell r="J5926" t="str">
            <v xml:space="preserve"> </v>
          </cell>
          <cell r="K5926">
            <v>167</v>
          </cell>
          <cell r="L5926">
            <v>9.2699999999999998E-4</v>
          </cell>
          <cell r="M5926">
            <v>-19</v>
          </cell>
          <cell r="N5926">
            <v>18</v>
          </cell>
          <cell r="O5926">
            <v>1</v>
          </cell>
          <cell r="P5926">
            <v>1.353</v>
          </cell>
          <cell r="Q5926">
            <v>0</v>
          </cell>
          <cell r="R5926">
            <v>0</v>
          </cell>
        </row>
        <row r="5927">
          <cell r="A5927" t="str">
            <v xml:space="preserve">Труд Славы32 </v>
          </cell>
          <cell r="B5927" t="str">
            <v xml:space="preserve">Гидростроителей 17 кв 61 пристр. </v>
          </cell>
          <cell r="C5927" t="str">
            <v xml:space="preserve">Жилзаказчик </v>
          </cell>
          <cell r="D5927">
            <v>3.9</v>
          </cell>
          <cell r="E5927">
            <v>13208</v>
          </cell>
          <cell r="F5927">
            <v>13.1</v>
          </cell>
          <cell r="G5927">
            <v>0.37</v>
          </cell>
          <cell r="H5927">
            <v>1.19</v>
          </cell>
          <cell r="I5927">
            <v>4.5999999999999996</v>
          </cell>
          <cell r="J5927" t="str">
            <v xml:space="preserve"> </v>
          </cell>
          <cell r="K5927">
            <v>167</v>
          </cell>
          <cell r="L5927">
            <v>2.2499999999999999E-4</v>
          </cell>
          <cell r="M5927">
            <v>-19</v>
          </cell>
          <cell r="N5927">
            <v>18</v>
          </cell>
          <cell r="O5927">
            <v>1</v>
          </cell>
          <cell r="P5927">
            <v>0.32800000000000001</v>
          </cell>
          <cell r="Q5927">
            <v>0</v>
          </cell>
          <cell r="R5927">
            <v>0</v>
          </cell>
        </row>
        <row r="5928">
          <cell r="A5928" t="str">
            <v xml:space="preserve">Труд Славы32 </v>
          </cell>
          <cell r="B5928" t="str">
            <v xml:space="preserve">Гидростроителей 17 кв 69 пристр. </v>
          </cell>
          <cell r="C5928" t="str">
            <v xml:space="preserve">Жилзаказчик </v>
          </cell>
          <cell r="D5928">
            <v>3.58</v>
          </cell>
          <cell r="E5928">
            <v>1117</v>
          </cell>
          <cell r="F5928">
            <v>12.03</v>
          </cell>
          <cell r="G5928">
            <v>0.37</v>
          </cell>
          <cell r="H5928">
            <v>1.19</v>
          </cell>
          <cell r="I5928">
            <v>4.5999999999999996</v>
          </cell>
          <cell r="J5928" t="str">
            <v xml:space="preserve"> </v>
          </cell>
          <cell r="K5928">
            <v>167</v>
          </cell>
          <cell r="L5928">
            <v>2.0599999999999999E-4</v>
          </cell>
          <cell r="M5928">
            <v>-19</v>
          </cell>
          <cell r="N5928">
            <v>18</v>
          </cell>
          <cell r="O5928">
            <v>1</v>
          </cell>
          <cell r="P5928">
            <v>0.30199999999999999</v>
          </cell>
          <cell r="Q5928">
            <v>0</v>
          </cell>
          <cell r="R5928">
            <v>0</v>
          </cell>
        </row>
        <row r="5929">
          <cell r="A5929" t="str">
            <v xml:space="preserve">Труд Славы32 </v>
          </cell>
          <cell r="B5929" t="str">
            <v xml:space="preserve">Гидростроителей 17 кв 7 пристр. </v>
          </cell>
          <cell r="C5929" t="str">
            <v xml:space="preserve">Жилзаказчик </v>
          </cell>
          <cell r="D5929">
            <v>13.9</v>
          </cell>
          <cell r="E5929">
            <v>47</v>
          </cell>
          <cell r="F5929">
            <v>46.8</v>
          </cell>
          <cell r="G5929">
            <v>0.37</v>
          </cell>
          <cell r="H5929">
            <v>1.19</v>
          </cell>
          <cell r="I5929">
            <v>4.5999999999999996</v>
          </cell>
          <cell r="J5929" t="str">
            <v xml:space="preserve"> </v>
          </cell>
          <cell r="K5929">
            <v>167</v>
          </cell>
          <cell r="L5929">
            <v>8.03E-4</v>
          </cell>
          <cell r="M5929">
            <v>-19</v>
          </cell>
          <cell r="N5929">
            <v>18</v>
          </cell>
          <cell r="O5929">
            <v>1</v>
          </cell>
          <cell r="P5929">
            <v>1.171</v>
          </cell>
          <cell r="Q5929">
            <v>0</v>
          </cell>
          <cell r="R5929">
            <v>0</v>
          </cell>
        </row>
        <row r="5930">
          <cell r="A5930" t="str">
            <v xml:space="preserve">Труд Славы32 </v>
          </cell>
          <cell r="B5930" t="str">
            <v xml:space="preserve">Гидростроителей 17 кв 77 прист. </v>
          </cell>
          <cell r="C5930" t="str">
            <v xml:space="preserve">Жилзаказчик </v>
          </cell>
          <cell r="D5930">
            <v>7.2</v>
          </cell>
          <cell r="E5930">
            <v>12907</v>
          </cell>
          <cell r="F5930">
            <v>24.19</v>
          </cell>
          <cell r="G5930">
            <v>0.37</v>
          </cell>
          <cell r="H5930">
            <v>1.19</v>
          </cell>
          <cell r="I5930">
            <v>4.5999999999999996</v>
          </cell>
          <cell r="J5930" t="str">
            <v xml:space="preserve"> </v>
          </cell>
          <cell r="K5930">
            <v>167</v>
          </cell>
          <cell r="L5930">
            <v>4.15E-4</v>
          </cell>
          <cell r="M5930">
            <v>-19</v>
          </cell>
          <cell r="N5930">
            <v>18</v>
          </cell>
          <cell r="O5930">
            <v>1</v>
          </cell>
          <cell r="P5930">
            <v>0.60699999999999998</v>
          </cell>
          <cell r="Q5930">
            <v>0</v>
          </cell>
          <cell r="R5930">
            <v>0</v>
          </cell>
        </row>
        <row r="5931">
          <cell r="A5931" t="str">
            <v xml:space="preserve">Труд Славы32 </v>
          </cell>
          <cell r="B5931" t="str">
            <v xml:space="preserve">Гидростроителей 17 кв 8 пристр. </v>
          </cell>
          <cell r="C5931" t="str">
            <v xml:space="preserve">Жилзаказчик </v>
          </cell>
          <cell r="D5931">
            <v>16.7</v>
          </cell>
          <cell r="E5931">
            <v>56</v>
          </cell>
          <cell r="F5931">
            <v>56</v>
          </cell>
          <cell r="G5931">
            <v>0.37</v>
          </cell>
          <cell r="H5931">
            <v>1.19</v>
          </cell>
          <cell r="I5931">
            <v>4.5999999999999996</v>
          </cell>
          <cell r="J5931" t="str">
            <v xml:space="preserve"> </v>
          </cell>
          <cell r="K5931">
            <v>167</v>
          </cell>
          <cell r="L5931">
            <v>9.6099999999999994E-4</v>
          </cell>
          <cell r="M5931">
            <v>-19</v>
          </cell>
          <cell r="N5931">
            <v>18</v>
          </cell>
          <cell r="O5931">
            <v>1</v>
          </cell>
          <cell r="P5931">
            <v>1.403</v>
          </cell>
          <cell r="Q5931">
            <v>0</v>
          </cell>
          <cell r="R5931">
            <v>0</v>
          </cell>
        </row>
        <row r="5932">
          <cell r="A5932" t="str">
            <v xml:space="preserve">Труд Славы32 </v>
          </cell>
          <cell r="B5932" t="str">
            <v xml:space="preserve">Гидростроителей 17 кв 81 пристр. </v>
          </cell>
          <cell r="C5932" t="str">
            <v xml:space="preserve">Жилзаказчик </v>
          </cell>
          <cell r="D5932">
            <v>13.44</v>
          </cell>
          <cell r="E5932">
            <v>25</v>
          </cell>
          <cell r="F5932">
            <v>45.16</v>
          </cell>
          <cell r="G5932">
            <v>0.37</v>
          </cell>
          <cell r="H5932">
            <v>1.19</v>
          </cell>
          <cell r="I5932">
            <v>4.5999999999999996</v>
          </cell>
          <cell r="J5932" t="str">
            <v xml:space="preserve"> </v>
          </cell>
          <cell r="K5932">
            <v>167</v>
          </cell>
          <cell r="L5932">
            <v>7.7499999999999997E-4</v>
          </cell>
          <cell r="M5932">
            <v>-19</v>
          </cell>
          <cell r="N5932">
            <v>18</v>
          </cell>
          <cell r="O5932">
            <v>1</v>
          </cell>
          <cell r="P5932">
            <v>1.131</v>
          </cell>
          <cell r="Q5932">
            <v>0</v>
          </cell>
          <cell r="R5932">
            <v>0</v>
          </cell>
        </row>
        <row r="5933">
          <cell r="A5933" t="str">
            <v xml:space="preserve">Труд Славы32 </v>
          </cell>
          <cell r="B5933" t="str">
            <v xml:space="preserve">Гидростроителей 17 кв 84 пристр. </v>
          </cell>
          <cell r="C5933" t="str">
            <v xml:space="preserve">Жилзаказчик </v>
          </cell>
          <cell r="D5933">
            <v>13.44</v>
          </cell>
          <cell r="E5933">
            <v>0</v>
          </cell>
          <cell r="F5933">
            <v>45.16</v>
          </cell>
          <cell r="G5933">
            <v>0.37</v>
          </cell>
          <cell r="H5933">
            <v>1.19</v>
          </cell>
          <cell r="I5933">
            <v>4.5999999999999996</v>
          </cell>
          <cell r="J5933" t="str">
            <v xml:space="preserve"> </v>
          </cell>
          <cell r="K5933">
            <v>167</v>
          </cell>
          <cell r="L5933">
            <v>2.0599999999999999E-4</v>
          </cell>
          <cell r="M5933">
            <v>-19</v>
          </cell>
          <cell r="N5933">
            <v>18</v>
          </cell>
          <cell r="O5933">
            <v>1</v>
          </cell>
          <cell r="P5933">
            <v>0.30199999999999999</v>
          </cell>
          <cell r="Q5933">
            <v>0</v>
          </cell>
          <cell r="R5933">
            <v>0</v>
          </cell>
        </row>
        <row r="5934">
          <cell r="A5934" t="str">
            <v xml:space="preserve">Труд Славы32 </v>
          </cell>
          <cell r="B5934" t="str">
            <v xml:space="preserve">Гидростроителей 17 кв 85 пристр </v>
          </cell>
          <cell r="C5934" t="str">
            <v xml:space="preserve">Жилзаказчик </v>
          </cell>
          <cell r="D5934">
            <v>24</v>
          </cell>
          <cell r="E5934">
            <v>0</v>
          </cell>
          <cell r="F5934">
            <v>80.64</v>
          </cell>
          <cell r="G5934">
            <v>0.37</v>
          </cell>
          <cell r="H5934">
            <v>1.19</v>
          </cell>
          <cell r="I5934">
            <v>4.5999999999999996</v>
          </cell>
          <cell r="J5934" t="str">
            <v xml:space="preserve"> </v>
          </cell>
          <cell r="K5934">
            <v>167</v>
          </cell>
          <cell r="L5934">
            <v>1.384E-3</v>
          </cell>
          <cell r="M5934">
            <v>-19</v>
          </cell>
          <cell r="N5934">
            <v>18</v>
          </cell>
          <cell r="O5934">
            <v>1</v>
          </cell>
          <cell r="P5934">
            <v>2.0209999999999999</v>
          </cell>
          <cell r="Q5934">
            <v>0</v>
          </cell>
          <cell r="R5934">
            <v>0</v>
          </cell>
        </row>
        <row r="5935">
          <cell r="A5935" t="str">
            <v xml:space="preserve">Труд Славы32 </v>
          </cell>
          <cell r="B5935" t="str">
            <v xml:space="preserve">Гидростроителей 17 кв 9-10 пристр. </v>
          </cell>
          <cell r="C5935" t="str">
            <v xml:space="preserve">Жилзаказчик </v>
          </cell>
          <cell r="D5935">
            <v>21.43</v>
          </cell>
          <cell r="E5935">
            <v>72</v>
          </cell>
          <cell r="F5935">
            <v>72</v>
          </cell>
          <cell r="G5935">
            <v>0.37</v>
          </cell>
          <cell r="H5935">
            <v>1.19</v>
          </cell>
          <cell r="I5935">
            <v>4.5999999999999996</v>
          </cell>
          <cell r="J5935" t="str">
            <v xml:space="preserve"> </v>
          </cell>
          <cell r="K5935">
            <v>167</v>
          </cell>
          <cell r="L5935">
            <v>1.2359999999999999E-3</v>
          </cell>
          <cell r="M5935">
            <v>-19</v>
          </cell>
          <cell r="N5935">
            <v>18</v>
          </cell>
          <cell r="O5935">
            <v>1</v>
          </cell>
          <cell r="P5935">
            <v>1.804</v>
          </cell>
          <cell r="Q5935">
            <v>0</v>
          </cell>
          <cell r="R5935">
            <v>0</v>
          </cell>
        </row>
        <row r="5936">
          <cell r="A5936" t="str">
            <v xml:space="preserve">Труд Славы32 </v>
          </cell>
          <cell r="B5936" t="str">
            <v xml:space="preserve">Гидростроителей 17 кв 90 пристр. </v>
          </cell>
          <cell r="C5936" t="str">
            <v xml:space="preserve">Жилзаказчик </v>
          </cell>
          <cell r="D5936">
            <v>10.62</v>
          </cell>
          <cell r="E5936">
            <v>42</v>
          </cell>
          <cell r="F5936">
            <v>35.68</v>
          </cell>
          <cell r="G5936">
            <v>0.37</v>
          </cell>
          <cell r="H5936">
            <v>1.19</v>
          </cell>
          <cell r="I5936">
            <v>4.5999999999999996</v>
          </cell>
          <cell r="J5936" t="str">
            <v xml:space="preserve"> </v>
          </cell>
          <cell r="K5936">
            <v>167</v>
          </cell>
          <cell r="L5936">
            <v>6.1200000000000002E-4</v>
          </cell>
          <cell r="M5936">
            <v>-19</v>
          </cell>
          <cell r="N5936">
            <v>18</v>
          </cell>
          <cell r="O5936">
            <v>1</v>
          </cell>
          <cell r="P5936">
            <v>0.89400000000000002</v>
          </cell>
          <cell r="Q5936">
            <v>0</v>
          </cell>
          <cell r="R5936">
            <v>0</v>
          </cell>
        </row>
        <row r="5937">
          <cell r="A5937" t="str">
            <v xml:space="preserve">Труд Славы32 </v>
          </cell>
          <cell r="B5937" t="str">
            <v xml:space="preserve">Гидростроителей 17 кв 95 пристр </v>
          </cell>
          <cell r="C5937" t="str">
            <v xml:space="preserve">Жилзаказчик </v>
          </cell>
          <cell r="D5937">
            <v>9.1999999999999993</v>
          </cell>
          <cell r="E5937">
            <v>0</v>
          </cell>
          <cell r="F5937">
            <v>30.91</v>
          </cell>
          <cell r="G5937">
            <v>0.37</v>
          </cell>
          <cell r="H5937">
            <v>1.19</v>
          </cell>
          <cell r="I5937">
            <v>4.5999999999999996</v>
          </cell>
          <cell r="J5937" t="str">
            <v xml:space="preserve"> </v>
          </cell>
          <cell r="K5937">
            <v>167</v>
          </cell>
          <cell r="L5937">
            <v>5.31E-4</v>
          </cell>
          <cell r="M5937">
            <v>-19</v>
          </cell>
          <cell r="N5937">
            <v>18</v>
          </cell>
          <cell r="O5937">
            <v>1</v>
          </cell>
          <cell r="P5937">
            <v>0.77500000000000002</v>
          </cell>
          <cell r="Q5937">
            <v>0</v>
          </cell>
          <cell r="R5937">
            <v>0</v>
          </cell>
        </row>
        <row r="5938">
          <cell r="A5938" t="str">
            <v xml:space="preserve">Труд Славы32 </v>
          </cell>
          <cell r="B5938" t="str">
            <v xml:space="preserve">Гидростроителей 19 </v>
          </cell>
          <cell r="C5938" t="str">
            <v xml:space="preserve">Жилзаказчик </v>
          </cell>
          <cell r="D5938">
            <v>3460.7</v>
          </cell>
          <cell r="E5938">
            <v>13744</v>
          </cell>
          <cell r="F5938">
            <v>13857.3</v>
          </cell>
          <cell r="G5938">
            <v>0.37</v>
          </cell>
          <cell r="H5938">
            <v>1.19</v>
          </cell>
          <cell r="I5938">
            <v>4.5999999999999996</v>
          </cell>
          <cell r="J5938" t="str">
            <v xml:space="preserve">5 </v>
          </cell>
          <cell r="K5938">
            <v>167</v>
          </cell>
          <cell r="L5938">
            <v>0.23783499999999996</v>
          </cell>
          <cell r="M5938">
            <v>-19</v>
          </cell>
          <cell r="N5938">
            <v>18</v>
          </cell>
          <cell r="O5938">
            <v>1</v>
          </cell>
          <cell r="P5938">
            <v>344.27</v>
          </cell>
          <cell r="Q5938">
            <v>341.40600000000001</v>
          </cell>
          <cell r="R5938">
            <v>341.40600000000001</v>
          </cell>
        </row>
        <row r="5939">
          <cell r="A5939" t="str">
            <v xml:space="preserve">Труд Славы32 </v>
          </cell>
          <cell r="B5939" t="str">
            <v xml:space="preserve">Гидростроителей 21 </v>
          </cell>
          <cell r="C5939" t="str">
            <v xml:space="preserve">Жилзаказчик </v>
          </cell>
          <cell r="D5939">
            <v>7266.0199999999995</v>
          </cell>
          <cell r="E5939">
            <v>30349</v>
          </cell>
          <cell r="F5939">
            <v>29223.4</v>
          </cell>
          <cell r="G5939">
            <v>0.36</v>
          </cell>
          <cell r="H5939">
            <v>1.19</v>
          </cell>
          <cell r="I5939">
            <v>4.5999999999999996</v>
          </cell>
          <cell r="J5939" t="str">
            <v xml:space="preserve">9 </v>
          </cell>
          <cell r="K5939">
            <v>167</v>
          </cell>
          <cell r="L5939">
            <v>0.49017799999999995</v>
          </cell>
          <cell r="M5939">
            <v>-19</v>
          </cell>
          <cell r="N5939">
            <v>18</v>
          </cell>
          <cell r="O5939">
            <v>1</v>
          </cell>
          <cell r="P5939">
            <v>714.63599999999997</v>
          </cell>
          <cell r="Q5939">
            <v>721.76800000000003</v>
          </cell>
          <cell r="R5939">
            <v>721.76800000000003</v>
          </cell>
        </row>
        <row r="5940">
          <cell r="A5940" t="str">
            <v xml:space="preserve">Труд Славы32 </v>
          </cell>
          <cell r="B5940" t="str">
            <v xml:space="preserve">Гидростроителей 23 </v>
          </cell>
          <cell r="C5940" t="str">
            <v xml:space="preserve">Жилзаказчик </v>
          </cell>
          <cell r="D5940">
            <v>7157.8</v>
          </cell>
          <cell r="E5940">
            <v>31895</v>
          </cell>
          <cell r="F5940">
            <v>30721</v>
          </cell>
          <cell r="G5940">
            <v>0.36</v>
          </cell>
          <cell r="H5940">
            <v>1.19</v>
          </cell>
          <cell r="I5940">
            <v>4.5999999999999996</v>
          </cell>
          <cell r="J5940" t="str">
            <v xml:space="preserve">9 </v>
          </cell>
          <cell r="K5940">
            <v>167</v>
          </cell>
          <cell r="L5940">
            <v>0.51096399999999997</v>
          </cell>
          <cell r="M5940">
            <v>-19</v>
          </cell>
          <cell r="N5940">
            <v>18</v>
          </cell>
          <cell r="O5940">
            <v>1</v>
          </cell>
          <cell r="P5940">
            <v>745.99599999999998</v>
          </cell>
          <cell r="Q5940">
            <v>712.22199999999998</v>
          </cell>
          <cell r="R5940">
            <v>712.22199999999998</v>
          </cell>
        </row>
        <row r="5941">
          <cell r="A5941" t="str">
            <v xml:space="preserve">Труд Славы32 </v>
          </cell>
          <cell r="B5941" t="str">
            <v xml:space="preserve">Гидростроителей 29 </v>
          </cell>
          <cell r="C5941" t="str">
            <v xml:space="preserve">Жилзаказчик </v>
          </cell>
          <cell r="D5941">
            <v>3409.4</v>
          </cell>
          <cell r="E5941">
            <v>11709</v>
          </cell>
          <cell r="F5941">
            <v>11732.5</v>
          </cell>
          <cell r="G5941">
            <v>0.38</v>
          </cell>
          <cell r="H5941">
            <v>1.19</v>
          </cell>
          <cell r="I5941">
            <v>4.5999999999999996</v>
          </cell>
          <cell r="J5941" t="str">
            <v xml:space="preserve">5 </v>
          </cell>
          <cell r="K5941">
            <v>167</v>
          </cell>
          <cell r="L5941">
            <v>0.20680899999999999</v>
          </cell>
          <cell r="M5941">
            <v>-19</v>
          </cell>
          <cell r="N5941">
            <v>18</v>
          </cell>
          <cell r="O5941">
            <v>1</v>
          </cell>
          <cell r="P5941">
            <v>301.20299999999997</v>
          </cell>
          <cell r="Q5941">
            <v>338.44900000000001</v>
          </cell>
          <cell r="R5941">
            <v>338.44900000000001</v>
          </cell>
        </row>
        <row r="5942">
          <cell r="A5942" t="str">
            <v xml:space="preserve">Труд Славы32 </v>
          </cell>
          <cell r="B5942" t="str">
            <v xml:space="preserve">Гидростроителей 33 </v>
          </cell>
          <cell r="C5942" t="str">
            <v xml:space="preserve">Жилзаказчик </v>
          </cell>
          <cell r="D5942">
            <v>3317.2</v>
          </cell>
          <cell r="E5942">
            <v>12452</v>
          </cell>
          <cell r="F5942">
            <v>11690</v>
          </cell>
          <cell r="G5942">
            <v>0.38</v>
          </cell>
          <cell r="H5942">
            <v>1.19</v>
          </cell>
          <cell r="I5942">
            <v>4.5999999999999996</v>
          </cell>
          <cell r="J5942" t="str">
            <v xml:space="preserve">5 </v>
          </cell>
          <cell r="K5942">
            <v>167</v>
          </cell>
          <cell r="L5942">
            <v>0.20606000000000002</v>
          </cell>
          <cell r="M5942">
            <v>-19</v>
          </cell>
          <cell r="N5942">
            <v>18</v>
          </cell>
          <cell r="O5942">
            <v>1</v>
          </cell>
          <cell r="P5942">
            <v>300.84199999999998</v>
          </cell>
          <cell r="Q5942">
            <v>330.07499999999999</v>
          </cell>
          <cell r="R5942">
            <v>330.07499999999999</v>
          </cell>
        </row>
        <row r="5943">
          <cell r="A5943" t="str">
            <v xml:space="preserve">Труд Славы32 </v>
          </cell>
          <cell r="B5943" t="str">
            <v xml:space="preserve">Гидростроителей 35 </v>
          </cell>
          <cell r="C5943" t="str">
            <v xml:space="preserve">Жилзаказчик </v>
          </cell>
          <cell r="D5943">
            <v>3440.67</v>
          </cell>
          <cell r="E5943">
            <v>11751</v>
          </cell>
          <cell r="F5943">
            <v>11790.65</v>
          </cell>
          <cell r="G5943">
            <v>0.38</v>
          </cell>
          <cell r="H5943">
            <v>1.19</v>
          </cell>
          <cell r="I5943">
            <v>4.5999999999999996</v>
          </cell>
          <cell r="J5943" t="str">
            <v xml:space="preserve">5 </v>
          </cell>
          <cell r="K5943">
            <v>167</v>
          </cell>
          <cell r="L5943">
            <v>0.20783400000000002</v>
          </cell>
          <cell r="M5943">
            <v>-19</v>
          </cell>
          <cell r="N5943">
            <v>18</v>
          </cell>
          <cell r="O5943">
            <v>1</v>
          </cell>
          <cell r="P5943">
            <v>302.28399999999999</v>
          </cell>
          <cell r="Q5943">
            <v>341.15800000000002</v>
          </cell>
          <cell r="R5943">
            <v>341.15800000000002</v>
          </cell>
        </row>
        <row r="5944">
          <cell r="A5944" t="str">
            <v xml:space="preserve">Труд Славы32 </v>
          </cell>
          <cell r="B5944" t="str">
            <v xml:space="preserve">Гидростроителей 37 </v>
          </cell>
          <cell r="C5944" t="str">
            <v xml:space="preserve">Жилзаказчик </v>
          </cell>
          <cell r="D5944">
            <v>6822.35</v>
          </cell>
          <cell r="E5944">
            <v>29232</v>
          </cell>
          <cell r="F5944">
            <v>29127.95</v>
          </cell>
          <cell r="G5944">
            <v>0.36</v>
          </cell>
          <cell r="H5944">
            <v>1.19</v>
          </cell>
          <cell r="I5944">
            <v>4.5999999999999996</v>
          </cell>
          <cell r="J5944" t="str">
            <v xml:space="preserve">9 </v>
          </cell>
          <cell r="K5944">
            <v>167</v>
          </cell>
          <cell r="L5944">
            <v>0.48898400000000003</v>
          </cell>
          <cell r="M5944">
            <v>-19</v>
          </cell>
          <cell r="N5944">
            <v>18</v>
          </cell>
          <cell r="O5944">
            <v>1</v>
          </cell>
          <cell r="P5944">
            <v>711.87199999999996</v>
          </cell>
          <cell r="Q5944">
            <v>676.78300000000002</v>
          </cell>
          <cell r="R5944">
            <v>676.78300000000002</v>
          </cell>
        </row>
        <row r="5945">
          <cell r="A5945" t="str">
            <v xml:space="preserve">Труд Славы32 </v>
          </cell>
          <cell r="B5945" t="str">
            <v xml:space="preserve">Гидростроителей 39 </v>
          </cell>
          <cell r="C5945" t="str">
            <v xml:space="preserve">Жилзаказчик </v>
          </cell>
          <cell r="D5945">
            <v>6871.6</v>
          </cell>
          <cell r="E5945">
            <v>25587</v>
          </cell>
          <cell r="F5945">
            <v>28578</v>
          </cell>
          <cell r="G5945">
            <v>0.36</v>
          </cell>
          <cell r="H5945">
            <v>1.19</v>
          </cell>
          <cell r="I5945">
            <v>4.5999999999999996</v>
          </cell>
          <cell r="J5945" t="str">
            <v xml:space="preserve">9 </v>
          </cell>
          <cell r="K5945">
            <v>167</v>
          </cell>
          <cell r="L5945">
            <v>0.48094399999999998</v>
          </cell>
          <cell r="M5945">
            <v>-19</v>
          </cell>
          <cell r="N5945">
            <v>18</v>
          </cell>
          <cell r="O5945">
            <v>1</v>
          </cell>
          <cell r="P5945">
            <v>702.16700000000003</v>
          </cell>
          <cell r="Q5945">
            <v>683.74800000000005</v>
          </cell>
          <cell r="R5945">
            <v>683.74800000000005</v>
          </cell>
        </row>
        <row r="5946">
          <cell r="A5946" t="str">
            <v xml:space="preserve">Труд Славы32 </v>
          </cell>
          <cell r="B5946" t="str">
            <v xml:space="preserve">Гидростроителей 45 </v>
          </cell>
          <cell r="C5946" t="str">
            <v xml:space="preserve">Жилзаказчик </v>
          </cell>
          <cell r="D5946">
            <v>2738</v>
          </cell>
          <cell r="E5946">
            <v>9607</v>
          </cell>
          <cell r="F5946">
            <v>9602</v>
          </cell>
          <cell r="G5946">
            <v>0.39</v>
          </cell>
          <cell r="H5946">
            <v>1.19</v>
          </cell>
          <cell r="I5946">
            <v>4.5999999999999996</v>
          </cell>
          <cell r="J5946" t="str">
            <v xml:space="preserve">5 </v>
          </cell>
          <cell r="K5946">
            <v>167</v>
          </cell>
          <cell r="L5946">
            <v>0.17549000000000001</v>
          </cell>
          <cell r="M5946">
            <v>-19</v>
          </cell>
          <cell r="N5946">
            <v>18</v>
          </cell>
          <cell r="O5946">
            <v>1</v>
          </cell>
          <cell r="P5946">
            <v>256.21100000000001</v>
          </cell>
          <cell r="Q5946">
            <v>272.44</v>
          </cell>
          <cell r="R5946">
            <v>272.44</v>
          </cell>
        </row>
        <row r="5947">
          <cell r="A5947" t="str">
            <v xml:space="preserve">Труд Славы32 </v>
          </cell>
          <cell r="B5947" t="str">
            <v xml:space="preserve">Гидростроителей 49 </v>
          </cell>
          <cell r="C5947" t="str">
            <v xml:space="preserve">Жилзаказчик </v>
          </cell>
          <cell r="D5947">
            <v>2731.4</v>
          </cell>
          <cell r="E5947">
            <v>9523</v>
          </cell>
          <cell r="F5947">
            <v>9518</v>
          </cell>
          <cell r="G5947">
            <v>0.4</v>
          </cell>
          <cell r="H5947">
            <v>1.19</v>
          </cell>
          <cell r="I5947">
            <v>4.5999999999999996</v>
          </cell>
          <cell r="J5947" t="str">
            <v xml:space="preserve">5 </v>
          </cell>
          <cell r="K5947">
            <v>167</v>
          </cell>
          <cell r="L5947">
            <v>0.174397</v>
          </cell>
          <cell r="M5947">
            <v>-19</v>
          </cell>
          <cell r="N5947">
            <v>18</v>
          </cell>
          <cell r="O5947">
            <v>1</v>
          </cell>
          <cell r="P5947">
            <v>254.61600000000001</v>
          </cell>
          <cell r="Q5947">
            <v>271.78199999999998</v>
          </cell>
          <cell r="R5947">
            <v>271.78199999999998</v>
          </cell>
        </row>
        <row r="5948">
          <cell r="A5948" t="str">
            <v xml:space="preserve">Труд Славы32 </v>
          </cell>
          <cell r="B5948" t="str">
            <v xml:space="preserve">Гидростроителей 51 </v>
          </cell>
          <cell r="C5948" t="str">
            <v xml:space="preserve">Жилзаказчик </v>
          </cell>
          <cell r="D5948">
            <v>2769</v>
          </cell>
          <cell r="E5948">
            <v>9480</v>
          </cell>
          <cell r="F5948">
            <v>9475</v>
          </cell>
          <cell r="G5948">
            <v>0.4</v>
          </cell>
          <cell r="H5948">
            <v>1.19</v>
          </cell>
          <cell r="I5948">
            <v>4.5999999999999996</v>
          </cell>
          <cell r="J5948" t="str">
            <v xml:space="preserve">5 </v>
          </cell>
          <cell r="K5948">
            <v>167</v>
          </cell>
          <cell r="L5948">
            <v>0.17360899999999999</v>
          </cell>
          <cell r="M5948">
            <v>-19</v>
          </cell>
          <cell r="N5948">
            <v>18</v>
          </cell>
          <cell r="O5948">
            <v>1</v>
          </cell>
          <cell r="P5948">
            <v>253.46600000000001</v>
          </cell>
          <cell r="Q5948">
            <v>275.524</v>
          </cell>
          <cell r="R5948">
            <v>275.524</v>
          </cell>
        </row>
        <row r="5949">
          <cell r="A5949" t="str">
            <v xml:space="preserve">Труд Славы32 </v>
          </cell>
          <cell r="B5949" t="str">
            <v xml:space="preserve">Игнатова 55 </v>
          </cell>
          <cell r="C5949" t="str">
            <v xml:space="preserve">Жилзаказчик </v>
          </cell>
          <cell r="D5949">
            <v>8448.7000000000007</v>
          </cell>
          <cell r="E5949">
            <v>34475</v>
          </cell>
          <cell r="F5949">
            <v>34094.618920000001</v>
          </cell>
          <cell r="G5949">
            <v>0.35100000000000003</v>
          </cell>
          <cell r="H5949">
            <v>1.19</v>
          </cell>
          <cell r="I5949">
            <v>4.5999999999999996</v>
          </cell>
          <cell r="J5949" t="str">
            <v xml:space="preserve">9 </v>
          </cell>
          <cell r="K5949">
            <v>167</v>
          </cell>
          <cell r="L5949">
            <v>0.555122</v>
          </cell>
          <cell r="M5949">
            <v>-19</v>
          </cell>
          <cell r="N5949">
            <v>18</v>
          </cell>
          <cell r="O5949">
            <v>1</v>
          </cell>
          <cell r="P5949">
            <v>810.46500000000003</v>
          </cell>
          <cell r="Q5949">
            <v>840.67399999999998</v>
          </cell>
          <cell r="R5949">
            <v>840.67399999999998</v>
          </cell>
        </row>
        <row r="5950">
          <cell r="A5950" t="str">
            <v xml:space="preserve">Труд Славы32 </v>
          </cell>
          <cell r="B5950" t="str">
            <v xml:space="preserve">Игнатова 57 </v>
          </cell>
          <cell r="C5950" t="str">
            <v xml:space="preserve">Жилзаказчик </v>
          </cell>
          <cell r="D5950">
            <v>3348.9</v>
          </cell>
          <cell r="E5950">
            <v>11418</v>
          </cell>
          <cell r="F5950">
            <v>11413</v>
          </cell>
          <cell r="G5950">
            <v>0.38</v>
          </cell>
          <cell r="H5950">
            <v>1.19</v>
          </cell>
          <cell r="I5950">
            <v>4.5999999999999996</v>
          </cell>
          <cell r="J5950" t="str">
            <v xml:space="preserve">5 </v>
          </cell>
          <cell r="K5950">
            <v>167</v>
          </cell>
          <cell r="L5950">
            <v>0.20117699999999999</v>
          </cell>
          <cell r="M5950">
            <v>-19</v>
          </cell>
          <cell r="N5950">
            <v>18</v>
          </cell>
          <cell r="O5950">
            <v>1</v>
          </cell>
          <cell r="P5950">
            <v>293.714</v>
          </cell>
          <cell r="Q5950">
            <v>333.226</v>
          </cell>
          <cell r="R5950">
            <v>333.226</v>
          </cell>
        </row>
        <row r="5951">
          <cell r="A5951" t="str">
            <v xml:space="preserve">Труд Славы32 </v>
          </cell>
          <cell r="B5951" t="str">
            <v xml:space="preserve">Т Славы 15 </v>
          </cell>
          <cell r="C5951" t="str">
            <v xml:space="preserve">Жилзаказчик </v>
          </cell>
          <cell r="D5951">
            <v>2410.9</v>
          </cell>
          <cell r="E5951">
            <v>10728</v>
          </cell>
          <cell r="F5951">
            <v>10003</v>
          </cell>
          <cell r="G5951">
            <v>0.39</v>
          </cell>
          <cell r="H5951">
            <v>1.19</v>
          </cell>
          <cell r="I5951">
            <v>4.5999999999999996</v>
          </cell>
          <cell r="J5951" t="str">
            <v xml:space="preserve">9 </v>
          </cell>
          <cell r="K5951">
            <v>167</v>
          </cell>
          <cell r="L5951">
            <v>0.18096299999999998</v>
          </cell>
          <cell r="M5951">
            <v>-19</v>
          </cell>
          <cell r="N5951">
            <v>18</v>
          </cell>
          <cell r="O5951">
            <v>1</v>
          </cell>
          <cell r="P5951">
            <v>264.20299999999997</v>
          </cell>
          <cell r="Q5951">
            <v>239.89099999999999</v>
          </cell>
          <cell r="R5951">
            <v>239.89099999999999</v>
          </cell>
        </row>
        <row r="5952">
          <cell r="A5952" t="str">
            <v xml:space="preserve">Труд Славы32 </v>
          </cell>
          <cell r="B5952" t="str">
            <v xml:space="preserve">Т Славы 21 </v>
          </cell>
          <cell r="C5952" t="str">
            <v xml:space="preserve">Жилзаказчик </v>
          </cell>
          <cell r="D5952">
            <v>4421.8999999999996</v>
          </cell>
          <cell r="E5952">
            <v>16527</v>
          </cell>
          <cell r="F5952">
            <v>15218</v>
          </cell>
          <cell r="G5952">
            <v>0.37</v>
          </cell>
          <cell r="H5952">
            <v>1.19</v>
          </cell>
          <cell r="I5952">
            <v>4.5999999999999996</v>
          </cell>
          <cell r="J5952" t="str">
            <v xml:space="preserve">5 </v>
          </cell>
          <cell r="K5952">
            <v>167</v>
          </cell>
          <cell r="L5952">
            <v>0.261189</v>
          </cell>
          <cell r="M5952">
            <v>-19</v>
          </cell>
          <cell r="N5952">
            <v>18</v>
          </cell>
          <cell r="O5952">
            <v>1</v>
          </cell>
          <cell r="P5952">
            <v>381.33</v>
          </cell>
          <cell r="Q5952">
            <v>439.99299999999999</v>
          </cell>
          <cell r="R5952">
            <v>439.99299999999999</v>
          </cell>
        </row>
        <row r="5953">
          <cell r="A5953" t="str">
            <v xml:space="preserve">Труд Славы32 </v>
          </cell>
          <cell r="B5953" t="str">
            <v xml:space="preserve">Т Славы 22 </v>
          </cell>
          <cell r="C5953" t="str">
            <v xml:space="preserve">Жилзаказчик </v>
          </cell>
          <cell r="D5953">
            <v>2513.6999999999998</v>
          </cell>
          <cell r="E5953">
            <v>10039</v>
          </cell>
          <cell r="F5953">
            <v>9752.2900000000009</v>
          </cell>
          <cell r="G5953">
            <v>0.39</v>
          </cell>
          <cell r="H5953">
            <v>1.19</v>
          </cell>
          <cell r="I5953">
            <v>4.5999999999999996</v>
          </cell>
          <cell r="J5953" t="str">
            <v xml:space="preserve">9 </v>
          </cell>
          <cell r="K5953">
            <v>167</v>
          </cell>
          <cell r="L5953">
            <v>0.176428</v>
          </cell>
          <cell r="M5953">
            <v>-19</v>
          </cell>
          <cell r="N5953">
            <v>18</v>
          </cell>
          <cell r="O5953">
            <v>1</v>
          </cell>
          <cell r="P5953">
            <v>257.58100000000002</v>
          </cell>
          <cell r="Q5953">
            <v>250.12299999999999</v>
          </cell>
          <cell r="R5953">
            <v>250.12299999999999</v>
          </cell>
        </row>
        <row r="5954">
          <cell r="A5954" t="str">
            <v xml:space="preserve">Труд Славы32 </v>
          </cell>
          <cell r="B5954" t="str">
            <v xml:space="preserve">Т Славы 24 </v>
          </cell>
          <cell r="C5954" t="str">
            <v xml:space="preserve">Жилзаказчик </v>
          </cell>
          <cell r="D5954">
            <v>2726</v>
          </cell>
          <cell r="E5954">
            <v>16142</v>
          </cell>
          <cell r="F5954">
            <v>10413.5</v>
          </cell>
          <cell r="G5954">
            <v>0.37</v>
          </cell>
          <cell r="H5954">
            <v>1.19</v>
          </cell>
          <cell r="I5954">
            <v>4.5999999999999996</v>
          </cell>
          <cell r="J5954" t="str">
            <v xml:space="preserve">5 </v>
          </cell>
          <cell r="K5954">
            <v>167</v>
          </cell>
          <cell r="L5954">
            <v>0.178728</v>
          </cell>
          <cell r="M5954">
            <v>-19</v>
          </cell>
          <cell r="N5954">
            <v>18</v>
          </cell>
          <cell r="O5954">
            <v>1</v>
          </cell>
          <cell r="P5954">
            <v>260.93799999999999</v>
          </cell>
          <cell r="Q5954">
            <v>271.24599999999998</v>
          </cell>
          <cell r="R5954">
            <v>271.24599999999998</v>
          </cell>
        </row>
        <row r="5955">
          <cell r="A5955" t="str">
            <v xml:space="preserve">Труд Славы32 </v>
          </cell>
          <cell r="B5955" t="str">
            <v xml:space="preserve">Т Славы 25 </v>
          </cell>
          <cell r="C5955" t="str">
            <v xml:space="preserve">Жилзаказчик </v>
          </cell>
          <cell r="D5955">
            <v>6831.2</v>
          </cell>
          <cell r="E5955">
            <v>28851</v>
          </cell>
          <cell r="F5955">
            <v>28842</v>
          </cell>
          <cell r="G5955">
            <v>0.36</v>
          </cell>
          <cell r="H5955">
            <v>1.19</v>
          </cell>
          <cell r="I5955">
            <v>4.5999999999999996</v>
          </cell>
          <cell r="J5955" t="str">
            <v xml:space="preserve">9 </v>
          </cell>
          <cell r="K5955">
            <v>167</v>
          </cell>
          <cell r="L5955">
            <v>0.484317</v>
          </cell>
          <cell r="M5955">
            <v>-19</v>
          </cell>
          <cell r="N5955">
            <v>18</v>
          </cell>
          <cell r="O5955">
            <v>1</v>
          </cell>
          <cell r="P5955">
            <v>707.09199999999998</v>
          </cell>
          <cell r="Q5955">
            <v>679.72900000000004</v>
          </cell>
          <cell r="R5955">
            <v>679.72900000000004</v>
          </cell>
        </row>
        <row r="5956">
          <cell r="A5956" t="str">
            <v xml:space="preserve">Труд Славы32 </v>
          </cell>
          <cell r="B5956" t="str">
            <v xml:space="preserve">Т Славы 34 </v>
          </cell>
          <cell r="C5956" t="str">
            <v xml:space="preserve">Жилзаказчик </v>
          </cell>
          <cell r="D5956">
            <v>2472.8000000000002</v>
          </cell>
          <cell r="E5956">
            <v>11009</v>
          </cell>
          <cell r="F5956">
            <v>10080</v>
          </cell>
          <cell r="G5956">
            <v>0.39</v>
          </cell>
          <cell r="H5956">
            <v>1.19</v>
          </cell>
          <cell r="I5956">
            <v>4.5999999999999996</v>
          </cell>
          <cell r="J5956" t="str">
            <v xml:space="preserve">9 </v>
          </cell>
          <cell r="K5956">
            <v>167</v>
          </cell>
          <cell r="L5956">
            <v>0.181982</v>
          </cell>
          <cell r="M5956">
            <v>-19</v>
          </cell>
          <cell r="N5956">
            <v>18</v>
          </cell>
          <cell r="O5956">
            <v>1</v>
          </cell>
          <cell r="P5956">
            <v>265.69</v>
          </cell>
          <cell r="Q5956">
            <v>246.04900000000001</v>
          </cell>
          <cell r="R5956">
            <v>246.04900000000001</v>
          </cell>
        </row>
        <row r="5957">
          <cell r="A5957" t="str">
            <v xml:space="preserve">Труд Славы32 </v>
          </cell>
          <cell r="B5957" t="str">
            <v xml:space="preserve">Т Славы 38 </v>
          </cell>
          <cell r="C5957" t="str">
            <v xml:space="preserve">Жилзаказчик </v>
          </cell>
          <cell r="D5957">
            <v>3151.6</v>
          </cell>
          <cell r="E5957">
            <v>11526</v>
          </cell>
          <cell r="F5957">
            <v>10954</v>
          </cell>
          <cell r="G5957">
            <v>0.38</v>
          </cell>
          <cell r="H5957">
            <v>1.19</v>
          </cell>
          <cell r="I5957">
            <v>4.5999999999999996</v>
          </cell>
          <cell r="J5957" t="str">
            <v xml:space="preserve">5 </v>
          </cell>
          <cell r="K5957">
            <v>167</v>
          </cell>
          <cell r="L5957">
            <v>0.19308599999999998</v>
          </cell>
          <cell r="M5957">
            <v>-19</v>
          </cell>
          <cell r="N5957">
            <v>18</v>
          </cell>
          <cell r="O5957">
            <v>1</v>
          </cell>
          <cell r="P5957">
            <v>281.90300000000002</v>
          </cell>
          <cell r="Q5957">
            <v>313.596</v>
          </cell>
          <cell r="R5957">
            <v>313.596</v>
          </cell>
        </row>
        <row r="5958">
          <cell r="A5958" t="str">
            <v xml:space="preserve">Труд Славы32 </v>
          </cell>
          <cell r="B5958" t="str">
            <v xml:space="preserve">Т Славы 44 </v>
          </cell>
          <cell r="C5958" t="str">
            <v xml:space="preserve">Жилзаказчик </v>
          </cell>
          <cell r="D5958">
            <v>3675.6</v>
          </cell>
          <cell r="E5958">
            <v>15007</v>
          </cell>
          <cell r="F5958">
            <v>14998</v>
          </cell>
          <cell r="G5958">
            <v>0.37</v>
          </cell>
          <cell r="H5958">
            <v>1.19</v>
          </cell>
          <cell r="I5958">
            <v>4.5999999999999996</v>
          </cell>
          <cell r="J5958" t="str">
            <v xml:space="preserve">9 </v>
          </cell>
          <cell r="K5958">
            <v>167</v>
          </cell>
          <cell r="L5958">
            <v>0.257413</v>
          </cell>
          <cell r="M5958">
            <v>-19</v>
          </cell>
          <cell r="N5958">
            <v>18</v>
          </cell>
          <cell r="O5958">
            <v>1</v>
          </cell>
          <cell r="P5958">
            <v>375.81799999999998</v>
          </cell>
          <cell r="Q5958">
            <v>365.73500000000001</v>
          </cell>
          <cell r="R5958">
            <v>365.73500000000001</v>
          </cell>
        </row>
        <row r="5959">
          <cell r="A5959" t="str">
            <v xml:space="preserve">Труд Славы32 </v>
          </cell>
          <cell r="B5959" t="str">
            <v xml:space="preserve">Т Славы 46 </v>
          </cell>
          <cell r="C5959" t="str">
            <v xml:space="preserve">Жилзаказчик </v>
          </cell>
          <cell r="D5959">
            <v>2707.6</v>
          </cell>
          <cell r="E5959">
            <v>12318</v>
          </cell>
          <cell r="F5959">
            <v>9770.5499999999993</v>
          </cell>
          <cell r="G5959">
            <v>0.37</v>
          </cell>
          <cell r="H5959">
            <v>1.19</v>
          </cell>
          <cell r="I5959">
            <v>4.5999999999999996</v>
          </cell>
          <cell r="J5959" t="str">
            <v xml:space="preserve">5 </v>
          </cell>
          <cell r="K5959">
            <v>167</v>
          </cell>
          <cell r="L5959">
            <v>0.16769299999999998</v>
          </cell>
          <cell r="M5959">
            <v>-19</v>
          </cell>
          <cell r="N5959">
            <v>18</v>
          </cell>
          <cell r="O5959">
            <v>1</v>
          </cell>
          <cell r="P5959">
            <v>244.828</v>
          </cell>
          <cell r="Q5959">
            <v>269.416</v>
          </cell>
          <cell r="R5959">
            <v>269.416</v>
          </cell>
        </row>
        <row r="5960">
          <cell r="A5960" t="str">
            <v xml:space="preserve">Труд Славы32 </v>
          </cell>
          <cell r="B5960" t="str">
            <v xml:space="preserve">Т Славы 48 </v>
          </cell>
          <cell r="C5960" t="str">
            <v xml:space="preserve">Жилзаказчик </v>
          </cell>
          <cell r="D5960">
            <v>3033.5</v>
          </cell>
          <cell r="E5960">
            <v>10673</v>
          </cell>
          <cell r="F5960">
            <v>10668</v>
          </cell>
          <cell r="G5960">
            <v>0.38</v>
          </cell>
          <cell r="H5960">
            <v>1.19</v>
          </cell>
          <cell r="I5960">
            <v>4.5999999999999996</v>
          </cell>
          <cell r="J5960" t="str">
            <v xml:space="preserve">5 </v>
          </cell>
          <cell r="K5960">
            <v>167</v>
          </cell>
          <cell r="L5960">
            <v>0.18953</v>
          </cell>
          <cell r="M5960">
            <v>-19</v>
          </cell>
          <cell r="N5960">
            <v>18</v>
          </cell>
          <cell r="O5960">
            <v>1</v>
          </cell>
          <cell r="P5960">
            <v>276.709</v>
          </cell>
          <cell r="Q5960">
            <v>301.84300000000002</v>
          </cell>
          <cell r="R5960">
            <v>301.84300000000002</v>
          </cell>
        </row>
        <row r="5961">
          <cell r="A5961" t="str">
            <v xml:space="preserve">Труд Славы32 </v>
          </cell>
          <cell r="B5961" t="str">
            <v xml:space="preserve">Гидростроителей 47 </v>
          </cell>
          <cell r="C5961" t="str">
            <v xml:space="preserve">Жилзаказчик </v>
          </cell>
          <cell r="D5961">
            <v>5764.6</v>
          </cell>
          <cell r="E5961">
            <v>20338</v>
          </cell>
          <cell r="F5961">
            <v>20333</v>
          </cell>
          <cell r="G5961">
            <v>0.37</v>
          </cell>
          <cell r="H5961">
            <v>1.19</v>
          </cell>
          <cell r="I5961">
            <v>4.5999999999999996</v>
          </cell>
          <cell r="J5961" t="str">
            <v xml:space="preserve">5 </v>
          </cell>
          <cell r="K5961">
            <v>167</v>
          </cell>
          <cell r="L5961">
            <v>0.34897800000000001</v>
          </cell>
          <cell r="M5961">
            <v>-19</v>
          </cell>
          <cell r="N5961">
            <v>18</v>
          </cell>
          <cell r="O5961">
            <v>1</v>
          </cell>
          <cell r="P5961">
            <v>509.5</v>
          </cell>
          <cell r="Q5961">
            <v>573.59699999999998</v>
          </cell>
          <cell r="R5961">
            <v>573.59699999999998</v>
          </cell>
        </row>
        <row r="5962">
          <cell r="A5962" t="str">
            <v xml:space="preserve">Труд Славы32 </v>
          </cell>
          <cell r="B5962" t="str">
            <v xml:space="preserve">Т Славы 13 </v>
          </cell>
          <cell r="C5962" t="str">
            <v xml:space="preserve">Жилзаказчик </v>
          </cell>
          <cell r="D5962">
            <v>8538</v>
          </cell>
          <cell r="E5962">
            <v>34360</v>
          </cell>
          <cell r="F5962">
            <v>33934.51</v>
          </cell>
          <cell r="G5962">
            <v>0.35</v>
          </cell>
          <cell r="H5962">
            <v>1.19</v>
          </cell>
          <cell r="I5962">
            <v>4.5999999999999996</v>
          </cell>
          <cell r="J5962" t="str">
            <v xml:space="preserve">9 </v>
          </cell>
          <cell r="K5962">
            <v>167</v>
          </cell>
          <cell r="L5962">
            <v>0.55423100000000003</v>
          </cell>
          <cell r="M5962">
            <v>-19</v>
          </cell>
          <cell r="N5962">
            <v>18</v>
          </cell>
          <cell r="O5962">
            <v>1</v>
          </cell>
          <cell r="P5962">
            <v>809.16600000000005</v>
          </cell>
          <cell r="Q5962">
            <v>849.55899999999997</v>
          </cell>
          <cell r="R5962">
            <v>849.55899999999997</v>
          </cell>
        </row>
        <row r="5963">
          <cell r="A5963" t="str">
            <v xml:space="preserve">Труд Славы32 </v>
          </cell>
          <cell r="B5963" t="str">
            <v xml:space="preserve">Т.славы 40 д/с 208 </v>
          </cell>
          <cell r="C5963" t="str">
            <v xml:space="preserve">Бюджет </v>
          </cell>
          <cell r="D5963">
            <v>2857.04</v>
          </cell>
          <cell r="E5963">
            <v>10049</v>
          </cell>
          <cell r="F5963">
            <v>12807.25</v>
          </cell>
          <cell r="G5963">
            <v>0.34</v>
          </cell>
          <cell r="H5963">
            <v>1.19</v>
          </cell>
          <cell r="I5963">
            <v>4.5999999999999996</v>
          </cell>
          <cell r="J5963" t="str">
            <v xml:space="preserve"> </v>
          </cell>
          <cell r="K5963">
            <v>167</v>
          </cell>
          <cell r="L5963">
            <v>0.20277000000000001</v>
          </cell>
          <cell r="M5963">
            <v>-19</v>
          </cell>
          <cell r="N5963">
            <v>20</v>
          </cell>
          <cell r="O5963">
            <v>1</v>
          </cell>
          <cell r="P5963">
            <v>322.53500000000003</v>
          </cell>
          <cell r="Q5963">
            <v>0</v>
          </cell>
          <cell r="R5963">
            <v>322.53500000000003</v>
          </cell>
        </row>
        <row r="5964">
          <cell r="A5964" t="str">
            <v xml:space="preserve">Труд Славы32 </v>
          </cell>
          <cell r="B5964" t="str">
            <v xml:space="preserve">Гидростроителей 41 ДШИ РОДНИК </v>
          </cell>
          <cell r="C5964" t="str">
            <v xml:space="preserve">Бюджет </v>
          </cell>
          <cell r="D5964">
            <v>3119.71</v>
          </cell>
          <cell r="E5964">
            <v>0</v>
          </cell>
          <cell r="F5964">
            <v>13984.71</v>
          </cell>
          <cell r="G5964">
            <v>0.33</v>
          </cell>
          <cell r="H5964">
            <v>1.19</v>
          </cell>
          <cell r="I5964">
            <v>4.5999999999999996</v>
          </cell>
          <cell r="J5964" t="str">
            <v xml:space="preserve"> </v>
          </cell>
          <cell r="K5964">
            <v>167</v>
          </cell>
          <cell r="L5964">
            <v>0.21490000000000001</v>
          </cell>
          <cell r="M5964">
            <v>-19</v>
          </cell>
          <cell r="N5964">
            <v>20</v>
          </cell>
          <cell r="O5964">
            <v>1</v>
          </cell>
          <cell r="P5964">
            <v>341.83</v>
          </cell>
          <cell r="Q5964">
            <v>0</v>
          </cell>
          <cell r="R5964">
            <v>341.83</v>
          </cell>
        </row>
        <row r="5965">
          <cell r="A5965" t="str">
            <v xml:space="preserve">Труд Славы32 </v>
          </cell>
          <cell r="B5965" t="str">
            <v xml:space="preserve">Игнатова 55 маг.Вуалз Арт </v>
          </cell>
          <cell r="C5965" t="str">
            <v xml:space="preserve">Прочие </v>
          </cell>
          <cell r="D5965">
            <v>51.7</v>
          </cell>
          <cell r="E5965">
            <v>0</v>
          </cell>
          <cell r="F5965">
            <v>187.11</v>
          </cell>
          <cell r="G5965">
            <v>0</v>
          </cell>
          <cell r="H5965">
            <v>1.19</v>
          </cell>
          <cell r="I5965">
            <v>4.5999999999999996</v>
          </cell>
          <cell r="J5965" t="str">
            <v xml:space="preserve"> </v>
          </cell>
          <cell r="K5965">
            <v>167</v>
          </cell>
          <cell r="L5965">
            <v>2.4020000000000001E-3</v>
          </cell>
          <cell r="M5965">
            <v>-19</v>
          </cell>
          <cell r="N5965">
            <v>18</v>
          </cell>
          <cell r="O5965">
            <v>1</v>
          </cell>
          <cell r="P5965">
            <v>3.5070000000000001</v>
          </cell>
          <cell r="Q5965">
            <v>0</v>
          </cell>
          <cell r="R5965">
            <v>3.5070000000000001</v>
          </cell>
        </row>
        <row r="5966">
          <cell r="A5966" t="str">
            <v xml:space="preserve">Труд Славы32 </v>
          </cell>
          <cell r="B5966" t="str">
            <v xml:space="preserve">Т Славы 26 </v>
          </cell>
          <cell r="C5966" t="str">
            <v xml:space="preserve">Население </v>
          </cell>
          <cell r="D5966">
            <v>3144.7</v>
          </cell>
          <cell r="E5966">
            <v>10968</v>
          </cell>
          <cell r="F5966">
            <v>10935.88</v>
          </cell>
          <cell r="G5966">
            <v>0.38</v>
          </cell>
          <cell r="H5966">
            <v>1.19</v>
          </cell>
          <cell r="I5966">
            <v>4.5999999999999996</v>
          </cell>
          <cell r="J5966" t="str">
            <v xml:space="preserve">5 </v>
          </cell>
          <cell r="K5966">
            <v>167</v>
          </cell>
          <cell r="L5966">
            <v>0.19276699999999999</v>
          </cell>
          <cell r="M5966">
            <v>-19</v>
          </cell>
          <cell r="N5966">
            <v>18</v>
          </cell>
          <cell r="O5966">
            <v>1</v>
          </cell>
          <cell r="P5966">
            <v>281.43599999999998</v>
          </cell>
          <cell r="Q5966">
            <v>312.91000000000003</v>
          </cell>
          <cell r="R5966">
            <v>312.91000000000003</v>
          </cell>
        </row>
        <row r="5967">
          <cell r="A5967" t="str">
            <v xml:space="preserve">Труд Славы32 </v>
          </cell>
          <cell r="B5967" t="str">
            <v xml:space="preserve">Трудовой Славы,22 нот.контора </v>
          </cell>
          <cell r="C5967" t="str">
            <v xml:space="preserve">Прочие </v>
          </cell>
          <cell r="D5967">
            <v>82.65</v>
          </cell>
          <cell r="E5967">
            <v>0</v>
          </cell>
          <cell r="F5967">
            <v>277.70999999999998</v>
          </cell>
          <cell r="G5967">
            <v>0.39</v>
          </cell>
          <cell r="H5967">
            <v>1.19</v>
          </cell>
          <cell r="I5967">
            <v>4.5999999999999996</v>
          </cell>
          <cell r="J5967" t="str">
            <v xml:space="preserve"> </v>
          </cell>
          <cell r="K5967">
            <v>167</v>
          </cell>
          <cell r="L5967">
            <v>5.0239999999999998E-3</v>
          </cell>
          <cell r="M5967">
            <v>-19</v>
          </cell>
          <cell r="N5967">
            <v>18</v>
          </cell>
          <cell r="O5967">
            <v>1</v>
          </cell>
          <cell r="P5967">
            <v>7.335</v>
          </cell>
          <cell r="Q5967">
            <v>0</v>
          </cell>
          <cell r="R5967">
            <v>7.335</v>
          </cell>
        </row>
        <row r="5968">
          <cell r="A5968" t="str">
            <v xml:space="preserve">Труд Славы32 </v>
          </cell>
          <cell r="B5968" t="str">
            <v xml:space="preserve">Гидростроителей 31 Ж/Д </v>
          </cell>
          <cell r="C5968" t="str">
            <v xml:space="preserve">Население </v>
          </cell>
          <cell r="D5968">
            <v>5842.7</v>
          </cell>
          <cell r="E5968">
            <v>20193</v>
          </cell>
          <cell r="F5968">
            <v>20188</v>
          </cell>
          <cell r="G5968">
            <v>0.37</v>
          </cell>
          <cell r="H5968">
            <v>1.19</v>
          </cell>
          <cell r="I5968">
            <v>4.5999999999999996</v>
          </cell>
          <cell r="J5968" t="str">
            <v xml:space="preserve">5 </v>
          </cell>
          <cell r="K5968">
            <v>167</v>
          </cell>
          <cell r="L5968">
            <v>0.35216700000000001</v>
          </cell>
          <cell r="M5968">
            <v>-19</v>
          </cell>
          <cell r="N5968">
            <v>18</v>
          </cell>
          <cell r="O5968">
            <v>1</v>
          </cell>
          <cell r="P5968">
            <v>514.15700000000004</v>
          </cell>
          <cell r="Q5968">
            <v>581.37</v>
          </cell>
          <cell r="R5968">
            <v>581.37</v>
          </cell>
        </row>
        <row r="5969">
          <cell r="A5969" t="str">
            <v xml:space="preserve">Труд Славы32 </v>
          </cell>
          <cell r="B5969" t="str">
            <v xml:space="preserve">Т Славы 30 ж/д </v>
          </cell>
          <cell r="C5969" t="str">
            <v xml:space="preserve">Население </v>
          </cell>
          <cell r="D5969">
            <v>2733.8</v>
          </cell>
          <cell r="E5969">
            <v>9684</v>
          </cell>
          <cell r="F5969">
            <v>9598.2000000000007</v>
          </cell>
          <cell r="G5969">
            <v>0.39</v>
          </cell>
          <cell r="H5969">
            <v>1.19</v>
          </cell>
          <cell r="I5969">
            <v>4.5999999999999996</v>
          </cell>
          <cell r="J5969" t="str">
            <v xml:space="preserve">5 </v>
          </cell>
          <cell r="K5969">
            <v>167</v>
          </cell>
          <cell r="L5969">
            <v>0.17497599999999999</v>
          </cell>
          <cell r="M5969">
            <v>-19</v>
          </cell>
          <cell r="N5969">
            <v>18</v>
          </cell>
          <cell r="O5969">
            <v>1</v>
          </cell>
          <cell r="P5969">
            <v>255.46</v>
          </cell>
          <cell r="Q5969">
            <v>272.02</v>
          </cell>
          <cell r="R5969">
            <v>272.02</v>
          </cell>
        </row>
        <row r="5970">
          <cell r="A5970" t="str">
            <v xml:space="preserve">Труд Славы32 </v>
          </cell>
          <cell r="B5970" t="str">
            <v xml:space="preserve">Т Славы 36 Неж.пом </v>
          </cell>
          <cell r="C5970" t="str">
            <v xml:space="preserve">Прочие </v>
          </cell>
          <cell r="D5970">
            <v>119.95</v>
          </cell>
          <cell r="E5970">
            <v>0</v>
          </cell>
          <cell r="F5970">
            <v>539.76</v>
          </cell>
          <cell r="G5970">
            <v>0.38</v>
          </cell>
          <cell r="H5970">
            <v>1.19</v>
          </cell>
          <cell r="I5970">
            <v>4.5999999999999996</v>
          </cell>
          <cell r="J5970" t="str">
            <v xml:space="preserve"> </v>
          </cell>
          <cell r="K5970">
            <v>167</v>
          </cell>
          <cell r="L5970">
            <v>9.0000000000000011E-3</v>
          </cell>
          <cell r="M5970">
            <v>-19</v>
          </cell>
          <cell r="N5970">
            <v>16</v>
          </cell>
          <cell r="O5970">
            <v>1</v>
          </cell>
          <cell r="P5970">
            <v>11.83</v>
          </cell>
          <cell r="Q5970">
            <v>0</v>
          </cell>
          <cell r="R5970">
            <v>11.83</v>
          </cell>
        </row>
        <row r="5971">
          <cell r="A5971" t="str">
            <v xml:space="preserve">Труд Славы32 </v>
          </cell>
          <cell r="B5971" t="str">
            <v xml:space="preserve">Т Славы 46 </v>
          </cell>
          <cell r="C5971" t="str">
            <v xml:space="preserve">Бюджет </v>
          </cell>
          <cell r="D5971">
            <v>84.5</v>
          </cell>
          <cell r="E5971">
            <v>0</v>
          </cell>
          <cell r="F5971">
            <v>394.24</v>
          </cell>
          <cell r="G5971">
            <v>0.37</v>
          </cell>
          <cell r="H5971">
            <v>1.19</v>
          </cell>
          <cell r="I5971">
            <v>4.5999999999999996</v>
          </cell>
          <cell r="J5971" t="str">
            <v xml:space="preserve"> </v>
          </cell>
          <cell r="K5971">
            <v>167</v>
          </cell>
          <cell r="L5971">
            <v>6.7659999999999994E-3</v>
          </cell>
          <cell r="M5971">
            <v>-19</v>
          </cell>
          <cell r="N5971">
            <v>18</v>
          </cell>
          <cell r="O5971">
            <v>1</v>
          </cell>
          <cell r="P5971">
            <v>9.8780000000000001</v>
          </cell>
          <cell r="Q5971">
            <v>0</v>
          </cell>
          <cell r="R5971">
            <v>9.8780000000000001</v>
          </cell>
        </row>
        <row r="5972">
          <cell r="A5972" t="str">
            <v xml:space="preserve">Труд Славы32 </v>
          </cell>
          <cell r="B5972" t="str">
            <v xml:space="preserve">Гидростроителей 39 ГРП </v>
          </cell>
          <cell r="C5972" t="str">
            <v xml:space="preserve">Прочие </v>
          </cell>
          <cell r="D5972">
            <v>10.59</v>
          </cell>
          <cell r="E5972">
            <v>0</v>
          </cell>
          <cell r="F5972">
            <v>47.64</v>
          </cell>
          <cell r="G5972">
            <v>2</v>
          </cell>
          <cell r="H5972">
            <v>1.19</v>
          </cell>
          <cell r="I5972">
            <v>4.5999999999999996</v>
          </cell>
          <cell r="J5972" t="str">
            <v xml:space="preserve"> </v>
          </cell>
          <cell r="K5972">
            <v>167</v>
          </cell>
          <cell r="L5972">
            <v>4.4200000000000003E-3</v>
          </cell>
          <cell r="M5972">
            <v>-19</v>
          </cell>
          <cell r="N5972">
            <v>18</v>
          </cell>
          <cell r="O5972">
            <v>1</v>
          </cell>
          <cell r="P5972">
            <v>6.4509999999999996</v>
          </cell>
          <cell r="Q5972">
            <v>0</v>
          </cell>
          <cell r="R5972">
            <v>6.4509999999999996</v>
          </cell>
        </row>
        <row r="5973">
          <cell r="A5973" t="str">
            <v xml:space="preserve">Итого по котельной </v>
          </cell>
          <cell r="B5973" t="str">
            <v xml:space="preserve">собственное ---------------------------- </v>
          </cell>
          <cell r="C5973" t="str">
            <v xml:space="preserve">По всем группам </v>
          </cell>
          <cell r="D5973">
            <v>209425.65999999997</v>
          </cell>
          <cell r="E5973">
            <v>925648</v>
          </cell>
          <cell r="F5973">
            <v>827574.05187999993</v>
          </cell>
          <cell r="H5973">
            <v>1.19</v>
          </cell>
          <cell r="L5973">
            <v>14.042490999999997</v>
          </cell>
          <cell r="P5973">
            <v>20449.625</v>
          </cell>
          <cell r="Q5973">
            <v>18341.525000000001</v>
          </cell>
          <cell r="R5973">
            <v>20520.379999999997</v>
          </cell>
        </row>
        <row r="5974">
          <cell r="A5974" t="str">
            <v xml:space="preserve"> </v>
          </cell>
          <cell r="B5974" t="str">
            <v xml:space="preserve"> </v>
          </cell>
          <cell r="C5974" t="str">
            <v xml:space="preserve">Бюджет </v>
          </cell>
          <cell r="D5974">
            <v>14358.37</v>
          </cell>
          <cell r="E5974">
            <v>44949</v>
          </cell>
          <cell r="F5974">
            <v>65877.12999999999</v>
          </cell>
          <cell r="H5974">
            <v>1.19</v>
          </cell>
          <cell r="L5974">
            <v>1.0025249999999999</v>
          </cell>
          <cell r="P5974">
            <v>1481.4679999999998</v>
          </cell>
          <cell r="Q5974">
            <v>0</v>
          </cell>
          <cell r="R5974">
            <v>1481.4679999999998</v>
          </cell>
        </row>
        <row r="5975">
          <cell r="A5975" t="str">
            <v xml:space="preserve"> </v>
          </cell>
          <cell r="B5975" t="str">
            <v xml:space="preserve"> </v>
          </cell>
          <cell r="C5975" t="str">
            <v xml:space="preserve">"Население" в т.ч. "Жилзаказчик" </v>
          </cell>
          <cell r="D5975">
            <v>187591.95999999996</v>
          </cell>
          <cell r="E5975">
            <v>867235</v>
          </cell>
          <cell r="F5975">
            <v>729131.18787999998</v>
          </cell>
          <cell r="H5975">
            <v>1.19</v>
          </cell>
          <cell r="L5975">
            <v>12.514412999999998</v>
          </cell>
          <cell r="P5975">
            <v>18270.77</v>
          </cell>
          <cell r="Q5975">
            <v>18341.525000000001</v>
          </cell>
          <cell r="R5975">
            <v>18341.525000000001</v>
          </cell>
        </row>
        <row r="5976">
          <cell r="A5976" t="str">
            <v xml:space="preserve"> </v>
          </cell>
          <cell r="B5976" t="str">
            <v xml:space="preserve"> </v>
          </cell>
          <cell r="C5976" t="str">
            <v xml:space="preserve">Жилзаказчик </v>
          </cell>
          <cell r="D5976">
            <v>130884.80999999998</v>
          </cell>
          <cell r="E5976">
            <v>633107</v>
          </cell>
          <cell r="F5976">
            <v>502558.98787999997</v>
          </cell>
          <cell r="H5976">
            <v>1.19</v>
          </cell>
          <cell r="L5976">
            <v>8.5959299999999974</v>
          </cell>
          <cell r="P5976">
            <v>12549.867000000002</v>
          </cell>
          <cell r="Q5976">
            <v>12962.409</v>
          </cell>
          <cell r="R5976">
            <v>12962.409</v>
          </cell>
        </row>
        <row r="5977">
          <cell r="A5977" t="str">
            <v xml:space="preserve"> </v>
          </cell>
          <cell r="B5977" t="str">
            <v xml:space="preserve"> </v>
          </cell>
          <cell r="C5977" t="str">
            <v xml:space="preserve">Прочие </v>
          </cell>
          <cell r="D5977">
            <v>7475.329999999999</v>
          </cell>
          <cell r="E5977">
            <v>13464</v>
          </cell>
          <cell r="F5977">
            <v>32565.734</v>
          </cell>
          <cell r="H5977">
            <v>1.19</v>
          </cell>
          <cell r="L5977">
            <v>0.52555300000000005</v>
          </cell>
          <cell r="P5977">
            <v>697.38699999999994</v>
          </cell>
          <cell r="Q5977">
            <v>0</v>
          </cell>
          <cell r="R5977">
            <v>697.38699999999994</v>
          </cell>
        </row>
        <row r="5978">
          <cell r="A5978" t="str">
            <v>Тепловые потери в наружных сетях потребителей</v>
          </cell>
          <cell r="H5978">
            <v>1.19</v>
          </cell>
        </row>
        <row r="5979">
          <cell r="A5979" t="str">
            <v xml:space="preserve">Тургенева 23 </v>
          </cell>
          <cell r="B5979" t="str">
            <v xml:space="preserve">Тургенева 23 Быв.прач.(дет.п-ка) </v>
          </cell>
          <cell r="C5979" t="str">
            <v xml:space="preserve">Бюджет </v>
          </cell>
          <cell r="D5979">
            <v>412.22</v>
          </cell>
          <cell r="E5979">
            <v>2071</v>
          </cell>
          <cell r="F5979">
            <v>1442.79</v>
          </cell>
          <cell r="G5979">
            <v>0.38</v>
          </cell>
          <cell r="H5979">
            <v>1.19</v>
          </cell>
          <cell r="I5979">
            <v>4.5999999999999996</v>
          </cell>
          <cell r="J5979" t="str">
            <v xml:space="preserve"> </v>
          </cell>
          <cell r="K5979">
            <v>167</v>
          </cell>
          <cell r="L5979">
            <v>2.3370000000000002E-2</v>
          </cell>
          <cell r="M5979">
            <v>-19</v>
          </cell>
          <cell r="N5979">
            <v>15</v>
          </cell>
          <cell r="O5979">
            <v>1</v>
          </cell>
          <cell r="P5979">
            <v>28.866</v>
          </cell>
          <cell r="Q5979">
            <v>0</v>
          </cell>
          <cell r="R5979">
            <v>28.866</v>
          </cell>
        </row>
        <row r="5980">
          <cell r="A5980" t="str">
            <v xml:space="preserve">Тургенева 23 </v>
          </cell>
          <cell r="B5980" t="str">
            <v xml:space="preserve">Тургенева 23 Корпус дет.п-ки лит </v>
          </cell>
          <cell r="C5980" t="str">
            <v xml:space="preserve">Бюджет </v>
          </cell>
          <cell r="D5980">
            <v>3069.12</v>
          </cell>
          <cell r="E5980">
            <v>11552</v>
          </cell>
          <cell r="F5980">
            <v>10741.9</v>
          </cell>
          <cell r="G5980">
            <v>0.32</v>
          </cell>
          <cell r="H5980">
            <v>1.19</v>
          </cell>
          <cell r="I5980">
            <v>4.5999999999999996</v>
          </cell>
          <cell r="J5980" t="str">
            <v xml:space="preserve"> </v>
          </cell>
          <cell r="K5980">
            <v>167</v>
          </cell>
          <cell r="L5980">
            <v>0.16807000000000002</v>
          </cell>
          <cell r="M5980">
            <v>-19</v>
          </cell>
          <cell r="N5980">
            <v>20</v>
          </cell>
          <cell r="O5980">
            <v>1</v>
          </cell>
          <cell r="P5980">
            <v>267.34100000000001</v>
          </cell>
          <cell r="Q5980">
            <v>0</v>
          </cell>
          <cell r="R5980">
            <v>267.34100000000001</v>
          </cell>
        </row>
        <row r="5981">
          <cell r="A5981" t="str">
            <v xml:space="preserve">Тургенева 23 </v>
          </cell>
          <cell r="B5981" t="str">
            <v xml:space="preserve">Тургенева 23 Лаб.корп лит"З" </v>
          </cell>
          <cell r="C5981" t="str">
            <v xml:space="preserve">Бюджет </v>
          </cell>
          <cell r="D5981">
            <v>245.88</v>
          </cell>
          <cell r="E5981">
            <v>820</v>
          </cell>
          <cell r="F5981">
            <v>860.56</v>
          </cell>
          <cell r="G5981">
            <v>0.37</v>
          </cell>
          <cell r="H5981">
            <v>1.19</v>
          </cell>
          <cell r="I5981">
            <v>4.5999999999999996</v>
          </cell>
          <cell r="J5981" t="str">
            <v xml:space="preserve"> </v>
          </cell>
          <cell r="K5981">
            <v>167</v>
          </cell>
          <cell r="L5981">
            <v>1.4770000000000002E-2</v>
          </cell>
          <cell r="M5981">
            <v>-19</v>
          </cell>
          <cell r="N5981">
            <v>18</v>
          </cell>
          <cell r="O5981">
            <v>1</v>
          </cell>
          <cell r="P5981">
            <v>21.562999999999999</v>
          </cell>
          <cell r="Q5981">
            <v>0</v>
          </cell>
          <cell r="R5981">
            <v>21.562999999999999</v>
          </cell>
        </row>
        <row r="5982">
          <cell r="A5982" t="str">
            <v xml:space="preserve">Тургенева 23 </v>
          </cell>
          <cell r="B5982" t="str">
            <v xml:space="preserve">Тургенева 23 Офис дет.п-ки литБ </v>
          </cell>
          <cell r="C5982" t="str">
            <v xml:space="preserve">Бюджет </v>
          </cell>
          <cell r="D5982">
            <v>267.19</v>
          </cell>
          <cell r="E5982">
            <v>1012</v>
          </cell>
          <cell r="F5982">
            <v>935.18</v>
          </cell>
          <cell r="G5982">
            <v>0.4</v>
          </cell>
          <cell r="H5982">
            <v>1.19</v>
          </cell>
          <cell r="I5982">
            <v>4.5999999999999996</v>
          </cell>
          <cell r="J5982" t="str">
            <v xml:space="preserve"> </v>
          </cell>
          <cell r="K5982">
            <v>167</v>
          </cell>
          <cell r="L5982">
            <v>1.8290000000000001E-2</v>
          </cell>
          <cell r="M5982">
            <v>-19</v>
          </cell>
          <cell r="N5982">
            <v>20</v>
          </cell>
          <cell r="O5982">
            <v>1</v>
          </cell>
          <cell r="P5982">
            <v>29.094000000000001</v>
          </cell>
          <cell r="Q5982">
            <v>0</v>
          </cell>
          <cell r="R5982">
            <v>29.094000000000001</v>
          </cell>
        </row>
        <row r="5983">
          <cell r="A5983" t="str">
            <v xml:space="preserve">Тургенева 23 </v>
          </cell>
          <cell r="B5983" t="str">
            <v xml:space="preserve">Тургенева 23 склад лит.Ж </v>
          </cell>
          <cell r="C5983" t="str">
            <v xml:space="preserve">Бюджет </v>
          </cell>
          <cell r="D5983">
            <v>75</v>
          </cell>
          <cell r="E5983">
            <v>0</v>
          </cell>
          <cell r="F5983">
            <v>583.87</v>
          </cell>
          <cell r="G5983">
            <v>0.8</v>
          </cell>
          <cell r="H5983">
            <v>1.19</v>
          </cell>
          <cell r="I5983">
            <v>4.5999999999999996</v>
          </cell>
          <cell r="J5983" t="str">
            <v xml:space="preserve"> </v>
          </cell>
          <cell r="K5983">
            <v>167</v>
          </cell>
          <cell r="L5983">
            <v>1.9910000000000001E-2</v>
          </cell>
          <cell r="M5983">
            <v>-19</v>
          </cell>
          <cell r="N5983">
            <v>15</v>
          </cell>
          <cell r="O5983">
            <v>1</v>
          </cell>
          <cell r="P5983">
            <v>24.593</v>
          </cell>
          <cell r="Q5983">
            <v>0</v>
          </cell>
          <cell r="R5983">
            <v>24.593</v>
          </cell>
        </row>
        <row r="5984">
          <cell r="A5984" t="str">
            <v xml:space="preserve">Тургенева 23 </v>
          </cell>
          <cell r="B5984" t="str">
            <v xml:space="preserve">Калинина 233 Всп.школа 9 </v>
          </cell>
          <cell r="C5984" t="str">
            <v xml:space="preserve">Бюджет </v>
          </cell>
          <cell r="D5984">
            <v>982.69</v>
          </cell>
          <cell r="E5984">
            <v>1020</v>
          </cell>
          <cell r="F5984">
            <v>4674.8100000000004</v>
          </cell>
          <cell r="G5984">
            <v>0.39</v>
          </cell>
          <cell r="H5984">
            <v>1.19</v>
          </cell>
          <cell r="I5984">
            <v>4.5999999999999996</v>
          </cell>
          <cell r="J5984" t="str">
            <v xml:space="preserve"> </v>
          </cell>
          <cell r="K5984">
            <v>167</v>
          </cell>
          <cell r="L5984">
            <v>0.08</v>
          </cell>
          <cell r="M5984">
            <v>-19</v>
          </cell>
          <cell r="N5984">
            <v>16</v>
          </cell>
          <cell r="O5984">
            <v>1</v>
          </cell>
          <cell r="P5984">
            <v>105.15</v>
          </cell>
          <cell r="Q5984">
            <v>0</v>
          </cell>
          <cell r="R5984">
            <v>105.15</v>
          </cell>
        </row>
        <row r="5985">
          <cell r="A5985" t="str">
            <v xml:space="preserve">Тургенева 23 </v>
          </cell>
          <cell r="B5985" t="str">
            <v xml:space="preserve">Тургенева 23 Стан.скор.пом. </v>
          </cell>
          <cell r="C5985" t="str">
            <v xml:space="preserve">Бюджет </v>
          </cell>
          <cell r="D5985">
            <v>525.66</v>
          </cell>
          <cell r="E5985">
            <v>2028</v>
          </cell>
          <cell r="F5985">
            <v>2053.75</v>
          </cell>
          <cell r="G5985">
            <v>0.43</v>
          </cell>
          <cell r="H5985">
            <v>1.19</v>
          </cell>
          <cell r="I5985">
            <v>4.5999999999999996</v>
          </cell>
          <cell r="J5985" t="str">
            <v xml:space="preserve"> </v>
          </cell>
          <cell r="K5985">
            <v>167</v>
          </cell>
          <cell r="L5985">
            <v>4.0965000000000001E-2</v>
          </cell>
          <cell r="M5985">
            <v>-19</v>
          </cell>
          <cell r="N5985">
            <v>18</v>
          </cell>
          <cell r="O5985">
            <v>1</v>
          </cell>
          <cell r="P5985">
            <v>59.808</v>
          </cell>
          <cell r="Q5985">
            <v>0</v>
          </cell>
          <cell r="R5985">
            <v>59.808</v>
          </cell>
        </row>
        <row r="5986">
          <cell r="A5986" t="str">
            <v xml:space="preserve">Итого по котельной </v>
          </cell>
          <cell r="B5986" t="str">
            <v xml:space="preserve">собственное ---------------------------- </v>
          </cell>
          <cell r="C5986" t="str">
            <v xml:space="preserve">По всем группам </v>
          </cell>
          <cell r="D5986">
            <v>5577.76</v>
          </cell>
          <cell r="E5986">
            <v>18503</v>
          </cell>
          <cell r="F5986">
            <v>21292.86</v>
          </cell>
          <cell r="H5986">
            <v>1.19</v>
          </cell>
          <cell r="L5986">
            <v>0.36537500000000001</v>
          </cell>
          <cell r="P5986">
            <v>536.41499999999996</v>
          </cell>
          <cell r="Q5986">
            <v>0</v>
          </cell>
          <cell r="R5986">
            <v>536.41499999999996</v>
          </cell>
        </row>
        <row r="5987">
          <cell r="A5987" t="str">
            <v xml:space="preserve"> </v>
          </cell>
          <cell r="B5987" t="str">
            <v xml:space="preserve"> </v>
          </cell>
          <cell r="C5987" t="str">
            <v xml:space="preserve">Бюджет </v>
          </cell>
          <cell r="D5987">
            <v>5577.76</v>
          </cell>
          <cell r="E5987">
            <v>18503</v>
          </cell>
          <cell r="F5987">
            <v>21292.86</v>
          </cell>
          <cell r="H5987">
            <v>1.19</v>
          </cell>
          <cell r="L5987">
            <v>0.36537500000000001</v>
          </cell>
          <cell r="P5987">
            <v>536.41499999999996</v>
          </cell>
          <cell r="Q5987">
            <v>0</v>
          </cell>
          <cell r="R5987">
            <v>536.41499999999996</v>
          </cell>
        </row>
        <row r="5988">
          <cell r="H5988">
            <v>1.19</v>
          </cell>
        </row>
        <row r="5989">
          <cell r="A5989" t="str">
            <v>Тепловые потери в наружных сетях потребителей</v>
          </cell>
          <cell r="H5989">
            <v>1.19</v>
          </cell>
        </row>
        <row r="5990">
          <cell r="A5990" t="str">
            <v xml:space="preserve">Уральская.96 </v>
          </cell>
          <cell r="B5990" t="str">
            <v xml:space="preserve">Уральская 96 2-ОЙ ЭТ.НАСОС. </v>
          </cell>
          <cell r="C5990" t="str">
            <v xml:space="preserve">Прочие </v>
          </cell>
          <cell r="D5990">
            <v>106.3</v>
          </cell>
          <cell r="E5990">
            <v>384</v>
          </cell>
          <cell r="F5990">
            <v>617.14</v>
          </cell>
          <cell r="G5990">
            <v>0.44</v>
          </cell>
          <cell r="H5990">
            <v>1.19</v>
          </cell>
          <cell r="I5990">
            <v>4.5999999999999996</v>
          </cell>
          <cell r="J5990" t="str">
            <v xml:space="preserve">2 </v>
          </cell>
          <cell r="K5990">
            <v>167</v>
          </cell>
          <cell r="L5990">
            <v>1.251E-2</v>
          </cell>
          <cell r="M5990">
            <v>-19</v>
          </cell>
          <cell r="N5990">
            <v>18</v>
          </cell>
          <cell r="O5990">
            <v>1</v>
          </cell>
          <cell r="P5990">
            <v>18.265000000000001</v>
          </cell>
          <cell r="Q5990">
            <v>0</v>
          </cell>
          <cell r="R5990">
            <v>18.265000000000001</v>
          </cell>
        </row>
        <row r="5991">
          <cell r="A5991" t="str">
            <v xml:space="preserve">Уральская.96 </v>
          </cell>
          <cell r="B5991" t="str">
            <v xml:space="preserve">Уральская 96 Гараж школы </v>
          </cell>
          <cell r="C5991" t="str">
            <v xml:space="preserve">Прочие </v>
          </cell>
          <cell r="D5991">
            <v>372.8</v>
          </cell>
          <cell r="E5991">
            <v>1078</v>
          </cell>
          <cell r="F5991">
            <v>1495.74</v>
          </cell>
          <cell r="G5991">
            <v>0.7</v>
          </cell>
          <cell r="H5991">
            <v>1.19</v>
          </cell>
          <cell r="I5991">
            <v>4.5999999999999996</v>
          </cell>
          <cell r="J5991" t="str">
            <v xml:space="preserve"> </v>
          </cell>
          <cell r="K5991">
            <v>167</v>
          </cell>
          <cell r="L5991">
            <v>4.4630000000000003E-2</v>
          </cell>
          <cell r="M5991">
            <v>-19</v>
          </cell>
          <cell r="N5991">
            <v>15</v>
          </cell>
          <cell r="O5991">
            <v>1</v>
          </cell>
          <cell r="P5991">
            <v>55.124000000000002</v>
          </cell>
          <cell r="Q5991">
            <v>0</v>
          </cell>
          <cell r="R5991">
            <v>55.124000000000002</v>
          </cell>
        </row>
        <row r="5992">
          <cell r="A5992" t="str">
            <v xml:space="preserve">Уральская.96 </v>
          </cell>
          <cell r="B5992" t="str">
            <v xml:space="preserve">Уральская 96 УЧ.КОРП. </v>
          </cell>
          <cell r="C5992" t="str">
            <v xml:space="preserve">Прочие </v>
          </cell>
          <cell r="D5992">
            <v>1141.0999999999999</v>
          </cell>
          <cell r="E5992">
            <v>5342</v>
          </cell>
          <cell r="F5992">
            <v>5440.76</v>
          </cell>
          <cell r="G5992">
            <v>0.44</v>
          </cell>
          <cell r="H5992">
            <v>1.19</v>
          </cell>
          <cell r="I5992">
            <v>4.5999999999999996</v>
          </cell>
          <cell r="J5992" t="str">
            <v xml:space="preserve">2 </v>
          </cell>
          <cell r="K5992">
            <v>167</v>
          </cell>
          <cell r="L5992">
            <v>0.11029000000000001</v>
          </cell>
          <cell r="M5992">
            <v>-19</v>
          </cell>
          <cell r="N5992">
            <v>18</v>
          </cell>
          <cell r="O5992">
            <v>1</v>
          </cell>
          <cell r="P5992">
            <v>161.02000000000001</v>
          </cell>
          <cell r="Q5992">
            <v>0</v>
          </cell>
          <cell r="R5992">
            <v>161.02000000000001</v>
          </cell>
        </row>
        <row r="5993">
          <cell r="A5993" t="str">
            <v xml:space="preserve">Уральская.96 </v>
          </cell>
          <cell r="B5993" t="str">
            <v xml:space="preserve">Алтайская 53 ОБЩ </v>
          </cell>
          <cell r="C5993" t="str">
            <v xml:space="preserve">Население </v>
          </cell>
          <cell r="D5993">
            <v>2169.3000000000002</v>
          </cell>
          <cell r="E5993">
            <v>7597</v>
          </cell>
          <cell r="F5993">
            <v>9267.32</v>
          </cell>
          <cell r="G5993">
            <v>0.34</v>
          </cell>
          <cell r="H5993">
            <v>1.19</v>
          </cell>
          <cell r="I5993">
            <v>4.5999999999999996</v>
          </cell>
          <cell r="J5993" t="str">
            <v xml:space="preserve">4 </v>
          </cell>
          <cell r="K5993">
            <v>167</v>
          </cell>
          <cell r="L5993">
            <v>0.14616000000000001</v>
          </cell>
          <cell r="M5993">
            <v>-19</v>
          </cell>
          <cell r="N5993">
            <v>18</v>
          </cell>
          <cell r="O5993">
            <v>1</v>
          </cell>
          <cell r="P5993">
            <v>213.39</v>
          </cell>
          <cell r="Q5993">
            <v>287.80200000000002</v>
          </cell>
          <cell r="R5993">
            <v>287.80200000000002</v>
          </cell>
        </row>
        <row r="5994">
          <cell r="A5994" t="str">
            <v xml:space="preserve">Уральская.96 </v>
          </cell>
          <cell r="B5994" t="str">
            <v xml:space="preserve">Уральская 96 ж.кв.Хожеиновой З.М. </v>
          </cell>
          <cell r="C5994" t="str">
            <v xml:space="preserve">Население </v>
          </cell>
          <cell r="D5994">
            <v>33</v>
          </cell>
          <cell r="E5994">
            <v>113</v>
          </cell>
          <cell r="F5994">
            <v>113.24</v>
          </cell>
          <cell r="G5994">
            <v>0.42</v>
          </cell>
          <cell r="H5994">
            <v>1.19</v>
          </cell>
          <cell r="I5994">
            <v>4.5999999999999996</v>
          </cell>
          <cell r="J5994" t="str">
            <v xml:space="preserve">2 </v>
          </cell>
          <cell r="K5994">
            <v>167</v>
          </cell>
          <cell r="L5994">
            <v>2.1800000000000001E-3</v>
          </cell>
          <cell r="M5994">
            <v>-19</v>
          </cell>
          <cell r="N5994">
            <v>18</v>
          </cell>
          <cell r="O5994">
            <v>1</v>
          </cell>
          <cell r="P5994">
            <v>3.1819999999999999</v>
          </cell>
          <cell r="Q5994">
            <v>4.3780000000000001</v>
          </cell>
          <cell r="R5994">
            <v>4.3780000000000001</v>
          </cell>
        </row>
        <row r="5995">
          <cell r="A5995" t="str">
            <v xml:space="preserve">Уральская.96 </v>
          </cell>
          <cell r="B5995" t="str">
            <v xml:space="preserve">Белорусская 50 центр вр изоляции </v>
          </cell>
          <cell r="C5995" t="str">
            <v xml:space="preserve">Бюджет </v>
          </cell>
          <cell r="D5995">
            <v>1753</v>
          </cell>
          <cell r="E5995">
            <v>0</v>
          </cell>
          <cell r="F5995">
            <v>6134.9</v>
          </cell>
          <cell r="G5995">
            <v>0.38</v>
          </cell>
          <cell r="H5995">
            <v>1.19</v>
          </cell>
          <cell r="I5995">
            <v>4.5999999999999996</v>
          </cell>
          <cell r="J5995" t="str">
            <v xml:space="preserve"> </v>
          </cell>
          <cell r="K5995">
            <v>167</v>
          </cell>
          <cell r="L5995">
            <v>0.10814000000000001</v>
          </cell>
          <cell r="M5995">
            <v>-19</v>
          </cell>
          <cell r="N5995">
            <v>18</v>
          </cell>
          <cell r="O5995">
            <v>1</v>
          </cell>
          <cell r="P5995">
            <v>157.88200000000001</v>
          </cell>
          <cell r="Q5995">
            <v>0</v>
          </cell>
          <cell r="R5995">
            <v>157.88200000000001</v>
          </cell>
        </row>
        <row r="5996">
          <cell r="A5996" t="str">
            <v xml:space="preserve">Уральская.96 </v>
          </cell>
          <cell r="B5996" t="str">
            <v xml:space="preserve">Белорусская 54 </v>
          </cell>
          <cell r="C5996" t="str">
            <v xml:space="preserve">Жилзаказчик </v>
          </cell>
          <cell r="D5996">
            <v>580.6</v>
          </cell>
          <cell r="E5996">
            <v>2837</v>
          </cell>
          <cell r="F5996">
            <v>2834</v>
          </cell>
          <cell r="G5996">
            <v>0.51</v>
          </cell>
          <cell r="H5996">
            <v>1.19</v>
          </cell>
          <cell r="I5996">
            <v>4.5999999999999996</v>
          </cell>
          <cell r="J5996" t="str">
            <v xml:space="preserve">3 </v>
          </cell>
          <cell r="K5996">
            <v>167</v>
          </cell>
          <cell r="L5996">
            <v>6.6650000000000001E-2</v>
          </cell>
          <cell r="M5996">
            <v>-19</v>
          </cell>
          <cell r="N5996">
            <v>18</v>
          </cell>
          <cell r="O5996">
            <v>1</v>
          </cell>
          <cell r="P5996">
            <v>97.307000000000002</v>
          </cell>
          <cell r="Q5996">
            <v>77.025999999999996</v>
          </cell>
          <cell r="R5996">
            <v>77.025999999999996</v>
          </cell>
        </row>
        <row r="5997">
          <cell r="A5997" t="str">
            <v xml:space="preserve">Уральская.96 </v>
          </cell>
          <cell r="B5997" t="str">
            <v xml:space="preserve">Хабаровская 77 </v>
          </cell>
          <cell r="C5997" t="str">
            <v xml:space="preserve">Жилзаказчик </v>
          </cell>
          <cell r="D5997">
            <v>2195.8000000000002</v>
          </cell>
          <cell r="E5997">
            <v>8511</v>
          </cell>
          <cell r="F5997">
            <v>8506</v>
          </cell>
          <cell r="G5997">
            <v>0.41</v>
          </cell>
          <cell r="H5997">
            <v>1.19</v>
          </cell>
          <cell r="I5997">
            <v>4.5999999999999996</v>
          </cell>
          <cell r="J5997" t="str">
            <v xml:space="preserve">5 </v>
          </cell>
          <cell r="K5997">
            <v>167</v>
          </cell>
          <cell r="L5997">
            <v>0.1598</v>
          </cell>
          <cell r="M5997">
            <v>-19</v>
          </cell>
          <cell r="N5997">
            <v>18</v>
          </cell>
          <cell r="O5997">
            <v>1</v>
          </cell>
          <cell r="P5997">
            <v>233.30600000000001</v>
          </cell>
          <cell r="Q5997">
            <v>218.48699999999999</v>
          </cell>
          <cell r="R5997">
            <v>218.48699999999999</v>
          </cell>
        </row>
        <row r="5998">
          <cell r="A5998" t="str">
            <v xml:space="preserve">Итого по котельной </v>
          </cell>
          <cell r="B5998" t="str">
            <v xml:space="preserve">собственное ---------------------------- </v>
          </cell>
          <cell r="C5998" t="str">
            <v xml:space="preserve">По всем группам </v>
          </cell>
          <cell r="D5998">
            <v>8351.9</v>
          </cell>
          <cell r="E5998">
            <v>25862</v>
          </cell>
          <cell r="F5998">
            <v>34409.1</v>
          </cell>
          <cell r="H5998">
            <v>1.19</v>
          </cell>
          <cell r="L5998">
            <v>0.65036000000000005</v>
          </cell>
          <cell r="P5998">
            <v>939.47600000000011</v>
          </cell>
          <cell r="Q5998">
            <v>587.69299999999998</v>
          </cell>
          <cell r="R5998">
            <v>979.98399999999992</v>
          </cell>
        </row>
        <row r="5999">
          <cell r="A5999" t="str">
            <v xml:space="preserve"> </v>
          </cell>
          <cell r="B5999" t="str">
            <v xml:space="preserve"> </v>
          </cell>
          <cell r="C5999" t="str">
            <v xml:space="preserve">Бюджет </v>
          </cell>
          <cell r="D5999">
            <v>1753</v>
          </cell>
          <cell r="E5999">
            <v>0</v>
          </cell>
          <cell r="F5999">
            <v>6134.9</v>
          </cell>
          <cell r="H5999">
            <v>1.19</v>
          </cell>
          <cell r="L5999">
            <v>0.10814000000000001</v>
          </cell>
          <cell r="P5999">
            <v>157.88200000000001</v>
          </cell>
          <cell r="Q5999">
            <v>0</v>
          </cell>
          <cell r="R5999">
            <v>157.88200000000001</v>
          </cell>
        </row>
        <row r="6000">
          <cell r="A6000" t="str">
            <v xml:space="preserve"> </v>
          </cell>
          <cell r="B6000" t="str">
            <v xml:space="preserve"> </v>
          </cell>
          <cell r="C6000" t="str">
            <v xml:space="preserve">"Население" в т.ч. "Жилзаказчик" </v>
          </cell>
          <cell r="D6000">
            <v>4978.7000000000007</v>
          </cell>
          <cell r="E6000">
            <v>19058</v>
          </cell>
          <cell r="F6000">
            <v>20720.559999999998</v>
          </cell>
          <cell r="H6000">
            <v>1.19</v>
          </cell>
          <cell r="L6000">
            <v>0.37478999999999996</v>
          </cell>
          <cell r="P6000">
            <v>547.18499999999995</v>
          </cell>
          <cell r="Q6000">
            <v>587.69299999999998</v>
          </cell>
          <cell r="R6000">
            <v>587.69299999999998</v>
          </cell>
        </row>
        <row r="6001">
          <cell r="A6001" t="str">
            <v xml:space="preserve"> </v>
          </cell>
          <cell r="B6001" t="str">
            <v xml:space="preserve"> </v>
          </cell>
          <cell r="C6001" t="str">
            <v xml:space="preserve">Жилзаказчик </v>
          </cell>
          <cell r="D6001">
            <v>2776.4</v>
          </cell>
          <cell r="E6001">
            <v>11348</v>
          </cell>
          <cell r="F6001">
            <v>11340</v>
          </cell>
          <cell r="H6001">
            <v>1.19</v>
          </cell>
          <cell r="L6001">
            <v>0.22644999999999998</v>
          </cell>
          <cell r="P6001">
            <v>330.613</v>
          </cell>
          <cell r="Q6001">
            <v>295.51299999999998</v>
          </cell>
          <cell r="R6001">
            <v>295.51299999999998</v>
          </cell>
        </row>
        <row r="6002">
          <cell r="A6002" t="str">
            <v xml:space="preserve"> </v>
          </cell>
          <cell r="B6002" t="str">
            <v xml:space="preserve"> </v>
          </cell>
          <cell r="C6002" t="str">
            <v xml:space="preserve">Прочие </v>
          </cell>
          <cell r="D6002">
            <v>1620.1999999999998</v>
          </cell>
          <cell r="E6002">
            <v>6804</v>
          </cell>
          <cell r="F6002">
            <v>7553.64</v>
          </cell>
          <cell r="H6002">
            <v>1.19</v>
          </cell>
          <cell r="L6002">
            <v>0.16743000000000002</v>
          </cell>
          <cell r="P6002">
            <v>234.40900000000002</v>
          </cell>
          <cell r="Q6002">
            <v>0</v>
          </cell>
          <cell r="R6002">
            <v>234.40900000000002</v>
          </cell>
        </row>
        <row r="6003">
          <cell r="A6003" t="str">
            <v xml:space="preserve">Уссурийск.2 </v>
          </cell>
          <cell r="B6003" t="str">
            <v xml:space="preserve">Уссурийская 2  сш N66 </v>
          </cell>
          <cell r="C6003" t="str">
            <v xml:space="preserve">Бюджет </v>
          </cell>
          <cell r="D6003">
            <v>5620</v>
          </cell>
          <cell r="E6003">
            <v>0</v>
          </cell>
          <cell r="F6003">
            <v>20362.929</v>
          </cell>
          <cell r="G6003">
            <v>0.33</v>
          </cell>
          <cell r="H6003">
            <v>1.19</v>
          </cell>
          <cell r="I6003">
            <v>4.5999999999999996</v>
          </cell>
          <cell r="J6003" t="str">
            <v xml:space="preserve"> </v>
          </cell>
          <cell r="K6003">
            <v>167</v>
          </cell>
          <cell r="L6003">
            <v>0.29486000000000001</v>
          </cell>
          <cell r="M6003">
            <v>-19</v>
          </cell>
          <cell r="N6003">
            <v>16</v>
          </cell>
          <cell r="O6003">
            <v>1</v>
          </cell>
          <cell r="P6003">
            <v>387.55700000000002</v>
          </cell>
          <cell r="Q6003">
            <v>0</v>
          </cell>
          <cell r="R6003">
            <v>387.55700000000002</v>
          </cell>
        </row>
        <row r="6004">
          <cell r="A6004" t="str">
            <v xml:space="preserve">Уссурийск.2 </v>
          </cell>
          <cell r="B6004" t="str">
            <v xml:space="preserve">1 Мая 338 жд пусконаладка </v>
          </cell>
          <cell r="C6004" t="str">
            <v xml:space="preserve">Прочие </v>
          </cell>
          <cell r="D6004">
            <v>5357.4</v>
          </cell>
          <cell r="E6004">
            <v>0</v>
          </cell>
          <cell r="F6004">
            <v>26328</v>
          </cell>
          <cell r="G6004">
            <v>0</v>
          </cell>
          <cell r="H6004">
            <v>1.19</v>
          </cell>
          <cell r="I6004">
            <v>4.5999999999999996</v>
          </cell>
          <cell r="J6004" t="str">
            <v xml:space="preserve">5 </v>
          </cell>
          <cell r="K6004">
            <v>167</v>
          </cell>
          <cell r="L6004">
            <v>0.288074</v>
          </cell>
          <cell r="M6004">
            <v>-19</v>
          </cell>
          <cell r="N6004">
            <v>18</v>
          </cell>
          <cell r="O6004">
            <v>1</v>
          </cell>
          <cell r="P6004">
            <v>420.58199999999999</v>
          </cell>
          <cell r="Q6004">
            <v>0</v>
          </cell>
          <cell r="R6004">
            <v>420.58199999999999</v>
          </cell>
        </row>
        <row r="6005">
          <cell r="A6005" t="str">
            <v xml:space="preserve">Уссурийск.2 </v>
          </cell>
          <cell r="B6005" t="str">
            <v xml:space="preserve">1 Мая 277 3х эт ж/д </v>
          </cell>
          <cell r="C6005" t="str">
            <v xml:space="preserve">Население </v>
          </cell>
          <cell r="D6005">
            <v>1539.9</v>
          </cell>
          <cell r="E6005">
            <v>8583</v>
          </cell>
          <cell r="F6005">
            <v>8583</v>
          </cell>
          <cell r="G6005">
            <v>0</v>
          </cell>
          <cell r="H6005">
            <v>1.19</v>
          </cell>
          <cell r="I6005">
            <v>4.5999999999999996</v>
          </cell>
          <cell r="J6005" t="str">
            <v xml:space="preserve">3 </v>
          </cell>
          <cell r="K6005">
            <v>167</v>
          </cell>
          <cell r="L6005">
            <v>0.12599000000000002</v>
          </cell>
          <cell r="M6005">
            <v>-19</v>
          </cell>
          <cell r="N6005">
            <v>18</v>
          </cell>
          <cell r="O6005">
            <v>1</v>
          </cell>
          <cell r="P6005">
            <v>183.94399999999999</v>
          </cell>
          <cell r="Q6005">
            <v>204.30199999999999</v>
          </cell>
          <cell r="R6005">
            <v>204.30199999999999</v>
          </cell>
        </row>
        <row r="6006">
          <cell r="A6006" t="str">
            <v xml:space="preserve">Итого по котельной </v>
          </cell>
          <cell r="B6006" t="str">
            <v xml:space="preserve">собственное ---------------------------- </v>
          </cell>
          <cell r="C6006" t="str">
            <v xml:space="preserve">По всем группам </v>
          </cell>
          <cell r="D6006">
            <v>12517.3</v>
          </cell>
          <cell r="E6006">
            <v>8583</v>
          </cell>
          <cell r="F6006">
            <v>55273.929000000004</v>
          </cell>
          <cell r="H6006">
            <v>1.19</v>
          </cell>
          <cell r="L6006">
            <v>0.70892400000000011</v>
          </cell>
          <cell r="P6006">
            <v>992.08299999999997</v>
          </cell>
          <cell r="Q6006">
            <v>204.30199999999999</v>
          </cell>
          <cell r="R6006">
            <v>1012.441</v>
          </cell>
        </row>
        <row r="6007">
          <cell r="A6007" t="str">
            <v xml:space="preserve"> </v>
          </cell>
          <cell r="B6007" t="str">
            <v xml:space="preserve"> </v>
          </cell>
          <cell r="C6007" t="str">
            <v xml:space="preserve">Бюджет </v>
          </cell>
          <cell r="D6007">
            <v>5620</v>
          </cell>
          <cell r="E6007">
            <v>0</v>
          </cell>
          <cell r="F6007">
            <v>20362.929</v>
          </cell>
          <cell r="H6007">
            <v>1.19</v>
          </cell>
          <cell r="L6007">
            <v>0.29486000000000001</v>
          </cell>
          <cell r="P6007">
            <v>387.55700000000002</v>
          </cell>
          <cell r="Q6007">
            <v>0</v>
          </cell>
          <cell r="R6007">
            <v>387.55700000000002</v>
          </cell>
        </row>
        <row r="6008">
          <cell r="A6008" t="str">
            <v xml:space="preserve"> </v>
          </cell>
          <cell r="B6008" t="str">
            <v xml:space="preserve"> </v>
          </cell>
          <cell r="C6008" t="str">
            <v xml:space="preserve">"Население" в т.ч. "Жилзаказчик" </v>
          </cell>
          <cell r="D6008">
            <v>1539.9</v>
          </cell>
          <cell r="E6008">
            <v>8583</v>
          </cell>
          <cell r="F6008">
            <v>8583</v>
          </cell>
          <cell r="H6008">
            <v>1.19</v>
          </cell>
          <cell r="L6008">
            <v>0.12599000000000002</v>
          </cell>
          <cell r="P6008">
            <v>183.94399999999999</v>
          </cell>
          <cell r="Q6008">
            <v>204.30199999999999</v>
          </cell>
          <cell r="R6008">
            <v>204.30199999999999</v>
          </cell>
        </row>
        <row r="6009">
          <cell r="A6009" t="str">
            <v xml:space="preserve"> </v>
          </cell>
          <cell r="B6009" t="str">
            <v xml:space="preserve"> </v>
          </cell>
          <cell r="C6009" t="str">
            <v xml:space="preserve">Прочие </v>
          </cell>
          <cell r="D6009">
            <v>5357.4</v>
          </cell>
          <cell r="E6009">
            <v>0</v>
          </cell>
          <cell r="F6009">
            <v>26328</v>
          </cell>
          <cell r="H6009">
            <v>1.19</v>
          </cell>
          <cell r="L6009">
            <v>0.288074</v>
          </cell>
          <cell r="P6009">
            <v>420.58199999999999</v>
          </cell>
          <cell r="Q6009">
            <v>0</v>
          </cell>
          <cell r="R6009">
            <v>420.58199999999999</v>
          </cell>
        </row>
        <row r="6010">
          <cell r="A6010" t="str">
            <v>Тепловые потери в наружных сетях потребителей</v>
          </cell>
          <cell r="H6010">
            <v>1.19</v>
          </cell>
        </row>
        <row r="6011">
          <cell r="A6011" t="str">
            <v xml:space="preserve">Фестив.33/1 </v>
          </cell>
          <cell r="B6011" t="str">
            <v xml:space="preserve">Тургенева 106 ж\д </v>
          </cell>
          <cell r="C6011" t="str">
            <v xml:space="preserve">Население </v>
          </cell>
          <cell r="D6011">
            <v>2976.1</v>
          </cell>
          <cell r="E6011">
            <v>13397</v>
          </cell>
          <cell r="F6011">
            <v>17086.419999999998</v>
          </cell>
          <cell r="G6011">
            <v>0.28999999999999998</v>
          </cell>
          <cell r="H6011">
            <v>1.19</v>
          </cell>
          <cell r="I6011">
            <v>4.5999999999999996</v>
          </cell>
          <cell r="J6011" t="str">
            <v xml:space="preserve">5 </v>
          </cell>
          <cell r="K6011">
            <v>167</v>
          </cell>
          <cell r="L6011">
            <v>0.22985000000000003</v>
          </cell>
          <cell r="M6011">
            <v>-19</v>
          </cell>
          <cell r="N6011">
            <v>18</v>
          </cell>
          <cell r="O6011">
            <v>1</v>
          </cell>
          <cell r="P6011">
            <v>335.577</v>
          </cell>
          <cell r="Q6011">
            <v>296.13200000000001</v>
          </cell>
          <cell r="R6011">
            <v>296.13200000000001</v>
          </cell>
        </row>
        <row r="6012">
          <cell r="A6012" t="str">
            <v xml:space="preserve">Фестив.33/1 </v>
          </cell>
          <cell r="B6012" t="str">
            <v xml:space="preserve">Котовского 119 ж\д </v>
          </cell>
          <cell r="C6012" t="str">
            <v xml:space="preserve">Население </v>
          </cell>
          <cell r="D6012">
            <v>3203.8</v>
          </cell>
          <cell r="E6012">
            <v>11607</v>
          </cell>
          <cell r="F6012">
            <v>11629.87</v>
          </cell>
          <cell r="G6012">
            <v>0.38</v>
          </cell>
          <cell r="H6012">
            <v>1.19</v>
          </cell>
          <cell r="I6012">
            <v>4.5999999999999996</v>
          </cell>
          <cell r="J6012" t="str">
            <v xml:space="preserve">5 </v>
          </cell>
          <cell r="K6012">
            <v>167</v>
          </cell>
          <cell r="L6012">
            <v>0.20500000000000002</v>
          </cell>
          <cell r="M6012">
            <v>-19</v>
          </cell>
          <cell r="N6012">
            <v>18</v>
          </cell>
          <cell r="O6012">
            <v>1</v>
          </cell>
          <cell r="P6012">
            <v>299.29599999999999</v>
          </cell>
          <cell r="Q6012">
            <v>318.786</v>
          </cell>
          <cell r="R6012">
            <v>318.786</v>
          </cell>
        </row>
        <row r="6013">
          <cell r="A6013" t="str">
            <v xml:space="preserve">Фестив.33/1 </v>
          </cell>
          <cell r="B6013" t="str">
            <v xml:space="preserve">Котовского 96 ж\д </v>
          </cell>
          <cell r="C6013" t="str">
            <v xml:space="preserve">Население </v>
          </cell>
          <cell r="D6013">
            <v>3534</v>
          </cell>
          <cell r="E6013">
            <v>13335</v>
          </cell>
          <cell r="F6013">
            <v>13329.95</v>
          </cell>
          <cell r="G6013">
            <v>0.37</v>
          </cell>
          <cell r="H6013">
            <v>1.19</v>
          </cell>
          <cell r="I6013">
            <v>4.5999999999999996</v>
          </cell>
          <cell r="J6013" t="str">
            <v xml:space="preserve">5 </v>
          </cell>
          <cell r="K6013">
            <v>167</v>
          </cell>
          <cell r="L6013">
            <v>0.22878399999999999</v>
          </cell>
          <cell r="M6013">
            <v>-19</v>
          </cell>
          <cell r="N6013">
            <v>18</v>
          </cell>
          <cell r="O6013">
            <v>1</v>
          </cell>
          <cell r="P6013">
            <v>334.01900000000001</v>
          </cell>
          <cell r="Q6013">
            <v>351.64400000000001</v>
          </cell>
          <cell r="R6013">
            <v>351.64400000000001</v>
          </cell>
        </row>
        <row r="6014">
          <cell r="A6014" t="str">
            <v xml:space="preserve">Фестив.33/1 </v>
          </cell>
          <cell r="B6014" t="str">
            <v xml:space="preserve">Котовского 94 ж\д </v>
          </cell>
          <cell r="C6014" t="str">
            <v xml:space="preserve">Население </v>
          </cell>
          <cell r="D6014">
            <v>3558</v>
          </cell>
          <cell r="E6014">
            <v>12493</v>
          </cell>
          <cell r="F6014">
            <v>12488.35</v>
          </cell>
          <cell r="G6014">
            <v>0.38</v>
          </cell>
          <cell r="H6014">
            <v>1.19</v>
          </cell>
          <cell r="I6014">
            <v>4.5999999999999996</v>
          </cell>
          <cell r="J6014" t="str">
            <v xml:space="preserve">5 </v>
          </cell>
          <cell r="K6014">
            <v>167</v>
          </cell>
          <cell r="L6014">
            <v>0.21723599999999998</v>
          </cell>
          <cell r="M6014">
            <v>-19</v>
          </cell>
          <cell r="N6014">
            <v>18</v>
          </cell>
          <cell r="O6014">
            <v>1</v>
          </cell>
          <cell r="P6014">
            <v>317.16000000000003</v>
          </cell>
          <cell r="Q6014">
            <v>354.03300000000002</v>
          </cell>
          <cell r="R6014">
            <v>354.03300000000002</v>
          </cell>
        </row>
        <row r="6015">
          <cell r="A6015" t="str">
            <v xml:space="preserve">Фестив.33/1 </v>
          </cell>
          <cell r="B6015" t="str">
            <v xml:space="preserve">Котовского 94 пристройки </v>
          </cell>
          <cell r="C6015" t="str">
            <v xml:space="preserve">Население </v>
          </cell>
          <cell r="D6015">
            <v>6.9</v>
          </cell>
          <cell r="E6015">
            <v>36</v>
          </cell>
          <cell r="F6015">
            <v>30.99</v>
          </cell>
          <cell r="G6015">
            <v>0.38</v>
          </cell>
          <cell r="H6015">
            <v>1.19</v>
          </cell>
          <cell r="I6015">
            <v>4.5999999999999996</v>
          </cell>
          <cell r="J6015" t="str">
            <v xml:space="preserve">5 </v>
          </cell>
          <cell r="K6015">
            <v>167</v>
          </cell>
          <cell r="L6015">
            <v>5.3899999999999998E-4</v>
          </cell>
          <cell r="M6015">
            <v>-19</v>
          </cell>
          <cell r="N6015">
            <v>18</v>
          </cell>
          <cell r="O6015">
            <v>1</v>
          </cell>
          <cell r="P6015">
            <v>0.78800000000000003</v>
          </cell>
          <cell r="Q6015">
            <v>0.68600000000000005</v>
          </cell>
          <cell r="R6015">
            <v>0.68600000000000005</v>
          </cell>
        </row>
        <row r="6016">
          <cell r="A6016" t="str">
            <v xml:space="preserve">Фестив.33/1 </v>
          </cell>
          <cell r="B6016" t="str">
            <v xml:space="preserve">Котовского 90 ж\д </v>
          </cell>
          <cell r="C6016" t="str">
            <v xml:space="preserve">Население </v>
          </cell>
          <cell r="D6016">
            <v>2516.1999999999998</v>
          </cell>
          <cell r="E6016">
            <v>8839</v>
          </cell>
          <cell r="F6016">
            <v>8838.2900000000009</v>
          </cell>
          <cell r="G6016">
            <v>0.4</v>
          </cell>
          <cell r="H6016">
            <v>1.19</v>
          </cell>
          <cell r="I6016">
            <v>4.5999999999999996</v>
          </cell>
          <cell r="J6016" t="str">
            <v xml:space="preserve">5 </v>
          </cell>
          <cell r="K6016">
            <v>167</v>
          </cell>
          <cell r="L6016">
            <v>0.164657</v>
          </cell>
          <cell r="M6016">
            <v>-19</v>
          </cell>
          <cell r="N6016">
            <v>18</v>
          </cell>
          <cell r="O6016">
            <v>1</v>
          </cell>
          <cell r="P6016">
            <v>240.39699999999999</v>
          </cell>
          <cell r="Q6016">
            <v>250.37200000000001</v>
          </cell>
          <cell r="R6016">
            <v>250.37200000000001</v>
          </cell>
        </row>
        <row r="6017">
          <cell r="A6017" t="str">
            <v xml:space="preserve">Фестив.33/1 </v>
          </cell>
          <cell r="B6017" t="str">
            <v xml:space="preserve">Котовского 92 Пристр.кв.3 </v>
          </cell>
          <cell r="C6017" t="str">
            <v xml:space="preserve">Население </v>
          </cell>
          <cell r="D6017">
            <v>21.3</v>
          </cell>
          <cell r="E6017">
            <v>0</v>
          </cell>
          <cell r="F6017">
            <v>198.68</v>
          </cell>
          <cell r="G6017">
            <v>0.37</v>
          </cell>
          <cell r="H6017">
            <v>1.19</v>
          </cell>
          <cell r="I6017">
            <v>4.5999999999999996</v>
          </cell>
          <cell r="J6017" t="str">
            <v xml:space="preserve">5 </v>
          </cell>
          <cell r="K6017">
            <v>167</v>
          </cell>
          <cell r="L6017">
            <v>3.4100000000000003E-3</v>
          </cell>
          <cell r="M6017">
            <v>-19</v>
          </cell>
          <cell r="N6017">
            <v>18</v>
          </cell>
          <cell r="O6017">
            <v>1</v>
          </cell>
          <cell r="P6017">
            <v>4.9790000000000001</v>
          </cell>
          <cell r="Q6017">
            <v>2.1179999999999999</v>
          </cell>
          <cell r="R6017">
            <v>2.1179999999999999</v>
          </cell>
        </row>
        <row r="6018">
          <cell r="A6018" t="str">
            <v xml:space="preserve">Фестив.33/1 </v>
          </cell>
          <cell r="B6018" t="str">
            <v xml:space="preserve">Котовского 92 ж\д </v>
          </cell>
          <cell r="C6018" t="str">
            <v xml:space="preserve">Население </v>
          </cell>
          <cell r="D6018">
            <v>3596</v>
          </cell>
          <cell r="E6018">
            <v>5</v>
          </cell>
          <cell r="F6018">
            <v>14213.59</v>
          </cell>
          <cell r="G6018">
            <v>0.37</v>
          </cell>
          <cell r="H6018">
            <v>1.19</v>
          </cell>
          <cell r="I6018">
            <v>4.5999999999999996</v>
          </cell>
          <cell r="J6018" t="str">
            <v xml:space="preserve">5 </v>
          </cell>
          <cell r="K6018">
            <v>167</v>
          </cell>
          <cell r="L6018">
            <v>0.24395000000000003</v>
          </cell>
          <cell r="M6018">
            <v>-19</v>
          </cell>
          <cell r="N6018">
            <v>18</v>
          </cell>
          <cell r="O6018">
            <v>1</v>
          </cell>
          <cell r="P6018">
            <v>356.16300000000001</v>
          </cell>
          <cell r="Q6018">
            <v>357.81400000000002</v>
          </cell>
          <cell r="R6018">
            <v>357.81400000000002</v>
          </cell>
        </row>
        <row r="6019">
          <cell r="A6019" t="str">
            <v xml:space="preserve">Фестив.33/1 </v>
          </cell>
          <cell r="B6019" t="str">
            <v xml:space="preserve">Гагарина 143 ж\д </v>
          </cell>
          <cell r="C6019" t="str">
            <v xml:space="preserve">Население </v>
          </cell>
          <cell r="D6019">
            <v>3581.2</v>
          </cell>
          <cell r="E6019">
            <v>12234</v>
          </cell>
          <cell r="F6019">
            <v>12056.94</v>
          </cell>
          <cell r="G6019">
            <v>0.38</v>
          </cell>
          <cell r="H6019">
            <v>1.19</v>
          </cell>
          <cell r="I6019">
            <v>4.5999999999999996</v>
          </cell>
          <cell r="J6019" t="str">
            <v xml:space="preserve">5 </v>
          </cell>
          <cell r="K6019">
            <v>167</v>
          </cell>
          <cell r="L6019">
            <v>0.21252799999999999</v>
          </cell>
          <cell r="M6019">
            <v>-19</v>
          </cell>
          <cell r="N6019">
            <v>18</v>
          </cell>
          <cell r="O6019">
            <v>1</v>
          </cell>
          <cell r="P6019">
            <v>310.28500000000003</v>
          </cell>
          <cell r="Q6019">
            <v>356.34300000000002</v>
          </cell>
          <cell r="R6019">
            <v>356.34300000000002</v>
          </cell>
        </row>
        <row r="6020">
          <cell r="A6020" t="str">
            <v xml:space="preserve">Фестив.33/1 </v>
          </cell>
          <cell r="B6020" t="str">
            <v xml:space="preserve">Гагарина 141 ж\д </v>
          </cell>
          <cell r="C6020" t="str">
            <v xml:space="preserve">Население </v>
          </cell>
          <cell r="D6020">
            <v>3519</v>
          </cell>
          <cell r="E6020">
            <v>13191</v>
          </cell>
          <cell r="F6020">
            <v>12742.424000000001</v>
          </cell>
          <cell r="G6020">
            <v>0.38</v>
          </cell>
          <cell r="H6020">
            <v>1.19</v>
          </cell>
          <cell r="I6020">
            <v>4.5999999999999996</v>
          </cell>
          <cell r="J6020" t="str">
            <v xml:space="preserve">5 </v>
          </cell>
          <cell r="K6020">
            <v>167</v>
          </cell>
          <cell r="L6020">
            <v>0.22461099999999998</v>
          </cell>
          <cell r="M6020">
            <v>-19</v>
          </cell>
          <cell r="N6020">
            <v>18</v>
          </cell>
          <cell r="O6020">
            <v>1</v>
          </cell>
          <cell r="P6020">
            <v>327.92599999999999</v>
          </cell>
          <cell r="Q6020">
            <v>350.15100000000001</v>
          </cell>
          <cell r="R6020">
            <v>350.15100000000001</v>
          </cell>
        </row>
        <row r="6021">
          <cell r="A6021" t="str">
            <v xml:space="preserve">Фестив.33/1 </v>
          </cell>
          <cell r="B6021" t="str">
            <v xml:space="preserve">Гагарина 145 ж\д </v>
          </cell>
          <cell r="C6021" t="str">
            <v xml:space="preserve">Население </v>
          </cell>
          <cell r="D6021">
            <v>3526.3</v>
          </cell>
          <cell r="E6021">
            <v>12809</v>
          </cell>
          <cell r="F6021">
            <v>11629.87</v>
          </cell>
          <cell r="G6021">
            <v>0.38</v>
          </cell>
          <cell r="H6021">
            <v>1.19</v>
          </cell>
          <cell r="I6021">
            <v>4.5999999999999996</v>
          </cell>
          <cell r="J6021" t="str">
            <v xml:space="preserve">5 </v>
          </cell>
          <cell r="K6021">
            <v>167</v>
          </cell>
          <cell r="L6021">
            <v>0.20500000000000002</v>
          </cell>
          <cell r="M6021">
            <v>-19</v>
          </cell>
          <cell r="N6021">
            <v>18</v>
          </cell>
          <cell r="O6021">
            <v>1</v>
          </cell>
          <cell r="P6021">
            <v>299.29599999999999</v>
          </cell>
          <cell r="Q6021">
            <v>350.87700000000001</v>
          </cell>
          <cell r="R6021">
            <v>350.87700000000001</v>
          </cell>
        </row>
        <row r="6022">
          <cell r="A6022" t="str">
            <v xml:space="preserve">Фестив.33/1 </v>
          </cell>
          <cell r="B6022" t="str">
            <v xml:space="preserve">Гагарина 145 прист.кв.3 </v>
          </cell>
          <cell r="C6022" t="str">
            <v xml:space="preserve">Население </v>
          </cell>
          <cell r="D6022">
            <v>16</v>
          </cell>
          <cell r="E6022">
            <v>58</v>
          </cell>
          <cell r="F6022">
            <v>138.41999999999999</v>
          </cell>
          <cell r="G6022">
            <v>0.38</v>
          </cell>
          <cell r="H6022">
            <v>1.19</v>
          </cell>
          <cell r="I6022">
            <v>4.5999999999999996</v>
          </cell>
          <cell r="J6022" t="str">
            <v xml:space="preserve">5 </v>
          </cell>
          <cell r="K6022">
            <v>167</v>
          </cell>
          <cell r="L6022">
            <v>2.4400000000000003E-3</v>
          </cell>
          <cell r="M6022">
            <v>-19</v>
          </cell>
          <cell r="N6022">
            <v>18</v>
          </cell>
          <cell r="O6022">
            <v>1</v>
          </cell>
          <cell r="P6022">
            <v>3.5620000000000003</v>
          </cell>
          <cell r="Q6022">
            <v>1.5920000000000001</v>
          </cell>
          <cell r="R6022">
            <v>1.5920000000000001</v>
          </cell>
        </row>
        <row r="6023">
          <cell r="A6023" t="str">
            <v xml:space="preserve">Фестив.33/1 </v>
          </cell>
          <cell r="B6023" t="str">
            <v xml:space="preserve">Гагарина 145 прист.кв.62 </v>
          </cell>
          <cell r="C6023" t="str">
            <v xml:space="preserve">Население </v>
          </cell>
          <cell r="D6023">
            <v>16</v>
          </cell>
          <cell r="E6023">
            <v>58</v>
          </cell>
          <cell r="F6023">
            <v>138.41999999999999</v>
          </cell>
          <cell r="G6023">
            <v>0.38</v>
          </cell>
          <cell r="H6023">
            <v>1.19</v>
          </cell>
          <cell r="I6023">
            <v>4.5999999999999996</v>
          </cell>
          <cell r="J6023" t="str">
            <v xml:space="preserve">5 </v>
          </cell>
          <cell r="K6023">
            <v>167</v>
          </cell>
          <cell r="L6023">
            <v>2.4400000000000003E-3</v>
          </cell>
          <cell r="M6023">
            <v>-19</v>
          </cell>
          <cell r="N6023">
            <v>18</v>
          </cell>
          <cell r="O6023">
            <v>1</v>
          </cell>
          <cell r="P6023">
            <v>3.5620000000000003</v>
          </cell>
          <cell r="Q6023">
            <v>1.5920000000000001</v>
          </cell>
          <cell r="R6023">
            <v>1.5920000000000001</v>
          </cell>
        </row>
        <row r="6024">
          <cell r="A6024" t="str">
            <v xml:space="preserve">Фестив.33/1 </v>
          </cell>
          <cell r="B6024" t="str">
            <v xml:space="preserve">Гагарина 145прист.кв.63 </v>
          </cell>
          <cell r="C6024" t="str">
            <v xml:space="preserve">Население </v>
          </cell>
          <cell r="D6024">
            <v>16</v>
          </cell>
          <cell r="E6024">
            <v>58</v>
          </cell>
          <cell r="F6024">
            <v>138.41999999999999</v>
          </cell>
          <cell r="G6024">
            <v>0.38</v>
          </cell>
          <cell r="H6024">
            <v>1.19</v>
          </cell>
          <cell r="I6024">
            <v>4.5999999999999996</v>
          </cell>
          <cell r="J6024" t="str">
            <v xml:space="preserve">5 </v>
          </cell>
          <cell r="K6024">
            <v>167</v>
          </cell>
          <cell r="L6024">
            <v>2.4400000000000003E-3</v>
          </cell>
          <cell r="M6024">
            <v>-19</v>
          </cell>
          <cell r="N6024">
            <v>18</v>
          </cell>
          <cell r="O6024">
            <v>1</v>
          </cell>
          <cell r="P6024">
            <v>3.5620000000000003</v>
          </cell>
          <cell r="Q6024">
            <v>1.5920000000000001</v>
          </cell>
          <cell r="R6024">
            <v>1.5920000000000001</v>
          </cell>
        </row>
        <row r="6025">
          <cell r="A6025" t="str">
            <v xml:space="preserve">Фестив.33/1 </v>
          </cell>
          <cell r="B6025" t="str">
            <v xml:space="preserve">Гагарина 145прист.кв.64 </v>
          </cell>
          <cell r="C6025" t="str">
            <v xml:space="preserve">Население </v>
          </cell>
          <cell r="D6025">
            <v>13</v>
          </cell>
          <cell r="E6025">
            <v>47</v>
          </cell>
          <cell r="F6025">
            <v>102.12</v>
          </cell>
          <cell r="G6025">
            <v>0.38</v>
          </cell>
          <cell r="H6025">
            <v>1.19</v>
          </cell>
          <cell r="I6025">
            <v>4.5999999999999996</v>
          </cell>
          <cell r="J6025" t="str">
            <v xml:space="preserve">5 </v>
          </cell>
          <cell r="K6025">
            <v>167</v>
          </cell>
          <cell r="L6025">
            <v>1.8000000000000002E-3</v>
          </cell>
          <cell r="M6025">
            <v>-19</v>
          </cell>
          <cell r="N6025">
            <v>18</v>
          </cell>
          <cell r="O6025">
            <v>1</v>
          </cell>
          <cell r="P6025">
            <v>2.6280000000000001</v>
          </cell>
          <cell r="Q6025">
            <v>1.294</v>
          </cell>
          <cell r="R6025">
            <v>1.294</v>
          </cell>
        </row>
        <row r="6026">
          <cell r="A6026" t="str">
            <v xml:space="preserve">Фестив.33/1 </v>
          </cell>
          <cell r="B6026" t="str">
            <v xml:space="preserve">Парковая 3 ж\д </v>
          </cell>
          <cell r="C6026" t="str">
            <v xml:space="preserve">Население </v>
          </cell>
          <cell r="D6026">
            <v>3538</v>
          </cell>
          <cell r="E6026">
            <v>13145</v>
          </cell>
          <cell r="F6026">
            <v>13035.483</v>
          </cell>
          <cell r="G6026">
            <v>0.37</v>
          </cell>
          <cell r="H6026">
            <v>1.19</v>
          </cell>
          <cell r="I6026">
            <v>4.5999999999999996</v>
          </cell>
          <cell r="J6026" t="str">
            <v xml:space="preserve">5 </v>
          </cell>
          <cell r="K6026">
            <v>167</v>
          </cell>
          <cell r="L6026">
            <v>0.22373000000000001</v>
          </cell>
          <cell r="M6026">
            <v>-19</v>
          </cell>
          <cell r="N6026">
            <v>18</v>
          </cell>
          <cell r="O6026">
            <v>1</v>
          </cell>
          <cell r="P6026">
            <v>326.64100000000002</v>
          </cell>
          <cell r="Q6026">
            <v>352.04300000000001</v>
          </cell>
          <cell r="R6026">
            <v>352.04300000000001</v>
          </cell>
        </row>
        <row r="6027">
          <cell r="A6027" t="str">
            <v xml:space="preserve">Фестив.33/1 </v>
          </cell>
          <cell r="B6027" t="str">
            <v xml:space="preserve">Тургенева 124 ООО"Абажур" </v>
          </cell>
          <cell r="C6027" t="str">
            <v xml:space="preserve">Прочие </v>
          </cell>
          <cell r="D6027">
            <v>31.6</v>
          </cell>
          <cell r="E6027">
            <v>0</v>
          </cell>
          <cell r="F6027">
            <v>116.53</v>
          </cell>
          <cell r="G6027">
            <v>0.37</v>
          </cell>
          <cell r="H6027">
            <v>1.19</v>
          </cell>
          <cell r="I6027">
            <v>4.5999999999999996</v>
          </cell>
          <cell r="J6027" t="str">
            <v xml:space="preserve"> </v>
          </cell>
          <cell r="K6027">
            <v>167</v>
          </cell>
          <cell r="L6027">
            <v>2E-3</v>
          </cell>
          <cell r="M6027">
            <v>-19</v>
          </cell>
          <cell r="N6027">
            <v>18</v>
          </cell>
          <cell r="O6027">
            <v>1</v>
          </cell>
          <cell r="P6027">
            <v>2.92</v>
          </cell>
          <cell r="Q6027">
            <v>0</v>
          </cell>
          <cell r="R6027">
            <v>2.92</v>
          </cell>
        </row>
        <row r="6028">
          <cell r="A6028" t="str">
            <v xml:space="preserve">Фестив.33/1 </v>
          </cell>
          <cell r="B6028" t="str">
            <v xml:space="preserve">Тургенева 124 ООО"КЛД" </v>
          </cell>
          <cell r="C6028" t="str">
            <v xml:space="preserve">Прочие </v>
          </cell>
          <cell r="D6028">
            <v>27.4</v>
          </cell>
          <cell r="E6028">
            <v>0</v>
          </cell>
          <cell r="F6028">
            <v>108.37</v>
          </cell>
          <cell r="G6028">
            <v>0.37</v>
          </cell>
          <cell r="H6028">
            <v>1.19</v>
          </cell>
          <cell r="I6028">
            <v>4.5999999999999996</v>
          </cell>
          <cell r="J6028" t="str">
            <v xml:space="preserve"> </v>
          </cell>
          <cell r="K6028">
            <v>167</v>
          </cell>
          <cell r="L6028">
            <v>1.8600000000000001E-3</v>
          </cell>
          <cell r="M6028">
            <v>-19</v>
          </cell>
          <cell r="N6028">
            <v>18</v>
          </cell>
          <cell r="O6028">
            <v>1</v>
          </cell>
          <cell r="P6028">
            <v>2.7160000000000002</v>
          </cell>
          <cell r="Q6028">
            <v>0</v>
          </cell>
          <cell r="R6028">
            <v>2.7160000000000002</v>
          </cell>
        </row>
        <row r="6029">
          <cell r="A6029" t="str">
            <v xml:space="preserve">Фестив.33/1 </v>
          </cell>
          <cell r="B6029" t="str">
            <v xml:space="preserve">Тургенева 124 ж\д </v>
          </cell>
          <cell r="C6029" t="str">
            <v xml:space="preserve">Население </v>
          </cell>
          <cell r="D6029">
            <v>3823.8</v>
          </cell>
          <cell r="E6029">
            <v>16702</v>
          </cell>
          <cell r="F6029">
            <v>16559.37</v>
          </cell>
          <cell r="G6029">
            <v>0.37</v>
          </cell>
          <cell r="H6029">
            <v>1.19</v>
          </cell>
          <cell r="I6029">
            <v>4.5999999999999996</v>
          </cell>
          <cell r="J6029" t="str">
            <v xml:space="preserve">5 </v>
          </cell>
          <cell r="K6029">
            <v>167</v>
          </cell>
          <cell r="L6029">
            <v>0.28421099999999999</v>
          </cell>
          <cell r="M6029">
            <v>-19</v>
          </cell>
          <cell r="N6029">
            <v>18</v>
          </cell>
          <cell r="O6029">
            <v>1</v>
          </cell>
          <cell r="P6029">
            <v>414.94200000000001</v>
          </cell>
          <cell r="Q6029">
            <v>380.47800000000001</v>
          </cell>
          <cell r="R6029">
            <v>380.47800000000001</v>
          </cell>
        </row>
        <row r="6030">
          <cell r="A6030" t="str">
            <v xml:space="preserve">Фестив.33/1 </v>
          </cell>
          <cell r="B6030" t="str">
            <v xml:space="preserve">Тургенева 124 прист кв 2 </v>
          </cell>
          <cell r="C6030" t="str">
            <v xml:space="preserve">Население </v>
          </cell>
          <cell r="D6030">
            <v>15.2</v>
          </cell>
          <cell r="E6030">
            <v>71</v>
          </cell>
          <cell r="F6030">
            <v>65.260000000000005</v>
          </cell>
          <cell r="G6030">
            <v>0.37</v>
          </cell>
          <cell r="H6030">
            <v>1.19</v>
          </cell>
          <cell r="I6030">
            <v>4.5999999999999996</v>
          </cell>
          <cell r="J6030" t="str">
            <v xml:space="preserve">5 </v>
          </cell>
          <cell r="K6030">
            <v>167</v>
          </cell>
          <cell r="L6030">
            <v>1.1200000000000001E-3</v>
          </cell>
          <cell r="M6030">
            <v>-19</v>
          </cell>
          <cell r="N6030">
            <v>18</v>
          </cell>
          <cell r="O6030">
            <v>1</v>
          </cell>
          <cell r="P6030">
            <v>1.6339999999999999</v>
          </cell>
          <cell r="Q6030">
            <v>1.514</v>
          </cell>
          <cell r="R6030">
            <v>1.514</v>
          </cell>
        </row>
        <row r="6031">
          <cell r="A6031" t="str">
            <v xml:space="preserve">Фестив.33/1 </v>
          </cell>
          <cell r="B6031" t="str">
            <v xml:space="preserve">Тургенева 124 пристр кв 47 </v>
          </cell>
          <cell r="C6031" t="str">
            <v xml:space="preserve">Население </v>
          </cell>
          <cell r="D6031">
            <v>16.7</v>
          </cell>
          <cell r="E6031">
            <v>77</v>
          </cell>
          <cell r="F6031">
            <v>71.72</v>
          </cell>
          <cell r="G6031">
            <v>0.37</v>
          </cell>
          <cell r="H6031">
            <v>1.19</v>
          </cell>
          <cell r="I6031">
            <v>4.5999999999999996</v>
          </cell>
          <cell r="J6031" t="str">
            <v xml:space="preserve">5 </v>
          </cell>
          <cell r="K6031">
            <v>167</v>
          </cell>
          <cell r="L6031">
            <v>1.2309999999999999E-3</v>
          </cell>
          <cell r="M6031">
            <v>-19</v>
          </cell>
          <cell r="N6031">
            <v>18</v>
          </cell>
          <cell r="O6031">
            <v>1</v>
          </cell>
          <cell r="P6031">
            <v>1.7970000000000002</v>
          </cell>
          <cell r="Q6031">
            <v>1.663</v>
          </cell>
          <cell r="R6031">
            <v>1.663</v>
          </cell>
        </row>
        <row r="6032">
          <cell r="A6032" t="str">
            <v xml:space="preserve">Фестив.33/1 </v>
          </cell>
          <cell r="B6032" t="str">
            <v xml:space="preserve">Тургенева 124 пристр кв 62 </v>
          </cell>
          <cell r="C6032" t="str">
            <v xml:space="preserve">Население </v>
          </cell>
          <cell r="D6032">
            <v>11.6</v>
          </cell>
          <cell r="E6032">
            <v>55</v>
          </cell>
          <cell r="F6032">
            <v>49.76</v>
          </cell>
          <cell r="G6032">
            <v>0.37</v>
          </cell>
          <cell r="H6032">
            <v>1.19</v>
          </cell>
          <cell r="I6032">
            <v>4.5999999999999996</v>
          </cell>
          <cell r="J6032" t="str">
            <v xml:space="preserve">5 </v>
          </cell>
          <cell r="K6032">
            <v>167</v>
          </cell>
          <cell r="L6032">
            <v>8.5399999999999994E-4</v>
          </cell>
          <cell r="M6032">
            <v>-19</v>
          </cell>
          <cell r="N6032">
            <v>18</v>
          </cell>
          <cell r="O6032">
            <v>1</v>
          </cell>
          <cell r="P6032">
            <v>1.2469999999999999</v>
          </cell>
          <cell r="Q6032">
            <v>1.1559999999999999</v>
          </cell>
          <cell r="R6032">
            <v>1.1559999999999999</v>
          </cell>
        </row>
        <row r="6033">
          <cell r="A6033" t="str">
            <v xml:space="preserve">Фестив.33/1 </v>
          </cell>
          <cell r="B6033" t="str">
            <v xml:space="preserve">Тургенева 124 пристр кв 76 </v>
          </cell>
          <cell r="C6033" t="str">
            <v xml:space="preserve">Население </v>
          </cell>
          <cell r="D6033">
            <v>6.9</v>
          </cell>
          <cell r="E6033">
            <v>35</v>
          </cell>
          <cell r="F6033">
            <v>29.89</v>
          </cell>
          <cell r="G6033">
            <v>0.37</v>
          </cell>
          <cell r="H6033">
            <v>1.19</v>
          </cell>
          <cell r="I6033">
            <v>4.5999999999999996</v>
          </cell>
          <cell r="J6033" t="str">
            <v xml:space="preserve">5 </v>
          </cell>
          <cell r="K6033">
            <v>167</v>
          </cell>
          <cell r="L6033">
            <v>5.13E-4</v>
          </cell>
          <cell r="M6033">
            <v>-19</v>
          </cell>
          <cell r="N6033">
            <v>18</v>
          </cell>
          <cell r="O6033">
            <v>1</v>
          </cell>
          <cell r="P6033">
            <v>0.749</v>
          </cell>
          <cell r="Q6033">
            <v>0.68600000000000005</v>
          </cell>
          <cell r="R6033">
            <v>0.68600000000000005</v>
          </cell>
        </row>
        <row r="6034">
          <cell r="A6034" t="str">
            <v xml:space="preserve">Фестив.33/1 </v>
          </cell>
          <cell r="B6034" t="str">
            <v xml:space="preserve">Тургенева 124 пристр кв1 </v>
          </cell>
          <cell r="C6034" t="str">
            <v xml:space="preserve">Население </v>
          </cell>
          <cell r="D6034">
            <v>7.4</v>
          </cell>
          <cell r="E6034">
            <v>37</v>
          </cell>
          <cell r="F6034">
            <v>31.58</v>
          </cell>
          <cell r="G6034">
            <v>0.37</v>
          </cell>
          <cell r="H6034">
            <v>1.19</v>
          </cell>
          <cell r="I6034">
            <v>4.5999999999999996</v>
          </cell>
          <cell r="J6034" t="str">
            <v xml:space="preserve">5 </v>
          </cell>
          <cell r="K6034">
            <v>167</v>
          </cell>
          <cell r="L6034">
            <v>5.4199999999999995E-4</v>
          </cell>
          <cell r="M6034">
            <v>-19</v>
          </cell>
          <cell r="N6034">
            <v>18</v>
          </cell>
          <cell r="O6034">
            <v>1</v>
          </cell>
          <cell r="P6034">
            <v>0.79100000000000004</v>
          </cell>
          <cell r="Q6034">
            <v>0.73499999999999999</v>
          </cell>
          <cell r="R6034">
            <v>0.73499999999999999</v>
          </cell>
        </row>
        <row r="6035">
          <cell r="A6035" t="str">
            <v xml:space="preserve">Фестив.33/1 </v>
          </cell>
          <cell r="B6035" t="str">
            <v xml:space="preserve">Тургенева 118 ж\д </v>
          </cell>
          <cell r="C6035" t="str">
            <v xml:space="preserve">Население </v>
          </cell>
          <cell r="D6035">
            <v>2630.3</v>
          </cell>
          <cell r="E6035">
            <v>11055</v>
          </cell>
          <cell r="F6035">
            <v>11629.87</v>
          </cell>
          <cell r="G6035">
            <v>0.38</v>
          </cell>
          <cell r="H6035">
            <v>1.19</v>
          </cell>
          <cell r="I6035">
            <v>4.5999999999999996</v>
          </cell>
          <cell r="J6035" t="str">
            <v xml:space="preserve">5 </v>
          </cell>
          <cell r="K6035">
            <v>167</v>
          </cell>
          <cell r="L6035">
            <v>0.20500000000000002</v>
          </cell>
          <cell r="M6035">
            <v>-19</v>
          </cell>
          <cell r="N6035">
            <v>18</v>
          </cell>
          <cell r="O6035">
            <v>1</v>
          </cell>
          <cell r="P6035">
            <v>299.29599999999999</v>
          </cell>
          <cell r="Q6035">
            <v>261.721</v>
          </cell>
          <cell r="R6035">
            <v>261.721</v>
          </cell>
        </row>
        <row r="6036">
          <cell r="A6036" t="str">
            <v xml:space="preserve">Фестив.33/1 </v>
          </cell>
          <cell r="B6036" t="str">
            <v xml:space="preserve">Тургенева 134 ж\д </v>
          </cell>
          <cell r="C6036" t="str">
            <v xml:space="preserve">Население </v>
          </cell>
          <cell r="D6036">
            <v>1740.6</v>
          </cell>
          <cell r="E6036">
            <v>7409</v>
          </cell>
          <cell r="F6036">
            <v>7409.33</v>
          </cell>
          <cell r="G6036">
            <v>0.41</v>
          </cell>
          <cell r="H6036">
            <v>1.19</v>
          </cell>
          <cell r="I6036">
            <v>4.5999999999999996</v>
          </cell>
          <cell r="J6036" t="str">
            <v xml:space="preserve">5 </v>
          </cell>
          <cell r="K6036">
            <v>167</v>
          </cell>
          <cell r="L6036">
            <v>0.14229</v>
          </cell>
          <cell r="M6036">
            <v>-19</v>
          </cell>
          <cell r="N6036">
            <v>18</v>
          </cell>
          <cell r="O6036">
            <v>1</v>
          </cell>
          <cell r="P6036">
            <v>207.74</v>
          </cell>
          <cell r="Q6036">
            <v>173.196</v>
          </cell>
          <cell r="R6036">
            <v>173.196</v>
          </cell>
        </row>
        <row r="6037">
          <cell r="A6037" t="str">
            <v xml:space="preserve">Фестив.33/1 </v>
          </cell>
          <cell r="B6037" t="str">
            <v xml:space="preserve">Тургенева 136 ж\д </v>
          </cell>
          <cell r="C6037" t="str">
            <v xml:space="preserve">Население </v>
          </cell>
          <cell r="D6037">
            <v>2648.4</v>
          </cell>
          <cell r="E6037">
            <v>11955</v>
          </cell>
          <cell r="F6037">
            <v>10897.47</v>
          </cell>
          <cell r="G6037">
            <v>0.38</v>
          </cell>
          <cell r="H6037">
            <v>1.19</v>
          </cell>
          <cell r="I6037">
            <v>4.5999999999999996</v>
          </cell>
          <cell r="J6037" t="str">
            <v xml:space="preserve">5 </v>
          </cell>
          <cell r="K6037">
            <v>167</v>
          </cell>
          <cell r="L6037">
            <v>0.19209000000000001</v>
          </cell>
          <cell r="M6037">
            <v>-19</v>
          </cell>
          <cell r="N6037">
            <v>18</v>
          </cell>
          <cell r="O6037">
            <v>1</v>
          </cell>
          <cell r="P6037">
            <v>280.44799999999998</v>
          </cell>
          <cell r="Q6037">
            <v>263.52300000000002</v>
          </cell>
          <cell r="R6037">
            <v>263.52300000000002</v>
          </cell>
        </row>
        <row r="6038">
          <cell r="A6038" t="str">
            <v xml:space="preserve">Фестив.33/1 </v>
          </cell>
          <cell r="B6038" t="str">
            <v xml:space="preserve">Тургенева 138 ж\д </v>
          </cell>
          <cell r="C6038" t="str">
            <v xml:space="preserve">Население </v>
          </cell>
          <cell r="D6038">
            <v>2952.7</v>
          </cell>
          <cell r="E6038">
            <v>14010</v>
          </cell>
          <cell r="F6038">
            <v>14005.59</v>
          </cell>
          <cell r="G6038">
            <v>0.37</v>
          </cell>
          <cell r="H6038">
            <v>1.19</v>
          </cell>
          <cell r="I6038">
            <v>4.5999999999999996</v>
          </cell>
          <cell r="J6038" t="str">
            <v xml:space="preserve">5 </v>
          </cell>
          <cell r="K6038">
            <v>167</v>
          </cell>
          <cell r="L6038">
            <v>0.24038000000000001</v>
          </cell>
          <cell r="M6038">
            <v>-19</v>
          </cell>
          <cell r="N6038">
            <v>18</v>
          </cell>
          <cell r="O6038">
            <v>1</v>
          </cell>
          <cell r="P6038">
            <v>350.95</v>
          </cell>
          <cell r="Q6038">
            <v>293.80500000000001</v>
          </cell>
          <cell r="R6038">
            <v>293.80500000000001</v>
          </cell>
        </row>
        <row r="6039">
          <cell r="A6039" t="str">
            <v xml:space="preserve">Фестив.33/1 </v>
          </cell>
          <cell r="B6039" t="str">
            <v xml:space="preserve">Тургенева 138 прист.кв.2.6.4.8 </v>
          </cell>
          <cell r="C6039" t="str">
            <v xml:space="preserve">Население </v>
          </cell>
          <cell r="D6039">
            <v>75.599999999999994</v>
          </cell>
          <cell r="E6039">
            <v>5</v>
          </cell>
          <cell r="F6039">
            <v>586.72</v>
          </cell>
          <cell r="G6039">
            <v>0.37</v>
          </cell>
          <cell r="H6039">
            <v>1.19</v>
          </cell>
          <cell r="I6039">
            <v>4.5999999999999996</v>
          </cell>
          <cell r="J6039" t="str">
            <v xml:space="preserve">5 </v>
          </cell>
          <cell r="K6039">
            <v>167</v>
          </cell>
          <cell r="L6039">
            <v>1.0070000000000001E-2</v>
          </cell>
          <cell r="M6039">
            <v>-19</v>
          </cell>
          <cell r="N6039">
            <v>18</v>
          </cell>
          <cell r="O6039">
            <v>1</v>
          </cell>
          <cell r="P6039">
            <v>14.702999999999999</v>
          </cell>
          <cell r="Q6039">
            <v>7.5229999999999997</v>
          </cell>
          <cell r="R6039">
            <v>7.5229999999999997</v>
          </cell>
        </row>
        <row r="6040">
          <cell r="A6040" t="str">
            <v xml:space="preserve">Фестив.33/1 </v>
          </cell>
          <cell r="B6040" t="str">
            <v xml:space="preserve">Котовского 106 ж\д </v>
          </cell>
          <cell r="C6040" t="str">
            <v xml:space="preserve">Население </v>
          </cell>
          <cell r="D6040">
            <v>2678.1</v>
          </cell>
          <cell r="E6040">
            <v>10243</v>
          </cell>
          <cell r="F6040">
            <v>10227.959999999999</v>
          </cell>
          <cell r="G6040">
            <v>0.39</v>
          </cell>
          <cell r="H6040">
            <v>1.19</v>
          </cell>
          <cell r="I6040">
            <v>4.5999999999999996</v>
          </cell>
          <cell r="J6040" t="str">
            <v xml:space="preserve">5 </v>
          </cell>
          <cell r="K6040">
            <v>167</v>
          </cell>
          <cell r="L6040">
            <v>0.184084</v>
          </cell>
          <cell r="M6040">
            <v>-19</v>
          </cell>
          <cell r="N6040">
            <v>18</v>
          </cell>
          <cell r="O6040">
            <v>1</v>
          </cell>
          <cell r="P6040">
            <v>268.75900000000001</v>
          </cell>
          <cell r="Q6040">
            <v>266.48</v>
          </cell>
          <cell r="R6040">
            <v>266.48</v>
          </cell>
        </row>
        <row r="6041">
          <cell r="A6041" t="str">
            <v xml:space="preserve">Фестив.33/1 </v>
          </cell>
          <cell r="B6041" t="str">
            <v xml:space="preserve">Котовского 104 Балконы </v>
          </cell>
          <cell r="C6041" t="str">
            <v xml:space="preserve">Население </v>
          </cell>
          <cell r="D6041">
            <v>74</v>
          </cell>
          <cell r="E6041">
            <v>333</v>
          </cell>
          <cell r="F6041">
            <v>333.04</v>
          </cell>
          <cell r="G6041">
            <v>0.37</v>
          </cell>
          <cell r="H6041">
            <v>1.19</v>
          </cell>
          <cell r="I6041">
            <v>4.5999999999999996</v>
          </cell>
          <cell r="J6041" t="str">
            <v xml:space="preserve">5 </v>
          </cell>
          <cell r="K6041">
            <v>167</v>
          </cell>
          <cell r="L6041">
            <v>5.7159999999999997E-3</v>
          </cell>
          <cell r="M6041">
            <v>-19</v>
          </cell>
          <cell r="N6041">
            <v>18</v>
          </cell>
          <cell r="O6041">
            <v>1</v>
          </cell>
          <cell r="P6041">
            <v>8.3450000000000006</v>
          </cell>
          <cell r="Q6041">
            <v>7.3629999999999995</v>
          </cell>
          <cell r="R6041">
            <v>7.3629999999999995</v>
          </cell>
        </row>
        <row r="6042">
          <cell r="A6042" t="str">
            <v xml:space="preserve">Фестив.33/1 </v>
          </cell>
          <cell r="B6042" t="str">
            <v xml:space="preserve">Котовского 104 ж\д </v>
          </cell>
          <cell r="C6042" t="str">
            <v xml:space="preserve">Население </v>
          </cell>
          <cell r="D6042">
            <v>5264.3</v>
          </cell>
          <cell r="E6042">
            <v>17129</v>
          </cell>
          <cell r="F6042">
            <v>17129.02</v>
          </cell>
          <cell r="G6042">
            <v>0.37</v>
          </cell>
          <cell r="H6042">
            <v>1.19</v>
          </cell>
          <cell r="I6042">
            <v>4.5999999999999996</v>
          </cell>
          <cell r="J6042" t="str">
            <v xml:space="preserve">5 </v>
          </cell>
          <cell r="K6042">
            <v>167</v>
          </cell>
          <cell r="L6042">
            <v>0.29398799999999997</v>
          </cell>
          <cell r="M6042">
            <v>-19</v>
          </cell>
          <cell r="N6042">
            <v>18</v>
          </cell>
          <cell r="O6042">
            <v>1</v>
          </cell>
          <cell r="P6042">
            <v>429.21499999999997</v>
          </cell>
          <cell r="Q6042">
            <v>523.81200000000001</v>
          </cell>
          <cell r="R6042">
            <v>523.81200000000001</v>
          </cell>
        </row>
        <row r="6043">
          <cell r="A6043" t="str">
            <v xml:space="preserve">Фестив.33/1 </v>
          </cell>
          <cell r="B6043" t="str">
            <v xml:space="preserve">Котовского 104 при.кв2 </v>
          </cell>
          <cell r="C6043" t="str">
            <v xml:space="preserve">Население </v>
          </cell>
          <cell r="D6043">
            <v>69</v>
          </cell>
          <cell r="E6043">
            <v>251</v>
          </cell>
          <cell r="F6043">
            <v>250.5</v>
          </cell>
          <cell r="G6043">
            <v>0.37</v>
          </cell>
          <cell r="H6043">
            <v>1.19</v>
          </cell>
          <cell r="I6043">
            <v>4.5999999999999996</v>
          </cell>
          <cell r="J6043" t="str">
            <v xml:space="preserve">5 </v>
          </cell>
          <cell r="K6043">
            <v>167</v>
          </cell>
          <cell r="L6043">
            <v>4.2989999999999999E-3</v>
          </cell>
          <cell r="M6043">
            <v>-19</v>
          </cell>
          <cell r="N6043">
            <v>18</v>
          </cell>
          <cell r="O6043">
            <v>1</v>
          </cell>
          <cell r="P6043">
            <v>6.2759999999999998</v>
          </cell>
          <cell r="Q6043">
            <v>6.8650000000000002</v>
          </cell>
          <cell r="R6043">
            <v>6.8650000000000002</v>
          </cell>
        </row>
        <row r="6044">
          <cell r="A6044" t="str">
            <v xml:space="preserve">Фестив.33/1 </v>
          </cell>
          <cell r="B6044" t="str">
            <v xml:space="preserve">Котовского 104 прис.кв22 </v>
          </cell>
          <cell r="C6044" t="str">
            <v xml:space="preserve">Население </v>
          </cell>
          <cell r="D6044">
            <v>11.4</v>
          </cell>
          <cell r="E6044">
            <v>40</v>
          </cell>
          <cell r="F6044">
            <v>39.82</v>
          </cell>
          <cell r="G6044">
            <v>0.37</v>
          </cell>
          <cell r="H6044">
            <v>1.19</v>
          </cell>
          <cell r="I6044">
            <v>4.5999999999999996</v>
          </cell>
          <cell r="J6044" t="str">
            <v xml:space="preserve">5 </v>
          </cell>
          <cell r="K6044">
            <v>167</v>
          </cell>
          <cell r="L6044">
            <v>6.8300000000000001E-4</v>
          </cell>
          <cell r="M6044">
            <v>-19</v>
          </cell>
          <cell r="N6044">
            <v>18</v>
          </cell>
          <cell r="O6044">
            <v>1</v>
          </cell>
          <cell r="P6044">
            <v>0.997</v>
          </cell>
          <cell r="Q6044">
            <v>1.133</v>
          </cell>
          <cell r="R6044">
            <v>1.133</v>
          </cell>
        </row>
        <row r="6045">
          <cell r="A6045" t="str">
            <v xml:space="preserve">Фестив.33/1 </v>
          </cell>
          <cell r="B6045" t="str">
            <v xml:space="preserve">Котовского 104 прис.кв23 </v>
          </cell>
          <cell r="C6045" t="str">
            <v xml:space="preserve">Население </v>
          </cell>
          <cell r="D6045">
            <v>12.7</v>
          </cell>
          <cell r="E6045">
            <v>45</v>
          </cell>
          <cell r="F6045">
            <v>44.58</v>
          </cell>
          <cell r="G6045">
            <v>0.37</v>
          </cell>
          <cell r="H6045">
            <v>1.19</v>
          </cell>
          <cell r="I6045">
            <v>4.5999999999999996</v>
          </cell>
          <cell r="J6045" t="str">
            <v xml:space="preserve">5 </v>
          </cell>
          <cell r="K6045">
            <v>167</v>
          </cell>
          <cell r="L6045">
            <v>7.6499999999999995E-4</v>
          </cell>
          <cell r="M6045">
            <v>-19</v>
          </cell>
          <cell r="N6045">
            <v>18</v>
          </cell>
          <cell r="O6045">
            <v>1</v>
          </cell>
          <cell r="P6045">
            <v>1.117</v>
          </cell>
          <cell r="Q6045">
            <v>1.266</v>
          </cell>
          <cell r="R6045">
            <v>1.266</v>
          </cell>
        </row>
        <row r="6046">
          <cell r="A6046" t="str">
            <v xml:space="preserve">Фестив.33/1 </v>
          </cell>
          <cell r="B6046" t="str">
            <v xml:space="preserve">Котовского 104 прис.кв3 </v>
          </cell>
          <cell r="C6046" t="str">
            <v xml:space="preserve">Население </v>
          </cell>
          <cell r="D6046">
            <v>14.1</v>
          </cell>
          <cell r="E6046">
            <v>49</v>
          </cell>
          <cell r="F6046">
            <v>49.29</v>
          </cell>
          <cell r="G6046">
            <v>0.37</v>
          </cell>
          <cell r="H6046">
            <v>1.19</v>
          </cell>
          <cell r="I6046">
            <v>4.5999999999999996</v>
          </cell>
          <cell r="J6046" t="str">
            <v xml:space="preserve">5 </v>
          </cell>
          <cell r="K6046">
            <v>167</v>
          </cell>
          <cell r="L6046">
            <v>8.4599999999999996E-4</v>
          </cell>
          <cell r="M6046">
            <v>-19</v>
          </cell>
          <cell r="N6046">
            <v>18</v>
          </cell>
          <cell r="O6046">
            <v>1</v>
          </cell>
          <cell r="P6046">
            <v>1.234</v>
          </cell>
          <cell r="Q6046">
            <v>1.4039999999999999</v>
          </cell>
          <cell r="R6046">
            <v>1.4039999999999999</v>
          </cell>
        </row>
        <row r="6047">
          <cell r="A6047" t="str">
            <v xml:space="preserve">Фестив.33/1 </v>
          </cell>
          <cell r="B6047" t="str">
            <v xml:space="preserve">Котовского 104 прис.кв36 </v>
          </cell>
          <cell r="C6047" t="str">
            <v xml:space="preserve">Население </v>
          </cell>
          <cell r="D6047">
            <v>11.8</v>
          </cell>
          <cell r="E6047">
            <v>41</v>
          </cell>
          <cell r="F6047">
            <v>40.799999999999997</v>
          </cell>
          <cell r="G6047">
            <v>0.37</v>
          </cell>
          <cell r="H6047">
            <v>1.19</v>
          </cell>
          <cell r="I6047">
            <v>4.5999999999999996</v>
          </cell>
          <cell r="J6047" t="str">
            <v xml:space="preserve">5 </v>
          </cell>
          <cell r="K6047">
            <v>167</v>
          </cell>
          <cell r="L6047">
            <v>6.9999999999999999E-4</v>
          </cell>
          <cell r="M6047">
            <v>-19</v>
          </cell>
          <cell r="N6047">
            <v>18</v>
          </cell>
          <cell r="O6047">
            <v>1</v>
          </cell>
          <cell r="P6047">
            <v>1.0229999999999999</v>
          </cell>
          <cell r="Q6047">
            <v>1.1719999999999999</v>
          </cell>
          <cell r="R6047">
            <v>1.1719999999999999</v>
          </cell>
        </row>
        <row r="6048">
          <cell r="A6048" t="str">
            <v xml:space="preserve">Фестив.33/1 </v>
          </cell>
          <cell r="B6048" t="str">
            <v xml:space="preserve">Котовского 104 прис.кв37 </v>
          </cell>
          <cell r="C6048" t="str">
            <v xml:space="preserve">Население </v>
          </cell>
          <cell r="D6048">
            <v>20.2</v>
          </cell>
          <cell r="E6048">
            <v>71</v>
          </cell>
          <cell r="F6048">
            <v>70.59</v>
          </cell>
          <cell r="G6048">
            <v>0.37</v>
          </cell>
          <cell r="H6048">
            <v>1.19</v>
          </cell>
          <cell r="I6048">
            <v>4.5999999999999996</v>
          </cell>
          <cell r="J6048" t="str">
            <v xml:space="preserve">5 </v>
          </cell>
          <cell r="K6048">
            <v>167</v>
          </cell>
          <cell r="L6048">
            <v>1.212E-3</v>
          </cell>
          <cell r="M6048">
            <v>-19</v>
          </cell>
          <cell r="N6048">
            <v>18</v>
          </cell>
          <cell r="O6048">
            <v>1</v>
          </cell>
          <cell r="P6048">
            <v>1.7690000000000001</v>
          </cell>
          <cell r="Q6048">
            <v>2.012</v>
          </cell>
          <cell r="R6048">
            <v>2.012</v>
          </cell>
        </row>
        <row r="6049">
          <cell r="A6049" t="str">
            <v xml:space="preserve">Фестив.33/1 </v>
          </cell>
          <cell r="B6049" t="str">
            <v xml:space="preserve">Котовского 104 прис.кв66 </v>
          </cell>
          <cell r="C6049" t="str">
            <v xml:space="preserve">Население </v>
          </cell>
          <cell r="D6049">
            <v>13.9</v>
          </cell>
          <cell r="E6049">
            <v>46</v>
          </cell>
          <cell r="F6049">
            <v>46.2</v>
          </cell>
          <cell r="G6049">
            <v>0.37</v>
          </cell>
          <cell r="H6049">
            <v>1.19</v>
          </cell>
          <cell r="I6049">
            <v>4.5999999999999996</v>
          </cell>
          <cell r="J6049" t="str">
            <v xml:space="preserve">5 </v>
          </cell>
          <cell r="K6049">
            <v>167</v>
          </cell>
          <cell r="L6049">
            <v>7.9299999999999998E-4</v>
          </cell>
          <cell r="M6049">
            <v>-19</v>
          </cell>
          <cell r="N6049">
            <v>18</v>
          </cell>
          <cell r="O6049">
            <v>1</v>
          </cell>
          <cell r="P6049">
            <v>1.157</v>
          </cell>
          <cell r="Q6049">
            <v>1.3820000000000001</v>
          </cell>
          <cell r="R6049">
            <v>1.3820000000000001</v>
          </cell>
        </row>
        <row r="6050">
          <cell r="A6050" t="str">
            <v xml:space="preserve">Фестив.33/1 </v>
          </cell>
          <cell r="B6050" t="str">
            <v xml:space="preserve">Котовского 104 прис.кв68 </v>
          </cell>
          <cell r="C6050" t="str">
            <v xml:space="preserve">Население </v>
          </cell>
          <cell r="D6050">
            <v>9.4</v>
          </cell>
          <cell r="E6050">
            <v>33</v>
          </cell>
          <cell r="F6050">
            <v>32.799999999999997</v>
          </cell>
          <cell r="G6050">
            <v>0.37</v>
          </cell>
          <cell r="H6050">
            <v>1.19</v>
          </cell>
          <cell r="I6050">
            <v>4.5999999999999996</v>
          </cell>
          <cell r="J6050" t="str">
            <v xml:space="preserve">5 </v>
          </cell>
          <cell r="K6050">
            <v>167</v>
          </cell>
          <cell r="L6050">
            <v>5.6300000000000002E-4</v>
          </cell>
          <cell r="M6050">
            <v>-19</v>
          </cell>
          <cell r="N6050">
            <v>18</v>
          </cell>
          <cell r="O6050">
            <v>1</v>
          </cell>
          <cell r="P6050">
            <v>0.82200000000000006</v>
          </cell>
          <cell r="Q6050">
            <v>0.93400000000000005</v>
          </cell>
          <cell r="R6050">
            <v>0.93400000000000005</v>
          </cell>
        </row>
        <row r="6051">
          <cell r="A6051" t="str">
            <v xml:space="preserve">Фестив.33/1 </v>
          </cell>
          <cell r="B6051" t="str">
            <v xml:space="preserve">Котовского 104 прис.кв69 </v>
          </cell>
          <cell r="C6051" t="str">
            <v xml:space="preserve">Население </v>
          </cell>
          <cell r="D6051">
            <v>12.5</v>
          </cell>
          <cell r="E6051">
            <v>44</v>
          </cell>
          <cell r="F6051">
            <v>43.58</v>
          </cell>
          <cell r="G6051">
            <v>0.37</v>
          </cell>
          <cell r="H6051">
            <v>1.19</v>
          </cell>
          <cell r="I6051">
            <v>4.5999999999999996</v>
          </cell>
          <cell r="J6051" t="str">
            <v xml:space="preserve">5 </v>
          </cell>
          <cell r="K6051">
            <v>167</v>
          </cell>
          <cell r="L6051">
            <v>7.4799999999999997E-4</v>
          </cell>
          <cell r="M6051">
            <v>-19</v>
          </cell>
          <cell r="N6051">
            <v>18</v>
          </cell>
          <cell r="O6051">
            <v>1</v>
          </cell>
          <cell r="P6051">
            <v>1.0920000000000001</v>
          </cell>
          <cell r="Q6051">
            <v>1.244</v>
          </cell>
          <cell r="R6051">
            <v>1.244</v>
          </cell>
        </row>
        <row r="6052">
          <cell r="A6052" t="str">
            <v xml:space="preserve">Фестив.33/1 </v>
          </cell>
          <cell r="B6052" t="str">
            <v xml:space="preserve">Котовского 104 прис.кв71 </v>
          </cell>
          <cell r="C6052" t="str">
            <v xml:space="preserve">Население </v>
          </cell>
          <cell r="D6052">
            <v>10.8</v>
          </cell>
          <cell r="E6052">
            <v>34</v>
          </cell>
          <cell r="F6052">
            <v>34.03</v>
          </cell>
          <cell r="G6052">
            <v>0.37</v>
          </cell>
          <cell r="H6052">
            <v>1.19</v>
          </cell>
          <cell r="I6052">
            <v>4.5999999999999996</v>
          </cell>
          <cell r="J6052" t="str">
            <v xml:space="preserve">5 </v>
          </cell>
          <cell r="K6052">
            <v>167</v>
          </cell>
          <cell r="L6052">
            <v>5.8399999999999999E-4</v>
          </cell>
          <cell r="M6052">
            <v>-19</v>
          </cell>
          <cell r="N6052">
            <v>18</v>
          </cell>
          <cell r="O6052">
            <v>1</v>
          </cell>
          <cell r="P6052">
            <v>0.85299999999999998</v>
          </cell>
          <cell r="Q6052">
            <v>1.0720000000000001</v>
          </cell>
          <cell r="R6052">
            <v>1.0720000000000001</v>
          </cell>
        </row>
        <row r="6053">
          <cell r="A6053" t="str">
            <v xml:space="preserve">Фестив.33/1 </v>
          </cell>
          <cell r="B6053" t="str">
            <v xml:space="preserve">Котовского 104 прис.кв81 </v>
          </cell>
          <cell r="C6053" t="str">
            <v xml:space="preserve">Население </v>
          </cell>
          <cell r="D6053">
            <v>14.8</v>
          </cell>
          <cell r="E6053">
            <v>52</v>
          </cell>
          <cell r="F6053">
            <v>51.92</v>
          </cell>
          <cell r="G6053">
            <v>0.37</v>
          </cell>
          <cell r="H6053">
            <v>1.19</v>
          </cell>
          <cell r="I6053">
            <v>4.5999999999999996</v>
          </cell>
          <cell r="J6053" t="str">
            <v xml:space="preserve">5 </v>
          </cell>
          <cell r="K6053">
            <v>167</v>
          </cell>
          <cell r="L6053">
            <v>8.9099999999999997E-4</v>
          </cell>
          <cell r="M6053">
            <v>-19</v>
          </cell>
          <cell r="N6053">
            <v>18</v>
          </cell>
          <cell r="O6053">
            <v>1</v>
          </cell>
          <cell r="P6053">
            <v>1.3</v>
          </cell>
          <cell r="Q6053">
            <v>1.4710000000000001</v>
          </cell>
          <cell r="R6053">
            <v>1.4710000000000001</v>
          </cell>
        </row>
        <row r="6054">
          <cell r="A6054" t="str">
            <v xml:space="preserve">Фестив.33/1 </v>
          </cell>
          <cell r="B6054" t="str">
            <v xml:space="preserve">Котовского 104 прис.кв83 </v>
          </cell>
          <cell r="C6054" t="str">
            <v xml:space="preserve">Население </v>
          </cell>
          <cell r="D6054">
            <v>30.1</v>
          </cell>
          <cell r="E6054">
            <v>109</v>
          </cell>
          <cell r="F6054">
            <v>109.35</v>
          </cell>
          <cell r="G6054">
            <v>0.37</v>
          </cell>
          <cell r="H6054">
            <v>1.19</v>
          </cell>
          <cell r="I6054">
            <v>4.5999999999999996</v>
          </cell>
          <cell r="J6054" t="str">
            <v xml:space="preserve">5 </v>
          </cell>
          <cell r="K6054">
            <v>167</v>
          </cell>
          <cell r="L6054">
            <v>1.877E-3</v>
          </cell>
          <cell r="M6054">
            <v>-19</v>
          </cell>
          <cell r="N6054">
            <v>18</v>
          </cell>
          <cell r="O6054">
            <v>1</v>
          </cell>
          <cell r="P6054">
            <v>2.7389999999999999</v>
          </cell>
          <cell r="Q6054">
            <v>2.996</v>
          </cell>
          <cell r="R6054">
            <v>2.996</v>
          </cell>
        </row>
        <row r="6055">
          <cell r="A6055" t="str">
            <v xml:space="preserve">Фестив.33/1 </v>
          </cell>
          <cell r="B6055" t="str">
            <v xml:space="preserve">Котовского 104 прис.кв84 </v>
          </cell>
          <cell r="C6055" t="str">
            <v xml:space="preserve">Население </v>
          </cell>
          <cell r="D6055">
            <v>15.4</v>
          </cell>
          <cell r="E6055">
            <v>48</v>
          </cell>
          <cell r="F6055">
            <v>48.14</v>
          </cell>
          <cell r="G6055">
            <v>0.37</v>
          </cell>
          <cell r="H6055">
            <v>1.19</v>
          </cell>
          <cell r="I6055">
            <v>4.5999999999999996</v>
          </cell>
          <cell r="J6055" t="str">
            <v xml:space="preserve">5 </v>
          </cell>
          <cell r="K6055">
            <v>167</v>
          </cell>
          <cell r="L6055">
            <v>8.2599999999999991E-4</v>
          </cell>
          <cell r="M6055">
            <v>-19</v>
          </cell>
          <cell r="N6055">
            <v>18</v>
          </cell>
          <cell r="O6055">
            <v>1</v>
          </cell>
          <cell r="P6055">
            <v>1.206</v>
          </cell>
          <cell r="Q6055">
            <v>1.532</v>
          </cell>
          <cell r="R6055">
            <v>1.532</v>
          </cell>
        </row>
        <row r="6056">
          <cell r="A6056" t="str">
            <v xml:space="preserve">Фестив.33/1 </v>
          </cell>
          <cell r="B6056" t="str">
            <v xml:space="preserve">Котовского 104 прис.кв87 </v>
          </cell>
          <cell r="C6056" t="str">
            <v xml:space="preserve">Население </v>
          </cell>
          <cell r="D6056">
            <v>31.9</v>
          </cell>
          <cell r="E6056">
            <v>108</v>
          </cell>
          <cell r="F6056">
            <v>107.8</v>
          </cell>
          <cell r="G6056">
            <v>0.37</v>
          </cell>
          <cell r="H6056">
            <v>1.19</v>
          </cell>
          <cell r="I6056">
            <v>4.5999999999999996</v>
          </cell>
          <cell r="J6056" t="str">
            <v xml:space="preserve">5 </v>
          </cell>
          <cell r="K6056">
            <v>167</v>
          </cell>
          <cell r="L6056">
            <v>1.8500000000000001E-3</v>
          </cell>
          <cell r="M6056">
            <v>-19</v>
          </cell>
          <cell r="N6056">
            <v>18</v>
          </cell>
          <cell r="O6056">
            <v>1</v>
          </cell>
          <cell r="P6056">
            <v>2.702</v>
          </cell>
          <cell r="Q6056">
            <v>3.1739999999999999</v>
          </cell>
          <cell r="R6056">
            <v>3.1739999999999999</v>
          </cell>
        </row>
        <row r="6057">
          <cell r="A6057" t="str">
            <v xml:space="preserve">Фестив.33/1 </v>
          </cell>
          <cell r="B6057" t="str">
            <v xml:space="preserve">Котовского 102 ж\д </v>
          </cell>
          <cell r="C6057" t="str">
            <v xml:space="preserve">Население </v>
          </cell>
          <cell r="D6057">
            <v>4928.6000000000004</v>
          </cell>
          <cell r="E6057">
            <v>18201</v>
          </cell>
          <cell r="F6057">
            <v>18195.96</v>
          </cell>
          <cell r="G6057">
            <v>0.37</v>
          </cell>
          <cell r="H6057">
            <v>1.19</v>
          </cell>
          <cell r="I6057">
            <v>4.5999999999999996</v>
          </cell>
          <cell r="J6057" t="str">
            <v xml:space="preserve">5 </v>
          </cell>
          <cell r="K6057">
            <v>167</v>
          </cell>
          <cell r="L6057">
            <v>0.32570299999999996</v>
          </cell>
          <cell r="M6057">
            <v>-19</v>
          </cell>
          <cell r="N6057">
            <v>18</v>
          </cell>
          <cell r="O6057">
            <v>1</v>
          </cell>
          <cell r="P6057">
            <v>475.51900000000001</v>
          </cell>
          <cell r="Q6057">
            <v>490.41300000000001</v>
          </cell>
          <cell r="R6057">
            <v>490.41300000000001</v>
          </cell>
        </row>
        <row r="6058">
          <cell r="A6058" t="str">
            <v xml:space="preserve">Фестив.33/1 </v>
          </cell>
          <cell r="B6058" t="str">
            <v xml:space="preserve">Тургенева 128 ж\д </v>
          </cell>
          <cell r="C6058" t="str">
            <v xml:space="preserve">Население </v>
          </cell>
          <cell r="D6058">
            <v>3509.3</v>
          </cell>
          <cell r="E6058">
            <v>11207</v>
          </cell>
          <cell r="F6058">
            <v>11496.78</v>
          </cell>
          <cell r="G6058">
            <v>0.38</v>
          </cell>
          <cell r="H6058">
            <v>1.19</v>
          </cell>
          <cell r="I6058">
            <v>4.5999999999999996</v>
          </cell>
          <cell r="J6058" t="str">
            <v xml:space="preserve">5 </v>
          </cell>
          <cell r="K6058">
            <v>167</v>
          </cell>
          <cell r="L6058">
            <v>0.202654</v>
          </cell>
          <cell r="M6058">
            <v>-19</v>
          </cell>
          <cell r="N6058">
            <v>18</v>
          </cell>
          <cell r="O6058">
            <v>1</v>
          </cell>
          <cell r="P6058">
            <v>295.87</v>
          </cell>
          <cell r="Q6058">
            <v>349.18400000000003</v>
          </cell>
          <cell r="R6058">
            <v>349.18400000000003</v>
          </cell>
        </row>
        <row r="6059">
          <cell r="A6059" t="str">
            <v xml:space="preserve">Фестив.33/1 </v>
          </cell>
          <cell r="B6059" t="str">
            <v xml:space="preserve">Котовского 121 ж\д </v>
          </cell>
          <cell r="C6059" t="str">
            <v xml:space="preserve">Население </v>
          </cell>
          <cell r="D6059">
            <v>1819.9</v>
          </cell>
          <cell r="E6059">
            <v>10341</v>
          </cell>
          <cell r="F6059">
            <v>11103</v>
          </cell>
          <cell r="G6059">
            <v>0.38</v>
          </cell>
          <cell r="H6059">
            <v>1.19</v>
          </cell>
          <cell r="I6059">
            <v>4.5999999999999996</v>
          </cell>
          <cell r="J6059" t="str">
            <v xml:space="preserve">5 </v>
          </cell>
          <cell r="K6059">
            <v>167</v>
          </cell>
          <cell r="L6059">
            <v>0.195713</v>
          </cell>
          <cell r="M6059">
            <v>-19</v>
          </cell>
          <cell r="N6059">
            <v>18</v>
          </cell>
          <cell r="O6059">
            <v>1</v>
          </cell>
          <cell r="P6059">
            <v>285.73599999999999</v>
          </cell>
          <cell r="Q6059">
            <v>181.08500000000001</v>
          </cell>
          <cell r="R6059">
            <v>181.08500000000001</v>
          </cell>
        </row>
        <row r="6060">
          <cell r="A6060" t="str">
            <v xml:space="preserve">Фестив.33/1 </v>
          </cell>
          <cell r="B6060" t="str">
            <v xml:space="preserve">Тургенева 134 МАГ."КАИР" </v>
          </cell>
          <cell r="C6060" t="str">
            <v xml:space="preserve">Прочие </v>
          </cell>
          <cell r="D6060">
            <v>228.54</v>
          </cell>
          <cell r="E6060">
            <v>862</v>
          </cell>
          <cell r="F6060">
            <v>1119.17</v>
          </cell>
          <cell r="G6060">
            <v>0.4</v>
          </cell>
          <cell r="H6060">
            <v>1.19</v>
          </cell>
          <cell r="I6060">
            <v>4.5999999999999996</v>
          </cell>
          <cell r="J6060" t="str">
            <v xml:space="preserve"> </v>
          </cell>
          <cell r="K6060">
            <v>167</v>
          </cell>
          <cell r="L6060">
            <v>1.9130000000000001E-2</v>
          </cell>
          <cell r="M6060">
            <v>-19</v>
          </cell>
          <cell r="N6060">
            <v>15</v>
          </cell>
          <cell r="O6060">
            <v>1</v>
          </cell>
          <cell r="P6060">
            <v>23.628</v>
          </cell>
          <cell r="Q6060">
            <v>0</v>
          </cell>
          <cell r="R6060">
            <v>23.628</v>
          </cell>
        </row>
        <row r="6061">
          <cell r="A6061" t="str">
            <v xml:space="preserve">Фестив.33/1 </v>
          </cell>
          <cell r="B6061" t="str">
            <v xml:space="preserve">Тургенева 134 магКАИР доп.пом. </v>
          </cell>
          <cell r="C6061" t="str">
            <v xml:space="preserve">Прочие </v>
          </cell>
          <cell r="D6061">
            <v>219.19</v>
          </cell>
          <cell r="E6061">
            <v>800</v>
          </cell>
          <cell r="F6061">
            <v>986.37</v>
          </cell>
          <cell r="G6061">
            <v>0.4</v>
          </cell>
          <cell r="H6061">
            <v>1.19</v>
          </cell>
          <cell r="I6061">
            <v>4.5999999999999996</v>
          </cell>
          <cell r="J6061" t="str">
            <v xml:space="preserve"> </v>
          </cell>
          <cell r="K6061">
            <v>167</v>
          </cell>
          <cell r="L6061">
            <v>1.686E-2</v>
          </cell>
          <cell r="M6061">
            <v>-19</v>
          </cell>
          <cell r="N6061">
            <v>15</v>
          </cell>
          <cell r="O6061">
            <v>1</v>
          </cell>
          <cell r="P6061">
            <v>20.824000000000002</v>
          </cell>
          <cell r="Q6061">
            <v>0</v>
          </cell>
          <cell r="R6061">
            <v>20.824000000000002</v>
          </cell>
        </row>
        <row r="6062">
          <cell r="A6062" t="str">
            <v xml:space="preserve">Фестив.33/1 </v>
          </cell>
          <cell r="B6062" t="str">
            <v xml:space="preserve">Гагарина 135 Адм.зд.лит А,а </v>
          </cell>
          <cell r="C6062" t="str">
            <v xml:space="preserve">Прочие </v>
          </cell>
          <cell r="D6062">
            <v>992.6</v>
          </cell>
          <cell r="E6062">
            <v>2888</v>
          </cell>
          <cell r="F6062">
            <v>2888</v>
          </cell>
          <cell r="G6062">
            <v>0</v>
          </cell>
          <cell r="H6062">
            <v>1.19</v>
          </cell>
          <cell r="I6062">
            <v>4.5999999999999996</v>
          </cell>
          <cell r="J6062" t="str">
            <v xml:space="preserve"> </v>
          </cell>
          <cell r="K6062">
            <v>167</v>
          </cell>
          <cell r="L6062">
            <v>6.0684999999999996E-2</v>
          </cell>
          <cell r="M6062">
            <v>-19</v>
          </cell>
          <cell r="N6062">
            <v>18</v>
          </cell>
          <cell r="O6062">
            <v>1</v>
          </cell>
          <cell r="P6062">
            <v>88.6</v>
          </cell>
          <cell r="Q6062">
            <v>0</v>
          </cell>
          <cell r="R6062">
            <v>88.6</v>
          </cell>
        </row>
        <row r="6063">
          <cell r="A6063" t="str">
            <v xml:space="preserve">Фестив.33/1 </v>
          </cell>
          <cell r="B6063" t="str">
            <v xml:space="preserve">Гагарина 135/1 лит Б,Б1 </v>
          </cell>
          <cell r="C6063" t="str">
            <v xml:space="preserve">Прочие </v>
          </cell>
          <cell r="D6063">
            <v>264.5</v>
          </cell>
          <cell r="E6063">
            <v>0</v>
          </cell>
          <cell r="F6063">
            <v>978.65000000000009</v>
          </cell>
          <cell r="G6063">
            <v>0</v>
          </cell>
          <cell r="H6063">
            <v>1.19</v>
          </cell>
          <cell r="I6063">
            <v>4.5999999999999996</v>
          </cell>
          <cell r="J6063" t="str">
            <v xml:space="preserve"> </v>
          </cell>
          <cell r="K6063">
            <v>167</v>
          </cell>
          <cell r="L6063">
            <v>2.5051999999999998E-2</v>
          </cell>
          <cell r="M6063">
            <v>-19</v>
          </cell>
          <cell r="N6063">
            <v>18</v>
          </cell>
          <cell r="O6063">
            <v>1</v>
          </cell>
          <cell r="P6063">
            <v>36.575000000000003</v>
          </cell>
          <cell r="Q6063">
            <v>0</v>
          </cell>
          <cell r="R6063">
            <v>36.575000000000003</v>
          </cell>
        </row>
        <row r="6064">
          <cell r="A6064" t="str">
            <v xml:space="preserve">Фестив.33/1 </v>
          </cell>
          <cell r="B6064" t="str">
            <v xml:space="preserve">Тургенева 122 Нежил.помещ. </v>
          </cell>
          <cell r="C6064" t="str">
            <v xml:space="preserve">Прочие </v>
          </cell>
          <cell r="D6064">
            <v>74.19</v>
          </cell>
          <cell r="E6064">
            <v>0</v>
          </cell>
          <cell r="F6064">
            <v>333.86</v>
          </cell>
          <cell r="G6064">
            <v>0.38</v>
          </cell>
          <cell r="H6064">
            <v>1.19</v>
          </cell>
          <cell r="I6064">
            <v>4.5999999999999996</v>
          </cell>
          <cell r="J6064" t="str">
            <v xml:space="preserve"> </v>
          </cell>
          <cell r="K6064">
            <v>167</v>
          </cell>
          <cell r="L6064">
            <v>5.5900000000000004E-3</v>
          </cell>
          <cell r="M6064">
            <v>-19</v>
          </cell>
          <cell r="N6064">
            <v>18</v>
          </cell>
          <cell r="O6064">
            <v>1</v>
          </cell>
          <cell r="P6064">
            <v>8.16</v>
          </cell>
          <cell r="Q6064">
            <v>0</v>
          </cell>
          <cell r="R6064">
            <v>8.16</v>
          </cell>
        </row>
        <row r="6065">
          <cell r="A6065" t="str">
            <v xml:space="preserve">Фестив.33/1 </v>
          </cell>
          <cell r="B6065" t="str">
            <v xml:space="preserve">Тургенева 122 игр клуб </v>
          </cell>
          <cell r="C6065" t="str">
            <v xml:space="preserve">Прочие </v>
          </cell>
          <cell r="D6065">
            <v>195.1</v>
          </cell>
          <cell r="E6065">
            <v>686</v>
          </cell>
          <cell r="F6065">
            <v>734.9</v>
          </cell>
          <cell r="G6065">
            <v>0.38</v>
          </cell>
          <cell r="H6065">
            <v>1.19</v>
          </cell>
          <cell r="I6065">
            <v>4.5999999999999996</v>
          </cell>
          <cell r="J6065" t="str">
            <v xml:space="preserve"> </v>
          </cell>
          <cell r="K6065">
            <v>167</v>
          </cell>
          <cell r="L6065">
            <v>1.2305E-2</v>
          </cell>
          <cell r="M6065">
            <v>-19</v>
          </cell>
          <cell r="N6065">
            <v>18</v>
          </cell>
          <cell r="O6065">
            <v>1</v>
          </cell>
          <cell r="P6065">
            <v>17.965</v>
          </cell>
          <cell r="Q6065">
            <v>0</v>
          </cell>
          <cell r="R6065">
            <v>17.965</v>
          </cell>
        </row>
        <row r="6066">
          <cell r="A6066" t="str">
            <v xml:space="preserve">Фестив.33/1 </v>
          </cell>
          <cell r="B6066" t="str">
            <v xml:space="preserve">Парковая 7/1 ДО № 8619/049 </v>
          </cell>
          <cell r="C6066" t="str">
            <v xml:space="preserve">Прочие </v>
          </cell>
          <cell r="D6066">
            <v>201.98</v>
          </cell>
          <cell r="E6066">
            <v>0</v>
          </cell>
          <cell r="F6066">
            <v>908.92</v>
          </cell>
          <cell r="G6066">
            <v>0.37</v>
          </cell>
          <cell r="H6066">
            <v>1.19</v>
          </cell>
          <cell r="I6066">
            <v>4.5999999999999996</v>
          </cell>
          <cell r="J6066" t="str">
            <v xml:space="preserve"> </v>
          </cell>
          <cell r="K6066">
            <v>167</v>
          </cell>
          <cell r="L6066">
            <v>1.5600000000000001E-2</v>
          </cell>
          <cell r="M6066">
            <v>-19</v>
          </cell>
          <cell r="N6066">
            <v>18</v>
          </cell>
          <cell r="O6066">
            <v>1</v>
          </cell>
          <cell r="P6066">
            <v>22.774999999999999</v>
          </cell>
          <cell r="Q6066">
            <v>0</v>
          </cell>
          <cell r="R6066">
            <v>22.774999999999999</v>
          </cell>
        </row>
        <row r="6067">
          <cell r="A6067" t="str">
            <v xml:space="preserve">Фестив.33/1 </v>
          </cell>
          <cell r="B6067" t="str">
            <v xml:space="preserve">Тургенева 119/2 юридическая кон-я </v>
          </cell>
          <cell r="C6067" t="str">
            <v xml:space="preserve">Прочие </v>
          </cell>
          <cell r="D6067">
            <v>60.62</v>
          </cell>
          <cell r="E6067">
            <v>310</v>
          </cell>
          <cell r="F6067">
            <v>263.20999999999998</v>
          </cell>
          <cell r="G6067">
            <v>0.43</v>
          </cell>
          <cell r="H6067">
            <v>1.19</v>
          </cell>
          <cell r="I6067">
            <v>4.5999999999999996</v>
          </cell>
          <cell r="J6067" t="str">
            <v xml:space="preserve"> </v>
          </cell>
          <cell r="K6067">
            <v>167</v>
          </cell>
          <cell r="L6067">
            <v>5.0000000000000001E-3</v>
          </cell>
          <cell r="M6067">
            <v>-19</v>
          </cell>
          <cell r="N6067">
            <v>18</v>
          </cell>
          <cell r="O6067">
            <v>1</v>
          </cell>
          <cell r="P6067">
            <v>7.3</v>
          </cell>
          <cell r="Q6067">
            <v>0</v>
          </cell>
          <cell r="R6067">
            <v>7.3</v>
          </cell>
        </row>
        <row r="6068">
          <cell r="A6068" t="str">
            <v xml:space="preserve">Фестив.33/1 </v>
          </cell>
          <cell r="B6068" t="str">
            <v xml:space="preserve">К Партизан 489 ж/д </v>
          </cell>
          <cell r="C6068" t="str">
            <v xml:space="preserve">ИТП Население </v>
          </cell>
          <cell r="D6068">
            <v>2962.4</v>
          </cell>
          <cell r="E6068">
            <v>15109</v>
          </cell>
          <cell r="F6068">
            <v>15108.85</v>
          </cell>
          <cell r="G6068">
            <v>0</v>
          </cell>
          <cell r="H6068">
            <v>1.19</v>
          </cell>
          <cell r="I6068">
            <v>4.5999999999999996</v>
          </cell>
          <cell r="J6068" t="str">
            <v xml:space="preserve">7 </v>
          </cell>
          <cell r="K6068">
            <v>167</v>
          </cell>
          <cell r="L6068">
            <v>0.17146599999999998</v>
          </cell>
          <cell r="M6068">
            <v>-19</v>
          </cell>
          <cell r="N6068">
            <v>18</v>
          </cell>
          <cell r="O6068">
            <v>1</v>
          </cell>
          <cell r="P6068">
            <v>250.33600000000001</v>
          </cell>
          <cell r="Q6068">
            <v>294.76799999999997</v>
          </cell>
          <cell r="R6068">
            <v>294.76799999999997</v>
          </cell>
        </row>
        <row r="6069">
          <cell r="A6069" t="str">
            <v xml:space="preserve">Фестив.33/1 </v>
          </cell>
          <cell r="B6069" t="str">
            <v xml:space="preserve">Тургенева 134 архив загса </v>
          </cell>
          <cell r="C6069" t="str">
            <v xml:space="preserve">Бюджет </v>
          </cell>
          <cell r="D6069">
            <v>221.2</v>
          </cell>
          <cell r="E6069">
            <v>0</v>
          </cell>
          <cell r="F6069">
            <v>985.83</v>
          </cell>
          <cell r="G6069">
            <v>0.37</v>
          </cell>
          <cell r="H6069">
            <v>1.19</v>
          </cell>
          <cell r="I6069">
            <v>4.5999999999999996</v>
          </cell>
          <cell r="J6069" t="str">
            <v xml:space="preserve"> </v>
          </cell>
          <cell r="K6069">
            <v>167</v>
          </cell>
          <cell r="L6069">
            <v>1.6920000000000001E-2</v>
          </cell>
          <cell r="M6069">
            <v>-19</v>
          </cell>
          <cell r="N6069">
            <v>18</v>
          </cell>
          <cell r="O6069">
            <v>1</v>
          </cell>
          <cell r="P6069">
            <v>24.702999999999999</v>
          </cell>
          <cell r="Q6069">
            <v>0</v>
          </cell>
          <cell r="R6069">
            <v>24.702999999999999</v>
          </cell>
        </row>
        <row r="6070">
          <cell r="A6070" t="str">
            <v xml:space="preserve">Фестив.33/1 </v>
          </cell>
          <cell r="B6070" t="str">
            <v xml:space="preserve">Парковая 7 общ. </v>
          </cell>
          <cell r="C6070" t="str">
            <v xml:space="preserve">Население </v>
          </cell>
          <cell r="D6070">
            <v>4105</v>
          </cell>
          <cell r="E6070">
            <v>14916</v>
          </cell>
          <cell r="F6070">
            <v>14915.67</v>
          </cell>
          <cell r="G6070">
            <v>0.37</v>
          </cell>
          <cell r="H6070">
            <v>1.19</v>
          </cell>
          <cell r="I6070">
            <v>4.5999999999999996</v>
          </cell>
          <cell r="J6070" t="str">
            <v xml:space="preserve">5 </v>
          </cell>
          <cell r="K6070">
            <v>167</v>
          </cell>
          <cell r="L6070">
            <v>0.25600000000000001</v>
          </cell>
          <cell r="M6070">
            <v>-19</v>
          </cell>
          <cell r="N6070">
            <v>18</v>
          </cell>
          <cell r="O6070">
            <v>1</v>
          </cell>
          <cell r="P6070">
            <v>373.755</v>
          </cell>
          <cell r="Q6070">
            <v>408.46100000000001</v>
          </cell>
          <cell r="R6070">
            <v>408.46100000000001</v>
          </cell>
        </row>
        <row r="6071">
          <cell r="A6071" t="str">
            <v xml:space="preserve">Фестив.33/1 </v>
          </cell>
          <cell r="B6071" t="str">
            <v xml:space="preserve">Тургенева 119/2 адм.зд. </v>
          </cell>
          <cell r="C6071" t="str">
            <v xml:space="preserve">Бюджет </v>
          </cell>
          <cell r="D6071">
            <v>38.32</v>
          </cell>
          <cell r="E6071">
            <v>0</v>
          </cell>
          <cell r="F6071">
            <v>172.46</v>
          </cell>
          <cell r="G6071">
            <v>0.43</v>
          </cell>
          <cell r="H6071">
            <v>1.19</v>
          </cell>
          <cell r="I6071">
            <v>4.5999999999999996</v>
          </cell>
          <cell r="J6071" t="str">
            <v xml:space="preserve"> </v>
          </cell>
          <cell r="K6071">
            <v>167</v>
          </cell>
          <cell r="L6071">
            <v>3.4400000000000003E-3</v>
          </cell>
          <cell r="M6071">
            <v>-19</v>
          </cell>
          <cell r="N6071">
            <v>18</v>
          </cell>
          <cell r="O6071">
            <v>1</v>
          </cell>
          <cell r="P6071">
            <v>5.0220000000000002</v>
          </cell>
          <cell r="Q6071">
            <v>0</v>
          </cell>
          <cell r="R6071">
            <v>5.0220000000000002</v>
          </cell>
        </row>
        <row r="6072">
          <cell r="A6072" t="str">
            <v xml:space="preserve">Фестив.33/1 </v>
          </cell>
          <cell r="B6072" t="str">
            <v xml:space="preserve">Котовского 117  пол-ка N6 и рентген.каб </v>
          </cell>
          <cell r="C6072" t="str">
            <v xml:space="preserve">Бюджет </v>
          </cell>
          <cell r="D6072">
            <v>803.2</v>
          </cell>
          <cell r="E6072">
            <v>0</v>
          </cell>
          <cell r="F6072">
            <v>3614.4</v>
          </cell>
          <cell r="G6072">
            <v>0.41</v>
          </cell>
          <cell r="H6072">
            <v>1.19</v>
          </cell>
          <cell r="I6072">
            <v>4.5999999999999996</v>
          </cell>
          <cell r="J6072" t="str">
            <v xml:space="preserve"> </v>
          </cell>
          <cell r="K6072">
            <v>167</v>
          </cell>
          <cell r="L6072">
            <v>6.8670000000000009E-2</v>
          </cell>
          <cell r="M6072">
            <v>-19</v>
          </cell>
          <cell r="N6072">
            <v>20</v>
          </cell>
          <cell r="O6072">
            <v>1</v>
          </cell>
          <cell r="P6072">
            <v>109.229</v>
          </cell>
          <cell r="Q6072">
            <v>0</v>
          </cell>
          <cell r="R6072">
            <v>109.229</v>
          </cell>
        </row>
        <row r="6073">
          <cell r="A6073" t="str">
            <v xml:space="preserve">Фестив.33/1 </v>
          </cell>
          <cell r="B6073" t="str">
            <v xml:space="preserve">Гагарина 135 кв.42 неж.пом. </v>
          </cell>
          <cell r="C6073" t="str">
            <v xml:space="preserve">Прочие </v>
          </cell>
          <cell r="D6073">
            <v>41.4</v>
          </cell>
          <cell r="E6073">
            <v>16</v>
          </cell>
          <cell r="F6073">
            <v>145.61000000000001</v>
          </cell>
          <cell r="G6073">
            <v>0</v>
          </cell>
          <cell r="H6073">
            <v>1.19</v>
          </cell>
          <cell r="I6073">
            <v>4.5999999999999996</v>
          </cell>
          <cell r="J6073" t="str">
            <v xml:space="preserve"> </v>
          </cell>
          <cell r="K6073">
            <v>167</v>
          </cell>
          <cell r="L6073">
            <v>2.0249999999999999E-3</v>
          </cell>
          <cell r="M6073">
            <v>-19</v>
          </cell>
          <cell r="N6073">
            <v>18</v>
          </cell>
          <cell r="O6073">
            <v>1</v>
          </cell>
          <cell r="P6073">
            <v>2.956</v>
          </cell>
          <cell r="Q6073">
            <v>0</v>
          </cell>
          <cell r="R6073">
            <v>2.956</v>
          </cell>
        </row>
        <row r="6074">
          <cell r="A6074" t="str">
            <v xml:space="preserve">Фестив.33/1 </v>
          </cell>
          <cell r="B6074" t="str">
            <v xml:space="preserve">Гагарина 238 кв.1 неж.пом. </v>
          </cell>
          <cell r="C6074" t="str">
            <v xml:space="preserve">Прочие </v>
          </cell>
          <cell r="D6074">
            <v>30.7</v>
          </cell>
          <cell r="E6074">
            <v>0</v>
          </cell>
          <cell r="F6074">
            <v>110.34</v>
          </cell>
          <cell r="G6074">
            <v>0</v>
          </cell>
          <cell r="H6074">
            <v>1.19</v>
          </cell>
          <cell r="I6074">
            <v>4.5999999999999996</v>
          </cell>
          <cell r="J6074" t="str">
            <v xml:space="preserve"> </v>
          </cell>
          <cell r="K6074">
            <v>167</v>
          </cell>
          <cell r="L6074">
            <v>2.8040000000000001E-3</v>
          </cell>
          <cell r="M6074">
            <v>-19</v>
          </cell>
          <cell r="N6074">
            <v>18</v>
          </cell>
          <cell r="O6074">
            <v>1</v>
          </cell>
          <cell r="P6074">
            <v>4.093</v>
          </cell>
          <cell r="Q6074">
            <v>0</v>
          </cell>
          <cell r="R6074">
            <v>4.093</v>
          </cell>
        </row>
        <row r="6075">
          <cell r="A6075" t="str">
            <v xml:space="preserve">Фестив.33/1 </v>
          </cell>
          <cell r="B6075" t="str">
            <v xml:space="preserve">Гагарина 135 маг-н </v>
          </cell>
          <cell r="C6075" t="str">
            <v xml:space="preserve">Прочие </v>
          </cell>
          <cell r="D6075">
            <v>59.5</v>
          </cell>
          <cell r="E6075">
            <v>0</v>
          </cell>
          <cell r="F6075">
            <v>189.59</v>
          </cell>
          <cell r="G6075">
            <v>0.38</v>
          </cell>
          <cell r="H6075">
            <v>1.19</v>
          </cell>
          <cell r="I6075">
            <v>4.5999999999999996</v>
          </cell>
          <cell r="J6075" t="str">
            <v xml:space="preserve"> </v>
          </cell>
          <cell r="K6075">
            <v>167</v>
          </cell>
          <cell r="L6075">
            <v>3.307E-3</v>
          </cell>
          <cell r="M6075">
            <v>-19</v>
          </cell>
          <cell r="N6075">
            <v>18</v>
          </cell>
          <cell r="O6075">
            <v>1</v>
          </cell>
          <cell r="P6075">
            <v>4.827</v>
          </cell>
          <cell r="Q6075">
            <v>0</v>
          </cell>
          <cell r="R6075">
            <v>4.827</v>
          </cell>
        </row>
        <row r="6076">
          <cell r="A6076" t="str">
            <v xml:space="preserve">Фестив.33/1 </v>
          </cell>
          <cell r="B6076" t="str">
            <v xml:space="preserve">Котовского 76/2 адм.зд лит В </v>
          </cell>
          <cell r="C6076" t="str">
            <v xml:space="preserve">Прочие </v>
          </cell>
          <cell r="D6076">
            <v>211</v>
          </cell>
          <cell r="E6076">
            <v>1308</v>
          </cell>
          <cell r="F6076">
            <v>1308</v>
          </cell>
          <cell r="G6076">
            <v>0.43</v>
          </cell>
          <cell r="H6076">
            <v>1.19</v>
          </cell>
          <cell r="I6076">
            <v>4.5999999999999996</v>
          </cell>
          <cell r="J6076" t="str">
            <v xml:space="preserve"> </v>
          </cell>
          <cell r="K6076">
            <v>167</v>
          </cell>
          <cell r="L6076">
            <v>2.5888999999999999E-2</v>
          </cell>
          <cell r="M6076">
            <v>-19</v>
          </cell>
          <cell r="N6076">
            <v>18</v>
          </cell>
          <cell r="O6076">
            <v>1</v>
          </cell>
          <cell r="P6076">
            <v>37.798000000000002</v>
          </cell>
          <cell r="Q6076">
            <v>0</v>
          </cell>
          <cell r="R6076">
            <v>37.798000000000002</v>
          </cell>
        </row>
        <row r="6077">
          <cell r="A6077" t="str">
            <v xml:space="preserve">Фестив.33/1 </v>
          </cell>
          <cell r="B6077" t="str">
            <v xml:space="preserve">Котовского 76/2 адм.зд.лит А,А1 </v>
          </cell>
          <cell r="C6077" t="str">
            <v xml:space="preserve">Прочие </v>
          </cell>
          <cell r="D6077">
            <v>3092.2</v>
          </cell>
          <cell r="E6077">
            <v>10949</v>
          </cell>
          <cell r="F6077">
            <v>10949</v>
          </cell>
          <cell r="G6077">
            <v>0.38</v>
          </cell>
          <cell r="H6077">
            <v>1.19</v>
          </cell>
          <cell r="I6077">
            <v>4.5999999999999996</v>
          </cell>
          <cell r="J6077" t="str">
            <v xml:space="preserve"> </v>
          </cell>
          <cell r="K6077">
            <v>167</v>
          </cell>
          <cell r="L6077">
            <v>0.19116000000000002</v>
          </cell>
          <cell r="M6077">
            <v>-19</v>
          </cell>
          <cell r="N6077">
            <v>18</v>
          </cell>
          <cell r="O6077">
            <v>1</v>
          </cell>
          <cell r="P6077">
            <v>279.09100000000001</v>
          </cell>
          <cell r="Q6077">
            <v>0</v>
          </cell>
          <cell r="R6077">
            <v>279.09100000000001</v>
          </cell>
        </row>
        <row r="6078">
          <cell r="A6078" t="str">
            <v xml:space="preserve">Фестив.33/1 </v>
          </cell>
          <cell r="B6078" t="str">
            <v xml:space="preserve">Котовского 76/2 гараж лит В1 </v>
          </cell>
          <cell r="C6078" t="str">
            <v xml:space="preserve">Прочие </v>
          </cell>
          <cell r="D6078">
            <v>317</v>
          </cell>
          <cell r="E6078">
            <v>1775</v>
          </cell>
          <cell r="F6078">
            <v>1772</v>
          </cell>
          <cell r="G6078">
            <v>0.7</v>
          </cell>
          <cell r="H6078">
            <v>1.19</v>
          </cell>
          <cell r="I6078">
            <v>4.5999999999999996</v>
          </cell>
          <cell r="J6078" t="str">
            <v xml:space="preserve"> </v>
          </cell>
          <cell r="K6078">
            <v>167</v>
          </cell>
          <cell r="L6078">
            <v>5.4400000000000004E-2</v>
          </cell>
          <cell r="M6078">
            <v>-19</v>
          </cell>
          <cell r="N6078">
            <v>16</v>
          </cell>
          <cell r="O6078">
            <v>1</v>
          </cell>
          <cell r="P6078">
            <v>71.501999999999995</v>
          </cell>
          <cell r="Q6078">
            <v>0</v>
          </cell>
          <cell r="R6078">
            <v>71.501999999999995</v>
          </cell>
        </row>
        <row r="6079">
          <cell r="A6079" t="str">
            <v xml:space="preserve">Фестив.33/1 </v>
          </cell>
          <cell r="B6079" t="str">
            <v xml:space="preserve">Котовского 76/2 произ.пом.лит Б </v>
          </cell>
          <cell r="C6079" t="str">
            <v xml:space="preserve">Прочие </v>
          </cell>
          <cell r="D6079">
            <v>60.6</v>
          </cell>
          <cell r="E6079">
            <v>208</v>
          </cell>
          <cell r="F6079">
            <v>208</v>
          </cell>
          <cell r="G6079">
            <v>0.5</v>
          </cell>
          <cell r="H6079">
            <v>1.19</v>
          </cell>
          <cell r="I6079">
            <v>4.5999999999999996</v>
          </cell>
          <cell r="J6079" t="str">
            <v xml:space="preserve"> </v>
          </cell>
          <cell r="K6079">
            <v>167</v>
          </cell>
          <cell r="L6079">
            <v>4.5249999999999995E-3</v>
          </cell>
          <cell r="M6079">
            <v>-19</v>
          </cell>
          <cell r="N6079">
            <v>16</v>
          </cell>
          <cell r="O6079">
            <v>1</v>
          </cell>
          <cell r="P6079">
            <v>5.9480000000000004</v>
          </cell>
          <cell r="Q6079">
            <v>0</v>
          </cell>
          <cell r="R6079">
            <v>5.9480000000000004</v>
          </cell>
        </row>
        <row r="6080">
          <cell r="A6080" t="str">
            <v xml:space="preserve">Фестив.33/1 </v>
          </cell>
          <cell r="B6080" t="str">
            <v xml:space="preserve">Котовского 76/2 проходная лит Д </v>
          </cell>
          <cell r="C6080" t="str">
            <v xml:space="preserve">Прочие </v>
          </cell>
          <cell r="D6080">
            <v>112</v>
          </cell>
          <cell r="E6080">
            <v>570</v>
          </cell>
          <cell r="F6080">
            <v>570</v>
          </cell>
          <cell r="G6080">
            <v>1.2</v>
          </cell>
          <cell r="H6080">
            <v>1.19</v>
          </cell>
          <cell r="I6080">
            <v>4.5999999999999996</v>
          </cell>
          <cell r="J6080" t="str">
            <v xml:space="preserve"> </v>
          </cell>
          <cell r="K6080">
            <v>167</v>
          </cell>
          <cell r="L6080">
            <v>3.1467000000000002E-2</v>
          </cell>
          <cell r="M6080">
            <v>-19</v>
          </cell>
          <cell r="N6080">
            <v>18</v>
          </cell>
          <cell r="O6080">
            <v>1</v>
          </cell>
          <cell r="P6080">
            <v>45.941000000000003</v>
          </cell>
          <cell r="Q6080">
            <v>0</v>
          </cell>
          <cell r="R6080">
            <v>45.941000000000003</v>
          </cell>
        </row>
        <row r="6081">
          <cell r="A6081" t="str">
            <v xml:space="preserve">Фестив.33/1 </v>
          </cell>
          <cell r="B6081" t="str">
            <v xml:space="preserve">Котовского 76/2 склад лит В2 </v>
          </cell>
          <cell r="C6081" t="str">
            <v xml:space="preserve">Прочие </v>
          </cell>
          <cell r="D6081">
            <v>295</v>
          </cell>
          <cell r="E6081">
            <v>2006</v>
          </cell>
          <cell r="F6081">
            <v>2007.43</v>
          </cell>
          <cell r="G6081">
            <v>0.65</v>
          </cell>
          <cell r="H6081">
            <v>1.19</v>
          </cell>
          <cell r="I6081">
            <v>4.5999999999999996</v>
          </cell>
          <cell r="J6081" t="str">
            <v xml:space="preserve"> </v>
          </cell>
          <cell r="K6081">
            <v>167</v>
          </cell>
          <cell r="L6081">
            <v>5.7255E-2</v>
          </cell>
          <cell r="M6081">
            <v>-19</v>
          </cell>
          <cell r="N6081">
            <v>16</v>
          </cell>
          <cell r="O6081">
            <v>1</v>
          </cell>
          <cell r="P6081">
            <v>75.254000000000005</v>
          </cell>
          <cell r="Q6081">
            <v>0</v>
          </cell>
          <cell r="R6081">
            <v>75.254000000000005</v>
          </cell>
        </row>
        <row r="6082">
          <cell r="A6082" t="str">
            <v xml:space="preserve">Фестив.33/1 </v>
          </cell>
          <cell r="B6082" t="str">
            <v xml:space="preserve">Котовского 98 ж/конс </v>
          </cell>
          <cell r="C6082" t="str">
            <v xml:space="preserve">Бюджет </v>
          </cell>
          <cell r="D6082">
            <v>649.45000000000005</v>
          </cell>
          <cell r="E6082">
            <v>0</v>
          </cell>
          <cell r="F6082">
            <v>2922.54</v>
          </cell>
          <cell r="G6082">
            <v>0.37</v>
          </cell>
          <cell r="H6082">
            <v>1.19</v>
          </cell>
          <cell r="I6082">
            <v>4.5999999999999996</v>
          </cell>
          <cell r="J6082" t="str">
            <v xml:space="preserve"> </v>
          </cell>
          <cell r="K6082">
            <v>167</v>
          </cell>
          <cell r="L6082">
            <v>5.33E-2</v>
          </cell>
          <cell r="M6082">
            <v>-19</v>
          </cell>
          <cell r="N6082">
            <v>20</v>
          </cell>
          <cell r="O6082">
            <v>1</v>
          </cell>
          <cell r="P6082">
            <v>84.78</v>
          </cell>
          <cell r="Q6082">
            <v>0</v>
          </cell>
          <cell r="R6082">
            <v>84.78</v>
          </cell>
        </row>
        <row r="6083">
          <cell r="A6083" t="str">
            <v xml:space="preserve">Фестив.33/1 </v>
          </cell>
          <cell r="B6083" t="str">
            <v xml:space="preserve">Гагарина 240 клуб Гагаринец </v>
          </cell>
          <cell r="C6083" t="str">
            <v xml:space="preserve">Бюджет </v>
          </cell>
          <cell r="D6083">
            <v>88</v>
          </cell>
          <cell r="E6083">
            <v>271</v>
          </cell>
          <cell r="F6083">
            <v>271.42</v>
          </cell>
          <cell r="G6083">
            <v>0.65</v>
          </cell>
          <cell r="H6083">
            <v>1.19</v>
          </cell>
          <cell r="I6083">
            <v>4.5999999999999996</v>
          </cell>
          <cell r="J6083" t="str">
            <v xml:space="preserve"> </v>
          </cell>
          <cell r="K6083">
            <v>167</v>
          </cell>
          <cell r="L6083">
            <v>7.6660000000000001E-3</v>
          </cell>
          <cell r="M6083">
            <v>-19</v>
          </cell>
          <cell r="N6083">
            <v>16</v>
          </cell>
          <cell r="O6083">
            <v>1</v>
          </cell>
          <cell r="P6083">
            <v>10.076000000000001</v>
          </cell>
          <cell r="Q6083">
            <v>0</v>
          </cell>
          <cell r="R6083">
            <v>10.076000000000001</v>
          </cell>
        </row>
        <row r="6084">
          <cell r="A6084" t="str">
            <v xml:space="preserve">Фестив.33/1 </v>
          </cell>
          <cell r="B6084" t="str">
            <v xml:space="preserve">Фестивальная 33 парикмах </v>
          </cell>
          <cell r="C6084" t="str">
            <v xml:space="preserve">Прочие </v>
          </cell>
          <cell r="D6084">
            <v>67.8</v>
          </cell>
          <cell r="E6084">
            <v>0</v>
          </cell>
          <cell r="F6084">
            <v>234.12200000000001</v>
          </cell>
          <cell r="G6084">
            <v>0.372</v>
          </cell>
          <cell r="H6084">
            <v>1.19</v>
          </cell>
          <cell r="I6084">
            <v>4.5999999999999996</v>
          </cell>
          <cell r="J6084" t="str">
            <v xml:space="preserve"> </v>
          </cell>
          <cell r="K6084">
            <v>167</v>
          </cell>
          <cell r="L6084">
            <v>4.0400000000000002E-3</v>
          </cell>
          <cell r="M6084">
            <v>-19</v>
          </cell>
          <cell r="N6084">
            <v>18</v>
          </cell>
          <cell r="O6084">
            <v>1</v>
          </cell>
          <cell r="P6084">
            <v>5.899</v>
          </cell>
          <cell r="Q6084">
            <v>0</v>
          </cell>
          <cell r="R6084">
            <v>5.899</v>
          </cell>
        </row>
        <row r="6085">
          <cell r="A6085" t="str">
            <v xml:space="preserve">Фестив.33/1 </v>
          </cell>
          <cell r="B6085" t="str">
            <v xml:space="preserve">Тургенева 123 кв2 нежил.помещ. </v>
          </cell>
          <cell r="C6085" t="str">
            <v xml:space="preserve">Прочие </v>
          </cell>
          <cell r="D6085">
            <v>44.83</v>
          </cell>
          <cell r="E6085">
            <v>0</v>
          </cell>
          <cell r="F6085">
            <v>201.75</v>
          </cell>
          <cell r="G6085">
            <v>0.57999999999999996</v>
          </cell>
          <cell r="H6085">
            <v>1.19</v>
          </cell>
          <cell r="I6085">
            <v>4.5999999999999996</v>
          </cell>
          <cell r="J6085" t="str">
            <v xml:space="preserve"> </v>
          </cell>
          <cell r="K6085">
            <v>167</v>
          </cell>
          <cell r="L6085">
            <v>5.4279999999999997E-3</v>
          </cell>
          <cell r="M6085">
            <v>-19</v>
          </cell>
          <cell r="N6085">
            <v>18</v>
          </cell>
          <cell r="O6085">
            <v>1</v>
          </cell>
          <cell r="P6085">
            <v>7.9240000000000004</v>
          </cell>
          <cell r="Q6085">
            <v>0</v>
          </cell>
          <cell r="R6085">
            <v>7.9240000000000004</v>
          </cell>
        </row>
        <row r="6086">
          <cell r="A6086" t="str">
            <v xml:space="preserve">Фестив.33/1 </v>
          </cell>
          <cell r="B6086" t="str">
            <v xml:space="preserve">Гагарина 135 </v>
          </cell>
          <cell r="C6086" t="str">
            <v xml:space="preserve">Жилзаказчик </v>
          </cell>
          <cell r="D6086">
            <v>3378</v>
          </cell>
          <cell r="E6086">
            <v>5</v>
          </cell>
          <cell r="F6086">
            <v>11939.529</v>
          </cell>
          <cell r="G6086">
            <v>0.376</v>
          </cell>
          <cell r="H6086">
            <v>1.19</v>
          </cell>
          <cell r="I6086">
            <v>4.5999999999999996</v>
          </cell>
          <cell r="J6086" t="str">
            <v xml:space="preserve">5 </v>
          </cell>
          <cell r="K6086">
            <v>167</v>
          </cell>
          <cell r="L6086">
            <v>0.20824299999999998</v>
          </cell>
          <cell r="M6086">
            <v>-19</v>
          </cell>
          <cell r="N6086">
            <v>18</v>
          </cell>
          <cell r="O6086">
            <v>1</v>
          </cell>
          <cell r="P6086">
            <v>304.029</v>
          </cell>
          <cell r="Q6086">
            <v>336.12200000000001</v>
          </cell>
          <cell r="R6086">
            <v>336.12200000000001</v>
          </cell>
        </row>
        <row r="6087">
          <cell r="A6087" t="str">
            <v xml:space="preserve">Фестив.33/1 </v>
          </cell>
          <cell r="B6087" t="str">
            <v xml:space="preserve">Гагарина 137 </v>
          </cell>
          <cell r="C6087" t="str">
            <v xml:space="preserve">Жилзаказчик </v>
          </cell>
          <cell r="D6087">
            <v>3488.6</v>
          </cell>
          <cell r="E6087">
            <v>12241</v>
          </cell>
          <cell r="F6087">
            <v>12236</v>
          </cell>
          <cell r="G6087">
            <v>0.38</v>
          </cell>
          <cell r="H6087">
            <v>1.19</v>
          </cell>
          <cell r="I6087">
            <v>4.5999999999999996</v>
          </cell>
          <cell r="J6087" t="str">
            <v xml:space="preserve">5 </v>
          </cell>
          <cell r="K6087">
            <v>167</v>
          </cell>
          <cell r="L6087">
            <v>0.21454899999999999</v>
          </cell>
          <cell r="M6087">
            <v>-19</v>
          </cell>
          <cell r="N6087">
            <v>18</v>
          </cell>
          <cell r="O6087">
            <v>1</v>
          </cell>
          <cell r="P6087">
            <v>313.23700000000002</v>
          </cell>
          <cell r="Q6087">
            <v>347.12799999999999</v>
          </cell>
          <cell r="R6087">
            <v>347.12799999999999</v>
          </cell>
        </row>
        <row r="6088">
          <cell r="A6088" t="str">
            <v xml:space="preserve">Фестив.33/1 </v>
          </cell>
          <cell r="B6088" t="str">
            <v xml:space="preserve">Гагарина 139 </v>
          </cell>
          <cell r="C6088" t="str">
            <v xml:space="preserve">Жилзаказчик </v>
          </cell>
          <cell r="D6088">
            <v>2520.5</v>
          </cell>
          <cell r="E6088">
            <v>8909</v>
          </cell>
          <cell r="F6088">
            <v>8767.85</v>
          </cell>
          <cell r="G6088">
            <v>0.4</v>
          </cell>
          <cell r="H6088">
            <v>1.19</v>
          </cell>
          <cell r="I6088">
            <v>4.5999999999999996</v>
          </cell>
          <cell r="J6088" t="str">
            <v xml:space="preserve">5 </v>
          </cell>
          <cell r="K6088">
            <v>167</v>
          </cell>
          <cell r="L6088">
            <v>0.15532599999999999</v>
          </cell>
          <cell r="M6088">
            <v>-19</v>
          </cell>
          <cell r="N6088">
            <v>18</v>
          </cell>
          <cell r="O6088">
            <v>1</v>
          </cell>
          <cell r="P6088">
            <v>226.77099999999999</v>
          </cell>
          <cell r="Q6088">
            <v>250.798</v>
          </cell>
          <cell r="R6088">
            <v>250.798</v>
          </cell>
        </row>
        <row r="6089">
          <cell r="A6089" t="str">
            <v xml:space="preserve">Фестив.33/1 </v>
          </cell>
          <cell r="B6089" t="str">
            <v xml:space="preserve">Гагарина 238 </v>
          </cell>
          <cell r="C6089" t="str">
            <v xml:space="preserve">Жилзаказчик </v>
          </cell>
          <cell r="D6089">
            <v>3466.9</v>
          </cell>
          <cell r="E6089">
            <v>12369</v>
          </cell>
          <cell r="F6089">
            <v>12253.66</v>
          </cell>
          <cell r="G6089">
            <v>0.38</v>
          </cell>
          <cell r="H6089">
            <v>1.19</v>
          </cell>
          <cell r="I6089">
            <v>4.5999999999999996</v>
          </cell>
          <cell r="J6089" t="str">
            <v xml:space="preserve">5 </v>
          </cell>
          <cell r="K6089">
            <v>167</v>
          </cell>
          <cell r="L6089">
            <v>0.213722</v>
          </cell>
          <cell r="M6089">
            <v>-19</v>
          </cell>
          <cell r="N6089">
            <v>18</v>
          </cell>
          <cell r="O6089">
            <v>1</v>
          </cell>
          <cell r="P6089">
            <v>312.029</v>
          </cell>
          <cell r="Q6089">
            <v>344.96699999999998</v>
          </cell>
          <cell r="R6089">
            <v>344.96699999999998</v>
          </cell>
        </row>
        <row r="6090">
          <cell r="A6090" t="str">
            <v xml:space="preserve">Фестив.33/1 </v>
          </cell>
          <cell r="B6090" t="str">
            <v xml:space="preserve">Гагарина 240 </v>
          </cell>
          <cell r="C6090" t="str">
            <v xml:space="preserve">Жилзаказчик </v>
          </cell>
          <cell r="D6090">
            <v>3514.8</v>
          </cell>
          <cell r="E6090">
            <v>12283</v>
          </cell>
          <cell r="F6090">
            <v>12278</v>
          </cell>
          <cell r="G6090">
            <v>0.38</v>
          </cell>
          <cell r="H6090">
            <v>1.19</v>
          </cell>
          <cell r="I6090">
            <v>4.5999999999999996</v>
          </cell>
          <cell r="J6090" t="str">
            <v xml:space="preserve">5 </v>
          </cell>
          <cell r="K6090">
            <v>167</v>
          </cell>
          <cell r="L6090">
            <v>0.21471599999999999</v>
          </cell>
          <cell r="M6090">
            <v>-19</v>
          </cell>
          <cell r="N6090">
            <v>18</v>
          </cell>
          <cell r="O6090">
            <v>1</v>
          </cell>
          <cell r="P6090">
            <v>313.48099999999999</v>
          </cell>
          <cell r="Q6090">
            <v>349.73200000000003</v>
          </cell>
          <cell r="R6090">
            <v>349.73200000000003</v>
          </cell>
        </row>
        <row r="6091">
          <cell r="A6091" t="str">
            <v xml:space="preserve">Фестив.33/1 </v>
          </cell>
          <cell r="B6091" t="str">
            <v xml:space="preserve">Гагарина 242 </v>
          </cell>
          <cell r="C6091" t="str">
            <v xml:space="preserve">Жилзаказчик </v>
          </cell>
          <cell r="D6091">
            <v>3492</v>
          </cell>
          <cell r="E6091">
            <v>12195</v>
          </cell>
          <cell r="F6091">
            <v>12190</v>
          </cell>
          <cell r="G6091">
            <v>0.38</v>
          </cell>
          <cell r="H6091">
            <v>1.19</v>
          </cell>
          <cell r="I6091">
            <v>4.5999999999999996</v>
          </cell>
          <cell r="J6091" t="str">
            <v xml:space="preserve">5 </v>
          </cell>
          <cell r="K6091">
            <v>167</v>
          </cell>
          <cell r="L6091">
            <v>0.21374199999999999</v>
          </cell>
          <cell r="M6091">
            <v>-19</v>
          </cell>
          <cell r="N6091">
            <v>18</v>
          </cell>
          <cell r="O6091">
            <v>1</v>
          </cell>
          <cell r="P6091">
            <v>312.05900000000003</v>
          </cell>
          <cell r="Q6091">
            <v>347.46499999999997</v>
          </cell>
          <cell r="R6091">
            <v>347.46499999999997</v>
          </cell>
        </row>
        <row r="6092">
          <cell r="A6092" t="str">
            <v xml:space="preserve">Фестив.33/1 </v>
          </cell>
          <cell r="B6092" t="str">
            <v xml:space="preserve">Гагарина 246 </v>
          </cell>
          <cell r="C6092" t="str">
            <v xml:space="preserve">Жилзаказчик </v>
          </cell>
          <cell r="D6092">
            <v>1826</v>
          </cell>
          <cell r="E6092">
            <v>7326</v>
          </cell>
          <cell r="F6092">
            <v>6890.3</v>
          </cell>
          <cell r="G6092">
            <v>0.42</v>
          </cell>
          <cell r="H6092">
            <v>1.19</v>
          </cell>
          <cell r="I6092">
            <v>4.5999999999999996</v>
          </cell>
          <cell r="J6092" t="str">
            <v xml:space="preserve">5 </v>
          </cell>
          <cell r="K6092">
            <v>167</v>
          </cell>
          <cell r="L6092">
            <v>0.12815199999999999</v>
          </cell>
          <cell r="M6092">
            <v>-19</v>
          </cell>
          <cell r="N6092">
            <v>18</v>
          </cell>
          <cell r="O6092">
            <v>1</v>
          </cell>
          <cell r="P6092">
            <v>187.09800000000001</v>
          </cell>
          <cell r="Q6092">
            <v>181.69300000000001</v>
          </cell>
          <cell r="R6092">
            <v>181.69300000000001</v>
          </cell>
        </row>
        <row r="6093">
          <cell r="A6093" t="str">
            <v xml:space="preserve">Фестив.33/1 </v>
          </cell>
          <cell r="B6093" t="str">
            <v xml:space="preserve">Гагарина 250 </v>
          </cell>
          <cell r="C6093" t="str">
            <v xml:space="preserve">Жилзаказчик </v>
          </cell>
          <cell r="D6093">
            <v>942.5</v>
          </cell>
          <cell r="E6093">
            <v>3933</v>
          </cell>
          <cell r="F6093">
            <v>3930</v>
          </cell>
          <cell r="G6093">
            <v>0.47</v>
          </cell>
          <cell r="H6093">
            <v>1.19</v>
          </cell>
          <cell r="I6093">
            <v>4.5999999999999996</v>
          </cell>
          <cell r="J6093" t="str">
            <v xml:space="preserve">3 </v>
          </cell>
          <cell r="K6093">
            <v>167</v>
          </cell>
          <cell r="L6093">
            <v>8.1775E-2</v>
          </cell>
          <cell r="M6093">
            <v>-19</v>
          </cell>
          <cell r="N6093">
            <v>18</v>
          </cell>
          <cell r="O6093">
            <v>1</v>
          </cell>
          <cell r="P6093">
            <v>119.389</v>
          </cell>
          <cell r="Q6093">
            <v>125.042</v>
          </cell>
          <cell r="R6093">
            <v>125.042</v>
          </cell>
        </row>
        <row r="6094">
          <cell r="A6094" t="str">
            <v xml:space="preserve">Фестив.33/1 </v>
          </cell>
          <cell r="B6094" t="str">
            <v xml:space="preserve">Гагарина 250-А </v>
          </cell>
          <cell r="C6094" t="str">
            <v xml:space="preserve">Жилзаказчик </v>
          </cell>
          <cell r="D6094">
            <v>3375.5</v>
          </cell>
          <cell r="E6094">
            <v>12633</v>
          </cell>
          <cell r="F6094">
            <v>12628</v>
          </cell>
          <cell r="G6094">
            <v>0.37</v>
          </cell>
          <cell r="H6094">
            <v>1.19</v>
          </cell>
          <cell r="I6094">
            <v>4.5999999999999996</v>
          </cell>
          <cell r="J6094" t="str">
            <v xml:space="preserve">5 </v>
          </cell>
          <cell r="K6094">
            <v>167</v>
          </cell>
          <cell r="L6094">
            <v>0.219079</v>
          </cell>
          <cell r="M6094">
            <v>-19</v>
          </cell>
          <cell r="N6094">
            <v>18</v>
          </cell>
          <cell r="O6094">
            <v>1</v>
          </cell>
          <cell r="P6094">
            <v>319.85000000000002</v>
          </cell>
          <cell r="Q6094">
            <v>335.87299999999999</v>
          </cell>
          <cell r="R6094">
            <v>335.87299999999999</v>
          </cell>
        </row>
        <row r="6095">
          <cell r="A6095" t="str">
            <v xml:space="preserve">Фестив.33/1 </v>
          </cell>
          <cell r="B6095" t="str">
            <v xml:space="preserve">Котовского 113/1 </v>
          </cell>
          <cell r="C6095" t="str">
            <v xml:space="preserve">Жилзаказчик </v>
          </cell>
          <cell r="D6095">
            <v>1467.8</v>
          </cell>
          <cell r="E6095">
            <v>5502</v>
          </cell>
          <cell r="F6095">
            <v>5498</v>
          </cell>
          <cell r="G6095">
            <v>0.44</v>
          </cell>
          <cell r="H6095">
            <v>1.19</v>
          </cell>
          <cell r="I6095">
            <v>4.5999999999999996</v>
          </cell>
          <cell r="J6095" t="str">
            <v xml:space="preserve">4 </v>
          </cell>
          <cell r="K6095">
            <v>167</v>
          </cell>
          <cell r="L6095">
            <v>0.10687199999999999</v>
          </cell>
          <cell r="M6095">
            <v>-19</v>
          </cell>
          <cell r="N6095">
            <v>18</v>
          </cell>
          <cell r="O6095">
            <v>1</v>
          </cell>
          <cell r="P6095">
            <v>156.03</v>
          </cell>
          <cell r="Q6095">
            <v>194.73400000000001</v>
          </cell>
          <cell r="R6095">
            <v>194.73400000000001</v>
          </cell>
        </row>
        <row r="6096">
          <cell r="A6096" t="str">
            <v xml:space="preserve">Фестив.33/1 </v>
          </cell>
          <cell r="B6096" t="str">
            <v xml:space="preserve">Котовского 115 </v>
          </cell>
          <cell r="C6096" t="str">
            <v xml:space="preserve">Жилзаказчик </v>
          </cell>
          <cell r="D6096">
            <v>1845.6</v>
          </cell>
          <cell r="E6096">
            <v>7115</v>
          </cell>
          <cell r="F6096">
            <v>7110</v>
          </cell>
          <cell r="G6096">
            <v>0.42</v>
          </cell>
          <cell r="H6096">
            <v>1.19</v>
          </cell>
          <cell r="I6096">
            <v>4.5999999999999996</v>
          </cell>
          <cell r="J6096" t="str">
            <v xml:space="preserve">5 </v>
          </cell>
          <cell r="K6096">
            <v>167</v>
          </cell>
          <cell r="L6096">
            <v>0.13161</v>
          </cell>
          <cell r="M6096">
            <v>-19</v>
          </cell>
          <cell r="N6096">
            <v>18</v>
          </cell>
          <cell r="O6096">
            <v>1</v>
          </cell>
          <cell r="P6096">
            <v>192.14699999999999</v>
          </cell>
          <cell r="Q6096">
            <v>183.64400000000001</v>
          </cell>
          <cell r="R6096">
            <v>183.64400000000001</v>
          </cell>
        </row>
        <row r="6097">
          <cell r="A6097" t="str">
            <v xml:space="preserve">Фестив.33/1 </v>
          </cell>
          <cell r="B6097" t="str">
            <v xml:space="preserve">Котовского 117 </v>
          </cell>
          <cell r="C6097" t="str">
            <v xml:space="preserve">Жилзаказчик </v>
          </cell>
          <cell r="D6097">
            <v>1488.5</v>
          </cell>
          <cell r="E6097">
            <v>8188</v>
          </cell>
          <cell r="F6097">
            <v>5838.69</v>
          </cell>
          <cell r="G6097">
            <v>0.41</v>
          </cell>
          <cell r="H6097">
            <v>1.19</v>
          </cell>
          <cell r="I6097">
            <v>4.5999999999999996</v>
          </cell>
          <cell r="J6097" t="str">
            <v xml:space="preserve">4 </v>
          </cell>
          <cell r="K6097">
            <v>167</v>
          </cell>
          <cell r="L6097">
            <v>0.10524000000000001</v>
          </cell>
          <cell r="M6097">
            <v>-19</v>
          </cell>
          <cell r="N6097">
            <v>18</v>
          </cell>
          <cell r="O6097">
            <v>1</v>
          </cell>
          <cell r="P6097">
            <v>153.648</v>
          </cell>
          <cell r="Q6097">
            <v>197.48099999999999</v>
          </cell>
          <cell r="R6097">
            <v>197.48099999999999</v>
          </cell>
        </row>
        <row r="6098">
          <cell r="A6098" t="str">
            <v xml:space="preserve">Фестив.33/1 </v>
          </cell>
          <cell r="B6098" t="str">
            <v xml:space="preserve">Котовского 123 </v>
          </cell>
          <cell r="C6098" t="str">
            <v xml:space="preserve">Жилзаказчик </v>
          </cell>
          <cell r="D6098">
            <v>3155.8</v>
          </cell>
          <cell r="E6098">
            <v>11924</v>
          </cell>
          <cell r="F6098">
            <v>11919</v>
          </cell>
          <cell r="G6098">
            <v>0.38</v>
          </cell>
          <cell r="H6098">
            <v>1.19</v>
          </cell>
          <cell r="I6098">
            <v>4.5999999999999996</v>
          </cell>
          <cell r="J6098" t="str">
            <v xml:space="preserve">5 </v>
          </cell>
          <cell r="K6098">
            <v>167</v>
          </cell>
          <cell r="L6098">
            <v>0.21009599999999998</v>
          </cell>
          <cell r="M6098">
            <v>-19</v>
          </cell>
          <cell r="N6098">
            <v>18</v>
          </cell>
          <cell r="O6098">
            <v>1</v>
          </cell>
          <cell r="P6098">
            <v>306.73599999999999</v>
          </cell>
          <cell r="Q6098">
            <v>314.01</v>
          </cell>
          <cell r="R6098">
            <v>314.01</v>
          </cell>
        </row>
        <row r="6099">
          <cell r="A6099" t="str">
            <v xml:space="preserve">Фестив.33/1 </v>
          </cell>
          <cell r="B6099" t="str">
            <v xml:space="preserve">Котовского 84 </v>
          </cell>
          <cell r="C6099" t="str">
            <v xml:space="preserve">Жилзаказчик </v>
          </cell>
          <cell r="D6099">
            <v>1466</v>
          </cell>
          <cell r="E6099">
            <v>5386</v>
          </cell>
          <cell r="F6099">
            <v>5382</v>
          </cell>
          <cell r="G6099">
            <v>0.44</v>
          </cell>
          <cell r="H6099">
            <v>1.19</v>
          </cell>
          <cell r="I6099">
            <v>4.5999999999999996</v>
          </cell>
          <cell r="J6099" t="str">
            <v xml:space="preserve">4 </v>
          </cell>
          <cell r="K6099">
            <v>167</v>
          </cell>
          <cell r="L6099">
            <v>0.10509299999999999</v>
          </cell>
          <cell r="M6099">
            <v>-19</v>
          </cell>
          <cell r="N6099">
            <v>18</v>
          </cell>
          <cell r="O6099">
            <v>1</v>
          </cell>
          <cell r="P6099">
            <v>153.43299999999999</v>
          </cell>
          <cell r="Q6099">
            <v>194.49600000000001</v>
          </cell>
          <cell r="R6099">
            <v>194.49600000000001</v>
          </cell>
        </row>
        <row r="6100">
          <cell r="A6100" t="str">
            <v xml:space="preserve">Фестив.33/1 </v>
          </cell>
          <cell r="B6100" t="str">
            <v xml:space="preserve">Котовского 86 </v>
          </cell>
          <cell r="C6100" t="str">
            <v xml:space="preserve">Жилзаказчик </v>
          </cell>
          <cell r="D6100">
            <v>1239.0999999999999</v>
          </cell>
          <cell r="E6100">
            <v>5273</v>
          </cell>
          <cell r="F6100">
            <v>4511.99</v>
          </cell>
          <cell r="G6100">
            <v>0.45</v>
          </cell>
          <cell r="H6100">
            <v>1.19</v>
          </cell>
          <cell r="I6100">
            <v>4.5999999999999996</v>
          </cell>
          <cell r="J6100" t="str">
            <v xml:space="preserve">4 </v>
          </cell>
          <cell r="K6100">
            <v>167</v>
          </cell>
          <cell r="L6100">
            <v>8.8701999999999989E-2</v>
          </cell>
          <cell r="M6100">
            <v>-19</v>
          </cell>
          <cell r="N6100">
            <v>18</v>
          </cell>
          <cell r="O6100">
            <v>1</v>
          </cell>
          <cell r="P6100">
            <v>129.50200000000001</v>
          </cell>
          <cell r="Q6100">
            <v>164.39099999999999</v>
          </cell>
          <cell r="R6100">
            <v>164.39099999999999</v>
          </cell>
        </row>
        <row r="6101">
          <cell r="A6101" t="str">
            <v xml:space="preserve">Фестив.33/1 </v>
          </cell>
          <cell r="B6101" t="str">
            <v xml:space="preserve">Котовского 98 </v>
          </cell>
          <cell r="C6101" t="str">
            <v xml:space="preserve">Жилзаказчик </v>
          </cell>
          <cell r="D6101">
            <v>2604.1</v>
          </cell>
          <cell r="E6101">
            <v>12661</v>
          </cell>
          <cell r="F6101">
            <v>9918.2000000000007</v>
          </cell>
          <cell r="G6101">
            <v>0.37</v>
          </cell>
          <cell r="H6101">
            <v>1.19</v>
          </cell>
          <cell r="I6101">
            <v>4.5999999999999996</v>
          </cell>
          <cell r="J6101" t="str">
            <v xml:space="preserve">5 </v>
          </cell>
          <cell r="K6101">
            <v>167</v>
          </cell>
          <cell r="L6101">
            <v>0.17160799999999998</v>
          </cell>
          <cell r="M6101">
            <v>-19</v>
          </cell>
          <cell r="N6101">
            <v>18</v>
          </cell>
          <cell r="O6101">
            <v>1</v>
          </cell>
          <cell r="P6101">
            <v>250.54400000000001</v>
          </cell>
          <cell r="Q6101">
            <v>259.11700000000002</v>
          </cell>
          <cell r="R6101">
            <v>259.11700000000002</v>
          </cell>
        </row>
        <row r="6102">
          <cell r="A6102" t="str">
            <v xml:space="preserve">Фестив.33/1 </v>
          </cell>
          <cell r="B6102" t="str">
            <v xml:space="preserve">Парковая 1 </v>
          </cell>
          <cell r="C6102" t="str">
            <v xml:space="preserve">Жилзаказчик </v>
          </cell>
          <cell r="D6102">
            <v>615</v>
          </cell>
          <cell r="E6102">
            <v>3</v>
          </cell>
          <cell r="F6102">
            <v>2341.7599999999998</v>
          </cell>
          <cell r="G6102">
            <v>0.53</v>
          </cell>
          <cell r="H6102">
            <v>1.19</v>
          </cell>
          <cell r="I6102">
            <v>4.5999999999999996</v>
          </cell>
          <cell r="J6102" t="str">
            <v xml:space="preserve">3 </v>
          </cell>
          <cell r="K6102">
            <v>167</v>
          </cell>
          <cell r="L6102">
            <v>5.4519999999999999E-2</v>
          </cell>
          <cell r="M6102">
            <v>-19</v>
          </cell>
          <cell r="N6102">
            <v>18</v>
          </cell>
          <cell r="O6102">
            <v>1</v>
          </cell>
          <cell r="P6102">
            <v>73.206000000000003</v>
          </cell>
          <cell r="Q6102">
            <v>74.03</v>
          </cell>
          <cell r="R6102">
            <v>74.03</v>
          </cell>
        </row>
        <row r="6103">
          <cell r="A6103" t="str">
            <v xml:space="preserve">Фестив.33/1 </v>
          </cell>
          <cell r="B6103" t="str">
            <v xml:space="preserve">Парковая 11 </v>
          </cell>
          <cell r="C6103" t="str">
            <v xml:space="preserve">Жилзаказчик </v>
          </cell>
          <cell r="D6103">
            <v>2724.8</v>
          </cell>
          <cell r="E6103">
            <v>9511</v>
          </cell>
          <cell r="F6103">
            <v>9506</v>
          </cell>
          <cell r="G6103">
            <v>0.4</v>
          </cell>
          <cell r="H6103">
            <v>1.19</v>
          </cell>
          <cell r="I6103">
            <v>4.5999999999999996</v>
          </cell>
          <cell r="J6103" t="str">
            <v xml:space="preserve">5 </v>
          </cell>
          <cell r="K6103">
            <v>167</v>
          </cell>
          <cell r="L6103">
            <v>0.174177</v>
          </cell>
          <cell r="M6103">
            <v>-19</v>
          </cell>
          <cell r="N6103">
            <v>18</v>
          </cell>
          <cell r="O6103">
            <v>1</v>
          </cell>
          <cell r="P6103">
            <v>254.29499999999999</v>
          </cell>
          <cell r="Q6103">
            <v>271.125</v>
          </cell>
          <cell r="R6103">
            <v>271.125</v>
          </cell>
        </row>
        <row r="6104">
          <cell r="A6104" t="str">
            <v xml:space="preserve">Фестив.33/1 </v>
          </cell>
          <cell r="B6104" t="str">
            <v xml:space="preserve">Парковая 2 </v>
          </cell>
          <cell r="C6104" t="str">
            <v xml:space="preserve">Жилзаказчик </v>
          </cell>
          <cell r="D6104">
            <v>558.20000000000005</v>
          </cell>
          <cell r="E6104">
            <v>2468</v>
          </cell>
          <cell r="F6104">
            <v>2465</v>
          </cell>
          <cell r="G6104">
            <v>0.52</v>
          </cell>
          <cell r="H6104">
            <v>1.19</v>
          </cell>
          <cell r="I6104">
            <v>4.5999999999999996</v>
          </cell>
          <cell r="J6104" t="str">
            <v xml:space="preserve">3 </v>
          </cell>
          <cell r="K6104">
            <v>167</v>
          </cell>
          <cell r="L6104">
            <v>5.6735999999999995E-2</v>
          </cell>
          <cell r="M6104">
            <v>-19</v>
          </cell>
          <cell r="N6104">
            <v>18</v>
          </cell>
          <cell r="O6104">
            <v>1</v>
          </cell>
          <cell r="P6104">
            <v>82.834000000000003</v>
          </cell>
          <cell r="Q6104">
            <v>74.058000000000007</v>
          </cell>
          <cell r="R6104">
            <v>74.058000000000007</v>
          </cell>
        </row>
        <row r="6105">
          <cell r="A6105" t="str">
            <v xml:space="preserve">Фестив.33/1 </v>
          </cell>
          <cell r="B6105" t="str">
            <v xml:space="preserve">Парковая 4 </v>
          </cell>
          <cell r="C6105" t="str">
            <v xml:space="preserve">Жилзаказчик </v>
          </cell>
          <cell r="D6105">
            <v>914</v>
          </cell>
          <cell r="E6105">
            <v>4315</v>
          </cell>
          <cell r="F6105">
            <v>4312</v>
          </cell>
          <cell r="G6105">
            <v>0.46</v>
          </cell>
          <cell r="H6105">
            <v>1.19</v>
          </cell>
          <cell r="I6105">
            <v>4.5999999999999996</v>
          </cell>
          <cell r="J6105" t="str">
            <v xml:space="preserve">3 </v>
          </cell>
          <cell r="K6105">
            <v>167</v>
          </cell>
          <cell r="L6105">
            <v>8.839000000000001E-2</v>
          </cell>
          <cell r="M6105">
            <v>-19</v>
          </cell>
          <cell r="N6105">
            <v>18</v>
          </cell>
          <cell r="O6105">
            <v>1</v>
          </cell>
          <cell r="P6105">
            <v>129.04599999999999</v>
          </cell>
          <cell r="Q6105">
            <v>121.261</v>
          </cell>
          <cell r="R6105">
            <v>121.261</v>
          </cell>
        </row>
        <row r="6106">
          <cell r="A6106" t="str">
            <v xml:space="preserve">Фестив.33/1 </v>
          </cell>
          <cell r="B6106" t="str">
            <v xml:space="preserve">Парковая 7/1 </v>
          </cell>
          <cell r="C6106" t="str">
            <v xml:space="preserve">Жилзаказчик </v>
          </cell>
          <cell r="D6106">
            <v>4162.6000000000004</v>
          </cell>
          <cell r="E6106">
            <v>20248</v>
          </cell>
          <cell r="F6106">
            <v>20112.439999999999</v>
          </cell>
          <cell r="G6106">
            <v>0.37</v>
          </cell>
          <cell r="H6106">
            <v>1.19</v>
          </cell>
          <cell r="I6106">
            <v>4.5999999999999996</v>
          </cell>
          <cell r="J6106" t="str">
            <v xml:space="preserve">9 </v>
          </cell>
          <cell r="K6106">
            <v>167</v>
          </cell>
          <cell r="L6106">
            <v>0.34519299999999997</v>
          </cell>
          <cell r="M6106">
            <v>-19</v>
          </cell>
          <cell r="N6106">
            <v>18</v>
          </cell>
          <cell r="O6106">
            <v>1</v>
          </cell>
          <cell r="P6106">
            <v>503.97399999999999</v>
          </cell>
          <cell r="Q6106">
            <v>414.19299999999998</v>
          </cell>
          <cell r="R6106">
            <v>414.19299999999998</v>
          </cell>
        </row>
        <row r="6107">
          <cell r="A6107" t="str">
            <v xml:space="preserve">Фестив.33/1 </v>
          </cell>
          <cell r="B6107" t="str">
            <v xml:space="preserve">Парковая 9 цо </v>
          </cell>
          <cell r="C6107" t="str">
            <v xml:space="preserve">Жилзаказчик </v>
          </cell>
          <cell r="D6107">
            <v>4334.8</v>
          </cell>
          <cell r="E6107">
            <v>84</v>
          </cell>
          <cell r="F6107">
            <v>14602.68</v>
          </cell>
          <cell r="G6107">
            <v>0.37</v>
          </cell>
          <cell r="H6107">
            <v>1.19</v>
          </cell>
          <cell r="I6107">
            <v>4.5999999999999996</v>
          </cell>
          <cell r="J6107" t="str">
            <v xml:space="preserve">5 </v>
          </cell>
          <cell r="K6107">
            <v>167</v>
          </cell>
          <cell r="L6107">
            <v>0.25062799999999996</v>
          </cell>
          <cell r="M6107">
            <v>-19</v>
          </cell>
          <cell r="N6107">
            <v>18</v>
          </cell>
          <cell r="O6107">
            <v>1</v>
          </cell>
          <cell r="P6107">
            <v>365.91</v>
          </cell>
          <cell r="Q6107">
            <v>431.32499999999999</v>
          </cell>
          <cell r="R6107">
            <v>431.32499999999999</v>
          </cell>
        </row>
        <row r="6108">
          <cell r="A6108" t="str">
            <v xml:space="preserve">Фестив.33/1 </v>
          </cell>
          <cell r="B6108" t="str">
            <v xml:space="preserve">Тургенева 110 </v>
          </cell>
          <cell r="C6108" t="str">
            <v xml:space="preserve">Жилзаказчик </v>
          </cell>
          <cell r="D6108">
            <v>1492.6</v>
          </cell>
          <cell r="E6108">
            <v>10239</v>
          </cell>
          <cell r="F6108">
            <v>7873.02</v>
          </cell>
          <cell r="G6108">
            <v>0.39</v>
          </cell>
          <cell r="H6108">
            <v>1.19</v>
          </cell>
          <cell r="I6108">
            <v>4.5999999999999996</v>
          </cell>
          <cell r="J6108" t="str">
            <v xml:space="preserve">4 </v>
          </cell>
          <cell r="K6108">
            <v>167</v>
          </cell>
          <cell r="L6108">
            <v>0.13495199999999999</v>
          </cell>
          <cell r="M6108">
            <v>-19</v>
          </cell>
          <cell r="N6108">
            <v>18</v>
          </cell>
          <cell r="O6108">
            <v>1</v>
          </cell>
          <cell r="P6108">
            <v>197.02600000000001</v>
          </cell>
          <cell r="Q6108">
            <v>198.023</v>
          </cell>
          <cell r="R6108">
            <v>198.023</v>
          </cell>
        </row>
        <row r="6109">
          <cell r="A6109" t="str">
            <v xml:space="preserve">Фестив.33/1 </v>
          </cell>
          <cell r="B6109" t="str">
            <v xml:space="preserve">Тургенева 112 </v>
          </cell>
          <cell r="C6109" t="str">
            <v xml:space="preserve">Жилзаказчик </v>
          </cell>
          <cell r="D6109">
            <v>3399.8</v>
          </cell>
          <cell r="E6109">
            <v>12283</v>
          </cell>
          <cell r="F6109">
            <v>11816.15</v>
          </cell>
          <cell r="G6109">
            <v>0.38</v>
          </cell>
          <cell r="H6109">
            <v>1.19</v>
          </cell>
          <cell r="I6109">
            <v>4.5999999999999996</v>
          </cell>
          <cell r="J6109" t="str">
            <v xml:space="preserve">5 </v>
          </cell>
          <cell r="K6109">
            <v>167</v>
          </cell>
          <cell r="L6109">
            <v>0.20663899999999999</v>
          </cell>
          <cell r="M6109">
            <v>-19</v>
          </cell>
          <cell r="N6109">
            <v>18</v>
          </cell>
          <cell r="O6109">
            <v>1</v>
          </cell>
          <cell r="P6109">
            <v>301.68799999999999</v>
          </cell>
          <cell r="Q6109">
            <v>338.28899999999999</v>
          </cell>
          <cell r="R6109">
            <v>338.28899999999999</v>
          </cell>
        </row>
        <row r="6110">
          <cell r="A6110" t="str">
            <v xml:space="preserve">Фестив.33/1 </v>
          </cell>
          <cell r="B6110" t="str">
            <v xml:space="preserve">Тургенева 113 общ. </v>
          </cell>
          <cell r="C6110" t="str">
            <v xml:space="preserve">Жилзаказчик </v>
          </cell>
          <cell r="D6110">
            <v>315.2</v>
          </cell>
          <cell r="E6110">
            <v>1537</v>
          </cell>
          <cell r="F6110">
            <v>1535</v>
          </cell>
          <cell r="G6110">
            <v>0.57000000000000006</v>
          </cell>
          <cell r="H6110">
            <v>1.19</v>
          </cell>
          <cell r="I6110">
            <v>4.5999999999999996</v>
          </cell>
          <cell r="J6110" t="str">
            <v xml:space="preserve">2 </v>
          </cell>
          <cell r="K6110">
            <v>167</v>
          </cell>
          <cell r="L6110">
            <v>3.8415999999999999E-2</v>
          </cell>
          <cell r="M6110">
            <v>-19</v>
          </cell>
          <cell r="N6110">
            <v>18</v>
          </cell>
          <cell r="O6110">
            <v>1</v>
          </cell>
          <cell r="P6110">
            <v>56.085999999999999</v>
          </cell>
          <cell r="Q6110">
            <v>41.819000000000003</v>
          </cell>
          <cell r="R6110">
            <v>41.819000000000003</v>
          </cell>
        </row>
        <row r="6111">
          <cell r="A6111" t="str">
            <v xml:space="preserve">Фестив.33/1 </v>
          </cell>
          <cell r="B6111" t="str">
            <v xml:space="preserve">Тургенева 115 </v>
          </cell>
          <cell r="C6111" t="str">
            <v xml:space="preserve">Жилзаказчик </v>
          </cell>
          <cell r="D6111">
            <v>370.3</v>
          </cell>
          <cell r="E6111">
            <v>1558</v>
          </cell>
          <cell r="F6111">
            <v>1556</v>
          </cell>
          <cell r="G6111">
            <v>0.56000000000000005</v>
          </cell>
          <cell r="H6111">
            <v>1.19</v>
          </cell>
          <cell r="I6111">
            <v>4.5999999999999996</v>
          </cell>
          <cell r="J6111" t="str">
            <v xml:space="preserve">2 </v>
          </cell>
          <cell r="K6111">
            <v>167</v>
          </cell>
          <cell r="L6111">
            <v>4.0708000000000001E-2</v>
          </cell>
          <cell r="M6111">
            <v>-19</v>
          </cell>
          <cell r="N6111">
            <v>18</v>
          </cell>
          <cell r="O6111">
            <v>1</v>
          </cell>
          <cell r="P6111">
            <v>59.433999999999997</v>
          </cell>
          <cell r="Q6111">
            <v>49.127000000000002</v>
          </cell>
          <cell r="R6111">
            <v>49.127000000000002</v>
          </cell>
        </row>
        <row r="6112">
          <cell r="A6112" t="str">
            <v xml:space="preserve">Фестив.33/1 </v>
          </cell>
          <cell r="B6112" t="str">
            <v xml:space="preserve">Тургенева 117 </v>
          </cell>
          <cell r="C6112" t="str">
            <v xml:space="preserve">Жилзаказчик </v>
          </cell>
          <cell r="D6112">
            <v>265.89999999999998</v>
          </cell>
          <cell r="E6112">
            <v>1552</v>
          </cell>
          <cell r="F6112">
            <v>1157.32</v>
          </cell>
          <cell r="G6112">
            <v>0.57000000000000006</v>
          </cell>
          <cell r="H6112">
            <v>1.19</v>
          </cell>
          <cell r="I6112">
            <v>4.5999999999999996</v>
          </cell>
          <cell r="J6112" t="str">
            <v xml:space="preserve">2 </v>
          </cell>
          <cell r="K6112">
            <v>167</v>
          </cell>
          <cell r="L6112">
            <v>3.0331999999999998E-2</v>
          </cell>
          <cell r="M6112">
            <v>-19</v>
          </cell>
          <cell r="N6112">
            <v>18</v>
          </cell>
          <cell r="O6112">
            <v>1</v>
          </cell>
          <cell r="P6112">
            <v>44.283999999999999</v>
          </cell>
          <cell r="Q6112">
            <v>35.279000000000003</v>
          </cell>
          <cell r="R6112">
            <v>35.279000000000003</v>
          </cell>
        </row>
        <row r="6113">
          <cell r="A6113" t="str">
            <v xml:space="preserve">Фестив.33/1 </v>
          </cell>
          <cell r="B6113" t="str">
            <v xml:space="preserve">Тургенева 121 </v>
          </cell>
          <cell r="C6113" t="str">
            <v xml:space="preserve">Жилзаказчик </v>
          </cell>
          <cell r="D6113">
            <v>278.2</v>
          </cell>
          <cell r="E6113">
            <v>1556</v>
          </cell>
          <cell r="F6113">
            <v>1388.95</v>
          </cell>
          <cell r="G6113">
            <v>0.47</v>
          </cell>
          <cell r="H6113">
            <v>1.19</v>
          </cell>
          <cell r="I6113">
            <v>4.5999999999999996</v>
          </cell>
          <cell r="J6113" t="str">
            <v xml:space="preserve">2 </v>
          </cell>
          <cell r="K6113">
            <v>167</v>
          </cell>
          <cell r="L6113">
            <v>3.0088E-2</v>
          </cell>
          <cell r="M6113">
            <v>-19</v>
          </cell>
          <cell r="N6113">
            <v>18</v>
          </cell>
          <cell r="O6113">
            <v>1</v>
          </cell>
          <cell r="P6113">
            <v>43.927</v>
          </cell>
          <cell r="Q6113">
            <v>36.909999999999997</v>
          </cell>
          <cell r="R6113">
            <v>36.909999999999997</v>
          </cell>
        </row>
        <row r="6114">
          <cell r="A6114" t="str">
            <v xml:space="preserve">Фестив.33/1 </v>
          </cell>
          <cell r="B6114" t="str">
            <v xml:space="preserve">Тургенева 122 </v>
          </cell>
          <cell r="C6114" t="str">
            <v xml:space="preserve">Жилзаказчик </v>
          </cell>
          <cell r="D6114">
            <v>2550.4</v>
          </cell>
          <cell r="E6114">
            <v>12131</v>
          </cell>
          <cell r="F6114">
            <v>9968.73</v>
          </cell>
          <cell r="G6114">
            <v>0.38</v>
          </cell>
          <cell r="H6114">
            <v>1.19</v>
          </cell>
          <cell r="I6114">
            <v>4.5999999999999996</v>
          </cell>
          <cell r="J6114" t="str">
            <v xml:space="preserve">5 </v>
          </cell>
          <cell r="K6114">
            <v>167</v>
          </cell>
          <cell r="L6114">
            <v>0.166911</v>
          </cell>
          <cell r="M6114">
            <v>-19</v>
          </cell>
          <cell r="N6114">
            <v>18</v>
          </cell>
          <cell r="O6114">
            <v>1</v>
          </cell>
          <cell r="P6114">
            <v>243.685</v>
          </cell>
          <cell r="Q6114">
            <v>253.77199999999999</v>
          </cell>
          <cell r="R6114">
            <v>253.77199999999999</v>
          </cell>
        </row>
        <row r="6115">
          <cell r="A6115" t="str">
            <v xml:space="preserve">Фестив.33/1 </v>
          </cell>
          <cell r="B6115" t="str">
            <v xml:space="preserve">Тургенева 123 </v>
          </cell>
          <cell r="C6115" t="str">
            <v xml:space="preserve">Жилзаказчик </v>
          </cell>
          <cell r="D6115">
            <v>260.7</v>
          </cell>
          <cell r="E6115">
            <v>1448</v>
          </cell>
          <cell r="F6115">
            <v>1082.83</v>
          </cell>
          <cell r="G6115">
            <v>0.57999999999999996</v>
          </cell>
          <cell r="H6115">
            <v>1.19</v>
          </cell>
          <cell r="I6115">
            <v>4.5999999999999996</v>
          </cell>
          <cell r="J6115" t="str">
            <v xml:space="preserve">2 </v>
          </cell>
          <cell r="K6115">
            <v>167</v>
          </cell>
          <cell r="L6115">
            <v>2.8881999999999998E-2</v>
          </cell>
          <cell r="M6115">
            <v>-19</v>
          </cell>
          <cell r="N6115">
            <v>18</v>
          </cell>
          <cell r="O6115">
            <v>1</v>
          </cell>
          <cell r="P6115">
            <v>42.167999999999999</v>
          </cell>
          <cell r="Q6115">
            <v>34.588000000000001</v>
          </cell>
          <cell r="R6115">
            <v>34.588000000000001</v>
          </cell>
        </row>
        <row r="6116">
          <cell r="A6116" t="str">
            <v xml:space="preserve">Фестив.33/1 </v>
          </cell>
          <cell r="B6116" t="str">
            <v xml:space="preserve">Тургенева 126 общ. </v>
          </cell>
          <cell r="C6116" t="str">
            <v xml:space="preserve">Жилзаказчик </v>
          </cell>
          <cell r="D6116">
            <v>3314.5</v>
          </cell>
          <cell r="E6116">
            <v>13802</v>
          </cell>
          <cell r="F6116">
            <v>13797</v>
          </cell>
          <cell r="G6116">
            <v>0.37</v>
          </cell>
          <cell r="H6116">
            <v>1.19</v>
          </cell>
          <cell r="I6116">
            <v>4.5999999999999996</v>
          </cell>
          <cell r="J6116" t="str">
            <v xml:space="preserve">5 </v>
          </cell>
          <cell r="K6116">
            <v>167</v>
          </cell>
          <cell r="L6116">
            <v>0.23680000000000001</v>
          </cell>
          <cell r="M6116">
            <v>-19</v>
          </cell>
          <cell r="N6116">
            <v>18</v>
          </cell>
          <cell r="O6116">
            <v>1</v>
          </cell>
          <cell r="P6116">
            <v>345.72300000000001</v>
          </cell>
          <cell r="Q6116">
            <v>329.80399999999997</v>
          </cell>
          <cell r="R6116">
            <v>329.80399999999997</v>
          </cell>
        </row>
        <row r="6117">
          <cell r="A6117" t="str">
            <v xml:space="preserve">Фестив.33/1 </v>
          </cell>
          <cell r="B6117" t="str">
            <v xml:space="preserve">Тургенева 130 </v>
          </cell>
          <cell r="C6117" t="str">
            <v xml:space="preserve">Жилзаказчик </v>
          </cell>
          <cell r="D6117">
            <v>3178</v>
          </cell>
          <cell r="E6117">
            <v>12186</v>
          </cell>
          <cell r="F6117">
            <v>12181</v>
          </cell>
          <cell r="G6117">
            <v>0.38</v>
          </cell>
          <cell r="H6117">
            <v>1.19</v>
          </cell>
          <cell r="I6117">
            <v>4.5999999999999996</v>
          </cell>
          <cell r="J6117" t="str">
            <v xml:space="preserve">5 </v>
          </cell>
          <cell r="K6117">
            <v>167</v>
          </cell>
          <cell r="L6117">
            <v>0.213585</v>
          </cell>
          <cell r="M6117">
            <v>-19</v>
          </cell>
          <cell r="N6117">
            <v>18</v>
          </cell>
          <cell r="O6117">
            <v>1</v>
          </cell>
          <cell r="P6117">
            <v>311.83</v>
          </cell>
          <cell r="Q6117">
            <v>316.221</v>
          </cell>
          <cell r="R6117">
            <v>316.221</v>
          </cell>
        </row>
        <row r="6118">
          <cell r="A6118" t="str">
            <v xml:space="preserve">Фестив.33/1 </v>
          </cell>
          <cell r="B6118" t="str">
            <v xml:space="preserve">Фестивальная 33 </v>
          </cell>
          <cell r="C6118" t="str">
            <v xml:space="preserve">Жилзаказчик </v>
          </cell>
          <cell r="D6118">
            <v>2661.8</v>
          </cell>
          <cell r="E6118">
            <v>12780</v>
          </cell>
          <cell r="F6118">
            <v>12543</v>
          </cell>
          <cell r="G6118">
            <v>0.37</v>
          </cell>
          <cell r="H6118">
            <v>1.19</v>
          </cell>
          <cell r="I6118">
            <v>4.5999999999999996</v>
          </cell>
          <cell r="J6118" t="str">
            <v xml:space="preserve">9 </v>
          </cell>
          <cell r="K6118">
            <v>167</v>
          </cell>
          <cell r="L6118">
            <v>0.21644099999999999</v>
          </cell>
          <cell r="M6118">
            <v>-19</v>
          </cell>
          <cell r="N6118">
            <v>18</v>
          </cell>
          <cell r="O6118">
            <v>1</v>
          </cell>
          <cell r="P6118">
            <v>316</v>
          </cell>
          <cell r="Q6118">
            <v>264.85599999999999</v>
          </cell>
          <cell r="R6118">
            <v>264.85599999999999</v>
          </cell>
        </row>
        <row r="6119">
          <cell r="A6119" t="str">
            <v xml:space="preserve">Фестив.33/1 </v>
          </cell>
          <cell r="B6119" t="str">
            <v xml:space="preserve">Фестивальная 35 </v>
          </cell>
          <cell r="C6119" t="str">
            <v xml:space="preserve">Жилзаказчик </v>
          </cell>
          <cell r="D6119">
            <v>2731.5</v>
          </cell>
          <cell r="E6119">
            <v>12659</v>
          </cell>
          <cell r="F6119">
            <v>12650</v>
          </cell>
          <cell r="G6119">
            <v>0.37</v>
          </cell>
          <cell r="H6119">
            <v>1.19</v>
          </cell>
          <cell r="I6119">
            <v>4.5999999999999996</v>
          </cell>
          <cell r="J6119" t="str">
            <v xml:space="preserve">9 </v>
          </cell>
          <cell r="K6119">
            <v>167</v>
          </cell>
          <cell r="L6119">
            <v>0.21887399999999999</v>
          </cell>
          <cell r="M6119">
            <v>-19</v>
          </cell>
          <cell r="N6119">
            <v>18</v>
          </cell>
          <cell r="O6119">
            <v>1</v>
          </cell>
          <cell r="P6119">
            <v>319.55200000000002</v>
          </cell>
          <cell r="Q6119">
            <v>271.79300000000001</v>
          </cell>
          <cell r="R6119">
            <v>271.79300000000001</v>
          </cell>
        </row>
        <row r="6120">
          <cell r="A6120" t="str">
            <v xml:space="preserve">Фестив.33/1 </v>
          </cell>
          <cell r="B6120" t="str">
            <v xml:space="preserve">Фестивальная 37 </v>
          </cell>
          <cell r="C6120" t="str">
            <v xml:space="preserve">Жилзаказчик </v>
          </cell>
          <cell r="D6120">
            <v>2647.7</v>
          </cell>
          <cell r="E6120">
            <v>13146</v>
          </cell>
          <cell r="F6120">
            <v>12431.48</v>
          </cell>
          <cell r="G6120">
            <v>0.37</v>
          </cell>
          <cell r="H6120">
            <v>1.19</v>
          </cell>
          <cell r="I6120">
            <v>4.5999999999999996</v>
          </cell>
          <cell r="J6120" t="str">
            <v xml:space="preserve">9 </v>
          </cell>
          <cell r="K6120">
            <v>167</v>
          </cell>
          <cell r="L6120">
            <v>0.213363</v>
          </cell>
          <cell r="M6120">
            <v>-19</v>
          </cell>
          <cell r="N6120">
            <v>18</v>
          </cell>
          <cell r="O6120">
            <v>1</v>
          </cell>
          <cell r="P6120">
            <v>311.50599999999997</v>
          </cell>
          <cell r="Q6120">
            <v>263.45699999999999</v>
          </cell>
          <cell r="R6120">
            <v>263.45699999999999</v>
          </cell>
        </row>
        <row r="6121">
          <cell r="A6121" t="str">
            <v xml:space="preserve">Фестив.33/1 </v>
          </cell>
          <cell r="B6121" t="str">
            <v xml:space="preserve">Фестивальная 38 </v>
          </cell>
          <cell r="C6121" t="str">
            <v xml:space="preserve">Жилзаказчик </v>
          </cell>
          <cell r="D6121">
            <v>2572.6</v>
          </cell>
          <cell r="E6121">
            <v>8879</v>
          </cell>
          <cell r="F6121">
            <v>8874</v>
          </cell>
          <cell r="G6121">
            <v>0.4</v>
          </cell>
          <cell r="H6121">
            <v>1.19</v>
          </cell>
          <cell r="I6121">
            <v>4.5999999999999996</v>
          </cell>
          <cell r="J6121" t="str">
            <v xml:space="preserve">5 </v>
          </cell>
          <cell r="K6121">
            <v>167</v>
          </cell>
          <cell r="L6121">
            <v>0.15720599999999998</v>
          </cell>
          <cell r="M6121">
            <v>-19</v>
          </cell>
          <cell r="N6121">
            <v>18</v>
          </cell>
          <cell r="O6121">
            <v>1</v>
          </cell>
          <cell r="P6121">
            <v>229.518</v>
          </cell>
          <cell r="Q6121">
            <v>255.983</v>
          </cell>
          <cell r="R6121">
            <v>255.983</v>
          </cell>
        </row>
        <row r="6122">
          <cell r="A6122" t="str">
            <v xml:space="preserve">Фестив.33/1 </v>
          </cell>
          <cell r="B6122" t="str">
            <v xml:space="preserve">Фестивальная 40 </v>
          </cell>
          <cell r="C6122" t="str">
            <v xml:space="preserve">Жилзаказчик </v>
          </cell>
          <cell r="D6122">
            <v>1462</v>
          </cell>
          <cell r="E6122">
            <v>5523</v>
          </cell>
          <cell r="F6122">
            <v>5519</v>
          </cell>
          <cell r="G6122">
            <v>0.44</v>
          </cell>
          <cell r="H6122">
            <v>1.19</v>
          </cell>
          <cell r="I6122">
            <v>4.5999999999999996</v>
          </cell>
          <cell r="J6122" t="str">
            <v xml:space="preserve">4 </v>
          </cell>
          <cell r="K6122">
            <v>167</v>
          </cell>
          <cell r="L6122">
            <v>0.10703599999999999</v>
          </cell>
          <cell r="M6122">
            <v>-19</v>
          </cell>
          <cell r="N6122">
            <v>18</v>
          </cell>
          <cell r="O6122">
            <v>1</v>
          </cell>
          <cell r="P6122">
            <v>156.27000000000001</v>
          </cell>
          <cell r="Q6122">
            <v>193.965</v>
          </cell>
          <cell r="R6122">
            <v>193.965</v>
          </cell>
        </row>
        <row r="6123">
          <cell r="A6123" t="str">
            <v xml:space="preserve">Фестив.33/1 </v>
          </cell>
          <cell r="B6123" t="str">
            <v xml:space="preserve">Фестивальная 42 </v>
          </cell>
          <cell r="C6123" t="str">
            <v xml:space="preserve">Жилзаказчик </v>
          </cell>
          <cell r="D6123">
            <v>2010.5</v>
          </cell>
          <cell r="E6123">
            <v>7580</v>
          </cell>
          <cell r="F6123">
            <v>7576</v>
          </cell>
          <cell r="G6123">
            <v>0.41</v>
          </cell>
          <cell r="H6123">
            <v>1.19</v>
          </cell>
          <cell r="I6123">
            <v>4.5999999999999996</v>
          </cell>
          <cell r="J6123" t="str">
            <v xml:space="preserve">4 </v>
          </cell>
          <cell r="K6123">
            <v>167</v>
          </cell>
          <cell r="L6123">
            <v>0.13856299999999999</v>
          </cell>
          <cell r="M6123">
            <v>-19</v>
          </cell>
          <cell r="N6123">
            <v>18</v>
          </cell>
          <cell r="O6123">
            <v>1</v>
          </cell>
          <cell r="P6123">
            <v>202.3</v>
          </cell>
          <cell r="Q6123">
            <v>266.73500000000001</v>
          </cell>
          <cell r="R6123">
            <v>266.73500000000001</v>
          </cell>
        </row>
        <row r="6124">
          <cell r="A6124" t="str">
            <v xml:space="preserve">Фестив.33/1 </v>
          </cell>
          <cell r="B6124" t="str">
            <v xml:space="preserve">Фестивальная 44 </v>
          </cell>
          <cell r="C6124" t="str">
            <v xml:space="preserve">Жилзаказчик </v>
          </cell>
          <cell r="D6124">
            <v>1453.4</v>
          </cell>
          <cell r="E6124">
            <v>5424</v>
          </cell>
          <cell r="F6124">
            <v>5420</v>
          </cell>
          <cell r="G6124">
            <v>0.44</v>
          </cell>
          <cell r="H6124">
            <v>1.19</v>
          </cell>
          <cell r="I6124">
            <v>4.5999999999999996</v>
          </cell>
          <cell r="J6124" t="str">
            <v xml:space="preserve">4 </v>
          </cell>
          <cell r="K6124">
            <v>167</v>
          </cell>
          <cell r="L6124">
            <v>0.105835</v>
          </cell>
          <cell r="M6124">
            <v>-19</v>
          </cell>
          <cell r="N6124">
            <v>18</v>
          </cell>
          <cell r="O6124">
            <v>1</v>
          </cell>
          <cell r="P6124">
            <v>154.51599999999999</v>
          </cell>
          <cell r="Q6124">
            <v>192.82599999999999</v>
          </cell>
          <cell r="R6124">
            <v>192.82599999999999</v>
          </cell>
        </row>
        <row r="6125">
          <cell r="A6125" t="str">
            <v xml:space="preserve">Фестив.33/1 </v>
          </cell>
          <cell r="B6125" t="str">
            <v xml:space="preserve">Космонав.Гагарина 139кв22стоматология </v>
          </cell>
          <cell r="C6125" t="str">
            <v xml:space="preserve">Прочие </v>
          </cell>
          <cell r="D6125">
            <v>41.5</v>
          </cell>
          <cell r="E6125">
            <v>0</v>
          </cell>
          <cell r="F6125">
            <v>136.15</v>
          </cell>
          <cell r="G6125">
            <v>0.4</v>
          </cell>
          <cell r="H6125">
            <v>1.19</v>
          </cell>
          <cell r="I6125">
            <v>4.5999999999999996</v>
          </cell>
          <cell r="J6125" t="str">
            <v xml:space="preserve"> </v>
          </cell>
          <cell r="K6125">
            <v>167</v>
          </cell>
          <cell r="L6125">
            <v>2.4120000000000001E-3</v>
          </cell>
          <cell r="M6125">
            <v>-19</v>
          </cell>
          <cell r="N6125">
            <v>18</v>
          </cell>
          <cell r="O6125">
            <v>1</v>
          </cell>
          <cell r="P6125">
            <v>3.5220000000000002</v>
          </cell>
          <cell r="Q6125">
            <v>0</v>
          </cell>
          <cell r="R6125">
            <v>3.5220000000000002</v>
          </cell>
        </row>
        <row r="6126">
          <cell r="A6126" t="str">
            <v xml:space="preserve">Фестив.33/1 </v>
          </cell>
          <cell r="B6126" t="str">
            <v xml:space="preserve">Гагарина 248/1 Ароянц </v>
          </cell>
          <cell r="C6126" t="str">
            <v xml:space="preserve">Прочие </v>
          </cell>
          <cell r="D6126">
            <v>54.9</v>
          </cell>
          <cell r="E6126">
            <v>291</v>
          </cell>
          <cell r="F6126">
            <v>267.13</v>
          </cell>
          <cell r="G6126">
            <v>0.41</v>
          </cell>
          <cell r="H6126">
            <v>1.19</v>
          </cell>
          <cell r="I6126">
            <v>4.5999999999999996</v>
          </cell>
          <cell r="J6126" t="str">
            <v xml:space="preserve"> </v>
          </cell>
          <cell r="K6126">
            <v>167</v>
          </cell>
          <cell r="L6126">
            <v>5.13E-3</v>
          </cell>
          <cell r="M6126">
            <v>-19</v>
          </cell>
          <cell r="N6126">
            <v>18</v>
          </cell>
          <cell r="O6126">
            <v>1</v>
          </cell>
          <cell r="P6126">
            <v>7.4909999999999997</v>
          </cell>
          <cell r="Q6126">
            <v>0</v>
          </cell>
          <cell r="R6126">
            <v>7.4909999999999997</v>
          </cell>
        </row>
        <row r="6127">
          <cell r="A6127" t="str">
            <v xml:space="preserve">Фестив.33/1 </v>
          </cell>
          <cell r="B6127" t="str">
            <v xml:space="preserve">Гагарина 248/1 Ахмедов </v>
          </cell>
          <cell r="C6127" t="str">
            <v xml:space="preserve">Прочие </v>
          </cell>
          <cell r="D6127">
            <v>40.799999999999997</v>
          </cell>
          <cell r="E6127">
            <v>169</v>
          </cell>
          <cell r="F6127">
            <v>155.16999999999999</v>
          </cell>
          <cell r="G6127">
            <v>0.41</v>
          </cell>
          <cell r="H6127">
            <v>1.19</v>
          </cell>
          <cell r="I6127">
            <v>4.5999999999999996</v>
          </cell>
          <cell r="J6127" t="str">
            <v xml:space="preserve"> </v>
          </cell>
          <cell r="K6127">
            <v>167</v>
          </cell>
          <cell r="L6127">
            <v>2.9800000000000004E-3</v>
          </cell>
          <cell r="M6127">
            <v>-19</v>
          </cell>
          <cell r="N6127">
            <v>18</v>
          </cell>
          <cell r="O6127">
            <v>1</v>
          </cell>
          <cell r="P6127">
            <v>4.351</v>
          </cell>
          <cell r="Q6127">
            <v>0</v>
          </cell>
          <cell r="R6127">
            <v>4.351</v>
          </cell>
        </row>
        <row r="6128">
          <cell r="A6128" t="str">
            <v xml:space="preserve">Фестив.33/1 </v>
          </cell>
          <cell r="B6128" t="str">
            <v xml:space="preserve">Гагарина 248/1 Высоколян </v>
          </cell>
          <cell r="C6128" t="str">
            <v xml:space="preserve">Прочие </v>
          </cell>
          <cell r="D6128">
            <v>57.9</v>
          </cell>
          <cell r="E6128">
            <v>254</v>
          </cell>
          <cell r="F6128">
            <v>232.76</v>
          </cell>
          <cell r="G6128">
            <v>0.41</v>
          </cell>
          <cell r="H6128">
            <v>1.19</v>
          </cell>
          <cell r="I6128">
            <v>4.5999999999999996</v>
          </cell>
          <cell r="J6128" t="str">
            <v xml:space="preserve"> </v>
          </cell>
          <cell r="K6128">
            <v>167</v>
          </cell>
          <cell r="L6128">
            <v>4.47E-3</v>
          </cell>
          <cell r="M6128">
            <v>-19</v>
          </cell>
          <cell r="N6128">
            <v>18</v>
          </cell>
          <cell r="O6128">
            <v>1</v>
          </cell>
          <cell r="P6128">
            <v>6.5259999999999998</v>
          </cell>
          <cell r="Q6128">
            <v>0</v>
          </cell>
          <cell r="R6128">
            <v>6.5259999999999998</v>
          </cell>
        </row>
        <row r="6129">
          <cell r="A6129" t="str">
            <v xml:space="preserve">Фестив.33/1 </v>
          </cell>
          <cell r="B6129" t="str">
            <v xml:space="preserve">Гагарина 248/1 Лит А НЕЖИЛ.ПОМЕЩ. </v>
          </cell>
          <cell r="C6129" t="str">
            <v xml:space="preserve">Прочие </v>
          </cell>
          <cell r="D6129">
            <v>273.2</v>
          </cell>
          <cell r="E6129">
            <v>1311</v>
          </cell>
          <cell r="F6129">
            <v>1299.6099999999999</v>
          </cell>
          <cell r="G6129">
            <v>0.46</v>
          </cell>
          <cell r="H6129">
            <v>1.19</v>
          </cell>
          <cell r="I6129">
            <v>4.5999999999999996</v>
          </cell>
          <cell r="J6129" t="str">
            <v xml:space="preserve"> </v>
          </cell>
          <cell r="K6129">
            <v>167</v>
          </cell>
          <cell r="L6129">
            <v>2.6231999999999998E-2</v>
          </cell>
          <cell r="M6129">
            <v>-19</v>
          </cell>
          <cell r="N6129">
            <v>16</v>
          </cell>
          <cell r="O6129">
            <v>1</v>
          </cell>
          <cell r="P6129">
            <v>34.478999999999999</v>
          </cell>
          <cell r="Q6129">
            <v>0</v>
          </cell>
          <cell r="R6129">
            <v>34.478999999999999</v>
          </cell>
        </row>
        <row r="6130">
          <cell r="A6130" t="str">
            <v xml:space="preserve">Фестив.33/1 </v>
          </cell>
          <cell r="B6130" t="str">
            <v xml:space="preserve">Гагарина 248/1 Лит Б НЕЖИЛ.ПОМЕЩ. </v>
          </cell>
          <cell r="C6130" t="str">
            <v xml:space="preserve">Прочие </v>
          </cell>
          <cell r="D6130">
            <v>35.200000000000003</v>
          </cell>
          <cell r="E6130">
            <v>171</v>
          </cell>
          <cell r="F6130">
            <v>167.49</v>
          </cell>
          <cell r="G6130">
            <v>0.63</v>
          </cell>
          <cell r="H6130">
            <v>1.19</v>
          </cell>
          <cell r="I6130">
            <v>4.5999999999999996</v>
          </cell>
          <cell r="J6130" t="str">
            <v xml:space="preserve"> </v>
          </cell>
          <cell r="K6130">
            <v>167</v>
          </cell>
          <cell r="L6130">
            <v>4.6300000000000004E-3</v>
          </cell>
          <cell r="M6130">
            <v>-19</v>
          </cell>
          <cell r="N6130">
            <v>16</v>
          </cell>
          <cell r="O6130">
            <v>1</v>
          </cell>
          <cell r="P6130">
            <v>6.0860000000000003</v>
          </cell>
          <cell r="Q6130">
            <v>0</v>
          </cell>
          <cell r="R6130">
            <v>6.0860000000000003</v>
          </cell>
        </row>
        <row r="6131">
          <cell r="A6131" t="str">
            <v xml:space="preserve">Фестив.33/1 </v>
          </cell>
          <cell r="B6131" t="str">
            <v xml:space="preserve">Гагарина 248/1 Тусар Банк </v>
          </cell>
          <cell r="C6131" t="str">
            <v xml:space="preserve">Прочие </v>
          </cell>
          <cell r="D6131">
            <v>113</v>
          </cell>
          <cell r="E6131">
            <v>535</v>
          </cell>
          <cell r="F6131">
            <v>487.4</v>
          </cell>
          <cell r="G6131">
            <v>0.41</v>
          </cell>
          <cell r="H6131">
            <v>1.19</v>
          </cell>
          <cell r="I6131">
            <v>4.5999999999999996</v>
          </cell>
          <cell r="J6131" t="str">
            <v xml:space="preserve"> </v>
          </cell>
          <cell r="K6131">
            <v>167</v>
          </cell>
          <cell r="L6131">
            <v>9.3600000000000003E-3</v>
          </cell>
          <cell r="M6131">
            <v>-19</v>
          </cell>
          <cell r="N6131">
            <v>18</v>
          </cell>
          <cell r="O6131">
            <v>1</v>
          </cell>
          <cell r="P6131">
            <v>13.666</v>
          </cell>
          <cell r="Q6131">
            <v>0</v>
          </cell>
          <cell r="R6131">
            <v>13.666</v>
          </cell>
        </row>
        <row r="6132">
          <cell r="A6132" t="str">
            <v xml:space="preserve">Фестив.33/1 </v>
          </cell>
          <cell r="B6132" t="str">
            <v xml:space="preserve">Гагарина 248/1 Ж/Д ОСН.ЗДАНИЕ </v>
          </cell>
          <cell r="C6132" t="str">
            <v xml:space="preserve">Население </v>
          </cell>
          <cell r="D6132">
            <v>1360.2</v>
          </cell>
          <cell r="E6132">
            <v>6166</v>
          </cell>
          <cell r="F6132">
            <v>6121.06</v>
          </cell>
          <cell r="G6132">
            <v>0.41</v>
          </cell>
          <cell r="H6132">
            <v>1.19</v>
          </cell>
          <cell r="I6132">
            <v>4.5999999999999996</v>
          </cell>
          <cell r="J6132" t="str">
            <v xml:space="preserve">5 </v>
          </cell>
          <cell r="K6132">
            <v>167</v>
          </cell>
          <cell r="L6132">
            <v>0.11755000000000002</v>
          </cell>
          <cell r="M6132">
            <v>-19</v>
          </cell>
          <cell r="N6132">
            <v>18</v>
          </cell>
          <cell r="O6132">
            <v>1</v>
          </cell>
          <cell r="P6132">
            <v>171.62100000000001</v>
          </cell>
          <cell r="Q6132">
            <v>135.346</v>
          </cell>
          <cell r="R6132">
            <v>135.346</v>
          </cell>
        </row>
        <row r="6133">
          <cell r="A6133" t="str">
            <v xml:space="preserve">Фестив.33/1 </v>
          </cell>
          <cell r="B6133" t="str">
            <v xml:space="preserve">Гагарина 248/1 Лит А ЖИЛЬЕ </v>
          </cell>
          <cell r="C6133" t="str">
            <v xml:space="preserve">Население </v>
          </cell>
          <cell r="D6133">
            <v>466.4</v>
          </cell>
          <cell r="E6133">
            <v>2099</v>
          </cell>
          <cell r="F6133">
            <v>2098.61</v>
          </cell>
          <cell r="G6133">
            <v>0.46</v>
          </cell>
          <cell r="H6133">
            <v>1.19</v>
          </cell>
          <cell r="I6133">
            <v>4.5999999999999996</v>
          </cell>
          <cell r="J6133" t="str">
            <v xml:space="preserve">2 </v>
          </cell>
          <cell r="K6133">
            <v>167</v>
          </cell>
          <cell r="L6133">
            <v>4.478E-2</v>
          </cell>
          <cell r="M6133">
            <v>-19</v>
          </cell>
          <cell r="N6133">
            <v>18</v>
          </cell>
          <cell r="O6133">
            <v>1</v>
          </cell>
          <cell r="P6133">
            <v>65.378</v>
          </cell>
          <cell r="Q6133">
            <v>61.878999999999998</v>
          </cell>
          <cell r="R6133">
            <v>61.878999999999998</v>
          </cell>
        </row>
        <row r="6134">
          <cell r="A6134" t="str">
            <v xml:space="preserve">Фестив.33/1 </v>
          </cell>
          <cell r="B6134" t="str">
            <v xml:space="preserve">Гагарина 248/1 Лит Б ЖИЛЬЕ </v>
          </cell>
          <cell r="C6134" t="str">
            <v xml:space="preserve">Население </v>
          </cell>
          <cell r="D6134">
            <v>37.200000000000003</v>
          </cell>
          <cell r="E6134">
            <v>167</v>
          </cell>
          <cell r="F6134">
            <v>167.33</v>
          </cell>
          <cell r="G6134">
            <v>0.63</v>
          </cell>
          <cell r="H6134">
            <v>1.19</v>
          </cell>
          <cell r="I6134">
            <v>4.5999999999999996</v>
          </cell>
          <cell r="J6134" t="str">
            <v xml:space="preserve">2 </v>
          </cell>
          <cell r="K6134">
            <v>167</v>
          </cell>
          <cell r="L6134">
            <v>4.8900000000000002E-3</v>
          </cell>
          <cell r="M6134">
            <v>-19</v>
          </cell>
          <cell r="N6134">
            <v>18</v>
          </cell>
          <cell r="O6134">
            <v>1</v>
          </cell>
          <cell r="P6134">
            <v>7.1390000000000002</v>
          </cell>
          <cell r="Q6134">
            <v>4.9359999999999999</v>
          </cell>
          <cell r="R6134">
            <v>4.9359999999999999</v>
          </cell>
        </row>
        <row r="6135">
          <cell r="A6135" t="str">
            <v xml:space="preserve">Фестив.33/1 </v>
          </cell>
          <cell r="B6135" t="str">
            <v xml:space="preserve">Тургенева 112 кв.23-24 </v>
          </cell>
          <cell r="C6135" t="str">
            <v xml:space="preserve">Прочие </v>
          </cell>
          <cell r="D6135">
            <v>117.1</v>
          </cell>
          <cell r="E6135">
            <v>317</v>
          </cell>
          <cell r="F6135">
            <v>354.57</v>
          </cell>
          <cell r="G6135">
            <v>0.377</v>
          </cell>
          <cell r="H6135">
            <v>1.19</v>
          </cell>
          <cell r="I6135">
            <v>4.5999999999999996</v>
          </cell>
          <cell r="J6135" t="str">
            <v xml:space="preserve"> </v>
          </cell>
          <cell r="K6135">
            <v>167</v>
          </cell>
          <cell r="L6135">
            <v>6.2009999999999999E-3</v>
          </cell>
          <cell r="M6135">
            <v>-19</v>
          </cell>
          <cell r="N6135">
            <v>18</v>
          </cell>
          <cell r="O6135">
            <v>1</v>
          </cell>
          <cell r="P6135">
            <v>9.0540000000000003</v>
          </cell>
          <cell r="Q6135">
            <v>0</v>
          </cell>
          <cell r="R6135">
            <v>9.0540000000000003</v>
          </cell>
        </row>
        <row r="6136">
          <cell r="A6136" t="str">
            <v xml:space="preserve">Фестив.33/1 </v>
          </cell>
          <cell r="B6136" t="str">
            <v xml:space="preserve">Тургенева 112 кв 22 </v>
          </cell>
          <cell r="C6136" t="str">
            <v xml:space="preserve">Прочие </v>
          </cell>
          <cell r="D6136">
            <v>45.3</v>
          </cell>
          <cell r="E6136">
            <v>0</v>
          </cell>
          <cell r="F6136">
            <v>144.33000000000001</v>
          </cell>
          <cell r="G6136">
            <v>0.377</v>
          </cell>
          <cell r="H6136">
            <v>1.19</v>
          </cell>
          <cell r="I6136">
            <v>4.5999999999999996</v>
          </cell>
          <cell r="J6136" t="str">
            <v xml:space="preserve"> </v>
          </cell>
          <cell r="K6136">
            <v>167</v>
          </cell>
          <cell r="L6136">
            <v>2.5239999999999998E-3</v>
          </cell>
          <cell r="M6136">
            <v>-19</v>
          </cell>
          <cell r="N6136">
            <v>18</v>
          </cell>
          <cell r="O6136">
            <v>1</v>
          </cell>
          <cell r="P6136">
            <v>3.6840000000000002</v>
          </cell>
          <cell r="Q6136">
            <v>0</v>
          </cell>
          <cell r="R6136">
            <v>3.6840000000000002</v>
          </cell>
        </row>
        <row r="6137">
          <cell r="A6137" t="str">
            <v xml:space="preserve">Фестив.33/1 </v>
          </cell>
          <cell r="B6137" t="str">
            <v xml:space="preserve">Котовского 86 кв.16нежил.помещ. </v>
          </cell>
          <cell r="C6137" t="str">
            <v xml:space="preserve">Прочие </v>
          </cell>
          <cell r="D6137">
            <v>42</v>
          </cell>
          <cell r="E6137">
            <v>0</v>
          </cell>
          <cell r="F6137">
            <v>140.5</v>
          </cell>
          <cell r="G6137">
            <v>0.45</v>
          </cell>
          <cell r="H6137">
            <v>1.19</v>
          </cell>
          <cell r="I6137">
            <v>4.5999999999999996</v>
          </cell>
          <cell r="J6137" t="str">
            <v xml:space="preserve"> </v>
          </cell>
          <cell r="K6137">
            <v>167</v>
          </cell>
          <cell r="L6137">
            <v>2.7619999999999997E-3</v>
          </cell>
          <cell r="M6137">
            <v>-19</v>
          </cell>
          <cell r="N6137">
            <v>18</v>
          </cell>
          <cell r="O6137">
            <v>1</v>
          </cell>
          <cell r="P6137">
            <v>4.0330000000000004</v>
          </cell>
          <cell r="Q6137">
            <v>0</v>
          </cell>
          <cell r="R6137">
            <v>4.0330000000000004</v>
          </cell>
        </row>
        <row r="6138">
          <cell r="A6138" t="str">
            <v xml:space="preserve">Фестив.33/1 </v>
          </cell>
          <cell r="B6138" t="str">
            <v xml:space="preserve">Котовского 86 адм.помещение </v>
          </cell>
          <cell r="C6138" t="str">
            <v xml:space="preserve">Прочие </v>
          </cell>
          <cell r="D6138">
            <v>33.68</v>
          </cell>
          <cell r="E6138">
            <v>0</v>
          </cell>
          <cell r="F6138">
            <v>151.58000000000001</v>
          </cell>
          <cell r="G6138">
            <v>0.45</v>
          </cell>
          <cell r="H6138">
            <v>1.19</v>
          </cell>
          <cell r="I6138">
            <v>4.5999999999999996</v>
          </cell>
          <cell r="J6138" t="str">
            <v xml:space="preserve"> </v>
          </cell>
          <cell r="K6138">
            <v>167</v>
          </cell>
          <cell r="L6138">
            <v>2.9800000000000004E-3</v>
          </cell>
          <cell r="M6138">
            <v>-19</v>
          </cell>
          <cell r="N6138">
            <v>18</v>
          </cell>
          <cell r="O6138">
            <v>1</v>
          </cell>
          <cell r="P6138">
            <v>4.351</v>
          </cell>
          <cell r="Q6138">
            <v>0</v>
          </cell>
          <cell r="R6138">
            <v>4.351</v>
          </cell>
        </row>
        <row r="6139">
          <cell r="A6139" t="str">
            <v xml:space="preserve">Фестив.33/1 </v>
          </cell>
          <cell r="B6139" t="str">
            <v xml:space="preserve">Котовского 86 торг.зал </v>
          </cell>
          <cell r="C6139" t="str">
            <v xml:space="preserve">Прочие </v>
          </cell>
          <cell r="D6139">
            <v>33.58</v>
          </cell>
          <cell r="E6139">
            <v>0</v>
          </cell>
          <cell r="F6139">
            <v>151.12</v>
          </cell>
          <cell r="G6139">
            <v>0.45</v>
          </cell>
          <cell r="H6139">
            <v>1.19</v>
          </cell>
          <cell r="I6139">
            <v>4.5999999999999996</v>
          </cell>
          <cell r="J6139" t="str">
            <v xml:space="preserve"> </v>
          </cell>
          <cell r="K6139">
            <v>167</v>
          </cell>
          <cell r="L6139">
            <v>2.7300000000000002E-3</v>
          </cell>
          <cell r="M6139">
            <v>-19</v>
          </cell>
          <cell r="N6139">
            <v>15</v>
          </cell>
          <cell r="O6139">
            <v>1</v>
          </cell>
          <cell r="P6139">
            <v>3.371</v>
          </cell>
          <cell r="Q6139">
            <v>0</v>
          </cell>
          <cell r="R6139">
            <v>3.371</v>
          </cell>
        </row>
        <row r="6140">
          <cell r="A6140" t="str">
            <v xml:space="preserve">Фестив.33/1 </v>
          </cell>
          <cell r="B6140" t="str">
            <v xml:space="preserve">Фестивальная 37 аптека </v>
          </cell>
          <cell r="C6140" t="str">
            <v xml:space="preserve">Прочие </v>
          </cell>
          <cell r="D6140">
            <v>245.4</v>
          </cell>
          <cell r="E6140">
            <v>970</v>
          </cell>
          <cell r="F6140">
            <v>952.7</v>
          </cell>
          <cell r="G6140">
            <v>0.37</v>
          </cell>
          <cell r="H6140">
            <v>1.19</v>
          </cell>
          <cell r="I6140">
            <v>4.5999999999999996</v>
          </cell>
          <cell r="J6140" t="str">
            <v xml:space="preserve"> </v>
          </cell>
          <cell r="K6140">
            <v>167</v>
          </cell>
          <cell r="L6140">
            <v>1.6351000000000001E-2</v>
          </cell>
          <cell r="M6140">
            <v>-19</v>
          </cell>
          <cell r="N6140">
            <v>18</v>
          </cell>
          <cell r="O6140">
            <v>1</v>
          </cell>
          <cell r="P6140">
            <v>23.872</v>
          </cell>
          <cell r="Q6140">
            <v>0</v>
          </cell>
          <cell r="R6140">
            <v>23.872</v>
          </cell>
        </row>
        <row r="6141">
          <cell r="A6141" t="str">
            <v xml:space="preserve">Фестив.33/1 </v>
          </cell>
          <cell r="B6141" t="str">
            <v xml:space="preserve">Котовского 98 МАСТЕРСКАЯ </v>
          </cell>
          <cell r="C6141" t="str">
            <v xml:space="preserve">Прочие </v>
          </cell>
          <cell r="D6141">
            <v>38.32</v>
          </cell>
          <cell r="E6141">
            <v>0</v>
          </cell>
          <cell r="F6141">
            <v>172.46</v>
          </cell>
          <cell r="G6141">
            <v>0.38</v>
          </cell>
          <cell r="H6141">
            <v>1.19</v>
          </cell>
          <cell r="I6141">
            <v>4.5999999999999996</v>
          </cell>
          <cell r="J6141" t="str">
            <v xml:space="preserve"> </v>
          </cell>
          <cell r="K6141">
            <v>167</v>
          </cell>
          <cell r="L6141">
            <v>3.0000000000000001E-3</v>
          </cell>
          <cell r="M6141">
            <v>-19</v>
          </cell>
          <cell r="N6141">
            <v>18</v>
          </cell>
          <cell r="O6141">
            <v>1</v>
          </cell>
          <cell r="P6141">
            <v>4.3810000000000002</v>
          </cell>
          <cell r="Q6141">
            <v>0</v>
          </cell>
          <cell r="R6141">
            <v>4.3810000000000002</v>
          </cell>
        </row>
        <row r="6142">
          <cell r="A6142" t="str">
            <v xml:space="preserve">Фестив.33/1 </v>
          </cell>
          <cell r="B6142" t="str">
            <v xml:space="preserve">Тургенева 117 кв2-3 неж пом </v>
          </cell>
          <cell r="C6142" t="str">
            <v xml:space="preserve">Прочие </v>
          </cell>
          <cell r="D6142">
            <v>103.7</v>
          </cell>
          <cell r="E6142">
            <v>394</v>
          </cell>
          <cell r="F6142">
            <v>394</v>
          </cell>
          <cell r="G6142">
            <v>0</v>
          </cell>
          <cell r="H6142">
            <v>1.19</v>
          </cell>
          <cell r="I6142">
            <v>4.5999999999999996</v>
          </cell>
          <cell r="J6142" t="str">
            <v xml:space="preserve"> </v>
          </cell>
          <cell r="K6142">
            <v>167</v>
          </cell>
          <cell r="L6142">
            <v>7.6519999999999999E-3</v>
          </cell>
          <cell r="M6142">
            <v>-19</v>
          </cell>
          <cell r="N6142">
            <v>18</v>
          </cell>
          <cell r="O6142">
            <v>1</v>
          </cell>
          <cell r="P6142">
            <v>11.172000000000001</v>
          </cell>
          <cell r="Q6142">
            <v>0</v>
          </cell>
          <cell r="R6142">
            <v>11.172000000000001</v>
          </cell>
        </row>
        <row r="6143">
          <cell r="A6143" t="str">
            <v xml:space="preserve">Фестив.33/1 </v>
          </cell>
          <cell r="B6143" t="str">
            <v xml:space="preserve">Тургенева 132 жд </v>
          </cell>
          <cell r="C6143" t="str">
            <v xml:space="preserve">Население </v>
          </cell>
          <cell r="D6143">
            <v>3140.6</v>
          </cell>
          <cell r="E6143">
            <v>0</v>
          </cell>
          <cell r="F6143">
            <v>11638.834000000001</v>
          </cell>
          <cell r="G6143">
            <v>0.38</v>
          </cell>
          <cell r="H6143">
            <v>1.19</v>
          </cell>
          <cell r="I6143">
            <v>4.5999999999999996</v>
          </cell>
          <cell r="J6143" t="str">
            <v xml:space="preserve">5 </v>
          </cell>
          <cell r="K6143">
            <v>167</v>
          </cell>
          <cell r="L6143">
            <v>0.20515799999999998</v>
          </cell>
          <cell r="M6143">
            <v>-19</v>
          </cell>
          <cell r="N6143">
            <v>18</v>
          </cell>
          <cell r="O6143">
            <v>1</v>
          </cell>
          <cell r="P6143">
            <v>299.52600000000001</v>
          </cell>
          <cell r="Q6143">
            <v>312.50099999999998</v>
          </cell>
          <cell r="R6143">
            <v>312.50099999999998</v>
          </cell>
        </row>
        <row r="6144">
          <cell r="A6144" t="str">
            <v xml:space="preserve">Фестив.33/1 </v>
          </cell>
          <cell r="B6144" t="str">
            <v xml:space="preserve">Тургенева 121 кв 3 неж пом </v>
          </cell>
          <cell r="C6144" t="str">
            <v xml:space="preserve">Прочие </v>
          </cell>
          <cell r="D6144">
            <v>44.1</v>
          </cell>
          <cell r="E6144">
            <v>0</v>
          </cell>
          <cell r="F6144">
            <v>165.05</v>
          </cell>
          <cell r="G6144">
            <v>0</v>
          </cell>
          <cell r="H6144">
            <v>1.19</v>
          </cell>
          <cell r="I6144">
            <v>4.5999999999999996</v>
          </cell>
          <cell r="J6144" t="str">
            <v xml:space="preserve"> </v>
          </cell>
          <cell r="K6144">
            <v>167</v>
          </cell>
          <cell r="L6144">
            <v>3.6349999999999998E-3</v>
          </cell>
          <cell r="M6144">
            <v>-19</v>
          </cell>
          <cell r="N6144">
            <v>18</v>
          </cell>
          <cell r="O6144">
            <v>1</v>
          </cell>
          <cell r="P6144">
            <v>5.3049999999999997</v>
          </cell>
          <cell r="Q6144">
            <v>0</v>
          </cell>
          <cell r="R6144">
            <v>5.3049999999999997</v>
          </cell>
        </row>
        <row r="6145">
          <cell r="A6145" t="str">
            <v xml:space="preserve">Фестив.33/1 </v>
          </cell>
          <cell r="B6145" t="str">
            <v xml:space="preserve">Гагарина 135 кв 23 магазин </v>
          </cell>
          <cell r="C6145" t="str">
            <v xml:space="preserve">Прочие </v>
          </cell>
          <cell r="D6145">
            <v>41.6</v>
          </cell>
          <cell r="E6145">
            <v>137</v>
          </cell>
          <cell r="F6145">
            <v>137</v>
          </cell>
          <cell r="G6145">
            <v>0</v>
          </cell>
          <cell r="H6145">
            <v>1.19</v>
          </cell>
          <cell r="I6145">
            <v>4.5999999999999996</v>
          </cell>
          <cell r="J6145" t="str">
            <v xml:space="preserve"> </v>
          </cell>
          <cell r="K6145">
            <v>167</v>
          </cell>
          <cell r="L6145">
            <v>1.9949999999999998E-3</v>
          </cell>
          <cell r="M6145">
            <v>-19</v>
          </cell>
          <cell r="N6145">
            <v>18</v>
          </cell>
          <cell r="O6145">
            <v>1</v>
          </cell>
          <cell r="P6145">
            <v>2.9130000000000003</v>
          </cell>
          <cell r="Q6145">
            <v>0</v>
          </cell>
          <cell r="R6145">
            <v>2.9130000000000003</v>
          </cell>
        </row>
        <row r="6146">
          <cell r="A6146" t="str">
            <v xml:space="preserve">Фестив.33/1 </v>
          </cell>
          <cell r="B6146" t="str">
            <v xml:space="preserve">Тургенева 122 комп.клуб </v>
          </cell>
          <cell r="C6146" t="str">
            <v xml:space="preserve">Прочие </v>
          </cell>
          <cell r="D6146">
            <v>112.3</v>
          </cell>
          <cell r="E6146">
            <v>0</v>
          </cell>
          <cell r="F6146">
            <v>377.18</v>
          </cell>
          <cell r="G6146">
            <v>0.38</v>
          </cell>
          <cell r="H6146">
            <v>1.19</v>
          </cell>
          <cell r="I6146">
            <v>4.5999999999999996</v>
          </cell>
          <cell r="J6146" t="str">
            <v xml:space="preserve"> </v>
          </cell>
          <cell r="K6146">
            <v>167</v>
          </cell>
          <cell r="L6146">
            <v>6.6309999999999997E-3</v>
          </cell>
          <cell r="M6146">
            <v>-19</v>
          </cell>
          <cell r="N6146">
            <v>18</v>
          </cell>
          <cell r="O6146">
            <v>1</v>
          </cell>
          <cell r="P6146">
            <v>9.6820000000000004</v>
          </cell>
          <cell r="Q6146">
            <v>0</v>
          </cell>
          <cell r="R6146">
            <v>9.6820000000000004</v>
          </cell>
        </row>
        <row r="6147">
          <cell r="A6147" t="str">
            <v xml:space="preserve">Фестив.33/1 </v>
          </cell>
          <cell r="B6147" t="str">
            <v xml:space="preserve">Тургенева 128 кв.63 </v>
          </cell>
          <cell r="C6147" t="str">
            <v xml:space="preserve">Прочие </v>
          </cell>
          <cell r="D6147">
            <v>29.19</v>
          </cell>
          <cell r="E6147">
            <v>0</v>
          </cell>
          <cell r="F6147">
            <v>131.36000000000001</v>
          </cell>
          <cell r="G6147">
            <v>0.39</v>
          </cell>
          <cell r="H6147">
            <v>1.19</v>
          </cell>
          <cell r="I6147">
            <v>4.5999999999999996</v>
          </cell>
          <cell r="J6147" t="str">
            <v xml:space="preserve"> </v>
          </cell>
          <cell r="K6147">
            <v>167</v>
          </cell>
          <cell r="L6147">
            <v>2.346E-3</v>
          </cell>
          <cell r="M6147">
            <v>-19</v>
          </cell>
          <cell r="N6147">
            <v>18</v>
          </cell>
          <cell r="O6147">
            <v>1</v>
          </cell>
          <cell r="P6147">
            <v>3.4249999999999998</v>
          </cell>
          <cell r="Q6147">
            <v>0</v>
          </cell>
          <cell r="R6147">
            <v>3.4249999999999998</v>
          </cell>
        </row>
        <row r="6148">
          <cell r="A6148" t="str">
            <v xml:space="preserve">Фестив.33/1 </v>
          </cell>
          <cell r="B6148" t="str">
            <v xml:space="preserve">Котовского 100  СШ 5 </v>
          </cell>
          <cell r="C6148" t="str">
            <v xml:space="preserve">Бюджет </v>
          </cell>
          <cell r="D6148">
            <v>5082.07</v>
          </cell>
          <cell r="E6148">
            <v>25009</v>
          </cell>
          <cell r="F6148">
            <v>24176.13</v>
          </cell>
          <cell r="G6148">
            <v>0.33</v>
          </cell>
          <cell r="H6148">
            <v>1.19</v>
          </cell>
          <cell r="I6148">
            <v>4.5999999999999996</v>
          </cell>
          <cell r="J6148" t="str">
            <v xml:space="preserve"> </v>
          </cell>
          <cell r="K6148">
            <v>167</v>
          </cell>
          <cell r="L6148">
            <v>0.350076</v>
          </cell>
          <cell r="M6148">
            <v>-19</v>
          </cell>
          <cell r="N6148">
            <v>16</v>
          </cell>
          <cell r="O6148">
            <v>1</v>
          </cell>
          <cell r="P6148">
            <v>460.13099999999997</v>
          </cell>
          <cell r="Q6148">
            <v>0</v>
          </cell>
          <cell r="R6148">
            <v>460.13099999999997</v>
          </cell>
        </row>
        <row r="6149">
          <cell r="A6149" t="str">
            <v xml:space="preserve">Фестив.33/1 </v>
          </cell>
          <cell r="B6149" t="str">
            <v xml:space="preserve">Тургенева 112/1 д/с91 пищебл. литК.Г </v>
          </cell>
          <cell r="C6149" t="str">
            <v xml:space="preserve">Бюджет </v>
          </cell>
          <cell r="D6149">
            <v>218.23</v>
          </cell>
          <cell r="E6149">
            <v>24243</v>
          </cell>
          <cell r="F6149">
            <v>982.05</v>
          </cell>
          <cell r="G6149">
            <v>0.35</v>
          </cell>
          <cell r="H6149">
            <v>1.19</v>
          </cell>
          <cell r="I6149">
            <v>4.5999999999999996</v>
          </cell>
          <cell r="J6149" t="str">
            <v xml:space="preserve"> </v>
          </cell>
          <cell r="K6149">
            <v>167</v>
          </cell>
          <cell r="L6149">
            <v>1.5944E-2</v>
          </cell>
          <cell r="M6149">
            <v>-19</v>
          </cell>
          <cell r="N6149">
            <v>18</v>
          </cell>
          <cell r="O6149">
            <v>1</v>
          </cell>
          <cell r="P6149">
            <v>23.277999999999999</v>
          </cell>
          <cell r="Q6149">
            <v>0</v>
          </cell>
          <cell r="R6149">
            <v>23.277999999999999</v>
          </cell>
        </row>
        <row r="6150">
          <cell r="A6150" t="str">
            <v xml:space="preserve">Фестив.33/1 </v>
          </cell>
          <cell r="B6150" t="str">
            <v xml:space="preserve">Тургенева 112/1 д\с 91спал.корп.лит.А </v>
          </cell>
          <cell r="C6150" t="str">
            <v xml:space="preserve">Бюджет </v>
          </cell>
          <cell r="D6150">
            <v>693.12</v>
          </cell>
          <cell r="E6150">
            <v>2200</v>
          </cell>
          <cell r="F6150">
            <v>2959.07</v>
          </cell>
          <cell r="G6150">
            <v>0.38</v>
          </cell>
          <cell r="H6150">
            <v>1.19</v>
          </cell>
          <cell r="I6150">
            <v>4.5999999999999996</v>
          </cell>
          <cell r="J6150" t="str">
            <v xml:space="preserve"> </v>
          </cell>
          <cell r="K6150">
            <v>167</v>
          </cell>
          <cell r="L6150">
            <v>5.4979E-2</v>
          </cell>
          <cell r="M6150">
            <v>-19</v>
          </cell>
          <cell r="N6150">
            <v>20</v>
          </cell>
          <cell r="O6150">
            <v>1</v>
          </cell>
          <cell r="P6150">
            <v>87.450999999999993</v>
          </cell>
          <cell r="Q6150">
            <v>0</v>
          </cell>
          <cell r="R6150">
            <v>87.450999999999993</v>
          </cell>
        </row>
        <row r="6151">
          <cell r="A6151" t="str">
            <v xml:space="preserve">Фестив.33/1 </v>
          </cell>
          <cell r="B6151" t="str">
            <v xml:space="preserve">Котовского 115А д\с 97 </v>
          </cell>
          <cell r="C6151" t="str">
            <v xml:space="preserve">Бюджет </v>
          </cell>
          <cell r="D6151">
            <v>951.92</v>
          </cell>
          <cell r="E6151">
            <v>3546</v>
          </cell>
          <cell r="F6151">
            <v>4063.98</v>
          </cell>
          <cell r="G6151">
            <v>0.38</v>
          </cell>
          <cell r="H6151">
            <v>1.19</v>
          </cell>
          <cell r="I6151">
            <v>4.5999999999999996</v>
          </cell>
          <cell r="J6151" t="str">
            <v xml:space="preserve"> </v>
          </cell>
          <cell r="K6151">
            <v>167</v>
          </cell>
          <cell r="L6151">
            <v>7.5507999999999992E-2</v>
          </cell>
          <cell r="M6151">
            <v>-19</v>
          </cell>
          <cell r="N6151">
            <v>20</v>
          </cell>
          <cell r="O6151">
            <v>1</v>
          </cell>
          <cell r="P6151">
            <v>120.10599999999999</v>
          </cell>
          <cell r="Q6151">
            <v>0</v>
          </cell>
          <cell r="R6151">
            <v>120.10599999999999</v>
          </cell>
        </row>
        <row r="6152">
          <cell r="A6152" t="str">
            <v xml:space="preserve">Фестив.33/1 </v>
          </cell>
          <cell r="B6152" t="str">
            <v xml:space="preserve">Монтажников 2/1 неж.пом </v>
          </cell>
          <cell r="C6152" t="str">
            <v xml:space="preserve">Прочие </v>
          </cell>
          <cell r="D6152">
            <v>150.5</v>
          </cell>
          <cell r="E6152">
            <v>524</v>
          </cell>
          <cell r="F6152">
            <v>524</v>
          </cell>
          <cell r="G6152">
            <v>0</v>
          </cell>
          <cell r="H6152">
            <v>1.19</v>
          </cell>
          <cell r="I6152">
            <v>4.5999999999999996</v>
          </cell>
          <cell r="J6152" t="str">
            <v xml:space="preserve"> </v>
          </cell>
          <cell r="K6152">
            <v>167</v>
          </cell>
          <cell r="L6152">
            <v>1.4110000000000001E-2</v>
          </cell>
          <cell r="M6152">
            <v>-19</v>
          </cell>
          <cell r="N6152">
            <v>18</v>
          </cell>
          <cell r="O6152">
            <v>1</v>
          </cell>
          <cell r="P6152">
            <v>20.600999999999999</v>
          </cell>
          <cell r="Q6152">
            <v>0</v>
          </cell>
          <cell r="R6152">
            <v>20.600999999999999</v>
          </cell>
        </row>
        <row r="6153">
          <cell r="A6153" t="str">
            <v xml:space="preserve">Фестив.33/1 </v>
          </cell>
          <cell r="B6153" t="str">
            <v xml:space="preserve">Котовского 125 Дсад 175 </v>
          </cell>
          <cell r="C6153" t="str">
            <v xml:space="preserve">Бюджет </v>
          </cell>
          <cell r="D6153">
            <v>2550.3000000000002</v>
          </cell>
          <cell r="E6153">
            <v>3181</v>
          </cell>
          <cell r="F6153">
            <v>10887.83</v>
          </cell>
          <cell r="G6153">
            <v>0.34</v>
          </cell>
          <cell r="H6153">
            <v>1.19</v>
          </cell>
          <cell r="I6153">
            <v>4.5999999999999996</v>
          </cell>
          <cell r="J6153" t="str">
            <v xml:space="preserve"> </v>
          </cell>
          <cell r="K6153">
            <v>167</v>
          </cell>
          <cell r="L6153">
            <v>0.18099999999999999</v>
          </cell>
          <cell r="M6153">
            <v>-19</v>
          </cell>
          <cell r="N6153">
            <v>20</v>
          </cell>
          <cell r="O6153">
            <v>1</v>
          </cell>
          <cell r="P6153">
            <v>287.90600000000001</v>
          </cell>
          <cell r="Q6153">
            <v>0</v>
          </cell>
          <cell r="R6153">
            <v>287.90600000000001</v>
          </cell>
        </row>
        <row r="6154">
          <cell r="A6154" t="str">
            <v xml:space="preserve">Фестив.33/1 </v>
          </cell>
          <cell r="B6154" t="str">
            <v xml:space="preserve">Тургенева 126/1 магазин </v>
          </cell>
          <cell r="C6154" t="str">
            <v xml:space="preserve">ИТП Прочие </v>
          </cell>
          <cell r="D6154">
            <v>277.35000000000002</v>
          </cell>
          <cell r="E6154">
            <v>0</v>
          </cell>
          <cell r="F6154">
            <v>1358.21</v>
          </cell>
          <cell r="G6154">
            <v>0.38</v>
          </cell>
          <cell r="H6154">
            <v>1.19</v>
          </cell>
          <cell r="I6154">
            <v>4.5999999999999996</v>
          </cell>
          <cell r="J6154" t="str">
            <v xml:space="preserve"> </v>
          </cell>
          <cell r="K6154">
            <v>167</v>
          </cell>
          <cell r="L6154">
            <v>2.1999999999999999E-2</v>
          </cell>
          <cell r="M6154">
            <v>-19</v>
          </cell>
          <cell r="N6154">
            <v>15</v>
          </cell>
          <cell r="O6154">
            <v>1</v>
          </cell>
          <cell r="P6154">
            <v>27.173999999999999</v>
          </cell>
          <cell r="Q6154">
            <v>0</v>
          </cell>
          <cell r="R6154">
            <v>27.173999999999999</v>
          </cell>
        </row>
        <row r="6155">
          <cell r="A6155" t="str">
            <v xml:space="preserve">Фестив.33/1 </v>
          </cell>
          <cell r="B6155" t="str">
            <v xml:space="preserve">Тургенева 115/1 маг. </v>
          </cell>
          <cell r="C6155" t="str">
            <v xml:space="preserve">Прочие </v>
          </cell>
          <cell r="D6155">
            <v>44.57</v>
          </cell>
          <cell r="E6155">
            <v>0</v>
          </cell>
          <cell r="F6155">
            <v>200.37</v>
          </cell>
          <cell r="G6155">
            <v>0.56700000000000006</v>
          </cell>
          <cell r="H6155">
            <v>1.19</v>
          </cell>
          <cell r="I6155">
            <v>4.5999999999999996</v>
          </cell>
          <cell r="J6155" t="str">
            <v xml:space="preserve"> </v>
          </cell>
          <cell r="K6155">
            <v>167</v>
          </cell>
          <cell r="L6155">
            <v>5.2700000000000004E-3</v>
          </cell>
          <cell r="M6155">
            <v>-19</v>
          </cell>
          <cell r="N6155">
            <v>18</v>
          </cell>
          <cell r="O6155">
            <v>1</v>
          </cell>
          <cell r="P6155">
            <v>7.6929999999999996</v>
          </cell>
          <cell r="Q6155">
            <v>0</v>
          </cell>
          <cell r="R6155">
            <v>7.6929999999999996</v>
          </cell>
        </row>
        <row r="6156">
          <cell r="A6156" t="str">
            <v xml:space="preserve">Фестив.33/1 </v>
          </cell>
          <cell r="B6156" t="str">
            <v xml:space="preserve">Тургенева 122 Магазин </v>
          </cell>
          <cell r="C6156" t="str">
            <v xml:space="preserve">Прочие </v>
          </cell>
          <cell r="D6156">
            <v>183.55</v>
          </cell>
          <cell r="E6156">
            <v>1408</v>
          </cell>
          <cell r="F6156">
            <v>825.99</v>
          </cell>
          <cell r="G6156">
            <v>0.38</v>
          </cell>
          <cell r="H6156">
            <v>1.19</v>
          </cell>
          <cell r="I6156">
            <v>4.5999999999999996</v>
          </cell>
          <cell r="J6156" t="str">
            <v xml:space="preserve"> </v>
          </cell>
          <cell r="K6156">
            <v>167</v>
          </cell>
          <cell r="L6156">
            <v>1.383E-2</v>
          </cell>
          <cell r="M6156">
            <v>-19</v>
          </cell>
          <cell r="N6156">
            <v>18</v>
          </cell>
          <cell r="O6156">
            <v>1</v>
          </cell>
          <cell r="P6156">
            <v>20.190999999999999</v>
          </cell>
          <cell r="Q6156">
            <v>0</v>
          </cell>
          <cell r="R6156">
            <v>20.190999999999999</v>
          </cell>
        </row>
        <row r="6157">
          <cell r="A6157" t="str">
            <v xml:space="preserve">Фестив.33/1 </v>
          </cell>
          <cell r="B6157" t="str">
            <v xml:space="preserve">Тургенева 123 кв3 неж.пом. </v>
          </cell>
          <cell r="C6157" t="str">
            <v xml:space="preserve">Прочие </v>
          </cell>
          <cell r="D6157">
            <v>46.5</v>
          </cell>
          <cell r="E6157">
            <v>0</v>
          </cell>
          <cell r="F6157">
            <v>159.63999999999999</v>
          </cell>
          <cell r="G6157">
            <v>0.57999999999999996</v>
          </cell>
          <cell r="H6157">
            <v>1.19</v>
          </cell>
          <cell r="I6157">
            <v>4.5999999999999996</v>
          </cell>
          <cell r="J6157" t="str">
            <v xml:space="preserve"> </v>
          </cell>
          <cell r="K6157">
            <v>167</v>
          </cell>
          <cell r="L6157">
            <v>4.2579999999999996E-3</v>
          </cell>
          <cell r="M6157">
            <v>-19</v>
          </cell>
          <cell r="N6157">
            <v>18</v>
          </cell>
          <cell r="O6157">
            <v>1</v>
          </cell>
          <cell r="P6157">
            <v>6.2169999999999996</v>
          </cell>
          <cell r="Q6157">
            <v>0</v>
          </cell>
          <cell r="R6157">
            <v>6.2169999999999996</v>
          </cell>
        </row>
        <row r="6158">
          <cell r="A6158" t="str">
            <v xml:space="preserve">Фестив.33/1 </v>
          </cell>
          <cell r="B6158" t="str">
            <v xml:space="preserve">Тургенева 110 </v>
          </cell>
          <cell r="C6158" t="str">
            <v xml:space="preserve">Прочие </v>
          </cell>
          <cell r="D6158">
            <v>258.2</v>
          </cell>
          <cell r="E6158">
            <v>0</v>
          </cell>
          <cell r="F6158">
            <v>1271.8</v>
          </cell>
          <cell r="G6158">
            <v>0.39</v>
          </cell>
          <cell r="H6158">
            <v>1.19</v>
          </cell>
          <cell r="I6158">
            <v>4.5999999999999996</v>
          </cell>
          <cell r="J6158" t="str">
            <v xml:space="preserve"> </v>
          </cell>
          <cell r="K6158">
            <v>167</v>
          </cell>
          <cell r="L6158">
            <v>2.2890000000000001E-2</v>
          </cell>
          <cell r="M6158">
            <v>-19</v>
          </cell>
          <cell r="N6158">
            <v>18</v>
          </cell>
          <cell r="O6158">
            <v>1</v>
          </cell>
          <cell r="P6158">
            <v>33.418999999999997</v>
          </cell>
          <cell r="Q6158">
            <v>0</v>
          </cell>
          <cell r="R6158">
            <v>33.418999999999997</v>
          </cell>
        </row>
        <row r="6159">
          <cell r="A6159" t="str">
            <v xml:space="preserve">Фестив.33/1 </v>
          </cell>
          <cell r="B6159" t="str">
            <v xml:space="preserve">Тургенева 110 </v>
          </cell>
          <cell r="C6159" t="str">
            <v xml:space="preserve">Прочие </v>
          </cell>
          <cell r="D6159">
            <v>258.2</v>
          </cell>
          <cell r="E6159">
            <v>0</v>
          </cell>
          <cell r="F6159">
            <v>1271.8</v>
          </cell>
          <cell r="G6159">
            <v>0.39</v>
          </cell>
          <cell r="H6159">
            <v>1.19</v>
          </cell>
          <cell r="I6159">
            <v>4.5999999999999996</v>
          </cell>
          <cell r="J6159" t="str">
            <v xml:space="preserve"> </v>
          </cell>
          <cell r="K6159">
            <v>167</v>
          </cell>
          <cell r="L6159">
            <v>2.2890000000000001E-2</v>
          </cell>
          <cell r="M6159">
            <v>-19</v>
          </cell>
          <cell r="N6159">
            <v>18</v>
          </cell>
          <cell r="O6159">
            <v>1</v>
          </cell>
          <cell r="P6159">
            <v>33.418999999999997</v>
          </cell>
          <cell r="Q6159">
            <v>0</v>
          </cell>
          <cell r="R6159">
            <v>33.418999999999997</v>
          </cell>
        </row>
        <row r="6160">
          <cell r="A6160" t="str">
            <v xml:space="preserve">Фестив.33/1 </v>
          </cell>
          <cell r="B6160" t="str">
            <v xml:space="preserve">Котовского 86 магаз. </v>
          </cell>
          <cell r="C6160" t="str">
            <v xml:space="preserve">Прочие </v>
          </cell>
          <cell r="D6160">
            <v>248.05</v>
          </cell>
          <cell r="E6160">
            <v>0</v>
          </cell>
          <cell r="F6160">
            <v>1116.23</v>
          </cell>
          <cell r="G6160">
            <v>0.45</v>
          </cell>
          <cell r="H6160">
            <v>1.19</v>
          </cell>
          <cell r="I6160">
            <v>4.5999999999999996</v>
          </cell>
          <cell r="J6160" t="str">
            <v xml:space="preserve"> </v>
          </cell>
          <cell r="K6160">
            <v>167</v>
          </cell>
          <cell r="L6160">
            <v>2.0164999999999999E-2</v>
          </cell>
          <cell r="M6160">
            <v>-19</v>
          </cell>
          <cell r="N6160">
            <v>15</v>
          </cell>
          <cell r="O6160">
            <v>1</v>
          </cell>
          <cell r="P6160">
            <v>24.907</v>
          </cell>
          <cell r="Q6160">
            <v>0</v>
          </cell>
          <cell r="R6160">
            <v>24.907</v>
          </cell>
        </row>
        <row r="6161">
          <cell r="A6161" t="str">
            <v xml:space="preserve">Фестив.33/1 </v>
          </cell>
          <cell r="B6161" t="str">
            <v xml:space="preserve">Тургенева 119 быт.пом. </v>
          </cell>
          <cell r="C6161" t="str">
            <v xml:space="preserve">Прочие </v>
          </cell>
          <cell r="D6161">
            <v>46.17</v>
          </cell>
          <cell r="E6161">
            <v>0</v>
          </cell>
          <cell r="F6161">
            <v>219.02</v>
          </cell>
          <cell r="G6161">
            <v>0.37</v>
          </cell>
          <cell r="H6161">
            <v>1.19</v>
          </cell>
          <cell r="I6161">
            <v>4.5999999999999996</v>
          </cell>
          <cell r="J6161" t="str">
            <v xml:space="preserve"> </v>
          </cell>
          <cell r="K6161">
            <v>167</v>
          </cell>
          <cell r="L6161">
            <v>3.7589999999999998E-3</v>
          </cell>
          <cell r="M6161">
            <v>-19</v>
          </cell>
          <cell r="N6161">
            <v>18</v>
          </cell>
          <cell r="O6161">
            <v>1</v>
          </cell>
          <cell r="P6161">
            <v>5.4879999999999995</v>
          </cell>
          <cell r="Q6161">
            <v>0</v>
          </cell>
          <cell r="R6161">
            <v>5.4879999999999995</v>
          </cell>
        </row>
        <row r="6162">
          <cell r="A6162" t="str">
            <v xml:space="preserve">Фестив.33/1 </v>
          </cell>
          <cell r="B6162" t="str">
            <v xml:space="preserve">Парковая 5 Общ.-1 </v>
          </cell>
          <cell r="C6162" t="str">
            <v xml:space="preserve">Население </v>
          </cell>
          <cell r="D6162">
            <v>3314.6</v>
          </cell>
          <cell r="E6162">
            <v>14916</v>
          </cell>
          <cell r="F6162">
            <v>14915.67</v>
          </cell>
          <cell r="G6162">
            <v>0.37</v>
          </cell>
          <cell r="H6162">
            <v>1.19</v>
          </cell>
          <cell r="I6162">
            <v>4.5999999999999996</v>
          </cell>
          <cell r="J6162" t="str">
            <v xml:space="preserve">5 </v>
          </cell>
          <cell r="K6162">
            <v>167</v>
          </cell>
          <cell r="L6162">
            <v>0.25600000000000001</v>
          </cell>
          <cell r="M6162">
            <v>-19</v>
          </cell>
          <cell r="N6162">
            <v>18</v>
          </cell>
          <cell r="O6162">
            <v>1</v>
          </cell>
          <cell r="P6162">
            <v>373.755</v>
          </cell>
          <cell r="Q6162">
            <v>329.81400000000002</v>
          </cell>
          <cell r="R6162">
            <v>329.81400000000002</v>
          </cell>
        </row>
        <row r="6163">
          <cell r="A6163" t="str">
            <v xml:space="preserve">Фестив.33/1 </v>
          </cell>
          <cell r="B6163" t="str">
            <v xml:space="preserve">Тургенева 122 </v>
          </cell>
          <cell r="C6163" t="str">
            <v xml:space="preserve">Прочие </v>
          </cell>
          <cell r="D6163">
            <v>45.21</v>
          </cell>
          <cell r="E6163">
            <v>0</v>
          </cell>
          <cell r="F6163">
            <v>205.05</v>
          </cell>
          <cell r="G6163">
            <v>0.38</v>
          </cell>
          <cell r="H6163">
            <v>1.19</v>
          </cell>
          <cell r="I6163">
            <v>4.5999999999999996</v>
          </cell>
          <cell r="J6163" t="str">
            <v xml:space="preserve"> </v>
          </cell>
          <cell r="K6163">
            <v>167</v>
          </cell>
          <cell r="L6163">
            <v>3.1300000000000004E-3</v>
          </cell>
          <cell r="M6163">
            <v>-19</v>
          </cell>
          <cell r="N6163">
            <v>15</v>
          </cell>
          <cell r="O6163">
            <v>1</v>
          </cell>
          <cell r="P6163">
            <v>3.8660000000000001</v>
          </cell>
          <cell r="Q6163">
            <v>0</v>
          </cell>
          <cell r="R6163">
            <v>3.8660000000000001</v>
          </cell>
        </row>
        <row r="6164">
          <cell r="A6164" t="str">
            <v xml:space="preserve">Фестив.33/1 </v>
          </cell>
          <cell r="B6164" t="str">
            <v xml:space="preserve">Тургенева 120  цех 2 </v>
          </cell>
          <cell r="C6164" t="str">
            <v xml:space="preserve">Прочие </v>
          </cell>
          <cell r="D6164">
            <v>57.49</v>
          </cell>
          <cell r="E6164">
            <v>0</v>
          </cell>
          <cell r="F6164">
            <v>258.69</v>
          </cell>
          <cell r="G6164">
            <v>0.38</v>
          </cell>
          <cell r="H6164">
            <v>1.19</v>
          </cell>
          <cell r="I6164">
            <v>4.5999999999999996</v>
          </cell>
          <cell r="J6164" t="str">
            <v xml:space="preserve"> </v>
          </cell>
          <cell r="K6164">
            <v>167</v>
          </cell>
          <cell r="L6164">
            <v>4.5600000000000007E-3</v>
          </cell>
          <cell r="M6164">
            <v>-19</v>
          </cell>
          <cell r="N6164">
            <v>18</v>
          </cell>
          <cell r="O6164">
            <v>1</v>
          </cell>
          <cell r="P6164">
            <v>6.657</v>
          </cell>
          <cell r="Q6164">
            <v>0</v>
          </cell>
          <cell r="R6164">
            <v>6.657</v>
          </cell>
        </row>
        <row r="6165">
          <cell r="A6165" t="str">
            <v xml:space="preserve">Фестив.33/1 </v>
          </cell>
          <cell r="B6165" t="str">
            <v xml:space="preserve">Тургенева 120 Прачечная Снежинка </v>
          </cell>
          <cell r="C6165" t="str">
            <v xml:space="preserve">Прочие </v>
          </cell>
          <cell r="D6165">
            <v>847.99</v>
          </cell>
          <cell r="E6165">
            <v>2671</v>
          </cell>
          <cell r="F6165">
            <v>3815.96</v>
          </cell>
          <cell r="G6165">
            <v>0.38</v>
          </cell>
          <cell r="H6165">
            <v>1.19</v>
          </cell>
          <cell r="I6165">
            <v>4.5999999999999996</v>
          </cell>
          <cell r="J6165" t="str">
            <v xml:space="preserve"> </v>
          </cell>
          <cell r="K6165">
            <v>167</v>
          </cell>
          <cell r="L6165">
            <v>7.0900000000000005E-2</v>
          </cell>
          <cell r="M6165">
            <v>-19</v>
          </cell>
          <cell r="N6165">
            <v>20</v>
          </cell>
          <cell r="O6165">
            <v>1</v>
          </cell>
          <cell r="P6165">
            <v>112.776</v>
          </cell>
          <cell r="Q6165">
            <v>0</v>
          </cell>
          <cell r="R6165">
            <v>112.776</v>
          </cell>
        </row>
        <row r="6166">
          <cell r="A6166" t="str">
            <v xml:space="preserve">Фестив.33/1 </v>
          </cell>
          <cell r="B6166" t="str">
            <v xml:space="preserve">Фестивальная 35 ГРП </v>
          </cell>
          <cell r="C6166" t="str">
            <v xml:space="preserve">Прочие </v>
          </cell>
          <cell r="D6166">
            <v>3.57</v>
          </cell>
          <cell r="E6166">
            <v>0</v>
          </cell>
          <cell r="F6166">
            <v>16.059999999999999</v>
          </cell>
          <cell r="G6166">
            <v>2</v>
          </cell>
          <cell r="H6166">
            <v>1.19</v>
          </cell>
          <cell r="I6166">
            <v>4.5999999999999996</v>
          </cell>
          <cell r="J6166" t="str">
            <v xml:space="preserve"> </v>
          </cell>
          <cell r="K6166">
            <v>167</v>
          </cell>
          <cell r="L6166">
            <v>1.4900000000000002E-3</v>
          </cell>
          <cell r="M6166">
            <v>-19</v>
          </cell>
          <cell r="N6166">
            <v>18</v>
          </cell>
          <cell r="O6166">
            <v>1</v>
          </cell>
          <cell r="P6166">
            <v>2.1749999999999998</v>
          </cell>
          <cell r="Q6166">
            <v>0</v>
          </cell>
          <cell r="R6166">
            <v>2.1749999999999998</v>
          </cell>
        </row>
        <row r="6167">
          <cell r="A6167" t="str">
            <v xml:space="preserve">Фестив.33/1 </v>
          </cell>
          <cell r="B6167" t="str">
            <v xml:space="preserve">Тургенева 136 Адм.зд. </v>
          </cell>
          <cell r="C6167" t="str">
            <v xml:space="preserve">Прочие </v>
          </cell>
          <cell r="D6167">
            <v>491.77</v>
          </cell>
          <cell r="E6167">
            <v>0</v>
          </cell>
          <cell r="F6167">
            <v>2212.96</v>
          </cell>
          <cell r="G6167">
            <v>0.38</v>
          </cell>
          <cell r="H6167">
            <v>1.19</v>
          </cell>
          <cell r="I6167">
            <v>4.5999999999999996</v>
          </cell>
          <cell r="J6167" t="str">
            <v xml:space="preserve"> </v>
          </cell>
          <cell r="K6167">
            <v>167</v>
          </cell>
          <cell r="L6167">
            <v>3.8700000000000005E-2</v>
          </cell>
          <cell r="M6167">
            <v>-19</v>
          </cell>
          <cell r="N6167">
            <v>18</v>
          </cell>
          <cell r="O6167">
            <v>1</v>
          </cell>
          <cell r="P6167">
            <v>56.5</v>
          </cell>
          <cell r="Q6167">
            <v>0</v>
          </cell>
          <cell r="R6167">
            <v>56.5</v>
          </cell>
        </row>
        <row r="6168">
          <cell r="A6168" t="str">
            <v xml:space="preserve">Итого по котельной </v>
          </cell>
          <cell r="B6168" t="str">
            <v xml:space="preserve">собственное ---------------------------- </v>
          </cell>
          <cell r="C6168" t="str">
            <v xml:space="preserve">По всем группам </v>
          </cell>
          <cell r="D6168">
            <v>187437.25</v>
          </cell>
          <cell r="E6168">
            <v>693544</v>
          </cell>
          <cell r="F6168">
            <v>744199.43199999991</v>
          </cell>
          <cell r="H6168">
            <v>1.19</v>
          </cell>
          <cell r="L6168">
            <v>13.085712999999998</v>
          </cell>
          <cell r="P6168">
            <v>19078.358999999997</v>
          </cell>
          <cell r="Q6168">
            <v>16982.900000000001</v>
          </cell>
          <cell r="R6168">
            <v>19490.724999999999</v>
          </cell>
        </row>
        <row r="6169">
          <cell r="A6169" t="str">
            <v xml:space="preserve"> </v>
          </cell>
          <cell r="B6169" t="str">
            <v xml:space="preserve"> </v>
          </cell>
          <cell r="C6169" t="str">
            <v xml:space="preserve">Бюджет </v>
          </cell>
          <cell r="D6169">
            <v>11295.809999999998</v>
          </cell>
          <cell r="E6169">
            <v>58450</v>
          </cell>
          <cell r="F6169">
            <v>51035.710000000006</v>
          </cell>
          <cell r="H6169">
            <v>1.19</v>
          </cell>
          <cell r="L6169">
            <v>0.8275030000000001</v>
          </cell>
          <cell r="P6169">
            <v>1212.682</v>
          </cell>
          <cell r="Q6169">
            <v>0</v>
          </cell>
          <cell r="R6169">
            <v>1212.682</v>
          </cell>
        </row>
        <row r="6170">
          <cell r="A6170" t="str">
            <v xml:space="preserve"> </v>
          </cell>
          <cell r="B6170" t="str">
            <v xml:space="preserve"> </v>
          </cell>
          <cell r="C6170" t="str">
            <v xml:space="preserve">"Население" в т.ч. "Жилзаказчик" </v>
          </cell>
          <cell r="D6170">
            <v>162089.40000000002</v>
          </cell>
          <cell r="E6170">
            <v>588455</v>
          </cell>
          <cell r="F6170">
            <v>632447.71</v>
          </cell>
          <cell r="H6170">
            <v>1.19</v>
          </cell>
          <cell r="L6170">
            <v>11.178388999999999</v>
          </cell>
          <cell r="P6170">
            <v>16320.198</v>
          </cell>
          <cell r="Q6170">
            <v>16688.132000000001</v>
          </cell>
          <cell r="R6170">
            <v>16688.132000000001</v>
          </cell>
        </row>
        <row r="6171">
          <cell r="A6171" t="str">
            <v xml:space="preserve"> </v>
          </cell>
          <cell r="B6171" t="str">
            <v xml:space="preserve"> </v>
          </cell>
          <cell r="C6171" t="str">
            <v xml:space="preserve">Жилзаказчик </v>
          </cell>
          <cell r="D6171">
            <v>83546.2</v>
          </cell>
          <cell r="E6171">
            <v>309043</v>
          </cell>
          <cell r="F6171">
            <v>324000.57900000003</v>
          </cell>
          <cell r="H6171">
            <v>1.19</v>
          </cell>
          <cell r="L6171">
            <v>5.8227999999999982</v>
          </cell>
          <cell r="P6171">
            <v>8501.1549999999988</v>
          </cell>
          <cell r="Q6171">
            <v>8856.1319999999996</v>
          </cell>
          <cell r="R6171">
            <v>8856.1319999999996</v>
          </cell>
        </row>
        <row r="6172">
          <cell r="A6172" t="str">
            <v xml:space="preserve"> </v>
          </cell>
          <cell r="B6172" t="str">
            <v xml:space="preserve"> </v>
          </cell>
          <cell r="C6172" t="str">
            <v xml:space="preserve">Прочие </v>
          </cell>
          <cell r="D6172">
            <v>10812.29</v>
          </cell>
          <cell r="E6172">
            <v>31530</v>
          </cell>
          <cell r="F6172">
            <v>44248.952000000012</v>
          </cell>
          <cell r="H6172">
            <v>1.19</v>
          </cell>
          <cell r="L6172">
            <v>0.88635499999999989</v>
          </cell>
          <cell r="P6172">
            <v>1267.9689999999998</v>
          </cell>
          <cell r="Q6172">
            <v>0</v>
          </cell>
          <cell r="R6172">
            <v>1267.9689999999998</v>
          </cell>
        </row>
        <row r="6173">
          <cell r="A6173" t="str">
            <v xml:space="preserve"> </v>
          </cell>
          <cell r="B6173" t="str">
            <v xml:space="preserve"> </v>
          </cell>
          <cell r="C6173" t="str">
            <v xml:space="preserve">ИТП Население </v>
          </cell>
          <cell r="D6173">
            <v>2962.4</v>
          </cell>
          <cell r="E6173">
            <v>15109</v>
          </cell>
          <cell r="F6173">
            <v>15108.85</v>
          </cell>
          <cell r="H6173">
            <v>1.19</v>
          </cell>
          <cell r="L6173">
            <v>0.17146599999999998</v>
          </cell>
          <cell r="P6173">
            <v>250.33600000000001</v>
          </cell>
          <cell r="Q6173">
            <v>294.76799999999997</v>
          </cell>
          <cell r="R6173">
            <v>294.76799999999997</v>
          </cell>
        </row>
        <row r="6174">
          <cell r="A6174" t="str">
            <v xml:space="preserve"> </v>
          </cell>
          <cell r="B6174" t="str">
            <v xml:space="preserve"> </v>
          </cell>
          <cell r="C6174" t="str">
            <v xml:space="preserve">ИТП Прочие </v>
          </cell>
          <cell r="D6174">
            <v>277.35000000000002</v>
          </cell>
          <cell r="E6174">
            <v>0</v>
          </cell>
          <cell r="F6174">
            <v>1358.21</v>
          </cell>
          <cell r="H6174">
            <v>1.19</v>
          </cell>
          <cell r="L6174">
            <v>2.1999999999999999E-2</v>
          </cell>
          <cell r="P6174">
            <v>27.173999999999999</v>
          </cell>
          <cell r="Q6174">
            <v>0</v>
          </cell>
          <cell r="R6174">
            <v>27.173999999999999</v>
          </cell>
        </row>
        <row r="6175">
          <cell r="A6175" t="str">
            <v>Тепловые потери в наружных сетях потребителей</v>
          </cell>
          <cell r="H6175">
            <v>1.19</v>
          </cell>
        </row>
        <row r="6176">
          <cell r="A6176" t="str">
            <v xml:space="preserve">Химзав.48 </v>
          </cell>
          <cell r="B6176" t="str">
            <v xml:space="preserve">Химзаводская 40 Адм зд Лит А </v>
          </cell>
          <cell r="C6176" t="str">
            <v xml:space="preserve">Прочие </v>
          </cell>
          <cell r="D6176">
            <v>390.6</v>
          </cell>
          <cell r="E6176">
            <v>0</v>
          </cell>
          <cell r="F6176">
            <v>1757.71</v>
          </cell>
          <cell r="G6176">
            <v>0.43</v>
          </cell>
          <cell r="H6176">
            <v>1.19</v>
          </cell>
          <cell r="I6176">
            <v>4.5999999999999996</v>
          </cell>
          <cell r="J6176" t="str">
            <v xml:space="preserve"> </v>
          </cell>
          <cell r="K6176">
            <v>167</v>
          </cell>
          <cell r="L6176">
            <v>3.5060000000000001E-2</v>
          </cell>
          <cell r="M6176">
            <v>-19</v>
          </cell>
          <cell r="N6176">
            <v>18</v>
          </cell>
          <cell r="O6176">
            <v>1</v>
          </cell>
          <cell r="P6176">
            <v>51.186</v>
          </cell>
          <cell r="Q6176">
            <v>0</v>
          </cell>
          <cell r="R6176">
            <v>51.186</v>
          </cell>
        </row>
        <row r="6177">
          <cell r="A6177" t="str">
            <v xml:space="preserve">Химзав.48 </v>
          </cell>
          <cell r="B6177" t="str">
            <v xml:space="preserve">Химзаводская 40 Адм зд Лит Г </v>
          </cell>
          <cell r="C6177" t="str">
            <v xml:space="preserve">Прочие </v>
          </cell>
          <cell r="D6177">
            <v>349.72</v>
          </cell>
          <cell r="E6177">
            <v>0</v>
          </cell>
          <cell r="F6177">
            <v>1573.72</v>
          </cell>
          <cell r="G6177">
            <v>0.43</v>
          </cell>
          <cell r="H6177">
            <v>1.19</v>
          </cell>
          <cell r="I6177">
            <v>4.5999999999999996</v>
          </cell>
          <cell r="J6177" t="str">
            <v xml:space="preserve"> </v>
          </cell>
          <cell r="K6177">
            <v>167</v>
          </cell>
          <cell r="L6177">
            <v>3.1390000000000001E-2</v>
          </cell>
          <cell r="M6177">
            <v>-19</v>
          </cell>
          <cell r="N6177">
            <v>18</v>
          </cell>
          <cell r="O6177">
            <v>1</v>
          </cell>
          <cell r="P6177">
            <v>45.83</v>
          </cell>
          <cell r="Q6177">
            <v>0</v>
          </cell>
          <cell r="R6177">
            <v>45.83</v>
          </cell>
        </row>
        <row r="6178">
          <cell r="A6178" t="str">
            <v xml:space="preserve">Химзав.48 </v>
          </cell>
          <cell r="B6178" t="str">
            <v xml:space="preserve">Химзаводская 40 Лит  Г/1 </v>
          </cell>
          <cell r="C6178" t="str">
            <v xml:space="preserve">Прочие </v>
          </cell>
          <cell r="D6178">
            <v>77.2</v>
          </cell>
          <cell r="E6178">
            <v>0</v>
          </cell>
          <cell r="F6178">
            <v>228</v>
          </cell>
          <cell r="G6178">
            <v>0.8</v>
          </cell>
          <cell r="H6178">
            <v>1.19</v>
          </cell>
          <cell r="I6178">
            <v>4.5999999999999996</v>
          </cell>
          <cell r="J6178" t="str">
            <v xml:space="preserve"> </v>
          </cell>
          <cell r="K6178">
            <v>167</v>
          </cell>
          <cell r="L6178">
            <v>8.0100000000000015E-3</v>
          </cell>
          <cell r="M6178">
            <v>-19</v>
          </cell>
          <cell r="N6178">
            <v>16</v>
          </cell>
          <cell r="O6178">
            <v>1</v>
          </cell>
          <cell r="P6178">
            <v>10.528</v>
          </cell>
          <cell r="Q6178">
            <v>0</v>
          </cell>
          <cell r="R6178">
            <v>10.528</v>
          </cell>
        </row>
        <row r="6179">
          <cell r="A6179" t="str">
            <v xml:space="preserve">Химзав.48 </v>
          </cell>
          <cell r="B6179" t="str">
            <v xml:space="preserve">Химзаводская 40 Лит  Г/3 </v>
          </cell>
          <cell r="C6179" t="str">
            <v xml:space="preserve">Прочие </v>
          </cell>
          <cell r="D6179">
            <v>39.200000000000003</v>
          </cell>
          <cell r="E6179">
            <v>0</v>
          </cell>
          <cell r="F6179">
            <v>113.95</v>
          </cell>
          <cell r="G6179">
            <v>0.7</v>
          </cell>
          <cell r="H6179">
            <v>1.19</v>
          </cell>
          <cell r="I6179">
            <v>4.5999999999999996</v>
          </cell>
          <cell r="J6179" t="str">
            <v xml:space="preserve"> </v>
          </cell>
          <cell r="K6179">
            <v>167</v>
          </cell>
          <cell r="L6179">
            <v>2.9000000000000002E-3</v>
          </cell>
          <cell r="M6179">
            <v>-19</v>
          </cell>
          <cell r="N6179">
            <v>10</v>
          </cell>
          <cell r="O6179">
            <v>1</v>
          </cell>
          <cell r="P6179">
            <v>2.1960000000000002</v>
          </cell>
          <cell r="Q6179">
            <v>0</v>
          </cell>
          <cell r="R6179">
            <v>2.1960000000000002</v>
          </cell>
        </row>
        <row r="6180">
          <cell r="A6180" t="str">
            <v xml:space="preserve">Химзав.48 </v>
          </cell>
          <cell r="B6180" t="str">
            <v xml:space="preserve">Химзаводская 40 Лит Г/2 </v>
          </cell>
          <cell r="C6180" t="str">
            <v xml:space="preserve">Прочие </v>
          </cell>
          <cell r="D6180">
            <v>44.7</v>
          </cell>
          <cell r="E6180">
            <v>0</v>
          </cell>
          <cell r="F6180">
            <v>132.16999999999999</v>
          </cell>
          <cell r="G6180">
            <v>0.8</v>
          </cell>
          <cell r="H6180">
            <v>1.19</v>
          </cell>
          <cell r="I6180">
            <v>4.5999999999999996</v>
          </cell>
          <cell r="J6180" t="str">
            <v xml:space="preserve"> </v>
          </cell>
          <cell r="K6180">
            <v>167</v>
          </cell>
          <cell r="L6180">
            <v>4.64E-3</v>
          </cell>
          <cell r="M6180">
            <v>-19</v>
          </cell>
          <cell r="N6180">
            <v>16</v>
          </cell>
          <cell r="O6180">
            <v>1</v>
          </cell>
          <cell r="P6180">
            <v>6.0990000000000002</v>
          </cell>
          <cell r="Q6180">
            <v>0</v>
          </cell>
          <cell r="R6180">
            <v>6.0990000000000002</v>
          </cell>
        </row>
        <row r="6181">
          <cell r="A6181" t="str">
            <v xml:space="preserve">Химзав.48 </v>
          </cell>
          <cell r="B6181" t="str">
            <v xml:space="preserve">Химзаводская 40 Лит Г/4 </v>
          </cell>
          <cell r="C6181" t="str">
            <v xml:space="preserve">Прочие </v>
          </cell>
          <cell r="D6181">
            <v>47.2</v>
          </cell>
          <cell r="E6181">
            <v>0</v>
          </cell>
          <cell r="F6181">
            <v>151.18</v>
          </cell>
          <cell r="G6181">
            <v>0.60000000000000009</v>
          </cell>
          <cell r="H6181">
            <v>1.19</v>
          </cell>
          <cell r="I6181">
            <v>4.5999999999999996</v>
          </cell>
          <cell r="J6181" t="str">
            <v xml:space="preserve"> </v>
          </cell>
          <cell r="K6181">
            <v>167</v>
          </cell>
          <cell r="L6181">
            <v>3.98E-3</v>
          </cell>
          <cell r="M6181">
            <v>-19</v>
          </cell>
          <cell r="N6181">
            <v>16</v>
          </cell>
          <cell r="O6181">
            <v>1</v>
          </cell>
          <cell r="P6181">
            <v>5.2320000000000002</v>
          </cell>
          <cell r="Q6181">
            <v>0</v>
          </cell>
          <cell r="R6181">
            <v>5.2320000000000002</v>
          </cell>
        </row>
        <row r="6182">
          <cell r="A6182" t="str">
            <v xml:space="preserve">Химзав.48 </v>
          </cell>
          <cell r="B6182" t="str">
            <v xml:space="preserve">Химзаводская 40 Лит Г/5 </v>
          </cell>
          <cell r="C6182" t="str">
            <v xml:space="preserve">Прочие </v>
          </cell>
          <cell r="D6182">
            <v>96.44</v>
          </cell>
          <cell r="E6182">
            <v>0</v>
          </cell>
          <cell r="F6182">
            <v>385.75</v>
          </cell>
          <cell r="G6182">
            <v>0.7</v>
          </cell>
          <cell r="H6182">
            <v>1.19</v>
          </cell>
          <cell r="I6182">
            <v>4.5999999999999996</v>
          </cell>
          <cell r="J6182" t="str">
            <v xml:space="preserve"> </v>
          </cell>
          <cell r="K6182">
            <v>167</v>
          </cell>
          <cell r="L6182">
            <v>9.3500000000000007E-3</v>
          </cell>
          <cell r="M6182">
            <v>-19</v>
          </cell>
          <cell r="N6182">
            <v>10</v>
          </cell>
          <cell r="O6182">
            <v>1</v>
          </cell>
          <cell r="P6182">
            <v>7.0780000000000003</v>
          </cell>
          <cell r="Q6182">
            <v>0</v>
          </cell>
          <cell r="R6182">
            <v>7.0780000000000003</v>
          </cell>
        </row>
        <row r="6183">
          <cell r="A6183" t="str">
            <v xml:space="preserve">Химзав.48 </v>
          </cell>
          <cell r="B6183" t="str">
            <v xml:space="preserve">Химзаводская 40 Лит Г/6 </v>
          </cell>
          <cell r="C6183" t="str">
            <v xml:space="preserve">Прочие </v>
          </cell>
          <cell r="D6183">
            <v>81</v>
          </cell>
          <cell r="E6183">
            <v>0</v>
          </cell>
          <cell r="F6183">
            <v>358.11</v>
          </cell>
          <cell r="G6183">
            <v>0.7</v>
          </cell>
          <cell r="H6183">
            <v>1.19</v>
          </cell>
          <cell r="I6183">
            <v>4.5999999999999996</v>
          </cell>
          <cell r="J6183" t="str">
            <v xml:space="preserve"> </v>
          </cell>
          <cell r="K6183">
            <v>167</v>
          </cell>
          <cell r="L6183">
            <v>8.6800000000000002E-3</v>
          </cell>
          <cell r="M6183">
            <v>-19</v>
          </cell>
          <cell r="N6183">
            <v>10</v>
          </cell>
          <cell r="O6183">
            <v>1</v>
          </cell>
          <cell r="P6183">
            <v>6.5720000000000001</v>
          </cell>
          <cell r="Q6183">
            <v>0</v>
          </cell>
          <cell r="R6183">
            <v>6.5720000000000001</v>
          </cell>
        </row>
        <row r="6184">
          <cell r="A6184" t="str">
            <v xml:space="preserve">Химзав.48 </v>
          </cell>
          <cell r="B6184" t="str">
            <v xml:space="preserve">Химзаводская 40 Лит Г/7 </v>
          </cell>
          <cell r="C6184" t="str">
            <v xml:space="preserve">Прочие </v>
          </cell>
          <cell r="D6184">
            <v>212.78</v>
          </cell>
          <cell r="E6184">
            <v>0</v>
          </cell>
          <cell r="F6184">
            <v>851.14</v>
          </cell>
          <cell r="G6184">
            <v>0.7</v>
          </cell>
          <cell r="H6184">
            <v>1.19</v>
          </cell>
          <cell r="I6184">
            <v>4.5999999999999996</v>
          </cell>
          <cell r="J6184" t="str">
            <v xml:space="preserve"> </v>
          </cell>
          <cell r="K6184">
            <v>167</v>
          </cell>
          <cell r="L6184">
            <v>2.0630000000000003E-2</v>
          </cell>
          <cell r="M6184">
            <v>-19</v>
          </cell>
          <cell r="N6184">
            <v>10</v>
          </cell>
          <cell r="O6184">
            <v>1</v>
          </cell>
          <cell r="P6184">
            <v>15.619</v>
          </cell>
          <cell r="Q6184">
            <v>0</v>
          </cell>
          <cell r="R6184">
            <v>15.619</v>
          </cell>
        </row>
        <row r="6185">
          <cell r="A6185" t="str">
            <v xml:space="preserve">Химзав.48 </v>
          </cell>
          <cell r="B6185" t="str">
            <v xml:space="preserve">Химзаводская 40 Лит Г/8 </v>
          </cell>
          <cell r="C6185" t="str">
            <v xml:space="preserve">Прочие </v>
          </cell>
          <cell r="D6185">
            <v>53</v>
          </cell>
          <cell r="E6185">
            <v>0</v>
          </cell>
          <cell r="F6185">
            <v>237.15</v>
          </cell>
          <cell r="G6185">
            <v>0.43</v>
          </cell>
          <cell r="H6185">
            <v>1.19</v>
          </cell>
          <cell r="I6185">
            <v>4.5999999999999996</v>
          </cell>
          <cell r="J6185" t="str">
            <v xml:space="preserve"> </v>
          </cell>
          <cell r="K6185">
            <v>167</v>
          </cell>
          <cell r="L6185">
            <v>4.7300000000000007E-3</v>
          </cell>
          <cell r="M6185">
            <v>-19</v>
          </cell>
          <cell r="N6185">
            <v>18</v>
          </cell>
          <cell r="O6185">
            <v>1</v>
          </cell>
          <cell r="P6185">
            <v>6.9059999999999997</v>
          </cell>
          <cell r="Q6185">
            <v>0</v>
          </cell>
          <cell r="R6185">
            <v>6.9059999999999997</v>
          </cell>
        </row>
        <row r="6186">
          <cell r="A6186" t="str">
            <v xml:space="preserve">Химзав.48 </v>
          </cell>
          <cell r="B6186" t="str">
            <v xml:space="preserve">Индустриальная 3 </v>
          </cell>
          <cell r="C6186" t="str">
            <v xml:space="preserve">Жилзаказчик </v>
          </cell>
          <cell r="D6186">
            <v>192.8</v>
          </cell>
          <cell r="E6186">
            <v>1073</v>
          </cell>
          <cell r="F6186">
            <v>1072.0999999999999</v>
          </cell>
          <cell r="G6186">
            <v>0.5</v>
          </cell>
          <cell r="H6186">
            <v>1.19</v>
          </cell>
          <cell r="I6186">
            <v>4.5999999999999996</v>
          </cell>
          <cell r="J6186" t="str">
            <v xml:space="preserve">1 </v>
          </cell>
          <cell r="K6186">
            <v>167</v>
          </cell>
          <cell r="L6186">
            <v>2.5004999999999999E-2</v>
          </cell>
          <cell r="M6186">
            <v>-19</v>
          </cell>
          <cell r="N6186">
            <v>18</v>
          </cell>
          <cell r="O6186">
            <v>1</v>
          </cell>
          <cell r="P6186">
            <v>36.506</v>
          </cell>
          <cell r="Q6186">
            <v>25.577999999999999</v>
          </cell>
          <cell r="R6186">
            <v>25.577999999999999</v>
          </cell>
        </row>
        <row r="6187">
          <cell r="A6187" t="str">
            <v xml:space="preserve">Химзав.48 </v>
          </cell>
          <cell r="B6187" t="str">
            <v xml:space="preserve">Индустриальная 7А </v>
          </cell>
          <cell r="C6187" t="str">
            <v xml:space="preserve">Жилзаказчик </v>
          </cell>
          <cell r="D6187">
            <v>2111</v>
          </cell>
          <cell r="E6187">
            <v>1816</v>
          </cell>
          <cell r="F6187">
            <v>5448</v>
          </cell>
          <cell r="G6187">
            <v>0.46</v>
          </cell>
          <cell r="H6187">
            <v>1.19</v>
          </cell>
          <cell r="I6187">
            <v>4.5999999999999996</v>
          </cell>
          <cell r="J6187" t="str">
            <v xml:space="preserve">2 </v>
          </cell>
          <cell r="K6187">
            <v>167</v>
          </cell>
          <cell r="L6187">
            <v>0.11527099999999998</v>
          </cell>
          <cell r="M6187">
            <v>-19</v>
          </cell>
          <cell r="N6187">
            <v>18</v>
          </cell>
          <cell r="O6187">
            <v>1</v>
          </cell>
          <cell r="P6187">
            <v>56.042999999999999</v>
          </cell>
          <cell r="Q6187">
            <v>167.57400000000001</v>
          </cell>
          <cell r="R6187">
            <v>167.57400000000001</v>
          </cell>
        </row>
        <row r="6188">
          <cell r="A6188" t="str">
            <v xml:space="preserve">Химзав.48 </v>
          </cell>
          <cell r="B6188" t="str">
            <v xml:space="preserve">Химзаводская 48а </v>
          </cell>
          <cell r="C6188" t="str">
            <v xml:space="preserve">Жилзаказчик </v>
          </cell>
          <cell r="D6188">
            <v>1261.3</v>
          </cell>
          <cell r="E6188">
            <v>2043</v>
          </cell>
          <cell r="F6188">
            <v>4061</v>
          </cell>
          <cell r="G6188">
            <v>0.45</v>
          </cell>
          <cell r="H6188">
            <v>1.19</v>
          </cell>
          <cell r="I6188">
            <v>4.5999999999999996</v>
          </cell>
          <cell r="J6188" t="str">
            <v xml:space="preserve">2 </v>
          </cell>
          <cell r="K6188">
            <v>167</v>
          </cell>
          <cell r="L6188">
            <v>8.463699999999999E-2</v>
          </cell>
          <cell r="M6188">
            <v>-19</v>
          </cell>
          <cell r="N6188">
            <v>18</v>
          </cell>
          <cell r="O6188">
            <v>1</v>
          </cell>
          <cell r="P6188">
            <v>62.061999999999998</v>
          </cell>
          <cell r="Q6188">
            <v>111.38800000000001</v>
          </cell>
          <cell r="R6188">
            <v>111.38800000000001</v>
          </cell>
        </row>
        <row r="6189">
          <cell r="A6189" t="str">
            <v xml:space="preserve">Итого по котельной </v>
          </cell>
          <cell r="B6189" t="str">
            <v xml:space="preserve">собственное ---------------------------- </v>
          </cell>
          <cell r="C6189" t="str">
            <v xml:space="preserve">По всем группам </v>
          </cell>
          <cell r="D6189">
            <v>4956.9399999999996</v>
          </cell>
          <cell r="E6189">
            <v>10586</v>
          </cell>
          <cell r="F6189">
            <v>16369.98</v>
          </cell>
          <cell r="H6189">
            <v>1.19</v>
          </cell>
          <cell r="L6189">
            <v>0.35428300000000001</v>
          </cell>
          <cell r="P6189">
            <v>485.61</v>
          </cell>
          <cell r="Q6189">
            <v>304.54000000000002</v>
          </cell>
          <cell r="R6189">
            <v>461.78600000000006</v>
          </cell>
        </row>
        <row r="6190">
          <cell r="A6190" t="str">
            <v xml:space="preserve"> </v>
          </cell>
          <cell r="B6190" t="str">
            <v xml:space="preserve"> </v>
          </cell>
          <cell r="C6190" t="str">
            <v xml:space="preserve">"Население" в т.ч. "Жилзаказчик" </v>
          </cell>
          <cell r="D6190">
            <v>3565.0999999999995</v>
          </cell>
          <cell r="E6190">
            <v>10586</v>
          </cell>
          <cell r="F6190">
            <v>10581.1</v>
          </cell>
          <cell r="H6190">
            <v>1.19</v>
          </cell>
          <cell r="L6190">
            <v>0.224913</v>
          </cell>
          <cell r="P6190">
            <v>328.36400000000003</v>
          </cell>
          <cell r="Q6190">
            <v>304.54000000000002</v>
          </cell>
          <cell r="R6190">
            <v>304.54000000000002</v>
          </cell>
        </row>
        <row r="6191">
          <cell r="A6191" t="str">
            <v xml:space="preserve"> </v>
          </cell>
          <cell r="B6191" t="str">
            <v xml:space="preserve"> </v>
          </cell>
          <cell r="C6191" t="str">
            <v xml:space="preserve">Жилзаказчик </v>
          </cell>
          <cell r="D6191">
            <v>3565.0999999999995</v>
          </cell>
          <cell r="E6191">
            <v>10586</v>
          </cell>
          <cell r="F6191">
            <v>10581.1</v>
          </cell>
          <cell r="H6191">
            <v>1.19</v>
          </cell>
          <cell r="L6191">
            <v>0.224913</v>
          </cell>
          <cell r="P6191">
            <v>328.36400000000003</v>
          </cell>
          <cell r="Q6191">
            <v>304.54000000000002</v>
          </cell>
          <cell r="R6191">
            <v>304.54000000000002</v>
          </cell>
        </row>
        <row r="6192">
          <cell r="A6192" t="str">
            <v xml:space="preserve"> </v>
          </cell>
          <cell r="B6192" t="str">
            <v xml:space="preserve"> </v>
          </cell>
          <cell r="C6192" t="str">
            <v xml:space="preserve">Прочие </v>
          </cell>
          <cell r="D6192">
            <v>1391.84</v>
          </cell>
          <cell r="E6192">
            <v>0</v>
          </cell>
          <cell r="F6192">
            <v>5788.8799999999992</v>
          </cell>
          <cell r="H6192">
            <v>1.19</v>
          </cell>
          <cell r="L6192">
            <v>0.12937000000000004</v>
          </cell>
          <cell r="P6192">
            <v>157.24600000000001</v>
          </cell>
          <cell r="Q6192">
            <v>0</v>
          </cell>
          <cell r="R6192">
            <v>157.24600000000001</v>
          </cell>
        </row>
        <row r="6193">
          <cell r="A6193" t="str">
            <v>Тепловые потери в наружных сетях потребителей</v>
          </cell>
          <cell r="H6193">
            <v>1.19</v>
          </cell>
        </row>
        <row r="6194">
          <cell r="A6194" t="str">
            <v xml:space="preserve">Центральн 63/2 </v>
          </cell>
          <cell r="B6194" t="str">
            <v xml:space="preserve">Копанской Центральная 67 кв.1 </v>
          </cell>
          <cell r="C6194" t="str">
            <v xml:space="preserve">Население </v>
          </cell>
          <cell r="D6194">
            <v>53</v>
          </cell>
          <cell r="E6194">
            <v>248</v>
          </cell>
          <cell r="F6194">
            <v>247.9</v>
          </cell>
          <cell r="G6194">
            <v>0.53</v>
          </cell>
          <cell r="H6194">
            <v>1.19</v>
          </cell>
          <cell r="I6194">
            <v>4.5999999999999996</v>
          </cell>
          <cell r="J6194" t="str">
            <v xml:space="preserve">2 </v>
          </cell>
          <cell r="K6194">
            <v>167</v>
          </cell>
          <cell r="L6194">
            <v>5.7609999999999996E-3</v>
          </cell>
          <cell r="M6194">
            <v>-19</v>
          </cell>
          <cell r="N6194">
            <v>18</v>
          </cell>
          <cell r="O6194">
            <v>1</v>
          </cell>
          <cell r="P6194">
            <v>8.4109999999999996</v>
          </cell>
          <cell r="Q6194">
            <v>7.0309999999999997</v>
          </cell>
          <cell r="R6194">
            <v>7.0309999999999997</v>
          </cell>
        </row>
        <row r="6195">
          <cell r="A6195" t="str">
            <v xml:space="preserve">Центральн 63/2 </v>
          </cell>
          <cell r="B6195" t="str">
            <v xml:space="preserve">Копанской Центральная 67 кв.2 </v>
          </cell>
          <cell r="C6195" t="str">
            <v xml:space="preserve">Население </v>
          </cell>
          <cell r="D6195">
            <v>61.4</v>
          </cell>
          <cell r="E6195">
            <v>0</v>
          </cell>
          <cell r="F6195">
            <v>286.95</v>
          </cell>
          <cell r="G6195">
            <v>0.53</v>
          </cell>
          <cell r="H6195">
            <v>1.19</v>
          </cell>
          <cell r="I6195">
            <v>4.5999999999999996</v>
          </cell>
          <cell r="J6195" t="str">
            <v xml:space="preserve">2 </v>
          </cell>
          <cell r="K6195">
            <v>167</v>
          </cell>
          <cell r="L6195">
            <v>6.6679999999999994E-3</v>
          </cell>
          <cell r="M6195">
            <v>-19</v>
          </cell>
          <cell r="N6195">
            <v>18</v>
          </cell>
          <cell r="O6195">
            <v>1</v>
          </cell>
          <cell r="P6195">
            <v>9.7360000000000007</v>
          </cell>
          <cell r="Q6195">
            <v>8.1479999999999997</v>
          </cell>
          <cell r="R6195">
            <v>8.1479999999999997</v>
          </cell>
        </row>
        <row r="6196">
          <cell r="A6196" t="str">
            <v xml:space="preserve">Центральн 63/2 </v>
          </cell>
          <cell r="B6196" t="str">
            <v xml:space="preserve">Копанской Центральная 67 кв.3 </v>
          </cell>
          <cell r="C6196" t="str">
            <v xml:space="preserve">Население </v>
          </cell>
          <cell r="D6196">
            <v>76.900000000000006</v>
          </cell>
          <cell r="E6196">
            <v>0</v>
          </cell>
          <cell r="F6196">
            <v>359.37</v>
          </cell>
          <cell r="G6196">
            <v>0.53</v>
          </cell>
          <cell r="H6196">
            <v>1.19</v>
          </cell>
          <cell r="I6196">
            <v>4.5999999999999996</v>
          </cell>
          <cell r="J6196" t="str">
            <v xml:space="preserve">2 </v>
          </cell>
          <cell r="K6196">
            <v>167</v>
          </cell>
          <cell r="L6196">
            <v>8.350999999999999E-3</v>
          </cell>
          <cell r="M6196">
            <v>-19</v>
          </cell>
          <cell r="N6196">
            <v>18</v>
          </cell>
          <cell r="O6196">
            <v>1</v>
          </cell>
          <cell r="P6196">
            <v>12.193</v>
          </cell>
          <cell r="Q6196">
            <v>10.205</v>
          </cell>
          <cell r="R6196">
            <v>10.205</v>
          </cell>
        </row>
        <row r="6197">
          <cell r="A6197" t="str">
            <v xml:space="preserve">Центральн 63/2 </v>
          </cell>
          <cell r="B6197" t="str">
            <v xml:space="preserve">Копанской Центральная 67 кв.4 </v>
          </cell>
          <cell r="C6197" t="str">
            <v xml:space="preserve">Население </v>
          </cell>
          <cell r="D6197">
            <v>53.3</v>
          </cell>
          <cell r="E6197">
            <v>0</v>
          </cell>
          <cell r="F6197">
            <v>248.9</v>
          </cell>
          <cell r="G6197">
            <v>0.53</v>
          </cell>
          <cell r="H6197">
            <v>1.19</v>
          </cell>
          <cell r="I6197">
            <v>4.5999999999999996</v>
          </cell>
          <cell r="J6197" t="str">
            <v xml:space="preserve">2 </v>
          </cell>
          <cell r="K6197">
            <v>167</v>
          </cell>
          <cell r="L6197">
            <v>5.7840000000000001E-3</v>
          </cell>
          <cell r="M6197">
            <v>-19</v>
          </cell>
          <cell r="N6197">
            <v>18</v>
          </cell>
          <cell r="O6197">
            <v>1</v>
          </cell>
          <cell r="P6197">
            <v>8.4440000000000008</v>
          </cell>
          <cell r="Q6197">
            <v>7.07</v>
          </cell>
          <cell r="R6197">
            <v>7.07</v>
          </cell>
        </row>
        <row r="6198">
          <cell r="A6198" t="str">
            <v xml:space="preserve">Центральн 63/2 </v>
          </cell>
          <cell r="B6198" t="str">
            <v xml:space="preserve">Копанской Центральная 67 кв.5 </v>
          </cell>
          <cell r="C6198" t="str">
            <v xml:space="preserve">Население </v>
          </cell>
          <cell r="D6198">
            <v>50.3</v>
          </cell>
          <cell r="E6198">
            <v>0</v>
          </cell>
          <cell r="F6198">
            <v>248.01</v>
          </cell>
          <cell r="G6198">
            <v>0.53</v>
          </cell>
          <cell r="H6198">
            <v>1.19</v>
          </cell>
          <cell r="I6198">
            <v>4.5999999999999996</v>
          </cell>
          <cell r="J6198" t="str">
            <v xml:space="preserve">2 </v>
          </cell>
          <cell r="K6198">
            <v>167</v>
          </cell>
          <cell r="L6198">
            <v>5.7650000000000002E-3</v>
          </cell>
          <cell r="M6198">
            <v>-19</v>
          </cell>
          <cell r="N6198">
            <v>18</v>
          </cell>
          <cell r="O6198">
            <v>1</v>
          </cell>
          <cell r="P6198">
            <v>8.4160000000000004</v>
          </cell>
          <cell r="Q6198">
            <v>6.673</v>
          </cell>
          <cell r="R6198">
            <v>6.673</v>
          </cell>
        </row>
        <row r="6199">
          <cell r="A6199" t="str">
            <v xml:space="preserve">Центральн 63/2 </v>
          </cell>
          <cell r="B6199" t="str">
            <v xml:space="preserve">Копанской Центральная 67 кв.6 </v>
          </cell>
          <cell r="C6199" t="str">
            <v xml:space="preserve">Население </v>
          </cell>
          <cell r="D6199">
            <v>58.4</v>
          </cell>
          <cell r="E6199">
            <v>0</v>
          </cell>
          <cell r="F6199">
            <v>286.13</v>
          </cell>
          <cell r="G6199">
            <v>0.53</v>
          </cell>
          <cell r="H6199">
            <v>1.19</v>
          </cell>
          <cell r="I6199">
            <v>4.5999999999999996</v>
          </cell>
          <cell r="J6199" t="str">
            <v xml:space="preserve">2 </v>
          </cell>
          <cell r="K6199">
            <v>167</v>
          </cell>
          <cell r="L6199">
            <v>6.6489999999999995E-3</v>
          </cell>
          <cell r="M6199">
            <v>-19</v>
          </cell>
          <cell r="N6199">
            <v>18</v>
          </cell>
          <cell r="O6199">
            <v>1</v>
          </cell>
          <cell r="P6199">
            <v>9.7070000000000007</v>
          </cell>
          <cell r="Q6199">
            <v>7.75</v>
          </cell>
          <cell r="R6199">
            <v>7.75</v>
          </cell>
        </row>
        <row r="6200">
          <cell r="A6200" t="str">
            <v xml:space="preserve">Центральн 63/2 </v>
          </cell>
          <cell r="B6200" t="str">
            <v xml:space="preserve">Копанской Центральная 67 кв.7 </v>
          </cell>
          <cell r="C6200" t="str">
            <v xml:space="preserve">Население </v>
          </cell>
          <cell r="D6200">
            <v>74.400000000000006</v>
          </cell>
          <cell r="E6200">
            <v>0</v>
          </cell>
          <cell r="F6200">
            <v>360.88</v>
          </cell>
          <cell r="G6200">
            <v>0.53</v>
          </cell>
          <cell r="H6200">
            <v>1.19</v>
          </cell>
          <cell r="I6200">
            <v>4.5999999999999996</v>
          </cell>
          <cell r="J6200" t="str">
            <v xml:space="preserve">2 </v>
          </cell>
          <cell r="K6200">
            <v>167</v>
          </cell>
          <cell r="L6200">
            <v>8.3859999999999994E-3</v>
          </cell>
          <cell r="M6200">
            <v>-19</v>
          </cell>
          <cell r="N6200">
            <v>18</v>
          </cell>
          <cell r="O6200">
            <v>1</v>
          </cell>
          <cell r="P6200">
            <v>12.244</v>
          </cell>
          <cell r="Q6200">
            <v>9.8729999999999993</v>
          </cell>
          <cell r="R6200">
            <v>9.8729999999999993</v>
          </cell>
        </row>
        <row r="6201">
          <cell r="A6201" t="str">
            <v xml:space="preserve">Центральн 63/2 </v>
          </cell>
          <cell r="B6201" t="str">
            <v xml:space="preserve">Копанской Центральная 67 кв.8 </v>
          </cell>
          <cell r="C6201" t="str">
            <v xml:space="preserve">Население </v>
          </cell>
          <cell r="D6201">
            <v>50.5</v>
          </cell>
          <cell r="E6201">
            <v>0</v>
          </cell>
          <cell r="F6201">
            <v>248.9</v>
          </cell>
          <cell r="G6201">
            <v>0.53</v>
          </cell>
          <cell r="H6201">
            <v>1.19</v>
          </cell>
          <cell r="I6201">
            <v>4.5999999999999996</v>
          </cell>
          <cell r="J6201" t="str">
            <v xml:space="preserve">2 </v>
          </cell>
          <cell r="K6201">
            <v>167</v>
          </cell>
          <cell r="L6201">
            <v>5.7840000000000001E-3</v>
          </cell>
          <cell r="M6201">
            <v>-19</v>
          </cell>
          <cell r="N6201">
            <v>18</v>
          </cell>
          <cell r="O6201">
            <v>1</v>
          </cell>
          <cell r="P6201">
            <v>8.4440000000000008</v>
          </cell>
          <cell r="Q6201">
            <v>6.6989999999999998</v>
          </cell>
          <cell r="R6201">
            <v>6.6989999999999998</v>
          </cell>
        </row>
        <row r="6202">
          <cell r="A6202" t="str">
            <v xml:space="preserve">Центральн 63/2 </v>
          </cell>
          <cell r="B6202" t="str">
            <v xml:space="preserve">Копанской Центральная 71 кв 1 </v>
          </cell>
          <cell r="C6202" t="str">
            <v xml:space="preserve">Население </v>
          </cell>
          <cell r="D6202">
            <v>54.6</v>
          </cell>
          <cell r="E6202">
            <v>0</v>
          </cell>
          <cell r="F6202">
            <v>238.15</v>
          </cell>
          <cell r="G6202">
            <v>0.52600000000000002</v>
          </cell>
          <cell r="H6202">
            <v>1.19</v>
          </cell>
          <cell r="I6202">
            <v>4.5999999999999996</v>
          </cell>
          <cell r="J6202" t="str">
            <v xml:space="preserve">2 </v>
          </cell>
          <cell r="K6202">
            <v>167</v>
          </cell>
          <cell r="L6202">
            <v>5.5339999999999999E-3</v>
          </cell>
          <cell r="M6202">
            <v>-19</v>
          </cell>
          <cell r="N6202">
            <v>18</v>
          </cell>
          <cell r="O6202">
            <v>1</v>
          </cell>
          <cell r="P6202">
            <v>8.0779999999999994</v>
          </cell>
          <cell r="Q6202">
            <v>7.2409999999999997</v>
          </cell>
          <cell r="R6202">
            <v>7.2409999999999997</v>
          </cell>
        </row>
        <row r="6203">
          <cell r="A6203" t="str">
            <v xml:space="preserve">Центральн 63/2 </v>
          </cell>
          <cell r="B6203" t="str">
            <v xml:space="preserve">Копанской Центральная 71 кв 3 </v>
          </cell>
          <cell r="C6203" t="str">
            <v xml:space="preserve">Население </v>
          </cell>
          <cell r="D6203">
            <v>76.8</v>
          </cell>
          <cell r="E6203">
            <v>0</v>
          </cell>
          <cell r="F6203">
            <v>335.23</v>
          </cell>
          <cell r="G6203">
            <v>0.52600000000000002</v>
          </cell>
          <cell r="H6203">
            <v>1.19</v>
          </cell>
          <cell r="I6203">
            <v>4.5999999999999996</v>
          </cell>
          <cell r="J6203" t="str">
            <v xml:space="preserve">2 </v>
          </cell>
          <cell r="K6203">
            <v>167</v>
          </cell>
          <cell r="L6203">
            <v>7.7900000000000009E-3</v>
          </cell>
          <cell r="M6203">
            <v>-19</v>
          </cell>
          <cell r="N6203">
            <v>18</v>
          </cell>
          <cell r="O6203">
            <v>1</v>
          </cell>
          <cell r="P6203">
            <v>11.372999999999999</v>
          </cell>
          <cell r="Q6203">
            <v>10.188000000000001</v>
          </cell>
          <cell r="R6203">
            <v>10.188000000000001</v>
          </cell>
        </row>
        <row r="6204">
          <cell r="A6204" t="str">
            <v xml:space="preserve">Центральн 63/2 </v>
          </cell>
          <cell r="B6204" t="str">
            <v xml:space="preserve">Копанской Центральная 71 кв 5 </v>
          </cell>
          <cell r="C6204" t="str">
            <v xml:space="preserve">Население </v>
          </cell>
          <cell r="D6204">
            <v>33.4</v>
          </cell>
          <cell r="E6204">
            <v>0</v>
          </cell>
          <cell r="F6204">
            <v>145.66999999999999</v>
          </cell>
          <cell r="G6204">
            <v>0.52600000000000002</v>
          </cell>
          <cell r="H6204">
            <v>1.19</v>
          </cell>
          <cell r="I6204">
            <v>4.5999999999999996</v>
          </cell>
          <cell r="J6204" t="str">
            <v xml:space="preserve">2 </v>
          </cell>
          <cell r="K6204">
            <v>167</v>
          </cell>
          <cell r="L6204">
            <v>3.385E-3</v>
          </cell>
          <cell r="M6204">
            <v>-19</v>
          </cell>
          <cell r="N6204">
            <v>18</v>
          </cell>
          <cell r="O6204">
            <v>1</v>
          </cell>
          <cell r="P6204">
            <v>4.9420000000000002</v>
          </cell>
          <cell r="Q6204">
            <v>4.4329999999999998</v>
          </cell>
          <cell r="R6204">
            <v>4.4329999999999998</v>
          </cell>
        </row>
        <row r="6205">
          <cell r="A6205" t="str">
            <v xml:space="preserve">Центральн 63/2 </v>
          </cell>
          <cell r="B6205" t="str">
            <v xml:space="preserve">Копанской Центральная 71 кв 6 </v>
          </cell>
          <cell r="C6205" t="str">
            <v xml:space="preserve">Население </v>
          </cell>
          <cell r="D6205">
            <v>60.6</v>
          </cell>
          <cell r="E6205">
            <v>0</v>
          </cell>
          <cell r="F6205">
            <v>264.36</v>
          </cell>
          <cell r="G6205">
            <v>0.52600000000000002</v>
          </cell>
          <cell r="H6205">
            <v>1.19</v>
          </cell>
          <cell r="I6205">
            <v>4.5999999999999996</v>
          </cell>
          <cell r="J6205" t="str">
            <v xml:space="preserve">2 </v>
          </cell>
          <cell r="K6205">
            <v>167</v>
          </cell>
          <cell r="L6205">
            <v>6.143E-3</v>
          </cell>
          <cell r="M6205">
            <v>-19</v>
          </cell>
          <cell r="N6205">
            <v>18</v>
          </cell>
          <cell r="O6205">
            <v>1</v>
          </cell>
          <cell r="P6205">
            <v>8.9689999999999994</v>
          </cell>
          <cell r="Q6205">
            <v>8.0380000000000003</v>
          </cell>
          <cell r="R6205">
            <v>8.0380000000000003</v>
          </cell>
        </row>
        <row r="6206">
          <cell r="A6206" t="str">
            <v xml:space="preserve">Центральн 63/2 </v>
          </cell>
          <cell r="B6206" t="str">
            <v xml:space="preserve">Копанской Центральная 71 кв 8 </v>
          </cell>
          <cell r="C6206" t="str">
            <v xml:space="preserve">Население </v>
          </cell>
          <cell r="D6206">
            <v>55.5</v>
          </cell>
          <cell r="E6206">
            <v>0</v>
          </cell>
          <cell r="F6206">
            <v>242.1</v>
          </cell>
          <cell r="G6206">
            <v>0.52600000000000002</v>
          </cell>
          <cell r="H6206">
            <v>1.19</v>
          </cell>
          <cell r="I6206">
            <v>4.5999999999999996</v>
          </cell>
          <cell r="J6206" t="str">
            <v xml:space="preserve">2 </v>
          </cell>
          <cell r="K6206">
            <v>167</v>
          </cell>
          <cell r="L6206">
            <v>5.6259999999999999E-3</v>
          </cell>
          <cell r="M6206">
            <v>-19</v>
          </cell>
          <cell r="N6206">
            <v>18</v>
          </cell>
          <cell r="O6206">
            <v>1</v>
          </cell>
          <cell r="P6206">
            <v>8.2129999999999992</v>
          </cell>
          <cell r="Q6206">
            <v>7.3629999999999995</v>
          </cell>
          <cell r="R6206">
            <v>7.3629999999999995</v>
          </cell>
        </row>
        <row r="6207">
          <cell r="A6207" t="str">
            <v xml:space="preserve">Центральн 63/2 </v>
          </cell>
          <cell r="B6207" t="str">
            <v xml:space="preserve">Копанской Центральная 71 кв 4 </v>
          </cell>
          <cell r="C6207" t="str">
            <v xml:space="preserve">Население </v>
          </cell>
          <cell r="D6207">
            <v>55</v>
          </cell>
          <cell r="E6207">
            <v>0</v>
          </cell>
          <cell r="F6207">
            <v>240</v>
          </cell>
          <cell r="G6207">
            <v>0.52590300000000001</v>
          </cell>
          <cell r="H6207">
            <v>1.19</v>
          </cell>
          <cell r="I6207">
            <v>4.5999999999999996</v>
          </cell>
          <cell r="J6207" t="str">
            <v xml:space="preserve">2 </v>
          </cell>
          <cell r="K6207">
            <v>167</v>
          </cell>
          <cell r="L6207">
            <v>5.5759999999999994E-3</v>
          </cell>
          <cell r="M6207">
            <v>-19</v>
          </cell>
          <cell r="N6207">
            <v>18</v>
          </cell>
          <cell r="O6207">
            <v>1</v>
          </cell>
          <cell r="P6207">
            <v>8.141</v>
          </cell>
          <cell r="Q6207">
            <v>7.2969999999999997</v>
          </cell>
          <cell r="R6207">
            <v>7.2969999999999997</v>
          </cell>
        </row>
        <row r="6208">
          <cell r="A6208" t="str">
            <v xml:space="preserve">Центральн 63/2 </v>
          </cell>
          <cell r="B6208" t="str">
            <v xml:space="preserve">Копанской,спецприемник </v>
          </cell>
          <cell r="C6208" t="str">
            <v xml:space="preserve">Бюджет </v>
          </cell>
          <cell r="D6208">
            <v>72</v>
          </cell>
          <cell r="E6208">
            <v>202</v>
          </cell>
          <cell r="F6208">
            <v>202</v>
          </cell>
          <cell r="G6208">
            <v>0</v>
          </cell>
          <cell r="H6208">
            <v>1.19</v>
          </cell>
          <cell r="I6208">
            <v>4.5999999999999996</v>
          </cell>
          <cell r="J6208" t="str">
            <v xml:space="preserve"> </v>
          </cell>
          <cell r="K6208">
            <v>167</v>
          </cell>
          <cell r="L6208">
            <v>3.8300000000000005E-3</v>
          </cell>
          <cell r="M6208">
            <v>-19</v>
          </cell>
          <cell r="N6208">
            <v>18</v>
          </cell>
          <cell r="O6208">
            <v>1</v>
          </cell>
          <cell r="P6208">
            <v>5.5910000000000002</v>
          </cell>
          <cell r="Q6208">
            <v>0</v>
          </cell>
          <cell r="R6208">
            <v>5.5910000000000002</v>
          </cell>
        </row>
        <row r="6209">
          <cell r="A6209" t="str">
            <v xml:space="preserve">Центральн 63/2 </v>
          </cell>
          <cell r="B6209" t="str">
            <v xml:space="preserve">Копанской Центральная 69 кв.1 </v>
          </cell>
          <cell r="C6209" t="str">
            <v xml:space="preserve">Население </v>
          </cell>
          <cell r="D6209">
            <v>52.3</v>
          </cell>
          <cell r="E6209">
            <v>0</v>
          </cell>
          <cell r="F6209">
            <v>228.12</v>
          </cell>
          <cell r="G6209">
            <v>0.53</v>
          </cell>
          <cell r="H6209">
            <v>1.19</v>
          </cell>
          <cell r="I6209">
            <v>4.5999999999999996</v>
          </cell>
          <cell r="J6209" t="str">
            <v xml:space="preserve">2 </v>
          </cell>
          <cell r="K6209">
            <v>167</v>
          </cell>
          <cell r="L6209">
            <v>5.3010000000000002E-3</v>
          </cell>
          <cell r="M6209">
            <v>-19</v>
          </cell>
          <cell r="N6209">
            <v>18</v>
          </cell>
          <cell r="O6209">
            <v>1</v>
          </cell>
          <cell r="P6209">
            <v>7.74</v>
          </cell>
          <cell r="Q6209">
            <v>6.9370000000000003</v>
          </cell>
          <cell r="R6209">
            <v>6.9370000000000003</v>
          </cell>
        </row>
        <row r="6210">
          <cell r="A6210" t="str">
            <v xml:space="preserve">Центральн 63/2 </v>
          </cell>
          <cell r="B6210" t="str">
            <v xml:space="preserve">Копанской Центральная 69 кв.2 </v>
          </cell>
          <cell r="C6210" t="str">
            <v xml:space="preserve">Население </v>
          </cell>
          <cell r="D6210">
            <v>61.1</v>
          </cell>
          <cell r="E6210">
            <v>0</v>
          </cell>
          <cell r="F6210">
            <v>266.5</v>
          </cell>
          <cell r="G6210">
            <v>0.53</v>
          </cell>
          <cell r="H6210">
            <v>1.19</v>
          </cell>
          <cell r="I6210">
            <v>4.5999999999999996</v>
          </cell>
          <cell r="J6210" t="str">
            <v xml:space="preserve">2 </v>
          </cell>
          <cell r="K6210">
            <v>167</v>
          </cell>
          <cell r="L6210">
            <v>6.1929999999999997E-3</v>
          </cell>
          <cell r="M6210">
            <v>-19</v>
          </cell>
          <cell r="N6210">
            <v>18</v>
          </cell>
          <cell r="O6210">
            <v>1</v>
          </cell>
          <cell r="P6210">
            <v>9.0429999999999993</v>
          </cell>
          <cell r="Q6210">
            <v>8.1050000000000004</v>
          </cell>
          <cell r="R6210">
            <v>8.1050000000000004</v>
          </cell>
        </row>
        <row r="6211">
          <cell r="A6211" t="str">
            <v xml:space="preserve">Центральн 63/2 </v>
          </cell>
          <cell r="B6211" t="str">
            <v xml:space="preserve">Копанской Центральная 69 кв.4 </v>
          </cell>
          <cell r="C6211" t="str">
            <v xml:space="preserve">Население </v>
          </cell>
          <cell r="D6211">
            <v>53.4</v>
          </cell>
          <cell r="E6211">
            <v>0</v>
          </cell>
          <cell r="F6211">
            <v>233.11</v>
          </cell>
          <cell r="G6211">
            <v>0.53</v>
          </cell>
          <cell r="H6211">
            <v>1.19</v>
          </cell>
          <cell r="I6211">
            <v>4.5999999999999996</v>
          </cell>
          <cell r="J6211" t="str">
            <v xml:space="preserve">2 </v>
          </cell>
          <cell r="K6211">
            <v>167</v>
          </cell>
          <cell r="L6211">
            <v>5.4169999999999999E-3</v>
          </cell>
          <cell r="M6211">
            <v>-19</v>
          </cell>
          <cell r="N6211">
            <v>18</v>
          </cell>
          <cell r="O6211">
            <v>1</v>
          </cell>
          <cell r="P6211">
            <v>7.9080000000000004</v>
          </cell>
          <cell r="Q6211">
            <v>7.0869999999999997</v>
          </cell>
          <cell r="R6211">
            <v>7.0869999999999997</v>
          </cell>
        </row>
        <row r="6212">
          <cell r="A6212" t="str">
            <v xml:space="preserve">Центральн 63/2 </v>
          </cell>
          <cell r="B6212" t="str">
            <v xml:space="preserve">Копанской Центральная 69 кв.5 </v>
          </cell>
          <cell r="C6212" t="str">
            <v xml:space="preserve">Население </v>
          </cell>
          <cell r="D6212">
            <v>53.7</v>
          </cell>
          <cell r="E6212">
            <v>0</v>
          </cell>
          <cell r="F6212">
            <v>234.4</v>
          </cell>
          <cell r="G6212">
            <v>0.53</v>
          </cell>
          <cell r="H6212">
            <v>1.19</v>
          </cell>
          <cell r="I6212">
            <v>4.5999999999999996</v>
          </cell>
          <cell r="J6212" t="str">
            <v xml:space="preserve">2 </v>
          </cell>
          <cell r="K6212">
            <v>167</v>
          </cell>
          <cell r="L6212">
            <v>5.4469999999999996E-3</v>
          </cell>
          <cell r="M6212">
            <v>-19</v>
          </cell>
          <cell r="N6212">
            <v>18</v>
          </cell>
          <cell r="O6212">
            <v>1</v>
          </cell>
          <cell r="P6212">
            <v>7.9530000000000003</v>
          </cell>
          <cell r="Q6212">
            <v>7.1260000000000003</v>
          </cell>
          <cell r="R6212">
            <v>7.1260000000000003</v>
          </cell>
        </row>
        <row r="6213">
          <cell r="A6213" t="str">
            <v xml:space="preserve">Центральн 63/2 </v>
          </cell>
          <cell r="B6213" t="str">
            <v xml:space="preserve">Копанской Центральная 69 кв.6 </v>
          </cell>
          <cell r="C6213" t="str">
            <v xml:space="preserve">Население </v>
          </cell>
          <cell r="D6213">
            <v>61.4</v>
          </cell>
          <cell r="E6213">
            <v>0</v>
          </cell>
          <cell r="F6213">
            <v>267.8</v>
          </cell>
          <cell r="G6213">
            <v>0.53</v>
          </cell>
          <cell r="H6213">
            <v>1.19</v>
          </cell>
          <cell r="I6213">
            <v>4.5999999999999996</v>
          </cell>
          <cell r="J6213" t="str">
            <v xml:space="preserve">2 </v>
          </cell>
          <cell r="K6213">
            <v>167</v>
          </cell>
          <cell r="L6213">
            <v>6.2229999999999994E-3</v>
          </cell>
          <cell r="M6213">
            <v>-19</v>
          </cell>
          <cell r="N6213">
            <v>18</v>
          </cell>
          <cell r="O6213">
            <v>1</v>
          </cell>
          <cell r="P6213">
            <v>9.0850000000000009</v>
          </cell>
          <cell r="Q6213">
            <v>8.1479999999999997</v>
          </cell>
          <cell r="R6213">
            <v>8.1479999999999997</v>
          </cell>
        </row>
        <row r="6214">
          <cell r="A6214" t="str">
            <v xml:space="preserve">Центральн 63/2 </v>
          </cell>
          <cell r="B6214" t="str">
            <v xml:space="preserve">Копанской Центральная 69 кв.7 </v>
          </cell>
          <cell r="C6214" t="str">
            <v xml:space="preserve">Население </v>
          </cell>
          <cell r="D6214">
            <v>76.900000000000006</v>
          </cell>
          <cell r="E6214">
            <v>0</v>
          </cell>
          <cell r="F6214">
            <v>335.7</v>
          </cell>
          <cell r="G6214">
            <v>0.53</v>
          </cell>
          <cell r="H6214">
            <v>1.19</v>
          </cell>
          <cell r="I6214">
            <v>4.5999999999999996</v>
          </cell>
          <cell r="J6214" t="str">
            <v xml:space="preserve">2 </v>
          </cell>
          <cell r="K6214">
            <v>167</v>
          </cell>
          <cell r="L6214">
            <v>7.8009999999999998E-3</v>
          </cell>
          <cell r="M6214">
            <v>-19</v>
          </cell>
          <cell r="N6214">
            <v>18</v>
          </cell>
          <cell r="O6214">
            <v>1</v>
          </cell>
          <cell r="P6214">
            <v>11.39</v>
          </cell>
          <cell r="Q6214">
            <v>10.205</v>
          </cell>
          <cell r="R6214">
            <v>10.205</v>
          </cell>
        </row>
        <row r="6215">
          <cell r="A6215" t="str">
            <v xml:space="preserve">Центральн 63/2 </v>
          </cell>
          <cell r="B6215" t="str">
            <v xml:space="preserve">Копанской Центральная 65 кв.3 </v>
          </cell>
          <cell r="C6215" t="str">
            <v xml:space="preserve">Население </v>
          </cell>
          <cell r="D6215">
            <v>75.2</v>
          </cell>
          <cell r="E6215">
            <v>0</v>
          </cell>
          <cell r="F6215">
            <v>328.22</v>
          </cell>
          <cell r="G6215">
            <v>0.53</v>
          </cell>
          <cell r="H6215">
            <v>1.19</v>
          </cell>
          <cell r="I6215">
            <v>4.5999999999999996</v>
          </cell>
          <cell r="J6215" t="str">
            <v xml:space="preserve">2 </v>
          </cell>
          <cell r="K6215">
            <v>167</v>
          </cell>
          <cell r="L6215">
            <v>7.6269999999999992E-3</v>
          </cell>
          <cell r="M6215">
            <v>-19</v>
          </cell>
          <cell r="N6215">
            <v>18</v>
          </cell>
          <cell r="O6215">
            <v>1</v>
          </cell>
          <cell r="P6215">
            <v>11.135</v>
          </cell>
          <cell r="Q6215">
            <v>9.9779999999999998</v>
          </cell>
          <cell r="R6215">
            <v>9.9779999999999998</v>
          </cell>
        </row>
        <row r="6216">
          <cell r="A6216" t="str">
            <v xml:space="preserve">Центральн 63/2 </v>
          </cell>
          <cell r="B6216" t="str">
            <v xml:space="preserve">Копанской Центральная 65 кв.4 </v>
          </cell>
          <cell r="C6216" t="str">
            <v xml:space="preserve">Население </v>
          </cell>
          <cell r="D6216">
            <v>52.9</v>
          </cell>
          <cell r="E6216">
            <v>0</v>
          </cell>
          <cell r="F6216">
            <v>231</v>
          </cell>
          <cell r="G6216">
            <v>0.53</v>
          </cell>
          <cell r="H6216">
            <v>1.19</v>
          </cell>
          <cell r="I6216">
            <v>4.5999999999999996</v>
          </cell>
          <cell r="J6216" t="str">
            <v xml:space="preserve">2 </v>
          </cell>
          <cell r="K6216">
            <v>167</v>
          </cell>
          <cell r="L6216">
            <v>5.3679999999999995E-3</v>
          </cell>
          <cell r="M6216">
            <v>-19</v>
          </cell>
          <cell r="N6216">
            <v>18</v>
          </cell>
          <cell r="O6216">
            <v>1</v>
          </cell>
          <cell r="P6216">
            <v>7.8369999999999997</v>
          </cell>
          <cell r="Q6216">
            <v>7.0209999999999999</v>
          </cell>
          <cell r="R6216">
            <v>7.0209999999999999</v>
          </cell>
        </row>
        <row r="6217">
          <cell r="A6217" t="str">
            <v xml:space="preserve">Центральн 63/2 </v>
          </cell>
          <cell r="B6217" t="str">
            <v xml:space="preserve">Копанской Центральная 65 кв.8 </v>
          </cell>
          <cell r="C6217" t="str">
            <v xml:space="preserve">Население </v>
          </cell>
          <cell r="D6217">
            <v>53.8</v>
          </cell>
          <cell r="E6217">
            <v>0</v>
          </cell>
          <cell r="F6217">
            <v>234.96</v>
          </cell>
          <cell r="G6217">
            <v>0.53</v>
          </cell>
          <cell r="H6217">
            <v>1.19</v>
          </cell>
          <cell r="I6217">
            <v>4.5999999999999996</v>
          </cell>
          <cell r="J6217" t="str">
            <v xml:space="preserve">2 </v>
          </cell>
          <cell r="K6217">
            <v>167</v>
          </cell>
          <cell r="L6217">
            <v>5.4600000000000004E-3</v>
          </cell>
          <cell r="M6217">
            <v>-19</v>
          </cell>
          <cell r="N6217">
            <v>18</v>
          </cell>
          <cell r="O6217">
            <v>1</v>
          </cell>
          <cell r="P6217">
            <v>7.9719999999999995</v>
          </cell>
          <cell r="Q6217">
            <v>7.1360000000000001</v>
          </cell>
          <cell r="R6217">
            <v>7.1360000000000001</v>
          </cell>
        </row>
        <row r="6218">
          <cell r="A6218" t="str">
            <v xml:space="preserve">Центральн 63/2 </v>
          </cell>
          <cell r="B6218" t="str">
            <v xml:space="preserve">Копанской Центральная 65 кв.7 </v>
          </cell>
          <cell r="C6218" t="str">
            <v xml:space="preserve">Население </v>
          </cell>
          <cell r="D6218">
            <v>77</v>
          </cell>
          <cell r="E6218">
            <v>0</v>
          </cell>
          <cell r="F6218">
            <v>335.83</v>
          </cell>
          <cell r="G6218">
            <v>0.53</v>
          </cell>
          <cell r="H6218">
            <v>1.19</v>
          </cell>
          <cell r="I6218">
            <v>4.5999999999999996</v>
          </cell>
          <cell r="J6218" t="str">
            <v xml:space="preserve">2 </v>
          </cell>
          <cell r="K6218">
            <v>167</v>
          </cell>
          <cell r="L6218">
            <v>7.8039999999999993E-3</v>
          </cell>
          <cell r="M6218">
            <v>-19</v>
          </cell>
          <cell r="N6218">
            <v>18</v>
          </cell>
          <cell r="O6218">
            <v>1</v>
          </cell>
          <cell r="P6218">
            <v>11.393000000000001</v>
          </cell>
          <cell r="Q6218">
            <v>10.215999999999999</v>
          </cell>
          <cell r="R6218">
            <v>10.215999999999999</v>
          </cell>
        </row>
        <row r="6219">
          <cell r="A6219" t="str">
            <v xml:space="preserve">Итого по котельной </v>
          </cell>
          <cell r="B6219" t="str">
            <v xml:space="preserve">собственное ---------------------------- </v>
          </cell>
          <cell r="C6219" t="str">
            <v xml:space="preserve">По всем группам </v>
          </cell>
          <cell r="D6219">
            <v>1503.8000000000002</v>
          </cell>
          <cell r="E6219">
            <v>450</v>
          </cell>
          <cell r="F6219">
            <v>6650.19</v>
          </cell>
          <cell r="H6219">
            <v>1.19</v>
          </cell>
          <cell r="L6219">
            <v>0.153673</v>
          </cell>
          <cell r="P6219">
            <v>224.358</v>
          </cell>
          <cell r="Q6219">
            <v>189.96800000000002</v>
          </cell>
          <cell r="R6219">
            <v>195.55900000000003</v>
          </cell>
        </row>
        <row r="6220">
          <cell r="A6220" t="str">
            <v xml:space="preserve"> </v>
          </cell>
          <cell r="B6220" t="str">
            <v xml:space="preserve"> </v>
          </cell>
          <cell r="C6220" t="str">
            <v xml:space="preserve">Бюджет </v>
          </cell>
          <cell r="D6220">
            <v>72</v>
          </cell>
          <cell r="E6220">
            <v>202</v>
          </cell>
          <cell r="F6220">
            <v>202</v>
          </cell>
          <cell r="H6220">
            <v>1.19</v>
          </cell>
          <cell r="L6220">
            <v>3.8300000000000005E-3</v>
          </cell>
          <cell r="P6220">
            <v>5.5910000000000002</v>
          </cell>
          <cell r="Q6220">
            <v>0</v>
          </cell>
          <cell r="R6220">
            <v>5.5910000000000002</v>
          </cell>
        </row>
        <row r="6221">
          <cell r="A6221" t="str">
            <v xml:space="preserve"> </v>
          </cell>
          <cell r="B6221" t="str">
            <v xml:space="preserve"> </v>
          </cell>
          <cell r="C6221" t="str">
            <v xml:space="preserve">"Население" в т.ч. "Жилзаказчик" </v>
          </cell>
          <cell r="D6221">
            <v>1431.8000000000002</v>
          </cell>
          <cell r="E6221">
            <v>248</v>
          </cell>
          <cell r="F6221">
            <v>6448.19</v>
          </cell>
          <cell r="H6221">
            <v>1.19</v>
          </cell>
          <cell r="L6221">
            <v>0.149843</v>
          </cell>
          <cell r="P6221">
            <v>218.767</v>
          </cell>
          <cell r="Q6221">
            <v>189.96800000000002</v>
          </cell>
          <cell r="R6221">
            <v>189.96800000000002</v>
          </cell>
        </row>
        <row r="6222">
          <cell r="A6222" t="str">
            <v xml:space="preserve">Центральн.16/3 </v>
          </cell>
          <cell r="B6222" t="str">
            <v xml:space="preserve">Копанской Центральная 20 шк.N79 </v>
          </cell>
          <cell r="C6222" t="str">
            <v xml:space="preserve">Бюджет </v>
          </cell>
          <cell r="D6222">
            <v>1030.1500000000001</v>
          </cell>
          <cell r="E6222">
            <v>0</v>
          </cell>
          <cell r="F6222">
            <v>4635.66</v>
          </cell>
          <cell r="G6222">
            <v>0.39</v>
          </cell>
          <cell r="H6222">
            <v>1.19</v>
          </cell>
          <cell r="I6222">
            <v>4.5999999999999996</v>
          </cell>
          <cell r="J6222" t="str">
            <v xml:space="preserve"> </v>
          </cell>
          <cell r="K6222">
            <v>167</v>
          </cell>
          <cell r="L6222">
            <v>7.9330000000000012E-2</v>
          </cell>
          <cell r="M6222">
            <v>-19</v>
          </cell>
          <cell r="N6222">
            <v>16</v>
          </cell>
          <cell r="O6222">
            <v>1</v>
          </cell>
          <cell r="P6222">
            <v>104.26900000000001</v>
          </cell>
          <cell r="Q6222">
            <v>0</v>
          </cell>
          <cell r="R6222">
            <v>104.26900000000001</v>
          </cell>
        </row>
        <row r="6223">
          <cell r="A6223" t="str">
            <v xml:space="preserve">Итого по котельной </v>
          </cell>
          <cell r="B6223" t="str">
            <v xml:space="preserve">собственное ---------------------------- </v>
          </cell>
          <cell r="C6223" t="str">
            <v xml:space="preserve">По всем группам </v>
          </cell>
          <cell r="D6223">
            <v>1030.1500000000001</v>
          </cell>
          <cell r="E6223">
            <v>0</v>
          </cell>
          <cell r="F6223">
            <v>4635.66</v>
          </cell>
          <cell r="H6223">
            <v>1.19</v>
          </cell>
          <cell r="L6223">
            <v>7.9330000000000012E-2</v>
          </cell>
          <cell r="P6223">
            <v>104.26900000000001</v>
          </cell>
          <cell r="Q6223">
            <v>0</v>
          </cell>
          <cell r="R6223">
            <v>104.26900000000001</v>
          </cell>
        </row>
        <row r="6224">
          <cell r="A6224" t="str">
            <v xml:space="preserve"> </v>
          </cell>
          <cell r="B6224" t="str">
            <v xml:space="preserve"> </v>
          </cell>
          <cell r="C6224" t="str">
            <v xml:space="preserve">Бюджет </v>
          </cell>
          <cell r="D6224">
            <v>1030.1500000000001</v>
          </cell>
          <cell r="E6224">
            <v>0</v>
          </cell>
          <cell r="F6224">
            <v>4635.66</v>
          </cell>
          <cell r="H6224">
            <v>1.19</v>
          </cell>
          <cell r="L6224">
            <v>7.9330000000000012E-2</v>
          </cell>
          <cell r="P6224">
            <v>104.26900000000001</v>
          </cell>
          <cell r="Q6224">
            <v>0</v>
          </cell>
          <cell r="R6224">
            <v>104.26900000000001</v>
          </cell>
        </row>
        <row r="6225">
          <cell r="A6225" t="str">
            <v xml:space="preserve">Чапаева 58 </v>
          </cell>
          <cell r="B6225" t="str">
            <v xml:space="preserve">Октябрьская 121 нов здание </v>
          </cell>
          <cell r="C6225" t="str">
            <v xml:space="preserve">Бюджет </v>
          </cell>
          <cell r="D6225">
            <v>2300</v>
          </cell>
          <cell r="E6225">
            <v>0</v>
          </cell>
          <cell r="F6225">
            <v>10354.26</v>
          </cell>
          <cell r="G6225">
            <v>0</v>
          </cell>
          <cell r="H6225">
            <v>1.19</v>
          </cell>
          <cell r="I6225">
            <v>4.5999999999999996</v>
          </cell>
          <cell r="J6225" t="str">
            <v xml:space="preserve"> </v>
          </cell>
          <cell r="K6225">
            <v>167</v>
          </cell>
          <cell r="L6225">
            <v>0.20653000000000002</v>
          </cell>
          <cell r="M6225">
            <v>-19</v>
          </cell>
          <cell r="N6225">
            <v>18</v>
          </cell>
          <cell r="O6225">
            <v>1</v>
          </cell>
          <cell r="P6225">
            <v>301.53100000000001</v>
          </cell>
          <cell r="Q6225">
            <v>0</v>
          </cell>
          <cell r="R6225">
            <v>301.53100000000001</v>
          </cell>
        </row>
        <row r="6226">
          <cell r="A6226" t="str">
            <v xml:space="preserve">Чапаева 58 </v>
          </cell>
          <cell r="B6226" t="str">
            <v xml:space="preserve">Чапаева 65 ад зд </v>
          </cell>
          <cell r="C6226" t="str">
            <v xml:space="preserve">Бюджет </v>
          </cell>
          <cell r="D6226">
            <v>751.2</v>
          </cell>
          <cell r="E6226">
            <v>2292</v>
          </cell>
          <cell r="F6226">
            <v>2273.4459999999999</v>
          </cell>
          <cell r="G6226">
            <v>0.43</v>
          </cell>
          <cell r="H6226">
            <v>1.19</v>
          </cell>
          <cell r="I6226">
            <v>4.5999999999999996</v>
          </cell>
          <cell r="J6226" t="str">
            <v xml:space="preserve"> </v>
          </cell>
          <cell r="K6226">
            <v>167</v>
          </cell>
          <cell r="L6226">
            <v>4.5346999999999998E-2</v>
          </cell>
          <cell r="M6226">
            <v>-19</v>
          </cell>
          <cell r="N6226">
            <v>18</v>
          </cell>
          <cell r="O6226">
            <v>1</v>
          </cell>
          <cell r="P6226">
            <v>66.206000000000003</v>
          </cell>
          <cell r="Q6226">
            <v>0</v>
          </cell>
          <cell r="R6226">
            <v>66.206000000000003</v>
          </cell>
        </row>
        <row r="6227">
          <cell r="A6227" t="str">
            <v xml:space="preserve">Чапаева 58 </v>
          </cell>
          <cell r="B6227" t="str">
            <v xml:space="preserve">Кирова 75 здание стомат. </v>
          </cell>
          <cell r="C6227" t="str">
            <v xml:space="preserve">ИТП Бюджет </v>
          </cell>
          <cell r="D6227">
            <v>843.22</v>
          </cell>
          <cell r="E6227">
            <v>2600</v>
          </cell>
          <cell r="F6227">
            <v>2951.26</v>
          </cell>
          <cell r="G6227">
            <v>0.4</v>
          </cell>
          <cell r="H6227">
            <v>1.19</v>
          </cell>
          <cell r="I6227">
            <v>4.5999999999999996</v>
          </cell>
          <cell r="J6227" t="str">
            <v xml:space="preserve"> </v>
          </cell>
          <cell r="K6227">
            <v>167</v>
          </cell>
          <cell r="L6227">
            <v>5.7720000000000007E-2</v>
          </cell>
          <cell r="M6227">
            <v>-19</v>
          </cell>
          <cell r="N6227">
            <v>20</v>
          </cell>
          <cell r="O6227">
            <v>1</v>
          </cell>
          <cell r="P6227">
            <v>91.813000000000002</v>
          </cell>
          <cell r="Q6227">
            <v>0</v>
          </cell>
          <cell r="R6227">
            <v>91.813000000000002</v>
          </cell>
        </row>
        <row r="6228">
          <cell r="A6228" t="str">
            <v xml:space="preserve">Чапаева 58 </v>
          </cell>
          <cell r="B6228" t="str">
            <v xml:space="preserve">Чапаева 58 адм.зд. </v>
          </cell>
          <cell r="C6228" t="str">
            <v xml:space="preserve">ИТП Бюджет </v>
          </cell>
          <cell r="D6228">
            <v>960.8</v>
          </cell>
          <cell r="E6228">
            <v>3459</v>
          </cell>
          <cell r="F6228">
            <v>2994.72</v>
          </cell>
          <cell r="G6228">
            <v>0.38</v>
          </cell>
          <cell r="H6228">
            <v>1.19</v>
          </cell>
          <cell r="I6228">
            <v>4.5999999999999996</v>
          </cell>
          <cell r="J6228" t="str">
            <v xml:space="preserve"> </v>
          </cell>
          <cell r="K6228">
            <v>167</v>
          </cell>
          <cell r="L6228">
            <v>5.2787999999999995E-2</v>
          </cell>
          <cell r="M6228">
            <v>-19</v>
          </cell>
          <cell r="N6228">
            <v>18</v>
          </cell>
          <cell r="O6228">
            <v>1</v>
          </cell>
          <cell r="P6228">
            <v>77.069000000000003</v>
          </cell>
          <cell r="Q6228">
            <v>0</v>
          </cell>
          <cell r="R6228">
            <v>77.069000000000003</v>
          </cell>
        </row>
        <row r="6229">
          <cell r="A6229" t="str">
            <v xml:space="preserve">Чапаева 58 </v>
          </cell>
          <cell r="B6229" t="str">
            <v xml:space="preserve">Чапаева 58 Адм.зд. </v>
          </cell>
          <cell r="C6229" t="str">
            <v xml:space="preserve">ИТП Бюджет </v>
          </cell>
          <cell r="D6229">
            <v>5303.74</v>
          </cell>
          <cell r="E6229">
            <v>0</v>
          </cell>
          <cell r="F6229">
            <v>18563.09</v>
          </cell>
          <cell r="G6229">
            <v>0.38</v>
          </cell>
          <cell r="H6229">
            <v>1.19</v>
          </cell>
          <cell r="I6229">
            <v>4.5999999999999996</v>
          </cell>
          <cell r="J6229" t="str">
            <v xml:space="preserve"> </v>
          </cell>
          <cell r="K6229">
            <v>167</v>
          </cell>
          <cell r="L6229">
            <v>0.327212</v>
          </cell>
          <cell r="M6229">
            <v>-19</v>
          </cell>
          <cell r="N6229">
            <v>18</v>
          </cell>
          <cell r="O6229">
            <v>1</v>
          </cell>
          <cell r="P6229">
            <v>477.72399999999999</v>
          </cell>
          <cell r="Q6229">
            <v>0</v>
          </cell>
          <cell r="R6229">
            <v>477.72399999999999</v>
          </cell>
        </row>
        <row r="6230">
          <cell r="A6230" t="str">
            <v xml:space="preserve">Чапаева 58 </v>
          </cell>
          <cell r="B6230" t="str">
            <v xml:space="preserve">Чапаева 57 Адм.зд. </v>
          </cell>
          <cell r="C6230" t="str">
            <v xml:space="preserve">Бюджет </v>
          </cell>
          <cell r="D6230">
            <v>342.58</v>
          </cell>
          <cell r="E6230">
            <v>719</v>
          </cell>
          <cell r="F6230">
            <v>1199.01</v>
          </cell>
          <cell r="G6230">
            <v>0.43</v>
          </cell>
          <cell r="H6230">
            <v>1.19</v>
          </cell>
          <cell r="I6230">
            <v>4.5999999999999996</v>
          </cell>
          <cell r="J6230" t="str">
            <v xml:space="preserve"> </v>
          </cell>
          <cell r="K6230">
            <v>167</v>
          </cell>
          <cell r="L6230">
            <v>2.3916E-2</v>
          </cell>
          <cell r="M6230">
            <v>-19</v>
          </cell>
          <cell r="N6230">
            <v>18</v>
          </cell>
          <cell r="O6230">
            <v>1</v>
          </cell>
          <cell r="P6230">
            <v>34.917000000000002</v>
          </cell>
          <cell r="Q6230">
            <v>0</v>
          </cell>
          <cell r="R6230">
            <v>34.917000000000002</v>
          </cell>
        </row>
        <row r="6231">
          <cell r="A6231" t="str">
            <v xml:space="preserve">Чапаева 58 </v>
          </cell>
          <cell r="B6231" t="str">
            <v xml:space="preserve">Горького 76 адм.зд. </v>
          </cell>
          <cell r="C6231" t="str">
            <v xml:space="preserve">Бюджет </v>
          </cell>
          <cell r="D6231">
            <v>4752.28</v>
          </cell>
          <cell r="E6231">
            <v>0</v>
          </cell>
          <cell r="F6231">
            <v>16632.990000000002</v>
          </cell>
          <cell r="G6231">
            <v>0.38</v>
          </cell>
          <cell r="H6231">
            <v>1.19</v>
          </cell>
          <cell r="I6231">
            <v>4.5999999999999996</v>
          </cell>
          <cell r="J6231" t="str">
            <v xml:space="preserve"> </v>
          </cell>
          <cell r="K6231">
            <v>167</v>
          </cell>
          <cell r="L6231">
            <v>0.29319000000000001</v>
          </cell>
          <cell r="M6231">
            <v>-19</v>
          </cell>
          <cell r="N6231">
            <v>18</v>
          </cell>
          <cell r="O6231">
            <v>1</v>
          </cell>
          <cell r="P6231">
            <v>428.05099999999999</v>
          </cell>
          <cell r="Q6231">
            <v>0</v>
          </cell>
          <cell r="R6231">
            <v>428.05099999999999</v>
          </cell>
        </row>
        <row r="6232">
          <cell r="A6232" t="str">
            <v xml:space="preserve">Итого по котельной </v>
          </cell>
          <cell r="B6232" t="str">
            <v xml:space="preserve">собственное ---------------------------- </v>
          </cell>
          <cell r="C6232" t="str">
            <v xml:space="preserve">По всем группам </v>
          </cell>
          <cell r="D6232">
            <v>15253.82</v>
          </cell>
          <cell r="E6232">
            <v>9070</v>
          </cell>
          <cell r="F6232">
            <v>54968.775999999998</v>
          </cell>
          <cell r="H6232">
            <v>1.19</v>
          </cell>
          <cell r="L6232">
            <v>1.0067029999999999</v>
          </cell>
          <cell r="P6232">
            <v>1477.3109999999999</v>
          </cell>
          <cell r="Q6232">
            <v>0</v>
          </cell>
          <cell r="R6232">
            <v>1477.3109999999999</v>
          </cell>
        </row>
        <row r="6233">
          <cell r="A6233" t="str">
            <v xml:space="preserve"> </v>
          </cell>
          <cell r="B6233" t="str">
            <v xml:space="preserve"> </v>
          </cell>
          <cell r="C6233" t="str">
            <v xml:space="preserve">Бюджет </v>
          </cell>
          <cell r="D6233">
            <v>8146.06</v>
          </cell>
          <cell r="E6233">
            <v>3011</v>
          </cell>
          <cell r="F6233">
            <v>30459.706000000002</v>
          </cell>
          <cell r="H6233">
            <v>1.19</v>
          </cell>
          <cell r="L6233">
            <v>0.56898300000000002</v>
          </cell>
          <cell r="P6233">
            <v>830.70499999999993</v>
          </cell>
          <cell r="Q6233">
            <v>0</v>
          </cell>
          <cell r="R6233">
            <v>830.70499999999993</v>
          </cell>
        </row>
        <row r="6234">
          <cell r="A6234" t="str">
            <v xml:space="preserve"> </v>
          </cell>
          <cell r="B6234" t="str">
            <v xml:space="preserve"> </v>
          </cell>
          <cell r="C6234" t="str">
            <v xml:space="preserve">ИТП Бюджет </v>
          </cell>
          <cell r="D6234">
            <v>7107.76</v>
          </cell>
          <cell r="E6234">
            <v>6059</v>
          </cell>
          <cell r="F6234">
            <v>24509.07</v>
          </cell>
          <cell r="H6234">
            <v>1.19</v>
          </cell>
          <cell r="L6234">
            <v>0.43772</v>
          </cell>
          <cell r="P6234">
            <v>646.60599999999999</v>
          </cell>
          <cell r="Q6234">
            <v>0</v>
          </cell>
          <cell r="R6234">
            <v>646.60599999999999</v>
          </cell>
        </row>
        <row r="6235">
          <cell r="A6235" t="str">
            <v>Тепловые потери в наружных сетях потребителей</v>
          </cell>
          <cell r="H6235">
            <v>1.19</v>
          </cell>
        </row>
        <row r="6236">
          <cell r="A6236" t="str">
            <v xml:space="preserve">Чкалова 91 </v>
          </cell>
          <cell r="B6236" t="str">
            <v xml:space="preserve">Чкалова 92 </v>
          </cell>
          <cell r="C6236" t="str">
            <v xml:space="preserve">Жилзаказчик </v>
          </cell>
          <cell r="D6236">
            <v>578</v>
          </cell>
          <cell r="E6236">
            <v>2359</v>
          </cell>
          <cell r="F6236">
            <v>2356</v>
          </cell>
          <cell r="G6236">
            <v>0.52</v>
          </cell>
          <cell r="H6236">
            <v>1.19</v>
          </cell>
          <cell r="I6236">
            <v>4.5999999999999996</v>
          </cell>
          <cell r="J6236" t="str">
            <v xml:space="preserve">3 </v>
          </cell>
          <cell r="K6236">
            <v>167</v>
          </cell>
          <cell r="L6236">
            <v>5.7156999999999999E-2</v>
          </cell>
          <cell r="M6236">
            <v>-19</v>
          </cell>
          <cell r="N6236">
            <v>18</v>
          </cell>
          <cell r="O6236">
            <v>1</v>
          </cell>
          <cell r="P6236">
            <v>83.448999999999998</v>
          </cell>
          <cell r="Q6236">
            <v>76.683000000000007</v>
          </cell>
          <cell r="R6236">
            <v>76.683000000000007</v>
          </cell>
        </row>
        <row r="6237">
          <cell r="A6237" t="str">
            <v xml:space="preserve">Чкалова 91 </v>
          </cell>
          <cell r="B6237" t="str">
            <v xml:space="preserve">Длинная 34 </v>
          </cell>
          <cell r="C6237" t="str">
            <v xml:space="preserve">Жилзаказчик </v>
          </cell>
          <cell r="D6237">
            <v>4706.2</v>
          </cell>
          <cell r="E6237">
            <v>18877</v>
          </cell>
          <cell r="F6237">
            <v>18872</v>
          </cell>
          <cell r="G6237">
            <v>0.37</v>
          </cell>
          <cell r="H6237">
            <v>1.19</v>
          </cell>
          <cell r="I6237">
            <v>4.5999999999999996</v>
          </cell>
          <cell r="J6237" t="str">
            <v xml:space="preserve">5 </v>
          </cell>
          <cell r="K6237">
            <v>167</v>
          </cell>
          <cell r="L6237">
            <v>0.323903</v>
          </cell>
          <cell r="M6237">
            <v>-19</v>
          </cell>
          <cell r="N6237">
            <v>18</v>
          </cell>
          <cell r="O6237">
            <v>1</v>
          </cell>
          <cell r="P6237">
            <v>472.89100000000002</v>
          </cell>
          <cell r="Q6237">
            <v>468.28399999999999</v>
          </cell>
          <cell r="R6237">
            <v>468.28399999999999</v>
          </cell>
        </row>
        <row r="6238">
          <cell r="A6238" t="str">
            <v xml:space="preserve">Чкалова 91 </v>
          </cell>
          <cell r="B6238" t="str">
            <v xml:space="preserve">Чкалова 93 МБОУ ДОД "СДЮСШОР по борьбе" </v>
          </cell>
          <cell r="C6238" t="str">
            <v xml:space="preserve">Бюджет </v>
          </cell>
          <cell r="D6238">
            <v>1808.29</v>
          </cell>
          <cell r="E6238">
            <v>0</v>
          </cell>
          <cell r="F6238">
            <v>6329.02</v>
          </cell>
          <cell r="G6238">
            <v>0.35</v>
          </cell>
          <cell r="H6238">
            <v>1.19</v>
          </cell>
          <cell r="I6238">
            <v>4.5999999999999996</v>
          </cell>
          <cell r="J6238" t="str">
            <v xml:space="preserve"> </v>
          </cell>
          <cell r="K6238">
            <v>167</v>
          </cell>
          <cell r="L6238">
            <v>9.7200000000000009E-2</v>
          </cell>
          <cell r="M6238">
            <v>-19</v>
          </cell>
          <cell r="N6238">
            <v>16</v>
          </cell>
          <cell r="O6238">
            <v>1</v>
          </cell>
          <cell r="P6238">
            <v>127.758</v>
          </cell>
          <cell r="Q6238">
            <v>0</v>
          </cell>
          <cell r="R6238">
            <v>127.758</v>
          </cell>
        </row>
        <row r="6239">
          <cell r="A6239" t="str">
            <v xml:space="preserve">Чкалова 91 </v>
          </cell>
          <cell r="B6239" t="str">
            <v xml:space="preserve">Чкалова 75  СШ 39 </v>
          </cell>
          <cell r="C6239" t="str">
            <v xml:space="preserve">Бюджет </v>
          </cell>
          <cell r="D6239">
            <v>8892.91</v>
          </cell>
          <cell r="E6239">
            <v>21134</v>
          </cell>
          <cell r="F6239">
            <v>31125.19</v>
          </cell>
          <cell r="G6239">
            <v>0.33</v>
          </cell>
          <cell r="H6239">
            <v>1.19</v>
          </cell>
          <cell r="I6239">
            <v>4.5999999999999996</v>
          </cell>
          <cell r="J6239" t="str">
            <v xml:space="preserve"> </v>
          </cell>
          <cell r="K6239">
            <v>167</v>
          </cell>
          <cell r="L6239">
            <v>0.45070000000000005</v>
          </cell>
          <cell r="M6239">
            <v>-19</v>
          </cell>
          <cell r="N6239">
            <v>16</v>
          </cell>
          <cell r="O6239">
            <v>1</v>
          </cell>
          <cell r="P6239">
            <v>592.39</v>
          </cell>
          <cell r="Q6239">
            <v>0</v>
          </cell>
          <cell r="R6239">
            <v>592.39</v>
          </cell>
        </row>
        <row r="6240">
          <cell r="A6240" t="str">
            <v xml:space="preserve">Чкалова 91 </v>
          </cell>
          <cell r="B6240" t="str">
            <v xml:space="preserve">Фрунзе117 д\с 134 </v>
          </cell>
          <cell r="C6240" t="str">
            <v xml:space="preserve">ИТП Бюджет </v>
          </cell>
          <cell r="D6240">
            <v>1150.94</v>
          </cell>
          <cell r="E6240">
            <v>2800</v>
          </cell>
          <cell r="F6240">
            <v>4028.29</v>
          </cell>
          <cell r="G6240">
            <v>0.38</v>
          </cell>
          <cell r="H6240">
            <v>1.19</v>
          </cell>
          <cell r="I6240">
            <v>4.5999999999999996</v>
          </cell>
          <cell r="J6240" t="str">
            <v xml:space="preserve"> </v>
          </cell>
          <cell r="K6240">
            <v>167</v>
          </cell>
          <cell r="L6240">
            <v>7.4844999999999995E-2</v>
          </cell>
          <cell r="M6240">
            <v>-19</v>
          </cell>
          <cell r="N6240">
            <v>20</v>
          </cell>
          <cell r="O6240">
            <v>1</v>
          </cell>
          <cell r="P6240">
            <v>119.051</v>
          </cell>
          <cell r="Q6240">
            <v>0</v>
          </cell>
          <cell r="R6240">
            <v>119.051</v>
          </cell>
        </row>
        <row r="6241">
          <cell r="A6241" t="str">
            <v xml:space="preserve">Чкалова 91 </v>
          </cell>
          <cell r="B6241" t="str">
            <v xml:space="preserve">Чкалова 93 Адм.зд. </v>
          </cell>
          <cell r="C6241" t="str">
            <v xml:space="preserve">Прочие </v>
          </cell>
          <cell r="D6241">
            <v>249.95</v>
          </cell>
          <cell r="E6241">
            <v>0</v>
          </cell>
          <cell r="F6241">
            <v>1124.77</v>
          </cell>
          <cell r="G6241">
            <v>0.43</v>
          </cell>
          <cell r="H6241">
            <v>1.19</v>
          </cell>
          <cell r="I6241">
            <v>4.5999999999999996</v>
          </cell>
          <cell r="J6241" t="str">
            <v xml:space="preserve"> </v>
          </cell>
          <cell r="K6241">
            <v>167</v>
          </cell>
          <cell r="L6241">
            <v>2.2435E-2</v>
          </cell>
          <cell r="M6241">
            <v>-19</v>
          </cell>
          <cell r="N6241">
            <v>18</v>
          </cell>
          <cell r="O6241">
            <v>1</v>
          </cell>
          <cell r="P6241">
            <v>32.756</v>
          </cell>
          <cell r="Q6241">
            <v>0</v>
          </cell>
          <cell r="R6241">
            <v>32.756</v>
          </cell>
        </row>
        <row r="6242">
          <cell r="A6242" t="str">
            <v xml:space="preserve">Чкалова 91 </v>
          </cell>
          <cell r="B6242" t="str">
            <v xml:space="preserve">Чкалова 93  лит А </v>
          </cell>
          <cell r="C6242" t="str">
            <v xml:space="preserve">Прочие </v>
          </cell>
          <cell r="D6242">
            <v>1484.9</v>
          </cell>
          <cell r="E6242">
            <v>6050</v>
          </cell>
          <cell r="F6242">
            <v>5320.81</v>
          </cell>
          <cell r="G6242">
            <v>0.43</v>
          </cell>
          <cell r="H6242">
            <v>1.19</v>
          </cell>
          <cell r="I6242">
            <v>4.5999999999999996</v>
          </cell>
          <cell r="J6242" t="str">
            <v xml:space="preserve"> </v>
          </cell>
          <cell r="K6242">
            <v>167</v>
          </cell>
          <cell r="L6242">
            <v>0.10613099999999999</v>
          </cell>
          <cell r="M6242">
            <v>-19</v>
          </cell>
          <cell r="N6242">
            <v>18</v>
          </cell>
          <cell r="O6242">
            <v>1</v>
          </cell>
          <cell r="P6242">
            <v>154.94800000000001</v>
          </cell>
          <cell r="Q6242">
            <v>0</v>
          </cell>
          <cell r="R6242">
            <v>154.94800000000001</v>
          </cell>
        </row>
        <row r="6243">
          <cell r="A6243" t="str">
            <v xml:space="preserve">Чкалова 91 </v>
          </cell>
          <cell r="B6243" t="str">
            <v xml:space="preserve">Чкалова 93 лит Б </v>
          </cell>
          <cell r="C6243" t="str">
            <v xml:space="preserve">Прочие </v>
          </cell>
          <cell r="D6243">
            <v>12.2</v>
          </cell>
          <cell r="E6243">
            <v>32</v>
          </cell>
          <cell r="F6243">
            <v>22.109000000000002</v>
          </cell>
          <cell r="G6243">
            <v>0.43</v>
          </cell>
          <cell r="H6243">
            <v>1.19</v>
          </cell>
          <cell r="I6243">
            <v>4.5999999999999996</v>
          </cell>
          <cell r="J6243" t="str">
            <v xml:space="preserve"> </v>
          </cell>
          <cell r="K6243">
            <v>167</v>
          </cell>
          <cell r="L6243">
            <v>4.4099999999999999E-4</v>
          </cell>
          <cell r="M6243">
            <v>-19</v>
          </cell>
          <cell r="N6243">
            <v>18</v>
          </cell>
          <cell r="O6243">
            <v>1</v>
          </cell>
          <cell r="P6243">
            <v>0.64300000000000002</v>
          </cell>
          <cell r="Q6243">
            <v>0</v>
          </cell>
          <cell r="R6243">
            <v>0.64300000000000002</v>
          </cell>
        </row>
        <row r="6244">
          <cell r="A6244" t="str">
            <v xml:space="preserve">Чкалова 91 </v>
          </cell>
          <cell r="B6244" t="str">
            <v xml:space="preserve">Чкалова 93 лит В </v>
          </cell>
          <cell r="C6244" t="str">
            <v xml:space="preserve">Прочие </v>
          </cell>
          <cell r="D6244">
            <v>98</v>
          </cell>
          <cell r="E6244">
            <v>397</v>
          </cell>
          <cell r="F6244">
            <v>459.43200000000002</v>
          </cell>
          <cell r="G6244">
            <v>0.43</v>
          </cell>
          <cell r="H6244">
            <v>1.19</v>
          </cell>
          <cell r="I6244">
            <v>4.5999999999999996</v>
          </cell>
          <cell r="J6244" t="str">
            <v xml:space="preserve"> </v>
          </cell>
          <cell r="K6244">
            <v>167</v>
          </cell>
          <cell r="L6244">
            <v>9.1640000000000003E-3</v>
          </cell>
          <cell r="M6244">
            <v>-19</v>
          </cell>
          <cell r="N6244">
            <v>18</v>
          </cell>
          <cell r="O6244">
            <v>1</v>
          </cell>
          <cell r="P6244">
            <v>13.379</v>
          </cell>
          <cell r="Q6244">
            <v>0</v>
          </cell>
          <cell r="R6244">
            <v>13.379</v>
          </cell>
        </row>
        <row r="6245">
          <cell r="A6245" t="str">
            <v xml:space="preserve">Чкалова 91 </v>
          </cell>
          <cell r="B6245" t="str">
            <v xml:space="preserve">Чкалова 93 лит Г </v>
          </cell>
          <cell r="C6245" t="str">
            <v xml:space="preserve">Прочие </v>
          </cell>
          <cell r="D6245">
            <v>120.7</v>
          </cell>
          <cell r="E6245">
            <v>398</v>
          </cell>
          <cell r="F6245">
            <v>321.59899999999999</v>
          </cell>
          <cell r="G6245">
            <v>0.43</v>
          </cell>
          <cell r="H6245">
            <v>1.19</v>
          </cell>
          <cell r="I6245">
            <v>4.5999999999999996</v>
          </cell>
          <cell r="J6245" t="str">
            <v xml:space="preserve"> </v>
          </cell>
          <cell r="K6245">
            <v>167</v>
          </cell>
          <cell r="L6245">
            <v>6.0679999999999996E-3</v>
          </cell>
          <cell r="M6245">
            <v>-19</v>
          </cell>
          <cell r="N6245">
            <v>16</v>
          </cell>
          <cell r="O6245">
            <v>1</v>
          </cell>
          <cell r="P6245">
            <v>7.976</v>
          </cell>
          <cell r="Q6245">
            <v>0</v>
          </cell>
          <cell r="R6245">
            <v>7.976</v>
          </cell>
        </row>
        <row r="6246">
          <cell r="A6246" t="str">
            <v xml:space="preserve">Чкалова 91 </v>
          </cell>
          <cell r="B6246" t="str">
            <v xml:space="preserve">Чкалова 95 адм.зд.литА </v>
          </cell>
          <cell r="C6246" t="str">
            <v xml:space="preserve">Бюджет </v>
          </cell>
          <cell r="D6246">
            <v>444.05</v>
          </cell>
          <cell r="E6246">
            <v>1500</v>
          </cell>
          <cell r="F6246">
            <v>1554.17</v>
          </cell>
          <cell r="G6246">
            <v>0.43</v>
          </cell>
          <cell r="H6246">
            <v>1.19</v>
          </cell>
          <cell r="I6246">
            <v>4.5999999999999996</v>
          </cell>
          <cell r="J6246" t="str">
            <v xml:space="preserve"> </v>
          </cell>
          <cell r="K6246">
            <v>167</v>
          </cell>
          <cell r="L6246">
            <v>3.1E-2</v>
          </cell>
          <cell r="M6246">
            <v>-19</v>
          </cell>
          <cell r="N6246">
            <v>18</v>
          </cell>
          <cell r="O6246">
            <v>1</v>
          </cell>
          <cell r="P6246">
            <v>45.26</v>
          </cell>
          <cell r="Q6246">
            <v>0</v>
          </cell>
          <cell r="R6246">
            <v>45.26</v>
          </cell>
        </row>
        <row r="6247">
          <cell r="A6247" t="str">
            <v xml:space="preserve">Чкалова 91 </v>
          </cell>
          <cell r="B6247" t="str">
            <v xml:space="preserve">Чкалова 95 гаражи литБ </v>
          </cell>
          <cell r="C6247" t="str">
            <v xml:space="preserve">Бюджет </v>
          </cell>
          <cell r="D6247">
            <v>126.05</v>
          </cell>
          <cell r="E6247">
            <v>0</v>
          </cell>
          <cell r="F6247">
            <v>441.18</v>
          </cell>
          <cell r="G6247">
            <v>0.43</v>
          </cell>
          <cell r="H6247">
            <v>1.19</v>
          </cell>
          <cell r="I6247">
            <v>4.5999999999999996</v>
          </cell>
          <cell r="J6247" t="str">
            <v xml:space="preserve"> </v>
          </cell>
          <cell r="K6247">
            <v>167</v>
          </cell>
          <cell r="L6247">
            <v>8.8000000000000005E-3</v>
          </cell>
          <cell r="M6247">
            <v>-19</v>
          </cell>
          <cell r="N6247">
            <v>16</v>
          </cell>
          <cell r="O6247">
            <v>1</v>
          </cell>
          <cell r="P6247">
            <v>11.566000000000001</v>
          </cell>
          <cell r="Q6247">
            <v>0</v>
          </cell>
          <cell r="R6247">
            <v>11.566000000000001</v>
          </cell>
        </row>
        <row r="6248">
          <cell r="A6248" t="str">
            <v xml:space="preserve">Итого по котельной </v>
          </cell>
          <cell r="B6248" t="str">
            <v xml:space="preserve">собственное ---------------------------- </v>
          </cell>
          <cell r="C6248" t="str">
            <v xml:space="preserve">По всем группам </v>
          </cell>
          <cell r="D6248">
            <v>19672.189999999999</v>
          </cell>
          <cell r="E6248">
            <v>53547</v>
          </cell>
          <cell r="F6248">
            <v>71954.569999999992</v>
          </cell>
          <cell r="H6248">
            <v>1.19</v>
          </cell>
          <cell r="L6248">
            <v>1.1878440000000001</v>
          </cell>
          <cell r="P6248">
            <v>1662.067</v>
          </cell>
          <cell r="Q6248">
            <v>544.96699999999998</v>
          </cell>
          <cell r="R6248">
            <v>1650.694</v>
          </cell>
        </row>
        <row r="6249">
          <cell r="A6249" t="str">
            <v xml:space="preserve"> </v>
          </cell>
          <cell r="B6249" t="str">
            <v xml:space="preserve"> </v>
          </cell>
          <cell r="C6249" t="str">
            <v xml:space="preserve">Бюджет </v>
          </cell>
          <cell r="D6249">
            <v>11271.3</v>
          </cell>
          <cell r="E6249">
            <v>22634</v>
          </cell>
          <cell r="F6249">
            <v>39449.56</v>
          </cell>
          <cell r="H6249">
            <v>1.19</v>
          </cell>
          <cell r="L6249">
            <v>0.58770000000000011</v>
          </cell>
          <cell r="P6249">
            <v>776.97400000000005</v>
          </cell>
          <cell r="Q6249">
            <v>0</v>
          </cell>
          <cell r="R6249">
            <v>776.97400000000005</v>
          </cell>
        </row>
        <row r="6250">
          <cell r="A6250" t="str">
            <v xml:space="preserve"> </v>
          </cell>
          <cell r="B6250" t="str">
            <v xml:space="preserve"> </v>
          </cell>
          <cell r="C6250" t="str">
            <v xml:space="preserve">"Население" в т.ч. "Жилзаказчик" </v>
          </cell>
          <cell r="D6250">
            <v>5284.2</v>
          </cell>
          <cell r="E6250">
            <v>21236</v>
          </cell>
          <cell r="F6250">
            <v>21228</v>
          </cell>
          <cell r="H6250">
            <v>1.19</v>
          </cell>
          <cell r="L6250">
            <v>0.38106000000000001</v>
          </cell>
          <cell r="P6250">
            <v>556.34</v>
          </cell>
          <cell r="Q6250">
            <v>544.96699999999998</v>
          </cell>
          <cell r="R6250">
            <v>544.96699999999998</v>
          </cell>
        </row>
        <row r="6251">
          <cell r="A6251" t="str">
            <v xml:space="preserve"> </v>
          </cell>
          <cell r="B6251" t="str">
            <v xml:space="preserve"> </v>
          </cell>
          <cell r="C6251" t="str">
            <v xml:space="preserve">Жилзаказчик </v>
          </cell>
          <cell r="D6251">
            <v>5284.2</v>
          </cell>
          <cell r="E6251">
            <v>21236</v>
          </cell>
          <cell r="F6251">
            <v>21228</v>
          </cell>
          <cell r="H6251">
            <v>1.19</v>
          </cell>
          <cell r="L6251">
            <v>0.38106000000000001</v>
          </cell>
          <cell r="P6251">
            <v>556.34</v>
          </cell>
          <cell r="Q6251">
            <v>544.96699999999998</v>
          </cell>
          <cell r="R6251">
            <v>544.96699999999998</v>
          </cell>
        </row>
        <row r="6252">
          <cell r="A6252" t="str">
            <v xml:space="preserve"> </v>
          </cell>
          <cell r="B6252" t="str">
            <v xml:space="preserve"> </v>
          </cell>
          <cell r="C6252" t="str">
            <v xml:space="preserve">Прочие </v>
          </cell>
          <cell r="D6252">
            <v>1965.7500000000002</v>
          </cell>
          <cell r="E6252">
            <v>6877</v>
          </cell>
          <cell r="F6252">
            <v>7248.72</v>
          </cell>
          <cell r="H6252">
            <v>1.19</v>
          </cell>
          <cell r="L6252">
            <v>0.14423899999999998</v>
          </cell>
          <cell r="P6252">
            <v>209.702</v>
          </cell>
          <cell r="Q6252">
            <v>0</v>
          </cell>
          <cell r="R6252">
            <v>209.702</v>
          </cell>
        </row>
        <row r="6253">
          <cell r="A6253" t="str">
            <v xml:space="preserve"> </v>
          </cell>
          <cell r="B6253" t="str">
            <v xml:space="preserve"> </v>
          </cell>
          <cell r="C6253" t="str">
            <v xml:space="preserve">ИТП Бюджет </v>
          </cell>
          <cell r="D6253">
            <v>1150.94</v>
          </cell>
          <cell r="E6253">
            <v>2800</v>
          </cell>
          <cell r="F6253">
            <v>4028.29</v>
          </cell>
          <cell r="H6253">
            <v>1.19</v>
          </cell>
          <cell r="L6253">
            <v>7.4844999999999995E-2</v>
          </cell>
          <cell r="P6253">
            <v>119.051</v>
          </cell>
          <cell r="Q6253">
            <v>0</v>
          </cell>
          <cell r="R6253">
            <v>119.051</v>
          </cell>
        </row>
        <row r="6254">
          <cell r="A6254" t="str">
            <v>Тепловые потери в наружных сетях потребителей</v>
          </cell>
          <cell r="H6254">
            <v>1.19</v>
          </cell>
        </row>
        <row r="6255">
          <cell r="A6255" t="str">
            <v xml:space="preserve">Чкалова.51 </v>
          </cell>
          <cell r="B6255" t="str">
            <v xml:space="preserve">Чкалова 51 Б.б.б </v>
          </cell>
          <cell r="C6255" t="str">
            <v xml:space="preserve">Прочие </v>
          </cell>
          <cell r="D6255">
            <v>79.2</v>
          </cell>
          <cell r="E6255">
            <v>0</v>
          </cell>
          <cell r="F6255">
            <v>294.67</v>
          </cell>
          <cell r="G6255">
            <v>0.60000000000000009</v>
          </cell>
          <cell r="H6255">
            <v>1.19</v>
          </cell>
          <cell r="I6255">
            <v>4.5999999999999996</v>
          </cell>
          <cell r="J6255" t="str">
            <v xml:space="preserve"> </v>
          </cell>
          <cell r="K6255">
            <v>167</v>
          </cell>
          <cell r="L6255">
            <v>8.232999999999999E-3</v>
          </cell>
          <cell r="M6255">
            <v>-19</v>
          </cell>
          <cell r="N6255">
            <v>20</v>
          </cell>
          <cell r="O6255">
            <v>1</v>
          </cell>
          <cell r="P6255">
            <v>13.095000000000001</v>
          </cell>
          <cell r="Q6255">
            <v>0</v>
          </cell>
          <cell r="R6255">
            <v>13.095000000000001</v>
          </cell>
        </row>
        <row r="6256">
          <cell r="A6256" t="str">
            <v xml:space="preserve">Чкалова.51 </v>
          </cell>
          <cell r="B6256" t="str">
            <v xml:space="preserve">Чкалова 51"А.А"д/c </v>
          </cell>
          <cell r="C6256" t="str">
            <v xml:space="preserve">Прочие </v>
          </cell>
          <cell r="D6256">
            <v>981</v>
          </cell>
          <cell r="E6256">
            <v>0</v>
          </cell>
          <cell r="F6256">
            <v>4423.07</v>
          </cell>
          <cell r="G6256">
            <v>0.38</v>
          </cell>
          <cell r="H6256">
            <v>1.19</v>
          </cell>
          <cell r="I6256">
            <v>4.5999999999999996</v>
          </cell>
          <cell r="J6256" t="str">
            <v xml:space="preserve"> </v>
          </cell>
          <cell r="K6256">
            <v>167</v>
          </cell>
          <cell r="L6256">
            <v>8.2180000000000003E-2</v>
          </cell>
          <cell r="M6256">
            <v>-19</v>
          </cell>
          <cell r="N6256">
            <v>20</v>
          </cell>
          <cell r="O6256">
            <v>1</v>
          </cell>
          <cell r="P6256">
            <v>130.71899999999999</v>
          </cell>
          <cell r="Q6256">
            <v>0</v>
          </cell>
          <cell r="R6256">
            <v>130.71899999999999</v>
          </cell>
        </row>
        <row r="6257">
          <cell r="A6257" t="str">
            <v xml:space="preserve">Итого по котельной </v>
          </cell>
          <cell r="B6257" t="str">
            <v xml:space="preserve">собственное ---------------------------- </v>
          </cell>
          <cell r="C6257" t="str">
            <v xml:space="preserve">По всем группам </v>
          </cell>
          <cell r="D6257">
            <v>1060.2</v>
          </cell>
          <cell r="E6257">
            <v>0</v>
          </cell>
          <cell r="F6257">
            <v>4717.74</v>
          </cell>
          <cell r="H6257">
            <v>1.19</v>
          </cell>
          <cell r="L6257">
            <v>9.0413000000000007E-2</v>
          </cell>
          <cell r="P6257">
            <v>143.81399999999999</v>
          </cell>
          <cell r="Q6257">
            <v>0</v>
          </cell>
          <cell r="R6257">
            <v>143.81399999999999</v>
          </cell>
        </row>
        <row r="6258">
          <cell r="A6258" t="str">
            <v xml:space="preserve"> </v>
          </cell>
          <cell r="B6258" t="str">
            <v xml:space="preserve"> </v>
          </cell>
          <cell r="C6258" t="str">
            <v xml:space="preserve">Прочие </v>
          </cell>
          <cell r="D6258">
            <v>1060.2</v>
          </cell>
          <cell r="E6258">
            <v>0</v>
          </cell>
          <cell r="F6258">
            <v>4717.74</v>
          </cell>
          <cell r="H6258">
            <v>1.19</v>
          </cell>
          <cell r="L6258">
            <v>9.0413000000000007E-2</v>
          </cell>
          <cell r="P6258">
            <v>143.81399999999999</v>
          </cell>
          <cell r="Q6258">
            <v>0</v>
          </cell>
          <cell r="R6258">
            <v>143.81399999999999</v>
          </cell>
        </row>
        <row r="6259">
          <cell r="A6259" t="str">
            <v xml:space="preserve">Ш.Нефтяник38 </v>
          </cell>
          <cell r="B6259" t="str">
            <v xml:space="preserve">Стахановская 28 ж\д </v>
          </cell>
          <cell r="C6259" t="str">
            <v xml:space="preserve">Население </v>
          </cell>
          <cell r="D6259">
            <v>3471.1</v>
          </cell>
          <cell r="E6259">
            <v>14833</v>
          </cell>
          <cell r="F6259">
            <v>14833</v>
          </cell>
          <cell r="G6259">
            <v>0</v>
          </cell>
          <cell r="H6259">
            <v>1.19</v>
          </cell>
          <cell r="I6259">
            <v>4.5999999999999996</v>
          </cell>
          <cell r="J6259" t="str">
            <v xml:space="preserve">5 </v>
          </cell>
          <cell r="K6259">
            <v>167</v>
          </cell>
          <cell r="L6259">
            <v>0.18655000000000002</v>
          </cell>
          <cell r="M6259">
            <v>-19</v>
          </cell>
          <cell r="N6259">
            <v>18</v>
          </cell>
          <cell r="O6259">
            <v>1</v>
          </cell>
          <cell r="P6259">
            <v>272.358</v>
          </cell>
          <cell r="Q6259">
            <v>345.38600000000002</v>
          </cell>
          <cell r="R6259">
            <v>345.38600000000002</v>
          </cell>
        </row>
        <row r="6260">
          <cell r="A6260" t="str">
            <v xml:space="preserve">Ш.Нефтяник38 </v>
          </cell>
          <cell r="B6260" t="str">
            <v xml:space="preserve">Стахановская 28 кв.22 пристр. </v>
          </cell>
          <cell r="C6260" t="str">
            <v xml:space="preserve">Население </v>
          </cell>
          <cell r="D6260">
            <v>16.100000000000001</v>
          </cell>
          <cell r="E6260">
            <v>55</v>
          </cell>
          <cell r="F6260">
            <v>52.09</v>
          </cell>
          <cell r="G6260">
            <v>0.37</v>
          </cell>
          <cell r="H6260">
            <v>1.19</v>
          </cell>
          <cell r="I6260">
            <v>4.5999999999999996</v>
          </cell>
          <cell r="J6260" t="str">
            <v xml:space="preserve">5 </v>
          </cell>
          <cell r="K6260">
            <v>167</v>
          </cell>
          <cell r="L6260">
            <v>8.9399999999999994E-4</v>
          </cell>
          <cell r="M6260">
            <v>-19</v>
          </cell>
          <cell r="N6260">
            <v>18</v>
          </cell>
          <cell r="O6260">
            <v>1</v>
          </cell>
          <cell r="P6260">
            <v>1.3049999999999999</v>
          </cell>
          <cell r="Q6260">
            <v>1.603</v>
          </cell>
          <cell r="R6260">
            <v>1.603</v>
          </cell>
        </row>
        <row r="6261">
          <cell r="A6261" t="str">
            <v xml:space="preserve">Ш.Нефтяник38 </v>
          </cell>
          <cell r="B6261" t="str">
            <v xml:space="preserve">Стахановская 28 кв36 пристр </v>
          </cell>
          <cell r="C6261" t="str">
            <v xml:space="preserve">Население </v>
          </cell>
          <cell r="D6261">
            <v>10.5</v>
          </cell>
          <cell r="E6261">
            <v>0</v>
          </cell>
          <cell r="F6261">
            <v>34.1</v>
          </cell>
          <cell r="G6261">
            <v>0.92</v>
          </cell>
          <cell r="H6261">
            <v>1.19</v>
          </cell>
          <cell r="I6261">
            <v>4.5999999999999996</v>
          </cell>
          <cell r="J6261" t="str">
            <v xml:space="preserve">5 </v>
          </cell>
          <cell r="K6261">
            <v>167</v>
          </cell>
          <cell r="L6261">
            <v>1.4419999999999999E-3</v>
          </cell>
          <cell r="M6261">
            <v>-19</v>
          </cell>
          <cell r="N6261">
            <v>18</v>
          </cell>
          <cell r="O6261">
            <v>1</v>
          </cell>
          <cell r="P6261">
            <v>2.105</v>
          </cell>
          <cell r="Q6261">
            <v>1.044</v>
          </cell>
          <cell r="R6261">
            <v>1.044</v>
          </cell>
        </row>
        <row r="6262">
          <cell r="A6262" t="str">
            <v xml:space="preserve">Ш.Нефтяник38 </v>
          </cell>
          <cell r="B6262" t="str">
            <v xml:space="preserve">Стахановская 24 парик-я </v>
          </cell>
          <cell r="C6262" t="str">
            <v xml:space="preserve">Прочие </v>
          </cell>
          <cell r="D6262">
            <v>77.349999999999994</v>
          </cell>
          <cell r="E6262">
            <v>0</v>
          </cell>
          <cell r="F6262">
            <v>270.73</v>
          </cell>
          <cell r="G6262">
            <v>0.43</v>
          </cell>
          <cell r="H6262">
            <v>1.19</v>
          </cell>
          <cell r="I6262">
            <v>4.5999999999999996</v>
          </cell>
          <cell r="J6262" t="str">
            <v xml:space="preserve"> </v>
          </cell>
          <cell r="K6262">
            <v>167</v>
          </cell>
          <cell r="L6262">
            <v>5.4000000000000003E-3</v>
          </cell>
          <cell r="M6262">
            <v>-19</v>
          </cell>
          <cell r="N6262">
            <v>18</v>
          </cell>
          <cell r="O6262">
            <v>1</v>
          </cell>
          <cell r="P6262">
            <v>7.883</v>
          </cell>
          <cell r="Q6262">
            <v>0</v>
          </cell>
          <cell r="R6262">
            <v>7.883</v>
          </cell>
        </row>
        <row r="6263">
          <cell r="A6263" t="str">
            <v xml:space="preserve">Ш.Нефтяник38 </v>
          </cell>
          <cell r="B6263" t="str">
            <v xml:space="preserve">Советская 39 лит А2 </v>
          </cell>
          <cell r="C6263" t="str">
            <v xml:space="preserve">Прочие </v>
          </cell>
          <cell r="D6263">
            <v>38.799999999999997</v>
          </cell>
          <cell r="E6263">
            <v>0</v>
          </cell>
          <cell r="F6263">
            <v>160</v>
          </cell>
          <cell r="G6263">
            <v>0.38</v>
          </cell>
          <cell r="H6263">
            <v>1.19</v>
          </cell>
          <cell r="I6263">
            <v>4.5999999999999996</v>
          </cell>
          <cell r="J6263" t="str">
            <v xml:space="preserve"> </v>
          </cell>
          <cell r="K6263">
            <v>167</v>
          </cell>
          <cell r="L6263">
            <v>2.82E-3</v>
          </cell>
          <cell r="M6263">
            <v>-19</v>
          </cell>
          <cell r="N6263">
            <v>18</v>
          </cell>
          <cell r="O6263">
            <v>1</v>
          </cell>
          <cell r="P6263">
            <v>4.117</v>
          </cell>
          <cell r="Q6263">
            <v>0</v>
          </cell>
          <cell r="R6263">
            <v>4.117</v>
          </cell>
        </row>
        <row r="6264">
          <cell r="A6264" t="str">
            <v xml:space="preserve">Ш.Нефтяник38 </v>
          </cell>
          <cell r="B6264" t="str">
            <v xml:space="preserve">Ш Нефтяников 38 Столов. </v>
          </cell>
          <cell r="C6264" t="str">
            <v xml:space="preserve">Прочие </v>
          </cell>
          <cell r="D6264">
            <v>194.5</v>
          </cell>
          <cell r="E6264">
            <v>0</v>
          </cell>
          <cell r="F6264">
            <v>728.59</v>
          </cell>
          <cell r="G6264">
            <v>0.32</v>
          </cell>
          <cell r="H6264">
            <v>1.19</v>
          </cell>
          <cell r="I6264">
            <v>4.5999999999999996</v>
          </cell>
          <cell r="J6264" t="str">
            <v xml:space="preserve"> </v>
          </cell>
          <cell r="K6264">
            <v>167</v>
          </cell>
          <cell r="L6264">
            <v>1.03E-2</v>
          </cell>
          <cell r="M6264">
            <v>-19</v>
          </cell>
          <cell r="N6264">
            <v>18</v>
          </cell>
          <cell r="O6264">
            <v>1</v>
          </cell>
          <cell r="P6264">
            <v>15.037000000000001</v>
          </cell>
          <cell r="Q6264">
            <v>0</v>
          </cell>
          <cell r="R6264">
            <v>15.037000000000001</v>
          </cell>
        </row>
        <row r="6265">
          <cell r="A6265" t="str">
            <v xml:space="preserve">Ш.Нефтяник38 </v>
          </cell>
          <cell r="B6265" t="str">
            <v xml:space="preserve">Ш Нефтяников 38 Лит Ш </v>
          </cell>
          <cell r="C6265" t="str">
            <v xml:space="preserve">Прочие </v>
          </cell>
          <cell r="D6265">
            <v>310</v>
          </cell>
          <cell r="E6265">
            <v>0</v>
          </cell>
          <cell r="F6265">
            <v>1384.55</v>
          </cell>
          <cell r="G6265">
            <v>0.43</v>
          </cell>
          <cell r="H6265">
            <v>1.19</v>
          </cell>
          <cell r="I6265">
            <v>4.5999999999999996</v>
          </cell>
          <cell r="J6265" t="str">
            <v xml:space="preserve"> </v>
          </cell>
          <cell r="K6265">
            <v>167</v>
          </cell>
          <cell r="L6265">
            <v>2.4880000000000003E-2</v>
          </cell>
          <cell r="M6265">
            <v>-19</v>
          </cell>
          <cell r="N6265">
            <v>16</v>
          </cell>
          <cell r="O6265">
            <v>1</v>
          </cell>
          <cell r="P6265">
            <v>32.701999999999998</v>
          </cell>
          <cell r="Q6265">
            <v>0</v>
          </cell>
          <cell r="R6265">
            <v>32.701999999999998</v>
          </cell>
        </row>
        <row r="6266">
          <cell r="A6266" t="str">
            <v xml:space="preserve">Ш.Нефтяник38 </v>
          </cell>
          <cell r="B6266" t="str">
            <v xml:space="preserve">Ш Нефтяников 38 лит И1 </v>
          </cell>
          <cell r="C6266" t="str">
            <v xml:space="preserve">Прочие </v>
          </cell>
          <cell r="D6266">
            <v>230</v>
          </cell>
          <cell r="E6266">
            <v>0</v>
          </cell>
          <cell r="F6266">
            <v>1051.98</v>
          </cell>
          <cell r="G6266">
            <v>0.43</v>
          </cell>
          <cell r="H6266">
            <v>1.19</v>
          </cell>
          <cell r="I6266">
            <v>4.5999999999999996</v>
          </cell>
          <cell r="J6266" t="str">
            <v xml:space="preserve"> </v>
          </cell>
          <cell r="K6266">
            <v>167</v>
          </cell>
          <cell r="L6266">
            <v>1.9983999999999998E-2</v>
          </cell>
          <cell r="M6266">
            <v>-19</v>
          </cell>
          <cell r="N6266">
            <v>18</v>
          </cell>
          <cell r="O6266">
            <v>1</v>
          </cell>
          <cell r="P6266">
            <v>29.175999999999998</v>
          </cell>
          <cell r="Q6266">
            <v>0</v>
          </cell>
          <cell r="R6266">
            <v>29.175999999999998</v>
          </cell>
        </row>
        <row r="6267">
          <cell r="A6267" t="str">
            <v xml:space="preserve">Ш.Нефтяник38 </v>
          </cell>
          <cell r="B6267" t="str">
            <v xml:space="preserve">Ш Нефтяников 38 лит К1 </v>
          </cell>
          <cell r="C6267" t="str">
            <v xml:space="preserve">Прочие </v>
          </cell>
          <cell r="D6267">
            <v>105</v>
          </cell>
          <cell r="E6267">
            <v>0</v>
          </cell>
          <cell r="F6267">
            <v>449.82</v>
          </cell>
          <cell r="G6267">
            <v>0.43</v>
          </cell>
          <cell r="H6267">
            <v>1.19</v>
          </cell>
          <cell r="I6267">
            <v>4.5999999999999996</v>
          </cell>
          <cell r="J6267" t="str">
            <v xml:space="preserve"> </v>
          </cell>
          <cell r="K6267">
            <v>167</v>
          </cell>
          <cell r="L6267">
            <v>8.5449999999999988E-3</v>
          </cell>
          <cell r="M6267">
            <v>-19</v>
          </cell>
          <cell r="N6267">
            <v>18</v>
          </cell>
          <cell r="O6267">
            <v>1</v>
          </cell>
          <cell r="P6267">
            <v>12.475</v>
          </cell>
          <cell r="Q6267">
            <v>0</v>
          </cell>
          <cell r="R6267">
            <v>12.475</v>
          </cell>
        </row>
        <row r="6268">
          <cell r="A6268" t="str">
            <v xml:space="preserve">Ш.Нефтяник38 </v>
          </cell>
          <cell r="B6268" t="str">
            <v xml:space="preserve">Ш Нефтяников 38 лит Л1 </v>
          </cell>
          <cell r="C6268" t="str">
            <v xml:space="preserve">Прочие </v>
          </cell>
          <cell r="D6268">
            <v>205</v>
          </cell>
          <cell r="E6268">
            <v>0</v>
          </cell>
          <cell r="F6268">
            <v>951.6</v>
          </cell>
          <cell r="G6268">
            <v>0.43</v>
          </cell>
          <cell r="H6268">
            <v>1.19</v>
          </cell>
          <cell r="I6268">
            <v>4.5999999999999996</v>
          </cell>
          <cell r="J6268" t="str">
            <v xml:space="preserve"> </v>
          </cell>
          <cell r="K6268">
            <v>167</v>
          </cell>
          <cell r="L6268">
            <v>1.7100000000000001E-2</v>
          </cell>
          <cell r="M6268">
            <v>-19</v>
          </cell>
          <cell r="N6268">
            <v>16</v>
          </cell>
          <cell r="O6268">
            <v>1</v>
          </cell>
          <cell r="P6268">
            <v>22.477</v>
          </cell>
          <cell r="Q6268">
            <v>0</v>
          </cell>
          <cell r="R6268">
            <v>22.477</v>
          </cell>
        </row>
        <row r="6269">
          <cell r="A6269" t="str">
            <v xml:space="preserve">Ш.Нефтяник38 </v>
          </cell>
          <cell r="B6269" t="str">
            <v xml:space="preserve">Ш Нефтяников 38 лит Ф </v>
          </cell>
          <cell r="C6269" t="str">
            <v xml:space="preserve">Прочие </v>
          </cell>
          <cell r="D6269">
            <v>250</v>
          </cell>
          <cell r="E6269">
            <v>0</v>
          </cell>
          <cell r="F6269">
            <v>1178.4000000000001</v>
          </cell>
          <cell r="G6269">
            <v>0.43</v>
          </cell>
          <cell r="H6269">
            <v>1.19</v>
          </cell>
          <cell r="I6269">
            <v>4.5999999999999996</v>
          </cell>
          <cell r="J6269" t="str">
            <v xml:space="preserve"> </v>
          </cell>
          <cell r="K6269">
            <v>167</v>
          </cell>
          <cell r="L6269">
            <v>2.1174999999999999E-2</v>
          </cell>
          <cell r="M6269">
            <v>-19</v>
          </cell>
          <cell r="N6269">
            <v>16</v>
          </cell>
          <cell r="O6269">
            <v>1</v>
          </cell>
          <cell r="P6269">
            <v>27.831</v>
          </cell>
          <cell r="Q6269">
            <v>0</v>
          </cell>
          <cell r="R6269">
            <v>27.831</v>
          </cell>
        </row>
        <row r="6270">
          <cell r="A6270" t="str">
            <v xml:space="preserve">Ш.Нефтяник38 </v>
          </cell>
          <cell r="B6270" t="str">
            <v xml:space="preserve">Ш Нефтяников 38 лит Щ </v>
          </cell>
          <cell r="C6270" t="str">
            <v xml:space="preserve">Прочие </v>
          </cell>
          <cell r="D6270">
            <v>210</v>
          </cell>
          <cell r="E6270">
            <v>0</v>
          </cell>
          <cell r="F6270">
            <v>1056.8499999999999</v>
          </cell>
          <cell r="G6270">
            <v>0.43</v>
          </cell>
          <cell r="H6270">
            <v>1.19</v>
          </cell>
          <cell r="I6270">
            <v>4.5999999999999996</v>
          </cell>
          <cell r="J6270" t="str">
            <v xml:space="preserve"> </v>
          </cell>
          <cell r="K6270">
            <v>167</v>
          </cell>
          <cell r="L6270">
            <v>1.8990999999999997E-2</v>
          </cell>
          <cell r="M6270">
            <v>-19</v>
          </cell>
          <cell r="N6270">
            <v>16</v>
          </cell>
          <cell r="O6270">
            <v>1</v>
          </cell>
          <cell r="P6270">
            <v>24.960999999999999</v>
          </cell>
          <cell r="Q6270">
            <v>0</v>
          </cell>
          <cell r="R6270">
            <v>24.960999999999999</v>
          </cell>
        </row>
        <row r="6271">
          <cell r="A6271" t="str">
            <v xml:space="preserve">Ш.Нефтяник38 </v>
          </cell>
          <cell r="B6271" t="str">
            <v xml:space="preserve">Ш Нефтяников 38 лит1Н </v>
          </cell>
          <cell r="C6271" t="str">
            <v xml:space="preserve">Прочие </v>
          </cell>
          <cell r="D6271">
            <v>95.2</v>
          </cell>
          <cell r="E6271">
            <v>0</v>
          </cell>
          <cell r="F6271">
            <v>414.65</v>
          </cell>
          <cell r="G6271">
            <v>0.43</v>
          </cell>
          <cell r="H6271">
            <v>1.19</v>
          </cell>
          <cell r="I6271">
            <v>4.5999999999999996</v>
          </cell>
          <cell r="J6271" t="str">
            <v xml:space="preserve"> </v>
          </cell>
          <cell r="K6271">
            <v>167</v>
          </cell>
          <cell r="L6271">
            <v>7.4509999999999993E-3</v>
          </cell>
          <cell r="M6271">
            <v>-19</v>
          </cell>
          <cell r="N6271">
            <v>16</v>
          </cell>
          <cell r="O6271">
            <v>1</v>
          </cell>
          <cell r="P6271">
            <v>9.7940000000000005</v>
          </cell>
          <cell r="Q6271">
            <v>0</v>
          </cell>
          <cell r="R6271">
            <v>9.7940000000000005</v>
          </cell>
        </row>
        <row r="6272">
          <cell r="A6272" t="str">
            <v xml:space="preserve">Ш.Нефтяник38 </v>
          </cell>
          <cell r="B6272" t="str">
            <v xml:space="preserve">Ш Нефтяников38 литУООО"КраснодарПроперти </v>
          </cell>
          <cell r="C6272" t="str">
            <v xml:space="preserve">Прочие </v>
          </cell>
          <cell r="D6272">
            <v>65</v>
          </cell>
          <cell r="E6272">
            <v>0</v>
          </cell>
          <cell r="F6272">
            <v>296</v>
          </cell>
          <cell r="G6272">
            <v>0.43</v>
          </cell>
          <cell r="H6272">
            <v>1.19</v>
          </cell>
          <cell r="I6272">
            <v>4.5999999999999996</v>
          </cell>
          <cell r="J6272" t="str">
            <v xml:space="preserve"> </v>
          </cell>
          <cell r="K6272">
            <v>167</v>
          </cell>
          <cell r="L6272">
            <v>5.6229999999999995E-3</v>
          </cell>
          <cell r="M6272">
            <v>-19</v>
          </cell>
          <cell r="N6272">
            <v>18</v>
          </cell>
          <cell r="O6272">
            <v>1</v>
          </cell>
          <cell r="P6272">
            <v>8.2100000000000009</v>
          </cell>
          <cell r="Q6272">
            <v>0</v>
          </cell>
          <cell r="R6272">
            <v>8.2100000000000009</v>
          </cell>
        </row>
        <row r="6273">
          <cell r="A6273" t="str">
            <v xml:space="preserve">Ш.Нефтяник38 </v>
          </cell>
          <cell r="B6273" t="str">
            <v xml:space="preserve">Лузана 38  суд </v>
          </cell>
          <cell r="C6273" t="str">
            <v xml:space="preserve">Бюджет </v>
          </cell>
          <cell r="D6273">
            <v>1198.0999999999999</v>
          </cell>
          <cell r="E6273">
            <v>0</v>
          </cell>
          <cell r="F6273">
            <v>4193.32</v>
          </cell>
          <cell r="G6273">
            <v>0.38</v>
          </cell>
          <cell r="H6273">
            <v>1.19</v>
          </cell>
          <cell r="I6273">
            <v>4.5999999999999996</v>
          </cell>
          <cell r="J6273" t="str">
            <v xml:space="preserve"> </v>
          </cell>
          <cell r="K6273">
            <v>167</v>
          </cell>
          <cell r="L6273">
            <v>7.0396E-2</v>
          </cell>
          <cell r="M6273">
            <v>-19</v>
          </cell>
          <cell r="N6273">
            <v>18</v>
          </cell>
          <cell r="O6273">
            <v>1</v>
          </cell>
          <cell r="P6273">
            <v>102.77500000000001</v>
          </cell>
          <cell r="Q6273">
            <v>0</v>
          </cell>
          <cell r="R6273">
            <v>102.77500000000001</v>
          </cell>
        </row>
        <row r="6274">
          <cell r="A6274" t="str">
            <v xml:space="preserve">Ш.Нефтяник38 </v>
          </cell>
          <cell r="B6274" t="str">
            <v xml:space="preserve">Лузана 38 Гараж Мастер </v>
          </cell>
          <cell r="C6274" t="str">
            <v xml:space="preserve">Бюджет </v>
          </cell>
          <cell r="D6274">
            <v>211.2</v>
          </cell>
          <cell r="E6274">
            <v>0</v>
          </cell>
          <cell r="F6274">
            <v>739.16</v>
          </cell>
          <cell r="G6274">
            <v>0.38</v>
          </cell>
          <cell r="H6274">
            <v>1.19</v>
          </cell>
          <cell r="I6274">
            <v>4.5999999999999996</v>
          </cell>
          <cell r="J6274" t="str">
            <v xml:space="preserve"> </v>
          </cell>
          <cell r="K6274">
            <v>167</v>
          </cell>
          <cell r="L6274">
            <v>1.1738E-2</v>
          </cell>
          <cell r="M6274">
            <v>-19</v>
          </cell>
          <cell r="N6274">
            <v>16</v>
          </cell>
          <cell r="O6274">
            <v>1</v>
          </cell>
          <cell r="P6274">
            <v>15.428000000000001</v>
          </cell>
          <cell r="Q6274">
            <v>0</v>
          </cell>
          <cell r="R6274">
            <v>15.428000000000001</v>
          </cell>
        </row>
        <row r="6275">
          <cell r="A6275" t="str">
            <v xml:space="preserve">Ш.Нефтяник38 </v>
          </cell>
          <cell r="B6275" t="str">
            <v xml:space="preserve">Лузана 8 БИБЛ.КРУПСКОЙ </v>
          </cell>
          <cell r="C6275" t="str">
            <v xml:space="preserve">Бюджет </v>
          </cell>
          <cell r="D6275">
            <v>931.37</v>
          </cell>
          <cell r="E6275">
            <v>2400</v>
          </cell>
          <cell r="F6275">
            <v>3259.79</v>
          </cell>
          <cell r="G6275">
            <v>0.35</v>
          </cell>
          <cell r="H6275">
            <v>1.19</v>
          </cell>
          <cell r="I6275">
            <v>4.5999999999999996</v>
          </cell>
          <cell r="J6275" t="str">
            <v xml:space="preserve"> </v>
          </cell>
          <cell r="K6275">
            <v>167</v>
          </cell>
          <cell r="L6275">
            <v>5.2923999999999999E-2</v>
          </cell>
          <cell r="M6275">
            <v>-19</v>
          </cell>
          <cell r="N6275">
            <v>18</v>
          </cell>
          <cell r="O6275">
            <v>1</v>
          </cell>
          <cell r="P6275">
            <v>77.266999999999996</v>
          </cell>
          <cell r="Q6275">
            <v>0</v>
          </cell>
          <cell r="R6275">
            <v>77.266999999999996</v>
          </cell>
        </row>
        <row r="6276">
          <cell r="A6276" t="str">
            <v xml:space="preserve">Ш.Нефтяник38 </v>
          </cell>
          <cell r="B6276" t="str">
            <v xml:space="preserve">Лузана 1 пристройка КДШИ N8 </v>
          </cell>
          <cell r="C6276" t="str">
            <v xml:space="preserve">ИТП Бюджет </v>
          </cell>
          <cell r="D6276">
            <v>547</v>
          </cell>
          <cell r="E6276">
            <v>2425</v>
          </cell>
          <cell r="F6276">
            <v>2425</v>
          </cell>
          <cell r="G6276">
            <v>0</v>
          </cell>
          <cell r="H6276">
            <v>1.19</v>
          </cell>
          <cell r="I6276">
            <v>4.5999999999999996</v>
          </cell>
          <cell r="J6276" t="str">
            <v xml:space="preserve"> </v>
          </cell>
          <cell r="K6276">
            <v>167</v>
          </cell>
          <cell r="L6276">
            <v>4.0333999999999995E-2</v>
          </cell>
          <cell r="M6276">
            <v>-19</v>
          </cell>
          <cell r="N6276">
            <v>16</v>
          </cell>
          <cell r="O6276">
            <v>1</v>
          </cell>
          <cell r="P6276">
            <v>53.014000000000003</v>
          </cell>
          <cell r="Q6276">
            <v>0</v>
          </cell>
          <cell r="R6276">
            <v>53.014000000000003</v>
          </cell>
        </row>
        <row r="6277">
          <cell r="A6277" t="str">
            <v xml:space="preserve">Ш.Нефтяник38 </v>
          </cell>
          <cell r="B6277" t="str">
            <v xml:space="preserve">Лузана,8 кв.91 неж.помещ. </v>
          </cell>
          <cell r="C6277" t="str">
            <v xml:space="preserve">Прочие </v>
          </cell>
          <cell r="D6277">
            <v>84.9</v>
          </cell>
          <cell r="E6277">
            <v>237</v>
          </cell>
          <cell r="F6277">
            <v>298.79000000000002</v>
          </cell>
          <cell r="G6277">
            <v>0.35</v>
          </cell>
          <cell r="H6277">
            <v>1.19</v>
          </cell>
          <cell r="I6277">
            <v>4.5999999999999996</v>
          </cell>
          <cell r="J6277" t="str">
            <v xml:space="preserve"> </v>
          </cell>
          <cell r="K6277">
            <v>167</v>
          </cell>
          <cell r="L6277">
            <v>4.8509999999999994E-3</v>
          </cell>
          <cell r="M6277">
            <v>-19</v>
          </cell>
          <cell r="N6277">
            <v>18</v>
          </cell>
          <cell r="O6277">
            <v>1</v>
          </cell>
          <cell r="P6277">
            <v>7.0830000000000002</v>
          </cell>
          <cell r="Q6277">
            <v>0</v>
          </cell>
          <cell r="R6277">
            <v>7.0830000000000002</v>
          </cell>
        </row>
        <row r="6278">
          <cell r="A6278" t="str">
            <v xml:space="preserve">Ш.Нефтяник38 </v>
          </cell>
          <cell r="B6278" t="str">
            <v xml:space="preserve">Лузана 41/1 кв.56 </v>
          </cell>
          <cell r="C6278" t="str">
            <v xml:space="preserve">Прочие </v>
          </cell>
          <cell r="D6278">
            <v>67.599999999999994</v>
          </cell>
          <cell r="E6278">
            <v>231</v>
          </cell>
          <cell r="F6278">
            <v>231</v>
          </cell>
          <cell r="G6278">
            <v>0</v>
          </cell>
          <cell r="H6278">
            <v>1.19</v>
          </cell>
          <cell r="I6278">
            <v>4.5999999999999996</v>
          </cell>
          <cell r="J6278" t="str">
            <v xml:space="preserve"> </v>
          </cell>
          <cell r="K6278">
            <v>167</v>
          </cell>
          <cell r="L6278">
            <v>3.5789999999999997E-3</v>
          </cell>
          <cell r="M6278">
            <v>-19</v>
          </cell>
          <cell r="N6278">
            <v>18</v>
          </cell>
          <cell r="O6278">
            <v>1</v>
          </cell>
          <cell r="P6278">
            <v>5.2249999999999996</v>
          </cell>
          <cell r="Q6278">
            <v>0</v>
          </cell>
          <cell r="R6278">
            <v>5.2249999999999996</v>
          </cell>
        </row>
        <row r="6279">
          <cell r="A6279" t="str">
            <v xml:space="preserve">Ш.Нефтяник38 </v>
          </cell>
          <cell r="B6279" t="str">
            <v xml:space="preserve">Ш. Нефтянников 36 </v>
          </cell>
          <cell r="C6279" t="str">
            <v xml:space="preserve">Прочие </v>
          </cell>
          <cell r="D6279">
            <v>222.5</v>
          </cell>
          <cell r="E6279">
            <v>844</v>
          </cell>
          <cell r="F6279">
            <v>844</v>
          </cell>
          <cell r="G6279">
            <v>0</v>
          </cell>
          <cell r="H6279">
            <v>1.19</v>
          </cell>
          <cell r="I6279">
            <v>4.5999999999999996</v>
          </cell>
          <cell r="J6279" t="str">
            <v xml:space="preserve"> </v>
          </cell>
          <cell r="K6279">
            <v>167</v>
          </cell>
          <cell r="L6279">
            <v>1.67E-2</v>
          </cell>
          <cell r="M6279">
            <v>-19</v>
          </cell>
          <cell r="N6279">
            <v>18</v>
          </cell>
          <cell r="O6279">
            <v>1</v>
          </cell>
          <cell r="P6279">
            <v>24.382000000000001</v>
          </cell>
          <cell r="Q6279">
            <v>0</v>
          </cell>
          <cell r="R6279">
            <v>24.382000000000001</v>
          </cell>
        </row>
        <row r="6280">
          <cell r="A6280" t="str">
            <v xml:space="preserve">Ш.Нефтяник38 </v>
          </cell>
          <cell r="B6280" t="str">
            <v xml:space="preserve">2я Нефтяников 7/1 Ж/д </v>
          </cell>
          <cell r="C6280" t="str">
            <v xml:space="preserve">ИТП Население </v>
          </cell>
          <cell r="D6280">
            <v>4853.2</v>
          </cell>
          <cell r="E6280">
            <v>16986</v>
          </cell>
          <cell r="F6280">
            <v>16986.39</v>
          </cell>
          <cell r="G6280">
            <v>0.37</v>
          </cell>
          <cell r="H6280">
            <v>1.19</v>
          </cell>
          <cell r="I6280">
            <v>4.5999999999999996</v>
          </cell>
          <cell r="J6280" t="str">
            <v xml:space="preserve">6 </v>
          </cell>
          <cell r="K6280">
            <v>167</v>
          </cell>
          <cell r="L6280">
            <v>0.29154000000000002</v>
          </cell>
          <cell r="M6280">
            <v>-19</v>
          </cell>
          <cell r="N6280">
            <v>18</v>
          </cell>
          <cell r="O6280">
            <v>1</v>
          </cell>
          <cell r="P6280">
            <v>425.642</v>
          </cell>
          <cell r="Q6280">
            <v>482.911</v>
          </cell>
          <cell r="R6280">
            <v>482.911</v>
          </cell>
        </row>
        <row r="6281">
          <cell r="A6281" t="str">
            <v xml:space="preserve">Ш.Нефтяник38 </v>
          </cell>
          <cell r="B6281" t="str">
            <v xml:space="preserve">Лузана 38 Лабор </v>
          </cell>
          <cell r="C6281" t="str">
            <v xml:space="preserve">Бюджет </v>
          </cell>
          <cell r="D6281">
            <v>2552.39</v>
          </cell>
          <cell r="E6281">
            <v>0</v>
          </cell>
          <cell r="F6281">
            <v>8933.36</v>
          </cell>
          <cell r="G6281">
            <v>0.38</v>
          </cell>
          <cell r="H6281">
            <v>1.19</v>
          </cell>
          <cell r="I6281">
            <v>4.5999999999999996</v>
          </cell>
          <cell r="J6281" t="str">
            <v xml:space="preserve"> </v>
          </cell>
          <cell r="K6281">
            <v>167</v>
          </cell>
          <cell r="L6281">
            <v>0.14997000000000002</v>
          </cell>
          <cell r="M6281">
            <v>-19</v>
          </cell>
          <cell r="N6281">
            <v>18</v>
          </cell>
          <cell r="O6281">
            <v>1</v>
          </cell>
          <cell r="P6281">
            <v>218.952</v>
          </cell>
          <cell r="Q6281">
            <v>0</v>
          </cell>
          <cell r="R6281">
            <v>218.952</v>
          </cell>
        </row>
        <row r="6282">
          <cell r="A6282" t="str">
            <v xml:space="preserve">Ш.Нефтяник38 </v>
          </cell>
          <cell r="B6282" t="str">
            <v xml:space="preserve">Кольцевая,44"а" кв.1 </v>
          </cell>
          <cell r="C6282" t="str">
            <v xml:space="preserve">Население </v>
          </cell>
          <cell r="D6282">
            <v>54.3</v>
          </cell>
          <cell r="E6282">
            <v>208</v>
          </cell>
          <cell r="F6282">
            <v>208</v>
          </cell>
          <cell r="G6282">
            <v>0.75856499999999993</v>
          </cell>
          <cell r="H6282">
            <v>1.19</v>
          </cell>
          <cell r="I6282">
            <v>4.5999999999999996</v>
          </cell>
          <cell r="J6282" t="str">
            <v xml:space="preserve">1 </v>
          </cell>
          <cell r="K6282">
            <v>167</v>
          </cell>
          <cell r="L6282">
            <v>7.8390000000000005E-3</v>
          </cell>
          <cell r="M6282">
            <v>-19</v>
          </cell>
          <cell r="N6282">
            <v>18</v>
          </cell>
          <cell r="O6282">
            <v>1</v>
          </cell>
          <cell r="P6282">
            <v>11.444000000000001</v>
          </cell>
          <cell r="Q6282">
            <v>7.2030000000000003</v>
          </cell>
          <cell r="R6282">
            <v>7.2030000000000003</v>
          </cell>
        </row>
        <row r="6283">
          <cell r="A6283" t="str">
            <v xml:space="preserve">Ш.Нефтяник38 </v>
          </cell>
          <cell r="B6283" t="str">
            <v xml:space="preserve">Лузана 8 МАГАЗИН </v>
          </cell>
          <cell r="C6283" t="str">
            <v xml:space="preserve">Прочие </v>
          </cell>
          <cell r="D6283">
            <v>504</v>
          </cell>
          <cell r="E6283">
            <v>0</v>
          </cell>
          <cell r="F6283">
            <v>1721.95</v>
          </cell>
          <cell r="G6283">
            <v>0.35</v>
          </cell>
          <cell r="H6283">
            <v>1.19</v>
          </cell>
          <cell r="I6283">
            <v>4.5999999999999996</v>
          </cell>
          <cell r="J6283" t="str">
            <v xml:space="preserve"> </v>
          </cell>
          <cell r="K6283">
            <v>167</v>
          </cell>
          <cell r="L6283">
            <v>2.5690000000000001E-2</v>
          </cell>
          <cell r="M6283">
            <v>-19</v>
          </cell>
          <cell r="N6283">
            <v>15</v>
          </cell>
          <cell r="O6283">
            <v>1</v>
          </cell>
          <cell r="P6283">
            <v>31.731999999999999</v>
          </cell>
          <cell r="Q6283">
            <v>0</v>
          </cell>
          <cell r="R6283">
            <v>31.731999999999999</v>
          </cell>
        </row>
        <row r="6284">
          <cell r="A6284" t="str">
            <v xml:space="preserve">Ш.Нефтяник38 </v>
          </cell>
          <cell r="B6284" t="str">
            <v xml:space="preserve">2Л Нефтяников 6 </v>
          </cell>
          <cell r="C6284" t="str">
            <v xml:space="preserve">Жилзаказчик </v>
          </cell>
          <cell r="D6284">
            <v>3149.8</v>
          </cell>
          <cell r="E6284">
            <v>12367</v>
          </cell>
          <cell r="F6284">
            <v>12362</v>
          </cell>
          <cell r="G6284">
            <v>0.38</v>
          </cell>
          <cell r="H6284">
            <v>1.19</v>
          </cell>
          <cell r="I6284">
            <v>4.5999999999999996</v>
          </cell>
          <cell r="J6284" t="str">
            <v xml:space="preserve">5 </v>
          </cell>
          <cell r="K6284">
            <v>167</v>
          </cell>
          <cell r="L6284">
            <v>0.215612</v>
          </cell>
          <cell r="M6284">
            <v>-19</v>
          </cell>
          <cell r="N6284">
            <v>18</v>
          </cell>
          <cell r="O6284">
            <v>1</v>
          </cell>
          <cell r="P6284">
            <v>314.78899999999999</v>
          </cell>
          <cell r="Q6284">
            <v>313.41399999999999</v>
          </cell>
          <cell r="R6284">
            <v>313.41399999999999</v>
          </cell>
        </row>
        <row r="6285">
          <cell r="A6285" t="str">
            <v xml:space="preserve">Ш.Нефтяник38 </v>
          </cell>
          <cell r="B6285" t="str">
            <v xml:space="preserve">3-я л Нефтяников 24 </v>
          </cell>
          <cell r="C6285" t="str">
            <v xml:space="preserve">Жилзаказчик </v>
          </cell>
          <cell r="D6285">
            <v>3175.3</v>
          </cell>
          <cell r="E6285">
            <v>11706</v>
          </cell>
          <cell r="F6285">
            <v>11701</v>
          </cell>
          <cell r="G6285">
            <v>0.38</v>
          </cell>
          <cell r="H6285">
            <v>1.19</v>
          </cell>
          <cell r="I6285">
            <v>4.5999999999999996</v>
          </cell>
          <cell r="J6285" t="str">
            <v xml:space="preserve">5 </v>
          </cell>
          <cell r="K6285">
            <v>167</v>
          </cell>
          <cell r="L6285">
            <v>0.20625399999999999</v>
          </cell>
          <cell r="M6285">
            <v>-19</v>
          </cell>
          <cell r="N6285">
            <v>18</v>
          </cell>
          <cell r="O6285">
            <v>1</v>
          </cell>
          <cell r="P6285">
            <v>301.12599999999998</v>
          </cell>
          <cell r="Q6285">
            <v>315.95100000000002</v>
          </cell>
          <cell r="R6285">
            <v>315.95100000000002</v>
          </cell>
        </row>
        <row r="6286">
          <cell r="A6286" t="str">
            <v xml:space="preserve">Ш.Нефтяник38 </v>
          </cell>
          <cell r="B6286" t="str">
            <v xml:space="preserve">4-я л Нефтяников 18 </v>
          </cell>
          <cell r="C6286" t="str">
            <v xml:space="preserve">Жилзаказчик </v>
          </cell>
          <cell r="D6286">
            <v>4419.3999999999996</v>
          </cell>
          <cell r="E6286">
            <v>15515</v>
          </cell>
          <cell r="F6286">
            <v>15510</v>
          </cell>
          <cell r="G6286">
            <v>0.37</v>
          </cell>
          <cell r="H6286">
            <v>1.19</v>
          </cell>
          <cell r="I6286">
            <v>4.5999999999999996</v>
          </cell>
          <cell r="J6286" t="str">
            <v xml:space="preserve">5 </v>
          </cell>
          <cell r="K6286">
            <v>167</v>
          </cell>
          <cell r="L6286">
            <v>0.26620099999999997</v>
          </cell>
          <cell r="M6286">
            <v>-19</v>
          </cell>
          <cell r="N6286">
            <v>18</v>
          </cell>
          <cell r="O6286">
            <v>1</v>
          </cell>
          <cell r="P6286">
            <v>388.64800000000002</v>
          </cell>
          <cell r="Q6286">
            <v>439.74400000000003</v>
          </cell>
          <cell r="R6286">
            <v>439.74400000000003</v>
          </cell>
        </row>
        <row r="6287">
          <cell r="A6287" t="str">
            <v xml:space="preserve">Ш.Нефтяник38 </v>
          </cell>
          <cell r="B6287" t="str">
            <v xml:space="preserve">Кольцевая 38/1 Ж/Д </v>
          </cell>
          <cell r="C6287" t="str">
            <v xml:space="preserve">Жилзаказчик </v>
          </cell>
          <cell r="D6287">
            <v>1164</v>
          </cell>
          <cell r="E6287">
            <v>4803</v>
          </cell>
          <cell r="F6287">
            <v>4798</v>
          </cell>
          <cell r="G6287">
            <v>0.45</v>
          </cell>
          <cell r="H6287">
            <v>1.19</v>
          </cell>
          <cell r="I6287">
            <v>4.5999999999999996</v>
          </cell>
          <cell r="J6287" t="str">
            <v xml:space="preserve">5 </v>
          </cell>
          <cell r="K6287">
            <v>167</v>
          </cell>
          <cell r="L6287">
            <v>0.10104399999999999</v>
          </cell>
          <cell r="M6287">
            <v>-19</v>
          </cell>
          <cell r="N6287">
            <v>18</v>
          </cell>
          <cell r="O6287">
            <v>1</v>
          </cell>
          <cell r="P6287">
            <v>147.52199999999999</v>
          </cell>
          <cell r="Q6287">
            <v>115.821</v>
          </cell>
          <cell r="R6287">
            <v>115.821</v>
          </cell>
        </row>
        <row r="6288">
          <cell r="A6288" t="str">
            <v xml:space="preserve">Ш.Нефтяник38 </v>
          </cell>
          <cell r="B6288" t="str">
            <v xml:space="preserve">Кольцевая 42 </v>
          </cell>
          <cell r="C6288" t="str">
            <v xml:space="preserve">Жилзаказчик </v>
          </cell>
          <cell r="D6288">
            <v>483.7</v>
          </cell>
          <cell r="E6288">
            <v>2259</v>
          </cell>
          <cell r="F6288">
            <v>2257</v>
          </cell>
          <cell r="G6288">
            <v>0.53</v>
          </cell>
          <cell r="H6288">
            <v>1.19</v>
          </cell>
          <cell r="I6288">
            <v>4.5999999999999996</v>
          </cell>
          <cell r="J6288" t="str">
            <v xml:space="preserve">2 </v>
          </cell>
          <cell r="K6288">
            <v>167</v>
          </cell>
          <cell r="L6288">
            <v>5.2347999999999999E-2</v>
          </cell>
          <cell r="M6288">
            <v>-19</v>
          </cell>
          <cell r="N6288">
            <v>18</v>
          </cell>
          <cell r="O6288">
            <v>1</v>
          </cell>
          <cell r="P6288">
            <v>76.427000000000007</v>
          </cell>
          <cell r="Q6288">
            <v>64.174000000000007</v>
          </cell>
          <cell r="R6288">
            <v>64.174000000000007</v>
          </cell>
        </row>
        <row r="6289">
          <cell r="A6289" t="str">
            <v xml:space="preserve">Ш.Нефтяник38 </v>
          </cell>
          <cell r="B6289" t="str">
            <v xml:space="preserve">Кольцевая 44 </v>
          </cell>
          <cell r="C6289" t="str">
            <v xml:space="preserve">Жилзаказчик </v>
          </cell>
          <cell r="D6289">
            <v>476.7</v>
          </cell>
          <cell r="E6289">
            <v>2233</v>
          </cell>
          <cell r="F6289">
            <v>2231</v>
          </cell>
          <cell r="G6289">
            <v>0.53</v>
          </cell>
          <cell r="H6289">
            <v>1.19</v>
          </cell>
          <cell r="I6289">
            <v>4.5999999999999996</v>
          </cell>
          <cell r="J6289" t="str">
            <v xml:space="preserve">2 </v>
          </cell>
          <cell r="K6289">
            <v>167</v>
          </cell>
          <cell r="L6289">
            <v>5.1744999999999999E-2</v>
          </cell>
          <cell r="M6289">
            <v>-19</v>
          </cell>
          <cell r="N6289">
            <v>18</v>
          </cell>
          <cell r="O6289">
            <v>1</v>
          </cell>
          <cell r="P6289">
            <v>75.548000000000002</v>
          </cell>
          <cell r="Q6289">
            <v>63.244999999999997</v>
          </cell>
          <cell r="R6289">
            <v>63.244999999999997</v>
          </cell>
        </row>
        <row r="6290">
          <cell r="A6290" t="str">
            <v xml:space="preserve">Ш.Нефтяник38 </v>
          </cell>
          <cell r="B6290" t="str">
            <v xml:space="preserve">Лузана 41 Ж/Д </v>
          </cell>
          <cell r="C6290" t="str">
            <v xml:space="preserve">Жилзаказчик </v>
          </cell>
          <cell r="D6290">
            <v>1837.2</v>
          </cell>
          <cell r="E6290">
            <v>8002</v>
          </cell>
          <cell r="F6290">
            <v>7997</v>
          </cell>
          <cell r="G6290">
            <v>0.41</v>
          </cell>
          <cell r="H6290">
            <v>1.19</v>
          </cell>
          <cell r="I6290">
            <v>4.5999999999999996</v>
          </cell>
          <cell r="J6290" t="str">
            <v xml:space="preserve">5 </v>
          </cell>
          <cell r="K6290">
            <v>167</v>
          </cell>
          <cell r="L6290">
            <v>0.152092</v>
          </cell>
          <cell r="M6290">
            <v>-19</v>
          </cell>
          <cell r="N6290">
            <v>18</v>
          </cell>
          <cell r="O6290">
            <v>1</v>
          </cell>
          <cell r="P6290">
            <v>222.05199999999999</v>
          </cell>
          <cell r="Q6290">
            <v>182.81</v>
          </cell>
          <cell r="R6290">
            <v>182.81</v>
          </cell>
        </row>
        <row r="6291">
          <cell r="A6291" t="str">
            <v xml:space="preserve">Ш.Нефтяник38 </v>
          </cell>
          <cell r="B6291" t="str">
            <v xml:space="preserve">Лузана 41/1 Ж/Д </v>
          </cell>
          <cell r="C6291" t="str">
            <v xml:space="preserve">Жилзаказчик </v>
          </cell>
          <cell r="D6291">
            <v>3660.9</v>
          </cell>
          <cell r="E6291">
            <v>15296</v>
          </cell>
          <cell r="F6291">
            <v>15059.1</v>
          </cell>
          <cell r="G6291">
            <v>0.37</v>
          </cell>
          <cell r="H6291">
            <v>1.19</v>
          </cell>
          <cell r="I6291">
            <v>4.5999999999999996</v>
          </cell>
          <cell r="J6291" t="str">
            <v xml:space="preserve">5 </v>
          </cell>
          <cell r="K6291">
            <v>167</v>
          </cell>
          <cell r="L6291">
            <v>0.25846199999999997</v>
          </cell>
          <cell r="M6291">
            <v>-19</v>
          </cell>
          <cell r="N6291">
            <v>18</v>
          </cell>
          <cell r="O6291">
            <v>1</v>
          </cell>
          <cell r="P6291">
            <v>377.34899999999999</v>
          </cell>
          <cell r="Q6291">
            <v>364.27</v>
          </cell>
          <cell r="R6291">
            <v>364.27</v>
          </cell>
        </row>
        <row r="6292">
          <cell r="A6292" t="str">
            <v xml:space="preserve">Ш.Нефтяник38 </v>
          </cell>
          <cell r="B6292" t="str">
            <v xml:space="preserve">Лузана 53 </v>
          </cell>
          <cell r="C6292" t="str">
            <v xml:space="preserve">Жилзаказчик </v>
          </cell>
          <cell r="D6292">
            <v>480.5</v>
          </cell>
          <cell r="E6292">
            <v>2233</v>
          </cell>
          <cell r="F6292">
            <v>2231</v>
          </cell>
          <cell r="G6292">
            <v>0.53</v>
          </cell>
          <cell r="H6292">
            <v>1.19</v>
          </cell>
          <cell r="I6292">
            <v>4.5999999999999996</v>
          </cell>
          <cell r="J6292" t="str">
            <v xml:space="preserve">2 </v>
          </cell>
          <cell r="K6292">
            <v>167</v>
          </cell>
          <cell r="L6292">
            <v>5.1744999999999999E-2</v>
          </cell>
          <cell r="M6292">
            <v>-19</v>
          </cell>
          <cell r="N6292">
            <v>18</v>
          </cell>
          <cell r="O6292">
            <v>1</v>
          </cell>
          <cell r="P6292">
            <v>75.548000000000002</v>
          </cell>
          <cell r="Q6292">
            <v>63.747999999999998</v>
          </cell>
          <cell r="R6292">
            <v>63.747999999999998</v>
          </cell>
        </row>
        <row r="6293">
          <cell r="A6293" t="str">
            <v xml:space="preserve">Ш.Нефтяник38 </v>
          </cell>
          <cell r="B6293" t="str">
            <v xml:space="preserve">Лузана 8 </v>
          </cell>
          <cell r="C6293" t="str">
            <v xml:space="preserve">Жилзаказчик </v>
          </cell>
          <cell r="D6293">
            <v>7841.7</v>
          </cell>
          <cell r="E6293">
            <v>35676</v>
          </cell>
          <cell r="F6293">
            <v>32834.379999999997</v>
          </cell>
          <cell r="G6293">
            <v>0.35</v>
          </cell>
          <cell r="H6293">
            <v>1.19</v>
          </cell>
          <cell r="I6293">
            <v>4.5999999999999996</v>
          </cell>
          <cell r="J6293" t="str">
            <v xml:space="preserve">5 </v>
          </cell>
          <cell r="K6293">
            <v>167</v>
          </cell>
          <cell r="L6293">
            <v>0.53308</v>
          </cell>
          <cell r="M6293">
            <v>-19</v>
          </cell>
          <cell r="N6293">
            <v>18</v>
          </cell>
          <cell r="O6293">
            <v>1</v>
          </cell>
          <cell r="P6293">
            <v>778.28499999999997</v>
          </cell>
          <cell r="Q6293">
            <v>780.27599999999995</v>
          </cell>
          <cell r="R6293">
            <v>780.27599999999995</v>
          </cell>
        </row>
        <row r="6294">
          <cell r="A6294" t="str">
            <v xml:space="preserve">Ш.Нефтяник38 </v>
          </cell>
          <cell r="B6294" t="str">
            <v xml:space="preserve">Новаторов 19 </v>
          </cell>
          <cell r="C6294" t="str">
            <v xml:space="preserve">Жилзаказчик </v>
          </cell>
          <cell r="D6294">
            <v>504.8</v>
          </cell>
          <cell r="E6294">
            <v>1256</v>
          </cell>
          <cell r="F6294">
            <v>1798.6</v>
          </cell>
          <cell r="G6294">
            <v>0.60000000000000009</v>
          </cell>
          <cell r="H6294">
            <v>1.19</v>
          </cell>
          <cell r="I6294">
            <v>4.5999999999999996</v>
          </cell>
          <cell r="J6294" t="str">
            <v xml:space="preserve">2 </v>
          </cell>
          <cell r="K6294">
            <v>167</v>
          </cell>
          <cell r="L6294">
            <v>4.7278999999999995E-2</v>
          </cell>
          <cell r="M6294">
            <v>-19</v>
          </cell>
          <cell r="N6294">
            <v>18</v>
          </cell>
          <cell r="O6294">
            <v>1</v>
          </cell>
          <cell r="P6294">
            <v>69.027000000000001</v>
          </cell>
          <cell r="Q6294">
            <v>66.971000000000004</v>
          </cell>
          <cell r="R6294">
            <v>66.971000000000004</v>
          </cell>
        </row>
        <row r="6295">
          <cell r="A6295" t="str">
            <v xml:space="preserve">Ш.Нефтяник38 </v>
          </cell>
          <cell r="B6295" t="str">
            <v xml:space="preserve">Новаторов 21 </v>
          </cell>
          <cell r="C6295" t="str">
            <v xml:space="preserve">Жилзаказчик </v>
          </cell>
          <cell r="D6295">
            <v>371.31</v>
          </cell>
          <cell r="E6295">
            <v>1224</v>
          </cell>
          <cell r="F6295">
            <v>1367.3</v>
          </cell>
          <cell r="G6295">
            <v>0.60000000000000009</v>
          </cell>
          <cell r="H6295">
            <v>1.19</v>
          </cell>
          <cell r="I6295">
            <v>4.5999999999999996</v>
          </cell>
          <cell r="J6295" t="str">
            <v xml:space="preserve">2 </v>
          </cell>
          <cell r="K6295">
            <v>167</v>
          </cell>
          <cell r="L6295">
            <v>3.6122000000000001E-2</v>
          </cell>
          <cell r="M6295">
            <v>-19</v>
          </cell>
          <cell r="N6295">
            <v>18</v>
          </cell>
          <cell r="O6295">
            <v>1</v>
          </cell>
          <cell r="P6295">
            <v>47.131</v>
          </cell>
          <cell r="Q6295">
            <v>43.753999999999998</v>
          </cell>
          <cell r="R6295">
            <v>43.753999999999998</v>
          </cell>
        </row>
        <row r="6296">
          <cell r="A6296" t="str">
            <v xml:space="preserve">Ш.Нефтяник38 </v>
          </cell>
          <cell r="B6296" t="str">
            <v xml:space="preserve">Новаторов 23 </v>
          </cell>
          <cell r="C6296" t="str">
            <v xml:space="preserve">Жилзаказчик </v>
          </cell>
          <cell r="D6296">
            <v>4164.6000000000004</v>
          </cell>
          <cell r="E6296">
            <v>17755</v>
          </cell>
          <cell r="F6296">
            <v>17802.5</v>
          </cell>
          <cell r="G6296">
            <v>0.37</v>
          </cell>
          <cell r="H6296">
            <v>1.19</v>
          </cell>
          <cell r="I6296">
            <v>4.5999999999999996</v>
          </cell>
          <cell r="J6296" t="str">
            <v xml:space="preserve">5 </v>
          </cell>
          <cell r="K6296">
            <v>167</v>
          </cell>
          <cell r="L6296">
            <v>0.30554699999999996</v>
          </cell>
          <cell r="M6296">
            <v>-19</v>
          </cell>
          <cell r="N6296">
            <v>18</v>
          </cell>
          <cell r="O6296">
            <v>1</v>
          </cell>
          <cell r="P6296">
            <v>444.77600000000001</v>
          </cell>
          <cell r="Q6296">
            <v>412.899</v>
          </cell>
          <cell r="R6296">
            <v>412.899</v>
          </cell>
        </row>
        <row r="6297">
          <cell r="A6297" t="str">
            <v xml:space="preserve">Ш.Нефтяник38 </v>
          </cell>
          <cell r="B6297" t="str">
            <v xml:space="preserve">Свободы 10 </v>
          </cell>
          <cell r="C6297" t="str">
            <v xml:space="preserve">Жилзаказчик </v>
          </cell>
          <cell r="D6297">
            <v>623.9</v>
          </cell>
          <cell r="E6297">
            <v>2528</v>
          </cell>
          <cell r="F6297">
            <v>2526</v>
          </cell>
          <cell r="G6297">
            <v>0.5</v>
          </cell>
          <cell r="H6297">
            <v>1.19</v>
          </cell>
          <cell r="I6297">
            <v>4.5999999999999996</v>
          </cell>
          <cell r="J6297" t="str">
            <v xml:space="preserve">2 </v>
          </cell>
          <cell r="K6297">
            <v>167</v>
          </cell>
          <cell r="L6297">
            <v>5.8937999999999997E-2</v>
          </cell>
          <cell r="M6297">
            <v>-19</v>
          </cell>
          <cell r="N6297">
            <v>18</v>
          </cell>
          <cell r="O6297">
            <v>1</v>
          </cell>
          <cell r="P6297">
            <v>86.046999999999997</v>
          </cell>
          <cell r="Q6297">
            <v>82.775000000000006</v>
          </cell>
          <cell r="R6297">
            <v>82.775000000000006</v>
          </cell>
        </row>
        <row r="6298">
          <cell r="A6298" t="str">
            <v xml:space="preserve">Ш.Нефтяник38 </v>
          </cell>
          <cell r="B6298" t="str">
            <v xml:space="preserve">Свободы 2 </v>
          </cell>
          <cell r="C6298" t="str">
            <v xml:space="preserve">Жилзаказчик </v>
          </cell>
          <cell r="D6298">
            <v>3140.6</v>
          </cell>
          <cell r="E6298">
            <v>12647</v>
          </cell>
          <cell r="F6298">
            <v>12642</v>
          </cell>
          <cell r="G6298">
            <v>0.37</v>
          </cell>
          <cell r="H6298">
            <v>1.19</v>
          </cell>
          <cell r="I6298">
            <v>4.5999999999999996</v>
          </cell>
          <cell r="J6298" t="str">
            <v xml:space="preserve">5 </v>
          </cell>
          <cell r="K6298">
            <v>167</v>
          </cell>
          <cell r="L6298">
            <v>0.21932199999999999</v>
          </cell>
          <cell r="M6298">
            <v>-19</v>
          </cell>
          <cell r="N6298">
            <v>18</v>
          </cell>
          <cell r="O6298">
            <v>1</v>
          </cell>
          <cell r="P6298">
            <v>320.20600000000002</v>
          </cell>
          <cell r="Q6298">
            <v>312.50099999999998</v>
          </cell>
          <cell r="R6298">
            <v>312.50099999999998</v>
          </cell>
        </row>
        <row r="6299">
          <cell r="A6299" t="str">
            <v xml:space="preserve">Ш.Нефтяник38 </v>
          </cell>
          <cell r="B6299" t="str">
            <v xml:space="preserve">Стахановская 24 </v>
          </cell>
          <cell r="C6299" t="str">
            <v xml:space="preserve">Жилзаказчик </v>
          </cell>
          <cell r="D6299">
            <v>4077.7</v>
          </cell>
          <cell r="E6299">
            <v>17323</v>
          </cell>
          <cell r="F6299">
            <v>16802.27</v>
          </cell>
          <cell r="G6299">
            <v>0.37</v>
          </cell>
          <cell r="H6299">
            <v>1.19</v>
          </cell>
          <cell r="I6299">
            <v>4.5999999999999996</v>
          </cell>
          <cell r="J6299" t="str">
            <v xml:space="preserve">5 </v>
          </cell>
          <cell r="K6299">
            <v>167</v>
          </cell>
          <cell r="L6299">
            <v>0.28838000000000003</v>
          </cell>
          <cell r="M6299">
            <v>-19</v>
          </cell>
          <cell r="N6299">
            <v>18</v>
          </cell>
          <cell r="O6299">
            <v>1</v>
          </cell>
          <cell r="P6299">
            <v>421.02800000000002</v>
          </cell>
          <cell r="Q6299">
            <v>405.74599999999998</v>
          </cell>
          <cell r="R6299">
            <v>405.74599999999998</v>
          </cell>
        </row>
        <row r="6300">
          <cell r="A6300" t="str">
            <v xml:space="preserve">Ш.Нефтяник38 </v>
          </cell>
          <cell r="B6300" t="str">
            <v xml:space="preserve">Ш Нефтяников 38 </v>
          </cell>
          <cell r="C6300" t="str">
            <v xml:space="preserve">Жилзаказчик </v>
          </cell>
          <cell r="D6300">
            <v>3331.1</v>
          </cell>
          <cell r="E6300">
            <v>12868</v>
          </cell>
          <cell r="F6300">
            <v>12863</v>
          </cell>
          <cell r="G6300">
            <v>0.37</v>
          </cell>
          <cell r="H6300">
            <v>1.19</v>
          </cell>
          <cell r="I6300">
            <v>4.5999999999999996</v>
          </cell>
          <cell r="J6300" t="str">
            <v xml:space="preserve">5 </v>
          </cell>
          <cell r="K6300">
            <v>167</v>
          </cell>
          <cell r="L6300">
            <v>0.22136599999999998</v>
          </cell>
          <cell r="M6300">
            <v>-19</v>
          </cell>
          <cell r="N6300">
            <v>18</v>
          </cell>
          <cell r="O6300">
            <v>1</v>
          </cell>
          <cell r="P6300">
            <v>323.18900000000002</v>
          </cell>
          <cell r="Q6300">
            <v>331.45600000000002</v>
          </cell>
          <cell r="R6300">
            <v>331.45600000000002</v>
          </cell>
        </row>
        <row r="6301">
          <cell r="A6301" t="str">
            <v xml:space="preserve">Ш.Нефтяник38 </v>
          </cell>
          <cell r="B6301" t="str">
            <v xml:space="preserve">Ш Нефтяников 67 </v>
          </cell>
          <cell r="C6301" t="str">
            <v xml:space="preserve">Жилзаказчик </v>
          </cell>
          <cell r="D6301">
            <v>2922.5</v>
          </cell>
          <cell r="E6301">
            <v>12793</v>
          </cell>
          <cell r="F6301">
            <v>11971.6</v>
          </cell>
          <cell r="G6301">
            <v>0.37</v>
          </cell>
          <cell r="H6301">
            <v>1.19</v>
          </cell>
          <cell r="I6301">
            <v>4.5999999999999996</v>
          </cell>
          <cell r="J6301" t="str">
            <v xml:space="preserve">5 </v>
          </cell>
          <cell r="K6301">
            <v>167</v>
          </cell>
          <cell r="L6301">
            <v>0.20658099999999999</v>
          </cell>
          <cell r="M6301">
            <v>-19</v>
          </cell>
          <cell r="N6301">
            <v>18</v>
          </cell>
          <cell r="O6301">
            <v>1</v>
          </cell>
          <cell r="P6301">
            <v>301.60399999999998</v>
          </cell>
          <cell r="Q6301">
            <v>290.79899999999998</v>
          </cell>
          <cell r="R6301">
            <v>290.79899999999998</v>
          </cell>
        </row>
        <row r="6302">
          <cell r="A6302" t="str">
            <v xml:space="preserve">Ш.Нефтяник38 </v>
          </cell>
          <cell r="B6302" t="str">
            <v xml:space="preserve">3-я л Нефтяников 7 </v>
          </cell>
          <cell r="C6302" t="str">
            <v xml:space="preserve">ИТП Население-Жилзаказчик </v>
          </cell>
          <cell r="D6302">
            <v>2871.4</v>
          </cell>
          <cell r="E6302">
            <v>11931</v>
          </cell>
          <cell r="F6302">
            <v>11926</v>
          </cell>
          <cell r="G6302">
            <v>0.38</v>
          </cell>
          <cell r="H6302">
            <v>1.19</v>
          </cell>
          <cell r="I6302">
            <v>4.5999999999999996</v>
          </cell>
          <cell r="J6302" t="str">
            <v xml:space="preserve">5 </v>
          </cell>
          <cell r="K6302">
            <v>167</v>
          </cell>
          <cell r="L6302">
            <v>0.21022000000000002</v>
          </cell>
          <cell r="M6302">
            <v>-19</v>
          </cell>
          <cell r="N6302">
            <v>18</v>
          </cell>
          <cell r="O6302">
            <v>1</v>
          </cell>
          <cell r="P6302">
            <v>306.91699999999997</v>
          </cell>
          <cell r="Q6302">
            <v>285.71199999999999</v>
          </cell>
          <cell r="R6302">
            <v>285.71199999999999</v>
          </cell>
        </row>
        <row r="6303">
          <cell r="A6303" t="str">
            <v xml:space="preserve">Ш.Нефтяник38 </v>
          </cell>
          <cell r="B6303" t="str">
            <v xml:space="preserve">Пр Репина 20 ж/д 1-2 секц </v>
          </cell>
          <cell r="C6303" t="str">
            <v xml:space="preserve">ИТП Прочие </v>
          </cell>
          <cell r="D6303">
            <v>8606.5</v>
          </cell>
          <cell r="E6303">
            <v>0</v>
          </cell>
          <cell r="F6303">
            <v>36812.42</v>
          </cell>
          <cell r="G6303">
            <v>0</v>
          </cell>
          <cell r="H6303">
            <v>1.19</v>
          </cell>
          <cell r="I6303">
            <v>4.5999999999999996</v>
          </cell>
          <cell r="J6303" t="str">
            <v xml:space="preserve"> </v>
          </cell>
          <cell r="K6303">
            <v>167</v>
          </cell>
          <cell r="L6303">
            <v>0.57999999999999996</v>
          </cell>
          <cell r="M6303">
            <v>-19</v>
          </cell>
          <cell r="N6303">
            <v>18</v>
          </cell>
          <cell r="O6303">
            <v>1</v>
          </cell>
          <cell r="P6303">
            <v>846.78899999999999</v>
          </cell>
          <cell r="Q6303">
            <v>0</v>
          </cell>
          <cell r="R6303">
            <v>846.78899999999999</v>
          </cell>
        </row>
        <row r="6304">
          <cell r="A6304" t="str">
            <v xml:space="preserve">Ш.Нефтяник38 </v>
          </cell>
          <cell r="B6304" t="str">
            <v xml:space="preserve">Пр Репина 20 ж/д 3-5 сек </v>
          </cell>
          <cell r="C6304" t="str">
            <v xml:space="preserve">ИТП Прочие </v>
          </cell>
          <cell r="D6304">
            <v>12909.76</v>
          </cell>
          <cell r="E6304">
            <v>0</v>
          </cell>
          <cell r="F6304">
            <v>55218.62</v>
          </cell>
          <cell r="G6304">
            <v>0</v>
          </cell>
          <cell r="H6304">
            <v>1.19</v>
          </cell>
          <cell r="I6304">
            <v>4.5999999999999996</v>
          </cell>
          <cell r="J6304" t="str">
            <v xml:space="preserve"> </v>
          </cell>
          <cell r="K6304">
            <v>167</v>
          </cell>
          <cell r="L6304">
            <v>0.89900000000000002</v>
          </cell>
          <cell r="M6304">
            <v>-19</v>
          </cell>
          <cell r="N6304">
            <v>18</v>
          </cell>
          <cell r="O6304">
            <v>1</v>
          </cell>
          <cell r="P6304">
            <v>1312.5219999999999</v>
          </cell>
          <cell r="Q6304">
            <v>0</v>
          </cell>
          <cell r="R6304">
            <v>1312.5219999999999</v>
          </cell>
        </row>
        <row r="6305">
          <cell r="A6305" t="str">
            <v xml:space="preserve">Ш.Нефтяник38 </v>
          </cell>
          <cell r="B6305" t="str">
            <v xml:space="preserve">Пр Репина 22 ж/д  4-7 сек </v>
          </cell>
          <cell r="C6305" t="str">
            <v xml:space="preserve">ИТП Прочие </v>
          </cell>
          <cell r="D6305">
            <v>15677.7</v>
          </cell>
          <cell r="E6305">
            <v>68592</v>
          </cell>
          <cell r="F6305">
            <v>68592</v>
          </cell>
          <cell r="G6305">
            <v>0</v>
          </cell>
          <cell r="H6305">
            <v>1.19</v>
          </cell>
          <cell r="I6305">
            <v>4.5999999999999996</v>
          </cell>
          <cell r="J6305" t="str">
            <v xml:space="preserve"> </v>
          </cell>
          <cell r="K6305">
            <v>167</v>
          </cell>
          <cell r="L6305">
            <v>1.0535000000000001</v>
          </cell>
          <cell r="M6305">
            <v>-19</v>
          </cell>
          <cell r="N6305">
            <v>18</v>
          </cell>
          <cell r="O6305">
            <v>1</v>
          </cell>
          <cell r="P6305">
            <v>1538.086</v>
          </cell>
          <cell r="Q6305">
            <v>0</v>
          </cell>
          <cell r="R6305">
            <v>1538.086</v>
          </cell>
        </row>
        <row r="6306">
          <cell r="A6306" t="str">
            <v xml:space="preserve">Ш.Нефтяник38 </v>
          </cell>
          <cell r="B6306" t="str">
            <v xml:space="preserve">Пр Репина 22 ж/д + в/прист  1-3 сек </v>
          </cell>
          <cell r="C6306" t="str">
            <v xml:space="preserve">ИТП Прочие </v>
          </cell>
          <cell r="D6306">
            <v>12308.9</v>
          </cell>
          <cell r="E6306">
            <v>51766</v>
          </cell>
          <cell r="F6306">
            <v>51766</v>
          </cell>
          <cell r="G6306">
            <v>0</v>
          </cell>
          <cell r="H6306">
            <v>1.19</v>
          </cell>
          <cell r="I6306">
            <v>4.5999999999999996</v>
          </cell>
          <cell r="J6306" t="str">
            <v xml:space="preserve"> </v>
          </cell>
          <cell r="K6306">
            <v>167</v>
          </cell>
          <cell r="L6306">
            <v>0.8496800000000001</v>
          </cell>
          <cell r="M6306">
            <v>-19</v>
          </cell>
          <cell r="N6306">
            <v>18</v>
          </cell>
          <cell r="O6306">
            <v>1</v>
          </cell>
          <cell r="P6306">
            <v>1240.5150000000001</v>
          </cell>
          <cell r="Q6306">
            <v>0</v>
          </cell>
          <cell r="R6306">
            <v>1240.5150000000001</v>
          </cell>
        </row>
        <row r="6307">
          <cell r="A6307" t="str">
            <v xml:space="preserve">Ш.Нефтяник38 </v>
          </cell>
          <cell r="B6307" t="str">
            <v xml:space="preserve">Пр Репина 24 ж/д </v>
          </cell>
          <cell r="C6307" t="str">
            <v xml:space="preserve">ИТП Прочие </v>
          </cell>
          <cell r="D6307">
            <v>8198</v>
          </cell>
          <cell r="E6307">
            <v>36511</v>
          </cell>
          <cell r="F6307">
            <v>36511</v>
          </cell>
          <cell r="G6307">
            <v>0</v>
          </cell>
          <cell r="H6307">
            <v>1.19</v>
          </cell>
          <cell r="I6307">
            <v>4.5999999999999996</v>
          </cell>
          <cell r="J6307" t="str">
            <v xml:space="preserve"> </v>
          </cell>
          <cell r="K6307">
            <v>167</v>
          </cell>
          <cell r="L6307">
            <v>0.73020000000000007</v>
          </cell>
          <cell r="M6307">
            <v>-19</v>
          </cell>
          <cell r="N6307">
            <v>18</v>
          </cell>
          <cell r="O6307">
            <v>1</v>
          </cell>
          <cell r="P6307">
            <v>1066.077</v>
          </cell>
          <cell r="Q6307">
            <v>0</v>
          </cell>
          <cell r="R6307">
            <v>1066.077</v>
          </cell>
        </row>
        <row r="6308">
          <cell r="A6308" t="str">
            <v xml:space="preserve">Ш.Нефтяник38 </v>
          </cell>
          <cell r="B6308" t="str">
            <v xml:space="preserve">Пр Репина 28 ж/д  1-3 сек </v>
          </cell>
          <cell r="C6308" t="str">
            <v xml:space="preserve">ИТП Прочие </v>
          </cell>
          <cell r="D6308">
            <v>11047</v>
          </cell>
          <cell r="E6308">
            <v>47172</v>
          </cell>
          <cell r="F6308">
            <v>47172</v>
          </cell>
          <cell r="G6308">
            <v>0</v>
          </cell>
          <cell r="H6308">
            <v>1.19</v>
          </cell>
          <cell r="I6308">
            <v>4.5999999999999996</v>
          </cell>
          <cell r="J6308" t="str">
            <v xml:space="preserve"> </v>
          </cell>
          <cell r="K6308">
            <v>167</v>
          </cell>
          <cell r="L6308">
            <v>0.74897399999999992</v>
          </cell>
          <cell r="M6308">
            <v>-19</v>
          </cell>
          <cell r="N6308">
            <v>18</v>
          </cell>
          <cell r="O6308">
            <v>1</v>
          </cell>
          <cell r="P6308">
            <v>1093.4849999999999</v>
          </cell>
          <cell r="Q6308">
            <v>0</v>
          </cell>
          <cell r="R6308">
            <v>1093.4849999999999</v>
          </cell>
        </row>
        <row r="6309">
          <cell r="A6309" t="str">
            <v xml:space="preserve">Ш.Нефтяник38 </v>
          </cell>
          <cell r="B6309" t="str">
            <v xml:space="preserve">Пр Репина 28 ж/д  4-6 сек </v>
          </cell>
          <cell r="C6309" t="str">
            <v xml:space="preserve">ИТП Прочие </v>
          </cell>
          <cell r="D6309">
            <v>11047.7</v>
          </cell>
          <cell r="E6309">
            <v>47172</v>
          </cell>
          <cell r="F6309">
            <v>47172</v>
          </cell>
          <cell r="G6309">
            <v>0</v>
          </cell>
          <cell r="H6309">
            <v>1.19</v>
          </cell>
          <cell r="I6309">
            <v>4.5999999999999996</v>
          </cell>
          <cell r="J6309" t="str">
            <v xml:space="preserve"> </v>
          </cell>
          <cell r="K6309">
            <v>167</v>
          </cell>
          <cell r="L6309">
            <v>0.73684799999999995</v>
          </cell>
          <cell r="M6309">
            <v>-19</v>
          </cell>
          <cell r="N6309">
            <v>18</v>
          </cell>
          <cell r="O6309">
            <v>1</v>
          </cell>
          <cell r="P6309">
            <v>1075.7819999999999</v>
          </cell>
          <cell r="Q6309">
            <v>0</v>
          </cell>
          <cell r="R6309">
            <v>1075.7819999999999</v>
          </cell>
        </row>
        <row r="6310">
          <cell r="A6310" t="str">
            <v xml:space="preserve">Ш.Нефтяник38 </v>
          </cell>
          <cell r="B6310" t="str">
            <v xml:space="preserve">Пр Репина 38 ж/д+пристр ИТП N1 </v>
          </cell>
          <cell r="C6310" t="str">
            <v xml:space="preserve">ИТП Прочие </v>
          </cell>
          <cell r="D6310">
            <v>15544</v>
          </cell>
          <cell r="E6310">
            <v>68576</v>
          </cell>
          <cell r="F6310">
            <v>68576</v>
          </cell>
          <cell r="G6310">
            <v>0</v>
          </cell>
          <cell r="H6310">
            <v>1.19</v>
          </cell>
          <cell r="I6310">
            <v>4.5999999999999996</v>
          </cell>
          <cell r="J6310" t="str">
            <v xml:space="preserve"> </v>
          </cell>
          <cell r="K6310">
            <v>167</v>
          </cell>
          <cell r="L6310">
            <v>0.54713199999999995</v>
          </cell>
          <cell r="M6310">
            <v>-19</v>
          </cell>
          <cell r="N6310">
            <v>18</v>
          </cell>
          <cell r="O6310">
            <v>1</v>
          </cell>
          <cell r="P6310">
            <v>798.80100000000004</v>
          </cell>
          <cell r="Q6310">
            <v>0</v>
          </cell>
          <cell r="R6310">
            <v>798.80100000000004</v>
          </cell>
        </row>
        <row r="6311">
          <cell r="A6311" t="str">
            <v xml:space="preserve">Ш.Нефтяник38 </v>
          </cell>
          <cell r="B6311" t="str">
            <v xml:space="preserve">Пр Репина 38 ж/д+пристр ИТП N2 </v>
          </cell>
          <cell r="C6311" t="str">
            <v xml:space="preserve">ИТП Прочие </v>
          </cell>
          <cell r="D6311">
            <v>15544.7</v>
          </cell>
          <cell r="E6311">
            <v>68576</v>
          </cell>
          <cell r="F6311">
            <v>68576</v>
          </cell>
          <cell r="G6311">
            <v>0</v>
          </cell>
          <cell r="H6311">
            <v>1.19</v>
          </cell>
          <cell r="I6311">
            <v>4.5999999999999996</v>
          </cell>
          <cell r="J6311" t="str">
            <v xml:space="preserve"> </v>
          </cell>
          <cell r="K6311">
            <v>167</v>
          </cell>
          <cell r="L6311">
            <v>0.58058599999999994</v>
          </cell>
          <cell r="M6311">
            <v>-19</v>
          </cell>
          <cell r="N6311">
            <v>18</v>
          </cell>
          <cell r="O6311">
            <v>1</v>
          </cell>
          <cell r="P6311">
            <v>847.64300000000003</v>
          </cell>
          <cell r="Q6311">
            <v>0</v>
          </cell>
          <cell r="R6311">
            <v>847.64300000000003</v>
          </cell>
        </row>
        <row r="6312">
          <cell r="A6312" t="str">
            <v xml:space="preserve">Ш.Нефтяник38 </v>
          </cell>
          <cell r="B6312" t="str">
            <v xml:space="preserve">Пр Репина 40 ж/д 1-3 сек </v>
          </cell>
          <cell r="C6312" t="str">
            <v xml:space="preserve">ИТП Прочие </v>
          </cell>
          <cell r="D6312">
            <v>12658.5</v>
          </cell>
          <cell r="E6312">
            <v>57231</v>
          </cell>
          <cell r="F6312">
            <v>57231</v>
          </cell>
          <cell r="G6312">
            <v>0</v>
          </cell>
          <cell r="H6312">
            <v>1.19</v>
          </cell>
          <cell r="I6312">
            <v>4.5999999999999996</v>
          </cell>
          <cell r="J6312" t="str">
            <v xml:space="preserve"> </v>
          </cell>
          <cell r="K6312">
            <v>167</v>
          </cell>
          <cell r="L6312">
            <v>0.867062</v>
          </cell>
          <cell r="M6312">
            <v>-19</v>
          </cell>
          <cell r="N6312">
            <v>18</v>
          </cell>
          <cell r="O6312">
            <v>1</v>
          </cell>
          <cell r="P6312">
            <v>1265.8920000000001</v>
          </cell>
          <cell r="Q6312">
            <v>0</v>
          </cell>
          <cell r="R6312">
            <v>1265.8920000000001</v>
          </cell>
        </row>
        <row r="6313">
          <cell r="A6313" t="str">
            <v xml:space="preserve">Ш.Нефтяник38 </v>
          </cell>
          <cell r="B6313" t="str">
            <v xml:space="preserve">Пр Репина 40 ж/д 4-5 сек </v>
          </cell>
          <cell r="C6313" t="str">
            <v xml:space="preserve">ИТП Прочие </v>
          </cell>
          <cell r="D6313">
            <v>8439</v>
          </cell>
          <cell r="E6313">
            <v>36034</v>
          </cell>
          <cell r="F6313">
            <v>36034</v>
          </cell>
          <cell r="G6313">
            <v>0</v>
          </cell>
          <cell r="H6313">
            <v>1.19</v>
          </cell>
          <cell r="I6313">
            <v>4.5999999999999996</v>
          </cell>
          <cell r="J6313" t="str">
            <v xml:space="preserve"> </v>
          </cell>
          <cell r="K6313">
            <v>167</v>
          </cell>
          <cell r="L6313">
            <v>0.60919599999999996</v>
          </cell>
          <cell r="M6313">
            <v>-19</v>
          </cell>
          <cell r="N6313">
            <v>18</v>
          </cell>
          <cell r="O6313">
            <v>1</v>
          </cell>
          <cell r="P6313">
            <v>889.41399999999999</v>
          </cell>
          <cell r="Q6313">
            <v>0</v>
          </cell>
          <cell r="R6313">
            <v>889.41399999999999</v>
          </cell>
        </row>
        <row r="6314">
          <cell r="A6314" t="str">
            <v xml:space="preserve">Ш.Нефтяник38 </v>
          </cell>
          <cell r="B6314" t="str">
            <v xml:space="preserve">Пр Репина 40 цоколь 1-3сек </v>
          </cell>
          <cell r="C6314" t="str">
            <v xml:space="preserve">ИТП Прочие </v>
          </cell>
          <cell r="D6314">
            <v>1073</v>
          </cell>
          <cell r="E6314">
            <v>3159</v>
          </cell>
          <cell r="F6314">
            <v>3159</v>
          </cell>
          <cell r="G6314">
            <v>0</v>
          </cell>
          <cell r="H6314">
            <v>1.19</v>
          </cell>
          <cell r="I6314">
            <v>4.5999999999999996</v>
          </cell>
          <cell r="J6314" t="str">
            <v xml:space="preserve"> </v>
          </cell>
          <cell r="K6314">
            <v>167</v>
          </cell>
          <cell r="L6314">
            <v>4.4977999999999997E-2</v>
          </cell>
          <cell r="M6314">
            <v>-19</v>
          </cell>
          <cell r="N6314">
            <v>18</v>
          </cell>
          <cell r="O6314">
            <v>1</v>
          </cell>
          <cell r="P6314">
            <v>65.665999999999997</v>
          </cell>
          <cell r="Q6314">
            <v>0</v>
          </cell>
          <cell r="R6314">
            <v>65.665999999999997</v>
          </cell>
        </row>
        <row r="6315">
          <cell r="A6315" t="str">
            <v xml:space="preserve">Ш.Нефтяник38 </v>
          </cell>
          <cell r="B6315" t="str">
            <v xml:space="preserve">Пр Репина 40 цоколь 4-5 сек </v>
          </cell>
          <cell r="C6315" t="str">
            <v xml:space="preserve">ИТП Прочие </v>
          </cell>
          <cell r="D6315">
            <v>501.15</v>
          </cell>
          <cell r="E6315">
            <v>0</v>
          </cell>
          <cell r="F6315">
            <v>2139.92</v>
          </cell>
          <cell r="G6315">
            <v>0</v>
          </cell>
          <cell r="H6315">
            <v>1.19</v>
          </cell>
          <cell r="I6315">
            <v>4.5999999999999996</v>
          </cell>
          <cell r="J6315" t="str">
            <v xml:space="preserve"> </v>
          </cell>
          <cell r="K6315">
            <v>167</v>
          </cell>
          <cell r="L6315">
            <v>3.1303999999999998E-2</v>
          </cell>
          <cell r="M6315">
            <v>-19</v>
          </cell>
          <cell r="N6315">
            <v>18</v>
          </cell>
          <cell r="O6315">
            <v>1</v>
          </cell>
          <cell r="P6315">
            <v>45.704000000000001</v>
          </cell>
          <cell r="Q6315">
            <v>0</v>
          </cell>
          <cell r="R6315">
            <v>45.704000000000001</v>
          </cell>
        </row>
        <row r="6316">
          <cell r="A6316" t="str">
            <v xml:space="preserve">Ш.Нефтяник38 </v>
          </cell>
          <cell r="B6316" t="str">
            <v xml:space="preserve">Пр Репина 42 ж/д 1-3 сек </v>
          </cell>
          <cell r="C6316" t="str">
            <v xml:space="preserve">ИТП Прочие </v>
          </cell>
          <cell r="D6316">
            <v>12415</v>
          </cell>
          <cell r="E6316">
            <v>53558</v>
          </cell>
          <cell r="F6316">
            <v>53558</v>
          </cell>
          <cell r="G6316">
            <v>0</v>
          </cell>
          <cell r="H6316">
            <v>1.19</v>
          </cell>
          <cell r="I6316">
            <v>4.5999999999999996</v>
          </cell>
          <cell r="J6316" t="str">
            <v xml:space="preserve"> </v>
          </cell>
          <cell r="K6316">
            <v>167</v>
          </cell>
          <cell r="L6316">
            <v>0.82749200000000001</v>
          </cell>
          <cell r="M6316">
            <v>-19</v>
          </cell>
          <cell r="N6316">
            <v>18</v>
          </cell>
          <cell r="O6316">
            <v>1</v>
          </cell>
          <cell r="P6316">
            <v>1208.1199999999999</v>
          </cell>
          <cell r="Q6316">
            <v>0</v>
          </cell>
          <cell r="R6316">
            <v>1208.1199999999999</v>
          </cell>
        </row>
        <row r="6317">
          <cell r="A6317" t="str">
            <v xml:space="preserve">Ш.Нефтяник38 </v>
          </cell>
          <cell r="B6317" t="str">
            <v xml:space="preserve">Пр Репина 42 ж/д 4-6 сек </v>
          </cell>
          <cell r="C6317" t="str">
            <v xml:space="preserve">ИТП Прочие </v>
          </cell>
          <cell r="D6317">
            <v>12415</v>
          </cell>
          <cell r="E6317">
            <v>53558</v>
          </cell>
          <cell r="F6317">
            <v>53558</v>
          </cell>
          <cell r="G6317">
            <v>0</v>
          </cell>
          <cell r="H6317">
            <v>1.19</v>
          </cell>
          <cell r="I6317">
            <v>4.5999999999999996</v>
          </cell>
          <cell r="J6317" t="str">
            <v xml:space="preserve"> </v>
          </cell>
          <cell r="K6317">
            <v>167</v>
          </cell>
          <cell r="L6317">
            <v>0.82723399999999991</v>
          </cell>
          <cell r="M6317">
            <v>-19</v>
          </cell>
          <cell r="N6317">
            <v>18</v>
          </cell>
          <cell r="O6317">
            <v>1</v>
          </cell>
          <cell r="P6317">
            <v>1207.7429999999999</v>
          </cell>
          <cell r="Q6317">
            <v>0</v>
          </cell>
          <cell r="R6317">
            <v>1207.7429999999999</v>
          </cell>
        </row>
        <row r="6318">
          <cell r="A6318" t="str">
            <v xml:space="preserve">Ш.Нефтяник38 </v>
          </cell>
          <cell r="B6318" t="str">
            <v xml:space="preserve">Пр Репина 22 цоколь  1-3 сек </v>
          </cell>
          <cell r="C6318" t="str">
            <v xml:space="preserve">Прочие </v>
          </cell>
          <cell r="D6318">
            <v>527.72</v>
          </cell>
          <cell r="E6318">
            <v>0</v>
          </cell>
          <cell r="F6318">
            <v>2322</v>
          </cell>
          <cell r="G6318">
            <v>0</v>
          </cell>
          <cell r="H6318">
            <v>1.19</v>
          </cell>
          <cell r="I6318">
            <v>4.5999999999999996</v>
          </cell>
          <cell r="J6318" t="str">
            <v xml:space="preserve"> </v>
          </cell>
          <cell r="K6318">
            <v>167</v>
          </cell>
          <cell r="L6318">
            <v>5.16E-2</v>
          </cell>
          <cell r="M6318">
            <v>-19</v>
          </cell>
          <cell r="N6318">
            <v>18</v>
          </cell>
          <cell r="O6318">
            <v>1</v>
          </cell>
          <cell r="P6318">
            <v>75.334000000000003</v>
          </cell>
          <cell r="Q6318">
            <v>0</v>
          </cell>
          <cell r="R6318">
            <v>75.334000000000003</v>
          </cell>
        </row>
        <row r="6319">
          <cell r="A6319" t="str">
            <v xml:space="preserve">Ш.Нефтяник38 </v>
          </cell>
          <cell r="B6319" t="str">
            <v xml:space="preserve">Пр Репина 22 цоколь 4-7 сек </v>
          </cell>
          <cell r="C6319" t="str">
            <v xml:space="preserve">Прочие </v>
          </cell>
          <cell r="D6319">
            <v>687.8</v>
          </cell>
          <cell r="E6319">
            <v>3095</v>
          </cell>
          <cell r="F6319">
            <v>3095</v>
          </cell>
          <cell r="G6319">
            <v>0</v>
          </cell>
          <cell r="H6319">
            <v>1.19</v>
          </cell>
          <cell r="I6319">
            <v>4.5999999999999996</v>
          </cell>
          <cell r="J6319" t="str">
            <v xml:space="preserve"> </v>
          </cell>
          <cell r="K6319">
            <v>167</v>
          </cell>
          <cell r="L6319">
            <v>6.4500000000000002E-2</v>
          </cell>
          <cell r="M6319">
            <v>-19</v>
          </cell>
          <cell r="N6319">
            <v>18</v>
          </cell>
          <cell r="O6319">
            <v>1</v>
          </cell>
          <cell r="P6319">
            <v>94.168999999999997</v>
          </cell>
          <cell r="Q6319">
            <v>0</v>
          </cell>
          <cell r="R6319">
            <v>94.168999999999997</v>
          </cell>
        </row>
        <row r="6320">
          <cell r="A6320" t="str">
            <v xml:space="preserve">Ш.Нефтяник38 </v>
          </cell>
          <cell r="B6320" t="str">
            <v xml:space="preserve">Пр Репина 24 пристройка </v>
          </cell>
          <cell r="C6320" t="str">
            <v xml:space="preserve">Прочие </v>
          </cell>
          <cell r="D6320">
            <v>388.39</v>
          </cell>
          <cell r="E6320">
            <v>0</v>
          </cell>
          <cell r="F6320">
            <v>2427.4499999999998</v>
          </cell>
          <cell r="G6320">
            <v>0</v>
          </cell>
          <cell r="H6320">
            <v>1.19</v>
          </cell>
          <cell r="I6320">
            <v>4.5999999999999996</v>
          </cell>
          <cell r="J6320" t="str">
            <v xml:space="preserve"> </v>
          </cell>
          <cell r="K6320">
            <v>167</v>
          </cell>
          <cell r="L6320">
            <v>3.7100000000000001E-2</v>
          </cell>
          <cell r="M6320">
            <v>-19</v>
          </cell>
          <cell r="N6320">
            <v>18</v>
          </cell>
          <cell r="O6320">
            <v>1</v>
          </cell>
          <cell r="P6320">
            <v>54.165999999999997</v>
          </cell>
          <cell r="Q6320">
            <v>0</v>
          </cell>
          <cell r="R6320">
            <v>54.165999999999997</v>
          </cell>
        </row>
        <row r="6321">
          <cell r="A6321" t="str">
            <v xml:space="preserve">Ш.Нефтяник38 </v>
          </cell>
          <cell r="B6321" t="str">
            <v xml:space="preserve">Пр Репина 24 цоколь </v>
          </cell>
          <cell r="C6321" t="str">
            <v xml:space="preserve">Прочие </v>
          </cell>
          <cell r="D6321">
            <v>1472.18</v>
          </cell>
          <cell r="E6321">
            <v>0</v>
          </cell>
          <cell r="F6321">
            <v>8212</v>
          </cell>
          <cell r="G6321">
            <v>0</v>
          </cell>
          <cell r="H6321">
            <v>1.19</v>
          </cell>
          <cell r="I6321">
            <v>4.5999999999999996</v>
          </cell>
          <cell r="J6321" t="str">
            <v xml:space="preserve"> </v>
          </cell>
          <cell r="K6321">
            <v>167</v>
          </cell>
          <cell r="L6321">
            <v>9.290000000000001E-2</v>
          </cell>
          <cell r="M6321">
            <v>-19</v>
          </cell>
          <cell r="N6321">
            <v>18</v>
          </cell>
          <cell r="O6321">
            <v>1</v>
          </cell>
          <cell r="P6321">
            <v>135.63300000000001</v>
          </cell>
          <cell r="Q6321">
            <v>0</v>
          </cell>
          <cell r="R6321">
            <v>135.63300000000001</v>
          </cell>
        </row>
        <row r="6322">
          <cell r="A6322" t="str">
            <v xml:space="preserve">Ш.Нефтяник38 </v>
          </cell>
          <cell r="B6322" t="str">
            <v xml:space="preserve">Пр Репина 28 цоколь  1-3 сек </v>
          </cell>
          <cell r="C6322" t="str">
            <v xml:space="preserve">Прочие </v>
          </cell>
          <cell r="D6322">
            <v>974</v>
          </cell>
          <cell r="E6322">
            <v>3166</v>
          </cell>
          <cell r="F6322">
            <v>3166</v>
          </cell>
          <cell r="G6322">
            <v>0</v>
          </cell>
          <cell r="H6322">
            <v>1.19</v>
          </cell>
          <cell r="I6322">
            <v>4.5999999999999996</v>
          </cell>
          <cell r="J6322" t="str">
            <v xml:space="preserve"> </v>
          </cell>
          <cell r="K6322">
            <v>167</v>
          </cell>
          <cell r="L6322">
            <v>5.0997999999999995E-2</v>
          </cell>
          <cell r="M6322">
            <v>-19</v>
          </cell>
          <cell r="N6322">
            <v>18</v>
          </cell>
          <cell r="O6322">
            <v>1</v>
          </cell>
          <cell r="P6322">
            <v>74.456000000000003</v>
          </cell>
          <cell r="Q6322">
            <v>0</v>
          </cell>
          <cell r="R6322">
            <v>74.456000000000003</v>
          </cell>
        </row>
        <row r="6323">
          <cell r="A6323" t="str">
            <v xml:space="preserve">Ш.Нефтяник38 </v>
          </cell>
          <cell r="B6323" t="str">
            <v xml:space="preserve">Пр Репина 28 цоколь 4-6 сек </v>
          </cell>
          <cell r="C6323" t="str">
            <v xml:space="preserve">Прочие </v>
          </cell>
          <cell r="D6323">
            <v>973.3</v>
          </cell>
          <cell r="E6323">
            <v>3166</v>
          </cell>
          <cell r="F6323">
            <v>3166</v>
          </cell>
          <cell r="G6323">
            <v>0</v>
          </cell>
          <cell r="H6323">
            <v>1.19</v>
          </cell>
          <cell r="I6323">
            <v>4.5999999999999996</v>
          </cell>
          <cell r="J6323" t="str">
            <v xml:space="preserve"> </v>
          </cell>
          <cell r="K6323">
            <v>167</v>
          </cell>
          <cell r="L6323">
            <v>5.1943999999999997E-2</v>
          </cell>
          <cell r="M6323">
            <v>-19</v>
          </cell>
          <cell r="N6323">
            <v>18</v>
          </cell>
          <cell r="O6323">
            <v>1</v>
          </cell>
          <cell r="P6323">
            <v>75.837000000000003</v>
          </cell>
          <cell r="Q6323">
            <v>0</v>
          </cell>
          <cell r="R6323">
            <v>75.837000000000003</v>
          </cell>
        </row>
        <row r="6324">
          <cell r="A6324" t="str">
            <v xml:space="preserve">Ш.Нефтяник38 </v>
          </cell>
          <cell r="B6324" t="str">
            <v xml:space="preserve">Пр Репина 38 цоколь ИТП N1 </v>
          </cell>
          <cell r="C6324" t="str">
            <v xml:space="preserve">Прочие </v>
          </cell>
          <cell r="D6324">
            <v>73</v>
          </cell>
          <cell r="E6324">
            <v>4315</v>
          </cell>
          <cell r="F6324">
            <v>4315</v>
          </cell>
          <cell r="G6324">
            <v>0</v>
          </cell>
          <cell r="H6324">
            <v>1.19</v>
          </cell>
          <cell r="I6324">
            <v>4.5999999999999996</v>
          </cell>
          <cell r="J6324" t="str">
            <v xml:space="preserve"> </v>
          </cell>
          <cell r="K6324">
            <v>167</v>
          </cell>
          <cell r="L6324">
            <v>3.2250000000000001E-2</v>
          </cell>
          <cell r="M6324">
            <v>-19</v>
          </cell>
          <cell r="N6324">
            <v>18</v>
          </cell>
          <cell r="O6324">
            <v>1</v>
          </cell>
          <cell r="P6324">
            <v>47.085000000000001</v>
          </cell>
          <cell r="Q6324">
            <v>0</v>
          </cell>
          <cell r="R6324">
            <v>47.085000000000001</v>
          </cell>
        </row>
        <row r="6325">
          <cell r="A6325" t="str">
            <v xml:space="preserve">Ш.Нефтяник38 </v>
          </cell>
          <cell r="B6325" t="str">
            <v xml:space="preserve">Пр Репина 38 цоколь ИТП N2 </v>
          </cell>
          <cell r="C6325" t="str">
            <v xml:space="preserve">Прочие </v>
          </cell>
          <cell r="D6325">
            <v>980.68</v>
          </cell>
          <cell r="E6325">
            <v>4315</v>
          </cell>
          <cell r="F6325">
            <v>4315</v>
          </cell>
          <cell r="G6325">
            <v>0</v>
          </cell>
          <cell r="H6325">
            <v>1.19</v>
          </cell>
          <cell r="I6325">
            <v>4.5999999999999996</v>
          </cell>
          <cell r="J6325" t="str">
            <v xml:space="preserve"> </v>
          </cell>
          <cell r="K6325">
            <v>167</v>
          </cell>
          <cell r="L6325">
            <v>3.4571999999999999E-2</v>
          </cell>
          <cell r="M6325">
            <v>-19</v>
          </cell>
          <cell r="N6325">
            <v>18</v>
          </cell>
          <cell r="O6325">
            <v>1</v>
          </cell>
          <cell r="P6325">
            <v>50.473999999999997</v>
          </cell>
          <cell r="Q6325">
            <v>0</v>
          </cell>
          <cell r="R6325">
            <v>50.473999999999997</v>
          </cell>
        </row>
        <row r="6326">
          <cell r="A6326" t="str">
            <v xml:space="preserve">Ш.Нефтяник38 </v>
          </cell>
          <cell r="B6326" t="str">
            <v xml:space="preserve">Пр Репина 42 цоколь 1-3 сек </v>
          </cell>
          <cell r="C6326" t="str">
            <v xml:space="preserve">Прочие </v>
          </cell>
          <cell r="D6326">
            <v>1068</v>
          </cell>
          <cell r="E6326">
            <v>3150</v>
          </cell>
          <cell r="F6326">
            <v>3150</v>
          </cell>
          <cell r="G6326">
            <v>0</v>
          </cell>
          <cell r="H6326">
            <v>1.19</v>
          </cell>
          <cell r="I6326">
            <v>4.5999999999999996</v>
          </cell>
          <cell r="J6326" t="str">
            <v xml:space="preserve"> </v>
          </cell>
          <cell r="K6326">
            <v>167</v>
          </cell>
          <cell r="L6326">
            <v>4.9192E-2</v>
          </cell>
          <cell r="M6326">
            <v>-19</v>
          </cell>
          <cell r="N6326">
            <v>18</v>
          </cell>
          <cell r="O6326">
            <v>1</v>
          </cell>
          <cell r="P6326">
            <v>71.817999999999998</v>
          </cell>
          <cell r="Q6326">
            <v>0</v>
          </cell>
          <cell r="R6326">
            <v>71.817999999999998</v>
          </cell>
        </row>
        <row r="6327">
          <cell r="A6327" t="str">
            <v xml:space="preserve">Ш.Нефтяник38 </v>
          </cell>
          <cell r="B6327" t="str">
            <v xml:space="preserve">Пр Репина 42 цоколь 4-6 сек </v>
          </cell>
          <cell r="C6327" t="str">
            <v xml:space="preserve">Прочие </v>
          </cell>
          <cell r="D6327">
            <v>1068</v>
          </cell>
          <cell r="E6327">
            <v>3150</v>
          </cell>
          <cell r="F6327">
            <v>3150</v>
          </cell>
          <cell r="G6327">
            <v>0</v>
          </cell>
          <cell r="H6327">
            <v>1.19</v>
          </cell>
          <cell r="I6327">
            <v>4.5999999999999996</v>
          </cell>
          <cell r="J6327" t="str">
            <v xml:space="preserve"> </v>
          </cell>
          <cell r="K6327">
            <v>167</v>
          </cell>
          <cell r="L6327">
            <v>4.9192E-2</v>
          </cell>
          <cell r="M6327">
            <v>-19</v>
          </cell>
          <cell r="N6327">
            <v>18</v>
          </cell>
          <cell r="O6327">
            <v>1</v>
          </cell>
          <cell r="P6327">
            <v>71.817999999999998</v>
          </cell>
          <cell r="Q6327">
            <v>0</v>
          </cell>
          <cell r="R6327">
            <v>71.817999999999998</v>
          </cell>
        </row>
        <row r="6328">
          <cell r="A6328" t="str">
            <v xml:space="preserve">Ш.Нефтяник38 </v>
          </cell>
          <cell r="B6328" t="str">
            <v xml:space="preserve">Кольцевая,44а ж/д  кв.2 </v>
          </cell>
          <cell r="C6328" t="str">
            <v xml:space="preserve">Население </v>
          </cell>
          <cell r="D6328">
            <v>29.6</v>
          </cell>
          <cell r="E6328">
            <v>135</v>
          </cell>
          <cell r="F6328">
            <v>135</v>
          </cell>
          <cell r="G6328">
            <v>0.78</v>
          </cell>
          <cell r="H6328">
            <v>1.19</v>
          </cell>
          <cell r="I6328">
            <v>4.5999999999999996</v>
          </cell>
          <cell r="J6328" t="str">
            <v xml:space="preserve">1 </v>
          </cell>
          <cell r="K6328">
            <v>167</v>
          </cell>
          <cell r="L6328">
            <v>4.8219999999999999E-3</v>
          </cell>
          <cell r="M6328">
            <v>-19</v>
          </cell>
          <cell r="N6328">
            <v>18</v>
          </cell>
          <cell r="O6328">
            <v>1</v>
          </cell>
          <cell r="P6328">
            <v>7.04</v>
          </cell>
          <cell r="Q6328">
            <v>3.9249999999999998</v>
          </cell>
          <cell r="R6328">
            <v>3.9249999999999998</v>
          </cell>
        </row>
        <row r="6329">
          <cell r="A6329" t="str">
            <v xml:space="preserve">Ш.Нефтяник38 </v>
          </cell>
          <cell r="B6329" t="str">
            <v xml:space="preserve">Лузана 8 офис </v>
          </cell>
          <cell r="C6329" t="str">
            <v xml:space="preserve">Прочие </v>
          </cell>
          <cell r="D6329">
            <v>70</v>
          </cell>
          <cell r="E6329">
            <v>0</v>
          </cell>
          <cell r="F6329">
            <v>662.13</v>
          </cell>
          <cell r="G6329">
            <v>0.35</v>
          </cell>
          <cell r="H6329">
            <v>1.19</v>
          </cell>
          <cell r="I6329">
            <v>4.5999999999999996</v>
          </cell>
          <cell r="J6329" t="str">
            <v xml:space="preserve"> </v>
          </cell>
          <cell r="K6329">
            <v>167</v>
          </cell>
          <cell r="L6329">
            <v>1.0750000000000001E-2</v>
          </cell>
          <cell r="M6329">
            <v>-19</v>
          </cell>
          <cell r="N6329">
            <v>18</v>
          </cell>
          <cell r="O6329">
            <v>1</v>
          </cell>
          <cell r="P6329">
            <v>15.696</v>
          </cell>
          <cell r="Q6329">
            <v>0</v>
          </cell>
          <cell r="R6329">
            <v>15.696</v>
          </cell>
        </row>
        <row r="6330">
          <cell r="A6330" t="str">
            <v xml:space="preserve">Ш.Нефтяник38 </v>
          </cell>
          <cell r="B6330" t="str">
            <v xml:space="preserve">Лузана 40 ГАРАЖ </v>
          </cell>
          <cell r="C6330" t="str">
            <v xml:space="preserve">Прочие </v>
          </cell>
          <cell r="D6330">
            <v>373.5</v>
          </cell>
          <cell r="E6330">
            <v>0</v>
          </cell>
          <cell r="F6330">
            <v>1782.6</v>
          </cell>
          <cell r="G6330">
            <v>0.60000000000000009</v>
          </cell>
          <cell r="H6330">
            <v>1.19</v>
          </cell>
          <cell r="I6330">
            <v>4.5999999999999996</v>
          </cell>
          <cell r="J6330" t="str">
            <v xml:space="preserve"> </v>
          </cell>
          <cell r="K6330">
            <v>167</v>
          </cell>
          <cell r="L6330">
            <v>4.4250000000000005E-2</v>
          </cell>
          <cell r="M6330">
            <v>-19</v>
          </cell>
          <cell r="N6330">
            <v>14</v>
          </cell>
          <cell r="O6330">
            <v>1</v>
          </cell>
          <cell r="P6330">
            <v>50.938000000000002</v>
          </cell>
          <cell r="Q6330">
            <v>0</v>
          </cell>
          <cell r="R6330">
            <v>50.938000000000002</v>
          </cell>
        </row>
        <row r="6331">
          <cell r="A6331" t="str">
            <v xml:space="preserve">Ш.Нефтяник38 </v>
          </cell>
          <cell r="B6331" t="str">
            <v xml:space="preserve">Лузана 40 ОФИС </v>
          </cell>
          <cell r="C6331" t="str">
            <v xml:space="preserve">Прочие </v>
          </cell>
          <cell r="D6331">
            <v>1857.45</v>
          </cell>
          <cell r="E6331">
            <v>0</v>
          </cell>
          <cell r="F6331">
            <v>7906.7</v>
          </cell>
          <cell r="G6331">
            <v>0.43</v>
          </cell>
          <cell r="H6331">
            <v>1.19</v>
          </cell>
          <cell r="I6331">
            <v>4.5999999999999996</v>
          </cell>
          <cell r="J6331" t="str">
            <v xml:space="preserve"> </v>
          </cell>
          <cell r="K6331">
            <v>167</v>
          </cell>
          <cell r="L6331">
            <v>0.15771000000000002</v>
          </cell>
          <cell r="M6331">
            <v>-19</v>
          </cell>
          <cell r="N6331">
            <v>18</v>
          </cell>
          <cell r="O6331">
            <v>1</v>
          </cell>
          <cell r="P6331">
            <v>230.25299999999999</v>
          </cell>
          <cell r="Q6331">
            <v>0</v>
          </cell>
          <cell r="R6331">
            <v>230.25299999999999</v>
          </cell>
        </row>
        <row r="6332">
          <cell r="A6332" t="str">
            <v xml:space="preserve">Ш.Нефтяник38 </v>
          </cell>
          <cell r="B6332" t="str">
            <v xml:space="preserve">Лузана 46 ад зд </v>
          </cell>
          <cell r="C6332" t="str">
            <v xml:space="preserve">Прочие </v>
          </cell>
          <cell r="D6332">
            <v>2189.6</v>
          </cell>
          <cell r="E6332">
            <v>0</v>
          </cell>
          <cell r="F6332">
            <v>8670.82</v>
          </cell>
          <cell r="G6332">
            <v>0</v>
          </cell>
          <cell r="H6332">
            <v>1.19</v>
          </cell>
          <cell r="I6332">
            <v>4.5999999999999996</v>
          </cell>
          <cell r="J6332" t="str">
            <v xml:space="preserve"> </v>
          </cell>
          <cell r="K6332">
            <v>167</v>
          </cell>
          <cell r="L6332">
            <v>0.14932000000000001</v>
          </cell>
          <cell r="M6332">
            <v>-19</v>
          </cell>
          <cell r="N6332">
            <v>18</v>
          </cell>
          <cell r="O6332">
            <v>1</v>
          </cell>
          <cell r="P6332">
            <v>218.00399999999999</v>
          </cell>
          <cell r="Q6332">
            <v>0</v>
          </cell>
          <cell r="R6332">
            <v>218.00399999999999</v>
          </cell>
        </row>
        <row r="6333">
          <cell r="A6333" t="str">
            <v xml:space="preserve">Ш.Нефтяник38 </v>
          </cell>
          <cell r="B6333" t="str">
            <v xml:space="preserve">Ш Нефтяников 32 Адм.зд. </v>
          </cell>
          <cell r="C6333" t="str">
            <v xml:space="preserve">Прочие </v>
          </cell>
          <cell r="D6333">
            <v>3650</v>
          </cell>
          <cell r="E6333">
            <v>18580</v>
          </cell>
          <cell r="F6333">
            <v>6153.22</v>
          </cell>
          <cell r="G6333">
            <v>0.35</v>
          </cell>
          <cell r="H6333">
            <v>1.19</v>
          </cell>
          <cell r="I6333">
            <v>4.5999999999999996</v>
          </cell>
          <cell r="J6333" t="str">
            <v xml:space="preserve"> </v>
          </cell>
          <cell r="K6333">
            <v>167</v>
          </cell>
          <cell r="L6333">
            <v>9.9900000000000003E-2</v>
          </cell>
          <cell r="M6333">
            <v>-19</v>
          </cell>
          <cell r="N6333">
            <v>18</v>
          </cell>
          <cell r="O6333">
            <v>1</v>
          </cell>
          <cell r="P6333">
            <v>145.85</v>
          </cell>
          <cell r="Q6333">
            <v>0</v>
          </cell>
          <cell r="R6333">
            <v>145.85</v>
          </cell>
        </row>
        <row r="6334">
          <cell r="A6334" t="str">
            <v xml:space="preserve">Ш.Нефтяник38 </v>
          </cell>
          <cell r="B6334" t="str">
            <v xml:space="preserve">Ш Нефтяников 32 институт </v>
          </cell>
          <cell r="C6334" t="str">
            <v xml:space="preserve">Бюджет </v>
          </cell>
          <cell r="D6334">
            <v>1709.8</v>
          </cell>
          <cell r="E6334">
            <v>0</v>
          </cell>
          <cell r="F6334">
            <v>7694.29</v>
          </cell>
          <cell r="G6334">
            <v>0.35</v>
          </cell>
          <cell r="H6334">
            <v>1.19</v>
          </cell>
          <cell r="I6334">
            <v>4.5999999999999996</v>
          </cell>
          <cell r="J6334" t="str">
            <v xml:space="preserve"> </v>
          </cell>
          <cell r="K6334">
            <v>167</v>
          </cell>
          <cell r="L6334">
            <v>0.12492000000000002</v>
          </cell>
          <cell r="M6334">
            <v>-19</v>
          </cell>
          <cell r="N6334">
            <v>18</v>
          </cell>
          <cell r="O6334">
            <v>1</v>
          </cell>
          <cell r="P6334">
            <v>182.381</v>
          </cell>
          <cell r="Q6334">
            <v>0</v>
          </cell>
          <cell r="R6334">
            <v>182.381</v>
          </cell>
        </row>
        <row r="6335">
          <cell r="A6335" t="str">
            <v xml:space="preserve">Ш.Нефтяник38 </v>
          </cell>
          <cell r="B6335" t="str">
            <v xml:space="preserve">Ш Нефтяников 65 ДС164 </v>
          </cell>
          <cell r="C6335" t="str">
            <v xml:space="preserve">Бюджет </v>
          </cell>
          <cell r="D6335">
            <v>1281.27</v>
          </cell>
          <cell r="E6335">
            <v>4329</v>
          </cell>
          <cell r="F6335">
            <v>5765.74</v>
          </cell>
          <cell r="G6335">
            <v>0.34</v>
          </cell>
          <cell r="H6335">
            <v>1.19</v>
          </cell>
          <cell r="I6335">
            <v>4.5999999999999996</v>
          </cell>
          <cell r="J6335" t="str">
            <v xml:space="preserve"> </v>
          </cell>
          <cell r="K6335">
            <v>167</v>
          </cell>
          <cell r="L6335">
            <v>9.5850000000000005E-2</v>
          </cell>
          <cell r="M6335">
            <v>-19</v>
          </cell>
          <cell r="N6335">
            <v>20</v>
          </cell>
          <cell r="O6335">
            <v>1</v>
          </cell>
          <cell r="P6335">
            <v>152.46299999999999</v>
          </cell>
          <cell r="Q6335">
            <v>0</v>
          </cell>
          <cell r="R6335">
            <v>152.46299999999999</v>
          </cell>
        </row>
        <row r="6336">
          <cell r="A6336" t="str">
            <v xml:space="preserve">Ш.Нефтяник38 </v>
          </cell>
          <cell r="B6336" t="str">
            <v xml:space="preserve">Стахановская 26 </v>
          </cell>
          <cell r="C6336" t="str">
            <v xml:space="preserve">Население </v>
          </cell>
          <cell r="D6336">
            <v>3438.1</v>
          </cell>
          <cell r="E6336">
            <v>12562</v>
          </cell>
          <cell r="F6336">
            <v>12562</v>
          </cell>
          <cell r="G6336">
            <v>0</v>
          </cell>
          <cell r="H6336">
            <v>1.19</v>
          </cell>
          <cell r="I6336">
            <v>4.5999999999999996</v>
          </cell>
          <cell r="J6336" t="str">
            <v xml:space="preserve">5 </v>
          </cell>
          <cell r="K6336">
            <v>167</v>
          </cell>
          <cell r="L6336">
            <v>0.18655000000000002</v>
          </cell>
          <cell r="M6336">
            <v>-19</v>
          </cell>
          <cell r="N6336">
            <v>18</v>
          </cell>
          <cell r="O6336">
            <v>1</v>
          </cell>
          <cell r="P6336">
            <v>272.358</v>
          </cell>
          <cell r="Q6336">
            <v>342.10300000000001</v>
          </cell>
          <cell r="R6336">
            <v>342.10300000000001</v>
          </cell>
        </row>
        <row r="6337">
          <cell r="A6337" t="str">
            <v xml:space="preserve">Ш.Нефтяник38 </v>
          </cell>
          <cell r="B6337" t="str">
            <v xml:space="preserve">Стахановская 24 Адм.зд. </v>
          </cell>
          <cell r="C6337" t="str">
            <v xml:space="preserve">Бюджет </v>
          </cell>
          <cell r="D6337">
            <v>114.88</v>
          </cell>
          <cell r="E6337">
            <v>0</v>
          </cell>
          <cell r="F6337">
            <v>402.08</v>
          </cell>
          <cell r="G6337">
            <v>0.43</v>
          </cell>
          <cell r="H6337">
            <v>1.19</v>
          </cell>
          <cell r="I6337">
            <v>4.5999999999999996</v>
          </cell>
          <cell r="J6337" t="str">
            <v xml:space="preserve"> </v>
          </cell>
          <cell r="K6337">
            <v>167</v>
          </cell>
          <cell r="L6337">
            <v>8.0200000000000011E-3</v>
          </cell>
          <cell r="M6337">
            <v>-19</v>
          </cell>
          <cell r="N6337">
            <v>18</v>
          </cell>
          <cell r="O6337">
            <v>1</v>
          </cell>
          <cell r="P6337">
            <v>11.71</v>
          </cell>
          <cell r="Q6337">
            <v>0</v>
          </cell>
          <cell r="R6337">
            <v>11.71</v>
          </cell>
        </row>
        <row r="6338">
          <cell r="A6338" t="str">
            <v xml:space="preserve">Ш.Нефтяник38 </v>
          </cell>
          <cell r="B6338" t="str">
            <v xml:space="preserve">Лузана 36 Адм.зд. </v>
          </cell>
          <cell r="C6338" t="str">
            <v xml:space="preserve">Прочие </v>
          </cell>
          <cell r="D6338">
            <v>1587.71</v>
          </cell>
          <cell r="E6338">
            <v>0</v>
          </cell>
          <cell r="F6338">
            <v>7144.71</v>
          </cell>
          <cell r="G6338">
            <v>0.38</v>
          </cell>
          <cell r="H6338">
            <v>1.19</v>
          </cell>
          <cell r="I6338">
            <v>4.5999999999999996</v>
          </cell>
          <cell r="J6338" t="str">
            <v xml:space="preserve"> </v>
          </cell>
          <cell r="K6338">
            <v>167</v>
          </cell>
          <cell r="L6338">
            <v>0.12594000000000002</v>
          </cell>
          <cell r="M6338">
            <v>-19</v>
          </cell>
          <cell r="N6338">
            <v>18</v>
          </cell>
          <cell r="O6338">
            <v>1</v>
          </cell>
          <cell r="P6338">
            <v>183.87</v>
          </cell>
          <cell r="Q6338">
            <v>0</v>
          </cell>
          <cell r="R6338">
            <v>183.87</v>
          </cell>
        </row>
        <row r="6339">
          <cell r="A6339" t="str">
            <v xml:space="preserve">Ш.Нефтяник38 </v>
          </cell>
          <cell r="B6339" t="str">
            <v xml:space="preserve">Ш Нефтяников 40 лит Ц </v>
          </cell>
          <cell r="C6339" t="str">
            <v xml:space="preserve">Прочие </v>
          </cell>
          <cell r="D6339">
            <v>259</v>
          </cell>
          <cell r="E6339">
            <v>0</v>
          </cell>
          <cell r="F6339">
            <v>1153.8900000000001</v>
          </cell>
          <cell r="G6339">
            <v>0.43</v>
          </cell>
          <cell r="H6339">
            <v>1.19</v>
          </cell>
          <cell r="I6339">
            <v>4.5999999999999996</v>
          </cell>
          <cell r="J6339" t="str">
            <v xml:space="preserve"> </v>
          </cell>
          <cell r="K6339">
            <v>167</v>
          </cell>
          <cell r="L6339">
            <v>2.1920000000000002E-2</v>
          </cell>
          <cell r="M6339">
            <v>-19</v>
          </cell>
          <cell r="N6339">
            <v>18</v>
          </cell>
          <cell r="O6339">
            <v>1</v>
          </cell>
          <cell r="P6339">
            <v>32.003</v>
          </cell>
          <cell r="Q6339">
            <v>0</v>
          </cell>
          <cell r="R6339">
            <v>32.003</v>
          </cell>
        </row>
        <row r="6340">
          <cell r="A6340" t="str">
            <v xml:space="preserve">Ш.Нефтяник38 </v>
          </cell>
          <cell r="B6340" t="str">
            <v xml:space="preserve">Ш Нефтяников 40 литХ "Касторама" </v>
          </cell>
          <cell r="C6340" t="str">
            <v xml:space="preserve">Прочие </v>
          </cell>
          <cell r="D6340">
            <v>12751</v>
          </cell>
          <cell r="E6340">
            <v>0</v>
          </cell>
          <cell r="F6340">
            <v>108466</v>
          </cell>
          <cell r="G6340">
            <v>0</v>
          </cell>
          <cell r="H6340">
            <v>1.19</v>
          </cell>
          <cell r="I6340">
            <v>4.5999999999999996</v>
          </cell>
          <cell r="J6340" t="str">
            <v xml:space="preserve"> </v>
          </cell>
          <cell r="K6340">
            <v>167</v>
          </cell>
          <cell r="L6340">
            <v>0.54327000000000003</v>
          </cell>
          <cell r="M6340">
            <v>-19</v>
          </cell>
          <cell r="N6340">
            <v>15</v>
          </cell>
          <cell r="O6340">
            <v>1</v>
          </cell>
          <cell r="P6340">
            <v>671.02200000000005</v>
          </cell>
          <cell r="Q6340">
            <v>0</v>
          </cell>
          <cell r="R6340">
            <v>671.02200000000005</v>
          </cell>
        </row>
        <row r="6341">
          <cell r="A6341" t="str">
            <v xml:space="preserve">Ш.Нефтяник38 </v>
          </cell>
          <cell r="B6341" t="str">
            <v xml:space="preserve">Ш Нефтяников 42 лит К </v>
          </cell>
          <cell r="C6341" t="str">
            <v xml:space="preserve">Прочие </v>
          </cell>
          <cell r="D6341">
            <v>460</v>
          </cell>
          <cell r="E6341">
            <v>0</v>
          </cell>
          <cell r="F6341">
            <v>2111.16</v>
          </cell>
          <cell r="G6341">
            <v>0.43</v>
          </cell>
          <cell r="H6341">
            <v>1.19</v>
          </cell>
          <cell r="I6341">
            <v>4.5999999999999996</v>
          </cell>
          <cell r="J6341" t="str">
            <v xml:space="preserve"> </v>
          </cell>
          <cell r="K6341">
            <v>167</v>
          </cell>
          <cell r="L6341">
            <v>3.7936999999999999E-2</v>
          </cell>
          <cell r="M6341">
            <v>-19</v>
          </cell>
          <cell r="N6341">
            <v>16</v>
          </cell>
          <cell r="O6341">
            <v>1</v>
          </cell>
          <cell r="P6341">
            <v>49.863</v>
          </cell>
          <cell r="Q6341">
            <v>0</v>
          </cell>
          <cell r="R6341">
            <v>49.863</v>
          </cell>
        </row>
        <row r="6342">
          <cell r="A6342" t="str">
            <v xml:space="preserve">Ш.Нефтяник38 </v>
          </cell>
          <cell r="B6342" t="str">
            <v xml:space="preserve">Ш Нефтяников 42 лит Л </v>
          </cell>
          <cell r="C6342" t="str">
            <v xml:space="preserve">Прочие </v>
          </cell>
          <cell r="D6342">
            <v>560</v>
          </cell>
          <cell r="E6342">
            <v>0</v>
          </cell>
          <cell r="F6342">
            <v>2562.0500000000002</v>
          </cell>
          <cell r="G6342">
            <v>0.43</v>
          </cell>
          <cell r="H6342">
            <v>1.19</v>
          </cell>
          <cell r="I6342">
            <v>4.5999999999999996</v>
          </cell>
          <cell r="J6342" t="str">
            <v xml:space="preserve"> </v>
          </cell>
          <cell r="K6342">
            <v>167</v>
          </cell>
          <cell r="L6342">
            <v>4.8670000000000005E-2</v>
          </cell>
          <cell r="M6342">
            <v>-19</v>
          </cell>
          <cell r="N6342">
            <v>18</v>
          </cell>
          <cell r="O6342">
            <v>1</v>
          </cell>
          <cell r="P6342">
            <v>71.055999999999997</v>
          </cell>
          <cell r="Q6342">
            <v>0</v>
          </cell>
          <cell r="R6342">
            <v>71.055999999999997</v>
          </cell>
        </row>
        <row r="6343">
          <cell r="A6343" t="str">
            <v xml:space="preserve">Ш.Нефтяник38 </v>
          </cell>
          <cell r="B6343" t="str">
            <v xml:space="preserve">Ш Нефтяников 42 литЖ СТОЛОВАЯ </v>
          </cell>
          <cell r="C6343" t="str">
            <v xml:space="preserve">Прочие </v>
          </cell>
          <cell r="D6343">
            <v>1555</v>
          </cell>
          <cell r="E6343">
            <v>0</v>
          </cell>
          <cell r="F6343">
            <v>7312.17</v>
          </cell>
          <cell r="G6343">
            <v>0.33</v>
          </cell>
          <cell r="H6343">
            <v>1.19</v>
          </cell>
          <cell r="I6343">
            <v>4.5999999999999996</v>
          </cell>
          <cell r="J6343" t="str">
            <v xml:space="preserve"> </v>
          </cell>
          <cell r="K6343">
            <v>167</v>
          </cell>
          <cell r="L6343">
            <v>0.10084000000000001</v>
          </cell>
          <cell r="M6343">
            <v>-19</v>
          </cell>
          <cell r="N6343">
            <v>16</v>
          </cell>
          <cell r="O6343">
            <v>1</v>
          </cell>
          <cell r="P6343">
            <v>132.542</v>
          </cell>
          <cell r="Q6343">
            <v>0</v>
          </cell>
          <cell r="R6343">
            <v>132.542</v>
          </cell>
        </row>
        <row r="6344">
          <cell r="A6344" t="str">
            <v xml:space="preserve">Ш.Нефтяник38 </v>
          </cell>
          <cell r="B6344" t="str">
            <v xml:space="preserve">Ш Нефтяников 42лит М </v>
          </cell>
          <cell r="C6344" t="str">
            <v xml:space="preserve">Прочие </v>
          </cell>
          <cell r="D6344">
            <v>175</v>
          </cell>
          <cell r="E6344">
            <v>0</v>
          </cell>
          <cell r="F6344">
            <v>780.14</v>
          </cell>
          <cell r="G6344">
            <v>0.43</v>
          </cell>
          <cell r="H6344">
            <v>1.19</v>
          </cell>
          <cell r="I6344">
            <v>4.5999999999999996</v>
          </cell>
          <cell r="J6344" t="str">
            <v xml:space="preserve"> </v>
          </cell>
          <cell r="K6344">
            <v>167</v>
          </cell>
          <cell r="L6344">
            <v>1.4820000000000002E-2</v>
          </cell>
          <cell r="M6344">
            <v>-19</v>
          </cell>
          <cell r="N6344">
            <v>18</v>
          </cell>
          <cell r="O6344">
            <v>1</v>
          </cell>
          <cell r="P6344">
            <v>21.635999999999999</v>
          </cell>
          <cell r="Q6344">
            <v>0</v>
          </cell>
          <cell r="R6344">
            <v>21.635999999999999</v>
          </cell>
        </row>
        <row r="6345">
          <cell r="A6345" t="str">
            <v xml:space="preserve">Ш.Нефтяник38 </v>
          </cell>
          <cell r="B6345" t="str">
            <v xml:space="preserve">Ш Нефтяников 42лит Ч1 </v>
          </cell>
          <cell r="C6345" t="str">
            <v xml:space="preserve">Прочие </v>
          </cell>
          <cell r="D6345">
            <v>440</v>
          </cell>
          <cell r="E6345">
            <v>0</v>
          </cell>
          <cell r="F6345">
            <v>1940.41</v>
          </cell>
          <cell r="G6345">
            <v>0.43</v>
          </cell>
          <cell r="H6345">
            <v>1.19</v>
          </cell>
          <cell r="I6345">
            <v>4.5999999999999996</v>
          </cell>
          <cell r="J6345" t="str">
            <v xml:space="preserve"> </v>
          </cell>
          <cell r="K6345">
            <v>167</v>
          </cell>
          <cell r="L6345">
            <v>3.6860999999999998E-2</v>
          </cell>
          <cell r="M6345">
            <v>-19</v>
          </cell>
          <cell r="N6345">
            <v>18</v>
          </cell>
          <cell r="O6345">
            <v>1</v>
          </cell>
          <cell r="P6345">
            <v>53.817</v>
          </cell>
          <cell r="Q6345">
            <v>0</v>
          </cell>
          <cell r="R6345">
            <v>53.817</v>
          </cell>
        </row>
        <row r="6346">
          <cell r="A6346" t="str">
            <v xml:space="preserve">Ш.Нефтяник38 </v>
          </cell>
          <cell r="B6346" t="str">
            <v xml:space="preserve">Ш Нефтяников 38.помещ. </v>
          </cell>
          <cell r="C6346" t="str">
            <v xml:space="preserve">Бюджет </v>
          </cell>
          <cell r="D6346">
            <v>5153.7</v>
          </cell>
          <cell r="E6346">
            <v>0</v>
          </cell>
          <cell r="F6346">
            <v>23191.69</v>
          </cell>
          <cell r="G6346">
            <v>0.32</v>
          </cell>
          <cell r="H6346">
            <v>1.19</v>
          </cell>
          <cell r="I6346">
            <v>4.5999999999999996</v>
          </cell>
          <cell r="J6346" t="str">
            <v xml:space="preserve"> </v>
          </cell>
          <cell r="K6346">
            <v>167</v>
          </cell>
          <cell r="L6346">
            <v>0.32786000000000004</v>
          </cell>
          <cell r="M6346">
            <v>-19</v>
          </cell>
          <cell r="N6346">
            <v>18</v>
          </cell>
          <cell r="O6346">
            <v>1</v>
          </cell>
          <cell r="P6346">
            <v>478.67</v>
          </cell>
          <cell r="Q6346">
            <v>0</v>
          </cell>
          <cell r="R6346">
            <v>478.67</v>
          </cell>
        </row>
        <row r="6347">
          <cell r="A6347" t="str">
            <v xml:space="preserve">Ш.Нефтяник38 </v>
          </cell>
          <cell r="B6347" t="str">
            <v xml:space="preserve">Ш НЕФТЯННИКОВ 67 маг. </v>
          </cell>
          <cell r="C6347" t="str">
            <v xml:space="preserve">Прочие </v>
          </cell>
          <cell r="D6347">
            <v>517.4</v>
          </cell>
          <cell r="E6347">
            <v>1242</v>
          </cell>
          <cell r="F6347">
            <v>1810.9</v>
          </cell>
          <cell r="G6347">
            <v>0.37</v>
          </cell>
          <cell r="H6347">
            <v>1.19</v>
          </cell>
          <cell r="I6347">
            <v>4.5999999999999996</v>
          </cell>
          <cell r="J6347" t="str">
            <v xml:space="preserve"> </v>
          </cell>
          <cell r="K6347">
            <v>167</v>
          </cell>
          <cell r="L6347">
            <v>2.8714999999999997E-2</v>
          </cell>
          <cell r="M6347">
            <v>-19</v>
          </cell>
          <cell r="N6347">
            <v>15</v>
          </cell>
          <cell r="O6347">
            <v>1</v>
          </cell>
          <cell r="P6347">
            <v>35.468000000000004</v>
          </cell>
          <cell r="Q6347">
            <v>0</v>
          </cell>
          <cell r="R6347">
            <v>35.468000000000004</v>
          </cell>
        </row>
        <row r="6348">
          <cell r="A6348" t="str">
            <v xml:space="preserve">Итого по котельной </v>
          </cell>
          <cell r="B6348" t="str">
            <v xml:space="preserve">собственное ---------------------------- </v>
          </cell>
          <cell r="C6348" t="str">
            <v xml:space="preserve">По всем группам </v>
          </cell>
          <cell r="D6348">
            <v>269974.20999999996</v>
          </cell>
          <cell r="E6348">
            <v>891866</v>
          </cell>
          <cell r="F6348">
            <v>1190984.98</v>
          </cell>
          <cell r="H6348">
            <v>1.19</v>
          </cell>
          <cell r="L6348">
            <v>17.105412999999999</v>
          </cell>
          <cell r="P6348">
            <v>24797.183999999997</v>
          </cell>
          <cell r="Q6348">
            <v>6120.241</v>
          </cell>
          <cell r="R6348">
            <v>24841.032999999996</v>
          </cell>
        </row>
        <row r="6349">
          <cell r="A6349" t="str">
            <v xml:space="preserve"> </v>
          </cell>
          <cell r="B6349" t="str">
            <v xml:space="preserve"> </v>
          </cell>
          <cell r="C6349" t="str">
            <v xml:space="preserve">Бюджет </v>
          </cell>
          <cell r="D6349">
            <v>13152.71</v>
          </cell>
          <cell r="E6349">
            <v>6729</v>
          </cell>
          <cell r="F6349">
            <v>54179.430000000008</v>
          </cell>
          <cell r="H6349">
            <v>1.19</v>
          </cell>
          <cell r="L6349">
            <v>0.84167800000000015</v>
          </cell>
          <cell r="P6349">
            <v>1239.646</v>
          </cell>
          <cell r="Q6349">
            <v>0</v>
          </cell>
          <cell r="R6349">
            <v>1239.646</v>
          </cell>
        </row>
        <row r="6350">
          <cell r="A6350" t="str">
            <v xml:space="preserve"> </v>
          </cell>
          <cell r="B6350" t="str">
            <v xml:space="preserve"> </v>
          </cell>
          <cell r="C6350" t="str">
            <v xml:space="preserve">"Население" в т.ч. "Жилзаказчик" </v>
          </cell>
          <cell r="D6350">
            <v>52845.41</v>
          </cell>
          <cell r="E6350">
            <v>216399</v>
          </cell>
          <cell r="F6350">
            <v>212577.94</v>
          </cell>
          <cell r="H6350">
            <v>1.19</v>
          </cell>
          <cell r="L6350">
            <v>3.660215</v>
          </cell>
          <cell r="P6350">
            <v>5343.8330000000005</v>
          </cell>
          <cell r="Q6350">
            <v>5351.6179999999995</v>
          </cell>
          <cell r="R6350">
            <v>5351.6179999999995</v>
          </cell>
        </row>
        <row r="6351">
          <cell r="A6351" t="str">
            <v xml:space="preserve"> </v>
          </cell>
          <cell r="B6351" t="str">
            <v xml:space="preserve"> </v>
          </cell>
          <cell r="C6351" t="str">
            <v xml:space="preserve">Жилзаказчик </v>
          </cell>
          <cell r="D6351">
            <v>45825.71</v>
          </cell>
          <cell r="E6351">
            <v>188606</v>
          </cell>
          <cell r="F6351">
            <v>184753.75</v>
          </cell>
          <cell r="H6351">
            <v>1.19</v>
          </cell>
          <cell r="L6351">
            <v>3.2721179999999999</v>
          </cell>
          <cell r="P6351">
            <v>4777.223</v>
          </cell>
          <cell r="Q6351">
            <v>4650.3539999999994</v>
          </cell>
          <cell r="R6351">
            <v>4650.3539999999994</v>
          </cell>
        </row>
        <row r="6352">
          <cell r="A6352" t="str">
            <v xml:space="preserve"> </v>
          </cell>
          <cell r="B6352" t="str">
            <v xml:space="preserve"> </v>
          </cell>
          <cell r="C6352" t="str">
            <v xml:space="preserve">Прочие </v>
          </cell>
          <cell r="D6352">
            <v>37318.58</v>
          </cell>
          <cell r="E6352">
            <v>45491</v>
          </cell>
          <cell r="F6352">
            <v>206814.26</v>
          </cell>
          <cell r="H6352">
            <v>1.19</v>
          </cell>
          <cell r="L6352">
            <v>2.1282399999999999</v>
          </cell>
          <cell r="P6352">
            <v>2925.8929999999996</v>
          </cell>
          <cell r="Q6352">
            <v>0</v>
          </cell>
          <cell r="R6352">
            <v>2925.8929999999996</v>
          </cell>
        </row>
        <row r="6353">
          <cell r="A6353" t="str">
            <v xml:space="preserve"> </v>
          </cell>
          <cell r="B6353" t="str">
            <v xml:space="preserve"> </v>
          </cell>
          <cell r="C6353" t="str">
            <v xml:space="preserve">ИТП Бюджет </v>
          </cell>
          <cell r="D6353">
            <v>547</v>
          </cell>
          <cell r="E6353">
            <v>2425</v>
          </cell>
          <cell r="F6353">
            <v>2425</v>
          </cell>
          <cell r="H6353">
            <v>1.19</v>
          </cell>
          <cell r="L6353">
            <v>4.0333999999999995E-2</v>
          </cell>
          <cell r="P6353">
            <v>53.014000000000003</v>
          </cell>
          <cell r="Q6353">
            <v>0</v>
          </cell>
          <cell r="R6353">
            <v>53.014000000000003</v>
          </cell>
        </row>
        <row r="6354">
          <cell r="A6354" t="str">
            <v xml:space="preserve"> </v>
          </cell>
          <cell r="B6354" t="str">
            <v xml:space="preserve"> </v>
          </cell>
          <cell r="C6354" t="str">
            <v xml:space="preserve">ИТП Население-Жилзаказчик </v>
          </cell>
          <cell r="D6354">
            <v>2871.4</v>
          </cell>
          <cell r="E6354">
            <v>11931</v>
          </cell>
          <cell r="F6354">
            <v>11926</v>
          </cell>
          <cell r="H6354">
            <v>1.19</v>
          </cell>
          <cell r="L6354">
            <v>0.21022000000000002</v>
          </cell>
          <cell r="P6354">
            <v>306.91699999999997</v>
          </cell>
          <cell r="Q6354">
            <v>285.71199999999999</v>
          </cell>
          <cell r="R6354">
            <v>285.71199999999999</v>
          </cell>
        </row>
        <row r="6355">
          <cell r="A6355" t="str">
            <v xml:space="preserve"> </v>
          </cell>
          <cell r="B6355" t="str">
            <v xml:space="preserve"> </v>
          </cell>
          <cell r="C6355" t="str">
            <v xml:space="preserve">ИТП Население </v>
          </cell>
          <cell r="D6355">
            <v>4853.2</v>
          </cell>
          <cell r="E6355">
            <v>16986</v>
          </cell>
          <cell r="F6355">
            <v>16986.39</v>
          </cell>
          <cell r="H6355">
            <v>1.19</v>
          </cell>
          <cell r="L6355">
            <v>0.29154000000000002</v>
          </cell>
          <cell r="P6355">
            <v>425.642</v>
          </cell>
          <cell r="Q6355">
            <v>482.911</v>
          </cell>
          <cell r="R6355">
            <v>482.911</v>
          </cell>
        </row>
        <row r="6356">
          <cell r="A6356" t="str">
            <v xml:space="preserve"> </v>
          </cell>
          <cell r="B6356" t="str">
            <v xml:space="preserve"> </v>
          </cell>
          <cell r="C6356" t="str">
            <v xml:space="preserve">ИТП Прочие </v>
          </cell>
          <cell r="D6356">
            <v>158385.91</v>
          </cell>
          <cell r="E6356">
            <v>591905</v>
          </cell>
          <cell r="F6356">
            <v>686075.96000000008</v>
          </cell>
          <cell r="H6356">
            <v>1.19</v>
          </cell>
          <cell r="L6356">
            <v>9.933186000000001</v>
          </cell>
          <cell r="P6356">
            <v>14502.239</v>
          </cell>
          <cell r="Q6356">
            <v>0</v>
          </cell>
          <cell r="R6356">
            <v>14502.239</v>
          </cell>
        </row>
        <row r="6357">
          <cell r="A6357" t="str">
            <v>Тепловые потери в наружных сетях потребителей</v>
          </cell>
          <cell r="H6357">
            <v>1.19</v>
          </cell>
        </row>
        <row r="6358">
          <cell r="A6358" t="str">
            <v xml:space="preserve">Шевченко.222 </v>
          </cell>
          <cell r="B6358" t="str">
            <v xml:space="preserve">Старокор Шевченко 222 СОШ-86 </v>
          </cell>
          <cell r="C6358" t="str">
            <v xml:space="preserve">Бюджет </v>
          </cell>
          <cell r="D6358">
            <v>2977</v>
          </cell>
          <cell r="E6358">
            <v>0</v>
          </cell>
          <cell r="F6358">
            <v>10419.61</v>
          </cell>
          <cell r="G6358">
            <v>0.33</v>
          </cell>
          <cell r="H6358">
            <v>1.19</v>
          </cell>
          <cell r="I6358">
            <v>4.5999999999999996</v>
          </cell>
          <cell r="J6358" t="str">
            <v xml:space="preserve"> </v>
          </cell>
          <cell r="K6358">
            <v>167</v>
          </cell>
          <cell r="L6358">
            <v>0.1595</v>
          </cell>
          <cell r="M6358">
            <v>-19</v>
          </cell>
          <cell r="N6358">
            <v>18</v>
          </cell>
          <cell r="O6358">
            <v>1</v>
          </cell>
          <cell r="P6358">
            <v>232.86699999999999</v>
          </cell>
          <cell r="Q6358">
            <v>0</v>
          </cell>
          <cell r="R6358">
            <v>232.86699999999999</v>
          </cell>
        </row>
        <row r="6359">
          <cell r="A6359" t="str">
            <v xml:space="preserve">Итого по котельной </v>
          </cell>
          <cell r="B6359" t="str">
            <v xml:space="preserve">собственное ---------------------------- </v>
          </cell>
          <cell r="C6359" t="str">
            <v xml:space="preserve">По всем группам </v>
          </cell>
          <cell r="D6359">
            <v>2977</v>
          </cell>
          <cell r="E6359">
            <v>0</v>
          </cell>
          <cell r="F6359">
            <v>10419.61</v>
          </cell>
          <cell r="H6359">
            <v>1.19</v>
          </cell>
          <cell r="L6359">
            <v>0.1595</v>
          </cell>
          <cell r="P6359">
            <v>232.86699999999999</v>
          </cell>
          <cell r="Q6359">
            <v>0</v>
          </cell>
          <cell r="R6359">
            <v>232.86699999999999</v>
          </cell>
        </row>
        <row r="6360">
          <cell r="A6360" t="str">
            <v xml:space="preserve"> </v>
          </cell>
          <cell r="B6360" t="str">
            <v xml:space="preserve"> </v>
          </cell>
          <cell r="C6360" t="str">
            <v xml:space="preserve">Бюджет </v>
          </cell>
          <cell r="D6360">
            <v>2977</v>
          </cell>
          <cell r="E6360">
            <v>0</v>
          </cell>
          <cell r="F6360">
            <v>10419.61</v>
          </cell>
          <cell r="H6360">
            <v>1.19</v>
          </cell>
          <cell r="L6360">
            <v>0.1595</v>
          </cell>
          <cell r="P6360">
            <v>232.86699999999999</v>
          </cell>
          <cell r="Q6360">
            <v>0</v>
          </cell>
          <cell r="R6360">
            <v>232.86699999999999</v>
          </cell>
        </row>
        <row r="6361">
          <cell r="A6361" t="str">
            <v xml:space="preserve">Южная 11 </v>
          </cell>
          <cell r="B6361" t="str">
            <v xml:space="preserve">Песчанная 5 ж/д </v>
          </cell>
          <cell r="C6361" t="str">
            <v xml:space="preserve">Население </v>
          </cell>
          <cell r="D6361">
            <v>455.3</v>
          </cell>
          <cell r="E6361">
            <v>2093</v>
          </cell>
          <cell r="F6361">
            <v>2093</v>
          </cell>
          <cell r="G6361">
            <v>0.44814000000000004</v>
          </cell>
          <cell r="H6361">
            <v>1.19</v>
          </cell>
          <cell r="I6361">
            <v>4.5999999999999996</v>
          </cell>
          <cell r="J6361" t="str">
            <v xml:space="preserve">2 </v>
          </cell>
          <cell r="K6361">
            <v>167</v>
          </cell>
          <cell r="L6361">
            <v>4.3577999999999999E-2</v>
          </cell>
          <cell r="M6361">
            <v>-19</v>
          </cell>
          <cell r="N6361">
            <v>18</v>
          </cell>
          <cell r="O6361">
            <v>1</v>
          </cell>
          <cell r="P6361">
            <v>63.622</v>
          </cell>
          <cell r="Q6361">
            <v>60.404000000000003</v>
          </cell>
          <cell r="R6361">
            <v>60.404000000000003</v>
          </cell>
        </row>
        <row r="6362">
          <cell r="A6362" t="str">
            <v xml:space="preserve">Южная 11 </v>
          </cell>
          <cell r="B6362" t="str">
            <v xml:space="preserve">Захарова 31 Маг </v>
          </cell>
          <cell r="C6362" t="str">
            <v xml:space="preserve">Прочие </v>
          </cell>
          <cell r="D6362">
            <v>120.3</v>
          </cell>
          <cell r="E6362">
            <v>0</v>
          </cell>
          <cell r="F6362">
            <v>456.3</v>
          </cell>
          <cell r="G6362">
            <v>0.41</v>
          </cell>
          <cell r="H6362">
            <v>1.19</v>
          </cell>
          <cell r="I6362">
            <v>4.5999999999999996</v>
          </cell>
          <cell r="J6362" t="str">
            <v xml:space="preserve"> </v>
          </cell>
          <cell r="K6362">
            <v>167</v>
          </cell>
          <cell r="L6362">
            <v>7.8969999999999995E-3</v>
          </cell>
          <cell r="M6362">
            <v>-19</v>
          </cell>
          <cell r="N6362">
            <v>15</v>
          </cell>
          <cell r="O6362">
            <v>1</v>
          </cell>
          <cell r="P6362">
            <v>9.7539999999999996</v>
          </cell>
          <cell r="Q6362">
            <v>0</v>
          </cell>
          <cell r="R6362">
            <v>9.7539999999999996</v>
          </cell>
        </row>
        <row r="6363">
          <cell r="A6363" t="str">
            <v xml:space="preserve">Южная 11 </v>
          </cell>
          <cell r="B6363" t="str">
            <v xml:space="preserve">Захарова 31 Офис </v>
          </cell>
          <cell r="C6363" t="str">
            <v xml:space="preserve">Прочие </v>
          </cell>
          <cell r="D6363">
            <v>54.5</v>
          </cell>
          <cell r="E6363">
            <v>0</v>
          </cell>
          <cell r="F6363">
            <v>223.01</v>
          </cell>
          <cell r="G6363">
            <v>0.41</v>
          </cell>
          <cell r="H6363">
            <v>1.19</v>
          </cell>
          <cell r="I6363">
            <v>4.5999999999999996</v>
          </cell>
          <cell r="J6363" t="str">
            <v xml:space="preserve"> </v>
          </cell>
          <cell r="K6363">
            <v>167</v>
          </cell>
          <cell r="L6363">
            <v>4.2000000000000006E-3</v>
          </cell>
          <cell r="M6363">
            <v>-19</v>
          </cell>
          <cell r="N6363">
            <v>18</v>
          </cell>
          <cell r="O6363">
            <v>1</v>
          </cell>
          <cell r="P6363">
            <v>6.1310000000000002</v>
          </cell>
          <cell r="Q6363">
            <v>0</v>
          </cell>
          <cell r="R6363">
            <v>6.1310000000000002</v>
          </cell>
        </row>
        <row r="6364">
          <cell r="A6364" t="str">
            <v xml:space="preserve">Южная 11 </v>
          </cell>
          <cell r="B6364" t="str">
            <v xml:space="preserve">Захарова 31 Маг </v>
          </cell>
          <cell r="C6364" t="str">
            <v xml:space="preserve">Прочие </v>
          </cell>
          <cell r="D6364">
            <v>48.12</v>
          </cell>
          <cell r="E6364">
            <v>0</v>
          </cell>
          <cell r="F6364">
            <v>187.8</v>
          </cell>
          <cell r="G6364">
            <v>0.41</v>
          </cell>
          <cell r="H6364">
            <v>1.19</v>
          </cell>
          <cell r="I6364">
            <v>4.5999999999999996</v>
          </cell>
          <cell r="J6364" t="str">
            <v xml:space="preserve"> </v>
          </cell>
          <cell r="K6364">
            <v>167</v>
          </cell>
          <cell r="L6364">
            <v>3.2500000000000003E-3</v>
          </cell>
          <cell r="M6364">
            <v>-19</v>
          </cell>
          <cell r="N6364">
            <v>15</v>
          </cell>
          <cell r="O6364">
            <v>1</v>
          </cell>
          <cell r="P6364">
            <v>4.0129999999999999</v>
          </cell>
          <cell r="Q6364">
            <v>0</v>
          </cell>
          <cell r="R6364">
            <v>4.0129999999999999</v>
          </cell>
        </row>
        <row r="6365">
          <cell r="A6365" t="str">
            <v xml:space="preserve">Южная 11 </v>
          </cell>
          <cell r="B6365" t="str">
            <v xml:space="preserve">Южная 15 офис </v>
          </cell>
          <cell r="C6365" t="str">
            <v xml:space="preserve">Прочие </v>
          </cell>
          <cell r="D6365">
            <v>278.52</v>
          </cell>
          <cell r="E6365">
            <v>0</v>
          </cell>
          <cell r="F6365">
            <v>1253.3599999999999</v>
          </cell>
          <cell r="G6365">
            <v>0.43</v>
          </cell>
          <cell r="H6365">
            <v>1.19</v>
          </cell>
          <cell r="I6365">
            <v>4.5999999999999996</v>
          </cell>
          <cell r="J6365" t="str">
            <v xml:space="preserve"> </v>
          </cell>
          <cell r="K6365">
            <v>167</v>
          </cell>
          <cell r="L6365">
            <v>2.5000000000000001E-2</v>
          </cell>
          <cell r="M6365">
            <v>-19</v>
          </cell>
          <cell r="N6365">
            <v>18</v>
          </cell>
          <cell r="O6365">
            <v>1</v>
          </cell>
          <cell r="P6365">
            <v>36.500999999999998</v>
          </cell>
          <cell r="Q6365">
            <v>0</v>
          </cell>
          <cell r="R6365">
            <v>36.500999999999998</v>
          </cell>
        </row>
        <row r="6366">
          <cell r="A6366" t="str">
            <v xml:space="preserve">Южная 11 </v>
          </cell>
          <cell r="B6366" t="str">
            <v xml:space="preserve">Захарова 29/1 </v>
          </cell>
          <cell r="C6366" t="str">
            <v xml:space="preserve">Прочие </v>
          </cell>
          <cell r="D6366">
            <v>148.6</v>
          </cell>
          <cell r="E6366">
            <v>0</v>
          </cell>
          <cell r="F6366">
            <v>520.1</v>
          </cell>
          <cell r="G6366">
            <v>0.57999999999999996</v>
          </cell>
          <cell r="H6366">
            <v>1.19</v>
          </cell>
          <cell r="I6366">
            <v>4.5999999999999996</v>
          </cell>
          <cell r="J6366" t="str">
            <v xml:space="preserve"> </v>
          </cell>
          <cell r="K6366">
            <v>167</v>
          </cell>
          <cell r="L6366">
            <v>1.3993E-2</v>
          </cell>
          <cell r="M6366">
            <v>-19</v>
          </cell>
          <cell r="N6366">
            <v>18</v>
          </cell>
          <cell r="O6366">
            <v>1</v>
          </cell>
          <cell r="P6366">
            <v>20.428999999999998</v>
          </cell>
          <cell r="Q6366">
            <v>0</v>
          </cell>
          <cell r="R6366">
            <v>20.428999999999998</v>
          </cell>
        </row>
        <row r="6367">
          <cell r="A6367" t="str">
            <v xml:space="preserve">Южная 11 </v>
          </cell>
          <cell r="B6367" t="str">
            <v xml:space="preserve">Заводская 7 </v>
          </cell>
          <cell r="C6367" t="str">
            <v xml:space="preserve">Жилзаказчик </v>
          </cell>
          <cell r="D6367">
            <v>2698.5</v>
          </cell>
          <cell r="E6367">
            <v>10774</v>
          </cell>
          <cell r="F6367">
            <v>10768.97</v>
          </cell>
          <cell r="G6367">
            <v>0.38</v>
          </cell>
          <cell r="H6367">
            <v>1.19</v>
          </cell>
          <cell r="I6367">
            <v>4.5999999999999996</v>
          </cell>
          <cell r="J6367" t="str">
            <v xml:space="preserve">5 </v>
          </cell>
          <cell r="K6367">
            <v>167</v>
          </cell>
          <cell r="L6367">
            <v>0.19082399999999999</v>
          </cell>
          <cell r="M6367">
            <v>-19</v>
          </cell>
          <cell r="N6367">
            <v>18</v>
          </cell>
          <cell r="O6367">
            <v>1</v>
          </cell>
          <cell r="P6367">
            <v>278.59699999999998</v>
          </cell>
          <cell r="Q6367">
            <v>268.50900000000001</v>
          </cell>
          <cell r="R6367">
            <v>268.50900000000001</v>
          </cell>
        </row>
        <row r="6368">
          <cell r="A6368" t="str">
            <v xml:space="preserve">Южная 11 </v>
          </cell>
          <cell r="B6368" t="str">
            <v xml:space="preserve">Захарова 31 </v>
          </cell>
          <cell r="C6368" t="str">
            <v xml:space="preserve">Жилзаказчик </v>
          </cell>
          <cell r="D6368">
            <v>1488.2</v>
          </cell>
          <cell r="E6368">
            <v>9495</v>
          </cell>
          <cell r="F6368">
            <v>7667.46</v>
          </cell>
          <cell r="G6368">
            <v>0.41</v>
          </cell>
          <cell r="H6368">
            <v>1.19</v>
          </cell>
          <cell r="I6368">
            <v>4.5999999999999996</v>
          </cell>
          <cell r="J6368" t="str">
            <v xml:space="preserve">3 </v>
          </cell>
          <cell r="K6368">
            <v>167</v>
          </cell>
          <cell r="L6368">
            <v>0.144402</v>
          </cell>
          <cell r="M6368">
            <v>-19</v>
          </cell>
          <cell r="N6368">
            <v>18</v>
          </cell>
          <cell r="O6368">
            <v>1</v>
          </cell>
          <cell r="P6368">
            <v>210.82400000000001</v>
          </cell>
          <cell r="Q6368">
            <v>197.44200000000001</v>
          </cell>
          <cell r="R6368">
            <v>197.44200000000001</v>
          </cell>
        </row>
        <row r="6369">
          <cell r="A6369" t="str">
            <v xml:space="preserve">Южная 11 </v>
          </cell>
          <cell r="B6369" t="str">
            <v xml:space="preserve">Песчаная 2/4 </v>
          </cell>
          <cell r="C6369" t="str">
            <v xml:space="preserve">Жилзаказчик </v>
          </cell>
          <cell r="D6369">
            <v>416.1</v>
          </cell>
          <cell r="E6369">
            <v>1884</v>
          </cell>
          <cell r="F6369">
            <v>1882</v>
          </cell>
          <cell r="G6369">
            <v>0.45</v>
          </cell>
          <cell r="H6369">
            <v>1.19</v>
          </cell>
          <cell r="I6369">
            <v>4.5999999999999996</v>
          </cell>
          <cell r="J6369" t="str">
            <v xml:space="preserve">2 </v>
          </cell>
          <cell r="K6369">
            <v>167</v>
          </cell>
          <cell r="L6369">
            <v>3.9633999999999996E-2</v>
          </cell>
          <cell r="M6369">
            <v>-19</v>
          </cell>
          <cell r="N6369">
            <v>18</v>
          </cell>
          <cell r="O6369">
            <v>1</v>
          </cell>
          <cell r="P6369">
            <v>57.863999999999997</v>
          </cell>
          <cell r="Q6369">
            <v>55.203000000000003</v>
          </cell>
          <cell r="R6369">
            <v>55.203000000000003</v>
          </cell>
        </row>
        <row r="6370">
          <cell r="A6370" t="str">
            <v xml:space="preserve">Южная 11 </v>
          </cell>
          <cell r="B6370" t="str">
            <v xml:space="preserve">Песчаная 4 </v>
          </cell>
          <cell r="C6370" t="str">
            <v xml:space="preserve">Жилзаказчик </v>
          </cell>
          <cell r="D6370">
            <v>429.9</v>
          </cell>
          <cell r="E6370">
            <v>1749</v>
          </cell>
          <cell r="F6370">
            <v>1747</v>
          </cell>
          <cell r="G6370">
            <v>0.46</v>
          </cell>
          <cell r="H6370">
            <v>1.19</v>
          </cell>
          <cell r="I6370">
            <v>4.5999999999999996</v>
          </cell>
          <cell r="J6370" t="str">
            <v xml:space="preserve">2 </v>
          </cell>
          <cell r="K6370">
            <v>167</v>
          </cell>
          <cell r="L6370">
            <v>3.7114999999999995E-2</v>
          </cell>
          <cell r="M6370">
            <v>-19</v>
          </cell>
          <cell r="N6370">
            <v>18</v>
          </cell>
          <cell r="O6370">
            <v>1</v>
          </cell>
          <cell r="P6370">
            <v>54.186999999999998</v>
          </cell>
          <cell r="Q6370">
            <v>57.036999999999999</v>
          </cell>
          <cell r="R6370">
            <v>57.036999999999999</v>
          </cell>
        </row>
        <row r="6371">
          <cell r="A6371" t="str">
            <v xml:space="preserve">Южная 11 </v>
          </cell>
          <cell r="B6371" t="str">
            <v xml:space="preserve">Песчаная 6 </v>
          </cell>
          <cell r="C6371" t="str">
            <v xml:space="preserve">Жилзаказчик </v>
          </cell>
          <cell r="D6371">
            <v>412.1</v>
          </cell>
          <cell r="E6371">
            <v>1773</v>
          </cell>
          <cell r="F6371">
            <v>1771</v>
          </cell>
          <cell r="G6371">
            <v>0.55000000000000004</v>
          </cell>
          <cell r="H6371">
            <v>1.19</v>
          </cell>
          <cell r="I6371">
            <v>4.5999999999999996</v>
          </cell>
          <cell r="J6371" t="str">
            <v xml:space="preserve">2 </v>
          </cell>
          <cell r="K6371">
            <v>167</v>
          </cell>
          <cell r="L6371">
            <v>4.4771999999999999E-2</v>
          </cell>
          <cell r="M6371">
            <v>-19</v>
          </cell>
          <cell r="N6371">
            <v>18</v>
          </cell>
          <cell r="O6371">
            <v>1</v>
          </cell>
          <cell r="P6371">
            <v>65.367000000000004</v>
          </cell>
          <cell r="Q6371">
            <v>54.670999999999999</v>
          </cell>
          <cell r="R6371">
            <v>54.670999999999999</v>
          </cell>
        </row>
        <row r="6372">
          <cell r="A6372" t="str">
            <v xml:space="preserve">Южная 11 </v>
          </cell>
          <cell r="B6372" t="str">
            <v xml:space="preserve">Песчаная 8 </v>
          </cell>
          <cell r="C6372" t="str">
            <v xml:space="preserve">Жилзаказчик </v>
          </cell>
          <cell r="D6372">
            <v>410.1</v>
          </cell>
          <cell r="E6372">
            <v>1733</v>
          </cell>
          <cell r="F6372">
            <v>1731</v>
          </cell>
          <cell r="G6372">
            <v>0.55000000000000004</v>
          </cell>
          <cell r="H6372">
            <v>1.19</v>
          </cell>
          <cell r="I6372">
            <v>4.5999999999999996</v>
          </cell>
          <cell r="J6372" t="str">
            <v xml:space="preserve">2 </v>
          </cell>
          <cell r="K6372">
            <v>167</v>
          </cell>
          <cell r="L6372">
            <v>4.4001999999999999E-2</v>
          </cell>
          <cell r="M6372">
            <v>-19</v>
          </cell>
          <cell r="N6372">
            <v>18</v>
          </cell>
          <cell r="O6372">
            <v>1</v>
          </cell>
          <cell r="P6372">
            <v>64.242000000000004</v>
          </cell>
          <cell r="Q6372">
            <v>54.405999999999999</v>
          </cell>
          <cell r="R6372">
            <v>54.405999999999999</v>
          </cell>
        </row>
        <row r="6373">
          <cell r="A6373" t="str">
            <v xml:space="preserve">Южная 11 </v>
          </cell>
          <cell r="B6373" t="str">
            <v xml:space="preserve">Песчаный пр 2 </v>
          </cell>
          <cell r="C6373" t="str">
            <v xml:space="preserve">Жилзаказчик </v>
          </cell>
          <cell r="D6373">
            <v>415</v>
          </cell>
          <cell r="E6373">
            <v>1891</v>
          </cell>
          <cell r="F6373">
            <v>1889</v>
          </cell>
          <cell r="G6373">
            <v>0.45</v>
          </cell>
          <cell r="H6373">
            <v>1.19</v>
          </cell>
          <cell r="I6373">
            <v>4.5999999999999996</v>
          </cell>
          <cell r="J6373" t="str">
            <v xml:space="preserve">2 </v>
          </cell>
          <cell r="K6373">
            <v>167</v>
          </cell>
          <cell r="L6373">
            <v>3.9781999999999998E-2</v>
          </cell>
          <cell r="M6373">
            <v>-19</v>
          </cell>
          <cell r="N6373">
            <v>18</v>
          </cell>
          <cell r="O6373">
            <v>1</v>
          </cell>
          <cell r="P6373">
            <v>58.081000000000003</v>
          </cell>
          <cell r="Q6373">
            <v>55.058</v>
          </cell>
          <cell r="R6373">
            <v>55.058</v>
          </cell>
        </row>
        <row r="6374">
          <cell r="A6374" t="str">
            <v xml:space="preserve">Южная 11 </v>
          </cell>
          <cell r="B6374" t="str">
            <v xml:space="preserve">Станкостроительная 3 </v>
          </cell>
          <cell r="C6374" t="str">
            <v xml:space="preserve">Жилзаказчик </v>
          </cell>
          <cell r="D6374">
            <v>512.5</v>
          </cell>
          <cell r="E6374">
            <v>2370</v>
          </cell>
          <cell r="F6374">
            <v>2368</v>
          </cell>
          <cell r="G6374">
            <v>0.44</v>
          </cell>
          <cell r="H6374">
            <v>1.19</v>
          </cell>
          <cell r="I6374">
            <v>4.5999999999999996</v>
          </cell>
          <cell r="J6374" t="str">
            <v xml:space="preserve">2 </v>
          </cell>
          <cell r="K6374">
            <v>167</v>
          </cell>
          <cell r="L6374">
            <v>4.8660999999999996E-2</v>
          </cell>
          <cell r="M6374">
            <v>-19</v>
          </cell>
          <cell r="N6374">
            <v>18</v>
          </cell>
          <cell r="O6374">
            <v>1</v>
          </cell>
          <cell r="P6374">
            <v>71.045000000000002</v>
          </cell>
          <cell r="Q6374">
            <v>67.994</v>
          </cell>
          <cell r="R6374">
            <v>67.994</v>
          </cell>
        </row>
        <row r="6375">
          <cell r="A6375" t="str">
            <v xml:space="preserve">Южная 11 </v>
          </cell>
          <cell r="B6375" t="str">
            <v xml:space="preserve">Станкостроительная 5 </v>
          </cell>
          <cell r="C6375" t="str">
            <v xml:space="preserve">Жилзаказчик </v>
          </cell>
          <cell r="D6375">
            <v>4475.8999999999996</v>
          </cell>
          <cell r="E6375">
            <v>17655</v>
          </cell>
          <cell r="F6375">
            <v>17650</v>
          </cell>
          <cell r="G6375">
            <v>0.37</v>
          </cell>
          <cell r="H6375">
            <v>1.19</v>
          </cell>
          <cell r="I6375">
            <v>4.5999999999999996</v>
          </cell>
          <cell r="J6375" t="str">
            <v xml:space="preserve">5 </v>
          </cell>
          <cell r="K6375">
            <v>167</v>
          </cell>
          <cell r="L6375">
            <v>0.30293000000000003</v>
          </cell>
          <cell r="M6375">
            <v>-19</v>
          </cell>
          <cell r="N6375">
            <v>18</v>
          </cell>
          <cell r="O6375">
            <v>1</v>
          </cell>
          <cell r="P6375">
            <v>442.27199999999999</v>
          </cell>
          <cell r="Q6375">
            <v>445.36599999999999</v>
          </cell>
          <cell r="R6375">
            <v>445.36599999999999</v>
          </cell>
        </row>
        <row r="6376">
          <cell r="A6376" t="str">
            <v xml:space="preserve">Южная 11 </v>
          </cell>
          <cell r="B6376" t="str">
            <v xml:space="preserve">Южная 11 </v>
          </cell>
          <cell r="C6376" t="str">
            <v xml:space="preserve">Жилзаказчик </v>
          </cell>
          <cell r="D6376">
            <v>429.2</v>
          </cell>
          <cell r="E6376">
            <v>1746</v>
          </cell>
          <cell r="F6376">
            <v>1744</v>
          </cell>
          <cell r="G6376">
            <v>0.55000000000000004</v>
          </cell>
          <cell r="H6376">
            <v>1.19</v>
          </cell>
          <cell r="I6376">
            <v>4.5999999999999996</v>
          </cell>
          <cell r="J6376" t="str">
            <v xml:space="preserve">2 </v>
          </cell>
          <cell r="K6376">
            <v>167</v>
          </cell>
          <cell r="L6376">
            <v>4.4252E-2</v>
          </cell>
          <cell r="M6376">
            <v>-19</v>
          </cell>
          <cell r="N6376">
            <v>18</v>
          </cell>
          <cell r="O6376">
            <v>1</v>
          </cell>
          <cell r="P6376">
            <v>64.606999999999999</v>
          </cell>
          <cell r="Q6376">
            <v>56.942999999999998</v>
          </cell>
          <cell r="R6376">
            <v>56.942999999999998</v>
          </cell>
        </row>
        <row r="6377">
          <cell r="A6377" t="str">
            <v xml:space="preserve">Южная 11 </v>
          </cell>
          <cell r="B6377" t="str">
            <v xml:space="preserve">Южная 12 </v>
          </cell>
          <cell r="C6377" t="str">
            <v xml:space="preserve">Жилзаказчик </v>
          </cell>
          <cell r="D6377">
            <v>662</v>
          </cell>
          <cell r="E6377">
            <v>3240</v>
          </cell>
          <cell r="F6377">
            <v>3238</v>
          </cell>
          <cell r="G6377">
            <v>0.49</v>
          </cell>
          <cell r="H6377">
            <v>1.19</v>
          </cell>
          <cell r="I6377">
            <v>4.5999999999999996</v>
          </cell>
          <cell r="J6377" t="str">
            <v xml:space="preserve">2 </v>
          </cell>
          <cell r="K6377">
            <v>167</v>
          </cell>
          <cell r="L6377">
            <v>7.3673000000000002E-2</v>
          </cell>
          <cell r="M6377">
            <v>-19</v>
          </cell>
          <cell r="N6377">
            <v>18</v>
          </cell>
          <cell r="O6377">
            <v>1</v>
          </cell>
          <cell r="P6377">
            <v>107.56100000000001</v>
          </cell>
          <cell r="Q6377">
            <v>87.828999999999994</v>
          </cell>
          <cell r="R6377">
            <v>87.828999999999994</v>
          </cell>
        </row>
        <row r="6378">
          <cell r="A6378" t="str">
            <v xml:space="preserve">Южная 11 </v>
          </cell>
          <cell r="B6378" t="str">
            <v xml:space="preserve">Южная 14 </v>
          </cell>
          <cell r="C6378" t="str">
            <v xml:space="preserve">Жилзаказчик </v>
          </cell>
          <cell r="D6378">
            <v>658.3</v>
          </cell>
          <cell r="E6378">
            <v>2989</v>
          </cell>
          <cell r="F6378">
            <v>2987</v>
          </cell>
          <cell r="G6378">
            <v>0.5</v>
          </cell>
          <cell r="H6378">
            <v>1.19</v>
          </cell>
          <cell r="I6378">
            <v>4.5999999999999996</v>
          </cell>
          <cell r="J6378" t="str">
            <v xml:space="preserve">2 </v>
          </cell>
          <cell r="K6378">
            <v>167</v>
          </cell>
          <cell r="L6378">
            <v>6.9278999999999993E-2</v>
          </cell>
          <cell r="M6378">
            <v>-19</v>
          </cell>
          <cell r="N6378">
            <v>18</v>
          </cell>
          <cell r="O6378">
            <v>1</v>
          </cell>
          <cell r="P6378">
            <v>101.14700000000001</v>
          </cell>
          <cell r="Q6378">
            <v>87.335999999999999</v>
          </cell>
          <cell r="R6378">
            <v>87.335999999999999</v>
          </cell>
        </row>
        <row r="6379">
          <cell r="A6379" t="str">
            <v xml:space="preserve">Южная 11 </v>
          </cell>
          <cell r="B6379" t="str">
            <v xml:space="preserve">Южная 19 </v>
          </cell>
          <cell r="C6379" t="str">
            <v xml:space="preserve">Жилзаказчик </v>
          </cell>
          <cell r="D6379">
            <v>2698.5</v>
          </cell>
          <cell r="E6379">
            <v>10547</v>
          </cell>
          <cell r="F6379">
            <v>10542</v>
          </cell>
          <cell r="G6379">
            <v>0.39</v>
          </cell>
          <cell r="H6379">
            <v>1.19</v>
          </cell>
          <cell r="I6379">
            <v>4.5999999999999996</v>
          </cell>
          <cell r="J6379" t="str">
            <v xml:space="preserve">5 </v>
          </cell>
          <cell r="K6379">
            <v>167</v>
          </cell>
          <cell r="L6379">
            <v>0.18826899999999999</v>
          </cell>
          <cell r="M6379">
            <v>-19</v>
          </cell>
          <cell r="N6379">
            <v>18</v>
          </cell>
          <cell r="O6379">
            <v>1</v>
          </cell>
          <cell r="P6379">
            <v>274.87</v>
          </cell>
          <cell r="Q6379">
            <v>268.50900000000001</v>
          </cell>
          <cell r="R6379">
            <v>268.50900000000001</v>
          </cell>
        </row>
        <row r="6380">
          <cell r="A6380" t="str">
            <v xml:space="preserve">Южная 11 </v>
          </cell>
          <cell r="B6380" t="str">
            <v xml:space="preserve">Южная 24 </v>
          </cell>
          <cell r="C6380" t="str">
            <v xml:space="preserve">Жилзаказчик </v>
          </cell>
          <cell r="D6380">
            <v>1499.1</v>
          </cell>
          <cell r="E6380">
            <v>5645</v>
          </cell>
          <cell r="F6380">
            <v>5641</v>
          </cell>
          <cell r="G6380">
            <v>0.44</v>
          </cell>
          <cell r="H6380">
            <v>1.19</v>
          </cell>
          <cell r="I6380">
            <v>4.5999999999999996</v>
          </cell>
          <cell r="J6380" t="str">
            <v xml:space="preserve">4 </v>
          </cell>
          <cell r="K6380">
            <v>167</v>
          </cell>
          <cell r="L6380">
            <v>0.11440099999999999</v>
          </cell>
          <cell r="M6380">
            <v>-19</v>
          </cell>
          <cell r="N6380">
            <v>18</v>
          </cell>
          <cell r="O6380">
            <v>1</v>
          </cell>
          <cell r="P6380">
            <v>167.02199999999999</v>
          </cell>
          <cell r="Q6380">
            <v>198.88499999999999</v>
          </cell>
          <cell r="R6380">
            <v>198.88499999999999</v>
          </cell>
        </row>
        <row r="6381">
          <cell r="A6381" t="str">
            <v xml:space="preserve">Южная 11 </v>
          </cell>
          <cell r="B6381" t="str">
            <v xml:space="preserve">Южная 15 АД.ЗД. </v>
          </cell>
          <cell r="C6381" t="str">
            <v xml:space="preserve">Бюджет </v>
          </cell>
          <cell r="D6381">
            <v>329.45</v>
          </cell>
          <cell r="E6381">
            <v>0</v>
          </cell>
          <cell r="F6381">
            <v>1153.0999999999999</v>
          </cell>
          <cell r="G6381">
            <v>0.43</v>
          </cell>
          <cell r="H6381">
            <v>1.19</v>
          </cell>
          <cell r="I6381">
            <v>4.5999999999999996</v>
          </cell>
          <cell r="J6381" t="str">
            <v xml:space="preserve"> </v>
          </cell>
          <cell r="K6381">
            <v>167</v>
          </cell>
          <cell r="L6381">
            <v>2.3E-2</v>
          </cell>
          <cell r="M6381">
            <v>-19</v>
          </cell>
          <cell r="N6381">
            <v>18</v>
          </cell>
          <cell r="O6381">
            <v>1</v>
          </cell>
          <cell r="P6381">
            <v>33.581000000000003</v>
          </cell>
          <cell r="Q6381">
            <v>0</v>
          </cell>
          <cell r="R6381">
            <v>33.581000000000003</v>
          </cell>
        </row>
        <row r="6382">
          <cell r="A6382" t="str">
            <v xml:space="preserve">Южная 11 </v>
          </cell>
          <cell r="B6382" t="str">
            <v xml:space="preserve">Южная 18 маг-н </v>
          </cell>
          <cell r="C6382" t="str">
            <v xml:space="preserve">Прочие </v>
          </cell>
          <cell r="D6382">
            <v>83.85</v>
          </cell>
          <cell r="E6382">
            <v>0</v>
          </cell>
          <cell r="F6382">
            <v>293.49</v>
          </cell>
          <cell r="G6382">
            <v>0.57000000000000006</v>
          </cell>
          <cell r="H6382">
            <v>1.19</v>
          </cell>
          <cell r="I6382">
            <v>4.5999999999999996</v>
          </cell>
          <cell r="J6382" t="str">
            <v xml:space="preserve"> </v>
          </cell>
          <cell r="K6382">
            <v>167</v>
          </cell>
          <cell r="L6382">
            <v>7.7600000000000004E-3</v>
          </cell>
          <cell r="M6382">
            <v>-19</v>
          </cell>
          <cell r="N6382">
            <v>18</v>
          </cell>
          <cell r="O6382">
            <v>1</v>
          </cell>
          <cell r="P6382">
            <v>11.329000000000001</v>
          </cell>
          <cell r="Q6382">
            <v>0</v>
          </cell>
          <cell r="R6382">
            <v>11.329000000000001</v>
          </cell>
        </row>
        <row r="6383">
          <cell r="A6383" t="str">
            <v xml:space="preserve">Итого по котельной </v>
          </cell>
          <cell r="B6383" t="str">
            <v xml:space="preserve">собственное ---------------------------- </v>
          </cell>
          <cell r="C6383" t="str">
            <v xml:space="preserve">По всем группам </v>
          </cell>
          <cell r="D6383">
            <v>18724.039999999997</v>
          </cell>
          <cell r="E6383">
            <v>75584</v>
          </cell>
          <cell r="F6383">
            <v>77806.59</v>
          </cell>
          <cell r="H6383">
            <v>1.19</v>
          </cell>
          <cell r="L6383">
            <v>1.5106739999999999</v>
          </cell>
          <cell r="P6383">
            <v>2203.0459999999998</v>
          </cell>
          <cell r="Q6383">
            <v>2015.5920000000001</v>
          </cell>
          <cell r="R6383">
            <v>2137.3300000000004</v>
          </cell>
        </row>
        <row r="6384">
          <cell r="A6384" t="str">
            <v xml:space="preserve"> </v>
          </cell>
          <cell r="B6384" t="str">
            <v xml:space="preserve"> </v>
          </cell>
          <cell r="C6384" t="str">
            <v xml:space="preserve">Бюджет </v>
          </cell>
          <cell r="D6384">
            <v>329.45</v>
          </cell>
          <cell r="E6384">
            <v>0</v>
          </cell>
          <cell r="F6384">
            <v>1153.0999999999999</v>
          </cell>
          <cell r="H6384">
            <v>1.19</v>
          </cell>
          <cell r="L6384">
            <v>2.3E-2</v>
          </cell>
          <cell r="P6384">
            <v>33.581000000000003</v>
          </cell>
          <cell r="Q6384">
            <v>0</v>
          </cell>
          <cell r="R6384">
            <v>33.581000000000003</v>
          </cell>
        </row>
        <row r="6385">
          <cell r="A6385" t="str">
            <v xml:space="preserve"> </v>
          </cell>
          <cell r="B6385" t="str">
            <v xml:space="preserve"> </v>
          </cell>
          <cell r="C6385" t="str">
            <v xml:space="preserve">"Население" в т.ч. "Жилзаказчик" </v>
          </cell>
          <cell r="D6385">
            <v>17660.699999999997</v>
          </cell>
          <cell r="E6385">
            <v>75584</v>
          </cell>
          <cell r="F6385">
            <v>73719.429999999993</v>
          </cell>
          <cell r="H6385">
            <v>1.19</v>
          </cell>
          <cell r="L6385">
            <v>1.4255739999999999</v>
          </cell>
          <cell r="P6385">
            <v>2081.3079999999995</v>
          </cell>
          <cell r="Q6385">
            <v>2015.5920000000001</v>
          </cell>
          <cell r="R6385">
            <v>2015.5920000000001</v>
          </cell>
        </row>
        <row r="6386">
          <cell r="A6386" t="str">
            <v xml:space="preserve"> </v>
          </cell>
          <cell r="B6386" t="str">
            <v xml:space="preserve"> </v>
          </cell>
          <cell r="C6386" t="str">
            <v xml:space="preserve">Жилзаказчик </v>
          </cell>
          <cell r="D6386">
            <v>17205.399999999998</v>
          </cell>
          <cell r="E6386">
            <v>73491</v>
          </cell>
          <cell r="F6386">
            <v>71626.429999999993</v>
          </cell>
          <cell r="H6386">
            <v>1.19</v>
          </cell>
          <cell r="L6386">
            <v>1.381996</v>
          </cell>
          <cell r="P6386">
            <v>2017.6859999999997</v>
          </cell>
          <cell r="Q6386">
            <v>1955.1880000000001</v>
          </cell>
          <cell r="R6386">
            <v>1955.1880000000001</v>
          </cell>
        </row>
        <row r="6387">
          <cell r="A6387" t="str">
            <v xml:space="preserve"> </v>
          </cell>
          <cell r="B6387" t="str">
            <v xml:space="preserve"> </v>
          </cell>
          <cell r="C6387" t="str">
            <v xml:space="preserve">Прочие </v>
          </cell>
          <cell r="D6387">
            <v>733.89</v>
          </cell>
          <cell r="E6387">
            <v>0</v>
          </cell>
          <cell r="F6387">
            <v>2934.0599999999995</v>
          </cell>
          <cell r="H6387">
            <v>1.19</v>
          </cell>
          <cell r="L6387">
            <v>6.2100000000000002E-2</v>
          </cell>
          <cell r="P6387">
            <v>88.157000000000011</v>
          </cell>
          <cell r="Q6387">
            <v>0</v>
          </cell>
          <cell r="R6387">
            <v>88.157000000000011</v>
          </cell>
        </row>
        <row r="6388">
          <cell r="A6388" t="str">
            <v xml:space="preserve">Янковск.108 </v>
          </cell>
          <cell r="B6388" t="str">
            <v xml:space="preserve">Головатого 359 кв.1 </v>
          </cell>
          <cell r="C6388" t="str">
            <v xml:space="preserve">Население </v>
          </cell>
          <cell r="D6388">
            <v>34</v>
          </cell>
          <cell r="E6388">
            <v>157</v>
          </cell>
          <cell r="F6388">
            <v>156.91999999999999</v>
          </cell>
          <cell r="G6388">
            <v>0.43</v>
          </cell>
          <cell r="H6388">
            <v>1.19</v>
          </cell>
          <cell r="I6388">
            <v>4.5999999999999996</v>
          </cell>
          <cell r="J6388" t="str">
            <v xml:space="preserve">1 </v>
          </cell>
          <cell r="K6388">
            <v>167</v>
          </cell>
          <cell r="L6388">
            <v>3.1300000000000004E-3</v>
          </cell>
          <cell r="M6388">
            <v>-19</v>
          </cell>
          <cell r="N6388">
            <v>18</v>
          </cell>
          <cell r="O6388">
            <v>1</v>
          </cell>
          <cell r="P6388">
            <v>4.57</v>
          </cell>
          <cell r="Q6388">
            <v>4.5110000000000001</v>
          </cell>
          <cell r="R6388">
            <v>4.5110000000000001</v>
          </cell>
        </row>
        <row r="6389">
          <cell r="A6389" t="str">
            <v xml:space="preserve">Янковск.108 </v>
          </cell>
          <cell r="B6389" t="str">
            <v xml:space="preserve">Седина 175 </v>
          </cell>
          <cell r="C6389" t="str">
            <v xml:space="preserve">ИТП Бюджет </v>
          </cell>
          <cell r="D6389">
            <v>127.5</v>
          </cell>
          <cell r="E6389">
            <v>0</v>
          </cell>
          <cell r="F6389">
            <v>444.95</v>
          </cell>
          <cell r="G6389">
            <v>0.43</v>
          </cell>
          <cell r="H6389">
            <v>1.19</v>
          </cell>
          <cell r="I6389">
            <v>4.5999999999999996</v>
          </cell>
          <cell r="J6389" t="str">
            <v xml:space="preserve"> </v>
          </cell>
          <cell r="K6389">
            <v>167</v>
          </cell>
          <cell r="L6389">
            <v>8.8749999999999992E-3</v>
          </cell>
          <cell r="M6389">
            <v>-19</v>
          </cell>
          <cell r="N6389">
            <v>18</v>
          </cell>
          <cell r="O6389">
            <v>1</v>
          </cell>
          <cell r="P6389">
            <v>12.959</v>
          </cell>
          <cell r="Q6389">
            <v>0</v>
          </cell>
          <cell r="R6389">
            <v>12.959</v>
          </cell>
        </row>
        <row r="6390">
          <cell r="A6390" t="str">
            <v xml:space="preserve">Янковск.108 </v>
          </cell>
          <cell r="B6390" t="str">
            <v xml:space="preserve">Седина 175 </v>
          </cell>
          <cell r="C6390" t="str">
            <v xml:space="preserve">ИТП Бюджет </v>
          </cell>
          <cell r="D6390">
            <v>93.9</v>
          </cell>
          <cell r="E6390">
            <v>0</v>
          </cell>
          <cell r="F6390">
            <v>327.7</v>
          </cell>
          <cell r="G6390">
            <v>0.43</v>
          </cell>
          <cell r="H6390">
            <v>1.19</v>
          </cell>
          <cell r="I6390">
            <v>4.5999999999999996</v>
          </cell>
          <cell r="J6390" t="str">
            <v xml:space="preserve"> </v>
          </cell>
          <cell r="K6390">
            <v>167</v>
          </cell>
          <cell r="L6390">
            <v>6.5359999999999993E-3</v>
          </cell>
          <cell r="M6390">
            <v>-19</v>
          </cell>
          <cell r="N6390">
            <v>18</v>
          </cell>
          <cell r="O6390">
            <v>1</v>
          </cell>
          <cell r="P6390">
            <v>9.5419999999999998</v>
          </cell>
          <cell r="Q6390">
            <v>0</v>
          </cell>
          <cell r="R6390">
            <v>9.5419999999999998</v>
          </cell>
        </row>
        <row r="6391">
          <cell r="A6391" t="str">
            <v xml:space="preserve">Янковск.108 </v>
          </cell>
          <cell r="B6391" t="str">
            <v xml:space="preserve">Янковского 137 ДО № 8619/03 </v>
          </cell>
          <cell r="C6391" t="str">
            <v xml:space="preserve">Прочие </v>
          </cell>
          <cell r="D6391">
            <v>126.3</v>
          </cell>
          <cell r="E6391">
            <v>415</v>
          </cell>
          <cell r="F6391">
            <v>414.53</v>
          </cell>
          <cell r="G6391">
            <v>0.37</v>
          </cell>
          <cell r="H6391">
            <v>1.19</v>
          </cell>
          <cell r="I6391">
            <v>4.5999999999999996</v>
          </cell>
          <cell r="J6391" t="str">
            <v xml:space="preserve"> </v>
          </cell>
          <cell r="K6391">
            <v>167</v>
          </cell>
          <cell r="L6391">
            <v>7.1149999999999998E-3</v>
          </cell>
          <cell r="M6391">
            <v>-19</v>
          </cell>
          <cell r="N6391">
            <v>18</v>
          </cell>
          <cell r="O6391">
            <v>1</v>
          </cell>
          <cell r="P6391">
            <v>10.388</v>
          </cell>
          <cell r="Q6391">
            <v>0</v>
          </cell>
          <cell r="R6391">
            <v>10.388</v>
          </cell>
        </row>
        <row r="6392">
          <cell r="A6392" t="str">
            <v xml:space="preserve">Янковск.108 </v>
          </cell>
          <cell r="B6392" t="str">
            <v xml:space="preserve">Северная 408 магазин </v>
          </cell>
          <cell r="C6392" t="str">
            <v xml:space="preserve">Прочие </v>
          </cell>
          <cell r="D6392">
            <v>74.400000000000006</v>
          </cell>
          <cell r="E6392">
            <v>251</v>
          </cell>
          <cell r="F6392">
            <v>251.73</v>
          </cell>
          <cell r="G6392">
            <v>0.41</v>
          </cell>
          <cell r="H6392">
            <v>1.19</v>
          </cell>
          <cell r="I6392">
            <v>4.5999999999999996</v>
          </cell>
          <cell r="J6392" t="str">
            <v xml:space="preserve"> </v>
          </cell>
          <cell r="K6392">
            <v>167</v>
          </cell>
          <cell r="L6392">
            <v>4.5149999999999999E-3</v>
          </cell>
          <cell r="M6392">
            <v>-19</v>
          </cell>
          <cell r="N6392">
            <v>18</v>
          </cell>
          <cell r="O6392">
            <v>1</v>
          </cell>
          <cell r="P6392">
            <v>6.5919999999999996</v>
          </cell>
          <cell r="Q6392">
            <v>0</v>
          </cell>
          <cell r="R6392">
            <v>6.5919999999999996</v>
          </cell>
        </row>
        <row r="6393">
          <cell r="A6393" t="str">
            <v xml:space="preserve">Янковск.108 </v>
          </cell>
          <cell r="B6393" t="str">
            <v xml:space="preserve">Красная 160 АДМ ЗД </v>
          </cell>
          <cell r="C6393" t="str">
            <v xml:space="preserve">Прочие </v>
          </cell>
          <cell r="D6393">
            <v>1403.17</v>
          </cell>
          <cell r="E6393">
            <v>13089</v>
          </cell>
          <cell r="F6393">
            <v>5802.31</v>
          </cell>
          <cell r="G6393">
            <v>0.43</v>
          </cell>
          <cell r="H6393">
            <v>1.19</v>
          </cell>
          <cell r="I6393">
            <v>4.5999999999999996</v>
          </cell>
          <cell r="J6393" t="str">
            <v xml:space="preserve"> </v>
          </cell>
          <cell r="K6393">
            <v>167</v>
          </cell>
          <cell r="L6393">
            <v>0.11573499999999999</v>
          </cell>
          <cell r="M6393">
            <v>-19</v>
          </cell>
          <cell r="N6393">
            <v>18</v>
          </cell>
          <cell r="O6393">
            <v>1</v>
          </cell>
          <cell r="P6393">
            <v>168.97</v>
          </cell>
          <cell r="Q6393">
            <v>0</v>
          </cell>
          <cell r="R6393">
            <v>168.97</v>
          </cell>
        </row>
        <row r="6394">
          <cell r="A6394" t="str">
            <v xml:space="preserve">Янковск.108 </v>
          </cell>
          <cell r="B6394" t="str">
            <v xml:space="preserve">Головатого 302 офис </v>
          </cell>
          <cell r="C6394" t="str">
            <v xml:space="preserve">Прочие </v>
          </cell>
          <cell r="D6394">
            <v>86.45</v>
          </cell>
          <cell r="E6394">
            <v>0</v>
          </cell>
          <cell r="F6394">
            <v>389.04</v>
          </cell>
          <cell r="G6394">
            <v>0.43</v>
          </cell>
          <cell r="H6394">
            <v>1.19</v>
          </cell>
          <cell r="I6394">
            <v>4.5999999999999996</v>
          </cell>
          <cell r="J6394" t="str">
            <v xml:space="preserve"> </v>
          </cell>
          <cell r="K6394">
            <v>167</v>
          </cell>
          <cell r="L6394">
            <v>7.7600000000000004E-3</v>
          </cell>
          <cell r="M6394">
            <v>-19</v>
          </cell>
          <cell r="N6394">
            <v>18</v>
          </cell>
          <cell r="O6394">
            <v>1</v>
          </cell>
          <cell r="P6394">
            <v>11.329000000000001</v>
          </cell>
          <cell r="Q6394">
            <v>0</v>
          </cell>
          <cell r="R6394">
            <v>11.329000000000001</v>
          </cell>
        </row>
        <row r="6395">
          <cell r="A6395" t="str">
            <v xml:space="preserve">Янковск.108 </v>
          </cell>
          <cell r="B6395" t="str">
            <v xml:space="preserve">Головатого 302 "график клуб" </v>
          </cell>
          <cell r="C6395" t="str">
            <v xml:space="preserve">Прочие </v>
          </cell>
          <cell r="D6395">
            <v>195.74</v>
          </cell>
          <cell r="E6395">
            <v>0</v>
          </cell>
          <cell r="F6395">
            <v>833.23</v>
          </cell>
          <cell r="G6395">
            <v>0.43</v>
          </cell>
          <cell r="H6395">
            <v>1.19</v>
          </cell>
          <cell r="I6395">
            <v>4.5999999999999996</v>
          </cell>
          <cell r="J6395" t="str">
            <v xml:space="preserve"> </v>
          </cell>
          <cell r="K6395">
            <v>167</v>
          </cell>
          <cell r="L6395">
            <v>1.6620000000000003E-2</v>
          </cell>
          <cell r="M6395">
            <v>-19</v>
          </cell>
          <cell r="N6395">
            <v>18</v>
          </cell>
          <cell r="O6395">
            <v>1</v>
          </cell>
          <cell r="P6395">
            <v>24.265000000000001</v>
          </cell>
          <cell r="Q6395">
            <v>0</v>
          </cell>
          <cell r="R6395">
            <v>24.265000000000001</v>
          </cell>
        </row>
        <row r="6396">
          <cell r="A6396" t="str">
            <v xml:space="preserve">Янковск.108 </v>
          </cell>
          <cell r="B6396" t="str">
            <v xml:space="preserve">Головатого 302 офисы </v>
          </cell>
          <cell r="C6396" t="str">
            <v xml:space="preserve">Прочие </v>
          </cell>
          <cell r="D6396">
            <v>285.44</v>
          </cell>
          <cell r="E6396">
            <v>0</v>
          </cell>
          <cell r="F6396">
            <v>1284.49</v>
          </cell>
          <cell r="G6396">
            <v>0.43</v>
          </cell>
          <cell r="H6396">
            <v>1.19</v>
          </cell>
          <cell r="I6396">
            <v>4.5999999999999996</v>
          </cell>
          <cell r="J6396" t="str">
            <v xml:space="preserve">. </v>
          </cell>
          <cell r="K6396">
            <v>167</v>
          </cell>
          <cell r="L6396">
            <v>2.5620999999999998E-2</v>
          </cell>
          <cell r="M6396">
            <v>-19</v>
          </cell>
          <cell r="N6396">
            <v>18</v>
          </cell>
          <cell r="O6396">
            <v>1</v>
          </cell>
          <cell r="P6396">
            <v>37.405999999999999</v>
          </cell>
          <cell r="Q6396">
            <v>0</v>
          </cell>
          <cell r="R6396">
            <v>37.405999999999999</v>
          </cell>
        </row>
        <row r="6397">
          <cell r="A6397" t="str">
            <v xml:space="preserve">Янковск.108 </v>
          </cell>
          <cell r="B6397" t="str">
            <v xml:space="preserve">Головатого 302 ж/д </v>
          </cell>
          <cell r="C6397" t="str">
            <v xml:space="preserve">Население </v>
          </cell>
          <cell r="D6397">
            <v>10326.4</v>
          </cell>
          <cell r="E6397">
            <v>23852</v>
          </cell>
          <cell r="F6397">
            <v>23838.86</v>
          </cell>
          <cell r="G6397">
            <v>0.37</v>
          </cell>
          <cell r="H6397">
            <v>1.19</v>
          </cell>
          <cell r="I6397">
            <v>4.5999999999999996</v>
          </cell>
          <cell r="J6397" t="str">
            <v xml:space="preserve">13 </v>
          </cell>
          <cell r="K6397">
            <v>167</v>
          </cell>
          <cell r="L6397">
            <v>0.40915000000000001</v>
          </cell>
          <cell r="M6397">
            <v>-19</v>
          </cell>
          <cell r="N6397">
            <v>18</v>
          </cell>
          <cell r="O6397">
            <v>1</v>
          </cell>
          <cell r="P6397">
            <v>597.351</v>
          </cell>
          <cell r="Q6397">
            <v>1255.847</v>
          </cell>
          <cell r="R6397">
            <v>1255.847</v>
          </cell>
        </row>
        <row r="6398">
          <cell r="A6398" t="str">
            <v xml:space="preserve">Янковск.108 </v>
          </cell>
          <cell r="B6398" t="str">
            <v xml:space="preserve">Седина 175 ж/д </v>
          </cell>
          <cell r="C6398" t="str">
            <v xml:space="preserve">ИТП Население </v>
          </cell>
          <cell r="D6398">
            <v>5818.9</v>
          </cell>
          <cell r="E6398">
            <v>0</v>
          </cell>
          <cell r="F6398">
            <v>26614.05</v>
          </cell>
          <cell r="G6398">
            <v>0</v>
          </cell>
          <cell r="H6398">
            <v>1.19</v>
          </cell>
          <cell r="I6398">
            <v>4.5999999999999996</v>
          </cell>
          <cell r="J6398" t="str">
            <v xml:space="preserve">9 </v>
          </cell>
          <cell r="K6398">
            <v>167</v>
          </cell>
          <cell r="L6398">
            <v>0.46703899999999998</v>
          </cell>
          <cell r="M6398">
            <v>-19</v>
          </cell>
          <cell r="N6398">
            <v>18</v>
          </cell>
          <cell r="O6398">
            <v>1</v>
          </cell>
          <cell r="P6398">
            <v>681.86699999999996</v>
          </cell>
          <cell r="Q6398">
            <v>578.99900000000002</v>
          </cell>
          <cell r="R6398">
            <v>578.99900000000002</v>
          </cell>
        </row>
        <row r="6399">
          <cell r="A6399" t="str">
            <v xml:space="preserve">Янковск.108 </v>
          </cell>
          <cell r="B6399" t="str">
            <v xml:space="preserve">Красная 156 РЦИ </v>
          </cell>
          <cell r="C6399" t="str">
            <v xml:space="preserve">Прочие </v>
          </cell>
          <cell r="D6399">
            <v>1389</v>
          </cell>
          <cell r="E6399">
            <v>0</v>
          </cell>
          <cell r="F6399">
            <v>6250.81</v>
          </cell>
          <cell r="G6399">
            <v>0.34</v>
          </cell>
          <cell r="H6399">
            <v>1.19</v>
          </cell>
          <cell r="I6399">
            <v>4.5999999999999996</v>
          </cell>
          <cell r="J6399" t="str">
            <v xml:space="preserve"> </v>
          </cell>
          <cell r="K6399">
            <v>167</v>
          </cell>
          <cell r="L6399">
            <v>9.8584999999999992E-2</v>
          </cell>
          <cell r="M6399">
            <v>-19</v>
          </cell>
          <cell r="N6399">
            <v>18</v>
          </cell>
          <cell r="O6399">
            <v>1</v>
          </cell>
          <cell r="P6399">
            <v>143.93199999999999</v>
          </cell>
          <cell r="Q6399">
            <v>0</v>
          </cell>
          <cell r="R6399">
            <v>143.93199999999999</v>
          </cell>
        </row>
        <row r="6400">
          <cell r="A6400" t="str">
            <v xml:space="preserve">Янковск.108 </v>
          </cell>
          <cell r="B6400" t="str">
            <v xml:space="preserve">Седина 177 п/о 15 </v>
          </cell>
          <cell r="C6400" t="str">
            <v xml:space="preserve">Прочие </v>
          </cell>
          <cell r="D6400">
            <v>87.9</v>
          </cell>
          <cell r="E6400">
            <v>0</v>
          </cell>
          <cell r="F6400">
            <v>395.56</v>
          </cell>
          <cell r="G6400">
            <v>0.43</v>
          </cell>
          <cell r="H6400">
            <v>1.19</v>
          </cell>
          <cell r="I6400">
            <v>4.5999999999999996</v>
          </cell>
          <cell r="J6400" t="str">
            <v xml:space="preserve"> </v>
          </cell>
          <cell r="K6400">
            <v>167</v>
          </cell>
          <cell r="L6400">
            <v>7.8900000000000012E-3</v>
          </cell>
          <cell r="M6400">
            <v>-19</v>
          </cell>
          <cell r="N6400">
            <v>18</v>
          </cell>
          <cell r="O6400">
            <v>1</v>
          </cell>
          <cell r="P6400">
            <v>11.519</v>
          </cell>
          <cell r="Q6400">
            <v>0</v>
          </cell>
          <cell r="R6400">
            <v>11.519</v>
          </cell>
        </row>
        <row r="6401">
          <cell r="A6401" t="str">
            <v xml:space="preserve">Янковск.108 </v>
          </cell>
          <cell r="B6401" t="str">
            <v xml:space="preserve">Красная 156 ж\д </v>
          </cell>
          <cell r="C6401" t="str">
            <v xml:space="preserve">Население </v>
          </cell>
          <cell r="D6401">
            <v>8967.5</v>
          </cell>
          <cell r="E6401">
            <v>47725</v>
          </cell>
          <cell r="F6401">
            <v>44627.77</v>
          </cell>
          <cell r="G6401">
            <v>0.34</v>
          </cell>
          <cell r="H6401">
            <v>1.19</v>
          </cell>
          <cell r="I6401">
            <v>4.5999999999999996</v>
          </cell>
          <cell r="J6401" t="str">
            <v xml:space="preserve">9 </v>
          </cell>
          <cell r="K6401">
            <v>167</v>
          </cell>
          <cell r="L6401">
            <v>0.70384899999999995</v>
          </cell>
          <cell r="M6401">
            <v>-19</v>
          </cell>
          <cell r="N6401">
            <v>18</v>
          </cell>
          <cell r="O6401">
            <v>1</v>
          </cell>
          <cell r="P6401">
            <v>1027.605</v>
          </cell>
          <cell r="Q6401">
            <v>892.29600000000005</v>
          </cell>
          <cell r="R6401">
            <v>892.29600000000005</v>
          </cell>
        </row>
        <row r="6402">
          <cell r="A6402" t="str">
            <v xml:space="preserve">Янковск.108 </v>
          </cell>
          <cell r="B6402" t="str">
            <v xml:space="preserve">Красноармейская 129 Офис.маг-н </v>
          </cell>
          <cell r="C6402" t="str">
            <v xml:space="preserve">Прочие </v>
          </cell>
          <cell r="D6402">
            <v>138.5</v>
          </cell>
          <cell r="E6402">
            <v>0</v>
          </cell>
          <cell r="F6402">
            <v>589.58000000000004</v>
          </cell>
          <cell r="G6402">
            <v>0.43</v>
          </cell>
          <cell r="H6402">
            <v>1.19</v>
          </cell>
          <cell r="I6402">
            <v>4.5999999999999996</v>
          </cell>
          <cell r="J6402" t="str">
            <v xml:space="preserve"> </v>
          </cell>
          <cell r="K6402">
            <v>167</v>
          </cell>
          <cell r="L6402">
            <v>1.1760000000000001E-2</v>
          </cell>
          <cell r="M6402">
            <v>-19</v>
          </cell>
          <cell r="N6402">
            <v>18</v>
          </cell>
          <cell r="O6402">
            <v>1</v>
          </cell>
          <cell r="P6402">
            <v>17.169</v>
          </cell>
          <cell r="Q6402">
            <v>0</v>
          </cell>
          <cell r="R6402">
            <v>17.169</v>
          </cell>
        </row>
        <row r="6403">
          <cell r="A6403" t="str">
            <v xml:space="preserve">Янковск.108 </v>
          </cell>
          <cell r="B6403" t="str">
            <v xml:space="preserve">Головатого 302/Красноармейская  129 поме </v>
          </cell>
          <cell r="C6403" t="str">
            <v xml:space="preserve">Прочие </v>
          </cell>
          <cell r="D6403">
            <v>151.56</v>
          </cell>
          <cell r="E6403">
            <v>0</v>
          </cell>
          <cell r="F6403">
            <v>682.03</v>
          </cell>
          <cell r="G6403">
            <v>0.43</v>
          </cell>
          <cell r="H6403">
            <v>1.19</v>
          </cell>
          <cell r="I6403">
            <v>4.5999999999999996</v>
          </cell>
          <cell r="J6403" t="str">
            <v xml:space="preserve"> </v>
          </cell>
          <cell r="K6403">
            <v>167</v>
          </cell>
          <cell r="L6403">
            <v>1.3604E-2</v>
          </cell>
          <cell r="M6403">
            <v>-19</v>
          </cell>
          <cell r="N6403">
            <v>18</v>
          </cell>
          <cell r="O6403">
            <v>1</v>
          </cell>
          <cell r="P6403">
            <v>19.86</v>
          </cell>
          <cell r="Q6403">
            <v>0</v>
          </cell>
          <cell r="R6403">
            <v>19.86</v>
          </cell>
        </row>
        <row r="6404">
          <cell r="A6404" t="str">
            <v xml:space="preserve">Янковск.108 </v>
          </cell>
          <cell r="B6404" t="str">
            <v xml:space="preserve">Красноармейская 131/1 офис </v>
          </cell>
          <cell r="C6404" t="str">
            <v xml:space="preserve">Прочие </v>
          </cell>
          <cell r="D6404">
            <v>205.33</v>
          </cell>
          <cell r="E6404">
            <v>924</v>
          </cell>
          <cell r="F6404">
            <v>923.98</v>
          </cell>
          <cell r="G6404">
            <v>0.43</v>
          </cell>
          <cell r="H6404">
            <v>1.19</v>
          </cell>
          <cell r="I6404">
            <v>4.5999999999999996</v>
          </cell>
          <cell r="J6404" t="str">
            <v xml:space="preserve"> </v>
          </cell>
          <cell r="K6404">
            <v>167</v>
          </cell>
          <cell r="L6404">
            <v>1.8430000000000002E-2</v>
          </cell>
          <cell r="M6404">
            <v>-19</v>
          </cell>
          <cell r="N6404">
            <v>18</v>
          </cell>
          <cell r="O6404">
            <v>1</v>
          </cell>
          <cell r="P6404">
            <v>26.907</v>
          </cell>
          <cell r="Q6404">
            <v>0</v>
          </cell>
          <cell r="R6404">
            <v>26.907</v>
          </cell>
        </row>
        <row r="6405">
          <cell r="A6405" t="str">
            <v xml:space="preserve">Янковск.108 </v>
          </cell>
          <cell r="B6405" t="str">
            <v xml:space="preserve">Янковского 155 А </v>
          </cell>
          <cell r="C6405" t="str">
            <v xml:space="preserve">Население </v>
          </cell>
          <cell r="D6405">
            <v>2577.1999999999998</v>
          </cell>
          <cell r="E6405">
            <v>11745</v>
          </cell>
          <cell r="F6405">
            <v>10024.379999999999</v>
          </cell>
          <cell r="G6405">
            <v>0.4</v>
          </cell>
          <cell r="H6405">
            <v>1.19</v>
          </cell>
          <cell r="I6405">
            <v>4.5999999999999996</v>
          </cell>
          <cell r="J6405" t="str">
            <v xml:space="preserve">5 </v>
          </cell>
          <cell r="K6405">
            <v>167</v>
          </cell>
          <cell r="L6405">
            <v>0.186</v>
          </cell>
          <cell r="M6405">
            <v>-19</v>
          </cell>
          <cell r="N6405">
            <v>18</v>
          </cell>
          <cell r="O6405">
            <v>1</v>
          </cell>
          <cell r="P6405">
            <v>271.55700000000002</v>
          </cell>
          <cell r="Q6405">
            <v>256.44200000000001</v>
          </cell>
          <cell r="R6405">
            <v>256.44200000000001</v>
          </cell>
        </row>
        <row r="6406">
          <cell r="A6406" t="str">
            <v xml:space="preserve">Янковск.108 </v>
          </cell>
          <cell r="B6406" t="str">
            <v xml:space="preserve">Головатого 317 магазин </v>
          </cell>
          <cell r="C6406" t="str">
            <v xml:space="preserve">Прочие </v>
          </cell>
          <cell r="D6406">
            <v>104</v>
          </cell>
          <cell r="E6406">
            <v>0</v>
          </cell>
          <cell r="F6406">
            <v>468.18</v>
          </cell>
          <cell r="G6406">
            <v>0.37</v>
          </cell>
          <cell r="H6406">
            <v>1.19</v>
          </cell>
          <cell r="I6406">
            <v>4.5999999999999996</v>
          </cell>
          <cell r="J6406" t="str">
            <v xml:space="preserve"> </v>
          </cell>
          <cell r="K6406">
            <v>167</v>
          </cell>
          <cell r="L6406">
            <v>7.3839999999999999E-3</v>
          </cell>
          <cell r="M6406">
            <v>-19</v>
          </cell>
          <cell r="N6406">
            <v>15</v>
          </cell>
          <cell r="O6406">
            <v>1</v>
          </cell>
          <cell r="P6406">
            <v>9.1199999999999992</v>
          </cell>
          <cell r="Q6406">
            <v>0</v>
          </cell>
          <cell r="R6406">
            <v>9.1199999999999992</v>
          </cell>
        </row>
        <row r="6407">
          <cell r="A6407" t="str">
            <v xml:space="preserve">Янковск.108 </v>
          </cell>
          <cell r="B6407" t="str">
            <v xml:space="preserve">Головатого 317 </v>
          </cell>
          <cell r="C6407" t="str">
            <v xml:space="preserve">Жилзаказчик </v>
          </cell>
          <cell r="D6407">
            <v>5158.5</v>
          </cell>
          <cell r="E6407">
            <v>24813</v>
          </cell>
          <cell r="F6407">
            <v>23364.95</v>
          </cell>
          <cell r="G6407">
            <v>0.37</v>
          </cell>
          <cell r="H6407">
            <v>1.19</v>
          </cell>
          <cell r="I6407">
            <v>4.5999999999999996</v>
          </cell>
          <cell r="J6407" t="str">
            <v xml:space="preserve">5 </v>
          </cell>
          <cell r="K6407">
            <v>167</v>
          </cell>
          <cell r="L6407">
            <v>0.40101599999999998</v>
          </cell>
          <cell r="M6407">
            <v>-19</v>
          </cell>
          <cell r="N6407">
            <v>18</v>
          </cell>
          <cell r="O6407">
            <v>1</v>
          </cell>
          <cell r="P6407">
            <v>585.47500000000002</v>
          </cell>
          <cell r="Q6407">
            <v>513.28700000000003</v>
          </cell>
          <cell r="R6407">
            <v>513.28700000000003</v>
          </cell>
        </row>
        <row r="6408">
          <cell r="A6408" t="str">
            <v xml:space="preserve">Янковск.108 </v>
          </cell>
          <cell r="B6408" t="str">
            <v xml:space="preserve">Красная 158 </v>
          </cell>
          <cell r="C6408" t="str">
            <v xml:space="preserve">Жилзаказчик </v>
          </cell>
          <cell r="D6408">
            <v>4150.6000000000004</v>
          </cell>
          <cell r="E6408">
            <v>25736</v>
          </cell>
          <cell r="F6408">
            <v>19839.740000000002</v>
          </cell>
          <cell r="G6408">
            <v>0.28000000000000003</v>
          </cell>
          <cell r="H6408">
            <v>1.19</v>
          </cell>
          <cell r="I6408">
            <v>4.5999999999999996</v>
          </cell>
          <cell r="J6408" t="str">
            <v xml:space="preserve">5 </v>
          </cell>
          <cell r="K6408">
            <v>167</v>
          </cell>
          <cell r="L6408">
            <v>0.257685</v>
          </cell>
          <cell r="M6408">
            <v>-19</v>
          </cell>
          <cell r="N6408">
            <v>18</v>
          </cell>
          <cell r="O6408">
            <v>1</v>
          </cell>
          <cell r="P6408">
            <v>376.21499999999997</v>
          </cell>
          <cell r="Q6408">
            <v>412.99900000000002</v>
          </cell>
          <cell r="R6408">
            <v>412.99900000000002</v>
          </cell>
        </row>
        <row r="6409">
          <cell r="A6409" t="str">
            <v xml:space="preserve">Янковск.108 </v>
          </cell>
          <cell r="B6409" t="str">
            <v xml:space="preserve">Кузнечная 47 </v>
          </cell>
          <cell r="C6409" t="str">
            <v xml:space="preserve">Жилзаказчик </v>
          </cell>
          <cell r="D6409">
            <v>2768.75</v>
          </cell>
          <cell r="E6409">
            <v>15012</v>
          </cell>
          <cell r="F6409">
            <v>15027.46</v>
          </cell>
          <cell r="G6409">
            <v>0.37</v>
          </cell>
          <cell r="H6409">
            <v>1.19</v>
          </cell>
          <cell r="I6409">
            <v>4.5999999999999996</v>
          </cell>
          <cell r="J6409" t="str">
            <v xml:space="preserve">5 </v>
          </cell>
          <cell r="K6409">
            <v>167</v>
          </cell>
          <cell r="L6409">
            <v>0.25791799999999998</v>
          </cell>
          <cell r="M6409">
            <v>-19</v>
          </cell>
          <cell r="N6409">
            <v>18</v>
          </cell>
          <cell r="O6409">
            <v>1</v>
          </cell>
          <cell r="P6409">
            <v>376.04300000000001</v>
          </cell>
          <cell r="Q6409">
            <v>274.916</v>
          </cell>
          <cell r="R6409">
            <v>274.916</v>
          </cell>
        </row>
        <row r="6410">
          <cell r="A6410" t="str">
            <v xml:space="preserve">Янковск.108 </v>
          </cell>
          <cell r="B6410" t="str">
            <v xml:space="preserve">Северная 408 </v>
          </cell>
          <cell r="C6410" t="str">
            <v xml:space="preserve">Жилзаказчик </v>
          </cell>
          <cell r="D6410">
            <v>1319</v>
          </cell>
          <cell r="E6410">
            <v>5097</v>
          </cell>
          <cell r="F6410">
            <v>4830.93</v>
          </cell>
          <cell r="G6410">
            <v>0.44</v>
          </cell>
          <cell r="H6410">
            <v>1.19</v>
          </cell>
          <cell r="I6410">
            <v>4.5999999999999996</v>
          </cell>
          <cell r="J6410" t="str">
            <v xml:space="preserve">4 </v>
          </cell>
          <cell r="K6410">
            <v>167</v>
          </cell>
          <cell r="L6410">
            <v>9.4331999999999999E-2</v>
          </cell>
          <cell r="M6410">
            <v>-19</v>
          </cell>
          <cell r="N6410">
            <v>18</v>
          </cell>
          <cell r="O6410">
            <v>1</v>
          </cell>
          <cell r="P6410">
            <v>137.72200000000001</v>
          </cell>
          <cell r="Q6410">
            <v>174.99299999999999</v>
          </cell>
          <cell r="R6410">
            <v>174.99299999999999</v>
          </cell>
        </row>
        <row r="6411">
          <cell r="A6411" t="str">
            <v xml:space="preserve">Янковск.108 </v>
          </cell>
          <cell r="B6411" t="str">
            <v xml:space="preserve">Седина 165 </v>
          </cell>
          <cell r="C6411" t="str">
            <v xml:space="preserve">Жилзаказчик </v>
          </cell>
          <cell r="D6411">
            <v>1602.4</v>
          </cell>
          <cell r="E6411">
            <v>6792</v>
          </cell>
          <cell r="F6411">
            <v>6105.46</v>
          </cell>
          <cell r="G6411">
            <v>0.42</v>
          </cell>
          <cell r="H6411">
            <v>1.19</v>
          </cell>
          <cell r="I6411">
            <v>4.5999999999999996</v>
          </cell>
          <cell r="J6411" t="str">
            <v xml:space="preserve">5 </v>
          </cell>
          <cell r="K6411">
            <v>167</v>
          </cell>
          <cell r="L6411">
            <v>0.119516</v>
          </cell>
          <cell r="M6411">
            <v>-19</v>
          </cell>
          <cell r="N6411">
            <v>18</v>
          </cell>
          <cell r="O6411">
            <v>1</v>
          </cell>
          <cell r="P6411">
            <v>174.49199999999999</v>
          </cell>
          <cell r="Q6411">
            <v>159.44300000000001</v>
          </cell>
          <cell r="R6411">
            <v>159.44300000000001</v>
          </cell>
        </row>
        <row r="6412">
          <cell r="A6412" t="str">
            <v xml:space="preserve">Янковск.108 </v>
          </cell>
          <cell r="B6412" t="str">
            <v xml:space="preserve">Седина 177 А </v>
          </cell>
          <cell r="C6412" t="str">
            <v xml:space="preserve">Жилзаказчик </v>
          </cell>
          <cell r="D6412">
            <v>1617.1</v>
          </cell>
          <cell r="E6412">
            <v>4905</v>
          </cell>
          <cell r="F6412">
            <v>5650.3600000000006</v>
          </cell>
          <cell r="G6412">
            <v>0.39100000000000001</v>
          </cell>
          <cell r="H6412">
            <v>1.19</v>
          </cell>
          <cell r="I6412">
            <v>4.5999999999999996</v>
          </cell>
          <cell r="J6412" t="str">
            <v xml:space="preserve">3 </v>
          </cell>
          <cell r="K6412">
            <v>167</v>
          </cell>
          <cell r="L6412">
            <v>0.107964</v>
          </cell>
          <cell r="M6412">
            <v>-19</v>
          </cell>
          <cell r="N6412">
            <v>18</v>
          </cell>
          <cell r="O6412">
            <v>1</v>
          </cell>
          <cell r="P6412">
            <v>101.482</v>
          </cell>
          <cell r="Q6412">
            <v>157.87799999999999</v>
          </cell>
          <cell r="R6412">
            <v>157.87799999999999</v>
          </cell>
        </row>
        <row r="6413">
          <cell r="A6413" t="str">
            <v xml:space="preserve">Янковск.108 </v>
          </cell>
          <cell r="B6413" t="str">
            <v xml:space="preserve">Красноармейская 140 </v>
          </cell>
          <cell r="C6413" t="str">
            <v xml:space="preserve">ИТП Население-Жилзаказчик </v>
          </cell>
          <cell r="D6413">
            <v>4458.2</v>
          </cell>
          <cell r="E6413">
            <v>19253</v>
          </cell>
          <cell r="F6413">
            <v>19244</v>
          </cell>
          <cell r="G6413">
            <v>0.37</v>
          </cell>
          <cell r="H6413">
            <v>1.19</v>
          </cell>
          <cell r="I6413">
            <v>4.5999999999999996</v>
          </cell>
          <cell r="J6413" t="str">
            <v xml:space="preserve">9 </v>
          </cell>
          <cell r="K6413">
            <v>167</v>
          </cell>
          <cell r="L6413">
            <v>0.33028799999999997</v>
          </cell>
          <cell r="M6413">
            <v>-19</v>
          </cell>
          <cell r="N6413">
            <v>18</v>
          </cell>
          <cell r="O6413">
            <v>1</v>
          </cell>
          <cell r="P6413">
            <v>482.21300000000002</v>
          </cell>
          <cell r="Q6413">
            <v>443.60700000000003</v>
          </cell>
          <cell r="R6413">
            <v>443.60700000000003</v>
          </cell>
        </row>
        <row r="6414">
          <cell r="A6414" t="str">
            <v xml:space="preserve">Янковск.108 </v>
          </cell>
          <cell r="B6414" t="str">
            <v xml:space="preserve">Янковского 137 </v>
          </cell>
          <cell r="C6414" t="str">
            <v xml:space="preserve">Жилзаказчик </v>
          </cell>
          <cell r="D6414">
            <v>3818.8</v>
          </cell>
          <cell r="E6414">
            <v>17246</v>
          </cell>
          <cell r="F6414">
            <v>16822.47</v>
          </cell>
          <cell r="G6414">
            <v>0.37</v>
          </cell>
          <cell r="H6414">
            <v>1.19</v>
          </cell>
          <cell r="I6414">
            <v>4.5999999999999996</v>
          </cell>
          <cell r="J6414" t="str">
            <v xml:space="preserve">9 </v>
          </cell>
          <cell r="K6414">
            <v>167</v>
          </cell>
          <cell r="L6414">
            <v>0.28872700000000001</v>
          </cell>
          <cell r="M6414">
            <v>-19</v>
          </cell>
          <cell r="N6414">
            <v>18</v>
          </cell>
          <cell r="O6414">
            <v>1</v>
          </cell>
          <cell r="P6414">
            <v>421.53500000000003</v>
          </cell>
          <cell r="Q6414">
            <v>379.98099999999999</v>
          </cell>
          <cell r="R6414">
            <v>379.98099999999999</v>
          </cell>
        </row>
        <row r="6415">
          <cell r="A6415" t="str">
            <v xml:space="preserve">Янковск.108 </v>
          </cell>
          <cell r="B6415" t="str">
            <v xml:space="preserve">Янковского 149 </v>
          </cell>
          <cell r="C6415" t="str">
            <v xml:space="preserve">Жилзаказчик </v>
          </cell>
          <cell r="D6415">
            <v>2008.55</v>
          </cell>
          <cell r="E6415">
            <v>8962</v>
          </cell>
          <cell r="F6415">
            <v>8954</v>
          </cell>
          <cell r="G6415">
            <v>0.4</v>
          </cell>
          <cell r="H6415">
            <v>1.19</v>
          </cell>
          <cell r="I6415">
            <v>4.5999999999999996</v>
          </cell>
          <cell r="J6415" t="str">
            <v xml:space="preserve">8 </v>
          </cell>
          <cell r="K6415">
            <v>167</v>
          </cell>
          <cell r="L6415">
            <v>0.16655400000000001</v>
          </cell>
          <cell r="M6415">
            <v>-19</v>
          </cell>
          <cell r="N6415">
            <v>18</v>
          </cell>
          <cell r="O6415">
            <v>1</v>
          </cell>
          <cell r="P6415">
            <v>241.29300000000001</v>
          </cell>
          <cell r="Q6415">
            <v>198.13900000000001</v>
          </cell>
          <cell r="R6415">
            <v>198.13900000000001</v>
          </cell>
        </row>
        <row r="6416">
          <cell r="A6416" t="str">
            <v xml:space="preserve">Янковск.108 </v>
          </cell>
          <cell r="B6416" t="str">
            <v xml:space="preserve">Янковского 151 </v>
          </cell>
          <cell r="C6416" t="str">
            <v xml:space="preserve">Жилзаказчик </v>
          </cell>
          <cell r="D6416">
            <v>4054.8</v>
          </cell>
          <cell r="E6416">
            <v>19524</v>
          </cell>
          <cell r="F6416">
            <v>19337</v>
          </cell>
          <cell r="G6416">
            <v>0.37</v>
          </cell>
          <cell r="H6416">
            <v>1.19</v>
          </cell>
          <cell r="I6416">
            <v>4.5999999999999996</v>
          </cell>
          <cell r="J6416" t="str">
            <v xml:space="preserve">9 </v>
          </cell>
          <cell r="K6416">
            <v>167</v>
          </cell>
          <cell r="L6416">
            <v>0.33188299999999998</v>
          </cell>
          <cell r="M6416">
            <v>-19</v>
          </cell>
          <cell r="N6416">
            <v>18</v>
          </cell>
          <cell r="O6416">
            <v>1</v>
          </cell>
          <cell r="P6416">
            <v>480.935</v>
          </cell>
          <cell r="Q6416">
            <v>399.88099999999997</v>
          </cell>
          <cell r="R6416">
            <v>399.88099999999997</v>
          </cell>
        </row>
        <row r="6417">
          <cell r="A6417" t="str">
            <v xml:space="preserve">Янковск.108 </v>
          </cell>
          <cell r="B6417" t="str">
            <v xml:space="preserve">Красная 158 неж.пом. </v>
          </cell>
          <cell r="C6417" t="str">
            <v xml:space="preserve">Прочие </v>
          </cell>
          <cell r="D6417">
            <v>81.400000000000006</v>
          </cell>
          <cell r="E6417">
            <v>0</v>
          </cell>
          <cell r="F6417">
            <v>299.92</v>
          </cell>
          <cell r="G6417">
            <v>0.28000000000000003</v>
          </cell>
          <cell r="H6417">
            <v>1.19</v>
          </cell>
          <cell r="I6417">
            <v>4.5999999999999996</v>
          </cell>
          <cell r="J6417" t="str">
            <v xml:space="preserve"> </v>
          </cell>
          <cell r="K6417">
            <v>167</v>
          </cell>
          <cell r="L6417">
            <v>3.7100000000000002E-3</v>
          </cell>
          <cell r="M6417">
            <v>-19</v>
          </cell>
          <cell r="N6417">
            <v>18</v>
          </cell>
          <cell r="O6417">
            <v>1</v>
          </cell>
          <cell r="P6417">
            <v>5.4160000000000004</v>
          </cell>
          <cell r="Q6417">
            <v>0</v>
          </cell>
          <cell r="R6417">
            <v>5.4160000000000004</v>
          </cell>
        </row>
        <row r="6418">
          <cell r="A6418" t="str">
            <v xml:space="preserve">Янковск.108 </v>
          </cell>
          <cell r="B6418" t="str">
            <v xml:space="preserve">Красная 158 </v>
          </cell>
          <cell r="C6418" t="str">
            <v xml:space="preserve">Прочие </v>
          </cell>
          <cell r="D6418">
            <v>138.58000000000001</v>
          </cell>
          <cell r="E6418">
            <v>0</v>
          </cell>
          <cell r="F6418">
            <v>623.64</v>
          </cell>
          <cell r="G6418">
            <v>0</v>
          </cell>
          <cell r="H6418">
            <v>1.19</v>
          </cell>
          <cell r="I6418">
            <v>4.5999999999999996</v>
          </cell>
          <cell r="J6418" t="str">
            <v xml:space="preserve"> </v>
          </cell>
          <cell r="K6418">
            <v>167</v>
          </cell>
          <cell r="L6418">
            <v>5.1259999999999995E-3</v>
          </cell>
          <cell r="M6418">
            <v>-19</v>
          </cell>
          <cell r="N6418">
            <v>18</v>
          </cell>
          <cell r="O6418">
            <v>1</v>
          </cell>
          <cell r="P6418">
            <v>7.4850000000000003</v>
          </cell>
          <cell r="Q6418">
            <v>0</v>
          </cell>
          <cell r="R6418">
            <v>7.4850000000000003</v>
          </cell>
        </row>
        <row r="6419">
          <cell r="A6419" t="str">
            <v xml:space="preserve">Янковск.108 </v>
          </cell>
          <cell r="B6419" t="str">
            <v xml:space="preserve">Красная 158 неж.пом. </v>
          </cell>
          <cell r="C6419" t="str">
            <v xml:space="preserve">Прочие </v>
          </cell>
          <cell r="D6419">
            <v>45.7</v>
          </cell>
          <cell r="E6419">
            <v>0</v>
          </cell>
          <cell r="F6419">
            <v>205.8</v>
          </cell>
          <cell r="G6419">
            <v>0.28000000000000003</v>
          </cell>
          <cell r="H6419">
            <v>1.19</v>
          </cell>
          <cell r="I6419">
            <v>4.5999999999999996</v>
          </cell>
          <cell r="J6419" t="str">
            <v xml:space="preserve"> </v>
          </cell>
          <cell r="K6419">
            <v>167</v>
          </cell>
          <cell r="L6419">
            <v>2.673E-3</v>
          </cell>
          <cell r="M6419">
            <v>-19</v>
          </cell>
          <cell r="N6419">
            <v>18</v>
          </cell>
          <cell r="O6419">
            <v>1</v>
          </cell>
          <cell r="P6419">
            <v>3.903</v>
          </cell>
          <cell r="Q6419">
            <v>0</v>
          </cell>
          <cell r="R6419">
            <v>3.903</v>
          </cell>
        </row>
        <row r="6420">
          <cell r="A6420" t="str">
            <v xml:space="preserve">Янковск.108 </v>
          </cell>
          <cell r="B6420" t="str">
            <v xml:space="preserve">Красная 158 ПОМЕЩ </v>
          </cell>
          <cell r="C6420" t="str">
            <v xml:space="preserve">Прочие </v>
          </cell>
          <cell r="D6420">
            <v>131.5</v>
          </cell>
          <cell r="E6420">
            <v>0</v>
          </cell>
          <cell r="F6420">
            <v>548.03</v>
          </cell>
          <cell r="G6420">
            <v>0.28000000000000003</v>
          </cell>
          <cell r="H6420">
            <v>1.19</v>
          </cell>
          <cell r="I6420">
            <v>4.5999999999999996</v>
          </cell>
          <cell r="J6420" t="str">
            <v xml:space="preserve"> </v>
          </cell>
          <cell r="K6420">
            <v>167</v>
          </cell>
          <cell r="L6420">
            <v>7.1179999999999993E-3</v>
          </cell>
          <cell r="M6420">
            <v>-19</v>
          </cell>
          <cell r="N6420">
            <v>18</v>
          </cell>
          <cell r="O6420">
            <v>1</v>
          </cell>
          <cell r="P6420">
            <v>10.391999999999999</v>
          </cell>
          <cell r="Q6420">
            <v>0</v>
          </cell>
          <cell r="R6420">
            <v>10.391999999999999</v>
          </cell>
        </row>
        <row r="6421">
          <cell r="A6421" t="str">
            <v xml:space="preserve">Янковск.108 </v>
          </cell>
          <cell r="B6421" t="str">
            <v xml:space="preserve">Красноармейская 136 адм.пом. </v>
          </cell>
          <cell r="C6421" t="str">
            <v xml:space="preserve">ИТП Бюджет </v>
          </cell>
          <cell r="D6421">
            <v>4507.92</v>
          </cell>
          <cell r="E6421">
            <v>0</v>
          </cell>
          <cell r="F6421">
            <v>15777.7</v>
          </cell>
          <cell r="G6421">
            <v>0.33</v>
          </cell>
          <cell r="H6421">
            <v>1.19</v>
          </cell>
          <cell r="I6421">
            <v>4.5999999999999996</v>
          </cell>
          <cell r="J6421" t="str">
            <v xml:space="preserve"> </v>
          </cell>
          <cell r="K6421">
            <v>167</v>
          </cell>
          <cell r="L6421">
            <v>0.24152000000000001</v>
          </cell>
          <cell r="M6421">
            <v>-19</v>
          </cell>
          <cell r="N6421">
            <v>18</v>
          </cell>
          <cell r="O6421">
            <v>1</v>
          </cell>
          <cell r="P6421">
            <v>352.613</v>
          </cell>
          <cell r="Q6421">
            <v>0</v>
          </cell>
          <cell r="R6421">
            <v>352.613</v>
          </cell>
        </row>
        <row r="6422">
          <cell r="A6422" t="str">
            <v xml:space="preserve">Янковск.108 </v>
          </cell>
          <cell r="B6422" t="str">
            <v xml:space="preserve">Красная 158 кв 34 ОФИС </v>
          </cell>
          <cell r="C6422" t="str">
            <v xml:space="preserve">Прочие </v>
          </cell>
          <cell r="D6422">
            <v>83.15</v>
          </cell>
          <cell r="E6422">
            <v>0</v>
          </cell>
          <cell r="F6422">
            <v>374.18</v>
          </cell>
          <cell r="G6422">
            <v>0.28000000000000003</v>
          </cell>
          <cell r="H6422">
            <v>1.19</v>
          </cell>
          <cell r="I6422">
            <v>4.5999999999999996</v>
          </cell>
          <cell r="J6422" t="str">
            <v xml:space="preserve"> </v>
          </cell>
          <cell r="K6422">
            <v>167</v>
          </cell>
          <cell r="L6422">
            <v>4.8600000000000006E-3</v>
          </cell>
          <cell r="M6422">
            <v>-19</v>
          </cell>
          <cell r="N6422">
            <v>18</v>
          </cell>
          <cell r="O6422">
            <v>1</v>
          </cell>
          <cell r="P6422">
            <v>7.0949999999999998</v>
          </cell>
          <cell r="Q6422">
            <v>0</v>
          </cell>
          <cell r="R6422">
            <v>7.0949999999999998</v>
          </cell>
        </row>
        <row r="6423">
          <cell r="A6423" t="str">
            <v xml:space="preserve">Янковск.108 </v>
          </cell>
          <cell r="B6423" t="str">
            <v xml:space="preserve">Головатого 317 парикмахер. </v>
          </cell>
          <cell r="C6423" t="str">
            <v xml:space="preserve">Прочие </v>
          </cell>
          <cell r="D6423">
            <v>52</v>
          </cell>
          <cell r="E6423">
            <v>147</v>
          </cell>
          <cell r="F6423">
            <v>242</v>
          </cell>
          <cell r="G6423">
            <v>0.37</v>
          </cell>
          <cell r="H6423">
            <v>1.19</v>
          </cell>
          <cell r="I6423">
            <v>4.5999999999999996</v>
          </cell>
          <cell r="J6423" t="str">
            <v xml:space="preserve"> </v>
          </cell>
          <cell r="K6423">
            <v>167</v>
          </cell>
          <cell r="L6423">
            <v>4.1529999999999996E-3</v>
          </cell>
          <cell r="M6423">
            <v>-19</v>
          </cell>
          <cell r="N6423">
            <v>18</v>
          </cell>
          <cell r="O6423">
            <v>1</v>
          </cell>
          <cell r="P6423">
            <v>6.0640000000000001</v>
          </cell>
          <cell r="Q6423">
            <v>0</v>
          </cell>
          <cell r="R6423">
            <v>6.0640000000000001</v>
          </cell>
        </row>
        <row r="6424">
          <cell r="A6424" t="str">
            <v xml:space="preserve">Янковск.108 </v>
          </cell>
          <cell r="B6424" t="str">
            <v xml:space="preserve">Седина 170 ПОДСОБ ПОМЕЩЕНИЕ </v>
          </cell>
          <cell r="C6424" t="str">
            <v xml:space="preserve">Прочие </v>
          </cell>
          <cell r="D6424">
            <v>268.14999999999998</v>
          </cell>
          <cell r="E6424">
            <v>260</v>
          </cell>
          <cell r="F6424">
            <v>1275.5999999999999</v>
          </cell>
          <cell r="G6424">
            <v>0.38</v>
          </cell>
          <cell r="H6424">
            <v>1.19</v>
          </cell>
          <cell r="I6424">
            <v>4.5999999999999996</v>
          </cell>
          <cell r="J6424" t="str">
            <v xml:space="preserve"> </v>
          </cell>
          <cell r="K6424">
            <v>167</v>
          </cell>
          <cell r="L6424">
            <v>2.1270000000000001E-2</v>
          </cell>
          <cell r="M6424">
            <v>-19</v>
          </cell>
          <cell r="N6424">
            <v>16</v>
          </cell>
          <cell r="O6424">
            <v>1</v>
          </cell>
          <cell r="P6424">
            <v>27.956</v>
          </cell>
          <cell r="Q6424">
            <v>0</v>
          </cell>
          <cell r="R6424">
            <v>27.956</v>
          </cell>
        </row>
        <row r="6425">
          <cell r="A6425" t="str">
            <v xml:space="preserve">Янковск.108 </v>
          </cell>
          <cell r="B6425" t="str">
            <v xml:space="preserve">Седина 170 ХРАМ </v>
          </cell>
          <cell r="C6425" t="str">
            <v xml:space="preserve">Прочие </v>
          </cell>
          <cell r="D6425">
            <v>1243.42</v>
          </cell>
          <cell r="E6425">
            <v>5921</v>
          </cell>
          <cell r="F6425">
            <v>5915.1</v>
          </cell>
          <cell r="G6425">
            <v>0.38</v>
          </cell>
          <cell r="H6425">
            <v>1.19</v>
          </cell>
          <cell r="I6425">
            <v>4.5999999999999996</v>
          </cell>
          <cell r="J6425" t="str">
            <v xml:space="preserve"> </v>
          </cell>
          <cell r="K6425">
            <v>167</v>
          </cell>
          <cell r="L6425">
            <v>9.8630000000000009E-2</v>
          </cell>
          <cell r="M6425">
            <v>-19</v>
          </cell>
          <cell r="N6425">
            <v>16</v>
          </cell>
          <cell r="O6425">
            <v>1</v>
          </cell>
          <cell r="P6425">
            <v>129.637</v>
          </cell>
          <cell r="Q6425">
            <v>0</v>
          </cell>
          <cell r="R6425">
            <v>129.637</v>
          </cell>
        </row>
        <row r="6426">
          <cell r="A6426" t="str">
            <v xml:space="preserve">Янковск.108 </v>
          </cell>
          <cell r="B6426" t="str">
            <v xml:space="preserve">Седина 165 кв 2,3 неж пом </v>
          </cell>
          <cell r="C6426" t="str">
            <v xml:space="preserve">Прочие </v>
          </cell>
          <cell r="D6426">
            <v>89.7</v>
          </cell>
          <cell r="E6426">
            <v>300</v>
          </cell>
          <cell r="F6426">
            <v>300</v>
          </cell>
          <cell r="G6426">
            <v>0</v>
          </cell>
          <cell r="H6426">
            <v>1.19</v>
          </cell>
          <cell r="I6426">
            <v>4.5999999999999996</v>
          </cell>
          <cell r="J6426" t="str">
            <v xml:space="preserve"> </v>
          </cell>
          <cell r="K6426">
            <v>167</v>
          </cell>
          <cell r="L6426">
            <v>5.5409999999999999E-3</v>
          </cell>
          <cell r="M6426">
            <v>-19</v>
          </cell>
          <cell r="N6426">
            <v>18</v>
          </cell>
          <cell r="O6426">
            <v>1</v>
          </cell>
          <cell r="P6426">
            <v>8.09</v>
          </cell>
          <cell r="Q6426">
            <v>0</v>
          </cell>
          <cell r="R6426">
            <v>8.09</v>
          </cell>
        </row>
        <row r="6427">
          <cell r="A6427" t="str">
            <v xml:space="preserve">Янковск.108 </v>
          </cell>
          <cell r="B6427" t="str">
            <v xml:space="preserve">Янковского 88 кв 41 жд </v>
          </cell>
          <cell r="C6427" t="str">
            <v xml:space="preserve">Население </v>
          </cell>
          <cell r="D6427">
            <v>57</v>
          </cell>
          <cell r="E6427">
            <v>0</v>
          </cell>
          <cell r="F6427">
            <v>252.8</v>
          </cell>
          <cell r="G6427">
            <v>0.8</v>
          </cell>
          <cell r="H6427">
            <v>1.19</v>
          </cell>
          <cell r="I6427">
            <v>4.5999999999999996</v>
          </cell>
          <cell r="J6427" t="str">
            <v xml:space="preserve">1 </v>
          </cell>
          <cell r="K6427">
            <v>167</v>
          </cell>
          <cell r="L6427">
            <v>9.3029999999999988E-3</v>
          </cell>
          <cell r="M6427">
            <v>-19</v>
          </cell>
          <cell r="N6427">
            <v>18</v>
          </cell>
          <cell r="O6427">
            <v>1</v>
          </cell>
          <cell r="P6427">
            <v>13.581</v>
          </cell>
          <cell r="Q6427">
            <v>7.5629999999999997</v>
          </cell>
          <cell r="R6427">
            <v>7.5629999999999997</v>
          </cell>
        </row>
        <row r="6428">
          <cell r="A6428" t="str">
            <v xml:space="preserve">Янковск.108 </v>
          </cell>
          <cell r="B6428" t="str">
            <v xml:space="preserve">Северная 408.магазин </v>
          </cell>
          <cell r="C6428" t="str">
            <v xml:space="preserve">Прочие </v>
          </cell>
          <cell r="D6428">
            <v>101.9</v>
          </cell>
          <cell r="E6428">
            <v>325</v>
          </cell>
          <cell r="F6428">
            <v>361.75</v>
          </cell>
          <cell r="G6428">
            <v>0.41</v>
          </cell>
          <cell r="H6428">
            <v>1.19</v>
          </cell>
          <cell r="I6428">
            <v>4.5999999999999996</v>
          </cell>
          <cell r="J6428" t="str">
            <v xml:space="preserve"> </v>
          </cell>
          <cell r="K6428">
            <v>167</v>
          </cell>
          <cell r="L6428">
            <v>6.2600000000000008E-3</v>
          </cell>
          <cell r="M6428">
            <v>-19</v>
          </cell>
          <cell r="N6428">
            <v>15</v>
          </cell>
          <cell r="O6428">
            <v>1</v>
          </cell>
          <cell r="P6428">
            <v>7.7320000000000002</v>
          </cell>
          <cell r="Q6428">
            <v>0</v>
          </cell>
          <cell r="R6428">
            <v>7.7320000000000002</v>
          </cell>
        </row>
        <row r="6429">
          <cell r="A6429" t="str">
            <v xml:space="preserve">Янковск.108 </v>
          </cell>
          <cell r="B6429" t="str">
            <v xml:space="preserve">М Седина 168/1  Учеб.корп. </v>
          </cell>
          <cell r="C6429" t="str">
            <v xml:space="preserve">Бюджет </v>
          </cell>
          <cell r="D6429">
            <v>2477.25</v>
          </cell>
          <cell r="E6429">
            <v>0</v>
          </cell>
          <cell r="F6429">
            <v>11147.61</v>
          </cell>
          <cell r="G6429">
            <v>0.33</v>
          </cell>
          <cell r="H6429">
            <v>1.19</v>
          </cell>
          <cell r="I6429">
            <v>4.5999999999999996</v>
          </cell>
          <cell r="J6429" t="str">
            <v xml:space="preserve"> </v>
          </cell>
          <cell r="K6429">
            <v>167</v>
          </cell>
          <cell r="L6429">
            <v>0.16142000000000001</v>
          </cell>
          <cell r="M6429">
            <v>-19</v>
          </cell>
          <cell r="N6429">
            <v>16</v>
          </cell>
          <cell r="O6429">
            <v>1</v>
          </cell>
          <cell r="P6429">
            <v>212.167</v>
          </cell>
          <cell r="Q6429">
            <v>0</v>
          </cell>
          <cell r="R6429">
            <v>212.167</v>
          </cell>
        </row>
        <row r="6430">
          <cell r="A6430" t="str">
            <v xml:space="preserve">Янковск.108 </v>
          </cell>
          <cell r="B6430" t="str">
            <v xml:space="preserve">Седина 177 нежилое помещение </v>
          </cell>
          <cell r="C6430" t="str">
            <v xml:space="preserve">Прочие </v>
          </cell>
          <cell r="D6430">
            <v>52.4</v>
          </cell>
          <cell r="E6430">
            <v>232</v>
          </cell>
          <cell r="F6430">
            <v>232.4</v>
          </cell>
          <cell r="G6430">
            <v>0.39100000000000001</v>
          </cell>
          <cell r="H6430">
            <v>1.19</v>
          </cell>
          <cell r="I6430">
            <v>4.5999999999999996</v>
          </cell>
          <cell r="J6430" t="str">
            <v xml:space="preserve"> </v>
          </cell>
          <cell r="K6430">
            <v>167</v>
          </cell>
          <cell r="L6430">
            <v>4.215E-3</v>
          </cell>
          <cell r="M6430">
            <v>-19</v>
          </cell>
          <cell r="N6430">
            <v>18</v>
          </cell>
          <cell r="O6430">
            <v>1</v>
          </cell>
          <cell r="P6430">
            <v>6.1550000000000002</v>
          </cell>
          <cell r="Q6430">
            <v>0</v>
          </cell>
          <cell r="R6430">
            <v>6.1550000000000002</v>
          </cell>
        </row>
        <row r="6431">
          <cell r="A6431" t="str">
            <v xml:space="preserve">Итого по котельной </v>
          </cell>
          <cell r="B6431" t="str">
            <v xml:space="preserve">собственное ---------------------------- </v>
          </cell>
          <cell r="C6431" t="str">
            <v xml:space="preserve">По всем группам </v>
          </cell>
          <cell r="D6431">
            <v>72479.959999999992</v>
          </cell>
          <cell r="E6431">
            <v>254570</v>
          </cell>
          <cell r="F6431">
            <v>301053</v>
          </cell>
          <cell r="H6431">
            <v>1.19</v>
          </cell>
          <cell r="L6431">
            <v>5.0512799999999993</v>
          </cell>
          <cell r="P6431">
            <v>7330.7370000000001</v>
          </cell>
          <cell r="Q6431">
            <v>6110.7820000000002</v>
          </cell>
          <cell r="R6431">
            <v>7405.4450000000006</v>
          </cell>
        </row>
        <row r="6432">
          <cell r="A6432" t="str">
            <v xml:space="preserve"> </v>
          </cell>
          <cell r="B6432" t="str">
            <v xml:space="preserve"> </v>
          </cell>
          <cell r="C6432" t="str">
            <v xml:space="preserve">Бюджет </v>
          </cell>
          <cell r="D6432">
            <v>2477.25</v>
          </cell>
          <cell r="E6432">
            <v>0</v>
          </cell>
          <cell r="F6432">
            <v>11147.61</v>
          </cell>
          <cell r="H6432">
            <v>1.19</v>
          </cell>
          <cell r="L6432">
            <v>0.16142000000000001</v>
          </cell>
          <cell r="P6432">
            <v>212.167</v>
          </cell>
          <cell r="Q6432">
            <v>0</v>
          </cell>
          <cell r="R6432">
            <v>212.167</v>
          </cell>
        </row>
        <row r="6433">
          <cell r="A6433" t="str">
            <v xml:space="preserve"> </v>
          </cell>
          <cell r="B6433" t="str">
            <v xml:space="preserve"> </v>
          </cell>
          <cell r="C6433" t="str">
            <v xml:space="preserve">"Население" в т.ч. "Жилзаказчик" </v>
          </cell>
          <cell r="D6433">
            <v>48460.6</v>
          </cell>
          <cell r="E6433">
            <v>213453</v>
          </cell>
          <cell r="F6433">
            <v>198833.1</v>
          </cell>
          <cell r="H6433">
            <v>1.19</v>
          </cell>
          <cell r="L6433">
            <v>3.3370269999999995</v>
          </cell>
          <cell r="P6433">
            <v>4871.9939999999997</v>
          </cell>
          <cell r="Q6433">
            <v>5088.1759999999995</v>
          </cell>
          <cell r="R6433">
            <v>5088.1759999999995</v>
          </cell>
        </row>
        <row r="6434">
          <cell r="A6434" t="str">
            <v xml:space="preserve"> </v>
          </cell>
          <cell r="B6434" t="str">
            <v xml:space="preserve"> </v>
          </cell>
          <cell r="C6434" t="str">
            <v xml:space="preserve">Жилзаказчик </v>
          </cell>
          <cell r="D6434">
            <v>26498.499999999996</v>
          </cell>
          <cell r="E6434">
            <v>129974</v>
          </cell>
          <cell r="F6434">
            <v>119932.37000000001</v>
          </cell>
          <cell r="H6434">
            <v>1.19</v>
          </cell>
          <cell r="L6434">
            <v>2.0255949999999996</v>
          </cell>
          <cell r="P6434">
            <v>2957.33</v>
          </cell>
          <cell r="Q6434">
            <v>2671.5169999999998</v>
          </cell>
          <cell r="R6434">
            <v>2671.5169999999998</v>
          </cell>
        </row>
        <row r="6435">
          <cell r="A6435" t="str">
            <v xml:space="preserve"> </v>
          </cell>
          <cell r="B6435" t="str">
            <v xml:space="preserve"> </v>
          </cell>
          <cell r="C6435" t="str">
            <v xml:space="preserve">Прочие </v>
          </cell>
          <cell r="D6435">
            <v>6535.6899999999978</v>
          </cell>
          <cell r="E6435">
            <v>21864</v>
          </cell>
          <cell r="F6435">
            <v>28663.889999999992</v>
          </cell>
          <cell r="H6435">
            <v>1.19</v>
          </cell>
          <cell r="L6435">
            <v>0.49857499999999999</v>
          </cell>
          <cell r="P6435">
            <v>707.38199999999995</v>
          </cell>
          <cell r="Q6435">
            <v>0</v>
          </cell>
          <cell r="R6435">
            <v>707.38199999999995</v>
          </cell>
        </row>
        <row r="6436">
          <cell r="A6436" t="str">
            <v xml:space="preserve"> </v>
          </cell>
          <cell r="B6436" t="str">
            <v xml:space="preserve"> </v>
          </cell>
          <cell r="C6436" t="str">
            <v xml:space="preserve">ИТП Бюджет </v>
          </cell>
          <cell r="D6436">
            <v>4729.32</v>
          </cell>
          <cell r="E6436">
            <v>0</v>
          </cell>
          <cell r="F6436">
            <v>16550.350000000002</v>
          </cell>
          <cell r="H6436">
            <v>1.19</v>
          </cell>
          <cell r="L6436">
            <v>0.25693100000000002</v>
          </cell>
          <cell r="P6436">
            <v>375.11399999999998</v>
          </cell>
          <cell r="Q6436">
            <v>0</v>
          </cell>
          <cell r="R6436">
            <v>375.11399999999998</v>
          </cell>
        </row>
        <row r="6437">
          <cell r="A6437" t="str">
            <v xml:space="preserve"> </v>
          </cell>
          <cell r="B6437" t="str">
            <v xml:space="preserve"> </v>
          </cell>
          <cell r="C6437" t="str">
            <v xml:space="preserve">ИТП Население-Жилзаказчик </v>
          </cell>
          <cell r="D6437">
            <v>4458.2</v>
          </cell>
          <cell r="E6437">
            <v>19253</v>
          </cell>
          <cell r="F6437">
            <v>19244</v>
          </cell>
          <cell r="H6437">
            <v>1.19</v>
          </cell>
          <cell r="L6437">
            <v>0.33028799999999997</v>
          </cell>
          <cell r="P6437">
            <v>482.21300000000002</v>
          </cell>
          <cell r="Q6437">
            <v>443.60700000000003</v>
          </cell>
          <cell r="R6437">
            <v>443.60700000000003</v>
          </cell>
        </row>
        <row r="6438">
          <cell r="A6438" t="str">
            <v xml:space="preserve"> </v>
          </cell>
          <cell r="B6438" t="str">
            <v xml:space="preserve"> </v>
          </cell>
          <cell r="C6438" t="str">
            <v xml:space="preserve">ИТП Население </v>
          </cell>
          <cell r="D6438">
            <v>5818.9</v>
          </cell>
          <cell r="E6438">
            <v>0</v>
          </cell>
          <cell r="F6438">
            <v>26614.05</v>
          </cell>
          <cell r="H6438">
            <v>1.19</v>
          </cell>
          <cell r="L6438">
            <v>0.46703899999999998</v>
          </cell>
          <cell r="P6438">
            <v>681.86699999999996</v>
          </cell>
          <cell r="Q6438">
            <v>578.99900000000002</v>
          </cell>
          <cell r="R6438">
            <v>578.99900000000002</v>
          </cell>
        </row>
        <row r="6439">
          <cell r="A6439" t="str">
            <v>Тепловые потери в наружных сетях потребителей</v>
          </cell>
          <cell r="H6439">
            <v>1.19</v>
          </cell>
        </row>
        <row r="6440">
          <cell r="A6440" t="str">
            <v xml:space="preserve">п.БЕЛОЗЕРНЫЙ 5/5 </v>
          </cell>
          <cell r="B6440" t="str">
            <v xml:space="preserve">БЕЛОЗЕР ДО № 8619/0114 </v>
          </cell>
          <cell r="C6440" t="str">
            <v xml:space="preserve">Прочие </v>
          </cell>
          <cell r="D6440">
            <v>28.19</v>
          </cell>
          <cell r="E6440">
            <v>0</v>
          </cell>
          <cell r="F6440">
            <v>126.84</v>
          </cell>
          <cell r="G6440">
            <v>0.43</v>
          </cell>
          <cell r="H6440">
            <v>1.19</v>
          </cell>
          <cell r="I6440">
            <v>4.5999999999999996</v>
          </cell>
          <cell r="J6440" t="str">
            <v xml:space="preserve"> </v>
          </cell>
          <cell r="K6440">
            <v>167</v>
          </cell>
          <cell r="L6440">
            <v>2.5300000000000001E-3</v>
          </cell>
          <cell r="M6440">
            <v>-19</v>
          </cell>
          <cell r="N6440">
            <v>18</v>
          </cell>
          <cell r="O6440">
            <v>1</v>
          </cell>
          <cell r="P6440">
            <v>3.6930000000000001</v>
          </cell>
          <cell r="Q6440">
            <v>0</v>
          </cell>
          <cell r="R6440">
            <v>3.6930000000000001</v>
          </cell>
        </row>
        <row r="6441">
          <cell r="A6441" t="str">
            <v xml:space="preserve">п.БЕЛОЗЕРНЫЙ 5/5 </v>
          </cell>
          <cell r="B6441" t="str">
            <v xml:space="preserve">п.Белозерный 14 </v>
          </cell>
          <cell r="C6441" t="str">
            <v xml:space="preserve">Бюджет </v>
          </cell>
          <cell r="D6441">
            <v>686.61</v>
          </cell>
          <cell r="E6441">
            <v>1766</v>
          </cell>
          <cell r="F6441">
            <v>2403.14</v>
          </cell>
          <cell r="G6441">
            <v>0.4</v>
          </cell>
          <cell r="H6441">
            <v>1.19</v>
          </cell>
          <cell r="I6441">
            <v>4.5999999999999996</v>
          </cell>
          <cell r="J6441" t="str">
            <v xml:space="preserve"> </v>
          </cell>
          <cell r="K6441">
            <v>167</v>
          </cell>
          <cell r="L6441">
            <v>4.0315999999999998E-2</v>
          </cell>
          <cell r="M6441">
            <v>-19</v>
          </cell>
          <cell r="N6441">
            <v>20</v>
          </cell>
          <cell r="O6441">
            <v>1</v>
          </cell>
          <cell r="P6441">
            <v>64.128</v>
          </cell>
          <cell r="Q6441">
            <v>0</v>
          </cell>
          <cell r="R6441">
            <v>64.128</v>
          </cell>
        </row>
        <row r="6442">
          <cell r="A6442" t="str">
            <v xml:space="preserve">п.БЕЛОЗЕРНЫЙ 5/5 </v>
          </cell>
          <cell r="B6442" t="str">
            <v xml:space="preserve">Белозер биб.-клуб </v>
          </cell>
          <cell r="C6442" t="str">
            <v xml:space="preserve">Бюджет </v>
          </cell>
          <cell r="D6442">
            <v>800.05</v>
          </cell>
          <cell r="E6442">
            <v>1837</v>
          </cell>
          <cell r="F6442">
            <v>2800.18</v>
          </cell>
          <cell r="G6442">
            <v>0.37</v>
          </cell>
          <cell r="H6442">
            <v>1.19</v>
          </cell>
          <cell r="I6442">
            <v>4.5999999999999996</v>
          </cell>
          <cell r="J6442" t="str">
            <v xml:space="preserve"> </v>
          </cell>
          <cell r="K6442">
            <v>167</v>
          </cell>
          <cell r="L6442">
            <v>4.8060000000000005E-2</v>
          </cell>
          <cell r="M6442">
            <v>-19</v>
          </cell>
          <cell r="N6442">
            <v>18</v>
          </cell>
          <cell r="O6442">
            <v>1</v>
          </cell>
          <cell r="P6442">
            <v>70.165999999999997</v>
          </cell>
          <cell r="Q6442">
            <v>0</v>
          </cell>
          <cell r="R6442">
            <v>70.165999999999997</v>
          </cell>
        </row>
        <row r="6443">
          <cell r="A6443" t="str">
            <v xml:space="preserve">п.БЕЛОЗЕРНЫЙ 5/5 </v>
          </cell>
          <cell r="B6443" t="str">
            <v xml:space="preserve">Белозер КНС </v>
          </cell>
          <cell r="C6443" t="str">
            <v xml:space="preserve">Прочие </v>
          </cell>
          <cell r="D6443">
            <v>87.2</v>
          </cell>
          <cell r="E6443">
            <v>0</v>
          </cell>
          <cell r="F6443">
            <v>203.88</v>
          </cell>
          <cell r="G6443">
            <v>0.7</v>
          </cell>
          <cell r="H6443">
            <v>1.19</v>
          </cell>
          <cell r="I6443">
            <v>4.5999999999999996</v>
          </cell>
          <cell r="J6443" t="str">
            <v xml:space="preserve"> </v>
          </cell>
          <cell r="K6443">
            <v>167</v>
          </cell>
          <cell r="L6443">
            <v>6.6200000000000009E-3</v>
          </cell>
          <cell r="M6443">
            <v>-19</v>
          </cell>
          <cell r="N6443">
            <v>18</v>
          </cell>
          <cell r="O6443">
            <v>1</v>
          </cell>
          <cell r="P6443">
            <v>9.6649999999999991</v>
          </cell>
          <cell r="Q6443">
            <v>0</v>
          </cell>
          <cell r="R6443">
            <v>9.6649999999999991</v>
          </cell>
        </row>
        <row r="6444">
          <cell r="A6444" t="str">
            <v xml:space="preserve">п.БЕЛОЗЕРНЫЙ 5/5 </v>
          </cell>
          <cell r="B6444" t="str">
            <v xml:space="preserve">Белозер Маг Крокус </v>
          </cell>
          <cell r="C6444" t="str">
            <v xml:space="preserve">Прочие </v>
          </cell>
          <cell r="D6444">
            <v>55.47</v>
          </cell>
          <cell r="E6444">
            <v>0</v>
          </cell>
          <cell r="F6444">
            <v>271.64</v>
          </cell>
          <cell r="G6444">
            <v>0.38</v>
          </cell>
          <cell r="H6444">
            <v>1.19</v>
          </cell>
          <cell r="I6444">
            <v>4.5999999999999996</v>
          </cell>
          <cell r="J6444" t="str">
            <v xml:space="preserve"> </v>
          </cell>
          <cell r="K6444">
            <v>167</v>
          </cell>
          <cell r="L6444">
            <v>4.4000000000000003E-3</v>
          </cell>
          <cell r="M6444">
            <v>-19</v>
          </cell>
          <cell r="N6444">
            <v>15</v>
          </cell>
          <cell r="O6444">
            <v>1</v>
          </cell>
          <cell r="P6444">
            <v>5.4349999999999996</v>
          </cell>
          <cell r="Q6444">
            <v>0</v>
          </cell>
          <cell r="R6444">
            <v>5.4349999999999996</v>
          </cell>
        </row>
        <row r="6445">
          <cell r="A6445" t="str">
            <v xml:space="preserve">п.БЕЛОЗЕРНЫЙ 5/5 </v>
          </cell>
          <cell r="B6445" t="str">
            <v xml:space="preserve">БЕЛОЗЕР Д/С 188 </v>
          </cell>
          <cell r="C6445" t="str">
            <v xml:space="preserve">Бюджет </v>
          </cell>
          <cell r="D6445">
            <v>1371.09</v>
          </cell>
          <cell r="E6445">
            <v>0</v>
          </cell>
          <cell r="F6445">
            <v>6146.17</v>
          </cell>
          <cell r="G6445">
            <v>0.39</v>
          </cell>
          <cell r="H6445">
            <v>1.19</v>
          </cell>
          <cell r="I6445">
            <v>4.5999999999999996</v>
          </cell>
          <cell r="J6445" t="str">
            <v xml:space="preserve"> </v>
          </cell>
          <cell r="K6445">
            <v>167</v>
          </cell>
          <cell r="L6445">
            <v>0.111619</v>
          </cell>
          <cell r="M6445">
            <v>-19</v>
          </cell>
          <cell r="N6445">
            <v>20</v>
          </cell>
          <cell r="O6445">
            <v>1</v>
          </cell>
          <cell r="P6445">
            <v>177.54599999999999</v>
          </cell>
          <cell r="Q6445">
            <v>0</v>
          </cell>
          <cell r="R6445">
            <v>177.54599999999999</v>
          </cell>
        </row>
        <row r="6446">
          <cell r="A6446" t="str">
            <v xml:space="preserve">п.БЕЛОЗЕРНЫЙ 5/5 </v>
          </cell>
          <cell r="B6446" t="str">
            <v xml:space="preserve">п.Белозер.17/1 ШКОЛА 77 </v>
          </cell>
          <cell r="C6446" t="str">
            <v xml:space="preserve">Бюджет </v>
          </cell>
          <cell r="D6446">
            <v>3207.87</v>
          </cell>
          <cell r="E6446">
            <v>0</v>
          </cell>
          <cell r="F6446">
            <v>15260.3</v>
          </cell>
          <cell r="G6446">
            <v>0.35</v>
          </cell>
          <cell r="H6446">
            <v>1.19</v>
          </cell>
          <cell r="I6446">
            <v>4.5999999999999996</v>
          </cell>
          <cell r="J6446" t="str">
            <v xml:space="preserve"> </v>
          </cell>
          <cell r="K6446">
            <v>167</v>
          </cell>
          <cell r="L6446">
            <v>0.23436499999999999</v>
          </cell>
          <cell r="M6446">
            <v>-19</v>
          </cell>
          <cell r="N6446">
            <v>16</v>
          </cell>
          <cell r="O6446">
            <v>1</v>
          </cell>
          <cell r="P6446">
            <v>308.04399999999998</v>
          </cell>
          <cell r="Q6446">
            <v>0</v>
          </cell>
          <cell r="R6446">
            <v>308.04399999999998</v>
          </cell>
        </row>
        <row r="6447">
          <cell r="A6447" t="str">
            <v xml:space="preserve">п.БЕЛОЗЕРНЫЙ 5/5 </v>
          </cell>
          <cell r="B6447" t="str">
            <v xml:space="preserve">Белоз торг-оф помещ от </v>
          </cell>
          <cell r="C6447" t="str">
            <v xml:space="preserve">Прочие </v>
          </cell>
          <cell r="D6447">
            <v>377.33</v>
          </cell>
          <cell r="E6447">
            <v>2128</v>
          </cell>
          <cell r="F6447">
            <v>1320.66</v>
          </cell>
          <cell r="G6447">
            <v>0.35</v>
          </cell>
          <cell r="H6447">
            <v>1.19</v>
          </cell>
          <cell r="I6447">
            <v>4.5999999999999996</v>
          </cell>
          <cell r="J6447" t="str">
            <v xml:space="preserve"> </v>
          </cell>
          <cell r="K6447">
            <v>167</v>
          </cell>
          <cell r="L6447">
            <v>1.9702999999999998E-2</v>
          </cell>
          <cell r="M6447">
            <v>-19</v>
          </cell>
          <cell r="N6447">
            <v>15</v>
          </cell>
          <cell r="O6447">
            <v>1</v>
          </cell>
          <cell r="P6447">
            <v>24.338000000000001</v>
          </cell>
          <cell r="Q6447">
            <v>0</v>
          </cell>
          <cell r="R6447">
            <v>24.338000000000001</v>
          </cell>
        </row>
        <row r="6448">
          <cell r="A6448" t="str">
            <v xml:space="preserve">п.БЕЛОЗЕРНЫЙ 5/5 </v>
          </cell>
          <cell r="B6448" t="str">
            <v xml:space="preserve">п.Белозер д8/1 д/с 192 </v>
          </cell>
          <cell r="C6448" t="str">
            <v xml:space="preserve">Бюджет </v>
          </cell>
          <cell r="D6448">
            <v>492.94</v>
          </cell>
          <cell r="E6448">
            <v>0</v>
          </cell>
          <cell r="F6448">
            <v>2345</v>
          </cell>
          <cell r="G6448">
            <v>0.39</v>
          </cell>
          <cell r="H6448">
            <v>1.19</v>
          </cell>
          <cell r="I6448">
            <v>4.5999999999999996</v>
          </cell>
          <cell r="J6448" t="str">
            <v xml:space="preserve"> </v>
          </cell>
          <cell r="K6448">
            <v>167</v>
          </cell>
          <cell r="L6448">
            <v>4.0130000000000006E-2</v>
          </cell>
          <cell r="M6448">
            <v>-19</v>
          </cell>
          <cell r="N6448">
            <v>16</v>
          </cell>
          <cell r="O6448">
            <v>1</v>
          </cell>
          <cell r="P6448">
            <v>52.746000000000002</v>
          </cell>
          <cell r="Q6448">
            <v>0</v>
          </cell>
          <cell r="R6448">
            <v>52.746000000000002</v>
          </cell>
        </row>
        <row r="6449">
          <cell r="A6449" t="str">
            <v xml:space="preserve">п.БЕЛОЗЕРНЫЙ 5/5 </v>
          </cell>
          <cell r="B6449" t="str">
            <v xml:space="preserve">п.Белозерный,12/1 </v>
          </cell>
          <cell r="C6449" t="str">
            <v xml:space="preserve">Прочие </v>
          </cell>
          <cell r="D6449">
            <v>78.599999999999994</v>
          </cell>
          <cell r="E6449">
            <v>0</v>
          </cell>
          <cell r="F6449">
            <v>274.64999999999998</v>
          </cell>
          <cell r="G6449">
            <v>0.38</v>
          </cell>
          <cell r="H6449">
            <v>1.19</v>
          </cell>
          <cell r="I6449">
            <v>4.5999999999999996</v>
          </cell>
          <cell r="J6449" t="str">
            <v xml:space="preserve"> </v>
          </cell>
          <cell r="K6449">
            <v>167</v>
          </cell>
          <cell r="L6449">
            <v>4.4489999999999998E-3</v>
          </cell>
          <cell r="M6449">
            <v>-19</v>
          </cell>
          <cell r="N6449">
            <v>15</v>
          </cell>
          <cell r="O6449">
            <v>1</v>
          </cell>
          <cell r="P6449">
            <v>5.4950000000000001</v>
          </cell>
          <cell r="Q6449">
            <v>0</v>
          </cell>
          <cell r="R6449">
            <v>5.4950000000000001</v>
          </cell>
        </row>
        <row r="6450">
          <cell r="A6450" t="str">
            <v xml:space="preserve">п.БЕЛОЗЕРНЫЙ 5/5 </v>
          </cell>
          <cell r="B6450" t="str">
            <v xml:space="preserve">БЕЛОЗЕР ИНЖ.КОРП.БЛОК"А" </v>
          </cell>
          <cell r="C6450" t="str">
            <v xml:space="preserve">Бюджет </v>
          </cell>
          <cell r="D6450">
            <v>2032.59</v>
          </cell>
          <cell r="E6450">
            <v>9600</v>
          </cell>
          <cell r="F6450">
            <v>9146.67</v>
          </cell>
          <cell r="G6450">
            <v>0.35</v>
          </cell>
          <cell r="H6450">
            <v>1.19</v>
          </cell>
          <cell r="I6450">
            <v>4.5999999999999996</v>
          </cell>
          <cell r="J6450" t="str">
            <v xml:space="preserve"> </v>
          </cell>
          <cell r="K6450">
            <v>167</v>
          </cell>
          <cell r="L6450">
            <v>0.14850000000000002</v>
          </cell>
          <cell r="M6450">
            <v>-19</v>
          </cell>
          <cell r="N6450">
            <v>18</v>
          </cell>
          <cell r="O6450">
            <v>1</v>
          </cell>
          <cell r="P6450">
            <v>216.80699999999999</v>
          </cell>
          <cell r="Q6450">
            <v>0</v>
          </cell>
          <cell r="R6450">
            <v>216.80699999999999</v>
          </cell>
        </row>
        <row r="6451">
          <cell r="A6451" t="str">
            <v xml:space="preserve">п.БЕЛОЗЕРНЫЙ 5/5 </v>
          </cell>
          <cell r="B6451" t="str">
            <v xml:space="preserve">БЕЛОЗЕР ИНЖ.КОРП.БЛОК"Б" </v>
          </cell>
          <cell r="C6451" t="str">
            <v xml:space="preserve">Бюджет </v>
          </cell>
          <cell r="D6451">
            <v>9148.6</v>
          </cell>
          <cell r="E6451">
            <v>46923</v>
          </cell>
          <cell r="F6451">
            <v>41168.68</v>
          </cell>
          <cell r="G6451">
            <v>0.32</v>
          </cell>
          <cell r="H6451">
            <v>1.19</v>
          </cell>
          <cell r="I6451">
            <v>4.5999999999999996</v>
          </cell>
          <cell r="J6451" t="str">
            <v xml:space="preserve"> </v>
          </cell>
          <cell r="K6451">
            <v>167</v>
          </cell>
          <cell r="L6451">
            <v>0.61109999999999998</v>
          </cell>
          <cell r="M6451">
            <v>-19</v>
          </cell>
          <cell r="N6451">
            <v>18</v>
          </cell>
          <cell r="O6451">
            <v>1</v>
          </cell>
          <cell r="P6451">
            <v>892.19200000000001</v>
          </cell>
          <cell r="Q6451">
            <v>0</v>
          </cell>
          <cell r="R6451">
            <v>892.19200000000001</v>
          </cell>
        </row>
        <row r="6452">
          <cell r="A6452" t="str">
            <v xml:space="preserve">п.БЕЛОЗЕРНЫЙ 5/5 </v>
          </cell>
          <cell r="B6452" t="str">
            <v xml:space="preserve">БЕЛОЗЕР ИНЖ.КОРП.БЛОК"В" </v>
          </cell>
          <cell r="C6452" t="str">
            <v xml:space="preserve">Бюджет </v>
          </cell>
          <cell r="D6452">
            <v>974.77</v>
          </cell>
          <cell r="E6452">
            <v>4390</v>
          </cell>
          <cell r="F6452">
            <v>4030.81</v>
          </cell>
          <cell r="G6452">
            <v>0.43</v>
          </cell>
          <cell r="H6452">
            <v>1.19</v>
          </cell>
          <cell r="I6452">
            <v>4.5999999999999996</v>
          </cell>
          <cell r="J6452" t="str">
            <v xml:space="preserve"> </v>
          </cell>
          <cell r="K6452">
            <v>167</v>
          </cell>
          <cell r="L6452">
            <v>8.0399999999999999E-2</v>
          </cell>
          <cell r="M6452">
            <v>-19</v>
          </cell>
          <cell r="N6452">
            <v>18</v>
          </cell>
          <cell r="O6452">
            <v>1</v>
          </cell>
          <cell r="P6452">
            <v>117.383</v>
          </cell>
          <cell r="Q6452">
            <v>0</v>
          </cell>
          <cell r="R6452">
            <v>117.383</v>
          </cell>
        </row>
        <row r="6453">
          <cell r="A6453" t="str">
            <v xml:space="preserve">п.БЕЛОЗЕРНЫЙ 5/5 </v>
          </cell>
          <cell r="B6453" t="str">
            <v xml:space="preserve">БЕЛОЗЕР ЛАБОРАТ.КОРПУС </v>
          </cell>
          <cell r="C6453" t="str">
            <v xml:space="preserve">Бюджет </v>
          </cell>
          <cell r="D6453">
            <v>4823.47</v>
          </cell>
          <cell r="E6453">
            <v>28600</v>
          </cell>
          <cell r="F6453">
            <v>22945.96</v>
          </cell>
          <cell r="G6453">
            <v>0.35</v>
          </cell>
          <cell r="H6453">
            <v>1.19</v>
          </cell>
          <cell r="I6453">
            <v>4.5999999999999996</v>
          </cell>
          <cell r="J6453" t="str">
            <v xml:space="preserve"> </v>
          </cell>
          <cell r="K6453">
            <v>167</v>
          </cell>
          <cell r="L6453">
            <v>0.35239999999999999</v>
          </cell>
          <cell r="M6453">
            <v>-19</v>
          </cell>
          <cell r="N6453">
            <v>16</v>
          </cell>
          <cell r="O6453">
            <v>1</v>
          </cell>
          <cell r="P6453">
            <v>463.18599999999998</v>
          </cell>
          <cell r="Q6453">
            <v>0</v>
          </cell>
          <cell r="R6453">
            <v>463.18599999999998</v>
          </cell>
        </row>
        <row r="6454">
          <cell r="A6454" t="str">
            <v xml:space="preserve">п.БЕЛОЗЕРНЫЙ 5/5 </v>
          </cell>
          <cell r="B6454" t="str">
            <v xml:space="preserve">БЕЛОЗЕР МАСТЕР.ТЕХ.ОБСЛУЖИВ. </v>
          </cell>
          <cell r="C6454" t="str">
            <v xml:space="preserve">Бюджет </v>
          </cell>
          <cell r="D6454">
            <v>1297.1300000000001</v>
          </cell>
          <cell r="E6454">
            <v>9480</v>
          </cell>
          <cell r="F6454">
            <v>6504.18</v>
          </cell>
          <cell r="G6454">
            <v>0.5</v>
          </cell>
          <cell r="H6454">
            <v>1.19</v>
          </cell>
          <cell r="I6454">
            <v>4.5999999999999996</v>
          </cell>
          <cell r="J6454" t="str">
            <v xml:space="preserve"> </v>
          </cell>
          <cell r="K6454">
            <v>167</v>
          </cell>
          <cell r="L6454">
            <v>0.14269999999999999</v>
          </cell>
          <cell r="M6454">
            <v>-19</v>
          </cell>
          <cell r="N6454">
            <v>16</v>
          </cell>
          <cell r="O6454">
            <v>1</v>
          </cell>
          <cell r="P6454">
            <v>187.56200000000001</v>
          </cell>
          <cell r="Q6454">
            <v>0</v>
          </cell>
          <cell r="R6454">
            <v>187.56200000000001</v>
          </cell>
        </row>
        <row r="6455">
          <cell r="A6455" t="str">
            <v xml:space="preserve">п.БЕЛОЗЕРНЫЙ 5/5 </v>
          </cell>
          <cell r="B6455" t="str">
            <v xml:space="preserve">Белозер Адм.лабор.корпус. </v>
          </cell>
          <cell r="C6455" t="str">
            <v xml:space="preserve">Бюджет </v>
          </cell>
          <cell r="D6455">
            <v>1841.11</v>
          </cell>
          <cell r="E6455">
            <v>6162</v>
          </cell>
          <cell r="F6455">
            <v>8285</v>
          </cell>
          <cell r="G6455">
            <v>0.38</v>
          </cell>
          <cell r="H6455">
            <v>1.19</v>
          </cell>
          <cell r="I6455">
            <v>4.5999999999999996</v>
          </cell>
          <cell r="J6455" t="str">
            <v xml:space="preserve"> </v>
          </cell>
          <cell r="K6455">
            <v>167</v>
          </cell>
          <cell r="L6455">
            <v>0.14604</v>
          </cell>
          <cell r="M6455">
            <v>-19</v>
          </cell>
          <cell r="N6455">
            <v>18</v>
          </cell>
          <cell r="O6455">
            <v>1</v>
          </cell>
          <cell r="P6455">
            <v>213.214</v>
          </cell>
          <cell r="Q6455">
            <v>0</v>
          </cell>
          <cell r="R6455">
            <v>213.214</v>
          </cell>
        </row>
        <row r="6456">
          <cell r="A6456" t="str">
            <v xml:space="preserve">п.БЕЛОЗЕРНЫЙ 5/5 </v>
          </cell>
          <cell r="B6456" t="str">
            <v xml:space="preserve">Белозер ГАРАЖ.МАСТЕРСКИЕ </v>
          </cell>
          <cell r="C6456" t="str">
            <v xml:space="preserve">Бюджет </v>
          </cell>
          <cell r="D6456">
            <v>978.93</v>
          </cell>
          <cell r="E6456">
            <v>6640</v>
          </cell>
          <cell r="F6456">
            <v>4793.88</v>
          </cell>
          <cell r="G6456">
            <v>0.7</v>
          </cell>
          <cell r="H6456">
            <v>1.19</v>
          </cell>
          <cell r="I6456">
            <v>4.5999999999999996</v>
          </cell>
          <cell r="J6456" t="str">
            <v xml:space="preserve"> </v>
          </cell>
          <cell r="K6456">
            <v>167</v>
          </cell>
          <cell r="L6456">
            <v>0.14304</v>
          </cell>
          <cell r="M6456">
            <v>-19</v>
          </cell>
          <cell r="N6456">
            <v>15</v>
          </cell>
          <cell r="O6456">
            <v>1</v>
          </cell>
          <cell r="P6456">
            <v>176.67599999999999</v>
          </cell>
          <cell r="Q6456">
            <v>0</v>
          </cell>
          <cell r="R6456">
            <v>176.67599999999999</v>
          </cell>
        </row>
        <row r="6457">
          <cell r="A6457" t="str">
            <v xml:space="preserve">п.БЕЛОЗЕРНЫЙ 5/5 </v>
          </cell>
          <cell r="B6457" t="str">
            <v xml:space="preserve">Белозер КОРП.ОБЩЕГО НАЗНАЧЕН. </v>
          </cell>
          <cell r="C6457" t="str">
            <v xml:space="preserve">Бюджет </v>
          </cell>
          <cell r="D6457">
            <v>3235.82</v>
          </cell>
          <cell r="E6457">
            <v>15860</v>
          </cell>
          <cell r="F6457">
            <v>11325.37</v>
          </cell>
          <cell r="G6457">
            <v>0.43</v>
          </cell>
          <cell r="H6457">
            <v>1.19</v>
          </cell>
          <cell r="I6457">
            <v>4.5999999999999996</v>
          </cell>
          <cell r="J6457" t="str">
            <v xml:space="preserve"> </v>
          </cell>
          <cell r="K6457">
            <v>167</v>
          </cell>
          <cell r="L6457">
            <v>0.22590000000000002</v>
          </cell>
          <cell r="M6457">
            <v>-19</v>
          </cell>
          <cell r="N6457">
            <v>18</v>
          </cell>
          <cell r="O6457">
            <v>1</v>
          </cell>
          <cell r="P6457">
            <v>329.81</v>
          </cell>
          <cell r="Q6457">
            <v>0</v>
          </cell>
          <cell r="R6457">
            <v>329.81</v>
          </cell>
        </row>
        <row r="6458">
          <cell r="A6458" t="str">
            <v xml:space="preserve">п.БЕЛОЗЕРНЫЙ 5/5 </v>
          </cell>
          <cell r="B6458" t="str">
            <v xml:space="preserve">Белозер д.12/1 неж.п </v>
          </cell>
          <cell r="C6458" t="str">
            <v xml:space="preserve">Прочие </v>
          </cell>
          <cell r="D6458">
            <v>68.8</v>
          </cell>
          <cell r="E6458">
            <v>0</v>
          </cell>
          <cell r="F6458">
            <v>237.33</v>
          </cell>
          <cell r="G6458">
            <v>0.38</v>
          </cell>
          <cell r="H6458">
            <v>1.19</v>
          </cell>
          <cell r="I6458">
            <v>4.5999999999999996</v>
          </cell>
          <cell r="J6458" t="str">
            <v xml:space="preserve"> </v>
          </cell>
          <cell r="K6458">
            <v>167</v>
          </cell>
          <cell r="L6458">
            <v>3.8149999999999998E-3</v>
          </cell>
          <cell r="M6458">
            <v>-19</v>
          </cell>
          <cell r="N6458">
            <v>15</v>
          </cell>
          <cell r="O6458">
            <v>1</v>
          </cell>
          <cell r="P6458">
            <v>4.7119999999999997</v>
          </cell>
          <cell r="Q6458">
            <v>0</v>
          </cell>
          <cell r="R6458">
            <v>4.7119999999999997</v>
          </cell>
        </row>
        <row r="6459">
          <cell r="A6459" t="str">
            <v xml:space="preserve">п.БЕЛОЗЕРНЫЙ 5/5 </v>
          </cell>
          <cell r="B6459" t="str">
            <v xml:space="preserve">Белозер адм.помещ.маг </v>
          </cell>
          <cell r="C6459" t="str">
            <v xml:space="preserve">Прочие </v>
          </cell>
          <cell r="D6459">
            <v>239.53</v>
          </cell>
          <cell r="E6459">
            <v>0</v>
          </cell>
          <cell r="F6459">
            <v>1077.8900000000001</v>
          </cell>
          <cell r="G6459">
            <v>0.43</v>
          </cell>
          <cell r="H6459">
            <v>1.19</v>
          </cell>
          <cell r="I6459">
            <v>4.5999999999999996</v>
          </cell>
          <cell r="J6459" t="str">
            <v xml:space="preserve"> </v>
          </cell>
          <cell r="K6459">
            <v>167</v>
          </cell>
          <cell r="L6459">
            <v>2.1500000000000002E-2</v>
          </cell>
          <cell r="M6459">
            <v>-19</v>
          </cell>
          <cell r="N6459">
            <v>18</v>
          </cell>
          <cell r="O6459">
            <v>1</v>
          </cell>
          <cell r="P6459">
            <v>31.388999999999999</v>
          </cell>
          <cell r="Q6459">
            <v>0</v>
          </cell>
          <cell r="R6459">
            <v>31.388999999999999</v>
          </cell>
        </row>
        <row r="6460">
          <cell r="A6460" t="str">
            <v xml:space="preserve">п.БЕЛОЗЕРНЫЙ 5/5 </v>
          </cell>
          <cell r="B6460" t="str">
            <v xml:space="preserve">Белозер п/о 83 </v>
          </cell>
          <cell r="C6460" t="str">
            <v xml:space="preserve">Прочие </v>
          </cell>
          <cell r="D6460">
            <v>79</v>
          </cell>
          <cell r="E6460">
            <v>0</v>
          </cell>
          <cell r="F6460">
            <v>476.28</v>
          </cell>
          <cell r="G6460">
            <v>0.43</v>
          </cell>
          <cell r="H6460">
            <v>1.19</v>
          </cell>
          <cell r="I6460">
            <v>4.5999999999999996</v>
          </cell>
          <cell r="J6460" t="str">
            <v xml:space="preserve"> </v>
          </cell>
          <cell r="K6460">
            <v>167</v>
          </cell>
          <cell r="L6460">
            <v>9.4999999999999998E-3</v>
          </cell>
          <cell r="M6460">
            <v>-19</v>
          </cell>
          <cell r="N6460">
            <v>18</v>
          </cell>
          <cell r="O6460">
            <v>1</v>
          </cell>
          <cell r="P6460">
            <v>13.87</v>
          </cell>
          <cell r="Q6460">
            <v>0</v>
          </cell>
          <cell r="R6460">
            <v>13.87</v>
          </cell>
        </row>
        <row r="6461">
          <cell r="A6461" t="str">
            <v xml:space="preserve">п.БЕЛОЗЕРНЫЙ 5/5 </v>
          </cell>
          <cell r="B6461" t="str">
            <v xml:space="preserve">Белозер приход </v>
          </cell>
          <cell r="C6461" t="str">
            <v xml:space="preserve">Прочие </v>
          </cell>
          <cell r="D6461">
            <v>175.67</v>
          </cell>
          <cell r="E6461">
            <v>0</v>
          </cell>
          <cell r="F6461">
            <v>833.23</v>
          </cell>
          <cell r="G6461">
            <v>0.43</v>
          </cell>
          <cell r="H6461">
            <v>1.19</v>
          </cell>
          <cell r="I6461">
            <v>4.5999999999999996</v>
          </cell>
          <cell r="J6461" t="str">
            <v xml:space="preserve"> </v>
          </cell>
          <cell r="K6461">
            <v>167</v>
          </cell>
          <cell r="L6461">
            <v>1.6620000000000003E-2</v>
          </cell>
          <cell r="M6461">
            <v>-19</v>
          </cell>
          <cell r="N6461">
            <v>18</v>
          </cell>
          <cell r="O6461">
            <v>1</v>
          </cell>
          <cell r="P6461">
            <v>24.265000000000001</v>
          </cell>
          <cell r="Q6461">
            <v>0</v>
          </cell>
          <cell r="R6461">
            <v>24.265000000000001</v>
          </cell>
        </row>
        <row r="6462">
          <cell r="A6462" t="str">
            <v xml:space="preserve">п.БЕЛОЗЕРНЫЙ 5/5 </v>
          </cell>
          <cell r="B6462" t="str">
            <v xml:space="preserve">Белозер 25 СДК от </v>
          </cell>
          <cell r="C6462" t="str">
            <v xml:space="preserve">Бюджет </v>
          </cell>
          <cell r="D6462">
            <v>84.51</v>
          </cell>
          <cell r="E6462">
            <v>0</v>
          </cell>
          <cell r="F6462">
            <v>295.79000000000002</v>
          </cell>
          <cell r="G6462">
            <v>0.43</v>
          </cell>
          <cell r="H6462">
            <v>1.19</v>
          </cell>
          <cell r="I6462">
            <v>4.5999999999999996</v>
          </cell>
          <cell r="J6462" t="str">
            <v xml:space="preserve"> </v>
          </cell>
          <cell r="K6462">
            <v>167</v>
          </cell>
          <cell r="L6462">
            <v>5.8999999999999999E-3</v>
          </cell>
          <cell r="M6462">
            <v>-19</v>
          </cell>
          <cell r="N6462">
            <v>18</v>
          </cell>
          <cell r="O6462">
            <v>1</v>
          </cell>
          <cell r="P6462">
            <v>8.6150000000000002</v>
          </cell>
          <cell r="Q6462">
            <v>0</v>
          </cell>
          <cell r="R6462">
            <v>8.6150000000000002</v>
          </cell>
        </row>
        <row r="6463">
          <cell r="A6463" t="str">
            <v xml:space="preserve">п.БЕЛОЗЕРНЫЙ 5/5 </v>
          </cell>
          <cell r="B6463" t="str">
            <v xml:space="preserve">Белозерный 12\а </v>
          </cell>
          <cell r="C6463" t="str">
            <v xml:space="preserve">Бюджет </v>
          </cell>
          <cell r="D6463">
            <v>62</v>
          </cell>
          <cell r="E6463">
            <v>0</v>
          </cell>
          <cell r="F6463">
            <v>235.98</v>
          </cell>
          <cell r="G6463">
            <v>0.43</v>
          </cell>
          <cell r="H6463">
            <v>1.19</v>
          </cell>
          <cell r="I6463">
            <v>4.5999999999999996</v>
          </cell>
          <cell r="J6463" t="str">
            <v xml:space="preserve"> </v>
          </cell>
          <cell r="K6463">
            <v>167</v>
          </cell>
          <cell r="L6463">
            <v>4.6709999999999998E-3</v>
          </cell>
          <cell r="M6463">
            <v>-19</v>
          </cell>
          <cell r="N6463">
            <v>18</v>
          </cell>
          <cell r="O6463">
            <v>1</v>
          </cell>
          <cell r="P6463">
            <v>6.819</v>
          </cell>
          <cell r="Q6463">
            <v>0</v>
          </cell>
          <cell r="R6463">
            <v>6.819</v>
          </cell>
        </row>
        <row r="6464">
          <cell r="A6464" t="str">
            <v xml:space="preserve">п.БЕЛОЗЕРНЫЙ 5/5 </v>
          </cell>
          <cell r="B6464" t="str">
            <v xml:space="preserve">Белозер Дет санат Василек </v>
          </cell>
          <cell r="C6464" t="str">
            <v xml:space="preserve">Бюджет </v>
          </cell>
          <cell r="D6464">
            <v>1692.95</v>
          </cell>
          <cell r="E6464">
            <v>0</v>
          </cell>
          <cell r="F6464">
            <v>5925.31</v>
          </cell>
          <cell r="G6464">
            <v>0.36</v>
          </cell>
          <cell r="H6464">
            <v>1.19</v>
          </cell>
          <cell r="I6464">
            <v>4.5999999999999996</v>
          </cell>
          <cell r="J6464" t="str">
            <v xml:space="preserve"> </v>
          </cell>
          <cell r="K6464">
            <v>167</v>
          </cell>
          <cell r="L6464">
            <v>0.104297</v>
          </cell>
          <cell r="M6464">
            <v>-19</v>
          </cell>
          <cell r="N6464">
            <v>20</v>
          </cell>
          <cell r="O6464">
            <v>1</v>
          </cell>
          <cell r="P6464">
            <v>165.9</v>
          </cell>
          <cell r="Q6464">
            <v>0</v>
          </cell>
          <cell r="R6464">
            <v>165.9</v>
          </cell>
        </row>
        <row r="6465">
          <cell r="A6465" t="str">
            <v xml:space="preserve">п.БЕЛОЗЕРНЫЙ 5/5 </v>
          </cell>
          <cell r="B6465" t="str">
            <v xml:space="preserve">Белозер 13/1 </v>
          </cell>
          <cell r="C6465" t="str">
            <v xml:space="preserve">Прочие </v>
          </cell>
          <cell r="D6465">
            <v>303.39999999999998</v>
          </cell>
          <cell r="E6465">
            <v>0</v>
          </cell>
          <cell r="F6465">
            <v>1019.23</v>
          </cell>
          <cell r="G6465">
            <v>0.43</v>
          </cell>
          <cell r="H6465">
            <v>1.19</v>
          </cell>
          <cell r="I6465">
            <v>4.5999999999999996</v>
          </cell>
          <cell r="J6465" t="str">
            <v xml:space="preserve"> </v>
          </cell>
          <cell r="K6465">
            <v>167</v>
          </cell>
          <cell r="L6465">
            <v>2.0330000000000001E-2</v>
          </cell>
          <cell r="M6465">
            <v>-19</v>
          </cell>
          <cell r="N6465">
            <v>18</v>
          </cell>
          <cell r="O6465">
            <v>1</v>
          </cell>
          <cell r="P6465">
            <v>29.681000000000001</v>
          </cell>
          <cell r="Q6465">
            <v>0</v>
          </cell>
          <cell r="R6465">
            <v>29.681000000000001</v>
          </cell>
        </row>
        <row r="6466">
          <cell r="A6466" t="str">
            <v xml:space="preserve">п.БЕЛОЗЕРНЫЙ 5/5 </v>
          </cell>
          <cell r="B6466" t="str">
            <v xml:space="preserve">Белоз д12/1 лит"А1" </v>
          </cell>
          <cell r="C6466" t="str">
            <v xml:space="preserve">Прочие </v>
          </cell>
          <cell r="D6466">
            <v>401.58</v>
          </cell>
          <cell r="E6466">
            <v>0</v>
          </cell>
          <cell r="F6466">
            <v>1606.34</v>
          </cell>
          <cell r="G6466">
            <v>0.52</v>
          </cell>
          <cell r="H6466">
            <v>1.19</v>
          </cell>
          <cell r="I6466">
            <v>4.5999999999999996</v>
          </cell>
          <cell r="J6466" t="str">
            <v xml:space="preserve"> </v>
          </cell>
          <cell r="K6466">
            <v>167</v>
          </cell>
          <cell r="L6466">
            <v>3.8746999999999997E-2</v>
          </cell>
          <cell r="M6466">
            <v>-19</v>
          </cell>
          <cell r="N6466">
            <v>18</v>
          </cell>
          <cell r="O6466">
            <v>1</v>
          </cell>
          <cell r="P6466">
            <v>56.570999999999998</v>
          </cell>
          <cell r="Q6466">
            <v>0</v>
          </cell>
          <cell r="R6466">
            <v>56.570999999999998</v>
          </cell>
        </row>
        <row r="6467">
          <cell r="A6467" t="str">
            <v xml:space="preserve">п.БЕЛОЗЕРНЫЙ 5/5 </v>
          </cell>
          <cell r="B6467" t="str">
            <v xml:space="preserve">Белоз дом 12/1 лит "А" </v>
          </cell>
          <cell r="C6467" t="str">
            <v xml:space="preserve">Прочие </v>
          </cell>
          <cell r="D6467">
            <v>151.30000000000001</v>
          </cell>
          <cell r="E6467">
            <v>0</v>
          </cell>
          <cell r="F6467">
            <v>740.95</v>
          </cell>
          <cell r="G6467">
            <v>0.52</v>
          </cell>
          <cell r="H6467">
            <v>1.19</v>
          </cell>
          <cell r="I6467">
            <v>4.5999999999999996</v>
          </cell>
          <cell r="J6467" t="str">
            <v xml:space="preserve"> </v>
          </cell>
          <cell r="K6467">
            <v>167</v>
          </cell>
          <cell r="L6467">
            <v>1.6423E-2</v>
          </cell>
          <cell r="M6467">
            <v>-19</v>
          </cell>
          <cell r="N6467">
            <v>15</v>
          </cell>
          <cell r="O6467">
            <v>1</v>
          </cell>
          <cell r="P6467">
            <v>20.286000000000001</v>
          </cell>
          <cell r="Q6467">
            <v>0</v>
          </cell>
          <cell r="R6467">
            <v>20.286000000000001</v>
          </cell>
        </row>
        <row r="6468">
          <cell r="A6468" t="str">
            <v xml:space="preserve">п.БЕЛОЗЕРНЫЙ 5/5 </v>
          </cell>
          <cell r="B6468" t="str">
            <v xml:space="preserve">Белозер 1 </v>
          </cell>
          <cell r="C6468" t="str">
            <v xml:space="preserve">Жилзаказчик </v>
          </cell>
          <cell r="D6468">
            <v>878.8</v>
          </cell>
          <cell r="E6468">
            <v>3335</v>
          </cell>
          <cell r="F6468">
            <v>3333.01</v>
          </cell>
          <cell r="G6468">
            <v>0.49</v>
          </cell>
          <cell r="H6468">
            <v>1.19</v>
          </cell>
          <cell r="I6468">
            <v>4.5999999999999996</v>
          </cell>
          <cell r="J6468" t="str">
            <v xml:space="preserve">2 </v>
          </cell>
          <cell r="K6468">
            <v>167</v>
          </cell>
          <cell r="L6468">
            <v>7.5294E-2</v>
          </cell>
          <cell r="M6468">
            <v>-19</v>
          </cell>
          <cell r="N6468">
            <v>18</v>
          </cell>
          <cell r="O6468">
            <v>1</v>
          </cell>
          <cell r="P6468">
            <v>109.928</v>
          </cell>
          <cell r="Q6468">
            <v>116.59</v>
          </cell>
          <cell r="R6468">
            <v>116.59</v>
          </cell>
        </row>
        <row r="6469">
          <cell r="A6469" t="str">
            <v xml:space="preserve">п.БЕЛОЗЕРНЫЙ 5/5 </v>
          </cell>
          <cell r="B6469" t="str">
            <v xml:space="preserve">Белозер 1/1 </v>
          </cell>
          <cell r="C6469" t="str">
            <v xml:space="preserve">Жилзаказчик </v>
          </cell>
          <cell r="D6469">
            <v>245.3</v>
          </cell>
          <cell r="E6469">
            <v>909</v>
          </cell>
          <cell r="F6469">
            <v>908</v>
          </cell>
          <cell r="G6469">
            <v>0.66</v>
          </cell>
          <cell r="H6469">
            <v>1.19</v>
          </cell>
          <cell r="I6469">
            <v>4.5999999999999996</v>
          </cell>
          <cell r="J6469" t="str">
            <v xml:space="preserve">1 </v>
          </cell>
          <cell r="K6469">
            <v>167</v>
          </cell>
          <cell r="L6469">
            <v>2.7757E-2</v>
          </cell>
          <cell r="M6469">
            <v>-19</v>
          </cell>
          <cell r="N6469">
            <v>18</v>
          </cell>
          <cell r="O6469">
            <v>1</v>
          </cell>
          <cell r="P6469">
            <v>40.524000000000001</v>
          </cell>
          <cell r="Q6469">
            <v>32.543999999999997</v>
          </cell>
          <cell r="R6469">
            <v>32.543999999999997</v>
          </cell>
        </row>
        <row r="6470">
          <cell r="A6470" t="str">
            <v xml:space="preserve">п.БЕЛОЗЕРНЫЙ 5/5 </v>
          </cell>
          <cell r="B6470" t="str">
            <v xml:space="preserve">Белозер 12 </v>
          </cell>
          <cell r="C6470" t="str">
            <v xml:space="preserve">Жилзаказчик </v>
          </cell>
          <cell r="D6470">
            <v>3116.1</v>
          </cell>
          <cell r="E6470">
            <v>16835</v>
          </cell>
          <cell r="F6470">
            <v>16829</v>
          </cell>
          <cell r="G6470">
            <v>0.37</v>
          </cell>
          <cell r="H6470">
            <v>1.19</v>
          </cell>
          <cell r="I6470">
            <v>4.5999999999999996</v>
          </cell>
          <cell r="J6470" t="str">
            <v xml:space="preserve">5 </v>
          </cell>
          <cell r="K6470">
            <v>167</v>
          </cell>
          <cell r="L6470">
            <v>0.28883900000000001</v>
          </cell>
          <cell r="M6470">
            <v>-19</v>
          </cell>
          <cell r="N6470">
            <v>18</v>
          </cell>
          <cell r="O6470">
            <v>1</v>
          </cell>
          <cell r="P6470">
            <v>421.697</v>
          </cell>
          <cell r="Q6470">
            <v>310.06299999999999</v>
          </cell>
          <cell r="R6470">
            <v>310.06299999999999</v>
          </cell>
        </row>
        <row r="6471">
          <cell r="A6471" t="str">
            <v xml:space="preserve">п.БЕЛОЗЕРНЫЙ 5/5 </v>
          </cell>
          <cell r="B6471" t="str">
            <v xml:space="preserve">Белозер 22 </v>
          </cell>
          <cell r="C6471" t="str">
            <v xml:space="preserve">Жилзаказчик </v>
          </cell>
          <cell r="D6471">
            <v>2175.8000000000002</v>
          </cell>
          <cell r="E6471">
            <v>5</v>
          </cell>
          <cell r="F6471">
            <v>8556</v>
          </cell>
          <cell r="G6471">
            <v>0.4</v>
          </cell>
          <cell r="H6471">
            <v>1.19</v>
          </cell>
          <cell r="I6471">
            <v>4.5999999999999996</v>
          </cell>
          <cell r="J6471" t="str">
            <v xml:space="preserve">5 </v>
          </cell>
          <cell r="K6471">
            <v>167</v>
          </cell>
          <cell r="L6471">
            <v>0.16051699999999999</v>
          </cell>
          <cell r="M6471">
            <v>-19</v>
          </cell>
          <cell r="N6471">
            <v>18</v>
          </cell>
          <cell r="O6471">
            <v>1</v>
          </cell>
          <cell r="P6471">
            <v>234.35</v>
          </cell>
          <cell r="Q6471">
            <v>216.49700000000001</v>
          </cell>
          <cell r="R6471">
            <v>216.49700000000001</v>
          </cell>
        </row>
        <row r="6472">
          <cell r="A6472" t="str">
            <v xml:space="preserve">п.БЕЛОЗЕРНЫЙ 5/5 </v>
          </cell>
          <cell r="B6472" t="str">
            <v xml:space="preserve">Белозер 10 </v>
          </cell>
          <cell r="C6472" t="str">
            <v xml:space="preserve">Жилзаказчик </v>
          </cell>
          <cell r="D6472">
            <v>2961.8</v>
          </cell>
          <cell r="E6472">
            <v>11758</v>
          </cell>
          <cell r="F6472">
            <v>11753</v>
          </cell>
          <cell r="G6472">
            <v>0.38</v>
          </cell>
          <cell r="H6472">
            <v>1.19</v>
          </cell>
          <cell r="I6472">
            <v>4.5999999999999996</v>
          </cell>
          <cell r="J6472" t="str">
            <v xml:space="preserve">5 </v>
          </cell>
          <cell r="K6472">
            <v>167</v>
          </cell>
          <cell r="L6472">
            <v>0.20717000000000002</v>
          </cell>
          <cell r="M6472">
            <v>-19</v>
          </cell>
          <cell r="N6472">
            <v>18</v>
          </cell>
          <cell r="O6472">
            <v>1</v>
          </cell>
          <cell r="P6472">
            <v>302.46300000000002</v>
          </cell>
          <cell r="Q6472">
            <v>294.70699999999999</v>
          </cell>
          <cell r="R6472">
            <v>294.70699999999999</v>
          </cell>
        </row>
        <row r="6473">
          <cell r="A6473" t="str">
            <v xml:space="preserve">п.БЕЛОЗЕРНЫЙ 5/5 </v>
          </cell>
          <cell r="B6473" t="str">
            <v xml:space="preserve">Белозер 11 </v>
          </cell>
          <cell r="C6473" t="str">
            <v xml:space="preserve">Жилзаказчик </v>
          </cell>
          <cell r="D6473">
            <v>5852.7</v>
          </cell>
          <cell r="E6473">
            <v>23674</v>
          </cell>
          <cell r="F6473">
            <v>23669</v>
          </cell>
          <cell r="G6473">
            <v>0.37</v>
          </cell>
          <cell r="H6473">
            <v>1.19</v>
          </cell>
          <cell r="I6473">
            <v>4.5999999999999996</v>
          </cell>
          <cell r="J6473" t="str">
            <v xml:space="preserve">5 </v>
          </cell>
          <cell r="K6473">
            <v>167</v>
          </cell>
          <cell r="L6473">
            <v>0.40623499999999996</v>
          </cell>
          <cell r="M6473">
            <v>-19</v>
          </cell>
          <cell r="N6473">
            <v>18</v>
          </cell>
          <cell r="O6473">
            <v>1</v>
          </cell>
          <cell r="P6473">
            <v>593.09500000000003</v>
          </cell>
          <cell r="Q6473">
            <v>582.36500000000001</v>
          </cell>
          <cell r="R6473">
            <v>582.36500000000001</v>
          </cell>
        </row>
        <row r="6474">
          <cell r="A6474" t="str">
            <v xml:space="preserve">п.БЕЛОЗЕРНЫЙ 5/5 </v>
          </cell>
          <cell r="B6474" t="str">
            <v xml:space="preserve">Белозер 13 </v>
          </cell>
          <cell r="C6474" t="str">
            <v xml:space="preserve">Жилзаказчик </v>
          </cell>
          <cell r="D6474">
            <v>2170.6</v>
          </cell>
          <cell r="E6474">
            <v>8333</v>
          </cell>
          <cell r="F6474">
            <v>8328</v>
          </cell>
          <cell r="G6474">
            <v>0.41</v>
          </cell>
          <cell r="H6474">
            <v>1.19</v>
          </cell>
          <cell r="I6474">
            <v>4.5999999999999996</v>
          </cell>
          <cell r="J6474" t="str">
            <v xml:space="preserve">5 </v>
          </cell>
          <cell r="K6474">
            <v>167</v>
          </cell>
          <cell r="L6474">
            <v>0.15722800000000001</v>
          </cell>
          <cell r="M6474">
            <v>-19</v>
          </cell>
          <cell r="N6474">
            <v>18</v>
          </cell>
          <cell r="O6474">
            <v>1</v>
          </cell>
          <cell r="P6474">
            <v>229.55</v>
          </cell>
          <cell r="Q6474">
            <v>215.983</v>
          </cell>
          <cell r="R6474">
            <v>215.983</v>
          </cell>
        </row>
        <row r="6475">
          <cell r="A6475" t="str">
            <v xml:space="preserve">п.БЕЛОЗЕРНЫЙ 5/5 </v>
          </cell>
          <cell r="B6475" t="str">
            <v xml:space="preserve">Белозер 14 </v>
          </cell>
          <cell r="C6475" t="str">
            <v xml:space="preserve">Жилзаказчик </v>
          </cell>
          <cell r="D6475">
            <v>2166.6999999999998</v>
          </cell>
          <cell r="E6475">
            <v>8882</v>
          </cell>
          <cell r="F6475">
            <v>8178</v>
          </cell>
          <cell r="G6475">
            <v>0.41</v>
          </cell>
          <cell r="H6475">
            <v>1.19</v>
          </cell>
          <cell r="I6475">
            <v>4.5999999999999996</v>
          </cell>
          <cell r="J6475" t="str">
            <v xml:space="preserve">5 </v>
          </cell>
          <cell r="K6475">
            <v>167</v>
          </cell>
          <cell r="L6475">
            <v>0.154776</v>
          </cell>
          <cell r="M6475">
            <v>-19</v>
          </cell>
          <cell r="N6475">
            <v>18</v>
          </cell>
          <cell r="O6475">
            <v>1</v>
          </cell>
          <cell r="P6475">
            <v>225.96899999999999</v>
          </cell>
          <cell r="Q6475">
            <v>215.595</v>
          </cell>
          <cell r="R6475">
            <v>215.595</v>
          </cell>
        </row>
        <row r="6476">
          <cell r="A6476" t="str">
            <v xml:space="preserve">п.БЕЛОЗЕРНЫЙ 5/5 </v>
          </cell>
          <cell r="B6476" t="str">
            <v xml:space="preserve">Белозер 15 </v>
          </cell>
          <cell r="C6476" t="str">
            <v xml:space="preserve">Жилзаказчик </v>
          </cell>
          <cell r="D6476">
            <v>2179.08</v>
          </cell>
          <cell r="E6476">
            <v>8444</v>
          </cell>
          <cell r="F6476">
            <v>8476.5</v>
          </cell>
          <cell r="G6476">
            <v>0.41</v>
          </cell>
          <cell r="H6476">
            <v>1.19</v>
          </cell>
          <cell r="I6476">
            <v>4.5999999999999996</v>
          </cell>
          <cell r="J6476" t="str">
            <v xml:space="preserve">5 </v>
          </cell>
          <cell r="K6476">
            <v>167</v>
          </cell>
          <cell r="L6476">
            <v>0.159638</v>
          </cell>
          <cell r="M6476">
            <v>-19</v>
          </cell>
          <cell r="N6476">
            <v>18</v>
          </cell>
          <cell r="O6476">
            <v>1</v>
          </cell>
          <cell r="P6476">
            <v>232.03700000000001</v>
          </cell>
          <cell r="Q6476">
            <v>215.89400000000001</v>
          </cell>
          <cell r="R6476">
            <v>215.89400000000001</v>
          </cell>
        </row>
        <row r="6477">
          <cell r="A6477" t="str">
            <v xml:space="preserve">п.БЕЛОЗЕРНЫЙ 5/5 </v>
          </cell>
          <cell r="B6477" t="str">
            <v xml:space="preserve">Белозер 16 </v>
          </cell>
          <cell r="C6477" t="str">
            <v xml:space="preserve">Жилзаказчик </v>
          </cell>
          <cell r="D6477">
            <v>2153.1999999999998</v>
          </cell>
          <cell r="E6477">
            <v>8445</v>
          </cell>
          <cell r="F6477">
            <v>8440</v>
          </cell>
          <cell r="G6477">
            <v>0.41</v>
          </cell>
          <cell r="H6477">
            <v>1.19</v>
          </cell>
          <cell r="I6477">
            <v>4.5999999999999996</v>
          </cell>
          <cell r="J6477" t="str">
            <v xml:space="preserve">5 </v>
          </cell>
          <cell r="K6477">
            <v>167</v>
          </cell>
          <cell r="L6477">
            <v>0.15895099999999998</v>
          </cell>
          <cell r="M6477">
            <v>-19</v>
          </cell>
          <cell r="N6477">
            <v>18</v>
          </cell>
          <cell r="O6477">
            <v>1</v>
          </cell>
          <cell r="P6477">
            <v>232.06399999999999</v>
          </cell>
          <cell r="Q6477">
            <v>214.25200000000001</v>
          </cell>
          <cell r="R6477">
            <v>214.25200000000001</v>
          </cell>
        </row>
        <row r="6478">
          <cell r="A6478" t="str">
            <v xml:space="preserve">п.БЕЛОЗЕРНЫЙ 5/5 </v>
          </cell>
          <cell r="B6478" t="str">
            <v xml:space="preserve">Белозер 17 </v>
          </cell>
          <cell r="C6478" t="str">
            <v xml:space="preserve">Жилзаказчик </v>
          </cell>
          <cell r="D6478">
            <v>5905.8</v>
          </cell>
          <cell r="E6478">
            <v>23580</v>
          </cell>
          <cell r="F6478">
            <v>23575</v>
          </cell>
          <cell r="G6478">
            <v>0.37</v>
          </cell>
          <cell r="H6478">
            <v>1.19</v>
          </cell>
          <cell r="I6478">
            <v>4.5999999999999996</v>
          </cell>
          <cell r="J6478" t="str">
            <v xml:space="preserve">5 </v>
          </cell>
          <cell r="K6478">
            <v>167</v>
          </cell>
          <cell r="L6478">
            <v>0.40462100000000001</v>
          </cell>
          <cell r="M6478">
            <v>-19</v>
          </cell>
          <cell r="N6478">
            <v>18</v>
          </cell>
          <cell r="O6478">
            <v>1</v>
          </cell>
          <cell r="P6478">
            <v>590.73900000000003</v>
          </cell>
          <cell r="Q6478">
            <v>587.64400000000001</v>
          </cell>
          <cell r="R6478">
            <v>587.64400000000001</v>
          </cell>
        </row>
        <row r="6479">
          <cell r="A6479" t="str">
            <v xml:space="preserve">п.БЕЛОЗЕРНЫЙ 5/5 </v>
          </cell>
          <cell r="B6479" t="str">
            <v xml:space="preserve">Белозер 18 </v>
          </cell>
          <cell r="C6479" t="str">
            <v xml:space="preserve">Жилзаказчик </v>
          </cell>
          <cell r="D6479">
            <v>2736.0000000000005</v>
          </cell>
          <cell r="E6479">
            <v>9497</v>
          </cell>
          <cell r="F6479">
            <v>9666.3000000000011</v>
          </cell>
          <cell r="G6479">
            <v>0.4</v>
          </cell>
          <cell r="H6479">
            <v>1.19</v>
          </cell>
          <cell r="I6479">
            <v>4.5999999999999996</v>
          </cell>
          <cell r="J6479" t="str">
            <v xml:space="preserve">5 </v>
          </cell>
          <cell r="K6479">
            <v>167</v>
          </cell>
          <cell r="L6479">
            <v>0.17711199999999999</v>
          </cell>
          <cell r="M6479">
            <v>-19</v>
          </cell>
          <cell r="N6479">
            <v>18</v>
          </cell>
          <cell r="O6479">
            <v>1</v>
          </cell>
          <cell r="P6479">
            <v>253.91900000000001</v>
          </cell>
          <cell r="Q6479">
            <v>267.90199999999999</v>
          </cell>
          <cell r="R6479">
            <v>267.90199999999999</v>
          </cell>
        </row>
        <row r="6480">
          <cell r="A6480" t="str">
            <v xml:space="preserve">п.БЕЛОЗЕРНЫЙ 5/5 </v>
          </cell>
          <cell r="B6480" t="str">
            <v xml:space="preserve">Белозер 19 </v>
          </cell>
          <cell r="C6480" t="str">
            <v xml:space="preserve">Жилзаказчик </v>
          </cell>
          <cell r="D6480">
            <v>2707.9</v>
          </cell>
          <cell r="E6480">
            <v>9535</v>
          </cell>
          <cell r="F6480">
            <v>9582</v>
          </cell>
          <cell r="G6480">
            <v>0.4</v>
          </cell>
          <cell r="H6480">
            <v>1.19</v>
          </cell>
          <cell r="I6480">
            <v>4.5999999999999996</v>
          </cell>
          <cell r="J6480" t="str">
            <v xml:space="preserve">5 </v>
          </cell>
          <cell r="K6480">
            <v>167</v>
          </cell>
          <cell r="L6480">
            <v>0.17557</v>
          </cell>
          <cell r="M6480">
            <v>-19</v>
          </cell>
          <cell r="N6480">
            <v>18</v>
          </cell>
          <cell r="O6480">
            <v>1</v>
          </cell>
          <cell r="P6480">
            <v>254.93600000000001</v>
          </cell>
          <cell r="Q6480">
            <v>268.14999999999998</v>
          </cell>
          <cell r="R6480">
            <v>268.14999999999998</v>
          </cell>
        </row>
        <row r="6481">
          <cell r="A6481" t="str">
            <v xml:space="preserve">п.БЕЛОЗЕРНЫЙ 5/5 </v>
          </cell>
          <cell r="B6481" t="str">
            <v xml:space="preserve">Белозер 20 </v>
          </cell>
          <cell r="C6481" t="str">
            <v xml:space="preserve">Жилзаказчик </v>
          </cell>
          <cell r="D6481">
            <v>2176.3000000000002</v>
          </cell>
          <cell r="E6481">
            <v>8444</v>
          </cell>
          <cell r="F6481">
            <v>8439</v>
          </cell>
          <cell r="G6481">
            <v>0.41</v>
          </cell>
          <cell r="H6481">
            <v>1.19</v>
          </cell>
          <cell r="I6481">
            <v>4.5999999999999996</v>
          </cell>
          <cell r="J6481" t="str">
            <v xml:space="preserve">5 </v>
          </cell>
          <cell r="K6481">
            <v>167</v>
          </cell>
          <cell r="L6481">
            <v>0.15893199999999999</v>
          </cell>
          <cell r="M6481">
            <v>-19</v>
          </cell>
          <cell r="N6481">
            <v>18</v>
          </cell>
          <cell r="O6481">
            <v>1</v>
          </cell>
          <cell r="P6481">
            <v>232.03700000000001</v>
          </cell>
          <cell r="Q6481">
            <v>216.547</v>
          </cell>
          <cell r="R6481">
            <v>216.547</v>
          </cell>
        </row>
        <row r="6482">
          <cell r="A6482" t="str">
            <v xml:space="preserve">п.БЕЛОЗЕРНЫЙ 5/5 </v>
          </cell>
          <cell r="B6482" t="str">
            <v xml:space="preserve">Белозер 20/1 </v>
          </cell>
          <cell r="C6482" t="str">
            <v xml:space="preserve">Жилзаказчик </v>
          </cell>
          <cell r="D6482">
            <v>2159.9</v>
          </cell>
          <cell r="E6482">
            <v>9325</v>
          </cell>
          <cell r="F6482">
            <v>9320</v>
          </cell>
          <cell r="G6482">
            <v>0</v>
          </cell>
          <cell r="H6482">
            <v>1.19</v>
          </cell>
          <cell r="I6482">
            <v>4.5999999999999996</v>
          </cell>
          <cell r="J6482" t="str">
            <v xml:space="preserve">5 </v>
          </cell>
          <cell r="K6482">
            <v>167</v>
          </cell>
          <cell r="L6482">
            <v>0.122</v>
          </cell>
          <cell r="M6482">
            <v>-19</v>
          </cell>
          <cell r="N6482">
            <v>18</v>
          </cell>
          <cell r="O6482">
            <v>1</v>
          </cell>
          <cell r="P6482">
            <v>178.11799999999999</v>
          </cell>
          <cell r="Q6482">
            <v>214.916</v>
          </cell>
          <cell r="R6482">
            <v>214.916</v>
          </cell>
        </row>
        <row r="6483">
          <cell r="A6483" t="str">
            <v xml:space="preserve">п.БЕЛОЗЕРНЫЙ 5/5 </v>
          </cell>
          <cell r="B6483" t="str">
            <v xml:space="preserve">Белозер 24 </v>
          </cell>
          <cell r="C6483" t="str">
            <v xml:space="preserve">Жилзаказчик </v>
          </cell>
          <cell r="D6483">
            <v>2182.6</v>
          </cell>
          <cell r="E6483">
            <v>8255</v>
          </cell>
          <cell r="F6483">
            <v>8250</v>
          </cell>
          <cell r="G6483">
            <v>0.41</v>
          </cell>
          <cell r="H6483">
            <v>1.19</v>
          </cell>
          <cell r="I6483">
            <v>4.5999999999999996</v>
          </cell>
          <cell r="J6483" t="str">
            <v xml:space="preserve">5 </v>
          </cell>
          <cell r="K6483">
            <v>167</v>
          </cell>
          <cell r="L6483">
            <v>0.156138</v>
          </cell>
          <cell r="M6483">
            <v>-19</v>
          </cell>
          <cell r="N6483">
            <v>18</v>
          </cell>
          <cell r="O6483">
            <v>1</v>
          </cell>
          <cell r="P6483">
            <v>227.959</v>
          </cell>
          <cell r="Q6483">
            <v>217.17699999999999</v>
          </cell>
          <cell r="R6483">
            <v>217.17699999999999</v>
          </cell>
        </row>
        <row r="6484">
          <cell r="A6484" t="str">
            <v xml:space="preserve">п.БЕЛОЗЕРНЫЙ 5/5 </v>
          </cell>
          <cell r="B6484" t="str">
            <v xml:space="preserve">Белозер 24/1 </v>
          </cell>
          <cell r="C6484" t="str">
            <v xml:space="preserve">Жилзаказчик </v>
          </cell>
          <cell r="D6484">
            <v>2183.1</v>
          </cell>
          <cell r="E6484">
            <v>8267</v>
          </cell>
          <cell r="F6484">
            <v>8262</v>
          </cell>
          <cell r="G6484">
            <v>0.41</v>
          </cell>
          <cell r="H6484">
            <v>1.19</v>
          </cell>
          <cell r="I6484">
            <v>4.5999999999999996</v>
          </cell>
          <cell r="J6484" t="str">
            <v xml:space="preserve">5 </v>
          </cell>
          <cell r="K6484">
            <v>167</v>
          </cell>
          <cell r="L6484">
            <v>0.15598199999999998</v>
          </cell>
          <cell r="M6484">
            <v>-19</v>
          </cell>
          <cell r="N6484">
            <v>18</v>
          </cell>
          <cell r="O6484">
            <v>1</v>
          </cell>
          <cell r="P6484">
            <v>227.73</v>
          </cell>
          <cell r="Q6484">
            <v>217.226</v>
          </cell>
          <cell r="R6484">
            <v>217.226</v>
          </cell>
        </row>
        <row r="6485">
          <cell r="A6485" t="str">
            <v xml:space="preserve">п.БЕЛОЗЕРНЫЙ 5/5 </v>
          </cell>
          <cell r="B6485" t="str">
            <v xml:space="preserve">Белозер 25 </v>
          </cell>
          <cell r="C6485" t="str">
            <v xml:space="preserve">Жилзаказчик </v>
          </cell>
          <cell r="D6485">
            <v>5702.0999999999995</v>
          </cell>
          <cell r="E6485">
            <v>19903</v>
          </cell>
          <cell r="F6485">
            <v>19600.240000000002</v>
          </cell>
          <cell r="G6485">
            <v>0.37</v>
          </cell>
          <cell r="H6485">
            <v>1.19</v>
          </cell>
          <cell r="I6485">
            <v>4.5999999999999996</v>
          </cell>
          <cell r="J6485" t="str">
            <v xml:space="preserve">5 </v>
          </cell>
          <cell r="K6485">
            <v>167</v>
          </cell>
          <cell r="L6485">
            <v>0.33640200000000003</v>
          </cell>
          <cell r="M6485">
            <v>-19</v>
          </cell>
          <cell r="N6485">
            <v>18</v>
          </cell>
          <cell r="O6485">
            <v>1</v>
          </cell>
          <cell r="P6485">
            <v>490.08699999999999</v>
          </cell>
          <cell r="Q6485">
            <v>566.21299999999997</v>
          </cell>
          <cell r="R6485">
            <v>566.21299999999997</v>
          </cell>
        </row>
        <row r="6486">
          <cell r="A6486" t="str">
            <v xml:space="preserve">п.БЕЛОЗЕРНЫЙ 5/5 </v>
          </cell>
          <cell r="B6486" t="str">
            <v xml:space="preserve">Белозер 28 </v>
          </cell>
          <cell r="C6486" t="str">
            <v xml:space="preserve">Жилзаказчик </v>
          </cell>
          <cell r="D6486">
            <v>2184.9</v>
          </cell>
          <cell r="E6486">
            <v>5</v>
          </cell>
          <cell r="F6486">
            <v>8203</v>
          </cell>
          <cell r="G6486">
            <v>0</v>
          </cell>
          <cell r="H6486">
            <v>1.19</v>
          </cell>
          <cell r="I6486">
            <v>4.5999999999999996</v>
          </cell>
          <cell r="J6486" t="str">
            <v xml:space="preserve">5 </v>
          </cell>
          <cell r="K6486">
            <v>167</v>
          </cell>
          <cell r="L6486">
            <v>0.124</v>
          </cell>
          <cell r="M6486">
            <v>-19</v>
          </cell>
          <cell r="N6486">
            <v>18</v>
          </cell>
          <cell r="O6486">
            <v>1</v>
          </cell>
          <cell r="P6486">
            <v>181.03700000000001</v>
          </cell>
          <cell r="Q6486">
            <v>217.40299999999999</v>
          </cell>
          <cell r="R6486">
            <v>217.40299999999999</v>
          </cell>
        </row>
        <row r="6487">
          <cell r="A6487" t="str">
            <v xml:space="preserve">п.БЕЛОЗЕРНЫЙ 5/5 </v>
          </cell>
          <cell r="B6487" t="str">
            <v xml:space="preserve">Белозер 4 </v>
          </cell>
          <cell r="C6487" t="str">
            <v xml:space="preserve">Жилзаказчик </v>
          </cell>
          <cell r="D6487">
            <v>3107.4</v>
          </cell>
          <cell r="E6487">
            <v>11905</v>
          </cell>
          <cell r="F6487">
            <v>12029.5</v>
          </cell>
          <cell r="G6487">
            <v>0.38</v>
          </cell>
          <cell r="H6487">
            <v>1.19</v>
          </cell>
          <cell r="I6487">
            <v>4.5999999999999996</v>
          </cell>
          <cell r="J6487" t="str">
            <v xml:space="preserve">5 </v>
          </cell>
          <cell r="K6487">
            <v>167</v>
          </cell>
          <cell r="L6487">
            <v>0.21204500000000001</v>
          </cell>
          <cell r="M6487">
            <v>-19</v>
          </cell>
          <cell r="N6487">
            <v>18</v>
          </cell>
          <cell r="O6487">
            <v>1</v>
          </cell>
          <cell r="P6487">
            <v>306.24700000000001</v>
          </cell>
          <cell r="Q6487">
            <v>305.62400000000002</v>
          </cell>
          <cell r="R6487">
            <v>305.62400000000002</v>
          </cell>
        </row>
        <row r="6488">
          <cell r="A6488" t="str">
            <v xml:space="preserve">п.БЕЛОЗЕРНЫЙ 5/5 </v>
          </cell>
          <cell r="B6488" t="str">
            <v xml:space="preserve">Белозер 5 </v>
          </cell>
          <cell r="C6488" t="str">
            <v xml:space="preserve">Жилзаказчик </v>
          </cell>
          <cell r="D6488">
            <v>3931.75</v>
          </cell>
          <cell r="E6488">
            <v>15841</v>
          </cell>
          <cell r="F6488">
            <v>16073.9</v>
          </cell>
          <cell r="G6488">
            <v>0.37</v>
          </cell>
          <cell r="H6488">
            <v>1.19</v>
          </cell>
          <cell r="I6488">
            <v>4.5999999999999996</v>
          </cell>
          <cell r="J6488" t="str">
            <v xml:space="preserve">5 </v>
          </cell>
          <cell r="K6488">
            <v>167</v>
          </cell>
          <cell r="L6488">
            <v>0.27587899999999999</v>
          </cell>
          <cell r="M6488">
            <v>-19</v>
          </cell>
          <cell r="N6488">
            <v>18</v>
          </cell>
          <cell r="O6488">
            <v>1</v>
          </cell>
          <cell r="P6488">
            <v>396.81599999999997</v>
          </cell>
          <cell r="Q6488">
            <v>384.65199999999999</v>
          </cell>
          <cell r="R6488">
            <v>384.65199999999999</v>
          </cell>
        </row>
        <row r="6489">
          <cell r="A6489" t="str">
            <v xml:space="preserve">п.БЕЛОЗЕРНЫЙ 5/5 </v>
          </cell>
          <cell r="B6489" t="str">
            <v xml:space="preserve">Белозер 6 </v>
          </cell>
          <cell r="C6489" t="str">
            <v xml:space="preserve">Жилзаказчик </v>
          </cell>
          <cell r="D6489">
            <v>2956.2</v>
          </cell>
          <cell r="E6489">
            <v>11963</v>
          </cell>
          <cell r="F6489">
            <v>11958</v>
          </cell>
          <cell r="G6489">
            <v>0.38</v>
          </cell>
          <cell r="H6489">
            <v>1.19</v>
          </cell>
          <cell r="I6489">
            <v>4.5999999999999996</v>
          </cell>
          <cell r="J6489" t="str">
            <v xml:space="preserve">5 </v>
          </cell>
          <cell r="K6489">
            <v>167</v>
          </cell>
          <cell r="L6489">
            <v>0.210784</v>
          </cell>
          <cell r="M6489">
            <v>-19</v>
          </cell>
          <cell r="N6489">
            <v>18</v>
          </cell>
          <cell r="O6489">
            <v>1</v>
          </cell>
          <cell r="P6489">
            <v>307.74099999999999</v>
          </cell>
          <cell r="Q6489">
            <v>294.154</v>
          </cell>
          <cell r="R6489">
            <v>294.154</v>
          </cell>
        </row>
        <row r="6490">
          <cell r="A6490" t="str">
            <v xml:space="preserve">п.БЕЛОЗЕРНЫЙ 5/5 </v>
          </cell>
          <cell r="B6490" t="str">
            <v xml:space="preserve">Белозер 7 </v>
          </cell>
          <cell r="C6490" t="str">
            <v xml:space="preserve">Жилзаказчик </v>
          </cell>
          <cell r="D6490">
            <v>3072.3</v>
          </cell>
          <cell r="E6490">
            <v>11931</v>
          </cell>
          <cell r="F6490">
            <v>11926</v>
          </cell>
          <cell r="G6490">
            <v>0.38</v>
          </cell>
          <cell r="H6490">
            <v>1.19</v>
          </cell>
          <cell r="I6490">
            <v>4.5999999999999996</v>
          </cell>
          <cell r="J6490" t="str">
            <v xml:space="preserve">5 </v>
          </cell>
          <cell r="K6490">
            <v>167</v>
          </cell>
          <cell r="L6490">
            <v>0.21022000000000002</v>
          </cell>
          <cell r="M6490">
            <v>-19</v>
          </cell>
          <cell r="N6490">
            <v>18</v>
          </cell>
          <cell r="O6490">
            <v>1</v>
          </cell>
          <cell r="P6490">
            <v>306.91699999999997</v>
          </cell>
          <cell r="Q6490">
            <v>305.702</v>
          </cell>
          <cell r="R6490">
            <v>305.702</v>
          </cell>
        </row>
        <row r="6491">
          <cell r="A6491" t="str">
            <v xml:space="preserve">п.БЕЛОЗЕРНЫЙ 5/5 </v>
          </cell>
          <cell r="B6491" t="str">
            <v xml:space="preserve">Белозер 8 </v>
          </cell>
          <cell r="C6491" t="str">
            <v xml:space="preserve">Жилзаказчик </v>
          </cell>
          <cell r="D6491">
            <v>3065</v>
          </cell>
          <cell r="E6491">
            <v>12584</v>
          </cell>
          <cell r="F6491">
            <v>12579</v>
          </cell>
          <cell r="G6491">
            <v>0.37</v>
          </cell>
          <cell r="H6491">
            <v>1.19</v>
          </cell>
          <cell r="I6491">
            <v>4.5999999999999996</v>
          </cell>
          <cell r="J6491" t="str">
            <v xml:space="preserve">5 </v>
          </cell>
          <cell r="K6491">
            <v>167</v>
          </cell>
          <cell r="L6491">
            <v>0.21822899999999998</v>
          </cell>
          <cell r="M6491">
            <v>-19</v>
          </cell>
          <cell r="N6491">
            <v>18</v>
          </cell>
          <cell r="O6491">
            <v>1</v>
          </cell>
          <cell r="P6491">
            <v>318.61</v>
          </cell>
          <cell r="Q6491">
            <v>304.97699999999998</v>
          </cell>
          <cell r="R6491">
            <v>304.97699999999998</v>
          </cell>
        </row>
        <row r="6492">
          <cell r="A6492" t="str">
            <v xml:space="preserve">п.БЕЛОЗЕРНЫЙ 5/5 </v>
          </cell>
          <cell r="B6492" t="str">
            <v xml:space="preserve">Белозер 9 </v>
          </cell>
          <cell r="C6492" t="str">
            <v xml:space="preserve">Жилзаказчик </v>
          </cell>
          <cell r="D6492">
            <v>3038.7</v>
          </cell>
          <cell r="E6492">
            <v>11979</v>
          </cell>
          <cell r="F6492">
            <v>11974</v>
          </cell>
          <cell r="G6492">
            <v>0.38</v>
          </cell>
          <cell r="H6492">
            <v>1.19</v>
          </cell>
          <cell r="I6492">
            <v>4.5999999999999996</v>
          </cell>
          <cell r="J6492" t="str">
            <v xml:space="preserve">5 </v>
          </cell>
          <cell r="K6492">
            <v>167</v>
          </cell>
          <cell r="L6492">
            <v>0.211066</v>
          </cell>
          <cell r="M6492">
            <v>-19</v>
          </cell>
          <cell r="N6492">
            <v>18</v>
          </cell>
          <cell r="O6492">
            <v>1</v>
          </cell>
          <cell r="P6492">
            <v>308.15300000000002</v>
          </cell>
          <cell r="Q6492">
            <v>302.36200000000002</v>
          </cell>
          <cell r="R6492">
            <v>302.36200000000002</v>
          </cell>
        </row>
        <row r="6493">
          <cell r="A6493" t="str">
            <v xml:space="preserve">п.БЕЛОЗЕРНЫЙ 5/5 </v>
          </cell>
          <cell r="B6493" t="str">
            <v xml:space="preserve">п Белозерный 12/1 магазин </v>
          </cell>
          <cell r="C6493" t="str">
            <v xml:space="preserve">Прочие </v>
          </cell>
          <cell r="D6493">
            <v>357.49</v>
          </cell>
          <cell r="E6493">
            <v>0</v>
          </cell>
          <cell r="F6493">
            <v>1251.23</v>
          </cell>
          <cell r="G6493">
            <v>0.52</v>
          </cell>
          <cell r="H6493">
            <v>1.19</v>
          </cell>
          <cell r="I6493">
            <v>4.5999999999999996</v>
          </cell>
          <cell r="J6493" t="str">
            <v xml:space="preserve"> </v>
          </cell>
          <cell r="K6493">
            <v>167</v>
          </cell>
          <cell r="L6493">
            <v>2.7733999999999998E-2</v>
          </cell>
          <cell r="M6493">
            <v>-19</v>
          </cell>
          <cell r="N6493">
            <v>15</v>
          </cell>
          <cell r="O6493">
            <v>1</v>
          </cell>
          <cell r="P6493">
            <v>34.256</v>
          </cell>
          <cell r="Q6493">
            <v>0</v>
          </cell>
          <cell r="R6493">
            <v>34.256</v>
          </cell>
        </row>
        <row r="6494">
          <cell r="A6494" t="str">
            <v xml:space="preserve">п.БЕЛОЗЕРНЫЙ 5/5 </v>
          </cell>
          <cell r="B6494" t="str">
            <v xml:space="preserve">Белозер МАГАЗИН </v>
          </cell>
          <cell r="C6494" t="str">
            <v xml:space="preserve">Прочие </v>
          </cell>
          <cell r="D6494">
            <v>504.28</v>
          </cell>
          <cell r="E6494">
            <v>0</v>
          </cell>
          <cell r="F6494">
            <v>2469.4699999999998</v>
          </cell>
          <cell r="G6494">
            <v>0.38</v>
          </cell>
          <cell r="H6494">
            <v>1.19</v>
          </cell>
          <cell r="I6494">
            <v>4.5999999999999996</v>
          </cell>
          <cell r="J6494" t="str">
            <v xml:space="preserve"> </v>
          </cell>
          <cell r="K6494">
            <v>167</v>
          </cell>
          <cell r="L6494">
            <v>0.04</v>
          </cell>
          <cell r="M6494">
            <v>-19</v>
          </cell>
          <cell r="N6494">
            <v>15</v>
          </cell>
          <cell r="O6494">
            <v>1</v>
          </cell>
          <cell r="P6494">
            <v>49.406999999999996</v>
          </cell>
          <cell r="Q6494">
            <v>0</v>
          </cell>
          <cell r="R6494">
            <v>49.406999999999996</v>
          </cell>
        </row>
        <row r="6495">
          <cell r="A6495" t="str">
            <v xml:space="preserve">п.БЕЛОЗЕРНЫЙ 5/5 </v>
          </cell>
          <cell r="B6495" t="str">
            <v xml:space="preserve">п.Белозерный,14/1 кв 1 </v>
          </cell>
          <cell r="C6495" t="str">
            <v xml:space="preserve">Население </v>
          </cell>
          <cell r="D6495">
            <v>58.1</v>
          </cell>
          <cell r="E6495">
            <v>209</v>
          </cell>
          <cell r="F6495">
            <v>209</v>
          </cell>
          <cell r="G6495">
            <v>0</v>
          </cell>
          <cell r="H6495">
            <v>1.19</v>
          </cell>
          <cell r="I6495">
            <v>4.5999999999999996</v>
          </cell>
          <cell r="J6495" t="str">
            <v xml:space="preserve">1 </v>
          </cell>
          <cell r="K6495">
            <v>167</v>
          </cell>
          <cell r="L6495">
            <v>6.6839999999999998E-3</v>
          </cell>
          <cell r="M6495">
            <v>-19</v>
          </cell>
          <cell r="N6495">
            <v>18</v>
          </cell>
          <cell r="O6495">
            <v>1</v>
          </cell>
          <cell r="P6495">
            <v>9.7579999999999991</v>
          </cell>
          <cell r="Q6495">
            <v>7.7059999999999995</v>
          </cell>
          <cell r="R6495">
            <v>7.7059999999999995</v>
          </cell>
        </row>
        <row r="6496">
          <cell r="A6496" t="str">
            <v xml:space="preserve">п.БЕЛОЗЕРНЫЙ 5/5 </v>
          </cell>
          <cell r="B6496" t="str">
            <v xml:space="preserve">Белозер д 11 помещ.АТС </v>
          </cell>
          <cell r="C6496" t="str">
            <v xml:space="preserve">Прочие </v>
          </cell>
          <cell r="D6496">
            <v>151</v>
          </cell>
          <cell r="E6496">
            <v>0</v>
          </cell>
          <cell r="F6496">
            <v>142.88</v>
          </cell>
          <cell r="G6496">
            <v>0.43</v>
          </cell>
          <cell r="H6496">
            <v>1.19</v>
          </cell>
          <cell r="I6496">
            <v>4.5999999999999996</v>
          </cell>
          <cell r="J6496" t="str">
            <v xml:space="preserve"> </v>
          </cell>
          <cell r="K6496">
            <v>167</v>
          </cell>
          <cell r="L6496">
            <v>2.8500000000000001E-3</v>
          </cell>
          <cell r="M6496">
            <v>-19</v>
          </cell>
          <cell r="N6496">
            <v>18</v>
          </cell>
          <cell r="O6496">
            <v>1</v>
          </cell>
          <cell r="P6496">
            <v>4.1619999999999999</v>
          </cell>
          <cell r="Q6496">
            <v>0</v>
          </cell>
          <cell r="R6496">
            <v>4.1619999999999999</v>
          </cell>
        </row>
        <row r="6497">
          <cell r="A6497" t="str">
            <v xml:space="preserve">п.БЕЛОЗЕРНЫЙ 5/5 </v>
          </cell>
          <cell r="B6497" t="str">
            <v xml:space="preserve">Белоз д3 пожарное депо </v>
          </cell>
          <cell r="C6497" t="str">
            <v xml:space="preserve">Бюджет </v>
          </cell>
          <cell r="D6497">
            <v>502.6</v>
          </cell>
          <cell r="E6497">
            <v>0</v>
          </cell>
          <cell r="F6497">
            <v>1723.76</v>
          </cell>
          <cell r="G6497">
            <v>0.48</v>
          </cell>
          <cell r="H6497">
            <v>1.19</v>
          </cell>
          <cell r="I6497">
            <v>4.5999999999999996</v>
          </cell>
          <cell r="J6497" t="str">
            <v xml:space="preserve"> </v>
          </cell>
          <cell r="K6497">
            <v>167</v>
          </cell>
          <cell r="L6497">
            <v>3.5000000000000003E-2</v>
          </cell>
          <cell r="M6497">
            <v>-19</v>
          </cell>
          <cell r="N6497">
            <v>15</v>
          </cell>
          <cell r="O6497">
            <v>1</v>
          </cell>
          <cell r="P6497">
            <v>43.231000000000002</v>
          </cell>
          <cell r="Q6497">
            <v>0</v>
          </cell>
          <cell r="R6497">
            <v>43.231000000000002</v>
          </cell>
        </row>
        <row r="6498">
          <cell r="A6498" t="str">
            <v xml:space="preserve">Итого по котельной </v>
          </cell>
          <cell r="B6498" t="str">
            <v xml:space="preserve">собственное ---------------------------- </v>
          </cell>
          <cell r="C6498" t="str">
            <v xml:space="preserve">По всем группам </v>
          </cell>
          <cell r="D6498">
            <v>107360.01</v>
          </cell>
          <cell r="E6498">
            <v>397905</v>
          </cell>
          <cell r="F6498">
            <v>437506.13</v>
          </cell>
          <cell r="H6498">
            <v>1.19</v>
          </cell>
          <cell r="L6498">
            <v>7.6617279999999992</v>
          </cell>
          <cell r="P6498">
            <v>11041.155999999999</v>
          </cell>
          <cell r="Q6498">
            <v>7092.8450000000003</v>
          </cell>
          <cell r="R6498">
            <v>10904.094999999999</v>
          </cell>
        </row>
        <row r="6499">
          <cell r="A6499" t="str">
            <v xml:space="preserve"> </v>
          </cell>
          <cell r="B6499" t="str">
            <v xml:space="preserve"> </v>
          </cell>
          <cell r="C6499" t="str">
            <v xml:space="preserve">Бюджет </v>
          </cell>
          <cell r="D6499">
            <v>33233.040000000001</v>
          </cell>
          <cell r="E6499">
            <v>131258</v>
          </cell>
          <cell r="F6499">
            <v>145336.18000000002</v>
          </cell>
          <cell r="H6499">
            <v>1.19</v>
          </cell>
          <cell r="L6499">
            <v>2.4744380000000001</v>
          </cell>
          <cell r="P6499">
            <v>3494.0249999999996</v>
          </cell>
          <cell r="Q6499">
            <v>0</v>
          </cell>
          <cell r="R6499">
            <v>3494.0249999999996</v>
          </cell>
        </row>
        <row r="6500">
          <cell r="A6500" t="str">
            <v xml:space="preserve"> </v>
          </cell>
          <cell r="B6500" t="str">
            <v xml:space="preserve"> </v>
          </cell>
          <cell r="C6500" t="str">
            <v xml:space="preserve">"Население" в т.ч. "Жилзаказчик" </v>
          </cell>
          <cell r="D6500">
            <v>71068.13</v>
          </cell>
          <cell r="E6500">
            <v>264519</v>
          </cell>
          <cell r="F6500">
            <v>280117.44999999995</v>
          </cell>
          <cell r="H6500">
            <v>1.19</v>
          </cell>
          <cell r="L6500">
            <v>4.9520689999999989</v>
          </cell>
          <cell r="P6500">
            <v>7229.905999999999</v>
          </cell>
          <cell r="Q6500">
            <v>7092.8450000000003</v>
          </cell>
          <cell r="R6500">
            <v>7092.8450000000003</v>
          </cell>
        </row>
        <row r="6501">
          <cell r="A6501" t="str">
            <v xml:space="preserve"> </v>
          </cell>
          <cell r="B6501" t="str">
            <v xml:space="preserve"> </v>
          </cell>
          <cell r="C6501" t="str">
            <v xml:space="preserve">Жилзаказчик </v>
          </cell>
          <cell r="D6501">
            <v>71010.03</v>
          </cell>
          <cell r="E6501">
            <v>264310</v>
          </cell>
          <cell r="F6501">
            <v>279908.44999999995</v>
          </cell>
          <cell r="H6501">
            <v>1.19</v>
          </cell>
          <cell r="L6501">
            <v>4.945384999999999</v>
          </cell>
          <cell r="P6501">
            <v>7220.1479999999992</v>
          </cell>
          <cell r="Q6501">
            <v>7085.1390000000001</v>
          </cell>
          <cell r="R6501">
            <v>7085.1390000000001</v>
          </cell>
        </row>
        <row r="6502">
          <cell r="A6502" t="str">
            <v xml:space="preserve"> </v>
          </cell>
          <cell r="B6502" t="str">
            <v xml:space="preserve"> </v>
          </cell>
          <cell r="C6502" t="str">
            <v xml:space="preserve">Прочие </v>
          </cell>
          <cell r="D6502">
            <v>3058.84</v>
          </cell>
          <cell r="E6502">
            <v>2128</v>
          </cell>
          <cell r="F6502">
            <v>12052.499999999998</v>
          </cell>
          <cell r="H6502">
            <v>1.19</v>
          </cell>
          <cell r="L6502">
            <v>0.23522099999999999</v>
          </cell>
          <cell r="P6502">
            <v>317.22499999999997</v>
          </cell>
          <cell r="Q6502">
            <v>0</v>
          </cell>
          <cell r="R6502">
            <v>317.22499999999997</v>
          </cell>
        </row>
        <row r="6503">
          <cell r="A6503" t="str">
            <v>Тепловые потери в наружных сетях потребителей</v>
          </cell>
          <cell r="H6503">
            <v>1.19</v>
          </cell>
        </row>
        <row r="6504">
          <cell r="A6504" t="str">
            <v xml:space="preserve">п.БЕРЕЗ.НОВСЕЛ13 </v>
          </cell>
          <cell r="B6504" t="str">
            <v xml:space="preserve">Целиноградская 14 ДО № 8619/095 </v>
          </cell>
          <cell r="C6504" t="str">
            <v xml:space="preserve">Прочие </v>
          </cell>
          <cell r="D6504">
            <v>21.88</v>
          </cell>
          <cell r="E6504">
            <v>0</v>
          </cell>
          <cell r="F6504">
            <v>98.47</v>
          </cell>
          <cell r="G6504">
            <v>0.37</v>
          </cell>
          <cell r="H6504">
            <v>1.19</v>
          </cell>
          <cell r="I6504">
            <v>4.5999999999999996</v>
          </cell>
          <cell r="J6504" t="str">
            <v xml:space="preserve"> </v>
          </cell>
          <cell r="K6504">
            <v>167</v>
          </cell>
          <cell r="L6504">
            <v>1.6900000000000001E-3</v>
          </cell>
          <cell r="M6504">
            <v>-19</v>
          </cell>
          <cell r="N6504">
            <v>18</v>
          </cell>
          <cell r="O6504">
            <v>1</v>
          </cell>
          <cell r="P6504">
            <v>2.4660000000000002</v>
          </cell>
          <cell r="Q6504">
            <v>0</v>
          </cell>
          <cell r="R6504">
            <v>2.4660000000000002</v>
          </cell>
        </row>
        <row r="6505">
          <cell r="A6505" t="str">
            <v xml:space="preserve">п.БЕРЕЗ.НОВСЕЛ13 </v>
          </cell>
          <cell r="B6505" t="str">
            <v xml:space="preserve">Лекраспром Березовый 6/2 ларь </v>
          </cell>
          <cell r="C6505" t="str">
            <v xml:space="preserve">Прочие </v>
          </cell>
          <cell r="D6505">
            <v>145.16999999999999</v>
          </cell>
          <cell r="E6505">
            <v>0</v>
          </cell>
          <cell r="F6505">
            <v>672.99</v>
          </cell>
          <cell r="G6505">
            <v>0.38</v>
          </cell>
          <cell r="H6505">
            <v>1.19</v>
          </cell>
          <cell r="I6505">
            <v>4.5999999999999996</v>
          </cell>
          <cell r="J6505" t="str">
            <v xml:space="preserve"> </v>
          </cell>
          <cell r="K6505">
            <v>167</v>
          </cell>
          <cell r="L6505">
            <v>1.0900999999999999E-2</v>
          </cell>
          <cell r="M6505">
            <v>-19</v>
          </cell>
          <cell r="N6505">
            <v>15</v>
          </cell>
          <cell r="O6505">
            <v>1</v>
          </cell>
          <cell r="P6505">
            <v>13.464</v>
          </cell>
          <cell r="Q6505">
            <v>0</v>
          </cell>
          <cell r="R6505">
            <v>13.464</v>
          </cell>
        </row>
        <row r="6506">
          <cell r="A6506" t="str">
            <v xml:space="preserve">п.БЕРЕЗ.НОВСЕЛ13 </v>
          </cell>
          <cell r="B6506" t="str">
            <v xml:space="preserve">Лекраспром Витам магазин N8 </v>
          </cell>
          <cell r="C6506" t="str">
            <v xml:space="preserve">Прочие </v>
          </cell>
          <cell r="D6506">
            <v>137.88</v>
          </cell>
          <cell r="E6506">
            <v>0</v>
          </cell>
          <cell r="F6506">
            <v>546.76</v>
          </cell>
          <cell r="G6506">
            <v>0.38</v>
          </cell>
          <cell r="H6506">
            <v>1.19</v>
          </cell>
          <cell r="I6506">
            <v>4.5999999999999996</v>
          </cell>
          <cell r="J6506" t="str">
            <v xml:space="preserve"> </v>
          </cell>
          <cell r="K6506">
            <v>167</v>
          </cell>
          <cell r="L6506">
            <v>8.4349999999999998E-3</v>
          </cell>
          <cell r="M6506">
            <v>-19</v>
          </cell>
          <cell r="N6506">
            <v>15</v>
          </cell>
          <cell r="O6506">
            <v>1</v>
          </cell>
          <cell r="P6506">
            <v>10.417999999999999</v>
          </cell>
          <cell r="Q6506">
            <v>0</v>
          </cell>
          <cell r="R6506">
            <v>10.417999999999999</v>
          </cell>
        </row>
        <row r="6507">
          <cell r="A6507" t="str">
            <v xml:space="preserve">п.БЕРЕЗ.НОВСЕЛ13 </v>
          </cell>
          <cell r="B6507" t="str">
            <v xml:space="preserve">Лекраспром Витам адм.зд. </v>
          </cell>
          <cell r="C6507" t="str">
            <v xml:space="preserve">Прочие </v>
          </cell>
          <cell r="D6507">
            <v>298.47000000000003</v>
          </cell>
          <cell r="E6507">
            <v>0</v>
          </cell>
          <cell r="F6507">
            <v>1343.1</v>
          </cell>
          <cell r="G6507">
            <v>0.43</v>
          </cell>
          <cell r="H6507">
            <v>1.19</v>
          </cell>
          <cell r="I6507">
            <v>4.5999999999999996</v>
          </cell>
          <cell r="J6507" t="str">
            <v xml:space="preserve"> </v>
          </cell>
          <cell r="K6507">
            <v>167</v>
          </cell>
          <cell r="L6507">
            <v>2.6790000000000001E-2</v>
          </cell>
          <cell r="M6507">
            <v>-19</v>
          </cell>
          <cell r="N6507">
            <v>18</v>
          </cell>
          <cell r="O6507">
            <v>1</v>
          </cell>
          <cell r="P6507">
            <v>39.112000000000002</v>
          </cell>
          <cell r="Q6507">
            <v>0</v>
          </cell>
          <cell r="R6507">
            <v>39.112000000000002</v>
          </cell>
        </row>
        <row r="6508">
          <cell r="A6508" t="str">
            <v xml:space="preserve">п.БЕРЕЗ.НОВСЕЛ13 </v>
          </cell>
          <cell r="B6508" t="str">
            <v xml:space="preserve">Декоративная 1/3 ж/д </v>
          </cell>
          <cell r="C6508" t="str">
            <v xml:space="preserve">Население </v>
          </cell>
          <cell r="D6508">
            <v>1138.8</v>
          </cell>
          <cell r="E6508">
            <v>0</v>
          </cell>
          <cell r="F6508">
            <v>4518.8500000000004</v>
          </cell>
          <cell r="G6508">
            <v>0.46</v>
          </cell>
          <cell r="H6508">
            <v>1.19</v>
          </cell>
          <cell r="I6508">
            <v>4.5999999999999996</v>
          </cell>
          <cell r="J6508" t="str">
            <v xml:space="preserve">3 </v>
          </cell>
          <cell r="K6508">
            <v>167</v>
          </cell>
          <cell r="L6508">
            <v>9.6422999999999995E-2</v>
          </cell>
          <cell r="M6508">
            <v>-19</v>
          </cell>
          <cell r="N6508">
            <v>18</v>
          </cell>
          <cell r="O6508">
            <v>1</v>
          </cell>
          <cell r="P6508">
            <v>140.774</v>
          </cell>
          <cell r="Q6508">
            <v>151.084</v>
          </cell>
          <cell r="R6508">
            <v>151.084</v>
          </cell>
        </row>
        <row r="6509">
          <cell r="A6509" t="str">
            <v xml:space="preserve">п.БЕРЕЗ.НОВСЕЛ13 </v>
          </cell>
          <cell r="B6509" t="str">
            <v xml:space="preserve">Берез Декоративная 8/1 д/с 57 </v>
          </cell>
          <cell r="C6509" t="str">
            <v xml:space="preserve">Бюджет </v>
          </cell>
          <cell r="D6509">
            <v>771.11</v>
          </cell>
          <cell r="E6509">
            <v>0</v>
          </cell>
          <cell r="F6509">
            <v>3470</v>
          </cell>
          <cell r="G6509">
            <v>0.38</v>
          </cell>
          <cell r="H6509">
            <v>1.19</v>
          </cell>
          <cell r="I6509">
            <v>4.5999999999999996</v>
          </cell>
          <cell r="J6509" t="str">
            <v xml:space="preserve"> </v>
          </cell>
          <cell r="K6509">
            <v>167</v>
          </cell>
          <cell r="L6509">
            <v>6.4472000000000002E-2</v>
          </cell>
          <cell r="M6509">
            <v>-19</v>
          </cell>
          <cell r="N6509">
            <v>20</v>
          </cell>
          <cell r="O6509">
            <v>1</v>
          </cell>
          <cell r="P6509">
            <v>102.55200000000001</v>
          </cell>
          <cell r="Q6509">
            <v>0</v>
          </cell>
          <cell r="R6509">
            <v>102.55200000000001</v>
          </cell>
        </row>
        <row r="6510">
          <cell r="A6510" t="str">
            <v xml:space="preserve">п.БЕРЕЗ.НОВСЕЛ13 </v>
          </cell>
          <cell r="B6510" t="str">
            <v xml:space="preserve">Витам.Целиноградская 1 с/ш N50 </v>
          </cell>
          <cell r="C6510" t="str">
            <v xml:space="preserve">Бюджет </v>
          </cell>
          <cell r="D6510">
            <v>4193.1000000000004</v>
          </cell>
          <cell r="E6510">
            <v>0</v>
          </cell>
          <cell r="F6510">
            <v>19947.189999999999</v>
          </cell>
          <cell r="G6510">
            <v>0.33</v>
          </cell>
          <cell r="H6510">
            <v>1.19</v>
          </cell>
          <cell r="I6510">
            <v>4.5999999999999996</v>
          </cell>
          <cell r="J6510" t="str">
            <v xml:space="preserve"> </v>
          </cell>
          <cell r="K6510">
            <v>167</v>
          </cell>
          <cell r="L6510">
            <v>0.28884000000000004</v>
          </cell>
          <cell r="M6510">
            <v>-19</v>
          </cell>
          <cell r="N6510">
            <v>16</v>
          </cell>
          <cell r="O6510">
            <v>1</v>
          </cell>
          <cell r="P6510">
            <v>379.64499999999998</v>
          </cell>
          <cell r="Q6510">
            <v>0</v>
          </cell>
          <cell r="R6510">
            <v>379.64499999999998</v>
          </cell>
        </row>
        <row r="6511">
          <cell r="A6511" t="str">
            <v xml:space="preserve">п.БЕРЕЗ.НОВСЕЛ13 </v>
          </cell>
          <cell r="B6511" t="str">
            <v xml:space="preserve">Витам п/о 31 </v>
          </cell>
          <cell r="C6511" t="str">
            <v xml:space="preserve">Прочие </v>
          </cell>
          <cell r="D6511">
            <v>36.409999999999997</v>
          </cell>
          <cell r="E6511">
            <v>0</v>
          </cell>
          <cell r="F6511">
            <v>163.84</v>
          </cell>
          <cell r="G6511">
            <v>0.48</v>
          </cell>
          <cell r="H6511">
            <v>1.19</v>
          </cell>
          <cell r="I6511">
            <v>4.5999999999999996</v>
          </cell>
          <cell r="J6511" t="str">
            <v xml:space="preserve"> </v>
          </cell>
          <cell r="K6511">
            <v>167</v>
          </cell>
          <cell r="L6511">
            <v>3.6100000000000004E-3</v>
          </cell>
          <cell r="M6511">
            <v>-19</v>
          </cell>
          <cell r="N6511">
            <v>18</v>
          </cell>
          <cell r="O6511">
            <v>1</v>
          </cell>
          <cell r="P6511">
            <v>5.2709999999999999</v>
          </cell>
          <cell r="Q6511">
            <v>0</v>
          </cell>
          <cell r="R6511">
            <v>5.2709999999999999</v>
          </cell>
        </row>
        <row r="6512">
          <cell r="A6512" t="str">
            <v xml:space="preserve">п.БЕРЕЗ.НОВСЕЛ13 </v>
          </cell>
          <cell r="B6512" t="str">
            <v xml:space="preserve">Витам 1 ж/д </v>
          </cell>
          <cell r="C6512" t="str">
            <v xml:space="preserve">Жилзаказчик </v>
          </cell>
          <cell r="D6512">
            <v>813.1</v>
          </cell>
          <cell r="E6512">
            <v>3717</v>
          </cell>
          <cell r="F6512">
            <v>3555</v>
          </cell>
          <cell r="G6512">
            <v>0.48</v>
          </cell>
          <cell r="H6512">
            <v>1.19</v>
          </cell>
          <cell r="I6512">
            <v>4.5999999999999996</v>
          </cell>
          <cell r="J6512" t="str">
            <v xml:space="preserve">3 </v>
          </cell>
          <cell r="K6512">
            <v>167</v>
          </cell>
          <cell r="L6512">
            <v>7.8330000000000011E-2</v>
          </cell>
          <cell r="M6512">
            <v>-19</v>
          </cell>
          <cell r="N6512">
            <v>18</v>
          </cell>
          <cell r="O6512">
            <v>1</v>
          </cell>
          <cell r="P6512">
            <v>114.35899999999999</v>
          </cell>
          <cell r="Q6512">
            <v>107.872</v>
          </cell>
          <cell r="R6512">
            <v>107.872</v>
          </cell>
        </row>
        <row r="6513">
          <cell r="A6513" t="str">
            <v xml:space="preserve">п.БЕРЕЗ.НОВСЕЛ13 </v>
          </cell>
          <cell r="B6513" t="str">
            <v xml:space="preserve">Витам 2 ж/д </v>
          </cell>
          <cell r="C6513" t="str">
            <v xml:space="preserve">Жилзаказчик </v>
          </cell>
          <cell r="D6513">
            <v>430.40000000000003</v>
          </cell>
          <cell r="E6513">
            <v>1842</v>
          </cell>
          <cell r="F6513">
            <v>1882.92</v>
          </cell>
          <cell r="G6513">
            <v>0.46</v>
          </cell>
          <cell r="H6513">
            <v>1.19</v>
          </cell>
          <cell r="I6513">
            <v>4.5999999999999996</v>
          </cell>
          <cell r="J6513" t="str">
            <v xml:space="preserve">2 </v>
          </cell>
          <cell r="K6513">
            <v>167</v>
          </cell>
          <cell r="L6513">
            <v>3.9740999999999999E-2</v>
          </cell>
          <cell r="M6513">
            <v>-19</v>
          </cell>
          <cell r="N6513">
            <v>18</v>
          </cell>
          <cell r="O6513">
            <v>1</v>
          </cell>
          <cell r="P6513">
            <v>56.698</v>
          </cell>
          <cell r="Q6513">
            <v>55.523000000000003</v>
          </cell>
          <cell r="R6513">
            <v>55.523000000000003</v>
          </cell>
        </row>
        <row r="6514">
          <cell r="A6514" t="str">
            <v xml:space="preserve">п.БЕРЕЗ.НОВСЕЛ13 </v>
          </cell>
          <cell r="B6514" t="str">
            <v xml:space="preserve">Витам 3 ж/д </v>
          </cell>
          <cell r="C6514" t="str">
            <v xml:space="preserve">Жилзаказчик </v>
          </cell>
          <cell r="D6514">
            <v>438.44</v>
          </cell>
          <cell r="E6514">
            <v>1826</v>
          </cell>
          <cell r="F6514">
            <v>1915.5</v>
          </cell>
          <cell r="G6514">
            <v>0.46</v>
          </cell>
          <cell r="H6514">
            <v>1.19</v>
          </cell>
          <cell r="I6514">
            <v>4.5999999999999996</v>
          </cell>
          <cell r="J6514" t="str">
            <v xml:space="preserve">2 </v>
          </cell>
          <cell r="K6514">
            <v>167</v>
          </cell>
          <cell r="L6514">
            <v>4.0516999999999997E-2</v>
          </cell>
          <cell r="M6514">
            <v>-19</v>
          </cell>
          <cell r="N6514">
            <v>18</v>
          </cell>
          <cell r="O6514">
            <v>1</v>
          </cell>
          <cell r="P6514">
            <v>56.314</v>
          </cell>
          <cell r="Q6514">
            <v>54.781999999999996</v>
          </cell>
          <cell r="R6514">
            <v>54.781999999999996</v>
          </cell>
        </row>
        <row r="6515">
          <cell r="A6515" t="str">
            <v xml:space="preserve">п.БЕРЕЗ.НОВСЕЛ13 </v>
          </cell>
          <cell r="B6515" t="str">
            <v xml:space="preserve">Витам 4 ж/д </v>
          </cell>
          <cell r="C6515" t="str">
            <v xml:space="preserve">Жилзаказчик </v>
          </cell>
          <cell r="D6515">
            <v>1022.37</v>
          </cell>
          <cell r="E6515">
            <v>3677</v>
          </cell>
          <cell r="F6515">
            <v>3816</v>
          </cell>
          <cell r="G6515">
            <v>0.48</v>
          </cell>
          <cell r="H6515">
            <v>1.19</v>
          </cell>
          <cell r="I6515">
            <v>4.5999999999999996</v>
          </cell>
          <cell r="J6515" t="str">
            <v xml:space="preserve">3 </v>
          </cell>
          <cell r="K6515">
            <v>167</v>
          </cell>
          <cell r="L6515">
            <v>8.4259000000000001E-2</v>
          </cell>
          <cell r="M6515">
            <v>-19</v>
          </cell>
          <cell r="N6515">
            <v>18</v>
          </cell>
          <cell r="O6515">
            <v>1</v>
          </cell>
          <cell r="P6515">
            <v>118.43899999999999</v>
          </cell>
          <cell r="Q6515">
            <v>130.41499999999999</v>
          </cell>
          <cell r="R6515">
            <v>130.41499999999999</v>
          </cell>
        </row>
        <row r="6516">
          <cell r="A6516" t="str">
            <v xml:space="preserve">п.БЕРЕЗ.НОВСЕЛ13 </v>
          </cell>
          <cell r="B6516" t="str">
            <v xml:space="preserve">Витам 7 ж/д </v>
          </cell>
          <cell r="C6516" t="str">
            <v xml:space="preserve">Жилзаказчик </v>
          </cell>
          <cell r="D6516">
            <v>2572.3000000000002</v>
          </cell>
          <cell r="E6516">
            <v>10314</v>
          </cell>
          <cell r="F6516">
            <v>10372</v>
          </cell>
          <cell r="G6516">
            <v>0.39</v>
          </cell>
          <cell r="H6516">
            <v>1.19</v>
          </cell>
          <cell r="I6516">
            <v>4.5999999999999996</v>
          </cell>
          <cell r="J6516" t="str">
            <v xml:space="preserve">5 </v>
          </cell>
          <cell r="K6516">
            <v>167</v>
          </cell>
          <cell r="L6516">
            <v>0.186195</v>
          </cell>
          <cell r="M6516">
            <v>-19</v>
          </cell>
          <cell r="N6516">
            <v>18</v>
          </cell>
          <cell r="O6516">
            <v>1</v>
          </cell>
          <cell r="P6516">
            <v>270.19099999999997</v>
          </cell>
          <cell r="Q6516">
            <v>254.209</v>
          </cell>
          <cell r="R6516">
            <v>254.209</v>
          </cell>
        </row>
        <row r="6517">
          <cell r="A6517" t="str">
            <v xml:space="preserve">п.БЕРЕЗ.НОВСЕЛ13 </v>
          </cell>
          <cell r="B6517" t="str">
            <v xml:space="preserve">Витам Целиноградская 14 </v>
          </cell>
          <cell r="C6517" t="str">
            <v xml:space="preserve">Жилзаказчик </v>
          </cell>
          <cell r="D6517">
            <v>3079.1</v>
          </cell>
          <cell r="E6517">
            <v>13443</v>
          </cell>
          <cell r="F6517">
            <v>12654.32</v>
          </cell>
          <cell r="G6517">
            <v>0.37</v>
          </cell>
          <cell r="H6517">
            <v>1.19</v>
          </cell>
          <cell r="I6517">
            <v>4.5999999999999996</v>
          </cell>
          <cell r="J6517" t="str">
            <v xml:space="preserve">5 </v>
          </cell>
          <cell r="K6517">
            <v>167</v>
          </cell>
          <cell r="L6517">
            <v>0.21718799999999999</v>
          </cell>
          <cell r="M6517">
            <v>-19</v>
          </cell>
          <cell r="N6517">
            <v>18</v>
          </cell>
          <cell r="O6517">
            <v>1</v>
          </cell>
          <cell r="P6517">
            <v>317.08999999999997</v>
          </cell>
          <cell r="Q6517">
            <v>306.38099999999997</v>
          </cell>
          <cell r="R6517">
            <v>306.38099999999997</v>
          </cell>
        </row>
        <row r="6518">
          <cell r="A6518" t="str">
            <v xml:space="preserve">п.БЕРЕЗ.НОВСЕЛ13 </v>
          </cell>
          <cell r="B6518" t="str">
            <v xml:space="preserve">Декоративная 1/3 </v>
          </cell>
          <cell r="C6518" t="str">
            <v xml:space="preserve">Жилзаказчик </v>
          </cell>
          <cell r="D6518">
            <v>855.8</v>
          </cell>
          <cell r="E6518">
            <v>0</v>
          </cell>
          <cell r="F6518">
            <v>4518.8500000000004</v>
          </cell>
          <cell r="G6518">
            <v>0.46</v>
          </cell>
          <cell r="H6518">
            <v>1.19</v>
          </cell>
          <cell r="I6518">
            <v>4.5999999999999996</v>
          </cell>
          <cell r="J6518" t="str">
            <v xml:space="preserve">3 </v>
          </cell>
          <cell r="K6518">
            <v>167</v>
          </cell>
          <cell r="L6518">
            <v>9.6422999999999995E-2</v>
          </cell>
          <cell r="M6518">
            <v>-19</v>
          </cell>
          <cell r="N6518">
            <v>18</v>
          </cell>
          <cell r="O6518">
            <v>1</v>
          </cell>
          <cell r="P6518">
            <v>140.774</v>
          </cell>
          <cell r="Q6518">
            <v>113.539</v>
          </cell>
          <cell r="R6518">
            <v>113.539</v>
          </cell>
        </row>
        <row r="6519">
          <cell r="A6519" t="str">
            <v xml:space="preserve">п.БЕРЕЗ.НОВСЕЛ13 </v>
          </cell>
          <cell r="B6519" t="str">
            <v xml:space="preserve">Витам 5 ж/д </v>
          </cell>
          <cell r="C6519" t="str">
            <v xml:space="preserve">Жилзаказчик </v>
          </cell>
          <cell r="D6519">
            <v>2517.3000000000002</v>
          </cell>
          <cell r="E6519">
            <v>9377</v>
          </cell>
          <cell r="F6519">
            <v>9372</v>
          </cell>
          <cell r="G6519">
            <v>0.4</v>
          </cell>
          <cell r="H6519">
            <v>1.19</v>
          </cell>
          <cell r="I6519">
            <v>4.5999999999999996</v>
          </cell>
          <cell r="J6519" t="str">
            <v xml:space="preserve">5 </v>
          </cell>
          <cell r="K6519">
            <v>167</v>
          </cell>
          <cell r="L6519">
            <v>0.172156</v>
          </cell>
          <cell r="M6519">
            <v>-19</v>
          </cell>
          <cell r="N6519">
            <v>18</v>
          </cell>
          <cell r="O6519">
            <v>1</v>
          </cell>
          <cell r="P6519">
            <v>251.345</v>
          </cell>
          <cell r="Q6519">
            <v>250.477</v>
          </cell>
          <cell r="R6519">
            <v>250.477</v>
          </cell>
        </row>
        <row r="6520">
          <cell r="A6520" t="str">
            <v xml:space="preserve">п.БЕРЕЗ.НОВСЕЛ13 </v>
          </cell>
          <cell r="B6520" t="str">
            <v xml:space="preserve">Витам 8 ж/д </v>
          </cell>
          <cell r="C6520" t="str">
            <v xml:space="preserve">Жилзаказчик </v>
          </cell>
          <cell r="D6520">
            <v>3103.3</v>
          </cell>
          <cell r="E6520">
            <v>11639</v>
          </cell>
          <cell r="F6520">
            <v>11634</v>
          </cell>
          <cell r="G6520">
            <v>0.38</v>
          </cell>
          <cell r="H6520">
            <v>1.19</v>
          </cell>
          <cell r="I6520">
            <v>4.5999999999999996</v>
          </cell>
          <cell r="J6520" t="str">
            <v xml:space="preserve">5 </v>
          </cell>
          <cell r="K6520">
            <v>167</v>
          </cell>
          <cell r="L6520">
            <v>0.20507299999999998</v>
          </cell>
          <cell r="M6520">
            <v>-19</v>
          </cell>
          <cell r="N6520">
            <v>18</v>
          </cell>
          <cell r="O6520">
            <v>1</v>
          </cell>
          <cell r="P6520">
            <v>299.40199999999999</v>
          </cell>
          <cell r="Q6520">
            <v>308.78699999999998</v>
          </cell>
          <cell r="R6520">
            <v>308.78699999999998</v>
          </cell>
        </row>
        <row r="6521">
          <cell r="A6521" t="str">
            <v xml:space="preserve">п.БЕРЕЗ.НОВСЕЛ13 </v>
          </cell>
          <cell r="B6521" t="str">
            <v xml:space="preserve">Витам Новосельская 11 </v>
          </cell>
          <cell r="C6521" t="str">
            <v xml:space="preserve">Жилзаказчик </v>
          </cell>
          <cell r="D6521">
            <v>4865.1000000000004</v>
          </cell>
          <cell r="E6521">
            <v>20557</v>
          </cell>
          <cell r="F6521">
            <v>20552</v>
          </cell>
          <cell r="G6521">
            <v>0.37</v>
          </cell>
          <cell r="H6521">
            <v>1.19</v>
          </cell>
          <cell r="I6521">
            <v>4.5999999999999996</v>
          </cell>
          <cell r="J6521" t="str">
            <v xml:space="preserve">5 </v>
          </cell>
          <cell r="K6521">
            <v>167</v>
          </cell>
          <cell r="L6521">
            <v>0.35273699999999997</v>
          </cell>
          <cell r="M6521">
            <v>-19</v>
          </cell>
          <cell r="N6521">
            <v>18</v>
          </cell>
          <cell r="O6521">
            <v>1</v>
          </cell>
          <cell r="P6521">
            <v>514.98900000000003</v>
          </cell>
          <cell r="Q6521">
            <v>484.09399999999999</v>
          </cell>
          <cell r="R6521">
            <v>484.09399999999999</v>
          </cell>
        </row>
        <row r="6522">
          <cell r="A6522" t="str">
            <v xml:space="preserve">п.БЕРЕЗ.НОВСЕЛ13 </v>
          </cell>
          <cell r="B6522" t="str">
            <v xml:space="preserve">Витам Целиноградская 4 </v>
          </cell>
          <cell r="C6522" t="str">
            <v xml:space="preserve">Жилзаказчик </v>
          </cell>
          <cell r="D6522">
            <v>2688.6</v>
          </cell>
          <cell r="E6522">
            <v>9483</v>
          </cell>
          <cell r="F6522">
            <v>9478</v>
          </cell>
          <cell r="G6522">
            <v>0.39500000000000002</v>
          </cell>
          <cell r="H6522">
            <v>1.19</v>
          </cell>
          <cell r="I6522">
            <v>4.5999999999999996</v>
          </cell>
          <cell r="J6522" t="str">
            <v xml:space="preserve">5 </v>
          </cell>
          <cell r="K6522">
            <v>167</v>
          </cell>
          <cell r="L6522">
            <v>0.17366399999999999</v>
          </cell>
          <cell r="M6522">
            <v>-19</v>
          </cell>
          <cell r="N6522">
            <v>18</v>
          </cell>
          <cell r="O6522">
            <v>1</v>
          </cell>
          <cell r="P6522">
            <v>253.54599999999999</v>
          </cell>
          <cell r="Q6522">
            <v>267.52600000000001</v>
          </cell>
          <cell r="R6522">
            <v>267.52600000000001</v>
          </cell>
        </row>
        <row r="6523">
          <cell r="A6523" t="str">
            <v xml:space="preserve">п.БЕРЕЗ.НОВСЕЛ13 </v>
          </cell>
          <cell r="B6523" t="str">
            <v xml:space="preserve">Витам Целиноградская 6 </v>
          </cell>
          <cell r="C6523" t="str">
            <v xml:space="preserve">Жилзаказчик </v>
          </cell>
          <cell r="D6523">
            <v>2701.9</v>
          </cell>
          <cell r="E6523">
            <v>9410</v>
          </cell>
          <cell r="F6523">
            <v>9405</v>
          </cell>
          <cell r="G6523">
            <v>0.39600000000000002</v>
          </cell>
          <cell r="H6523">
            <v>1.19</v>
          </cell>
          <cell r="I6523">
            <v>4.5999999999999996</v>
          </cell>
          <cell r="J6523" t="str">
            <v xml:space="preserve">5 </v>
          </cell>
          <cell r="K6523">
            <v>167</v>
          </cell>
          <cell r="L6523">
            <v>0.172762</v>
          </cell>
          <cell r="M6523">
            <v>-19</v>
          </cell>
          <cell r="N6523">
            <v>18</v>
          </cell>
          <cell r="O6523">
            <v>1</v>
          </cell>
          <cell r="P6523">
            <v>252.22800000000001</v>
          </cell>
          <cell r="Q6523">
            <v>268.84699999999998</v>
          </cell>
          <cell r="R6523">
            <v>268.84699999999998</v>
          </cell>
        </row>
        <row r="6524">
          <cell r="A6524" t="str">
            <v xml:space="preserve">п.БЕРЕЗ.НОВСЕЛ13 </v>
          </cell>
          <cell r="B6524" t="str">
            <v xml:space="preserve">Витам 14 КАФЕ"МИЛЛЕНИУМ" </v>
          </cell>
          <cell r="C6524" t="str">
            <v xml:space="preserve">Прочие </v>
          </cell>
          <cell r="D6524">
            <v>139.06</v>
          </cell>
          <cell r="E6524">
            <v>0</v>
          </cell>
          <cell r="F6524">
            <v>625.79</v>
          </cell>
          <cell r="G6524">
            <v>0.35</v>
          </cell>
          <cell r="H6524">
            <v>1.19</v>
          </cell>
          <cell r="I6524">
            <v>4.5999999999999996</v>
          </cell>
          <cell r="J6524" t="str">
            <v xml:space="preserve"> </v>
          </cell>
          <cell r="K6524">
            <v>167</v>
          </cell>
          <cell r="L6524">
            <v>1.0160000000000001E-2</v>
          </cell>
          <cell r="M6524">
            <v>-19</v>
          </cell>
          <cell r="N6524">
            <v>18</v>
          </cell>
          <cell r="O6524">
            <v>1</v>
          </cell>
          <cell r="P6524">
            <v>14.834</v>
          </cell>
          <cell r="Q6524">
            <v>0</v>
          </cell>
          <cell r="R6524">
            <v>14.834</v>
          </cell>
        </row>
        <row r="6525">
          <cell r="A6525" t="str">
            <v xml:space="preserve">п.БЕРЕЗ.НОВСЕЛ13 </v>
          </cell>
          <cell r="B6525" t="str">
            <v xml:space="preserve">Белозерный вблизи ж/д 7 неж пом </v>
          </cell>
          <cell r="C6525" t="str">
            <v xml:space="preserve">Прочие </v>
          </cell>
          <cell r="D6525">
            <v>24</v>
          </cell>
          <cell r="E6525">
            <v>0</v>
          </cell>
          <cell r="F6525">
            <v>73.790000000000006</v>
          </cell>
          <cell r="G6525">
            <v>0.43</v>
          </cell>
          <cell r="H6525">
            <v>1.19</v>
          </cell>
          <cell r="I6525">
            <v>4.5999999999999996</v>
          </cell>
          <cell r="J6525" t="str">
            <v xml:space="preserve"> </v>
          </cell>
          <cell r="K6525">
            <v>167</v>
          </cell>
          <cell r="L6525">
            <v>1.4600000000000001E-3</v>
          </cell>
          <cell r="M6525">
            <v>-19</v>
          </cell>
          <cell r="N6525">
            <v>18</v>
          </cell>
          <cell r="O6525">
            <v>1</v>
          </cell>
          <cell r="P6525">
            <v>2.1320000000000001</v>
          </cell>
          <cell r="Q6525">
            <v>0</v>
          </cell>
          <cell r="R6525">
            <v>2.1320000000000001</v>
          </cell>
        </row>
        <row r="6526">
          <cell r="A6526" t="str">
            <v xml:space="preserve">п.БЕРЕЗ.НОВСЕЛ13 </v>
          </cell>
          <cell r="B6526" t="str">
            <v xml:space="preserve">Витам Контора </v>
          </cell>
          <cell r="C6526" t="str">
            <v xml:space="preserve">Прочие </v>
          </cell>
          <cell r="D6526">
            <v>253.9</v>
          </cell>
          <cell r="E6526">
            <v>0</v>
          </cell>
          <cell r="F6526">
            <v>1142.56</v>
          </cell>
          <cell r="G6526">
            <v>0.43</v>
          </cell>
          <cell r="H6526">
            <v>1.19</v>
          </cell>
          <cell r="I6526">
            <v>4.5999999999999996</v>
          </cell>
          <cell r="J6526" t="str">
            <v xml:space="preserve"> </v>
          </cell>
          <cell r="K6526">
            <v>167</v>
          </cell>
          <cell r="L6526">
            <v>2.2790000000000001E-2</v>
          </cell>
          <cell r="M6526">
            <v>-19</v>
          </cell>
          <cell r="N6526">
            <v>18</v>
          </cell>
          <cell r="O6526">
            <v>1</v>
          </cell>
          <cell r="P6526">
            <v>33.273000000000003</v>
          </cell>
          <cell r="Q6526">
            <v>0</v>
          </cell>
          <cell r="R6526">
            <v>33.273000000000003</v>
          </cell>
        </row>
        <row r="6527">
          <cell r="A6527" t="str">
            <v xml:space="preserve">п.БЕРЕЗ.НОВСЕЛ13 </v>
          </cell>
          <cell r="B6527" t="str">
            <v xml:space="preserve">Витам комн маст РЭП-34 </v>
          </cell>
          <cell r="C6527" t="str">
            <v xml:space="preserve">Прочие </v>
          </cell>
          <cell r="D6527">
            <v>29.86</v>
          </cell>
          <cell r="E6527">
            <v>0</v>
          </cell>
          <cell r="F6527">
            <v>134.36000000000001</v>
          </cell>
          <cell r="G6527">
            <v>0.43</v>
          </cell>
          <cell r="H6527">
            <v>1.19</v>
          </cell>
          <cell r="I6527">
            <v>4.5999999999999996</v>
          </cell>
          <cell r="J6527" t="str">
            <v xml:space="preserve"> </v>
          </cell>
          <cell r="K6527">
            <v>167</v>
          </cell>
          <cell r="L6527">
            <v>2.6800000000000001E-3</v>
          </cell>
          <cell r="M6527">
            <v>-19</v>
          </cell>
          <cell r="N6527">
            <v>18</v>
          </cell>
          <cell r="O6527">
            <v>1</v>
          </cell>
          <cell r="P6527">
            <v>3.9130000000000003</v>
          </cell>
          <cell r="Q6527">
            <v>0</v>
          </cell>
          <cell r="R6527">
            <v>3.9130000000000003</v>
          </cell>
        </row>
        <row r="6528">
          <cell r="A6528" t="str">
            <v xml:space="preserve">п.БЕРЕЗ.НОВСЕЛ13 </v>
          </cell>
          <cell r="B6528" t="str">
            <v xml:space="preserve">Витам 6 "Б"ж/д </v>
          </cell>
          <cell r="C6528" t="str">
            <v xml:space="preserve">Население </v>
          </cell>
          <cell r="D6528">
            <v>36.200000000000003</v>
          </cell>
          <cell r="E6528">
            <v>96</v>
          </cell>
          <cell r="F6528">
            <v>96</v>
          </cell>
          <cell r="G6528">
            <v>0.81</v>
          </cell>
          <cell r="H6528">
            <v>1.19</v>
          </cell>
          <cell r="I6528">
            <v>4.5999999999999996</v>
          </cell>
          <cell r="J6528" t="str">
            <v xml:space="preserve">1 </v>
          </cell>
          <cell r="K6528">
            <v>167</v>
          </cell>
          <cell r="L6528">
            <v>3.6000000000000003E-3</v>
          </cell>
          <cell r="M6528">
            <v>-19</v>
          </cell>
          <cell r="N6528">
            <v>18</v>
          </cell>
          <cell r="O6528">
            <v>1</v>
          </cell>
          <cell r="P6528">
            <v>5.2549999999999999</v>
          </cell>
          <cell r="Q6528">
            <v>4.8040000000000003</v>
          </cell>
          <cell r="R6528">
            <v>4.8040000000000003</v>
          </cell>
        </row>
        <row r="6529">
          <cell r="A6529" t="str">
            <v xml:space="preserve">п.БЕРЕЗ.НОВСЕЛ13 </v>
          </cell>
          <cell r="B6529" t="str">
            <v xml:space="preserve">Витам 6А ж/д </v>
          </cell>
          <cell r="C6529" t="str">
            <v xml:space="preserve">Население </v>
          </cell>
          <cell r="D6529">
            <v>59.4</v>
          </cell>
          <cell r="E6529">
            <v>0</v>
          </cell>
          <cell r="F6529">
            <v>125.25</v>
          </cell>
          <cell r="G6529">
            <v>0.9</v>
          </cell>
          <cell r="H6529">
            <v>1.19</v>
          </cell>
          <cell r="I6529">
            <v>4.5999999999999996</v>
          </cell>
          <cell r="J6529" t="str">
            <v xml:space="preserve">1 </v>
          </cell>
          <cell r="K6529">
            <v>167</v>
          </cell>
          <cell r="L6529">
            <v>5.2000000000000006E-3</v>
          </cell>
          <cell r="M6529">
            <v>-19</v>
          </cell>
          <cell r="N6529">
            <v>18</v>
          </cell>
          <cell r="O6529">
            <v>1</v>
          </cell>
          <cell r="P6529">
            <v>7.5919999999999996</v>
          </cell>
          <cell r="Q6529">
            <v>7.883</v>
          </cell>
          <cell r="R6529">
            <v>7.883</v>
          </cell>
        </row>
        <row r="6530">
          <cell r="A6530" t="str">
            <v xml:space="preserve">п.БЕРЕЗ.НОВСЕЛ13 </v>
          </cell>
          <cell r="B6530" t="str">
            <v xml:space="preserve">Целиноградская 6/1 адм.-торг.зд. </v>
          </cell>
          <cell r="C6530" t="str">
            <v xml:space="preserve">Прочие </v>
          </cell>
          <cell r="D6530">
            <v>2030</v>
          </cell>
          <cell r="E6530">
            <v>11362</v>
          </cell>
          <cell r="F6530">
            <v>11362</v>
          </cell>
          <cell r="G6530">
            <v>0</v>
          </cell>
          <cell r="H6530">
            <v>1.19</v>
          </cell>
          <cell r="I6530">
            <v>4.5999999999999996</v>
          </cell>
          <cell r="J6530" t="str">
            <v xml:space="preserve"> </v>
          </cell>
          <cell r="K6530">
            <v>167</v>
          </cell>
          <cell r="L6530">
            <v>0.10010000000000001</v>
          </cell>
          <cell r="M6530">
            <v>-19</v>
          </cell>
          <cell r="N6530">
            <v>18</v>
          </cell>
          <cell r="O6530">
            <v>1</v>
          </cell>
          <cell r="P6530">
            <v>146.14500000000001</v>
          </cell>
          <cell r="Q6530">
            <v>0</v>
          </cell>
          <cell r="R6530">
            <v>146.14500000000001</v>
          </cell>
        </row>
        <row r="6531">
          <cell r="A6531" t="str">
            <v xml:space="preserve">п.БЕРЕЗ.НОВСЕЛ13 </v>
          </cell>
          <cell r="B6531" t="str">
            <v xml:space="preserve">Лекраспром Целиноградская 14 ПАРИКМАХЕР </v>
          </cell>
          <cell r="C6531" t="str">
            <v xml:space="preserve">Прочие </v>
          </cell>
          <cell r="D6531">
            <v>58.13</v>
          </cell>
          <cell r="E6531">
            <v>0</v>
          </cell>
          <cell r="F6531">
            <v>261.61</v>
          </cell>
          <cell r="G6531">
            <v>0.37</v>
          </cell>
          <cell r="H6531">
            <v>1.19</v>
          </cell>
          <cell r="I6531">
            <v>4.5999999999999996</v>
          </cell>
          <cell r="J6531" t="str">
            <v xml:space="preserve"> </v>
          </cell>
          <cell r="K6531">
            <v>167</v>
          </cell>
          <cell r="L6531">
            <v>4.4900000000000001E-3</v>
          </cell>
          <cell r="M6531">
            <v>-19</v>
          </cell>
          <cell r="N6531">
            <v>18</v>
          </cell>
          <cell r="O6531">
            <v>1</v>
          </cell>
          <cell r="P6531">
            <v>6.5549999999999997</v>
          </cell>
          <cell r="Q6531">
            <v>0</v>
          </cell>
          <cell r="R6531">
            <v>6.5549999999999997</v>
          </cell>
        </row>
        <row r="6532">
          <cell r="A6532" t="str">
            <v xml:space="preserve">п.БЕРЕЗ.НОВСЕЛ13 </v>
          </cell>
          <cell r="B6532" t="str">
            <v xml:space="preserve">Целиноградская 12а "Магнит" </v>
          </cell>
          <cell r="C6532" t="str">
            <v xml:space="preserve">Прочие </v>
          </cell>
          <cell r="D6532">
            <v>324</v>
          </cell>
          <cell r="E6532">
            <v>1141</v>
          </cell>
          <cell r="F6532">
            <v>1141</v>
          </cell>
          <cell r="G6532">
            <v>0</v>
          </cell>
          <cell r="H6532">
            <v>1.19</v>
          </cell>
          <cell r="I6532">
            <v>4.5999999999999996</v>
          </cell>
          <cell r="J6532" t="str">
            <v xml:space="preserve"> </v>
          </cell>
          <cell r="K6532">
            <v>167</v>
          </cell>
          <cell r="L6532">
            <v>1.8172000000000001E-2</v>
          </cell>
          <cell r="M6532">
            <v>-19</v>
          </cell>
          <cell r="N6532">
            <v>15</v>
          </cell>
          <cell r="O6532">
            <v>1</v>
          </cell>
          <cell r="P6532">
            <v>22.445</v>
          </cell>
          <cell r="Q6532">
            <v>0</v>
          </cell>
          <cell r="R6532">
            <v>22.445</v>
          </cell>
        </row>
        <row r="6533">
          <cell r="A6533" t="str">
            <v xml:space="preserve">п.БЕРЕЗ.НОВСЕЛ13 </v>
          </cell>
          <cell r="B6533" t="str">
            <v xml:space="preserve">Березовый 6 кв 2 </v>
          </cell>
          <cell r="C6533" t="str">
            <v xml:space="preserve">Население </v>
          </cell>
          <cell r="D6533">
            <v>38.200000000000003</v>
          </cell>
          <cell r="E6533">
            <v>0</v>
          </cell>
          <cell r="F6533">
            <v>179.08</v>
          </cell>
          <cell r="G6533">
            <v>0.69</v>
          </cell>
          <cell r="H6533">
            <v>1.19</v>
          </cell>
          <cell r="I6533">
            <v>4.5999999999999996</v>
          </cell>
          <cell r="J6533" t="str">
            <v xml:space="preserve">1 </v>
          </cell>
          <cell r="K6533">
            <v>167</v>
          </cell>
          <cell r="L6533">
            <v>5.4349999999999997E-3</v>
          </cell>
          <cell r="M6533">
            <v>-19</v>
          </cell>
          <cell r="N6533">
            <v>18</v>
          </cell>
          <cell r="O6533">
            <v>1</v>
          </cell>
          <cell r="P6533">
            <v>7.9340000000000002</v>
          </cell>
          <cell r="Q6533">
            <v>5.069</v>
          </cell>
          <cell r="R6533">
            <v>5.069</v>
          </cell>
        </row>
        <row r="6534">
          <cell r="A6534" t="str">
            <v xml:space="preserve">п.БЕРЕЗ.НОВСЕЛ13 </v>
          </cell>
          <cell r="B6534" t="str">
            <v xml:space="preserve">Березовый 6 кв 5 </v>
          </cell>
          <cell r="C6534" t="str">
            <v xml:space="preserve">Население </v>
          </cell>
          <cell r="D6534">
            <v>38.200000000000003</v>
          </cell>
          <cell r="E6534">
            <v>0</v>
          </cell>
          <cell r="F6534">
            <v>179.08</v>
          </cell>
          <cell r="G6534">
            <v>0.69</v>
          </cell>
          <cell r="H6534">
            <v>1.19</v>
          </cell>
          <cell r="I6534">
            <v>4.5999999999999996</v>
          </cell>
          <cell r="J6534" t="str">
            <v xml:space="preserve">1 </v>
          </cell>
          <cell r="K6534">
            <v>167</v>
          </cell>
          <cell r="L6534">
            <v>5.4349999999999997E-3</v>
          </cell>
          <cell r="M6534">
            <v>-19</v>
          </cell>
          <cell r="N6534">
            <v>18</v>
          </cell>
          <cell r="O6534">
            <v>1</v>
          </cell>
          <cell r="P6534">
            <v>7.9340000000000002</v>
          </cell>
          <cell r="Q6534">
            <v>5.069</v>
          </cell>
          <cell r="R6534">
            <v>5.069</v>
          </cell>
        </row>
        <row r="6535">
          <cell r="A6535" t="str">
            <v xml:space="preserve">п.БЕРЕЗ.НОВСЕЛ13 </v>
          </cell>
          <cell r="B6535" t="str">
            <v xml:space="preserve">Березовый 6 кв 7 </v>
          </cell>
          <cell r="C6535" t="str">
            <v xml:space="preserve">Население </v>
          </cell>
          <cell r="D6535">
            <v>45.1</v>
          </cell>
          <cell r="E6535">
            <v>0</v>
          </cell>
          <cell r="F6535">
            <v>211.43</v>
          </cell>
          <cell r="G6535">
            <v>0.69</v>
          </cell>
          <cell r="H6535">
            <v>1.19</v>
          </cell>
          <cell r="I6535">
            <v>4.5999999999999996</v>
          </cell>
          <cell r="J6535" t="str">
            <v xml:space="preserve">1 </v>
          </cell>
          <cell r="K6535">
            <v>167</v>
          </cell>
          <cell r="L6535">
            <v>6.417E-3</v>
          </cell>
          <cell r="M6535">
            <v>-19</v>
          </cell>
          <cell r="N6535">
            <v>18</v>
          </cell>
          <cell r="O6535">
            <v>1</v>
          </cell>
          <cell r="P6535">
            <v>9.3689999999999998</v>
          </cell>
          <cell r="Q6535">
            <v>5.9820000000000002</v>
          </cell>
          <cell r="R6535">
            <v>5.9820000000000002</v>
          </cell>
        </row>
        <row r="6536">
          <cell r="A6536" t="str">
            <v xml:space="preserve">п.БЕРЕЗ.НОВСЕЛ13 </v>
          </cell>
          <cell r="B6536" t="str">
            <v xml:space="preserve">Березовый 6 кв 1 </v>
          </cell>
          <cell r="C6536" t="str">
            <v xml:space="preserve">Население </v>
          </cell>
          <cell r="D6536">
            <v>18.5</v>
          </cell>
          <cell r="E6536">
            <v>0</v>
          </cell>
          <cell r="F6536">
            <v>86.72</v>
          </cell>
          <cell r="G6536">
            <v>0.69</v>
          </cell>
          <cell r="H6536">
            <v>1.19</v>
          </cell>
          <cell r="I6536">
            <v>4.5999999999999996</v>
          </cell>
          <cell r="J6536" t="str">
            <v xml:space="preserve">1 </v>
          </cell>
          <cell r="K6536">
            <v>167</v>
          </cell>
          <cell r="L6536">
            <v>2.6319999999999998E-3</v>
          </cell>
          <cell r="M6536">
            <v>-19</v>
          </cell>
          <cell r="N6536">
            <v>18</v>
          </cell>
          <cell r="O6536">
            <v>1</v>
          </cell>
          <cell r="P6536">
            <v>3.8420000000000001</v>
          </cell>
          <cell r="Q6536">
            <v>2.4550000000000001</v>
          </cell>
          <cell r="R6536">
            <v>2.4550000000000001</v>
          </cell>
        </row>
        <row r="6537">
          <cell r="A6537" t="str">
            <v xml:space="preserve">п.БЕРЕЗ.НОВСЕЛ13 </v>
          </cell>
          <cell r="B6537" t="str">
            <v xml:space="preserve">Витам АПТЕКА МАГАЗИН </v>
          </cell>
          <cell r="C6537" t="str">
            <v xml:space="preserve">Прочие </v>
          </cell>
          <cell r="D6537">
            <v>261.83999999999997</v>
          </cell>
          <cell r="E6537">
            <v>0</v>
          </cell>
          <cell r="F6537">
            <v>1178.3</v>
          </cell>
          <cell r="G6537">
            <v>0.38</v>
          </cell>
          <cell r="H6537">
            <v>1.19</v>
          </cell>
          <cell r="I6537">
            <v>4.5999999999999996</v>
          </cell>
          <cell r="J6537" t="str">
            <v xml:space="preserve"> </v>
          </cell>
          <cell r="K6537">
            <v>167</v>
          </cell>
          <cell r="L6537">
            <v>2.077E-2</v>
          </cell>
          <cell r="M6537">
            <v>-19</v>
          </cell>
          <cell r="N6537">
            <v>18</v>
          </cell>
          <cell r="O6537">
            <v>1</v>
          </cell>
          <cell r="P6537">
            <v>30.324000000000002</v>
          </cell>
          <cell r="Q6537">
            <v>0</v>
          </cell>
          <cell r="R6537">
            <v>30.324000000000002</v>
          </cell>
        </row>
        <row r="6538">
          <cell r="A6538" t="str">
            <v xml:space="preserve">п.БЕРЕЗ.НОВСЕЛ13 </v>
          </cell>
          <cell r="B6538" t="str">
            <v xml:space="preserve">Лекраспром  Березовый 6 </v>
          </cell>
          <cell r="C6538" t="str">
            <v xml:space="preserve">Бюджет </v>
          </cell>
          <cell r="D6538">
            <v>151.62</v>
          </cell>
          <cell r="E6538">
            <v>0</v>
          </cell>
          <cell r="F6538">
            <v>682.29</v>
          </cell>
          <cell r="G6538">
            <v>0.56000000000000005</v>
          </cell>
          <cell r="H6538">
            <v>1.19</v>
          </cell>
          <cell r="I6538">
            <v>4.5999999999999996</v>
          </cell>
          <cell r="J6538" t="str">
            <v xml:space="preserve"> </v>
          </cell>
          <cell r="K6538">
            <v>167</v>
          </cell>
          <cell r="L6538">
            <v>1.7596999999999998E-2</v>
          </cell>
          <cell r="M6538">
            <v>-19</v>
          </cell>
          <cell r="N6538">
            <v>18</v>
          </cell>
          <cell r="O6538">
            <v>1</v>
          </cell>
          <cell r="P6538">
            <v>25.690999999999999</v>
          </cell>
          <cell r="Q6538">
            <v>0</v>
          </cell>
          <cell r="R6538">
            <v>25.690999999999999</v>
          </cell>
        </row>
        <row r="6539">
          <cell r="A6539" t="str">
            <v xml:space="preserve">Итого по котельной </v>
          </cell>
          <cell r="B6539" t="str">
            <v xml:space="preserve">собственное ---------------------------- </v>
          </cell>
          <cell r="C6539" t="str">
            <v xml:space="preserve">По всем группам </v>
          </cell>
          <cell r="D6539">
            <v>35338.54</v>
          </cell>
          <cell r="E6539">
            <v>108224</v>
          </cell>
          <cell r="F6539">
            <v>147396.04999999999</v>
          </cell>
          <cell r="L6539">
            <v>2.5471440000000003</v>
          </cell>
          <cell r="P6539">
            <v>3676.71</v>
          </cell>
          <cell r="Q6539">
            <v>2784.7979999999993</v>
          </cell>
          <cell r="R6539">
            <v>3623.0379999999996</v>
          </cell>
        </row>
        <row r="6540">
          <cell r="A6540" t="str">
            <v xml:space="preserve"> </v>
          </cell>
          <cell r="B6540" t="str">
            <v xml:space="preserve"> </v>
          </cell>
          <cell r="C6540" t="str">
            <v xml:space="preserve">Бюджет </v>
          </cell>
          <cell r="D6540">
            <v>5115.83</v>
          </cell>
          <cell r="E6540">
            <v>0</v>
          </cell>
          <cell r="F6540">
            <v>24099.48</v>
          </cell>
          <cell r="L6540">
            <v>0.37090900000000004</v>
          </cell>
          <cell r="P6540">
            <v>507.88799999999998</v>
          </cell>
          <cell r="Q6540">
            <v>0</v>
          </cell>
          <cell r="R6540">
            <v>507.88799999999998</v>
          </cell>
        </row>
        <row r="6541">
          <cell r="A6541" t="str">
            <v xml:space="preserve"> </v>
          </cell>
          <cell r="B6541" t="str">
            <v xml:space="preserve"> </v>
          </cell>
          <cell r="C6541" t="str">
            <v xml:space="preserve">"Население" в т.ч. "Жилзаказчик" </v>
          </cell>
          <cell r="D6541">
            <v>26462.11</v>
          </cell>
          <cell r="E6541">
            <v>95721</v>
          </cell>
          <cell r="F6541">
            <v>104552</v>
          </cell>
          <cell r="L6541">
            <v>1.9441870000000001</v>
          </cell>
          <cell r="P6541">
            <v>2838.47</v>
          </cell>
          <cell r="Q6541">
            <v>2784.7979999999993</v>
          </cell>
          <cell r="R6541">
            <v>2784.7979999999993</v>
          </cell>
        </row>
        <row r="6542">
          <cell r="A6542" t="str">
            <v xml:space="preserve"> </v>
          </cell>
          <cell r="B6542" t="str">
            <v xml:space="preserve"> </v>
          </cell>
          <cell r="C6542" t="str">
            <v xml:space="preserve">Жилзаказчик </v>
          </cell>
          <cell r="D6542">
            <v>25087.71</v>
          </cell>
          <cell r="E6542">
            <v>95625</v>
          </cell>
          <cell r="F6542">
            <v>99155.59</v>
          </cell>
          <cell r="L6542">
            <v>1.819045</v>
          </cell>
          <cell r="P6542">
            <v>2655.77</v>
          </cell>
          <cell r="Q6542">
            <v>2602.4519999999993</v>
          </cell>
          <cell r="R6542">
            <v>2602.4519999999993</v>
          </cell>
        </row>
        <row r="6543">
          <cell r="A6543" t="str">
            <v xml:space="preserve"> </v>
          </cell>
          <cell r="B6543" t="str">
            <v xml:space="preserve"> </v>
          </cell>
          <cell r="C6543" t="str">
            <v xml:space="preserve">Прочие </v>
          </cell>
          <cell r="D6543">
            <v>3760.6000000000004</v>
          </cell>
          <cell r="E6543">
            <v>12503</v>
          </cell>
          <cell r="F6543">
            <v>18744.57</v>
          </cell>
          <cell r="L6543">
            <v>0.232048</v>
          </cell>
          <cell r="P6543">
            <v>330.35200000000003</v>
          </cell>
          <cell r="Q6543">
            <v>0</v>
          </cell>
          <cell r="R6543">
            <v>330.35200000000003</v>
          </cell>
        </row>
        <row r="6544">
          <cell r="A6544" t="str">
            <v>Тепловые потери в наружных сетях потребителей</v>
          </cell>
        </row>
        <row r="6545">
          <cell r="A6545" t="str">
            <v xml:space="preserve">п.БЕРЕЗОВЫЙ 37 </v>
          </cell>
          <cell r="B6545" t="str">
            <v xml:space="preserve">Лекраспром Ейское шоссе 3 цех </v>
          </cell>
          <cell r="C6545" t="str">
            <v xml:space="preserve">Прочие </v>
          </cell>
          <cell r="D6545">
            <v>112.49</v>
          </cell>
          <cell r="E6545">
            <v>0</v>
          </cell>
          <cell r="F6545">
            <v>449.96</v>
          </cell>
          <cell r="G6545">
            <v>0.43</v>
          </cell>
          <cell r="H6545">
            <v>1.19</v>
          </cell>
          <cell r="I6545">
            <v>4.5999999999999996</v>
          </cell>
          <cell r="J6545" t="str">
            <v xml:space="preserve"> </v>
          </cell>
          <cell r="K6545">
            <v>167</v>
          </cell>
          <cell r="L6545">
            <v>8.490000000000001E-3</v>
          </cell>
          <cell r="M6545">
            <v>-19</v>
          </cell>
          <cell r="N6545">
            <v>16</v>
          </cell>
          <cell r="O6545">
            <v>1</v>
          </cell>
          <cell r="P6545">
            <v>11.157999999999999</v>
          </cell>
          <cell r="Q6545">
            <v>0</v>
          </cell>
          <cell r="R6545">
            <v>11.157999999999999</v>
          </cell>
        </row>
        <row r="6546">
          <cell r="A6546" t="str">
            <v xml:space="preserve">п.БЕРЕЗОВЫЙ 37 </v>
          </cell>
          <cell r="B6546" t="str">
            <v xml:space="preserve">Лекраспром Библ.Шевченко-филиал 21 </v>
          </cell>
          <cell r="C6546" t="str">
            <v xml:space="preserve">Бюджет </v>
          </cell>
          <cell r="D6546">
            <v>240.53</v>
          </cell>
          <cell r="E6546">
            <v>0</v>
          </cell>
          <cell r="F6546">
            <v>1082.4000000000001</v>
          </cell>
          <cell r="G6546">
            <v>0.43</v>
          </cell>
          <cell r="H6546">
            <v>1.19</v>
          </cell>
          <cell r="I6546">
            <v>4.5999999999999996</v>
          </cell>
          <cell r="J6546" t="str">
            <v xml:space="preserve"> </v>
          </cell>
          <cell r="K6546">
            <v>167</v>
          </cell>
          <cell r="L6546">
            <v>2.1590000000000002E-2</v>
          </cell>
          <cell r="M6546">
            <v>-19</v>
          </cell>
          <cell r="N6546">
            <v>18</v>
          </cell>
          <cell r="O6546">
            <v>1</v>
          </cell>
          <cell r="P6546">
            <v>31.52</v>
          </cell>
          <cell r="Q6546">
            <v>0</v>
          </cell>
          <cell r="R6546">
            <v>31.52</v>
          </cell>
        </row>
        <row r="6547">
          <cell r="A6547" t="str">
            <v xml:space="preserve">п.БЕРЕЗОВЫЙ 37 </v>
          </cell>
          <cell r="B6547" t="str">
            <v xml:space="preserve">Лекраспром Березовый 17/4 лит "Ц" АДМ.ЗД </v>
          </cell>
          <cell r="C6547" t="str">
            <v xml:space="preserve">Прочие </v>
          </cell>
          <cell r="D6547">
            <v>217.75</v>
          </cell>
          <cell r="E6547">
            <v>560</v>
          </cell>
          <cell r="F6547">
            <v>870.99</v>
          </cell>
          <cell r="G6547">
            <v>0.43</v>
          </cell>
          <cell r="H6547">
            <v>1.19</v>
          </cell>
          <cell r="I6547">
            <v>4.5999999999999996</v>
          </cell>
          <cell r="J6547" t="str">
            <v xml:space="preserve"> </v>
          </cell>
          <cell r="K6547">
            <v>167</v>
          </cell>
          <cell r="L6547">
            <v>1.7373E-2</v>
          </cell>
          <cell r="M6547">
            <v>-19</v>
          </cell>
          <cell r="N6547">
            <v>18</v>
          </cell>
          <cell r="O6547">
            <v>1</v>
          </cell>
          <cell r="P6547">
            <v>25.364999999999998</v>
          </cell>
          <cell r="Q6547">
            <v>0</v>
          </cell>
          <cell r="R6547">
            <v>25.364999999999998</v>
          </cell>
        </row>
        <row r="6548">
          <cell r="A6548" t="str">
            <v xml:space="preserve">п.БЕРЕЗОВЫЙ 37 </v>
          </cell>
          <cell r="B6548" t="str">
            <v xml:space="preserve">Лекраспром магазин N40 </v>
          </cell>
          <cell r="C6548" t="str">
            <v xml:space="preserve">Прочие </v>
          </cell>
          <cell r="D6548">
            <v>251</v>
          </cell>
          <cell r="E6548">
            <v>988</v>
          </cell>
          <cell r="F6548">
            <v>919.38</v>
          </cell>
          <cell r="G6548">
            <v>0.38</v>
          </cell>
          <cell r="H6548">
            <v>1.19</v>
          </cell>
          <cell r="I6548">
            <v>4.5999999999999996</v>
          </cell>
          <cell r="J6548" t="str">
            <v xml:space="preserve"> </v>
          </cell>
          <cell r="K6548">
            <v>167</v>
          </cell>
          <cell r="L6548">
            <v>1.4891999999999999E-2</v>
          </cell>
          <cell r="M6548">
            <v>-19</v>
          </cell>
          <cell r="N6548">
            <v>15</v>
          </cell>
          <cell r="O6548">
            <v>1</v>
          </cell>
          <cell r="P6548">
            <v>18.393999999999998</v>
          </cell>
          <cell r="Q6548">
            <v>0</v>
          </cell>
          <cell r="R6548">
            <v>18.393999999999998</v>
          </cell>
        </row>
        <row r="6549">
          <cell r="A6549" t="str">
            <v xml:space="preserve">п.БЕРЕЗОВЫЙ 37 </v>
          </cell>
          <cell r="B6549" t="str">
            <v xml:space="preserve">Лекраспром каб.врача общ.прак. </v>
          </cell>
          <cell r="C6549" t="str">
            <v xml:space="preserve">Бюджет </v>
          </cell>
          <cell r="D6549">
            <v>241.25</v>
          </cell>
          <cell r="E6549">
            <v>0</v>
          </cell>
          <cell r="F6549">
            <v>801.05</v>
          </cell>
          <cell r="G6549">
            <v>0.43</v>
          </cell>
          <cell r="H6549">
            <v>1.19</v>
          </cell>
          <cell r="I6549">
            <v>4.5999999999999996</v>
          </cell>
          <cell r="J6549" t="str">
            <v xml:space="preserve"> </v>
          </cell>
          <cell r="K6549">
            <v>167</v>
          </cell>
          <cell r="L6549">
            <v>1.6040000000000002E-2</v>
          </cell>
          <cell r="M6549">
            <v>-19</v>
          </cell>
          <cell r="N6549">
            <v>20</v>
          </cell>
          <cell r="O6549">
            <v>1</v>
          </cell>
          <cell r="P6549">
            <v>25.513999999999999</v>
          </cell>
          <cell r="Q6549">
            <v>0</v>
          </cell>
          <cell r="R6549">
            <v>25.513999999999999</v>
          </cell>
        </row>
        <row r="6550">
          <cell r="A6550" t="str">
            <v xml:space="preserve">п.БЕРЕЗОВЫЙ 37 </v>
          </cell>
          <cell r="B6550" t="str">
            <v xml:space="preserve">Лекраспром Берез 17/4 проходная </v>
          </cell>
          <cell r="C6550" t="str">
            <v xml:space="preserve">Прочие </v>
          </cell>
          <cell r="D6550">
            <v>3.98</v>
          </cell>
          <cell r="E6550">
            <v>0</v>
          </cell>
          <cell r="F6550">
            <v>15.92</v>
          </cell>
          <cell r="G6550">
            <v>1.4</v>
          </cell>
          <cell r="H6550">
            <v>1.19</v>
          </cell>
          <cell r="I6550">
            <v>4.5999999999999996</v>
          </cell>
          <cell r="J6550" t="str">
            <v xml:space="preserve"> </v>
          </cell>
          <cell r="K6550">
            <v>167</v>
          </cell>
          <cell r="L6550">
            <v>1.034E-3</v>
          </cell>
          <cell r="M6550">
            <v>-19</v>
          </cell>
          <cell r="N6550">
            <v>18</v>
          </cell>
          <cell r="O6550">
            <v>1</v>
          </cell>
          <cell r="P6550">
            <v>1.5089999999999999</v>
          </cell>
          <cell r="Q6550">
            <v>0</v>
          </cell>
          <cell r="R6550">
            <v>1.5089999999999999</v>
          </cell>
        </row>
        <row r="6551">
          <cell r="A6551" t="str">
            <v xml:space="preserve">п.БЕРЕЗОВЫЙ 37 </v>
          </cell>
          <cell r="B6551" t="str">
            <v xml:space="preserve">Лекраспром Берез 17/4 цех </v>
          </cell>
          <cell r="C6551" t="str">
            <v xml:space="preserve">Прочие </v>
          </cell>
          <cell r="D6551">
            <v>2258.5500000000002</v>
          </cell>
          <cell r="E6551">
            <v>0</v>
          </cell>
          <cell r="F6551">
            <v>9034.19</v>
          </cell>
          <cell r="G6551">
            <v>0.38</v>
          </cell>
          <cell r="H6551">
            <v>1.19</v>
          </cell>
          <cell r="I6551">
            <v>4.5999999999999996</v>
          </cell>
          <cell r="J6551" t="str">
            <v xml:space="preserve"> </v>
          </cell>
          <cell r="K6551">
            <v>167</v>
          </cell>
          <cell r="L6551">
            <v>0.15063799999999999</v>
          </cell>
          <cell r="M6551">
            <v>-19</v>
          </cell>
          <cell r="N6551">
            <v>16</v>
          </cell>
          <cell r="O6551">
            <v>1</v>
          </cell>
          <cell r="P6551">
            <v>197.994</v>
          </cell>
          <cell r="Q6551">
            <v>0</v>
          </cell>
          <cell r="R6551">
            <v>197.994</v>
          </cell>
        </row>
        <row r="6552">
          <cell r="A6552" t="str">
            <v xml:space="preserve">п.БЕРЕЗОВЫЙ 37 </v>
          </cell>
          <cell r="B6552" t="str">
            <v xml:space="preserve">Лекраспром Берез ж/д 31 адм.зд. </v>
          </cell>
          <cell r="C6552" t="str">
            <v xml:space="preserve">Бюджет </v>
          </cell>
          <cell r="D6552">
            <v>66</v>
          </cell>
          <cell r="E6552">
            <v>0</v>
          </cell>
          <cell r="F6552">
            <v>264.01</v>
          </cell>
          <cell r="G6552">
            <v>0.43</v>
          </cell>
          <cell r="H6552">
            <v>1.19</v>
          </cell>
          <cell r="I6552">
            <v>4.5999999999999996</v>
          </cell>
          <cell r="J6552" t="str">
            <v xml:space="preserve"> </v>
          </cell>
          <cell r="K6552">
            <v>167</v>
          </cell>
          <cell r="L6552">
            <v>5.2659999999999998E-3</v>
          </cell>
          <cell r="M6552">
            <v>-19</v>
          </cell>
          <cell r="N6552">
            <v>18</v>
          </cell>
          <cell r="O6552">
            <v>1</v>
          </cell>
          <cell r="P6552">
            <v>7.6890000000000001</v>
          </cell>
          <cell r="Q6552">
            <v>0</v>
          </cell>
          <cell r="R6552">
            <v>7.6890000000000001</v>
          </cell>
        </row>
        <row r="6553">
          <cell r="A6553" t="str">
            <v xml:space="preserve">п.БЕРЕЗОВЫЙ 37 </v>
          </cell>
          <cell r="B6553" t="str">
            <v xml:space="preserve">Лекраспром Берез д/сад N29 </v>
          </cell>
          <cell r="C6553" t="str">
            <v xml:space="preserve">Бюджет </v>
          </cell>
          <cell r="D6553">
            <v>196.45</v>
          </cell>
          <cell r="E6553">
            <v>0</v>
          </cell>
          <cell r="F6553">
            <v>785.8</v>
          </cell>
          <cell r="G6553">
            <v>0.38</v>
          </cell>
          <cell r="H6553">
            <v>1.19</v>
          </cell>
          <cell r="I6553">
            <v>4.5999999999999996</v>
          </cell>
          <cell r="J6553" t="str">
            <v xml:space="preserve"> </v>
          </cell>
          <cell r="K6553">
            <v>167</v>
          </cell>
          <cell r="L6553">
            <v>1.46E-2</v>
          </cell>
          <cell r="M6553">
            <v>-19</v>
          </cell>
          <cell r="N6553">
            <v>20</v>
          </cell>
          <cell r="O6553">
            <v>1</v>
          </cell>
          <cell r="P6553">
            <v>23.222999999999999</v>
          </cell>
          <cell r="Q6553">
            <v>0</v>
          </cell>
          <cell r="R6553">
            <v>23.222999999999999</v>
          </cell>
        </row>
        <row r="6554">
          <cell r="A6554" t="str">
            <v xml:space="preserve">п.БЕРЕЗОВЫЙ 37 </v>
          </cell>
          <cell r="B6554" t="str">
            <v xml:space="preserve">Лекраспром 6 кв 1 ЦО </v>
          </cell>
          <cell r="C6554" t="str">
            <v xml:space="preserve">Население </v>
          </cell>
          <cell r="D6554">
            <v>58.6</v>
          </cell>
          <cell r="E6554">
            <v>229</v>
          </cell>
          <cell r="F6554">
            <v>243.45</v>
          </cell>
          <cell r="G6554">
            <v>0.61</v>
          </cell>
          <cell r="H6554">
            <v>1.194</v>
          </cell>
          <cell r="I6554">
            <v>4.5999999999999996</v>
          </cell>
          <cell r="J6554" t="str">
            <v xml:space="preserve">1 </v>
          </cell>
          <cell r="K6554">
            <v>167</v>
          </cell>
          <cell r="L6554">
            <v>6.8329999999999997E-3</v>
          </cell>
          <cell r="M6554">
            <v>-19</v>
          </cell>
          <cell r="N6554">
            <v>18</v>
          </cell>
          <cell r="O6554">
            <v>1</v>
          </cell>
          <cell r="P6554">
            <v>9.9770000000000003</v>
          </cell>
          <cell r="Q6554">
            <v>7.7729999999999997</v>
          </cell>
          <cell r="R6554">
            <v>7.7729999999999997</v>
          </cell>
        </row>
        <row r="6555">
          <cell r="A6555" t="str">
            <v xml:space="preserve">п.БЕРЕЗОВЫЙ 37 </v>
          </cell>
          <cell r="B6555" t="str">
            <v xml:space="preserve">Лекраспром 6 кв 2 ЦО </v>
          </cell>
          <cell r="C6555" t="str">
            <v xml:space="preserve">Население </v>
          </cell>
          <cell r="D6555">
            <v>66.2</v>
          </cell>
          <cell r="E6555">
            <v>251</v>
          </cell>
          <cell r="F6555">
            <v>250.6</v>
          </cell>
          <cell r="G6555">
            <v>0.61</v>
          </cell>
          <cell r="H6555">
            <v>1.194</v>
          </cell>
          <cell r="I6555">
            <v>4.5999999999999996</v>
          </cell>
          <cell r="J6555" t="str">
            <v xml:space="preserve">1 </v>
          </cell>
          <cell r="K6555">
            <v>167</v>
          </cell>
          <cell r="L6555">
            <v>7.0229999999999997E-3</v>
          </cell>
          <cell r="M6555">
            <v>-19</v>
          </cell>
          <cell r="N6555">
            <v>18</v>
          </cell>
          <cell r="O6555">
            <v>1</v>
          </cell>
          <cell r="P6555">
            <v>10.254</v>
          </cell>
          <cell r="Q6555">
            <v>8.7840000000000007</v>
          </cell>
          <cell r="R6555">
            <v>8.7840000000000007</v>
          </cell>
        </row>
        <row r="6556">
          <cell r="A6556" t="str">
            <v xml:space="preserve">п.БЕРЕЗОВЫЙ 37 </v>
          </cell>
          <cell r="B6556" t="str">
            <v xml:space="preserve">Березовый 1 кв.1 ЦО </v>
          </cell>
          <cell r="C6556" t="str">
            <v xml:space="preserve">Население </v>
          </cell>
          <cell r="D6556">
            <v>30.7</v>
          </cell>
          <cell r="E6556">
            <v>111</v>
          </cell>
          <cell r="F6556">
            <v>84.57</v>
          </cell>
          <cell r="G6556">
            <v>0.91</v>
          </cell>
          <cell r="H6556">
            <v>1.194</v>
          </cell>
          <cell r="I6556">
            <v>4.5999999999999996</v>
          </cell>
          <cell r="J6556" t="str">
            <v xml:space="preserve">1 </v>
          </cell>
          <cell r="K6556">
            <v>167</v>
          </cell>
          <cell r="L6556">
            <v>3.4000000000000002E-3</v>
          </cell>
          <cell r="M6556">
            <v>-19</v>
          </cell>
          <cell r="N6556">
            <v>18</v>
          </cell>
          <cell r="O6556">
            <v>1</v>
          </cell>
          <cell r="P6556">
            <v>4.9640000000000004</v>
          </cell>
          <cell r="Q6556">
            <v>4.0739999999999998</v>
          </cell>
          <cell r="R6556">
            <v>4.0739999999999998</v>
          </cell>
        </row>
        <row r="6557">
          <cell r="A6557" t="str">
            <v xml:space="preserve">п.БЕРЕЗОВЫЙ 37 </v>
          </cell>
          <cell r="B6557" t="str">
            <v xml:space="preserve">Лекраспром 27 ЦО </v>
          </cell>
          <cell r="C6557" t="str">
            <v xml:space="preserve">Население </v>
          </cell>
          <cell r="D6557">
            <v>62.8</v>
          </cell>
          <cell r="E6557">
            <v>282</v>
          </cell>
          <cell r="F6557">
            <v>282.58</v>
          </cell>
          <cell r="G6557">
            <v>0.74</v>
          </cell>
          <cell r="H6557">
            <v>1.194</v>
          </cell>
          <cell r="I6557">
            <v>4.5999999999999996</v>
          </cell>
          <cell r="J6557" t="str">
            <v xml:space="preserve">1 </v>
          </cell>
          <cell r="K6557">
            <v>167</v>
          </cell>
          <cell r="L6557">
            <v>9.7000000000000003E-3</v>
          </cell>
          <cell r="M6557">
            <v>-19</v>
          </cell>
          <cell r="N6557">
            <v>18</v>
          </cell>
          <cell r="O6557">
            <v>1</v>
          </cell>
          <cell r="P6557">
            <v>14.163</v>
          </cell>
          <cell r="Q6557">
            <v>8.3309999999999995</v>
          </cell>
          <cell r="R6557">
            <v>8.3309999999999995</v>
          </cell>
        </row>
        <row r="6558">
          <cell r="A6558" t="str">
            <v xml:space="preserve">п.БЕРЕЗОВЫЙ 37 </v>
          </cell>
          <cell r="B6558" t="str">
            <v xml:space="preserve">Лекраспром 1 кв 2 ЦО </v>
          </cell>
          <cell r="C6558" t="str">
            <v xml:space="preserve">Население </v>
          </cell>
          <cell r="D6558">
            <v>16.7</v>
          </cell>
          <cell r="E6558">
            <v>75</v>
          </cell>
          <cell r="F6558">
            <v>74.98</v>
          </cell>
          <cell r="G6558">
            <v>0.92</v>
          </cell>
          <cell r="H6558">
            <v>1.194</v>
          </cell>
          <cell r="I6558">
            <v>4.5999999999999996</v>
          </cell>
          <cell r="J6558" t="str">
            <v xml:space="preserve">1 </v>
          </cell>
          <cell r="K6558">
            <v>167</v>
          </cell>
          <cell r="L6558">
            <v>3.2000000000000002E-3</v>
          </cell>
          <cell r="M6558">
            <v>-19</v>
          </cell>
          <cell r="N6558">
            <v>18</v>
          </cell>
          <cell r="O6558">
            <v>1</v>
          </cell>
          <cell r="P6558">
            <v>4.6710000000000003</v>
          </cell>
          <cell r="Q6558">
            <v>2.2170000000000001</v>
          </cell>
          <cell r="R6558">
            <v>2.2170000000000001</v>
          </cell>
        </row>
        <row r="6559">
          <cell r="A6559" t="str">
            <v xml:space="preserve">п.БЕРЕЗОВЫЙ 37 </v>
          </cell>
          <cell r="B6559" t="str">
            <v xml:space="preserve">Лекраспром Ж/д 25 кв 1 </v>
          </cell>
          <cell r="C6559" t="str">
            <v xml:space="preserve">Население </v>
          </cell>
          <cell r="D6559">
            <v>105.1</v>
          </cell>
          <cell r="E6559">
            <v>334</v>
          </cell>
          <cell r="F6559">
            <v>374.09</v>
          </cell>
          <cell r="G6559">
            <v>0.68</v>
          </cell>
          <cell r="H6559">
            <v>1.194</v>
          </cell>
          <cell r="I6559">
            <v>4.5999999999999996</v>
          </cell>
          <cell r="J6559" t="str">
            <v xml:space="preserve">1 </v>
          </cell>
          <cell r="K6559">
            <v>167</v>
          </cell>
          <cell r="L6559">
            <v>1.18E-2</v>
          </cell>
          <cell r="M6559">
            <v>-19</v>
          </cell>
          <cell r="N6559">
            <v>18</v>
          </cell>
          <cell r="O6559">
            <v>1</v>
          </cell>
          <cell r="P6559">
            <v>17.228000000000002</v>
          </cell>
          <cell r="Q6559">
            <v>13.942</v>
          </cell>
          <cell r="R6559">
            <v>13.942</v>
          </cell>
        </row>
        <row r="6560">
          <cell r="A6560" t="str">
            <v xml:space="preserve">п.БЕРЕЗОВЫЙ 37 </v>
          </cell>
          <cell r="B6560" t="str">
            <v xml:space="preserve">Лекраспром ж/д 26 кв 2 </v>
          </cell>
          <cell r="C6560" t="str">
            <v xml:space="preserve">Население </v>
          </cell>
          <cell r="D6560">
            <v>91.6</v>
          </cell>
          <cell r="E6560">
            <v>296</v>
          </cell>
          <cell r="F6560">
            <v>337.55</v>
          </cell>
          <cell r="G6560">
            <v>0.71810000000000007</v>
          </cell>
          <cell r="H6560">
            <v>1.194</v>
          </cell>
          <cell r="I6560">
            <v>4.5999999999999996</v>
          </cell>
          <cell r="J6560" t="str">
            <v xml:space="preserve">1 </v>
          </cell>
          <cell r="K6560">
            <v>167</v>
          </cell>
          <cell r="L6560">
            <v>1.1153E-2</v>
          </cell>
          <cell r="M6560">
            <v>-19</v>
          </cell>
          <cell r="N6560">
            <v>18</v>
          </cell>
          <cell r="O6560">
            <v>1</v>
          </cell>
          <cell r="P6560">
            <v>16.283000000000001</v>
          </cell>
          <cell r="Q6560">
            <v>12.151</v>
          </cell>
          <cell r="R6560">
            <v>12.151</v>
          </cell>
        </row>
        <row r="6561">
          <cell r="A6561" t="str">
            <v xml:space="preserve">п.БЕРЕЗОВЫЙ 37 </v>
          </cell>
          <cell r="B6561" t="str">
            <v xml:space="preserve">Лекраспром ж/д 26 кв 1 </v>
          </cell>
          <cell r="C6561" t="str">
            <v xml:space="preserve">Население </v>
          </cell>
          <cell r="D6561">
            <v>56.8</v>
          </cell>
          <cell r="E6561">
            <v>177</v>
          </cell>
          <cell r="F6561">
            <v>202.053</v>
          </cell>
          <cell r="G6561">
            <v>0.71810000000000007</v>
          </cell>
          <cell r="H6561">
            <v>1.194</v>
          </cell>
          <cell r="I6561">
            <v>4.5999999999999996</v>
          </cell>
          <cell r="J6561" t="str">
            <v xml:space="preserve">1 </v>
          </cell>
          <cell r="K6561">
            <v>167</v>
          </cell>
          <cell r="L6561">
            <v>6.6759999999999996E-3</v>
          </cell>
          <cell r="M6561">
            <v>-19</v>
          </cell>
          <cell r="N6561">
            <v>18</v>
          </cell>
          <cell r="O6561">
            <v>1</v>
          </cell>
          <cell r="P6561">
            <v>9.7469999999999999</v>
          </cell>
          <cell r="Q6561">
            <v>7.5350000000000001</v>
          </cell>
          <cell r="R6561">
            <v>7.5350000000000001</v>
          </cell>
        </row>
        <row r="6562">
          <cell r="A6562" t="str">
            <v xml:space="preserve">п.БЕРЕЗОВЫЙ 37 </v>
          </cell>
          <cell r="B6562" t="str">
            <v xml:space="preserve">Лекраспром Ейское Шоссе 1 отд милиции </v>
          </cell>
          <cell r="C6562" t="str">
            <v xml:space="preserve">Бюджет </v>
          </cell>
          <cell r="D6562">
            <v>376.7</v>
          </cell>
          <cell r="E6562">
            <v>0</v>
          </cell>
          <cell r="F6562">
            <v>1318.6</v>
          </cell>
          <cell r="G6562">
            <v>0.43</v>
          </cell>
          <cell r="H6562">
            <v>1.19</v>
          </cell>
          <cell r="I6562">
            <v>4.5999999999999996</v>
          </cell>
          <cell r="J6562" t="str">
            <v xml:space="preserve"> </v>
          </cell>
          <cell r="K6562">
            <v>167</v>
          </cell>
          <cell r="L6562">
            <v>2.5048999999999998E-2</v>
          </cell>
          <cell r="M6562">
            <v>-19</v>
          </cell>
          <cell r="N6562">
            <v>18</v>
          </cell>
          <cell r="O6562">
            <v>1</v>
          </cell>
          <cell r="P6562">
            <v>36.572000000000003</v>
          </cell>
          <cell r="Q6562">
            <v>0</v>
          </cell>
          <cell r="R6562">
            <v>36.572000000000003</v>
          </cell>
        </row>
        <row r="6563">
          <cell r="A6563" t="str">
            <v xml:space="preserve">п.БЕРЕЗОВЫЙ 37 </v>
          </cell>
          <cell r="B6563" t="str">
            <v xml:space="preserve">Лекраспром Е Шоссе 2А АД.ПОМ. </v>
          </cell>
          <cell r="C6563" t="str">
            <v xml:space="preserve">Прочие </v>
          </cell>
          <cell r="D6563">
            <v>55.3</v>
          </cell>
          <cell r="E6563">
            <v>0</v>
          </cell>
          <cell r="F6563">
            <v>174.8</v>
          </cell>
          <cell r="G6563">
            <v>0.43</v>
          </cell>
          <cell r="H6563">
            <v>1.194</v>
          </cell>
          <cell r="I6563">
            <v>4.5999999999999996</v>
          </cell>
          <cell r="J6563" t="str">
            <v xml:space="preserve"> </v>
          </cell>
          <cell r="K6563">
            <v>167</v>
          </cell>
          <cell r="L6563">
            <v>3.4579999999999997E-3</v>
          </cell>
          <cell r="M6563">
            <v>-19</v>
          </cell>
          <cell r="N6563">
            <v>18</v>
          </cell>
          <cell r="O6563">
            <v>1</v>
          </cell>
          <cell r="P6563">
            <v>5.0490000000000004</v>
          </cell>
          <cell r="Q6563">
            <v>0</v>
          </cell>
          <cell r="R6563">
            <v>5.0490000000000004</v>
          </cell>
        </row>
        <row r="6564">
          <cell r="A6564" t="str">
            <v xml:space="preserve">п.БЕРЕЗОВЫЙ 37 </v>
          </cell>
          <cell r="B6564" t="str">
            <v xml:space="preserve">Лекраспром 18 </v>
          </cell>
          <cell r="C6564" t="str">
            <v xml:space="preserve">Жилзаказчик </v>
          </cell>
          <cell r="D6564">
            <v>368.3</v>
          </cell>
          <cell r="E6564">
            <v>1561</v>
          </cell>
          <cell r="F6564">
            <v>1559</v>
          </cell>
          <cell r="G6564">
            <v>0.56000000000000005</v>
          </cell>
          <cell r="H6564">
            <v>1.19</v>
          </cell>
          <cell r="I6564">
            <v>4.5999999999999996</v>
          </cell>
          <cell r="J6564" t="str">
            <v xml:space="preserve">2 </v>
          </cell>
          <cell r="K6564">
            <v>167</v>
          </cell>
          <cell r="L6564">
            <v>4.0786999999999997E-2</v>
          </cell>
          <cell r="M6564">
            <v>-19</v>
          </cell>
          <cell r="N6564">
            <v>18</v>
          </cell>
          <cell r="O6564">
            <v>1</v>
          </cell>
          <cell r="P6564">
            <v>59.548000000000002</v>
          </cell>
          <cell r="Q6564">
            <v>48.862000000000002</v>
          </cell>
          <cell r="R6564">
            <v>48.862000000000002</v>
          </cell>
        </row>
        <row r="6565">
          <cell r="A6565" t="str">
            <v xml:space="preserve">п.БЕРЕЗОВЫЙ 37 </v>
          </cell>
          <cell r="B6565" t="str">
            <v xml:space="preserve">Лекраспром 19 </v>
          </cell>
          <cell r="C6565" t="str">
            <v xml:space="preserve">Жилзаказчик </v>
          </cell>
          <cell r="D6565">
            <v>368.2</v>
          </cell>
          <cell r="E6565">
            <v>1462</v>
          </cell>
          <cell r="F6565">
            <v>1460</v>
          </cell>
          <cell r="G6565">
            <v>0.57000000000000006</v>
          </cell>
          <cell r="H6565">
            <v>1.19</v>
          </cell>
          <cell r="I6565">
            <v>4.5999999999999996</v>
          </cell>
          <cell r="J6565" t="str">
            <v xml:space="preserve">2 </v>
          </cell>
          <cell r="K6565">
            <v>167</v>
          </cell>
          <cell r="L6565">
            <v>3.8873999999999999E-2</v>
          </cell>
          <cell r="M6565">
            <v>-19</v>
          </cell>
          <cell r="N6565">
            <v>18</v>
          </cell>
          <cell r="O6565">
            <v>1</v>
          </cell>
          <cell r="P6565">
            <v>56.755000000000003</v>
          </cell>
          <cell r="Q6565">
            <v>48.85</v>
          </cell>
          <cell r="R6565">
            <v>48.85</v>
          </cell>
        </row>
        <row r="6566">
          <cell r="A6566" t="str">
            <v xml:space="preserve">п.БЕРЕЗОВЫЙ 37 </v>
          </cell>
          <cell r="B6566" t="str">
            <v xml:space="preserve">Лекраспром 20 </v>
          </cell>
          <cell r="C6566" t="str">
            <v xml:space="preserve">Жилзаказчик </v>
          </cell>
          <cell r="D6566">
            <v>669.5</v>
          </cell>
          <cell r="E6566">
            <v>2511</v>
          </cell>
          <cell r="F6566">
            <v>2510</v>
          </cell>
          <cell r="G6566">
            <v>0.52</v>
          </cell>
          <cell r="H6566">
            <v>1.19</v>
          </cell>
          <cell r="I6566">
            <v>4.5999999999999996</v>
          </cell>
          <cell r="J6566" t="str">
            <v xml:space="preserve">2 </v>
          </cell>
          <cell r="K6566">
            <v>167</v>
          </cell>
          <cell r="L6566">
            <v>6.0497999999999996E-2</v>
          </cell>
          <cell r="M6566">
            <v>-19</v>
          </cell>
          <cell r="N6566">
            <v>18</v>
          </cell>
          <cell r="O6566">
            <v>1</v>
          </cell>
          <cell r="P6566">
            <v>88.322999999999993</v>
          </cell>
          <cell r="Q6566">
            <v>88.823999999999998</v>
          </cell>
          <cell r="R6566">
            <v>88.823999999999998</v>
          </cell>
        </row>
        <row r="6567">
          <cell r="A6567" t="str">
            <v xml:space="preserve">п.БЕРЕЗОВЫЙ 37 </v>
          </cell>
          <cell r="B6567" t="str">
            <v xml:space="preserve">Лекраспром 21 </v>
          </cell>
          <cell r="C6567" t="str">
            <v xml:space="preserve">Жилзаказчик </v>
          </cell>
          <cell r="D6567">
            <v>366.6</v>
          </cell>
          <cell r="E6567">
            <v>1245</v>
          </cell>
          <cell r="F6567">
            <v>1243.2</v>
          </cell>
          <cell r="G6567">
            <v>0.60000000000000009</v>
          </cell>
          <cell r="H6567">
            <v>1.19</v>
          </cell>
          <cell r="I6567">
            <v>4.5999999999999996</v>
          </cell>
          <cell r="J6567" t="str">
            <v xml:space="preserve">2 </v>
          </cell>
          <cell r="K6567">
            <v>167</v>
          </cell>
          <cell r="L6567">
            <v>3.4370000000000005E-2</v>
          </cell>
          <cell r="M6567">
            <v>-19</v>
          </cell>
          <cell r="N6567">
            <v>18</v>
          </cell>
          <cell r="O6567">
            <v>1</v>
          </cell>
          <cell r="P6567">
            <v>50.180999999999997</v>
          </cell>
          <cell r="Q6567">
            <v>48.634999999999998</v>
          </cell>
          <cell r="R6567">
            <v>48.634999999999998</v>
          </cell>
        </row>
        <row r="6568">
          <cell r="A6568" t="str">
            <v xml:space="preserve">п.БЕРЕЗОВЫЙ 37 </v>
          </cell>
          <cell r="B6568" t="str">
            <v xml:space="preserve">Лекраспром 22 </v>
          </cell>
          <cell r="C6568" t="str">
            <v xml:space="preserve">Жилзаказчик </v>
          </cell>
          <cell r="D6568">
            <v>760.1</v>
          </cell>
          <cell r="E6568">
            <v>2444</v>
          </cell>
          <cell r="F6568">
            <v>2614</v>
          </cell>
          <cell r="G6568">
            <v>0.52</v>
          </cell>
          <cell r="H6568">
            <v>1.19</v>
          </cell>
          <cell r="I6568">
            <v>4.5999999999999996</v>
          </cell>
          <cell r="J6568" t="str">
            <v xml:space="preserve">2 </v>
          </cell>
          <cell r="K6568">
            <v>167</v>
          </cell>
          <cell r="L6568">
            <v>6.3172999999999993E-2</v>
          </cell>
          <cell r="M6568">
            <v>-19</v>
          </cell>
          <cell r="N6568">
            <v>18</v>
          </cell>
          <cell r="O6568">
            <v>1</v>
          </cell>
          <cell r="P6568">
            <v>86.162999999999997</v>
          </cell>
          <cell r="Q6568">
            <v>95.135999999999996</v>
          </cell>
          <cell r="R6568">
            <v>95.135999999999996</v>
          </cell>
        </row>
        <row r="6569">
          <cell r="A6569" t="str">
            <v xml:space="preserve">п.БЕРЕЗОВЫЙ 37 </v>
          </cell>
          <cell r="B6569" t="str">
            <v xml:space="preserve">Лекраспром 23 </v>
          </cell>
          <cell r="C6569" t="str">
            <v xml:space="preserve">Жилзаказчик </v>
          </cell>
          <cell r="D6569">
            <v>642.9</v>
          </cell>
          <cell r="E6569">
            <v>2185</v>
          </cell>
          <cell r="F6569">
            <v>2183</v>
          </cell>
          <cell r="G6569">
            <v>0.53</v>
          </cell>
          <cell r="H6569">
            <v>1.19</v>
          </cell>
          <cell r="I6569">
            <v>4.5999999999999996</v>
          </cell>
          <cell r="J6569" t="str">
            <v xml:space="preserve">2 </v>
          </cell>
          <cell r="K6569">
            <v>167</v>
          </cell>
          <cell r="L6569">
            <v>5.3263999999999999E-2</v>
          </cell>
          <cell r="M6569">
            <v>-19</v>
          </cell>
          <cell r="N6569">
            <v>18</v>
          </cell>
          <cell r="O6569">
            <v>1</v>
          </cell>
          <cell r="P6569">
            <v>77.763999999999996</v>
          </cell>
          <cell r="Q6569">
            <v>85.296999999999997</v>
          </cell>
          <cell r="R6569">
            <v>85.296999999999997</v>
          </cell>
        </row>
        <row r="6570">
          <cell r="A6570" t="str">
            <v xml:space="preserve">п.БЕРЕЗОВЫЙ 37 </v>
          </cell>
          <cell r="B6570" t="str">
            <v xml:space="preserve">Лекраспром 24 </v>
          </cell>
          <cell r="C6570" t="str">
            <v xml:space="preserve">Жилзаказчик </v>
          </cell>
          <cell r="D6570">
            <v>379.7</v>
          </cell>
          <cell r="E6570">
            <v>1444</v>
          </cell>
          <cell r="F6570">
            <v>1442</v>
          </cell>
          <cell r="G6570">
            <v>0.57999999999999996</v>
          </cell>
          <cell r="H6570">
            <v>1.19</v>
          </cell>
          <cell r="I6570">
            <v>4.5999999999999996</v>
          </cell>
          <cell r="J6570" t="str">
            <v xml:space="preserve">2 </v>
          </cell>
          <cell r="K6570">
            <v>167</v>
          </cell>
          <cell r="L6570">
            <v>3.8461999999999996E-2</v>
          </cell>
          <cell r="M6570">
            <v>-19</v>
          </cell>
          <cell r="N6570">
            <v>18</v>
          </cell>
          <cell r="O6570">
            <v>1</v>
          </cell>
          <cell r="P6570">
            <v>56.152999999999999</v>
          </cell>
          <cell r="Q6570">
            <v>50.375999999999998</v>
          </cell>
          <cell r="R6570">
            <v>50.375999999999998</v>
          </cell>
        </row>
        <row r="6571">
          <cell r="A6571" t="str">
            <v xml:space="preserve">п.БЕРЕЗОВЫЙ 37 </v>
          </cell>
          <cell r="B6571" t="str">
            <v xml:space="preserve">Лекраспром 31 </v>
          </cell>
          <cell r="C6571" t="str">
            <v xml:space="preserve">Жилзаказчик </v>
          </cell>
          <cell r="D6571">
            <v>5643.7</v>
          </cell>
          <cell r="E6571">
            <v>19770</v>
          </cell>
          <cell r="F6571">
            <v>19765</v>
          </cell>
          <cell r="G6571">
            <v>0.37</v>
          </cell>
          <cell r="H6571">
            <v>1.19</v>
          </cell>
          <cell r="I6571">
            <v>4.5999999999999996</v>
          </cell>
          <cell r="J6571" t="str">
            <v xml:space="preserve">5 </v>
          </cell>
          <cell r="K6571">
            <v>167</v>
          </cell>
          <cell r="L6571">
            <v>0.33923000000000003</v>
          </cell>
          <cell r="M6571">
            <v>-19</v>
          </cell>
          <cell r="N6571">
            <v>18</v>
          </cell>
          <cell r="O6571">
            <v>1</v>
          </cell>
          <cell r="P6571">
            <v>495.26799999999997</v>
          </cell>
          <cell r="Q6571">
            <v>561.56799999999998</v>
          </cell>
          <cell r="R6571">
            <v>561.56799999999998</v>
          </cell>
        </row>
        <row r="6572">
          <cell r="A6572" t="str">
            <v xml:space="preserve">п.БЕРЕЗОВЫЙ 37 </v>
          </cell>
          <cell r="B6572" t="str">
            <v xml:space="preserve">Лекраспром Е Шоссе 3 </v>
          </cell>
          <cell r="C6572" t="str">
            <v xml:space="preserve">Жилзаказчик </v>
          </cell>
          <cell r="D6572">
            <v>4158.1000000000004</v>
          </cell>
          <cell r="E6572">
            <v>17686</v>
          </cell>
          <cell r="F6572">
            <v>17681</v>
          </cell>
          <cell r="G6572">
            <v>0.37</v>
          </cell>
          <cell r="H6572">
            <v>1.19</v>
          </cell>
          <cell r="I6572">
            <v>4.5999999999999996</v>
          </cell>
          <cell r="J6572" t="str">
            <v xml:space="preserve">5 </v>
          </cell>
          <cell r="K6572">
            <v>167</v>
          </cell>
          <cell r="L6572">
            <v>0.30346200000000001</v>
          </cell>
          <cell r="M6572">
            <v>-19</v>
          </cell>
          <cell r="N6572">
            <v>18</v>
          </cell>
          <cell r="O6572">
            <v>1</v>
          </cell>
          <cell r="P6572">
            <v>443.04700000000003</v>
          </cell>
          <cell r="Q6572">
            <v>413.745</v>
          </cell>
          <cell r="R6572">
            <v>413.745</v>
          </cell>
        </row>
        <row r="6573">
          <cell r="A6573" t="str">
            <v xml:space="preserve">п.БЕРЕЗОВЫЙ 37 </v>
          </cell>
          <cell r="B6573" t="str">
            <v xml:space="preserve">Лекраспром 15А кв2 </v>
          </cell>
          <cell r="C6573" t="str">
            <v xml:space="preserve">Население </v>
          </cell>
          <cell r="D6573">
            <v>71.400000000000006</v>
          </cell>
          <cell r="E6573">
            <v>213</v>
          </cell>
          <cell r="F6573">
            <v>246.26</v>
          </cell>
          <cell r="G6573">
            <v>0.78</v>
          </cell>
          <cell r="H6573">
            <v>1.194</v>
          </cell>
          <cell r="I6573">
            <v>4.5999999999999996</v>
          </cell>
          <cell r="J6573" t="str">
            <v xml:space="preserve">1 </v>
          </cell>
          <cell r="K6573">
            <v>167</v>
          </cell>
          <cell r="L6573">
            <v>8.9100000000000013E-3</v>
          </cell>
          <cell r="M6573">
            <v>-19</v>
          </cell>
          <cell r="N6573">
            <v>18</v>
          </cell>
          <cell r="O6573">
            <v>1</v>
          </cell>
          <cell r="P6573">
            <v>13.009</v>
          </cell>
          <cell r="Q6573">
            <v>9.4740000000000002</v>
          </cell>
          <cell r="R6573">
            <v>9.4740000000000002</v>
          </cell>
        </row>
        <row r="6574">
          <cell r="A6574" t="str">
            <v xml:space="preserve">п.БЕРЕЗОВЫЙ 37 </v>
          </cell>
          <cell r="B6574" t="str">
            <v xml:space="preserve">Лекраспром 15 кв 1 </v>
          </cell>
          <cell r="C6574" t="str">
            <v xml:space="preserve">Население </v>
          </cell>
          <cell r="D6574">
            <v>36.6</v>
          </cell>
          <cell r="E6574">
            <v>139</v>
          </cell>
          <cell r="F6574">
            <v>139.34</v>
          </cell>
          <cell r="G6574">
            <v>0.82</v>
          </cell>
          <cell r="H6574">
            <v>1.19</v>
          </cell>
          <cell r="I6574">
            <v>4.5999999999999996</v>
          </cell>
          <cell r="J6574" t="str">
            <v xml:space="preserve">1 </v>
          </cell>
          <cell r="K6574">
            <v>167</v>
          </cell>
          <cell r="L6574">
            <v>5.3E-3</v>
          </cell>
          <cell r="M6574">
            <v>-19</v>
          </cell>
          <cell r="N6574">
            <v>18</v>
          </cell>
          <cell r="O6574">
            <v>1</v>
          </cell>
          <cell r="P6574">
            <v>7.7379999999999995</v>
          </cell>
          <cell r="Q6574">
            <v>4.8540000000000001</v>
          </cell>
          <cell r="R6574">
            <v>4.8540000000000001</v>
          </cell>
        </row>
        <row r="6575">
          <cell r="A6575" t="str">
            <v xml:space="preserve">п.БЕРЕЗОВЫЙ 37 </v>
          </cell>
          <cell r="B6575" t="str">
            <v xml:space="preserve">Лекраспром 33 ж/д </v>
          </cell>
          <cell r="C6575" t="str">
            <v xml:space="preserve">Население </v>
          </cell>
          <cell r="D6575">
            <v>41.8</v>
          </cell>
          <cell r="E6575">
            <v>156</v>
          </cell>
          <cell r="F6575">
            <v>155.9</v>
          </cell>
          <cell r="G6575">
            <v>0.82</v>
          </cell>
          <cell r="H6575">
            <v>1.19</v>
          </cell>
          <cell r="I6575">
            <v>4.5999999999999996</v>
          </cell>
          <cell r="J6575" t="str">
            <v xml:space="preserve">1 </v>
          </cell>
          <cell r="K6575">
            <v>167</v>
          </cell>
          <cell r="L6575">
            <v>5.9300000000000004E-3</v>
          </cell>
          <cell r="M6575">
            <v>-19</v>
          </cell>
          <cell r="N6575">
            <v>18</v>
          </cell>
          <cell r="O6575">
            <v>1</v>
          </cell>
          <cell r="P6575">
            <v>8.6560000000000006</v>
          </cell>
          <cell r="Q6575">
            <v>5.5449999999999999</v>
          </cell>
          <cell r="R6575">
            <v>5.5449999999999999</v>
          </cell>
        </row>
        <row r="6576">
          <cell r="A6576" t="str">
            <v xml:space="preserve">п.БЕРЕЗОВЫЙ 37 </v>
          </cell>
          <cell r="B6576" t="str">
            <v xml:space="preserve">Лекраспром Е ШОССЕ 2 МАГАЗИН </v>
          </cell>
          <cell r="C6576" t="str">
            <v xml:space="preserve">Прочие </v>
          </cell>
          <cell r="D6576">
            <v>197.01</v>
          </cell>
          <cell r="E6576">
            <v>0</v>
          </cell>
          <cell r="F6576">
            <v>886.54</v>
          </cell>
          <cell r="G6576">
            <v>0.38</v>
          </cell>
          <cell r="H6576">
            <v>1.19</v>
          </cell>
          <cell r="I6576">
            <v>4.5999999999999996</v>
          </cell>
          <cell r="J6576" t="str">
            <v xml:space="preserve"> </v>
          </cell>
          <cell r="K6576">
            <v>167</v>
          </cell>
          <cell r="L6576">
            <v>1.4360000000000001E-2</v>
          </cell>
          <cell r="M6576">
            <v>-19</v>
          </cell>
          <cell r="N6576">
            <v>15</v>
          </cell>
          <cell r="O6576">
            <v>1</v>
          </cell>
          <cell r="P6576">
            <v>17.738</v>
          </cell>
          <cell r="Q6576">
            <v>0</v>
          </cell>
          <cell r="R6576">
            <v>17.738</v>
          </cell>
        </row>
        <row r="6577">
          <cell r="A6577" t="str">
            <v xml:space="preserve">п.БЕРЕЗОВЫЙ 37 </v>
          </cell>
          <cell r="B6577" t="str">
            <v xml:space="preserve">Лекраспром Е Шоссе 2 АД.ЗД. </v>
          </cell>
          <cell r="C6577" t="str">
            <v xml:space="preserve">Прочие </v>
          </cell>
          <cell r="D6577">
            <v>109.85</v>
          </cell>
          <cell r="E6577">
            <v>287</v>
          </cell>
          <cell r="F6577">
            <v>494.33</v>
          </cell>
          <cell r="G6577">
            <v>0.43</v>
          </cell>
          <cell r="H6577">
            <v>1.19</v>
          </cell>
          <cell r="I6577">
            <v>4.5999999999999996</v>
          </cell>
          <cell r="J6577" t="str">
            <v xml:space="preserve"> </v>
          </cell>
          <cell r="K6577">
            <v>167</v>
          </cell>
          <cell r="L6577">
            <v>9.8600000000000007E-3</v>
          </cell>
          <cell r="M6577">
            <v>-19</v>
          </cell>
          <cell r="N6577">
            <v>18</v>
          </cell>
          <cell r="O6577">
            <v>1</v>
          </cell>
          <cell r="P6577">
            <v>14.395</v>
          </cell>
          <cell r="Q6577">
            <v>0</v>
          </cell>
          <cell r="R6577">
            <v>14.395</v>
          </cell>
        </row>
        <row r="6578">
          <cell r="A6578" t="str">
            <v xml:space="preserve">п.БЕРЕЗОВЫЙ 37 </v>
          </cell>
          <cell r="B6578" t="str">
            <v xml:space="preserve">Лекрас Ейск Шоссе 2 гараж </v>
          </cell>
          <cell r="C6578" t="str">
            <v xml:space="preserve">Прочие </v>
          </cell>
          <cell r="D6578">
            <v>611</v>
          </cell>
          <cell r="E6578">
            <v>0</v>
          </cell>
          <cell r="F6578">
            <v>2327.94</v>
          </cell>
          <cell r="G6578">
            <v>0.7</v>
          </cell>
          <cell r="H6578">
            <v>1.19</v>
          </cell>
          <cell r="I6578">
            <v>4.5999999999999996</v>
          </cell>
          <cell r="J6578" t="str">
            <v xml:space="preserve"> </v>
          </cell>
          <cell r="K6578">
            <v>167</v>
          </cell>
          <cell r="L6578">
            <v>7.5590000000000004E-2</v>
          </cell>
          <cell r="M6578">
            <v>-19</v>
          </cell>
          <cell r="N6578">
            <v>18</v>
          </cell>
          <cell r="O6578">
            <v>1</v>
          </cell>
          <cell r="P6578">
            <v>110.361</v>
          </cell>
          <cell r="Q6578">
            <v>0</v>
          </cell>
          <cell r="R6578">
            <v>110.361</v>
          </cell>
        </row>
        <row r="6579">
          <cell r="A6579" t="str">
            <v xml:space="preserve">п.БЕРЕЗОВЫЙ 37 </v>
          </cell>
          <cell r="B6579" t="str">
            <v xml:space="preserve">п Березовый 37/3 быт помещение </v>
          </cell>
          <cell r="C6579" t="str">
            <v xml:space="preserve">Прочие </v>
          </cell>
          <cell r="D6579">
            <v>84.8</v>
          </cell>
          <cell r="E6579">
            <v>0</v>
          </cell>
          <cell r="F6579">
            <v>348.25</v>
          </cell>
          <cell r="G6579">
            <v>0.43</v>
          </cell>
          <cell r="H6579">
            <v>1.19</v>
          </cell>
          <cell r="I6579">
            <v>4.5999999999999996</v>
          </cell>
          <cell r="J6579" t="str">
            <v xml:space="preserve"> </v>
          </cell>
          <cell r="K6579">
            <v>167</v>
          </cell>
          <cell r="L6579">
            <v>6.8900000000000003E-3</v>
          </cell>
          <cell r="M6579">
            <v>-19</v>
          </cell>
          <cell r="N6579">
            <v>18</v>
          </cell>
          <cell r="O6579">
            <v>1</v>
          </cell>
          <cell r="P6579">
            <v>10.058999999999999</v>
          </cell>
          <cell r="Q6579">
            <v>0</v>
          </cell>
          <cell r="R6579">
            <v>10.058999999999999</v>
          </cell>
        </row>
        <row r="6580">
          <cell r="A6580" t="str">
            <v xml:space="preserve">п.БЕРЕЗОВЫЙ 37 </v>
          </cell>
          <cell r="B6580" t="str">
            <v xml:space="preserve">Лекраспром Ейс.Шоссе 2 АБК </v>
          </cell>
          <cell r="C6580" t="str">
            <v xml:space="preserve">Прочие </v>
          </cell>
          <cell r="D6580">
            <v>1601.23</v>
          </cell>
          <cell r="E6580">
            <v>0</v>
          </cell>
          <cell r="F6580">
            <v>6404.94</v>
          </cell>
          <cell r="G6580">
            <v>0.38</v>
          </cell>
          <cell r="H6580">
            <v>1.19</v>
          </cell>
          <cell r="I6580">
            <v>4.5999999999999996</v>
          </cell>
          <cell r="J6580" t="str">
            <v xml:space="preserve"> </v>
          </cell>
          <cell r="K6580">
            <v>167</v>
          </cell>
          <cell r="L6580">
            <v>0.1129</v>
          </cell>
          <cell r="M6580">
            <v>-19</v>
          </cell>
          <cell r="N6580">
            <v>18</v>
          </cell>
          <cell r="O6580">
            <v>1</v>
          </cell>
          <cell r="P6580">
            <v>164.83099999999999</v>
          </cell>
          <cell r="Q6580">
            <v>0</v>
          </cell>
          <cell r="R6580">
            <v>164.83099999999999</v>
          </cell>
        </row>
        <row r="6581">
          <cell r="A6581" t="str">
            <v xml:space="preserve">п.БЕРЕЗОВЫЙ 37 </v>
          </cell>
          <cell r="B6581" t="str">
            <v xml:space="preserve">Лекраспром Ейс.Шоссе 2/ЦБ Берез.адм. </v>
          </cell>
          <cell r="C6581" t="str">
            <v xml:space="preserve">Прочие </v>
          </cell>
          <cell r="D6581">
            <v>73.75</v>
          </cell>
          <cell r="E6581">
            <v>0</v>
          </cell>
          <cell r="F6581">
            <v>295</v>
          </cell>
          <cell r="G6581">
            <v>0.38</v>
          </cell>
          <cell r="H6581">
            <v>1.19</v>
          </cell>
          <cell r="I6581">
            <v>4.5999999999999996</v>
          </cell>
          <cell r="J6581" t="str">
            <v xml:space="preserve"> </v>
          </cell>
          <cell r="K6581">
            <v>167</v>
          </cell>
          <cell r="L6581">
            <v>5.2000000000000006E-3</v>
          </cell>
          <cell r="M6581">
            <v>-19</v>
          </cell>
          <cell r="N6581">
            <v>18</v>
          </cell>
          <cell r="O6581">
            <v>1</v>
          </cell>
          <cell r="P6581">
            <v>7.5919999999999996</v>
          </cell>
          <cell r="Q6581">
            <v>0</v>
          </cell>
          <cell r="R6581">
            <v>7.5919999999999996</v>
          </cell>
        </row>
        <row r="6582">
          <cell r="A6582" t="str">
            <v xml:space="preserve">п.БЕРЕЗОВЫЙ 37 </v>
          </cell>
          <cell r="B6582" t="str">
            <v xml:space="preserve">Лекрас Ейское Шоссе 1 кв 1 ж/д </v>
          </cell>
          <cell r="C6582" t="str">
            <v xml:space="preserve">Население </v>
          </cell>
          <cell r="D6582">
            <v>70.599999999999994</v>
          </cell>
          <cell r="E6582">
            <v>0</v>
          </cell>
          <cell r="F6582">
            <v>239.34</v>
          </cell>
          <cell r="G6582">
            <v>0.67</v>
          </cell>
          <cell r="H6582">
            <v>1.19</v>
          </cell>
          <cell r="I6582">
            <v>4.5999999999999996</v>
          </cell>
          <cell r="J6582" t="str">
            <v xml:space="preserve">2 </v>
          </cell>
          <cell r="K6582">
            <v>167</v>
          </cell>
          <cell r="L6582">
            <v>7.3629999999999998E-3</v>
          </cell>
          <cell r="M6582">
            <v>-19</v>
          </cell>
          <cell r="N6582">
            <v>18</v>
          </cell>
          <cell r="O6582">
            <v>1</v>
          </cell>
          <cell r="P6582">
            <v>10.75</v>
          </cell>
          <cell r="Q6582">
            <v>9.3640000000000008</v>
          </cell>
          <cell r="R6582">
            <v>9.3640000000000008</v>
          </cell>
        </row>
        <row r="6583">
          <cell r="A6583" t="str">
            <v xml:space="preserve">п.БЕРЕЗОВЫЙ 37 </v>
          </cell>
          <cell r="B6583" t="str">
            <v xml:space="preserve">Лекрас Ейское Шоссе 1 кв 2 ж/д </v>
          </cell>
          <cell r="C6583" t="str">
            <v xml:space="preserve">Население </v>
          </cell>
          <cell r="D6583">
            <v>45.2</v>
          </cell>
          <cell r="E6583">
            <v>0</v>
          </cell>
          <cell r="F6583">
            <v>153.22999999999999</v>
          </cell>
          <cell r="G6583">
            <v>0.67</v>
          </cell>
          <cell r="H6583">
            <v>1.19</v>
          </cell>
          <cell r="I6583">
            <v>4.5999999999999996</v>
          </cell>
          <cell r="J6583" t="str">
            <v xml:space="preserve">2 </v>
          </cell>
          <cell r="K6583">
            <v>167</v>
          </cell>
          <cell r="L6583">
            <v>4.7139999999999994E-3</v>
          </cell>
          <cell r="M6583">
            <v>-19</v>
          </cell>
          <cell r="N6583">
            <v>18</v>
          </cell>
          <cell r="O6583">
            <v>1</v>
          </cell>
          <cell r="P6583">
            <v>6.8819999999999997</v>
          </cell>
          <cell r="Q6583">
            <v>5.9980000000000002</v>
          </cell>
          <cell r="R6583">
            <v>5.9980000000000002</v>
          </cell>
        </row>
        <row r="6584">
          <cell r="A6584" t="str">
            <v xml:space="preserve">п.БЕРЕЗОВЫЙ 37 </v>
          </cell>
          <cell r="B6584" t="str">
            <v xml:space="preserve">Лекрас Ейское Шоссе д 1 кв 3 ж/д </v>
          </cell>
          <cell r="C6584" t="str">
            <v xml:space="preserve">Население </v>
          </cell>
          <cell r="D6584">
            <v>26.2</v>
          </cell>
          <cell r="E6584">
            <v>0</v>
          </cell>
          <cell r="F6584">
            <v>88.81</v>
          </cell>
          <cell r="G6584">
            <v>0.67</v>
          </cell>
          <cell r="H6584">
            <v>1.19</v>
          </cell>
          <cell r="I6584">
            <v>4.5999999999999996</v>
          </cell>
          <cell r="J6584" t="str">
            <v xml:space="preserve">2 </v>
          </cell>
          <cell r="K6584">
            <v>167</v>
          </cell>
          <cell r="L6584">
            <v>2.7320000000000001E-3</v>
          </cell>
          <cell r="M6584">
            <v>-19</v>
          </cell>
          <cell r="N6584">
            <v>18</v>
          </cell>
          <cell r="O6584">
            <v>1</v>
          </cell>
          <cell r="P6584">
            <v>3.9889999999999999</v>
          </cell>
          <cell r="Q6584">
            <v>3.4769999999999999</v>
          </cell>
          <cell r="R6584">
            <v>3.4769999999999999</v>
          </cell>
        </row>
        <row r="6585">
          <cell r="A6585" t="str">
            <v xml:space="preserve">п.БЕРЕЗОВЫЙ 37 </v>
          </cell>
          <cell r="B6585" t="str">
            <v xml:space="preserve">Лекрас Ейское Шоссе д1 кв4 1/2 ж/д </v>
          </cell>
          <cell r="C6585" t="str">
            <v xml:space="preserve">Население </v>
          </cell>
          <cell r="D6585">
            <v>21.3</v>
          </cell>
          <cell r="E6585">
            <v>0</v>
          </cell>
          <cell r="F6585">
            <v>62.38</v>
          </cell>
          <cell r="G6585">
            <v>0</v>
          </cell>
          <cell r="H6585">
            <v>0</v>
          </cell>
          <cell r="I6585">
            <v>4.5999999999999996</v>
          </cell>
          <cell r="J6585" t="str">
            <v xml:space="preserve">2 </v>
          </cell>
          <cell r="K6585">
            <v>167</v>
          </cell>
          <cell r="L6585">
            <v>2.2209999999999999E-3</v>
          </cell>
          <cell r="M6585">
            <v>-19</v>
          </cell>
          <cell r="N6585">
            <v>18</v>
          </cell>
          <cell r="O6585">
            <v>1</v>
          </cell>
          <cell r="P6585">
            <v>3.2429999999999999</v>
          </cell>
          <cell r="Q6585">
            <v>2.8239999999999998</v>
          </cell>
          <cell r="R6585">
            <v>2.8239999999999998</v>
          </cell>
        </row>
        <row r="6586">
          <cell r="A6586" t="str">
            <v xml:space="preserve">п.БЕРЕЗОВЫЙ 37 </v>
          </cell>
          <cell r="B6586" t="str">
            <v xml:space="preserve">Лекрас Ейское Шоссе д1 кв 5 ж/д </v>
          </cell>
          <cell r="C6586" t="str">
            <v xml:space="preserve">Население </v>
          </cell>
          <cell r="D6586">
            <v>57</v>
          </cell>
          <cell r="E6586">
            <v>0</v>
          </cell>
          <cell r="F6586">
            <v>208.14</v>
          </cell>
          <cell r="G6586">
            <v>0.67</v>
          </cell>
          <cell r="H6586">
            <v>1.19</v>
          </cell>
          <cell r="I6586">
            <v>4.5999999999999996</v>
          </cell>
          <cell r="J6586" t="str">
            <v xml:space="preserve">2 </v>
          </cell>
          <cell r="K6586">
            <v>167</v>
          </cell>
          <cell r="L6586">
            <v>6.4029999999999998E-3</v>
          </cell>
          <cell r="M6586">
            <v>-19</v>
          </cell>
          <cell r="N6586">
            <v>18</v>
          </cell>
          <cell r="O6586">
            <v>1</v>
          </cell>
          <cell r="P6586">
            <v>9.3490000000000002</v>
          </cell>
          <cell r="Q6586">
            <v>7.5629999999999997</v>
          </cell>
          <cell r="R6586">
            <v>7.5629999999999997</v>
          </cell>
        </row>
        <row r="6587">
          <cell r="A6587" t="str">
            <v xml:space="preserve">п.БЕРЕЗОВЫЙ 37 </v>
          </cell>
          <cell r="B6587" t="str">
            <v xml:space="preserve">Ейское Шоссе  б/н Копылов </v>
          </cell>
          <cell r="C6587" t="str">
            <v xml:space="preserve">Население </v>
          </cell>
          <cell r="D6587">
            <v>29.7</v>
          </cell>
          <cell r="E6587">
            <v>0</v>
          </cell>
          <cell r="F6587">
            <v>96.86</v>
          </cell>
          <cell r="G6587">
            <v>0.92</v>
          </cell>
          <cell r="H6587">
            <v>1.19</v>
          </cell>
          <cell r="I6587">
            <v>4.5999999999999996</v>
          </cell>
          <cell r="J6587" t="str">
            <v xml:space="preserve">1 </v>
          </cell>
          <cell r="K6587">
            <v>167</v>
          </cell>
          <cell r="L6587">
            <v>4.1000000000000003E-3</v>
          </cell>
          <cell r="M6587">
            <v>-19</v>
          </cell>
          <cell r="N6587">
            <v>18</v>
          </cell>
          <cell r="O6587">
            <v>1</v>
          </cell>
          <cell r="P6587">
            <v>5.9859999999999998</v>
          </cell>
          <cell r="Q6587">
            <v>3.9409999999999998</v>
          </cell>
          <cell r="R6587">
            <v>3.9409999999999998</v>
          </cell>
        </row>
        <row r="6588">
          <cell r="A6588" t="str">
            <v xml:space="preserve">п.БЕРЕЗОВЫЙ 37 </v>
          </cell>
          <cell r="B6588" t="str">
            <v xml:space="preserve">п Лекраспром 8 кв1 ж/д </v>
          </cell>
          <cell r="C6588" t="str">
            <v xml:space="preserve">Население </v>
          </cell>
          <cell r="D6588">
            <v>48.4</v>
          </cell>
          <cell r="E6588">
            <v>0</v>
          </cell>
          <cell r="F6588">
            <v>149.84</v>
          </cell>
          <cell r="G6588">
            <v>0.79</v>
          </cell>
          <cell r="H6588">
            <v>1.19</v>
          </cell>
          <cell r="I6588">
            <v>4.5999999999999996</v>
          </cell>
          <cell r="J6588" t="str">
            <v xml:space="preserve">1 </v>
          </cell>
          <cell r="K6588">
            <v>167</v>
          </cell>
          <cell r="L6588">
            <v>5.4189999999999993E-3</v>
          </cell>
          <cell r="M6588">
            <v>-19</v>
          </cell>
          <cell r="N6588">
            <v>18</v>
          </cell>
          <cell r="O6588">
            <v>1</v>
          </cell>
          <cell r="P6588">
            <v>7.9119999999999999</v>
          </cell>
          <cell r="Q6588">
            <v>6.423</v>
          </cell>
          <cell r="R6588">
            <v>6.423</v>
          </cell>
        </row>
        <row r="6589">
          <cell r="A6589" t="str">
            <v xml:space="preserve">п.БЕРЕЗОВЫЙ 37 </v>
          </cell>
          <cell r="B6589" t="str">
            <v xml:space="preserve">п Лекраспром 8 кв2 ж/д </v>
          </cell>
          <cell r="C6589" t="str">
            <v xml:space="preserve">Население </v>
          </cell>
          <cell r="D6589">
            <v>31.4</v>
          </cell>
          <cell r="E6589">
            <v>0</v>
          </cell>
          <cell r="F6589">
            <v>134.96</v>
          </cell>
          <cell r="G6589">
            <v>0.79</v>
          </cell>
          <cell r="H6589">
            <v>1.19</v>
          </cell>
          <cell r="I6589">
            <v>4.5999999999999996</v>
          </cell>
          <cell r="J6589" t="str">
            <v xml:space="preserve">1 </v>
          </cell>
          <cell r="K6589">
            <v>167</v>
          </cell>
          <cell r="L6589">
            <v>4.8809999999999999E-3</v>
          </cell>
          <cell r="M6589">
            <v>-19</v>
          </cell>
          <cell r="N6589">
            <v>18</v>
          </cell>
          <cell r="O6589">
            <v>1</v>
          </cell>
          <cell r="P6589">
            <v>7.125</v>
          </cell>
          <cell r="Q6589">
            <v>4.1680000000000001</v>
          </cell>
          <cell r="R6589">
            <v>4.1680000000000001</v>
          </cell>
        </row>
        <row r="6590">
          <cell r="A6590" t="str">
            <v xml:space="preserve">п.БЕРЕЗОВЫЙ 37 </v>
          </cell>
          <cell r="B6590" t="str">
            <v xml:space="preserve">п Лекраспром д 17 кв 1 ж/д </v>
          </cell>
          <cell r="C6590" t="str">
            <v xml:space="preserve">Население </v>
          </cell>
          <cell r="D6590">
            <v>46.9</v>
          </cell>
          <cell r="E6590">
            <v>0</v>
          </cell>
          <cell r="F6590">
            <v>188.5</v>
          </cell>
          <cell r="G6590">
            <v>0.69</v>
          </cell>
          <cell r="H6590">
            <v>1.19</v>
          </cell>
          <cell r="I6590">
            <v>4.5999999999999996</v>
          </cell>
          <cell r="J6590" t="str">
            <v xml:space="preserve">1 </v>
          </cell>
          <cell r="K6590">
            <v>167</v>
          </cell>
          <cell r="L6590">
            <v>5.9819999999999995E-3</v>
          </cell>
          <cell r="M6590">
            <v>-19</v>
          </cell>
          <cell r="N6590">
            <v>18</v>
          </cell>
          <cell r="O6590">
            <v>1</v>
          </cell>
          <cell r="P6590">
            <v>8.7330000000000005</v>
          </cell>
          <cell r="Q6590">
            <v>6.2249999999999996</v>
          </cell>
          <cell r="R6590">
            <v>6.2249999999999996</v>
          </cell>
        </row>
        <row r="6591">
          <cell r="A6591" t="str">
            <v xml:space="preserve">п.БЕРЕЗОВЫЙ 37 </v>
          </cell>
          <cell r="B6591" t="str">
            <v xml:space="preserve">п Лекраспром д 17 кв2 ж/д </v>
          </cell>
          <cell r="C6591" t="str">
            <v xml:space="preserve">Население </v>
          </cell>
          <cell r="D6591">
            <v>54</v>
          </cell>
          <cell r="E6591">
            <v>0</v>
          </cell>
          <cell r="F6591">
            <v>217.05</v>
          </cell>
          <cell r="G6591">
            <v>0.69</v>
          </cell>
          <cell r="H6591">
            <v>1.19</v>
          </cell>
          <cell r="I6591">
            <v>4.5999999999999996</v>
          </cell>
          <cell r="J6591" t="str">
            <v xml:space="preserve">1 </v>
          </cell>
          <cell r="K6591">
            <v>167</v>
          </cell>
          <cell r="L6591">
            <v>6.888E-3</v>
          </cell>
          <cell r="M6591">
            <v>-19</v>
          </cell>
          <cell r="N6591">
            <v>18</v>
          </cell>
          <cell r="O6591">
            <v>1</v>
          </cell>
          <cell r="P6591">
            <v>10.055999999999999</v>
          </cell>
          <cell r="Q6591">
            <v>7.1639999999999997</v>
          </cell>
          <cell r="R6591">
            <v>7.1639999999999997</v>
          </cell>
        </row>
        <row r="6592">
          <cell r="A6592" t="str">
            <v xml:space="preserve">п.БЕРЕЗОВЫЙ 37 </v>
          </cell>
          <cell r="B6592" t="str">
            <v xml:space="preserve">п Лекраспром д 17 кв3 ж/д </v>
          </cell>
          <cell r="C6592" t="str">
            <v xml:space="preserve">Население </v>
          </cell>
          <cell r="D6592">
            <v>49.1</v>
          </cell>
          <cell r="E6592">
            <v>0</v>
          </cell>
          <cell r="F6592">
            <v>197.36</v>
          </cell>
          <cell r="G6592">
            <v>0.69</v>
          </cell>
          <cell r="H6592">
            <v>1.19</v>
          </cell>
          <cell r="I6592">
            <v>4.5999999999999996</v>
          </cell>
          <cell r="J6592" t="str">
            <v xml:space="preserve">1 </v>
          </cell>
          <cell r="K6592">
            <v>167</v>
          </cell>
          <cell r="L6592">
            <v>6.2629999999999995E-3</v>
          </cell>
          <cell r="M6592">
            <v>-19</v>
          </cell>
          <cell r="N6592">
            <v>18</v>
          </cell>
          <cell r="O6592">
            <v>1</v>
          </cell>
          <cell r="P6592">
            <v>9.1440000000000001</v>
          </cell>
          <cell r="Q6592">
            <v>6.5120000000000005</v>
          </cell>
          <cell r="R6592">
            <v>6.5120000000000005</v>
          </cell>
        </row>
        <row r="6593">
          <cell r="A6593" t="str">
            <v xml:space="preserve">п.БЕРЕЗОВЫЙ 37 </v>
          </cell>
          <cell r="B6593" t="str">
            <v xml:space="preserve">п Лекраспром д 20а кв 1 ж/д </v>
          </cell>
          <cell r="C6593" t="str">
            <v xml:space="preserve">Население </v>
          </cell>
          <cell r="D6593">
            <v>47.3</v>
          </cell>
          <cell r="E6593">
            <v>0</v>
          </cell>
          <cell r="F6593">
            <v>170.18</v>
          </cell>
          <cell r="G6593">
            <v>0.77</v>
          </cell>
          <cell r="H6593">
            <v>1.19</v>
          </cell>
          <cell r="I6593">
            <v>4.5999999999999996</v>
          </cell>
          <cell r="J6593" t="str">
            <v xml:space="preserve">1 </v>
          </cell>
          <cell r="K6593">
            <v>167</v>
          </cell>
          <cell r="L6593">
            <v>5.9900000000000005E-3</v>
          </cell>
          <cell r="M6593">
            <v>-19</v>
          </cell>
          <cell r="N6593">
            <v>18</v>
          </cell>
          <cell r="O6593">
            <v>1</v>
          </cell>
          <cell r="P6593">
            <v>8.7449999999999992</v>
          </cell>
          <cell r="Q6593">
            <v>6.274</v>
          </cell>
          <cell r="R6593">
            <v>6.274</v>
          </cell>
        </row>
        <row r="6594">
          <cell r="A6594" t="str">
            <v xml:space="preserve">п.БЕРЕЗОВЫЙ 37 </v>
          </cell>
          <cell r="B6594" t="str">
            <v xml:space="preserve">п Лекраспром 20а кв 2 ж/д </v>
          </cell>
          <cell r="C6594" t="str">
            <v xml:space="preserve">Население </v>
          </cell>
          <cell r="D6594">
            <v>46.6</v>
          </cell>
          <cell r="E6594">
            <v>0</v>
          </cell>
          <cell r="F6594">
            <v>167.68</v>
          </cell>
          <cell r="G6594">
            <v>0.77</v>
          </cell>
          <cell r="H6594">
            <v>1.19</v>
          </cell>
          <cell r="I6594">
            <v>4.5999999999999996</v>
          </cell>
          <cell r="J6594" t="str">
            <v xml:space="preserve">1 </v>
          </cell>
          <cell r="K6594">
            <v>167</v>
          </cell>
          <cell r="L6594">
            <v>5.9020000000000001E-3</v>
          </cell>
          <cell r="M6594">
            <v>-19</v>
          </cell>
          <cell r="N6594">
            <v>18</v>
          </cell>
          <cell r="O6594">
            <v>1</v>
          </cell>
          <cell r="P6594">
            <v>8.6180000000000003</v>
          </cell>
          <cell r="Q6594">
            <v>6.18</v>
          </cell>
          <cell r="R6594">
            <v>6.18</v>
          </cell>
        </row>
        <row r="6595">
          <cell r="A6595" t="str">
            <v xml:space="preserve">п.БЕРЕЗОВЫЙ 37 </v>
          </cell>
          <cell r="B6595" t="str">
            <v xml:space="preserve">п Лекраспром 20В ж/д </v>
          </cell>
          <cell r="C6595" t="str">
            <v xml:space="preserve">Население </v>
          </cell>
          <cell r="D6595">
            <v>61.1</v>
          </cell>
          <cell r="E6595">
            <v>0</v>
          </cell>
          <cell r="F6595">
            <v>200.398</v>
          </cell>
          <cell r="G6595">
            <v>0.81800000000000006</v>
          </cell>
          <cell r="H6595">
            <v>1.194</v>
          </cell>
          <cell r="I6595">
            <v>4.5999999999999996</v>
          </cell>
          <cell r="J6595" t="str">
            <v xml:space="preserve">1 </v>
          </cell>
          <cell r="K6595">
            <v>167</v>
          </cell>
          <cell r="L6595">
            <v>7.5459999999999998E-3</v>
          </cell>
          <cell r="M6595">
            <v>-19</v>
          </cell>
          <cell r="N6595">
            <v>18</v>
          </cell>
          <cell r="O6595">
            <v>1</v>
          </cell>
          <cell r="P6595">
            <v>11.018000000000001</v>
          </cell>
          <cell r="Q6595">
            <v>8.1050000000000004</v>
          </cell>
          <cell r="R6595">
            <v>8.1050000000000004</v>
          </cell>
        </row>
        <row r="6596">
          <cell r="A6596" t="str">
            <v xml:space="preserve">п.БЕРЕЗОВЫЙ 37 </v>
          </cell>
          <cell r="B6596" t="str">
            <v xml:space="preserve">п Лекраспром 29 ж/д </v>
          </cell>
          <cell r="C6596" t="str">
            <v xml:space="preserve">Население </v>
          </cell>
          <cell r="D6596">
            <v>68.8</v>
          </cell>
          <cell r="E6596">
            <v>236</v>
          </cell>
          <cell r="F6596">
            <v>184.74</v>
          </cell>
          <cell r="G6596">
            <v>0.84</v>
          </cell>
          <cell r="H6596">
            <v>1.19</v>
          </cell>
          <cell r="I6596">
            <v>4.5999999999999996</v>
          </cell>
          <cell r="J6596" t="str">
            <v xml:space="preserve">1 </v>
          </cell>
          <cell r="K6596">
            <v>167</v>
          </cell>
          <cell r="L6596">
            <v>7.1000000000000004E-3</v>
          </cell>
          <cell r="M6596">
            <v>-19</v>
          </cell>
          <cell r="N6596">
            <v>18</v>
          </cell>
          <cell r="O6596">
            <v>1</v>
          </cell>
          <cell r="P6596">
            <v>10.365</v>
          </cell>
          <cell r="Q6596">
            <v>9.1259999999999994</v>
          </cell>
          <cell r="R6596">
            <v>9.1259999999999994</v>
          </cell>
        </row>
        <row r="6597">
          <cell r="A6597" t="str">
            <v xml:space="preserve">п.БЕРЕЗОВЫЙ 37 </v>
          </cell>
          <cell r="B6597" t="str">
            <v xml:space="preserve">п Лекраспром 3 кв 4 ж/д </v>
          </cell>
          <cell r="C6597" t="str">
            <v xml:space="preserve">Население </v>
          </cell>
          <cell r="D6597">
            <v>34.4</v>
          </cell>
          <cell r="E6597">
            <v>0</v>
          </cell>
          <cell r="F6597">
            <v>88.62</v>
          </cell>
          <cell r="G6597">
            <v>0.62</v>
          </cell>
          <cell r="H6597">
            <v>1.19</v>
          </cell>
          <cell r="I6597">
            <v>4.5999999999999996</v>
          </cell>
          <cell r="J6597" t="str">
            <v xml:space="preserve">1 </v>
          </cell>
          <cell r="K6597">
            <v>167</v>
          </cell>
          <cell r="L6597">
            <v>2.5200000000000001E-3</v>
          </cell>
          <cell r="M6597">
            <v>-19</v>
          </cell>
          <cell r="N6597">
            <v>18</v>
          </cell>
          <cell r="O6597">
            <v>1</v>
          </cell>
          <cell r="P6597">
            <v>3.6790000000000003</v>
          </cell>
          <cell r="Q6597">
            <v>4.5659999999999998</v>
          </cell>
          <cell r="R6597">
            <v>4.5659999999999998</v>
          </cell>
        </row>
        <row r="6598">
          <cell r="A6598" t="str">
            <v xml:space="preserve">п.БЕРЕЗОВЫЙ 37 </v>
          </cell>
          <cell r="B6598" t="str">
            <v xml:space="preserve">п Лекраспром 4 кв 1  ж/д </v>
          </cell>
          <cell r="C6598" t="str">
            <v xml:space="preserve">Население </v>
          </cell>
          <cell r="D6598">
            <v>33.1</v>
          </cell>
          <cell r="E6598">
            <v>0</v>
          </cell>
          <cell r="F6598">
            <v>89.39</v>
          </cell>
          <cell r="G6598">
            <v>0.74</v>
          </cell>
          <cell r="H6598">
            <v>1.19</v>
          </cell>
          <cell r="I6598">
            <v>4.5999999999999996</v>
          </cell>
          <cell r="J6598" t="str">
            <v xml:space="preserve">1 </v>
          </cell>
          <cell r="K6598">
            <v>167</v>
          </cell>
          <cell r="L6598">
            <v>3.0239999999999998E-3</v>
          </cell>
          <cell r="M6598">
            <v>-19</v>
          </cell>
          <cell r="N6598">
            <v>18</v>
          </cell>
          <cell r="O6598">
            <v>1</v>
          </cell>
          <cell r="P6598">
            <v>4.415</v>
          </cell>
          <cell r="Q6598">
            <v>4.3890000000000002</v>
          </cell>
          <cell r="R6598">
            <v>4.3890000000000002</v>
          </cell>
        </row>
        <row r="6599">
          <cell r="A6599" t="str">
            <v xml:space="preserve">п.БЕРЕЗОВЫЙ 37 </v>
          </cell>
          <cell r="B6599" t="str">
            <v xml:space="preserve">п Лекраспром 4 кв 2 ж/д </v>
          </cell>
          <cell r="C6599" t="str">
            <v xml:space="preserve">Население </v>
          </cell>
          <cell r="D6599">
            <v>44.2</v>
          </cell>
          <cell r="E6599">
            <v>0</v>
          </cell>
          <cell r="F6599">
            <v>119.37</v>
          </cell>
          <cell r="G6599">
            <v>0.74</v>
          </cell>
          <cell r="H6599">
            <v>1.19</v>
          </cell>
          <cell r="I6599">
            <v>4.5999999999999996</v>
          </cell>
          <cell r="J6599" t="str">
            <v xml:space="preserve">1 </v>
          </cell>
          <cell r="K6599">
            <v>167</v>
          </cell>
          <cell r="L6599">
            <v>4.0379999999999999E-3</v>
          </cell>
          <cell r="M6599">
            <v>-19</v>
          </cell>
          <cell r="N6599">
            <v>18</v>
          </cell>
          <cell r="O6599">
            <v>1</v>
          </cell>
          <cell r="P6599">
            <v>5.8959999999999999</v>
          </cell>
          <cell r="Q6599">
            <v>5.8650000000000002</v>
          </cell>
          <cell r="R6599">
            <v>5.8650000000000002</v>
          </cell>
        </row>
        <row r="6600">
          <cell r="A6600" t="str">
            <v xml:space="preserve">п.БЕРЕЗОВЫЙ 37 </v>
          </cell>
          <cell r="B6600" t="str">
            <v xml:space="preserve">п Лекраспром 4 кв 3 ж/д </v>
          </cell>
          <cell r="C6600" t="str">
            <v xml:space="preserve">Население </v>
          </cell>
          <cell r="D6600">
            <v>76.7</v>
          </cell>
          <cell r="E6600">
            <v>0</v>
          </cell>
          <cell r="F6600">
            <v>207.17</v>
          </cell>
          <cell r="G6600">
            <v>0.74</v>
          </cell>
          <cell r="H6600">
            <v>1.19</v>
          </cell>
          <cell r="I6600">
            <v>4.5999999999999996</v>
          </cell>
          <cell r="J6600" t="str">
            <v xml:space="preserve">1 </v>
          </cell>
          <cell r="K6600">
            <v>167</v>
          </cell>
          <cell r="L6600">
            <v>7.0079999999999995E-3</v>
          </cell>
          <cell r="M6600">
            <v>-19</v>
          </cell>
          <cell r="N6600">
            <v>18</v>
          </cell>
          <cell r="O6600">
            <v>1</v>
          </cell>
          <cell r="P6600">
            <v>10.23</v>
          </cell>
          <cell r="Q6600">
            <v>10.177</v>
          </cell>
          <cell r="R6600">
            <v>10.177</v>
          </cell>
        </row>
        <row r="6601">
          <cell r="A6601" t="str">
            <v xml:space="preserve">п.БЕРЕЗОВЫЙ 37 </v>
          </cell>
          <cell r="B6601" t="str">
            <v xml:space="preserve">п Лекраспром 5 кв 1 ж/д </v>
          </cell>
          <cell r="C6601" t="str">
            <v xml:space="preserve">Население </v>
          </cell>
          <cell r="D6601">
            <v>28.7</v>
          </cell>
          <cell r="E6601">
            <v>0</v>
          </cell>
          <cell r="F6601">
            <v>79.989999999999995</v>
          </cell>
          <cell r="G6601">
            <v>0.76</v>
          </cell>
          <cell r="H6601">
            <v>1.19</v>
          </cell>
          <cell r="I6601">
            <v>4.5999999999999996</v>
          </cell>
          <cell r="J6601" t="str">
            <v xml:space="preserve">1 </v>
          </cell>
          <cell r="K6601">
            <v>167</v>
          </cell>
          <cell r="L6601">
            <v>2.797E-3</v>
          </cell>
          <cell r="M6601">
            <v>-19</v>
          </cell>
          <cell r="N6601">
            <v>18</v>
          </cell>
          <cell r="O6601">
            <v>1</v>
          </cell>
          <cell r="P6601">
            <v>4.085</v>
          </cell>
          <cell r="Q6601">
            <v>3.8090000000000002</v>
          </cell>
          <cell r="R6601">
            <v>3.8090000000000002</v>
          </cell>
        </row>
        <row r="6602">
          <cell r="A6602" t="str">
            <v xml:space="preserve">п.БЕРЕЗОВЫЙ 37 </v>
          </cell>
          <cell r="B6602" t="str">
            <v xml:space="preserve">п Лекраспром 5 кв 2 ж/д </v>
          </cell>
          <cell r="C6602" t="str">
            <v xml:space="preserve">Население </v>
          </cell>
          <cell r="D6602">
            <v>41.2</v>
          </cell>
          <cell r="E6602">
            <v>0</v>
          </cell>
          <cell r="F6602">
            <v>71.349999999999994</v>
          </cell>
          <cell r="G6602">
            <v>0.76</v>
          </cell>
          <cell r="H6602">
            <v>1.19</v>
          </cell>
          <cell r="I6602">
            <v>4.5999999999999996</v>
          </cell>
          <cell r="J6602" t="str">
            <v xml:space="preserve">1 </v>
          </cell>
          <cell r="K6602">
            <v>167</v>
          </cell>
          <cell r="L6602">
            <v>2.4949999999999998E-3</v>
          </cell>
          <cell r="M6602">
            <v>-19</v>
          </cell>
          <cell r="N6602">
            <v>18</v>
          </cell>
          <cell r="O6602">
            <v>1</v>
          </cell>
          <cell r="P6602">
            <v>3.6419999999999999</v>
          </cell>
          <cell r="Q6602">
            <v>5.4669999999999996</v>
          </cell>
          <cell r="R6602">
            <v>5.4669999999999996</v>
          </cell>
        </row>
        <row r="6603">
          <cell r="A6603" t="str">
            <v xml:space="preserve">п.БЕРЕЗОВЫЙ 37 </v>
          </cell>
          <cell r="B6603" t="str">
            <v xml:space="preserve">п Лекраспром 5 кв 3 ж/д </v>
          </cell>
          <cell r="C6603" t="str">
            <v xml:space="preserve">Население </v>
          </cell>
          <cell r="D6603">
            <v>30.4</v>
          </cell>
          <cell r="E6603">
            <v>0</v>
          </cell>
          <cell r="F6603">
            <v>84.7</v>
          </cell>
          <cell r="G6603">
            <v>0.76</v>
          </cell>
          <cell r="H6603">
            <v>1.19</v>
          </cell>
          <cell r="I6603">
            <v>4.5999999999999996</v>
          </cell>
          <cell r="J6603" t="str">
            <v xml:space="preserve">1 </v>
          </cell>
          <cell r="K6603">
            <v>167</v>
          </cell>
          <cell r="L6603">
            <v>2.9619999999999998E-3</v>
          </cell>
          <cell r="M6603">
            <v>-19</v>
          </cell>
          <cell r="N6603">
            <v>18</v>
          </cell>
          <cell r="O6603">
            <v>1</v>
          </cell>
          <cell r="P6603">
            <v>4.3250000000000002</v>
          </cell>
          <cell r="Q6603">
            <v>4.0359999999999996</v>
          </cell>
          <cell r="R6603">
            <v>4.0359999999999996</v>
          </cell>
        </row>
        <row r="6604">
          <cell r="A6604" t="str">
            <v xml:space="preserve">п.БЕРЕЗОВЫЙ 37 </v>
          </cell>
          <cell r="B6604" t="str">
            <v xml:space="preserve">п Лекраспром 5 кв 4 ж/д </v>
          </cell>
          <cell r="C6604" t="str">
            <v xml:space="preserve">Население </v>
          </cell>
          <cell r="D6604">
            <v>40.5</v>
          </cell>
          <cell r="E6604">
            <v>0</v>
          </cell>
          <cell r="F6604">
            <v>112.84</v>
          </cell>
          <cell r="G6604">
            <v>0.76</v>
          </cell>
          <cell r="H6604">
            <v>1.19</v>
          </cell>
          <cell r="I6604">
            <v>4.5999999999999996</v>
          </cell>
          <cell r="J6604" t="str">
            <v xml:space="preserve">1 </v>
          </cell>
          <cell r="K6604">
            <v>167</v>
          </cell>
          <cell r="L6604">
            <v>3.9459999999999999E-3</v>
          </cell>
          <cell r="M6604">
            <v>-19</v>
          </cell>
          <cell r="N6604">
            <v>18</v>
          </cell>
          <cell r="O6604">
            <v>1</v>
          </cell>
          <cell r="P6604">
            <v>5.7620000000000005</v>
          </cell>
          <cell r="Q6604">
            <v>5.3730000000000002</v>
          </cell>
          <cell r="R6604">
            <v>5.3730000000000002</v>
          </cell>
        </row>
        <row r="6605">
          <cell r="A6605" t="str">
            <v xml:space="preserve">п.БЕРЕЗОВЫЙ 37 </v>
          </cell>
          <cell r="B6605" t="str">
            <v xml:space="preserve">п Лекраспром 7 кв 1 ж/д </v>
          </cell>
          <cell r="C6605" t="str">
            <v xml:space="preserve">Население </v>
          </cell>
          <cell r="D6605">
            <v>39.1</v>
          </cell>
          <cell r="E6605">
            <v>0</v>
          </cell>
          <cell r="F6605">
            <v>169.87</v>
          </cell>
          <cell r="G6605">
            <v>0.71</v>
          </cell>
          <cell r="H6605">
            <v>1.19</v>
          </cell>
          <cell r="I6605">
            <v>4.5999999999999996</v>
          </cell>
          <cell r="J6605" t="str">
            <v xml:space="preserve">1 </v>
          </cell>
          <cell r="K6605">
            <v>167</v>
          </cell>
          <cell r="L6605">
            <v>5.5400000000000007E-3</v>
          </cell>
          <cell r="M6605">
            <v>-19</v>
          </cell>
          <cell r="N6605">
            <v>18</v>
          </cell>
          <cell r="O6605">
            <v>1</v>
          </cell>
          <cell r="P6605">
            <v>8.0890000000000004</v>
          </cell>
          <cell r="Q6605">
            <v>5.1849999999999996</v>
          </cell>
          <cell r="R6605">
            <v>5.1849999999999996</v>
          </cell>
        </row>
        <row r="6606">
          <cell r="A6606" t="str">
            <v xml:space="preserve">п.БЕРЕЗОВЫЙ 37 </v>
          </cell>
          <cell r="B6606" t="str">
            <v xml:space="preserve">п Лекраспром 7 кв 2 ж/д </v>
          </cell>
          <cell r="C6606" t="str">
            <v xml:space="preserve">Население </v>
          </cell>
          <cell r="D6606">
            <v>23.7</v>
          </cell>
          <cell r="E6606">
            <v>0</v>
          </cell>
          <cell r="F6606">
            <v>95.18</v>
          </cell>
          <cell r="G6606">
            <v>0.71</v>
          </cell>
          <cell r="H6606">
            <v>1.19</v>
          </cell>
          <cell r="I6606">
            <v>4.5999999999999996</v>
          </cell>
          <cell r="J6606" t="str">
            <v xml:space="preserve">1 </v>
          </cell>
          <cell r="K6606">
            <v>167</v>
          </cell>
          <cell r="L6606">
            <v>3.1179999999999997E-3</v>
          </cell>
          <cell r="M6606">
            <v>-19</v>
          </cell>
          <cell r="N6606">
            <v>18</v>
          </cell>
          <cell r="O6606">
            <v>1</v>
          </cell>
          <cell r="P6606">
            <v>4.5510000000000002</v>
          </cell>
          <cell r="Q6606">
            <v>3.1459999999999999</v>
          </cell>
          <cell r="R6606">
            <v>3.1459999999999999</v>
          </cell>
        </row>
        <row r="6607">
          <cell r="A6607" t="str">
            <v xml:space="preserve">п.БЕРЕЗОВЫЙ 37 </v>
          </cell>
          <cell r="B6607" t="str">
            <v xml:space="preserve">п Лекраспром 7 кв 3 ж/д </v>
          </cell>
          <cell r="C6607" t="str">
            <v xml:space="preserve">Население </v>
          </cell>
          <cell r="D6607">
            <v>35.5</v>
          </cell>
          <cell r="E6607">
            <v>0</v>
          </cell>
          <cell r="F6607">
            <v>143.22999999999999</v>
          </cell>
          <cell r="G6607">
            <v>0.71</v>
          </cell>
          <cell r="H6607">
            <v>1.19</v>
          </cell>
          <cell r="I6607">
            <v>4.5999999999999996</v>
          </cell>
          <cell r="J6607" t="str">
            <v xml:space="preserve">1 </v>
          </cell>
          <cell r="K6607">
            <v>167</v>
          </cell>
          <cell r="L6607">
            <v>4.6709999999999998E-3</v>
          </cell>
          <cell r="M6607">
            <v>-19</v>
          </cell>
          <cell r="N6607">
            <v>18</v>
          </cell>
          <cell r="O6607">
            <v>1</v>
          </cell>
          <cell r="P6607">
            <v>6.819</v>
          </cell>
          <cell r="Q6607">
            <v>4.7089999999999996</v>
          </cell>
          <cell r="R6607">
            <v>4.7089999999999996</v>
          </cell>
        </row>
        <row r="6608">
          <cell r="A6608" t="str">
            <v xml:space="preserve">п.БЕРЕЗОВЫЙ 37 </v>
          </cell>
          <cell r="B6608" t="str">
            <v xml:space="preserve">п Лекраспром 7 кв 4 ж/д </v>
          </cell>
          <cell r="C6608" t="str">
            <v xml:space="preserve">Население </v>
          </cell>
          <cell r="D6608">
            <v>24.1</v>
          </cell>
          <cell r="E6608">
            <v>0</v>
          </cell>
          <cell r="F6608">
            <v>97.23</v>
          </cell>
          <cell r="G6608">
            <v>0.71</v>
          </cell>
          <cell r="H6608">
            <v>1.19</v>
          </cell>
          <cell r="I6608">
            <v>4.5999999999999996</v>
          </cell>
          <cell r="J6608" t="str">
            <v xml:space="preserve">1 </v>
          </cell>
          <cell r="K6608">
            <v>167</v>
          </cell>
          <cell r="L6608">
            <v>3.1709999999999998E-3</v>
          </cell>
          <cell r="M6608">
            <v>-19</v>
          </cell>
          <cell r="N6608">
            <v>18</v>
          </cell>
          <cell r="O6608">
            <v>1</v>
          </cell>
          <cell r="P6608">
            <v>4.6289999999999996</v>
          </cell>
          <cell r="Q6608">
            <v>3.1949999999999998</v>
          </cell>
          <cell r="R6608">
            <v>3.1949999999999998</v>
          </cell>
        </row>
        <row r="6609">
          <cell r="A6609" t="str">
            <v xml:space="preserve">п.БЕРЕЗОВЫЙ 37 </v>
          </cell>
          <cell r="B6609" t="str">
            <v xml:space="preserve">п Лекраспром 12 кв 1 ж/д </v>
          </cell>
          <cell r="C6609" t="str">
            <v xml:space="preserve">Население </v>
          </cell>
          <cell r="D6609">
            <v>39.6</v>
          </cell>
          <cell r="E6609">
            <v>0</v>
          </cell>
          <cell r="F6609">
            <v>194.83</v>
          </cell>
          <cell r="G6609">
            <v>0.53</v>
          </cell>
          <cell r="H6609">
            <v>1.19</v>
          </cell>
          <cell r="I6609">
            <v>4.5999999999999996</v>
          </cell>
          <cell r="J6609" t="str">
            <v xml:space="preserve">1 </v>
          </cell>
          <cell r="K6609">
            <v>167</v>
          </cell>
          <cell r="L6609">
            <v>4.7169999999999998E-3</v>
          </cell>
          <cell r="M6609">
            <v>-19</v>
          </cell>
          <cell r="N6609">
            <v>18</v>
          </cell>
          <cell r="O6609">
            <v>1</v>
          </cell>
          <cell r="P6609">
            <v>6.8870000000000005</v>
          </cell>
          <cell r="Q6609">
            <v>5.2510000000000003</v>
          </cell>
          <cell r="R6609">
            <v>5.2510000000000003</v>
          </cell>
        </row>
        <row r="6610">
          <cell r="A6610" t="str">
            <v xml:space="preserve">п.БЕРЕЗОВЫЙ 37 </v>
          </cell>
          <cell r="B6610" t="str">
            <v xml:space="preserve">п Лекраспром 12 кв 2 ж/д </v>
          </cell>
          <cell r="C6610" t="str">
            <v xml:space="preserve">Население </v>
          </cell>
          <cell r="D6610">
            <v>50.5</v>
          </cell>
          <cell r="E6610">
            <v>0</v>
          </cell>
          <cell r="F6610">
            <v>248.44</v>
          </cell>
          <cell r="G6610">
            <v>0.53</v>
          </cell>
          <cell r="H6610">
            <v>1.19</v>
          </cell>
          <cell r="I6610">
            <v>4.5999999999999996</v>
          </cell>
          <cell r="J6610" t="str">
            <v xml:space="preserve">1 </v>
          </cell>
          <cell r="K6610">
            <v>167</v>
          </cell>
          <cell r="L6610">
            <v>6.0149999999999995E-3</v>
          </cell>
          <cell r="M6610">
            <v>-19</v>
          </cell>
          <cell r="N6610">
            <v>18</v>
          </cell>
          <cell r="O6610">
            <v>1</v>
          </cell>
          <cell r="P6610">
            <v>8.782</v>
          </cell>
          <cell r="Q6610">
            <v>6.6989999999999998</v>
          </cell>
          <cell r="R6610">
            <v>6.6989999999999998</v>
          </cell>
        </row>
        <row r="6611">
          <cell r="A6611" t="str">
            <v xml:space="preserve">п.БЕРЕЗОВЫЙ 37 </v>
          </cell>
          <cell r="B6611" t="str">
            <v xml:space="preserve">п Лекраспром 12 кв 3 ж/д </v>
          </cell>
          <cell r="C6611" t="str">
            <v xml:space="preserve">Население </v>
          </cell>
          <cell r="D6611">
            <v>39.700000000000003</v>
          </cell>
          <cell r="E6611">
            <v>0</v>
          </cell>
          <cell r="F6611">
            <v>195.32</v>
          </cell>
          <cell r="G6611">
            <v>0.53</v>
          </cell>
          <cell r="H6611">
            <v>1.19</v>
          </cell>
          <cell r="I6611">
            <v>4.5999999999999996</v>
          </cell>
          <cell r="J6611" t="str">
            <v xml:space="preserve">1 </v>
          </cell>
          <cell r="K6611">
            <v>167</v>
          </cell>
          <cell r="L6611">
            <v>4.7289999999999997E-3</v>
          </cell>
          <cell r="M6611">
            <v>-19</v>
          </cell>
          <cell r="N6611">
            <v>18</v>
          </cell>
          <cell r="O6611">
            <v>1</v>
          </cell>
          <cell r="P6611">
            <v>6.9050000000000002</v>
          </cell>
          <cell r="Q6611">
            <v>5.2679999999999998</v>
          </cell>
          <cell r="R6611">
            <v>5.2679999999999998</v>
          </cell>
        </row>
        <row r="6612">
          <cell r="A6612" t="str">
            <v xml:space="preserve">п.БЕРЕЗОВЫЙ 37 </v>
          </cell>
          <cell r="B6612" t="str">
            <v xml:space="preserve">п Лекраспром 12 кв 4 ж/д </v>
          </cell>
          <cell r="C6612" t="str">
            <v xml:space="preserve">Население </v>
          </cell>
          <cell r="D6612">
            <v>91.3</v>
          </cell>
          <cell r="E6612">
            <v>0</v>
          </cell>
          <cell r="F6612">
            <v>449.21</v>
          </cell>
          <cell r="G6612">
            <v>0.53</v>
          </cell>
          <cell r="H6612">
            <v>1.19</v>
          </cell>
          <cell r="I6612">
            <v>4.5999999999999996</v>
          </cell>
          <cell r="J6612" t="str">
            <v xml:space="preserve">1 </v>
          </cell>
          <cell r="K6612">
            <v>167</v>
          </cell>
          <cell r="L6612">
            <v>1.0876E-2</v>
          </cell>
          <cell r="M6612">
            <v>-19</v>
          </cell>
          <cell r="N6612">
            <v>18</v>
          </cell>
          <cell r="O6612">
            <v>1</v>
          </cell>
          <cell r="P6612">
            <v>15.879</v>
          </cell>
          <cell r="Q6612">
            <v>12.111000000000001</v>
          </cell>
          <cell r="R6612">
            <v>12.111000000000001</v>
          </cell>
        </row>
        <row r="6613">
          <cell r="A6613" t="str">
            <v xml:space="preserve">п.БЕРЕЗОВЫЙ 37 </v>
          </cell>
          <cell r="B6613" t="str">
            <v xml:space="preserve">п Лекраспром 12 кв 5 ж/д </v>
          </cell>
          <cell r="C6613" t="str">
            <v xml:space="preserve">Население </v>
          </cell>
          <cell r="D6613">
            <v>80</v>
          </cell>
          <cell r="E6613">
            <v>0</v>
          </cell>
          <cell r="F6613">
            <v>393.62</v>
          </cell>
          <cell r="G6613">
            <v>0.53</v>
          </cell>
          <cell r="H6613">
            <v>1.19</v>
          </cell>
          <cell r="I6613">
            <v>4.5999999999999996</v>
          </cell>
          <cell r="J6613" t="str">
            <v xml:space="preserve">1 </v>
          </cell>
          <cell r="K6613">
            <v>167</v>
          </cell>
          <cell r="L6613">
            <v>9.5300000000000003E-3</v>
          </cell>
          <cell r="M6613">
            <v>-19</v>
          </cell>
          <cell r="N6613">
            <v>18</v>
          </cell>
          <cell r="O6613">
            <v>1</v>
          </cell>
          <cell r="P6613">
            <v>13.914</v>
          </cell>
          <cell r="Q6613">
            <v>10.614000000000001</v>
          </cell>
          <cell r="R6613">
            <v>10.614000000000001</v>
          </cell>
        </row>
        <row r="6614">
          <cell r="A6614" t="str">
            <v xml:space="preserve">п.БЕРЕЗОВЫЙ 37 </v>
          </cell>
          <cell r="B6614" t="str">
            <v xml:space="preserve">п Лекраспром 12 кв 6 ж/д </v>
          </cell>
          <cell r="C6614" t="str">
            <v xml:space="preserve">Население </v>
          </cell>
          <cell r="D6614">
            <v>38.9</v>
          </cell>
          <cell r="E6614">
            <v>0</v>
          </cell>
          <cell r="F6614">
            <v>191.4</v>
          </cell>
          <cell r="G6614">
            <v>0.53</v>
          </cell>
          <cell r="H6614">
            <v>1.19</v>
          </cell>
          <cell r="I6614">
            <v>4.5999999999999996</v>
          </cell>
          <cell r="J6614" t="str">
            <v xml:space="preserve">1 </v>
          </cell>
          <cell r="K6614">
            <v>167</v>
          </cell>
          <cell r="L6614">
            <v>4.6340000000000001E-3</v>
          </cell>
          <cell r="M6614">
            <v>-19</v>
          </cell>
          <cell r="N6614">
            <v>18</v>
          </cell>
          <cell r="O6614">
            <v>1</v>
          </cell>
          <cell r="P6614">
            <v>6.766</v>
          </cell>
          <cell r="Q6614">
            <v>5.1630000000000003</v>
          </cell>
          <cell r="R6614">
            <v>5.1630000000000003</v>
          </cell>
        </row>
        <row r="6615">
          <cell r="A6615" t="str">
            <v xml:space="preserve">п.БЕРЕЗОВЫЙ 37 </v>
          </cell>
          <cell r="B6615" t="str">
            <v xml:space="preserve">п Лекраспром 12 кв 7 ж/д </v>
          </cell>
          <cell r="C6615" t="str">
            <v xml:space="preserve">Население </v>
          </cell>
          <cell r="D6615">
            <v>34.9</v>
          </cell>
          <cell r="E6615">
            <v>0</v>
          </cell>
          <cell r="F6615">
            <v>171.7</v>
          </cell>
          <cell r="G6615">
            <v>0.53</v>
          </cell>
          <cell r="H6615">
            <v>1.19</v>
          </cell>
          <cell r="I6615">
            <v>4.5999999999999996</v>
          </cell>
          <cell r="J6615" t="str">
            <v xml:space="preserve">1 </v>
          </cell>
          <cell r="K6615">
            <v>167</v>
          </cell>
          <cell r="L6615">
            <v>4.1570000000000001E-3</v>
          </cell>
          <cell r="M6615">
            <v>-19</v>
          </cell>
          <cell r="N6615">
            <v>18</v>
          </cell>
          <cell r="O6615">
            <v>1</v>
          </cell>
          <cell r="P6615">
            <v>6.069</v>
          </cell>
          <cell r="Q6615">
            <v>4.6319999999999997</v>
          </cell>
          <cell r="R6615">
            <v>4.6319999999999997</v>
          </cell>
        </row>
        <row r="6616">
          <cell r="A6616" t="str">
            <v xml:space="preserve">п.БЕРЕЗОВЫЙ 37 </v>
          </cell>
          <cell r="B6616" t="str">
            <v xml:space="preserve">п Лекраспром 12 кв 8 ж/д </v>
          </cell>
          <cell r="C6616" t="str">
            <v xml:space="preserve">Население </v>
          </cell>
          <cell r="D6616">
            <v>70.2</v>
          </cell>
          <cell r="E6616">
            <v>0</v>
          </cell>
          <cell r="F6616">
            <v>345.38</v>
          </cell>
          <cell r="G6616">
            <v>0.53</v>
          </cell>
          <cell r="H6616">
            <v>1.19</v>
          </cell>
          <cell r="I6616">
            <v>4.5999999999999996</v>
          </cell>
          <cell r="J6616" t="str">
            <v xml:space="preserve">1 </v>
          </cell>
          <cell r="K6616">
            <v>167</v>
          </cell>
          <cell r="L6616">
            <v>8.3619999999999996E-3</v>
          </cell>
          <cell r="M6616">
            <v>-19</v>
          </cell>
          <cell r="N6616">
            <v>18</v>
          </cell>
          <cell r="O6616">
            <v>1</v>
          </cell>
          <cell r="P6616">
            <v>12.207000000000001</v>
          </cell>
          <cell r="Q6616">
            <v>9.3149999999999995</v>
          </cell>
          <cell r="R6616">
            <v>9.3149999999999995</v>
          </cell>
        </row>
        <row r="6617">
          <cell r="A6617" t="str">
            <v xml:space="preserve">п.БЕРЕЗОВЫЙ 37 </v>
          </cell>
          <cell r="B6617" t="str">
            <v xml:space="preserve">п Лекраспром 15 кв 1 ж/д </v>
          </cell>
          <cell r="C6617" t="str">
            <v xml:space="preserve">Население </v>
          </cell>
          <cell r="D6617">
            <v>53.1</v>
          </cell>
          <cell r="E6617">
            <v>0</v>
          </cell>
          <cell r="F6617">
            <v>170.34</v>
          </cell>
          <cell r="G6617">
            <v>0.65</v>
          </cell>
          <cell r="H6617">
            <v>1.19</v>
          </cell>
          <cell r="I6617">
            <v>4.5999999999999996</v>
          </cell>
          <cell r="J6617" t="str">
            <v xml:space="preserve">1 </v>
          </cell>
          <cell r="K6617">
            <v>167</v>
          </cell>
          <cell r="L6617">
            <v>5.1219999999999998E-3</v>
          </cell>
          <cell r="M6617">
            <v>-19</v>
          </cell>
          <cell r="N6617">
            <v>18</v>
          </cell>
          <cell r="O6617">
            <v>1</v>
          </cell>
          <cell r="P6617">
            <v>7.4779999999999998</v>
          </cell>
          <cell r="Q6617">
            <v>7.0430000000000001</v>
          </cell>
          <cell r="R6617">
            <v>7.0430000000000001</v>
          </cell>
        </row>
        <row r="6618">
          <cell r="A6618" t="str">
            <v xml:space="preserve">п.БЕРЕЗОВЫЙ 37 </v>
          </cell>
          <cell r="B6618" t="str">
            <v xml:space="preserve">п Лекраспром 15 кв 2 ж/д </v>
          </cell>
          <cell r="C6618" t="str">
            <v xml:space="preserve">Население </v>
          </cell>
          <cell r="D6618">
            <v>29.9</v>
          </cell>
          <cell r="E6618">
            <v>0</v>
          </cell>
          <cell r="F6618">
            <v>100.1</v>
          </cell>
          <cell r="G6618">
            <v>0.65</v>
          </cell>
          <cell r="H6618">
            <v>1.19</v>
          </cell>
          <cell r="I6618">
            <v>4.5999999999999996</v>
          </cell>
          <cell r="J6618" t="str">
            <v xml:space="preserve">1 </v>
          </cell>
          <cell r="K6618">
            <v>167</v>
          </cell>
          <cell r="L6618">
            <v>3.0100000000000001E-3</v>
          </cell>
          <cell r="M6618">
            <v>-19</v>
          </cell>
          <cell r="N6618">
            <v>18</v>
          </cell>
          <cell r="O6618">
            <v>1</v>
          </cell>
          <cell r="P6618">
            <v>4.3949999999999996</v>
          </cell>
          <cell r="Q6618">
            <v>3.9689999999999999</v>
          </cell>
          <cell r="R6618">
            <v>3.9689999999999999</v>
          </cell>
        </row>
        <row r="6619">
          <cell r="A6619" t="str">
            <v xml:space="preserve">п.БЕРЕЗОВЫЙ 37 </v>
          </cell>
          <cell r="B6619" t="str">
            <v xml:space="preserve">п Лекраспром 15 кв 3 ж/д </v>
          </cell>
          <cell r="C6619" t="str">
            <v xml:space="preserve">Население </v>
          </cell>
          <cell r="D6619">
            <v>29.5</v>
          </cell>
          <cell r="E6619">
            <v>0</v>
          </cell>
          <cell r="F6619">
            <v>94.68</v>
          </cell>
          <cell r="G6619">
            <v>0.65</v>
          </cell>
          <cell r="H6619">
            <v>1.19</v>
          </cell>
          <cell r="I6619">
            <v>4.5999999999999996</v>
          </cell>
          <cell r="J6619" t="str">
            <v xml:space="preserve">1 </v>
          </cell>
          <cell r="K6619">
            <v>167</v>
          </cell>
          <cell r="L6619">
            <v>2.8469999999999997E-3</v>
          </cell>
          <cell r="M6619">
            <v>-19</v>
          </cell>
          <cell r="N6619">
            <v>18</v>
          </cell>
          <cell r="O6619">
            <v>1</v>
          </cell>
          <cell r="P6619">
            <v>4.157</v>
          </cell>
          <cell r="Q6619">
            <v>3.9140000000000001</v>
          </cell>
          <cell r="R6619">
            <v>3.9140000000000001</v>
          </cell>
        </row>
        <row r="6620">
          <cell r="A6620" t="str">
            <v xml:space="preserve">п.БЕРЕЗОВЫЙ 37 </v>
          </cell>
          <cell r="B6620" t="str">
            <v xml:space="preserve">п Лекраспром 15 кв 4 ж/д </v>
          </cell>
          <cell r="C6620" t="str">
            <v xml:space="preserve">Население </v>
          </cell>
          <cell r="D6620">
            <v>28.3</v>
          </cell>
          <cell r="E6620">
            <v>0</v>
          </cell>
          <cell r="F6620">
            <v>130.24</v>
          </cell>
          <cell r="G6620">
            <v>0.65</v>
          </cell>
          <cell r="H6620">
            <v>1.19</v>
          </cell>
          <cell r="I6620">
            <v>4.5999999999999996</v>
          </cell>
          <cell r="J6620" t="str">
            <v xml:space="preserve">1 </v>
          </cell>
          <cell r="K6620">
            <v>167</v>
          </cell>
          <cell r="L6620">
            <v>3.9160000000000002E-3</v>
          </cell>
          <cell r="M6620">
            <v>-19</v>
          </cell>
          <cell r="N6620">
            <v>18</v>
          </cell>
          <cell r="O6620">
            <v>1</v>
          </cell>
          <cell r="P6620">
            <v>5.718</v>
          </cell>
          <cell r="Q6620">
            <v>3.754</v>
          </cell>
          <cell r="R6620">
            <v>3.754</v>
          </cell>
        </row>
        <row r="6621">
          <cell r="A6621" t="str">
            <v xml:space="preserve">п.БЕРЕЗОВЫЙ 37 </v>
          </cell>
          <cell r="B6621" t="str">
            <v xml:space="preserve">п Лекраспром 15 кв 5 ж/д </v>
          </cell>
          <cell r="C6621" t="str">
            <v xml:space="preserve">Население </v>
          </cell>
          <cell r="D6621">
            <v>28.6</v>
          </cell>
          <cell r="E6621">
            <v>0</v>
          </cell>
          <cell r="F6621">
            <v>91.86</v>
          </cell>
          <cell r="G6621">
            <v>0.65</v>
          </cell>
          <cell r="H6621">
            <v>1.19</v>
          </cell>
          <cell r="I6621">
            <v>4.5999999999999996</v>
          </cell>
          <cell r="J6621" t="str">
            <v xml:space="preserve">1 </v>
          </cell>
          <cell r="K6621">
            <v>167</v>
          </cell>
          <cell r="L6621">
            <v>2.7619999999999997E-3</v>
          </cell>
          <cell r="M6621">
            <v>-19</v>
          </cell>
          <cell r="N6621">
            <v>18</v>
          </cell>
          <cell r="O6621">
            <v>1</v>
          </cell>
          <cell r="P6621">
            <v>4.0330000000000004</v>
          </cell>
          <cell r="Q6621">
            <v>3.7930000000000001</v>
          </cell>
          <cell r="R6621">
            <v>3.7930000000000001</v>
          </cell>
        </row>
        <row r="6622">
          <cell r="A6622" t="str">
            <v xml:space="preserve">п.БЕРЕЗОВЫЙ 37 </v>
          </cell>
          <cell r="B6622" t="str">
            <v xml:space="preserve">п Лекраспром 15 кв 6 ж/д </v>
          </cell>
          <cell r="C6622" t="str">
            <v xml:space="preserve">Население </v>
          </cell>
          <cell r="D6622">
            <v>32</v>
          </cell>
          <cell r="E6622">
            <v>0</v>
          </cell>
          <cell r="F6622">
            <v>142.74</v>
          </cell>
          <cell r="G6622">
            <v>0.65</v>
          </cell>
          <cell r="H6622">
            <v>1.19</v>
          </cell>
          <cell r="I6622">
            <v>4.5999999999999996</v>
          </cell>
          <cell r="J6622" t="str">
            <v xml:space="preserve">1 </v>
          </cell>
          <cell r="K6622">
            <v>167</v>
          </cell>
          <cell r="L6622">
            <v>4.2919999999999998E-3</v>
          </cell>
          <cell r="M6622">
            <v>-19</v>
          </cell>
          <cell r="N6622">
            <v>18</v>
          </cell>
          <cell r="O6622">
            <v>1</v>
          </cell>
          <cell r="P6622">
            <v>6.266</v>
          </cell>
          <cell r="Q6622">
            <v>4.2460000000000004</v>
          </cell>
          <cell r="R6622">
            <v>4.2460000000000004</v>
          </cell>
        </row>
        <row r="6623">
          <cell r="A6623" t="str">
            <v xml:space="preserve">п.БЕРЕЗОВЫЙ 37 </v>
          </cell>
          <cell r="B6623" t="str">
            <v xml:space="preserve">п Лекраспром 15 кв 7 ж/д </v>
          </cell>
          <cell r="C6623" t="str">
            <v xml:space="preserve">Население </v>
          </cell>
          <cell r="D6623">
            <v>31.1</v>
          </cell>
          <cell r="E6623">
            <v>0</v>
          </cell>
          <cell r="F6623">
            <v>99.77</v>
          </cell>
          <cell r="G6623">
            <v>0.65</v>
          </cell>
          <cell r="H6623">
            <v>1.19</v>
          </cell>
          <cell r="I6623">
            <v>4.5999999999999996</v>
          </cell>
          <cell r="J6623" t="str">
            <v xml:space="preserve">1 </v>
          </cell>
          <cell r="K6623">
            <v>167</v>
          </cell>
          <cell r="L6623">
            <v>3.0000000000000001E-3</v>
          </cell>
          <cell r="M6623">
            <v>-19</v>
          </cell>
          <cell r="N6623">
            <v>18</v>
          </cell>
          <cell r="O6623">
            <v>1</v>
          </cell>
          <cell r="P6623">
            <v>4.3810000000000002</v>
          </cell>
          <cell r="Q6623">
            <v>4.1239999999999997</v>
          </cell>
          <cell r="R6623">
            <v>4.1239999999999997</v>
          </cell>
        </row>
        <row r="6624">
          <cell r="A6624" t="str">
            <v xml:space="preserve">п.БЕРЕЗОВЫЙ 37 </v>
          </cell>
          <cell r="B6624" t="str">
            <v xml:space="preserve">п Березовый 15 кв 8 ж/д </v>
          </cell>
          <cell r="C6624" t="str">
            <v xml:space="preserve">Население </v>
          </cell>
          <cell r="D6624">
            <v>42</v>
          </cell>
          <cell r="E6624">
            <v>0</v>
          </cell>
          <cell r="F6624">
            <v>134.72999999999999</v>
          </cell>
          <cell r="G6624">
            <v>0.65</v>
          </cell>
          <cell r="H6624">
            <v>1.19</v>
          </cell>
          <cell r="I6624">
            <v>4.5999999999999996</v>
          </cell>
          <cell r="J6624" t="str">
            <v xml:space="preserve">1 </v>
          </cell>
          <cell r="K6624">
            <v>167</v>
          </cell>
          <cell r="L6624">
            <v>4.0509999999999999E-3</v>
          </cell>
          <cell r="M6624">
            <v>-19</v>
          </cell>
          <cell r="N6624">
            <v>18</v>
          </cell>
          <cell r="O6624">
            <v>1</v>
          </cell>
          <cell r="P6624">
            <v>5.9139999999999997</v>
          </cell>
          <cell r="Q6624">
            <v>5.5730000000000004</v>
          </cell>
          <cell r="R6624">
            <v>5.5730000000000004</v>
          </cell>
        </row>
        <row r="6625">
          <cell r="A6625" t="str">
            <v xml:space="preserve">п.БЕРЕЗОВЫЙ 37 </v>
          </cell>
          <cell r="B6625" t="str">
            <v xml:space="preserve">п Лекраспром Ейское Шоссе 1 кв 4 1/2ж/д </v>
          </cell>
          <cell r="C6625" t="str">
            <v xml:space="preserve">Население </v>
          </cell>
          <cell r="D6625">
            <v>15.5</v>
          </cell>
          <cell r="E6625">
            <v>0</v>
          </cell>
          <cell r="F6625">
            <v>54.68</v>
          </cell>
          <cell r="G6625">
            <v>0.67</v>
          </cell>
          <cell r="H6625">
            <v>1.19</v>
          </cell>
          <cell r="I6625">
            <v>4.5999999999999996</v>
          </cell>
          <cell r="J6625" t="str">
            <v xml:space="preserve">2 </v>
          </cell>
          <cell r="K6625">
            <v>167</v>
          </cell>
          <cell r="L6625">
            <v>1.616E-3</v>
          </cell>
          <cell r="M6625">
            <v>-19</v>
          </cell>
          <cell r="N6625">
            <v>18</v>
          </cell>
          <cell r="O6625">
            <v>1</v>
          </cell>
          <cell r="P6625">
            <v>2.36</v>
          </cell>
          <cell r="Q6625">
            <v>2.056</v>
          </cell>
          <cell r="R6625">
            <v>2.056</v>
          </cell>
        </row>
        <row r="6626">
          <cell r="A6626" t="str">
            <v xml:space="preserve">Итого по котельной </v>
          </cell>
          <cell r="B6626" t="str">
            <v xml:space="preserve">собственное ---------------------------- </v>
          </cell>
          <cell r="C6626" t="str">
            <v xml:space="preserve">По всем группам </v>
          </cell>
          <cell r="D6626">
            <v>22583.340000000004</v>
          </cell>
          <cell r="E6626">
            <v>54814</v>
          </cell>
          <cell r="F6626">
            <v>86350.120999999999</v>
          </cell>
          <cell r="L6626">
            <v>1.7677049999999999</v>
          </cell>
          <cell r="P6626">
            <v>2555.0709999999999</v>
          </cell>
          <cell r="Q6626">
            <v>1776.759</v>
          </cell>
          <cell r="R6626">
            <v>2485.7220000000002</v>
          </cell>
        </row>
        <row r="6627">
          <cell r="A6627" t="str">
            <v xml:space="preserve"> </v>
          </cell>
          <cell r="B6627" t="str">
            <v xml:space="preserve"> </v>
          </cell>
          <cell r="C6627" t="str">
            <v xml:space="preserve">Бюджет </v>
          </cell>
          <cell r="D6627">
            <v>1120.93</v>
          </cell>
          <cell r="E6627">
            <v>0</v>
          </cell>
          <cell r="F6627">
            <v>4251.8600000000006</v>
          </cell>
          <cell r="L6627">
            <v>8.2545000000000007E-2</v>
          </cell>
          <cell r="P6627">
            <v>124.518</v>
          </cell>
          <cell r="Q6627">
            <v>0</v>
          </cell>
          <cell r="R6627">
            <v>124.518</v>
          </cell>
        </row>
        <row r="6628">
          <cell r="A6628" t="str">
            <v xml:space="preserve"> </v>
          </cell>
          <cell r="B6628" t="str">
            <v xml:space="preserve"> </v>
          </cell>
          <cell r="C6628" t="str">
            <v xml:space="preserve">"Население" в т.ч. "Жилзаказчик" </v>
          </cell>
          <cell r="D6628">
            <v>15885.7</v>
          </cell>
          <cell r="E6628">
            <v>52979</v>
          </cell>
          <cell r="F6628">
            <v>59876.020999999993</v>
          </cell>
          <cell r="L6628">
            <v>1.264475</v>
          </cell>
          <cell r="P6628">
            <v>1846.1079999999999</v>
          </cell>
          <cell r="Q6628">
            <v>1776.759</v>
          </cell>
          <cell r="R6628">
            <v>1776.759</v>
          </cell>
        </row>
        <row r="6629">
          <cell r="A6629" t="str">
            <v xml:space="preserve"> </v>
          </cell>
          <cell r="B6629" t="str">
            <v xml:space="preserve"> </v>
          </cell>
          <cell r="C6629" t="str">
            <v xml:space="preserve">Жилзаказчик </v>
          </cell>
          <cell r="D6629">
            <v>13357.1</v>
          </cell>
          <cell r="E6629">
            <v>50480</v>
          </cell>
          <cell r="F6629">
            <v>50457.2</v>
          </cell>
          <cell r="L6629">
            <v>0.97211999999999998</v>
          </cell>
          <cell r="P6629">
            <v>1419.27</v>
          </cell>
          <cell r="Q6629">
            <v>1441.2930000000001</v>
          </cell>
          <cell r="R6629">
            <v>1441.2930000000001</v>
          </cell>
        </row>
        <row r="6630">
          <cell r="A6630" t="str">
            <v xml:space="preserve"> </v>
          </cell>
          <cell r="B6630" t="str">
            <v xml:space="preserve"> </v>
          </cell>
          <cell r="C6630" t="str">
            <v xml:space="preserve">Прочие </v>
          </cell>
          <cell r="D6630">
            <v>5576.7100000000009</v>
          </cell>
          <cell r="E6630">
            <v>1835</v>
          </cell>
          <cell r="F6630">
            <v>22222.240000000002</v>
          </cell>
          <cell r="L6630">
            <v>0.42068499999999998</v>
          </cell>
          <cell r="P6630">
            <v>584.44499999999994</v>
          </cell>
          <cell r="Q6630">
            <v>0</v>
          </cell>
          <cell r="R6630">
            <v>584.44499999999994</v>
          </cell>
        </row>
        <row r="6631">
          <cell r="A6631" t="str">
            <v>Тепловые потери в наружных сетях потребителей</v>
          </cell>
        </row>
        <row r="6632">
          <cell r="A6632" t="str">
            <v xml:space="preserve">п.ЗОНАЛЬНЫЙ </v>
          </cell>
          <cell r="B6632" t="str">
            <v xml:space="preserve">Лорис Дворец культ </v>
          </cell>
          <cell r="C6632" t="str">
            <v xml:space="preserve">Бюджет </v>
          </cell>
          <cell r="D6632">
            <v>9117.48</v>
          </cell>
          <cell r="E6632">
            <v>0</v>
          </cell>
          <cell r="F6632">
            <v>31911.19</v>
          </cell>
          <cell r="G6632">
            <v>0.30000000000000004</v>
          </cell>
          <cell r="H6632">
            <v>1.19</v>
          </cell>
          <cell r="I6632">
            <v>4.5999999999999996</v>
          </cell>
          <cell r="J6632" t="str">
            <v xml:space="preserve"> </v>
          </cell>
          <cell r="K6632">
            <v>167</v>
          </cell>
          <cell r="L6632">
            <v>0.38864000000000004</v>
          </cell>
          <cell r="M6632">
            <v>-19</v>
          </cell>
          <cell r="N6632">
            <v>15</v>
          </cell>
          <cell r="O6632">
            <v>1</v>
          </cell>
          <cell r="P6632">
            <v>480.029</v>
          </cell>
          <cell r="Q6632">
            <v>0</v>
          </cell>
          <cell r="R6632">
            <v>480.029</v>
          </cell>
        </row>
        <row r="6633">
          <cell r="A6633" t="str">
            <v xml:space="preserve">п.ЗОНАЛЬНЫЙ </v>
          </cell>
          <cell r="B6633" t="str">
            <v xml:space="preserve">Элитная 11/2 Лорис Ж/д </v>
          </cell>
          <cell r="C6633" t="str">
            <v xml:space="preserve">Население </v>
          </cell>
          <cell r="D6633">
            <v>62.6</v>
          </cell>
          <cell r="E6633">
            <v>282</v>
          </cell>
          <cell r="F6633">
            <v>281.56</v>
          </cell>
          <cell r="G6633">
            <v>0.66</v>
          </cell>
          <cell r="H6633">
            <v>1.19</v>
          </cell>
          <cell r="I6633">
            <v>4.5999999999999996</v>
          </cell>
          <cell r="J6633" t="str">
            <v xml:space="preserve">1 </v>
          </cell>
          <cell r="K6633">
            <v>167</v>
          </cell>
          <cell r="L6633">
            <v>8.6200000000000009E-3</v>
          </cell>
          <cell r="M6633">
            <v>-19</v>
          </cell>
          <cell r="N6633">
            <v>18</v>
          </cell>
          <cell r="O6633">
            <v>1</v>
          </cell>
          <cell r="P6633">
            <v>12.585000000000001</v>
          </cell>
          <cell r="Q6633">
            <v>8.3030000000000008</v>
          </cell>
          <cell r="R6633">
            <v>8.3030000000000008</v>
          </cell>
        </row>
        <row r="6634">
          <cell r="A6634" t="str">
            <v xml:space="preserve">п.ЗОНАЛЬНЫЙ </v>
          </cell>
          <cell r="B6634" t="str">
            <v xml:space="preserve">Лорис Киевская 7 кв 12 ЦО </v>
          </cell>
          <cell r="C6634" t="str">
            <v xml:space="preserve">Население </v>
          </cell>
          <cell r="D6634">
            <v>79</v>
          </cell>
          <cell r="E6634">
            <v>419</v>
          </cell>
          <cell r="F6634">
            <v>324.2</v>
          </cell>
          <cell r="G6634">
            <v>0.52</v>
          </cell>
          <cell r="H6634">
            <v>1.194</v>
          </cell>
          <cell r="I6634">
            <v>4.5999999999999996</v>
          </cell>
          <cell r="J6634" t="str">
            <v xml:space="preserve">2 </v>
          </cell>
          <cell r="K6634">
            <v>167</v>
          </cell>
          <cell r="L6634">
            <v>7.8200000000000006E-3</v>
          </cell>
          <cell r="M6634">
            <v>-19</v>
          </cell>
          <cell r="N6634">
            <v>18</v>
          </cell>
          <cell r="O6634">
            <v>1</v>
          </cell>
          <cell r="P6634">
            <v>11.417</v>
          </cell>
          <cell r="Q6634">
            <v>10.481</v>
          </cell>
          <cell r="R6634">
            <v>10.481</v>
          </cell>
        </row>
        <row r="6635">
          <cell r="A6635" t="str">
            <v xml:space="preserve">п.ЗОНАЛЬНЫЙ </v>
          </cell>
          <cell r="B6635" t="str">
            <v xml:space="preserve">Лорис Киевская 7 кв 11 Ж/д </v>
          </cell>
          <cell r="C6635" t="str">
            <v xml:space="preserve">Население </v>
          </cell>
          <cell r="D6635">
            <v>36.799999999999997</v>
          </cell>
          <cell r="E6635">
            <v>0</v>
          </cell>
          <cell r="F6635">
            <v>149.61000000000001</v>
          </cell>
          <cell r="G6635">
            <v>0.52</v>
          </cell>
          <cell r="H6635">
            <v>1.19</v>
          </cell>
          <cell r="I6635">
            <v>4.5999999999999996</v>
          </cell>
          <cell r="J6635" t="str">
            <v xml:space="preserve">2 </v>
          </cell>
          <cell r="K6635">
            <v>167</v>
          </cell>
          <cell r="L6635">
            <v>3.6089999999999998E-3</v>
          </cell>
          <cell r="M6635">
            <v>-19</v>
          </cell>
          <cell r="N6635">
            <v>18</v>
          </cell>
          <cell r="O6635">
            <v>1</v>
          </cell>
          <cell r="P6635">
            <v>5.27</v>
          </cell>
          <cell r="Q6635">
            <v>4.8810000000000002</v>
          </cell>
          <cell r="R6635">
            <v>4.8810000000000002</v>
          </cell>
        </row>
        <row r="6636">
          <cell r="A6636" t="str">
            <v xml:space="preserve">п.ЗОНАЛЬНЫЙ </v>
          </cell>
          <cell r="B6636" t="str">
            <v xml:space="preserve">Лорис Киевская 7 кв 10 ЦО </v>
          </cell>
          <cell r="C6636" t="str">
            <v xml:space="preserve">Население </v>
          </cell>
          <cell r="D6636">
            <v>61</v>
          </cell>
          <cell r="E6636">
            <v>0</v>
          </cell>
          <cell r="F6636">
            <v>247.99</v>
          </cell>
          <cell r="G6636">
            <v>0.52</v>
          </cell>
          <cell r="H6636">
            <v>1.194</v>
          </cell>
          <cell r="I6636">
            <v>4.5999999999999996</v>
          </cell>
          <cell r="J6636" t="str">
            <v xml:space="preserve">2 </v>
          </cell>
          <cell r="K6636">
            <v>167</v>
          </cell>
          <cell r="L6636">
            <v>5.9819999999999995E-3</v>
          </cell>
          <cell r="M6636">
            <v>-19</v>
          </cell>
          <cell r="N6636">
            <v>18</v>
          </cell>
          <cell r="O6636">
            <v>1</v>
          </cell>
          <cell r="P6636">
            <v>8.7330000000000005</v>
          </cell>
          <cell r="Q6636">
            <v>8.093</v>
          </cell>
          <cell r="R6636">
            <v>8.093</v>
          </cell>
        </row>
        <row r="6637">
          <cell r="A6637" t="str">
            <v xml:space="preserve">п.ЗОНАЛЬНЫЙ </v>
          </cell>
          <cell r="B6637" t="str">
            <v xml:space="preserve">Лорис Киевская 7 кв 9 ЦО </v>
          </cell>
          <cell r="C6637" t="str">
            <v xml:space="preserve">Население </v>
          </cell>
          <cell r="D6637">
            <v>79</v>
          </cell>
          <cell r="E6637">
            <v>0</v>
          </cell>
          <cell r="F6637">
            <v>322.95</v>
          </cell>
          <cell r="G6637">
            <v>0.52</v>
          </cell>
          <cell r="H6637">
            <v>1.194</v>
          </cell>
          <cell r="I6637">
            <v>4.5999999999999996</v>
          </cell>
          <cell r="J6637" t="str">
            <v xml:space="preserve">2 </v>
          </cell>
          <cell r="K6637">
            <v>167</v>
          </cell>
          <cell r="L6637">
            <v>7.7900000000000009E-3</v>
          </cell>
          <cell r="M6637">
            <v>-19</v>
          </cell>
          <cell r="N6637">
            <v>18</v>
          </cell>
          <cell r="O6637">
            <v>1</v>
          </cell>
          <cell r="P6637">
            <v>11.372999999999999</v>
          </cell>
          <cell r="Q6637">
            <v>10.481</v>
          </cell>
          <cell r="R6637">
            <v>10.481</v>
          </cell>
        </row>
        <row r="6638">
          <cell r="A6638" t="str">
            <v xml:space="preserve">п.ЗОНАЛЬНЫЙ </v>
          </cell>
          <cell r="B6638" t="str">
            <v xml:space="preserve">Лорис Киевская 7 кв 8 ЦО </v>
          </cell>
          <cell r="C6638" t="str">
            <v xml:space="preserve">Население </v>
          </cell>
          <cell r="D6638">
            <v>33.200000000000003</v>
          </cell>
          <cell r="E6638">
            <v>0</v>
          </cell>
          <cell r="F6638">
            <v>116.5</v>
          </cell>
          <cell r="G6638">
            <v>0.52</v>
          </cell>
          <cell r="H6638">
            <v>1.194</v>
          </cell>
          <cell r="I6638">
            <v>4.5999999999999996</v>
          </cell>
          <cell r="J6638" t="str">
            <v xml:space="preserve">2 </v>
          </cell>
          <cell r="K6638">
            <v>167</v>
          </cell>
          <cell r="L6638">
            <v>2.8100000000000004E-3</v>
          </cell>
          <cell r="M6638">
            <v>-19</v>
          </cell>
          <cell r="N6638">
            <v>18</v>
          </cell>
          <cell r="O6638">
            <v>1</v>
          </cell>
          <cell r="P6638">
            <v>4.101</v>
          </cell>
          <cell r="Q6638">
            <v>4.4059999999999997</v>
          </cell>
          <cell r="R6638">
            <v>4.4059999999999997</v>
          </cell>
        </row>
        <row r="6639">
          <cell r="A6639" t="str">
            <v xml:space="preserve">п.ЗОНАЛЬНЫЙ </v>
          </cell>
          <cell r="B6639" t="str">
            <v xml:space="preserve">Лорис Киевская 7 кв 7 ЦО </v>
          </cell>
          <cell r="C6639" t="str">
            <v xml:space="preserve">Население </v>
          </cell>
          <cell r="D6639">
            <v>60.9</v>
          </cell>
          <cell r="E6639">
            <v>116</v>
          </cell>
          <cell r="F6639">
            <v>213.51</v>
          </cell>
          <cell r="G6639">
            <v>0.52</v>
          </cell>
          <cell r="H6639">
            <v>1.194</v>
          </cell>
          <cell r="I6639">
            <v>4.5999999999999996</v>
          </cell>
          <cell r="J6639" t="str">
            <v xml:space="preserve">2 </v>
          </cell>
          <cell r="K6639">
            <v>167</v>
          </cell>
          <cell r="L6639">
            <v>5.1500000000000001E-3</v>
          </cell>
          <cell r="M6639">
            <v>-19</v>
          </cell>
          <cell r="N6639">
            <v>18</v>
          </cell>
          <cell r="O6639">
            <v>1</v>
          </cell>
          <cell r="P6639">
            <v>7.5190000000000001</v>
          </cell>
          <cell r="Q6639">
            <v>8.0820000000000007</v>
          </cell>
          <cell r="R6639">
            <v>8.0820000000000007</v>
          </cell>
        </row>
        <row r="6640">
          <cell r="A6640" t="str">
            <v xml:space="preserve">п.ЗОНАЛЬНЫЙ </v>
          </cell>
          <cell r="B6640" t="str">
            <v xml:space="preserve">Лорис Киевская 7 кв 6 ЦО </v>
          </cell>
          <cell r="C6640" t="str">
            <v xml:space="preserve">Население </v>
          </cell>
          <cell r="D6640">
            <v>61</v>
          </cell>
          <cell r="E6640">
            <v>213</v>
          </cell>
          <cell r="F6640">
            <v>211.43</v>
          </cell>
          <cell r="G6640">
            <v>0.52</v>
          </cell>
          <cell r="H6640">
            <v>1.194</v>
          </cell>
          <cell r="I6640">
            <v>4.5999999999999996</v>
          </cell>
          <cell r="J6640" t="str">
            <v xml:space="preserve">2 </v>
          </cell>
          <cell r="K6640">
            <v>167</v>
          </cell>
          <cell r="L6640">
            <v>5.1000000000000004E-3</v>
          </cell>
          <cell r="M6640">
            <v>-19</v>
          </cell>
          <cell r="N6640">
            <v>18</v>
          </cell>
          <cell r="O6640">
            <v>1</v>
          </cell>
          <cell r="P6640">
            <v>7.4450000000000003</v>
          </cell>
          <cell r="Q6640">
            <v>8.093</v>
          </cell>
          <cell r="R6640">
            <v>8.093</v>
          </cell>
        </row>
        <row r="6641">
          <cell r="A6641" t="str">
            <v xml:space="preserve">п.ЗОНАЛЬНЫЙ </v>
          </cell>
          <cell r="B6641" t="str">
            <v xml:space="preserve">Лорис Киевская 7 кв 5 ЦО </v>
          </cell>
          <cell r="C6641" t="str">
            <v xml:space="preserve">Население </v>
          </cell>
          <cell r="D6641">
            <v>36.799999999999997</v>
          </cell>
          <cell r="E6641">
            <v>0</v>
          </cell>
          <cell r="F6641">
            <v>149.62</v>
          </cell>
          <cell r="G6641">
            <v>0.52</v>
          </cell>
          <cell r="H6641">
            <v>1.194</v>
          </cell>
          <cell r="I6641">
            <v>4.5999999999999996</v>
          </cell>
          <cell r="J6641" t="str">
            <v xml:space="preserve">2 </v>
          </cell>
          <cell r="K6641">
            <v>167</v>
          </cell>
          <cell r="L6641">
            <v>3.6089999999999998E-3</v>
          </cell>
          <cell r="M6641">
            <v>-19</v>
          </cell>
          <cell r="N6641">
            <v>18</v>
          </cell>
          <cell r="O6641">
            <v>1</v>
          </cell>
          <cell r="P6641">
            <v>5.27</v>
          </cell>
          <cell r="Q6641">
            <v>4.8810000000000002</v>
          </cell>
          <cell r="R6641">
            <v>4.8810000000000002</v>
          </cell>
        </row>
        <row r="6642">
          <cell r="A6642" t="str">
            <v xml:space="preserve">п.ЗОНАЛЬНЫЙ </v>
          </cell>
          <cell r="B6642" t="str">
            <v xml:space="preserve">Лорис Киевская 7 кв 4 ЦО </v>
          </cell>
          <cell r="C6642" t="str">
            <v xml:space="preserve">Население </v>
          </cell>
          <cell r="D6642">
            <v>25.5</v>
          </cell>
          <cell r="E6642">
            <v>0</v>
          </cell>
          <cell r="F6642">
            <v>169.98</v>
          </cell>
          <cell r="G6642">
            <v>0.52</v>
          </cell>
          <cell r="H6642">
            <v>1.194</v>
          </cell>
          <cell r="I6642">
            <v>4.5999999999999996</v>
          </cell>
          <cell r="J6642" t="str">
            <v xml:space="preserve">2 </v>
          </cell>
          <cell r="K6642">
            <v>167</v>
          </cell>
          <cell r="L6642">
            <v>4.1000000000000003E-3</v>
          </cell>
          <cell r="M6642">
            <v>-19</v>
          </cell>
          <cell r="N6642">
            <v>18</v>
          </cell>
          <cell r="O6642">
            <v>1</v>
          </cell>
          <cell r="P6642">
            <v>5.9859999999999998</v>
          </cell>
          <cell r="Q6642">
            <v>3.383</v>
          </cell>
          <cell r="R6642">
            <v>3.383</v>
          </cell>
        </row>
        <row r="6643">
          <cell r="A6643" t="str">
            <v xml:space="preserve">п.ЗОНАЛЬНЫЙ </v>
          </cell>
          <cell r="B6643" t="str">
            <v xml:space="preserve">Лорис Киевская 7 Кв 3 Ж/д </v>
          </cell>
          <cell r="C6643" t="str">
            <v xml:space="preserve">Население </v>
          </cell>
          <cell r="D6643">
            <v>60.8</v>
          </cell>
          <cell r="E6643">
            <v>0</v>
          </cell>
          <cell r="F6643">
            <v>247.16</v>
          </cell>
          <cell r="G6643">
            <v>0.52</v>
          </cell>
          <cell r="H6643">
            <v>1.194</v>
          </cell>
          <cell r="I6643">
            <v>4.5999999999999996</v>
          </cell>
          <cell r="J6643" t="str">
            <v xml:space="preserve">2 </v>
          </cell>
          <cell r="K6643">
            <v>167</v>
          </cell>
          <cell r="L6643">
            <v>5.9619999999999994E-3</v>
          </cell>
          <cell r="M6643">
            <v>-19</v>
          </cell>
          <cell r="N6643">
            <v>18</v>
          </cell>
          <cell r="O6643">
            <v>1</v>
          </cell>
          <cell r="P6643">
            <v>8.7040000000000006</v>
          </cell>
          <cell r="Q6643">
            <v>8.0649999999999995</v>
          </cell>
          <cell r="R6643">
            <v>8.0649999999999995</v>
          </cell>
        </row>
        <row r="6644">
          <cell r="A6644" t="str">
            <v xml:space="preserve">п.ЗОНАЛЬНЫЙ </v>
          </cell>
          <cell r="B6644" t="str">
            <v xml:space="preserve">Лорис Киевская 7 Кв 2 Ж/д </v>
          </cell>
          <cell r="C6644" t="str">
            <v xml:space="preserve">Население </v>
          </cell>
          <cell r="D6644">
            <v>47.5</v>
          </cell>
          <cell r="E6644">
            <v>213</v>
          </cell>
          <cell r="F6644">
            <v>114.84</v>
          </cell>
          <cell r="G6644">
            <v>0.52</v>
          </cell>
          <cell r="H6644">
            <v>1.194</v>
          </cell>
          <cell r="I6644">
            <v>4.5999999999999996</v>
          </cell>
          <cell r="J6644" t="str">
            <v xml:space="preserve">2 </v>
          </cell>
          <cell r="K6644">
            <v>167</v>
          </cell>
          <cell r="L6644">
            <v>2.7700000000000003E-3</v>
          </cell>
          <cell r="M6644">
            <v>-19</v>
          </cell>
          <cell r="N6644">
            <v>18</v>
          </cell>
          <cell r="O6644">
            <v>1</v>
          </cell>
          <cell r="P6644">
            <v>4.0430000000000001</v>
          </cell>
          <cell r="Q6644">
            <v>6.3019999999999996</v>
          </cell>
          <cell r="R6644">
            <v>6.3019999999999996</v>
          </cell>
        </row>
        <row r="6645">
          <cell r="A6645" t="str">
            <v xml:space="preserve">п.ЗОНАЛЬНЫЙ </v>
          </cell>
          <cell r="B6645" t="str">
            <v xml:space="preserve">Лорис Киевская 7 Кв 1 Ж/д </v>
          </cell>
          <cell r="C6645" t="str">
            <v xml:space="preserve">Население </v>
          </cell>
          <cell r="D6645">
            <v>25.5</v>
          </cell>
          <cell r="E6645">
            <v>115</v>
          </cell>
          <cell r="F6645">
            <v>169.98</v>
          </cell>
          <cell r="G6645">
            <v>0.52</v>
          </cell>
          <cell r="H6645">
            <v>1.194</v>
          </cell>
          <cell r="I6645">
            <v>4.5999999999999996</v>
          </cell>
          <cell r="J6645" t="str">
            <v xml:space="preserve">2 </v>
          </cell>
          <cell r="K6645">
            <v>167</v>
          </cell>
          <cell r="L6645">
            <v>4.1000000000000003E-3</v>
          </cell>
          <cell r="M6645">
            <v>-19</v>
          </cell>
          <cell r="N6645">
            <v>18</v>
          </cell>
          <cell r="O6645">
            <v>1</v>
          </cell>
          <cell r="P6645">
            <v>5.9859999999999998</v>
          </cell>
          <cell r="Q6645">
            <v>3.383</v>
          </cell>
          <cell r="R6645">
            <v>3.383</v>
          </cell>
        </row>
        <row r="6646">
          <cell r="A6646" t="str">
            <v xml:space="preserve">п.ЗОНАЛЬНЫЙ </v>
          </cell>
          <cell r="B6646" t="str">
            <v xml:space="preserve">Лорис Киевская 5 Кв 12 </v>
          </cell>
          <cell r="C6646" t="str">
            <v xml:space="preserve">Население </v>
          </cell>
          <cell r="D6646">
            <v>51</v>
          </cell>
          <cell r="E6646">
            <v>151</v>
          </cell>
          <cell r="F6646">
            <v>230.99</v>
          </cell>
          <cell r="G6646">
            <v>0.47</v>
          </cell>
          <cell r="H6646">
            <v>1.19</v>
          </cell>
          <cell r="I6646">
            <v>4.5999999999999996</v>
          </cell>
          <cell r="J6646" t="str">
            <v xml:space="preserve">2 </v>
          </cell>
          <cell r="K6646">
            <v>167</v>
          </cell>
          <cell r="L6646">
            <v>5.0359999999999997E-3</v>
          </cell>
          <cell r="M6646">
            <v>-19</v>
          </cell>
          <cell r="N6646">
            <v>18</v>
          </cell>
          <cell r="O6646">
            <v>1</v>
          </cell>
          <cell r="P6646">
            <v>7.351</v>
          </cell>
          <cell r="Q6646">
            <v>6.766</v>
          </cell>
          <cell r="R6646">
            <v>6.766</v>
          </cell>
        </row>
        <row r="6647">
          <cell r="A6647" t="str">
            <v xml:space="preserve">п.ЗОНАЛЬНЫЙ </v>
          </cell>
          <cell r="B6647" t="str">
            <v xml:space="preserve">Лорис Киевская 5 Кв 11 </v>
          </cell>
          <cell r="C6647" t="str">
            <v xml:space="preserve">Население </v>
          </cell>
          <cell r="D6647">
            <v>36.799999999999997</v>
          </cell>
          <cell r="E6647">
            <v>0</v>
          </cell>
          <cell r="F6647">
            <v>151.27000000000001</v>
          </cell>
          <cell r="G6647">
            <v>0.47</v>
          </cell>
          <cell r="H6647">
            <v>1.19</v>
          </cell>
          <cell r="I6647">
            <v>4.5999999999999996</v>
          </cell>
          <cell r="J6647" t="str">
            <v xml:space="preserve">2 </v>
          </cell>
          <cell r="K6647">
            <v>167</v>
          </cell>
          <cell r="L6647">
            <v>3.2979999999999997E-3</v>
          </cell>
          <cell r="M6647">
            <v>-19</v>
          </cell>
          <cell r="N6647">
            <v>18</v>
          </cell>
          <cell r="O6647">
            <v>1</v>
          </cell>
          <cell r="P6647">
            <v>4.8140000000000001</v>
          </cell>
          <cell r="Q6647">
            <v>4.8810000000000002</v>
          </cell>
          <cell r="R6647">
            <v>4.8810000000000002</v>
          </cell>
        </row>
        <row r="6648">
          <cell r="A6648" t="str">
            <v xml:space="preserve">п.ЗОНАЛЬНЫЙ </v>
          </cell>
          <cell r="B6648" t="str">
            <v xml:space="preserve">Лорис Киевская 5 кв 10 ЦО </v>
          </cell>
          <cell r="C6648" t="str">
            <v xml:space="preserve">Население </v>
          </cell>
          <cell r="D6648">
            <v>57.8</v>
          </cell>
          <cell r="E6648">
            <v>0</v>
          </cell>
          <cell r="F6648">
            <v>261.81</v>
          </cell>
          <cell r="G6648">
            <v>0.47</v>
          </cell>
          <cell r="H6648">
            <v>1.194</v>
          </cell>
          <cell r="I6648">
            <v>4.5999999999999996</v>
          </cell>
          <cell r="J6648" t="str">
            <v xml:space="preserve">2 </v>
          </cell>
          <cell r="K6648">
            <v>167</v>
          </cell>
          <cell r="L6648">
            <v>5.7079999999999995E-3</v>
          </cell>
          <cell r="M6648">
            <v>-19</v>
          </cell>
          <cell r="N6648">
            <v>18</v>
          </cell>
          <cell r="O6648">
            <v>1</v>
          </cell>
          <cell r="P6648">
            <v>8.3330000000000002</v>
          </cell>
          <cell r="Q6648">
            <v>7.6680000000000001</v>
          </cell>
          <cell r="R6648">
            <v>7.6680000000000001</v>
          </cell>
        </row>
        <row r="6649">
          <cell r="A6649" t="str">
            <v xml:space="preserve">п.ЗОНАЛЬНЫЙ </v>
          </cell>
          <cell r="B6649" t="str">
            <v xml:space="preserve">Лорис Киевская 5 Кв 9 Ж/д </v>
          </cell>
          <cell r="C6649" t="str">
            <v xml:space="preserve">Население </v>
          </cell>
          <cell r="D6649">
            <v>48.4</v>
          </cell>
          <cell r="E6649">
            <v>0</v>
          </cell>
          <cell r="F6649">
            <v>219.24</v>
          </cell>
          <cell r="G6649">
            <v>0.47</v>
          </cell>
          <cell r="H6649">
            <v>1.19</v>
          </cell>
          <cell r="I6649">
            <v>4.5999999999999996</v>
          </cell>
          <cell r="J6649" t="str">
            <v xml:space="preserve">2 </v>
          </cell>
          <cell r="K6649">
            <v>167</v>
          </cell>
          <cell r="L6649">
            <v>4.7800000000000004E-3</v>
          </cell>
          <cell r="M6649">
            <v>-19</v>
          </cell>
          <cell r="N6649">
            <v>18</v>
          </cell>
          <cell r="O6649">
            <v>1</v>
          </cell>
          <cell r="P6649">
            <v>6.9790000000000001</v>
          </cell>
          <cell r="Q6649">
            <v>6.423</v>
          </cell>
          <cell r="R6649">
            <v>6.423</v>
          </cell>
        </row>
        <row r="6650">
          <cell r="A6650" t="str">
            <v xml:space="preserve">п.ЗОНАЛЬНЫЙ </v>
          </cell>
          <cell r="B6650" t="str">
            <v xml:space="preserve">Лорис Киевская 5 Кв 8 Ж/д </v>
          </cell>
          <cell r="C6650" t="str">
            <v xml:space="preserve">Население </v>
          </cell>
          <cell r="D6650">
            <v>33.4</v>
          </cell>
          <cell r="E6650">
            <v>195</v>
          </cell>
          <cell r="F6650">
            <v>151.27000000000001</v>
          </cell>
          <cell r="G6650">
            <v>0.47</v>
          </cell>
          <cell r="H6650">
            <v>1.19</v>
          </cell>
          <cell r="I6650">
            <v>4.5999999999999996</v>
          </cell>
          <cell r="J6650" t="str">
            <v xml:space="preserve">2 </v>
          </cell>
          <cell r="K6650">
            <v>167</v>
          </cell>
          <cell r="L6650">
            <v>3.2979999999999997E-3</v>
          </cell>
          <cell r="M6650">
            <v>-19</v>
          </cell>
          <cell r="N6650">
            <v>18</v>
          </cell>
          <cell r="O6650">
            <v>1</v>
          </cell>
          <cell r="P6650">
            <v>4.8140000000000001</v>
          </cell>
          <cell r="Q6650">
            <v>4.4329999999999998</v>
          </cell>
          <cell r="R6650">
            <v>4.4329999999999998</v>
          </cell>
        </row>
        <row r="6651">
          <cell r="A6651" t="str">
            <v xml:space="preserve">п.ЗОНАЛЬНЫЙ </v>
          </cell>
          <cell r="B6651" t="str">
            <v xml:space="preserve">Лорис Киевская 5 кв 7 ЦО </v>
          </cell>
          <cell r="C6651" t="str">
            <v xml:space="preserve">Население </v>
          </cell>
          <cell r="D6651">
            <v>59.1</v>
          </cell>
          <cell r="E6651">
            <v>151</v>
          </cell>
          <cell r="F6651">
            <v>267.68</v>
          </cell>
          <cell r="G6651">
            <v>0.47</v>
          </cell>
          <cell r="H6651">
            <v>1.194</v>
          </cell>
          <cell r="I6651">
            <v>4.5999999999999996</v>
          </cell>
          <cell r="J6651" t="str">
            <v xml:space="preserve">2 </v>
          </cell>
          <cell r="K6651">
            <v>167</v>
          </cell>
          <cell r="L6651">
            <v>5.836E-3</v>
          </cell>
          <cell r="M6651">
            <v>-19</v>
          </cell>
          <cell r="N6651">
            <v>18</v>
          </cell>
          <cell r="O6651">
            <v>1</v>
          </cell>
          <cell r="P6651">
            <v>8.52</v>
          </cell>
          <cell r="Q6651">
            <v>7.8390000000000004</v>
          </cell>
          <cell r="R6651">
            <v>7.8390000000000004</v>
          </cell>
        </row>
        <row r="6652">
          <cell r="A6652" t="str">
            <v xml:space="preserve">п.ЗОНАЛЬНЫЙ </v>
          </cell>
          <cell r="B6652" t="str">
            <v xml:space="preserve">Лорис Киевская 5 кв 6 ЦО </v>
          </cell>
          <cell r="C6652" t="str">
            <v xml:space="preserve">Население </v>
          </cell>
          <cell r="D6652">
            <v>57.7</v>
          </cell>
          <cell r="E6652">
            <v>0</v>
          </cell>
          <cell r="F6652">
            <v>261.35000000000002</v>
          </cell>
          <cell r="G6652">
            <v>0.47</v>
          </cell>
          <cell r="H6652">
            <v>1.194</v>
          </cell>
          <cell r="I6652">
            <v>4.5999999999999996</v>
          </cell>
          <cell r="J6652" t="str">
            <v xml:space="preserve">2 </v>
          </cell>
          <cell r="K6652">
            <v>167</v>
          </cell>
          <cell r="L6652">
            <v>5.9979999999999999E-3</v>
          </cell>
          <cell r="M6652">
            <v>-19</v>
          </cell>
          <cell r="N6652">
            <v>18</v>
          </cell>
          <cell r="O6652">
            <v>1</v>
          </cell>
          <cell r="P6652">
            <v>8.7560000000000002</v>
          </cell>
          <cell r="Q6652">
            <v>7.6559999999999997</v>
          </cell>
          <cell r="R6652">
            <v>7.6559999999999997</v>
          </cell>
        </row>
        <row r="6653">
          <cell r="A6653" t="str">
            <v xml:space="preserve">п.ЗОНАЛЬНЫЙ </v>
          </cell>
          <cell r="B6653" t="str">
            <v xml:space="preserve">Лорис Киевская 5 Кв 5 </v>
          </cell>
          <cell r="C6653" t="str">
            <v xml:space="preserve">Население </v>
          </cell>
          <cell r="D6653">
            <v>32.700000000000003</v>
          </cell>
          <cell r="E6653">
            <v>265</v>
          </cell>
          <cell r="F6653">
            <v>148.11000000000001</v>
          </cell>
          <cell r="G6653">
            <v>0.47</v>
          </cell>
          <cell r="H6653">
            <v>1.19</v>
          </cell>
          <cell r="I6653">
            <v>4.5999999999999996</v>
          </cell>
          <cell r="J6653" t="str">
            <v xml:space="preserve">2 </v>
          </cell>
          <cell r="K6653">
            <v>167</v>
          </cell>
          <cell r="L6653">
            <v>3.2289999999999997E-3</v>
          </cell>
          <cell r="M6653">
            <v>-19</v>
          </cell>
          <cell r="N6653">
            <v>18</v>
          </cell>
          <cell r="O6653">
            <v>1</v>
          </cell>
          <cell r="P6653">
            <v>4.7149999999999999</v>
          </cell>
          <cell r="Q6653">
            <v>4.34</v>
          </cell>
          <cell r="R6653">
            <v>4.34</v>
          </cell>
        </row>
        <row r="6654">
          <cell r="A6654" t="str">
            <v xml:space="preserve">п.ЗОНАЛЬНЫЙ </v>
          </cell>
          <cell r="B6654" t="str">
            <v xml:space="preserve">Лорис Киевская 5 Кв 4 </v>
          </cell>
          <cell r="C6654" t="str">
            <v xml:space="preserve">Население </v>
          </cell>
          <cell r="D6654">
            <v>52.1</v>
          </cell>
          <cell r="E6654">
            <v>148</v>
          </cell>
          <cell r="F6654">
            <v>236</v>
          </cell>
          <cell r="G6654">
            <v>0.47</v>
          </cell>
          <cell r="H6654">
            <v>1.19</v>
          </cell>
          <cell r="I6654">
            <v>4.5999999999999996</v>
          </cell>
          <cell r="J6654" t="str">
            <v xml:space="preserve">2 </v>
          </cell>
          <cell r="K6654">
            <v>167</v>
          </cell>
          <cell r="L6654">
            <v>5.1449999999999994E-3</v>
          </cell>
          <cell r="M6654">
            <v>-19</v>
          </cell>
          <cell r="N6654">
            <v>18</v>
          </cell>
          <cell r="O6654">
            <v>1</v>
          </cell>
          <cell r="P6654">
            <v>7.5120000000000005</v>
          </cell>
          <cell r="Q6654">
            <v>6.91</v>
          </cell>
          <cell r="R6654">
            <v>6.91</v>
          </cell>
        </row>
        <row r="6655">
          <cell r="A6655" t="str">
            <v xml:space="preserve">п.ЗОНАЛЬНЫЙ </v>
          </cell>
          <cell r="B6655" t="str">
            <v xml:space="preserve">Лорис Киевская 5 кв 1 ЦО </v>
          </cell>
          <cell r="C6655" t="str">
            <v xml:space="preserve">Население </v>
          </cell>
          <cell r="D6655">
            <v>48.7</v>
          </cell>
          <cell r="E6655">
            <v>0</v>
          </cell>
          <cell r="F6655">
            <v>220.35</v>
          </cell>
          <cell r="G6655">
            <v>0.47</v>
          </cell>
          <cell r="H6655">
            <v>1.194</v>
          </cell>
          <cell r="I6655">
            <v>4.5999999999999996</v>
          </cell>
          <cell r="J6655" t="str">
            <v xml:space="preserve">2 </v>
          </cell>
          <cell r="K6655">
            <v>167</v>
          </cell>
          <cell r="L6655">
            <v>4.8040000000000001E-3</v>
          </cell>
          <cell r="M6655">
            <v>-19</v>
          </cell>
          <cell r="N6655">
            <v>18</v>
          </cell>
          <cell r="O6655">
            <v>1</v>
          </cell>
          <cell r="P6655">
            <v>7.0140000000000002</v>
          </cell>
          <cell r="Q6655">
            <v>6.4630000000000001</v>
          </cell>
          <cell r="R6655">
            <v>6.4630000000000001</v>
          </cell>
        </row>
        <row r="6656">
          <cell r="A6656" t="str">
            <v xml:space="preserve">п.ЗОНАЛЬНЫЙ </v>
          </cell>
          <cell r="B6656" t="str">
            <v xml:space="preserve">Лорис Киевская 5 Кв 2 </v>
          </cell>
          <cell r="C6656" t="str">
            <v xml:space="preserve">Население </v>
          </cell>
          <cell r="D6656">
            <v>33.200000000000003</v>
          </cell>
          <cell r="E6656">
            <v>236</v>
          </cell>
          <cell r="F6656">
            <v>151.27000000000001</v>
          </cell>
          <cell r="G6656">
            <v>0.47</v>
          </cell>
          <cell r="H6656">
            <v>1.19</v>
          </cell>
          <cell r="I6656">
            <v>4.5999999999999996</v>
          </cell>
          <cell r="J6656" t="str">
            <v xml:space="preserve">2 </v>
          </cell>
          <cell r="K6656">
            <v>167</v>
          </cell>
          <cell r="L6656">
            <v>3.2979999999999997E-3</v>
          </cell>
          <cell r="M6656">
            <v>-19</v>
          </cell>
          <cell r="N6656">
            <v>18</v>
          </cell>
          <cell r="O6656">
            <v>1</v>
          </cell>
          <cell r="P6656">
            <v>4.8140000000000001</v>
          </cell>
          <cell r="Q6656">
            <v>4.4059999999999997</v>
          </cell>
          <cell r="R6656">
            <v>4.4059999999999997</v>
          </cell>
        </row>
        <row r="6657">
          <cell r="A6657" t="str">
            <v xml:space="preserve">п.ЗОНАЛЬНЫЙ </v>
          </cell>
          <cell r="B6657" t="str">
            <v xml:space="preserve">Лорис д 3 магазин Автозапчасти </v>
          </cell>
          <cell r="C6657" t="str">
            <v xml:space="preserve">Прочие </v>
          </cell>
          <cell r="D6657">
            <v>9.58</v>
          </cell>
          <cell r="E6657">
            <v>0</v>
          </cell>
          <cell r="F6657">
            <v>43.12</v>
          </cell>
          <cell r="G6657">
            <v>0.5</v>
          </cell>
          <cell r="H6657">
            <v>1.194</v>
          </cell>
          <cell r="I6657">
            <v>4.5999999999999996</v>
          </cell>
          <cell r="J6657" t="str">
            <v xml:space="preserve"> </v>
          </cell>
          <cell r="K6657">
            <v>167</v>
          </cell>
          <cell r="L6657">
            <v>1E-3</v>
          </cell>
          <cell r="M6657">
            <v>-19</v>
          </cell>
          <cell r="N6657">
            <v>18</v>
          </cell>
          <cell r="O6657">
            <v>1</v>
          </cell>
          <cell r="P6657">
            <v>1.4610000000000001</v>
          </cell>
          <cell r="Q6657">
            <v>0</v>
          </cell>
          <cell r="R6657">
            <v>1.4610000000000001</v>
          </cell>
        </row>
        <row r="6658">
          <cell r="A6658" t="str">
            <v xml:space="preserve">п.ЗОНАЛЬНЫЙ </v>
          </cell>
          <cell r="B6658" t="str">
            <v xml:space="preserve">Лорис Школьная 7 Г ЦО </v>
          </cell>
          <cell r="C6658" t="str">
            <v xml:space="preserve">Население </v>
          </cell>
          <cell r="D6658">
            <v>81.400000000000006</v>
          </cell>
          <cell r="E6658">
            <v>0</v>
          </cell>
          <cell r="F6658">
            <v>227.75</v>
          </cell>
          <cell r="G6658">
            <v>0.62</v>
          </cell>
          <cell r="H6658">
            <v>1.194</v>
          </cell>
          <cell r="I6658">
            <v>4.5999999999999996</v>
          </cell>
          <cell r="J6658" t="str">
            <v xml:space="preserve">1 </v>
          </cell>
          <cell r="K6658">
            <v>167</v>
          </cell>
          <cell r="L6658">
            <v>6.5500000000000003E-3</v>
          </cell>
          <cell r="M6658">
            <v>-19</v>
          </cell>
          <cell r="N6658">
            <v>18</v>
          </cell>
          <cell r="O6658">
            <v>1</v>
          </cell>
          <cell r="P6658">
            <v>9.5630000000000006</v>
          </cell>
          <cell r="Q6658">
            <v>10.801</v>
          </cell>
          <cell r="R6658">
            <v>10.801</v>
          </cell>
        </row>
        <row r="6659">
          <cell r="A6659" t="str">
            <v xml:space="preserve">п.ЗОНАЛЬНЫЙ </v>
          </cell>
          <cell r="B6659" t="str">
            <v xml:space="preserve">Лорис Школьная 7 А ЦО </v>
          </cell>
          <cell r="C6659" t="str">
            <v xml:space="preserve">Население </v>
          </cell>
          <cell r="D6659">
            <v>70.900000000000006</v>
          </cell>
          <cell r="E6659">
            <v>4803</v>
          </cell>
          <cell r="F6659">
            <v>250</v>
          </cell>
          <cell r="G6659">
            <v>0.8</v>
          </cell>
          <cell r="H6659">
            <v>1.194</v>
          </cell>
          <cell r="I6659">
            <v>4.5999999999999996</v>
          </cell>
          <cell r="J6659" t="str">
            <v xml:space="preserve">1 </v>
          </cell>
          <cell r="K6659">
            <v>167</v>
          </cell>
          <cell r="L6659">
            <v>8.8360000000000001E-3</v>
          </cell>
          <cell r="M6659">
            <v>-19</v>
          </cell>
          <cell r="N6659">
            <v>18</v>
          </cell>
          <cell r="O6659">
            <v>1</v>
          </cell>
          <cell r="P6659">
            <v>12.9</v>
          </cell>
          <cell r="Q6659">
            <v>9.4079999999999995</v>
          </cell>
          <cell r="R6659">
            <v>9.4079999999999995</v>
          </cell>
        </row>
        <row r="6660">
          <cell r="A6660" t="str">
            <v xml:space="preserve">п.ЗОНАЛЬНЫЙ </v>
          </cell>
          <cell r="B6660" t="str">
            <v xml:space="preserve">Лорис 3 п/о 60 </v>
          </cell>
          <cell r="C6660" t="str">
            <v xml:space="preserve">Прочие </v>
          </cell>
          <cell r="D6660">
            <v>16.39</v>
          </cell>
          <cell r="E6660">
            <v>0</v>
          </cell>
          <cell r="F6660">
            <v>73.73</v>
          </cell>
          <cell r="G6660">
            <v>0.69</v>
          </cell>
          <cell r="H6660">
            <v>1.19</v>
          </cell>
          <cell r="I6660">
            <v>4.5999999999999996</v>
          </cell>
          <cell r="J6660" t="str">
            <v xml:space="preserve"> </v>
          </cell>
          <cell r="K6660">
            <v>167</v>
          </cell>
          <cell r="L6660">
            <v>2.3600000000000001E-3</v>
          </cell>
          <cell r="M6660">
            <v>-19</v>
          </cell>
          <cell r="N6660">
            <v>18</v>
          </cell>
          <cell r="O6660">
            <v>1</v>
          </cell>
          <cell r="P6660">
            <v>3.4460000000000002</v>
          </cell>
          <cell r="Q6660">
            <v>0</v>
          </cell>
          <cell r="R6660">
            <v>3.4460000000000002</v>
          </cell>
        </row>
        <row r="6661">
          <cell r="A6661" t="str">
            <v xml:space="preserve">п.ЗОНАЛЬНЫЙ </v>
          </cell>
          <cell r="B6661" t="str">
            <v xml:space="preserve">Лорис Киевская 5 Кв 3 </v>
          </cell>
          <cell r="C6661" t="str">
            <v xml:space="preserve">Население </v>
          </cell>
          <cell r="D6661">
            <v>59.1</v>
          </cell>
          <cell r="E6661">
            <v>0</v>
          </cell>
          <cell r="F6661">
            <v>267.68</v>
          </cell>
          <cell r="G6661">
            <v>0.47</v>
          </cell>
          <cell r="H6661">
            <v>1.19</v>
          </cell>
          <cell r="I6661">
            <v>4.5999999999999996</v>
          </cell>
          <cell r="J6661" t="str">
            <v xml:space="preserve">2 </v>
          </cell>
          <cell r="K6661">
            <v>167</v>
          </cell>
          <cell r="L6661">
            <v>5.836E-3</v>
          </cell>
          <cell r="M6661">
            <v>-19</v>
          </cell>
          <cell r="N6661">
            <v>18</v>
          </cell>
          <cell r="O6661">
            <v>1</v>
          </cell>
          <cell r="P6661">
            <v>8.52</v>
          </cell>
          <cell r="Q6661">
            <v>7.8390000000000004</v>
          </cell>
          <cell r="R6661">
            <v>7.8390000000000004</v>
          </cell>
        </row>
        <row r="6662">
          <cell r="A6662" t="str">
            <v xml:space="preserve">п.ЗОНАЛЬНЫЙ </v>
          </cell>
          <cell r="B6662" t="str">
            <v xml:space="preserve">Лорис РММ ЭМГУ </v>
          </cell>
          <cell r="C6662" t="str">
            <v xml:space="preserve">Бюджет </v>
          </cell>
          <cell r="D6662">
            <v>352.54</v>
          </cell>
          <cell r="E6662">
            <v>2394</v>
          </cell>
          <cell r="F6662">
            <v>1233.9100000000001</v>
          </cell>
          <cell r="G6662">
            <v>0.43</v>
          </cell>
          <cell r="H6662">
            <v>1.19</v>
          </cell>
          <cell r="I6662">
            <v>4.5999999999999996</v>
          </cell>
          <cell r="J6662" t="str">
            <v xml:space="preserve"> </v>
          </cell>
          <cell r="K6662">
            <v>167</v>
          </cell>
          <cell r="L6662">
            <v>2.3440000000000003E-2</v>
          </cell>
          <cell r="M6662">
            <v>-19</v>
          </cell>
          <cell r="N6662">
            <v>18</v>
          </cell>
          <cell r="O6662">
            <v>1</v>
          </cell>
          <cell r="P6662">
            <v>34.222000000000001</v>
          </cell>
          <cell r="Q6662">
            <v>0</v>
          </cell>
          <cell r="R6662">
            <v>34.222000000000001</v>
          </cell>
        </row>
        <row r="6663">
          <cell r="A6663" t="str">
            <v xml:space="preserve">п.ЗОНАЛЬНЫЙ </v>
          </cell>
          <cell r="B6663" t="str">
            <v xml:space="preserve">Лорис ад.зд. </v>
          </cell>
          <cell r="C6663" t="str">
            <v xml:space="preserve">Бюджет </v>
          </cell>
          <cell r="D6663">
            <v>565.97</v>
          </cell>
          <cell r="E6663">
            <v>0</v>
          </cell>
          <cell r="F6663">
            <v>1980.89</v>
          </cell>
          <cell r="G6663">
            <v>0.43</v>
          </cell>
          <cell r="H6663">
            <v>1.19</v>
          </cell>
          <cell r="I6663">
            <v>4.5999999999999996</v>
          </cell>
          <cell r="J6663" t="str">
            <v xml:space="preserve"> </v>
          </cell>
          <cell r="K6663">
            <v>167</v>
          </cell>
          <cell r="L6663">
            <v>3.7630000000000004E-2</v>
          </cell>
          <cell r="M6663">
            <v>-19</v>
          </cell>
          <cell r="N6663">
            <v>18</v>
          </cell>
          <cell r="O6663">
            <v>1</v>
          </cell>
          <cell r="P6663">
            <v>54.939</v>
          </cell>
          <cell r="Q6663">
            <v>0</v>
          </cell>
          <cell r="R6663">
            <v>54.939</v>
          </cell>
        </row>
        <row r="6664">
          <cell r="A6664" t="str">
            <v xml:space="preserve">п.ЗОНАЛЬНЫЙ </v>
          </cell>
          <cell r="B6664" t="str">
            <v xml:space="preserve">Лорис вагончики ЭМГУ </v>
          </cell>
          <cell r="C6664" t="str">
            <v xml:space="preserve">Бюджет </v>
          </cell>
          <cell r="D6664">
            <v>158.37</v>
          </cell>
          <cell r="E6664">
            <v>0</v>
          </cell>
          <cell r="F6664">
            <v>554.29999999999995</v>
          </cell>
          <cell r="G6664">
            <v>0.43</v>
          </cell>
          <cell r="H6664">
            <v>1.19</v>
          </cell>
          <cell r="I6664">
            <v>4.5999999999999996</v>
          </cell>
          <cell r="J6664" t="str">
            <v xml:space="preserve"> </v>
          </cell>
          <cell r="K6664">
            <v>167</v>
          </cell>
          <cell r="L6664">
            <v>1.0530000000000001E-2</v>
          </cell>
          <cell r="M6664">
            <v>-19</v>
          </cell>
          <cell r="N6664">
            <v>18</v>
          </cell>
          <cell r="O6664">
            <v>1</v>
          </cell>
          <cell r="P6664">
            <v>15.374000000000001</v>
          </cell>
          <cell r="Q6664">
            <v>0</v>
          </cell>
          <cell r="R6664">
            <v>15.374000000000001</v>
          </cell>
        </row>
        <row r="6665">
          <cell r="A6665" t="str">
            <v xml:space="preserve">п.ЗОНАЛЬНЫЙ </v>
          </cell>
          <cell r="B6665" t="str">
            <v xml:space="preserve">Лорис диспетчерск.пункт ЭМГУ </v>
          </cell>
          <cell r="C6665" t="str">
            <v xml:space="preserve">Бюджет </v>
          </cell>
          <cell r="D6665">
            <v>397.78</v>
          </cell>
          <cell r="E6665">
            <v>1085</v>
          </cell>
          <cell r="F6665">
            <v>1392.23</v>
          </cell>
          <cell r="G6665">
            <v>0.43</v>
          </cell>
          <cell r="H6665">
            <v>1.19</v>
          </cell>
          <cell r="I6665">
            <v>4.5999999999999996</v>
          </cell>
          <cell r="J6665" t="str">
            <v xml:space="preserve"> </v>
          </cell>
          <cell r="K6665">
            <v>167</v>
          </cell>
          <cell r="L6665">
            <v>2.7770000000000003E-2</v>
          </cell>
          <cell r="M6665">
            <v>-19</v>
          </cell>
          <cell r="N6665">
            <v>18</v>
          </cell>
          <cell r="O6665">
            <v>1</v>
          </cell>
          <cell r="P6665">
            <v>40.543999999999997</v>
          </cell>
          <cell r="Q6665">
            <v>0</v>
          </cell>
          <cell r="R6665">
            <v>40.543999999999997</v>
          </cell>
        </row>
        <row r="6666">
          <cell r="A6666" t="str">
            <v xml:space="preserve">п.ЗОНАЛЬНЫЙ </v>
          </cell>
          <cell r="B6666" t="str">
            <v xml:space="preserve">п.Лорис Рязанская 30  ДОУ-162 </v>
          </cell>
          <cell r="C6666" t="str">
            <v xml:space="preserve">Бюджет </v>
          </cell>
          <cell r="D6666">
            <v>1635.86</v>
          </cell>
          <cell r="E6666">
            <v>0</v>
          </cell>
          <cell r="F6666">
            <v>7333.04</v>
          </cell>
          <cell r="G6666">
            <v>0.34</v>
          </cell>
          <cell r="H6666">
            <v>1.19</v>
          </cell>
          <cell r="I6666">
            <v>4.5999999999999996</v>
          </cell>
          <cell r="J6666" t="str">
            <v xml:space="preserve"> </v>
          </cell>
          <cell r="K6666">
            <v>167</v>
          </cell>
          <cell r="L6666">
            <v>0.11610000000000001</v>
          </cell>
          <cell r="M6666">
            <v>-19</v>
          </cell>
          <cell r="N6666">
            <v>20</v>
          </cell>
          <cell r="O6666">
            <v>1</v>
          </cell>
          <cell r="P6666">
            <v>184.67500000000001</v>
          </cell>
          <cell r="Q6666">
            <v>0</v>
          </cell>
          <cell r="R6666">
            <v>184.67500000000001</v>
          </cell>
        </row>
        <row r="6667">
          <cell r="A6667" t="str">
            <v xml:space="preserve">п.ЗОНАЛЬНЫЙ </v>
          </cell>
          <cell r="B6667" t="str">
            <v xml:space="preserve">Лорис СОШ-74 </v>
          </cell>
          <cell r="C6667" t="str">
            <v xml:space="preserve">Бюджет </v>
          </cell>
          <cell r="D6667">
            <v>3608.94</v>
          </cell>
          <cell r="E6667">
            <v>24293</v>
          </cell>
          <cell r="F6667">
            <v>17168.23</v>
          </cell>
          <cell r="G6667">
            <v>0.45</v>
          </cell>
          <cell r="H6667">
            <v>1.19</v>
          </cell>
          <cell r="I6667">
            <v>4.5999999999999996</v>
          </cell>
          <cell r="J6667" t="str">
            <v xml:space="preserve"> </v>
          </cell>
          <cell r="K6667">
            <v>167</v>
          </cell>
          <cell r="L6667">
            <v>0.33900000000000002</v>
          </cell>
          <cell r="M6667">
            <v>-19</v>
          </cell>
          <cell r="N6667">
            <v>16</v>
          </cell>
          <cell r="O6667">
            <v>1</v>
          </cell>
          <cell r="P6667">
            <v>445.572</v>
          </cell>
          <cell r="Q6667">
            <v>0</v>
          </cell>
          <cell r="R6667">
            <v>445.572</v>
          </cell>
        </row>
        <row r="6668">
          <cell r="A6668" t="str">
            <v xml:space="preserve">п.ЗОНАЛЬНЫЙ </v>
          </cell>
          <cell r="B6668" t="str">
            <v xml:space="preserve">п Лорис 1 жд </v>
          </cell>
          <cell r="C6668" t="str">
            <v xml:space="preserve">Население </v>
          </cell>
          <cell r="D6668">
            <v>4562</v>
          </cell>
          <cell r="E6668">
            <v>18119</v>
          </cell>
          <cell r="F6668">
            <v>18119</v>
          </cell>
          <cell r="G6668">
            <v>0.37</v>
          </cell>
          <cell r="H6668">
            <v>1.19</v>
          </cell>
          <cell r="I6668">
            <v>4.5999999999999996</v>
          </cell>
          <cell r="J6668" t="str">
            <v xml:space="preserve">5 </v>
          </cell>
          <cell r="K6668">
            <v>167</v>
          </cell>
          <cell r="L6668">
            <v>0.30823699999999998</v>
          </cell>
          <cell r="M6668">
            <v>-19</v>
          </cell>
          <cell r="N6668">
            <v>18</v>
          </cell>
          <cell r="O6668">
            <v>1</v>
          </cell>
          <cell r="P6668">
            <v>450.01900000000001</v>
          </cell>
          <cell r="Q6668">
            <v>453.93400000000003</v>
          </cell>
          <cell r="R6668">
            <v>453.93400000000003</v>
          </cell>
        </row>
        <row r="6669">
          <cell r="A6669" t="str">
            <v xml:space="preserve">п.ЗОНАЛЬНЫЙ </v>
          </cell>
          <cell r="B6669" t="str">
            <v xml:space="preserve">п Лорис 2 жд </v>
          </cell>
          <cell r="C6669" t="str">
            <v xml:space="preserve">Население </v>
          </cell>
          <cell r="D6669">
            <v>5776.5</v>
          </cell>
          <cell r="E6669">
            <v>20542</v>
          </cell>
          <cell r="F6669">
            <v>20541</v>
          </cell>
          <cell r="G6669">
            <v>0.37</v>
          </cell>
          <cell r="H6669">
            <v>1.19</v>
          </cell>
          <cell r="I6669">
            <v>4.5999999999999996</v>
          </cell>
          <cell r="J6669" t="str">
            <v xml:space="preserve">5 </v>
          </cell>
          <cell r="K6669">
            <v>167</v>
          </cell>
          <cell r="L6669">
            <v>0.34945199999999998</v>
          </cell>
          <cell r="M6669">
            <v>-19</v>
          </cell>
          <cell r="N6669">
            <v>18</v>
          </cell>
          <cell r="O6669">
            <v>1</v>
          </cell>
          <cell r="P6669">
            <v>510.19299999999998</v>
          </cell>
          <cell r="Q6669">
            <v>574.78</v>
          </cell>
          <cell r="R6669">
            <v>574.78</v>
          </cell>
        </row>
        <row r="6670">
          <cell r="A6670" t="str">
            <v xml:space="preserve">п.ЗОНАЛЬНЫЙ </v>
          </cell>
          <cell r="B6670" t="str">
            <v xml:space="preserve">п Лорис 23 жд </v>
          </cell>
          <cell r="C6670" t="str">
            <v xml:space="preserve">Население </v>
          </cell>
          <cell r="D6670">
            <v>652</v>
          </cell>
          <cell r="E6670">
            <v>5439</v>
          </cell>
          <cell r="F6670">
            <v>4486.8999999999996</v>
          </cell>
          <cell r="G6670">
            <v>0.44</v>
          </cell>
          <cell r="H6670">
            <v>1.19</v>
          </cell>
          <cell r="I6670">
            <v>4.5999999999999996</v>
          </cell>
          <cell r="J6670" t="str">
            <v xml:space="preserve">2 </v>
          </cell>
          <cell r="K6670">
            <v>167</v>
          </cell>
          <cell r="L6670">
            <v>9.0977000000000002E-2</v>
          </cell>
          <cell r="M6670">
            <v>-19</v>
          </cell>
          <cell r="N6670">
            <v>18</v>
          </cell>
          <cell r="O6670">
            <v>1</v>
          </cell>
          <cell r="P6670">
            <v>132.82400000000001</v>
          </cell>
          <cell r="Q6670">
            <v>86.501999999999995</v>
          </cell>
          <cell r="R6670">
            <v>86.501999999999995</v>
          </cell>
        </row>
        <row r="6671">
          <cell r="A6671" t="str">
            <v xml:space="preserve">п.ЗОНАЛЬНЫЙ </v>
          </cell>
          <cell r="B6671" t="str">
            <v xml:space="preserve">п Лорис 3 жд </v>
          </cell>
          <cell r="C6671" t="str">
            <v xml:space="preserve">Население </v>
          </cell>
          <cell r="D6671">
            <v>3743.6</v>
          </cell>
          <cell r="E6671">
            <v>17610</v>
          </cell>
          <cell r="F6671">
            <v>15966.5</v>
          </cell>
          <cell r="G6671">
            <v>0.37</v>
          </cell>
          <cell r="H6671">
            <v>1.19</v>
          </cell>
          <cell r="I6671">
            <v>4.5999999999999996</v>
          </cell>
          <cell r="J6671" t="str">
            <v xml:space="preserve">5 </v>
          </cell>
          <cell r="K6671">
            <v>167</v>
          </cell>
          <cell r="L6671">
            <v>0.271619</v>
          </cell>
          <cell r="M6671">
            <v>-19</v>
          </cell>
          <cell r="N6671">
            <v>18</v>
          </cell>
          <cell r="O6671">
            <v>1</v>
          </cell>
          <cell r="P6671">
            <v>396.55799999999999</v>
          </cell>
          <cell r="Q6671">
            <v>372.50200000000001</v>
          </cell>
          <cell r="R6671">
            <v>372.50200000000001</v>
          </cell>
        </row>
        <row r="6672">
          <cell r="A6672" t="str">
            <v xml:space="preserve">п.ЗОНАЛЬНЫЙ </v>
          </cell>
          <cell r="B6672" t="str">
            <v xml:space="preserve">п Лорис 4 жд </v>
          </cell>
          <cell r="C6672" t="str">
            <v xml:space="preserve">Население </v>
          </cell>
          <cell r="D6672">
            <v>5725.1</v>
          </cell>
          <cell r="E6672">
            <v>22847</v>
          </cell>
          <cell r="F6672">
            <v>22847</v>
          </cell>
          <cell r="G6672">
            <v>0.37</v>
          </cell>
          <cell r="H6672">
            <v>1.19</v>
          </cell>
          <cell r="I6672">
            <v>4.5999999999999996</v>
          </cell>
          <cell r="J6672" t="str">
            <v xml:space="preserve">5 </v>
          </cell>
          <cell r="K6672">
            <v>167</v>
          </cell>
          <cell r="L6672">
            <v>0.38866799999999996</v>
          </cell>
          <cell r="M6672">
            <v>-19</v>
          </cell>
          <cell r="N6672">
            <v>18</v>
          </cell>
          <cell r="O6672">
            <v>1</v>
          </cell>
          <cell r="P6672">
            <v>567.44899999999996</v>
          </cell>
          <cell r="Q6672">
            <v>569.66700000000003</v>
          </cell>
          <cell r="R6672">
            <v>569.66700000000003</v>
          </cell>
        </row>
        <row r="6673">
          <cell r="A6673" t="str">
            <v xml:space="preserve">п.ЗОНАЛЬНЫЙ </v>
          </cell>
          <cell r="B6673" t="str">
            <v xml:space="preserve">п Лорис 47 ж/д </v>
          </cell>
          <cell r="C6673" t="str">
            <v xml:space="preserve">Население </v>
          </cell>
          <cell r="D6673">
            <v>182.3</v>
          </cell>
          <cell r="E6673">
            <v>599</v>
          </cell>
          <cell r="F6673">
            <v>599</v>
          </cell>
          <cell r="G6673">
            <v>0.69</v>
          </cell>
          <cell r="H6673">
            <v>1.19</v>
          </cell>
          <cell r="I6673">
            <v>4.5999999999999996</v>
          </cell>
          <cell r="J6673" t="str">
            <v xml:space="preserve">1 </v>
          </cell>
          <cell r="K6673">
            <v>167</v>
          </cell>
          <cell r="L6673">
            <v>1.9002999999999999E-2</v>
          </cell>
          <cell r="M6673">
            <v>-19</v>
          </cell>
          <cell r="N6673">
            <v>18</v>
          </cell>
          <cell r="O6673">
            <v>1</v>
          </cell>
          <cell r="P6673">
            <v>27.744</v>
          </cell>
          <cell r="Q6673">
            <v>24.184999999999999</v>
          </cell>
          <cell r="R6673">
            <v>24.184999999999999</v>
          </cell>
        </row>
        <row r="6674">
          <cell r="A6674" t="str">
            <v xml:space="preserve">п.ЗОНАЛЬНЫЙ </v>
          </cell>
          <cell r="B6674" t="str">
            <v xml:space="preserve">п Лорис 48 ж/д </v>
          </cell>
          <cell r="C6674" t="str">
            <v xml:space="preserve">Население </v>
          </cell>
          <cell r="D6674">
            <v>267.89999999999998</v>
          </cell>
          <cell r="E6674">
            <v>715</v>
          </cell>
          <cell r="F6674">
            <v>715</v>
          </cell>
          <cell r="G6674">
            <v>0.67900000000000005</v>
          </cell>
          <cell r="H6674">
            <v>1.194</v>
          </cell>
          <cell r="I6674">
            <v>4.5999999999999996</v>
          </cell>
          <cell r="J6674" t="str">
            <v xml:space="preserve">1 </v>
          </cell>
          <cell r="K6674">
            <v>167</v>
          </cell>
          <cell r="L6674">
            <v>2.6922999999999999E-2</v>
          </cell>
          <cell r="M6674">
            <v>-19</v>
          </cell>
          <cell r="N6674">
            <v>18</v>
          </cell>
          <cell r="O6674">
            <v>1</v>
          </cell>
          <cell r="P6674">
            <v>39.307000000000002</v>
          </cell>
          <cell r="Q6674">
            <v>35.545000000000002</v>
          </cell>
          <cell r="R6674">
            <v>35.545000000000002</v>
          </cell>
        </row>
        <row r="6675">
          <cell r="A6675" t="str">
            <v xml:space="preserve">п.ЗОНАЛЬНЫЙ </v>
          </cell>
          <cell r="B6675" t="str">
            <v xml:space="preserve">п Лорис 49 жд </v>
          </cell>
          <cell r="C6675" t="str">
            <v xml:space="preserve">Население </v>
          </cell>
          <cell r="D6675">
            <v>810.9</v>
          </cell>
          <cell r="E6675">
            <v>3087</v>
          </cell>
          <cell r="F6675">
            <v>3087</v>
          </cell>
          <cell r="G6675">
            <v>0.5</v>
          </cell>
          <cell r="H6675">
            <v>1.19</v>
          </cell>
          <cell r="I6675">
            <v>4.5999999999999996</v>
          </cell>
          <cell r="J6675" t="str">
            <v xml:space="preserve">2 </v>
          </cell>
          <cell r="K6675">
            <v>167</v>
          </cell>
          <cell r="L6675">
            <v>7.0540999999999993E-2</v>
          </cell>
          <cell r="M6675">
            <v>-19</v>
          </cell>
          <cell r="N6675">
            <v>18</v>
          </cell>
          <cell r="O6675">
            <v>1</v>
          </cell>
          <cell r="P6675">
            <v>102.989</v>
          </cell>
          <cell r="Q6675">
            <v>107.58499999999999</v>
          </cell>
          <cell r="R6675">
            <v>107.58499999999999</v>
          </cell>
        </row>
        <row r="6676">
          <cell r="A6676" t="str">
            <v xml:space="preserve">п.ЗОНАЛЬНЫЙ </v>
          </cell>
          <cell r="B6676" t="str">
            <v xml:space="preserve">п Лорис 5 жд </v>
          </cell>
          <cell r="C6676" t="str">
            <v xml:space="preserve">Население </v>
          </cell>
          <cell r="D6676">
            <v>5769.4</v>
          </cell>
          <cell r="E6676">
            <v>21873</v>
          </cell>
          <cell r="F6676">
            <v>21873</v>
          </cell>
          <cell r="G6676">
            <v>0.37</v>
          </cell>
          <cell r="H6676">
            <v>1.19</v>
          </cell>
          <cell r="I6676">
            <v>4.5999999999999996</v>
          </cell>
          <cell r="J6676" t="str">
            <v xml:space="preserve">5 </v>
          </cell>
          <cell r="K6676">
            <v>167</v>
          </cell>
          <cell r="L6676">
            <v>0.37209899999999996</v>
          </cell>
          <cell r="M6676">
            <v>-19</v>
          </cell>
          <cell r="N6676">
            <v>18</v>
          </cell>
          <cell r="O6676">
            <v>1</v>
          </cell>
          <cell r="P6676">
            <v>543.25800000000004</v>
          </cell>
          <cell r="Q6676">
            <v>574.07299999999998</v>
          </cell>
          <cell r="R6676">
            <v>574.07299999999998</v>
          </cell>
        </row>
        <row r="6677">
          <cell r="A6677" t="str">
            <v xml:space="preserve">п.ЗОНАЛЬНЫЙ </v>
          </cell>
          <cell r="B6677" t="str">
            <v xml:space="preserve">п Лорис 50 жд </v>
          </cell>
          <cell r="C6677" t="str">
            <v xml:space="preserve">Население </v>
          </cell>
          <cell r="D6677">
            <v>814.6</v>
          </cell>
          <cell r="E6677">
            <v>3039</v>
          </cell>
          <cell r="F6677">
            <v>3039</v>
          </cell>
          <cell r="G6677">
            <v>0.5</v>
          </cell>
          <cell r="H6677">
            <v>1.19</v>
          </cell>
          <cell r="I6677">
            <v>4.5999999999999996</v>
          </cell>
          <cell r="J6677" t="str">
            <v xml:space="preserve">2 </v>
          </cell>
          <cell r="K6677">
            <v>167</v>
          </cell>
          <cell r="L6677">
            <v>6.9583999999999993E-2</v>
          </cell>
          <cell r="M6677">
            <v>-19</v>
          </cell>
          <cell r="N6677">
            <v>18</v>
          </cell>
          <cell r="O6677">
            <v>1</v>
          </cell>
          <cell r="P6677">
            <v>101.592</v>
          </cell>
          <cell r="Q6677">
            <v>108.071</v>
          </cell>
          <cell r="R6677">
            <v>108.071</v>
          </cell>
        </row>
        <row r="6678">
          <cell r="A6678" t="str">
            <v xml:space="preserve">п.ЗОНАЛЬНЫЙ </v>
          </cell>
          <cell r="B6678" t="str">
            <v xml:space="preserve">п Лорис 55 жд </v>
          </cell>
          <cell r="C6678" t="str">
            <v xml:space="preserve">Население </v>
          </cell>
          <cell r="D6678">
            <v>833.2</v>
          </cell>
          <cell r="E6678">
            <v>2932</v>
          </cell>
          <cell r="F6678">
            <v>2932</v>
          </cell>
          <cell r="G6678">
            <v>0.5</v>
          </cell>
          <cell r="H6678">
            <v>1.19</v>
          </cell>
          <cell r="I6678">
            <v>4.5999999999999996</v>
          </cell>
          <cell r="J6678" t="str">
            <v xml:space="preserve">2 </v>
          </cell>
          <cell r="K6678">
            <v>167</v>
          </cell>
          <cell r="L6678">
            <v>6.7807999999999993E-2</v>
          </cell>
          <cell r="M6678">
            <v>-19</v>
          </cell>
          <cell r="N6678">
            <v>18</v>
          </cell>
          <cell r="O6678">
            <v>1</v>
          </cell>
          <cell r="P6678">
            <v>98.998000000000005</v>
          </cell>
          <cell r="Q6678">
            <v>110.542</v>
          </cell>
          <cell r="R6678">
            <v>110.542</v>
          </cell>
        </row>
        <row r="6679">
          <cell r="A6679" t="str">
            <v xml:space="preserve">п.ЗОНАЛЬНЫЙ </v>
          </cell>
          <cell r="B6679" t="str">
            <v xml:space="preserve">п Лорис 6 жд </v>
          </cell>
          <cell r="C6679" t="str">
            <v xml:space="preserve">Население </v>
          </cell>
          <cell r="D6679">
            <v>4360</v>
          </cell>
          <cell r="E6679">
            <v>16629</v>
          </cell>
          <cell r="F6679">
            <v>16629</v>
          </cell>
          <cell r="G6679">
            <v>0.37</v>
          </cell>
          <cell r="H6679">
            <v>1.19</v>
          </cell>
          <cell r="I6679">
            <v>4.5999999999999996</v>
          </cell>
          <cell r="J6679" t="str">
            <v xml:space="preserve">5 </v>
          </cell>
          <cell r="K6679">
            <v>167</v>
          </cell>
          <cell r="L6679">
            <v>0.282889</v>
          </cell>
          <cell r="M6679">
            <v>-19</v>
          </cell>
          <cell r="N6679">
            <v>18</v>
          </cell>
          <cell r="O6679">
            <v>1</v>
          </cell>
          <cell r="P6679">
            <v>413.01100000000002</v>
          </cell>
          <cell r="Q6679">
            <v>433.834</v>
          </cell>
          <cell r="R6679">
            <v>433.834</v>
          </cell>
        </row>
        <row r="6680">
          <cell r="A6680" t="str">
            <v xml:space="preserve">п.ЗОНАЛЬНЫЙ </v>
          </cell>
          <cell r="B6680" t="str">
            <v xml:space="preserve">п Лорис Садовая 32 ж/д </v>
          </cell>
          <cell r="C6680" t="str">
            <v xml:space="preserve">Население </v>
          </cell>
          <cell r="D6680">
            <v>8049.4</v>
          </cell>
          <cell r="E6680">
            <v>31983</v>
          </cell>
          <cell r="F6680">
            <v>31983</v>
          </cell>
          <cell r="G6680">
            <v>0</v>
          </cell>
          <cell r="H6680">
            <v>0</v>
          </cell>
          <cell r="I6680">
            <v>4.5999999999999996</v>
          </cell>
          <cell r="J6680" t="str">
            <v xml:space="preserve">5 </v>
          </cell>
          <cell r="K6680">
            <v>167</v>
          </cell>
          <cell r="L6680">
            <v>0.32503000000000004</v>
          </cell>
          <cell r="M6680">
            <v>-19</v>
          </cell>
          <cell r="N6680">
            <v>18</v>
          </cell>
          <cell r="O6680">
            <v>1</v>
          </cell>
          <cell r="P6680">
            <v>474.53699999999998</v>
          </cell>
          <cell r="Q6680">
            <v>800.94</v>
          </cell>
          <cell r="R6680">
            <v>800.94</v>
          </cell>
        </row>
        <row r="6681">
          <cell r="A6681" t="str">
            <v xml:space="preserve">п.ЗОНАЛЬНЫЙ </v>
          </cell>
          <cell r="B6681" t="str">
            <v xml:space="preserve">п Лорис ул Садовая 30 жд </v>
          </cell>
          <cell r="C6681" t="str">
            <v xml:space="preserve">Население </v>
          </cell>
          <cell r="D6681">
            <v>6191.8</v>
          </cell>
          <cell r="E6681">
            <v>26712</v>
          </cell>
          <cell r="F6681">
            <v>26712</v>
          </cell>
          <cell r="G6681">
            <v>0.37</v>
          </cell>
          <cell r="H6681">
            <v>1.19</v>
          </cell>
          <cell r="I6681">
            <v>4.5999999999999996</v>
          </cell>
          <cell r="J6681" t="str">
            <v xml:space="preserve">5 </v>
          </cell>
          <cell r="K6681">
            <v>167</v>
          </cell>
          <cell r="L6681">
            <v>0.45073399999999997</v>
          </cell>
          <cell r="M6681">
            <v>-19</v>
          </cell>
          <cell r="N6681">
            <v>18</v>
          </cell>
          <cell r="O6681">
            <v>1</v>
          </cell>
          <cell r="P6681">
            <v>658.06200000000001</v>
          </cell>
          <cell r="Q6681">
            <v>616.10199999999998</v>
          </cell>
          <cell r="R6681">
            <v>616.10199999999998</v>
          </cell>
        </row>
        <row r="6682">
          <cell r="A6682" t="str">
            <v xml:space="preserve">п.ЗОНАЛЬНЫЙ </v>
          </cell>
          <cell r="B6682" t="str">
            <v xml:space="preserve">Лорис 23 в зд общ АКСЕНЕНКО А.В.СТО </v>
          </cell>
          <cell r="C6682" t="str">
            <v xml:space="preserve">Прочие </v>
          </cell>
          <cell r="D6682">
            <v>10.43</v>
          </cell>
          <cell r="E6682">
            <v>0</v>
          </cell>
          <cell r="F6682">
            <v>45.27</v>
          </cell>
          <cell r="G6682">
            <v>0.57999999999999996</v>
          </cell>
          <cell r="H6682">
            <v>1.19</v>
          </cell>
          <cell r="I6682">
            <v>4.5999999999999996</v>
          </cell>
          <cell r="J6682" t="str">
            <v xml:space="preserve"> </v>
          </cell>
          <cell r="K6682">
            <v>167</v>
          </cell>
          <cell r="L6682">
            <v>1.16E-3</v>
          </cell>
          <cell r="M6682">
            <v>-19</v>
          </cell>
          <cell r="N6682">
            <v>18</v>
          </cell>
          <cell r="O6682">
            <v>1</v>
          </cell>
          <cell r="P6682">
            <v>1.694</v>
          </cell>
          <cell r="Q6682">
            <v>0</v>
          </cell>
          <cell r="R6682">
            <v>1.694</v>
          </cell>
        </row>
        <row r="6683">
          <cell r="A6683" t="str">
            <v xml:space="preserve">п.ЗОНАЛЬНЫЙ </v>
          </cell>
          <cell r="B6683" t="str">
            <v xml:space="preserve">Лорис 3 /МАГАЗИН/ </v>
          </cell>
          <cell r="C6683" t="str">
            <v xml:space="preserve">Прочие </v>
          </cell>
          <cell r="D6683">
            <v>28.44</v>
          </cell>
          <cell r="E6683">
            <v>0</v>
          </cell>
          <cell r="F6683">
            <v>135.28</v>
          </cell>
          <cell r="G6683">
            <v>0.69</v>
          </cell>
          <cell r="H6683">
            <v>1.19</v>
          </cell>
          <cell r="I6683">
            <v>4.5999999999999996</v>
          </cell>
          <cell r="J6683" t="str">
            <v xml:space="preserve"> </v>
          </cell>
          <cell r="K6683">
            <v>167</v>
          </cell>
          <cell r="L6683">
            <v>4.0959999999999998E-3</v>
          </cell>
          <cell r="M6683">
            <v>-19</v>
          </cell>
          <cell r="N6683">
            <v>16</v>
          </cell>
          <cell r="O6683">
            <v>1</v>
          </cell>
          <cell r="P6683">
            <v>5.383</v>
          </cell>
          <cell r="Q6683">
            <v>0</v>
          </cell>
          <cell r="R6683">
            <v>5.383</v>
          </cell>
        </row>
        <row r="6684">
          <cell r="A6684" t="str">
            <v xml:space="preserve">п.ЗОНАЛЬНЫЙ </v>
          </cell>
          <cell r="B6684" t="str">
            <v xml:space="preserve">Лорис коттедж 6/1 кв 2 </v>
          </cell>
          <cell r="C6684" t="str">
            <v xml:space="preserve">Население </v>
          </cell>
          <cell r="D6684">
            <v>86.4</v>
          </cell>
          <cell r="E6684">
            <v>311</v>
          </cell>
          <cell r="F6684">
            <v>407.07</v>
          </cell>
          <cell r="G6684">
            <v>0.61</v>
          </cell>
          <cell r="H6684">
            <v>1.19</v>
          </cell>
          <cell r="I6684">
            <v>4.5999999999999996</v>
          </cell>
          <cell r="J6684" t="str">
            <v xml:space="preserve">1 </v>
          </cell>
          <cell r="K6684">
            <v>167</v>
          </cell>
          <cell r="L6684">
            <v>1.0970000000000001E-2</v>
          </cell>
          <cell r="M6684">
            <v>-19</v>
          </cell>
          <cell r="N6684">
            <v>18</v>
          </cell>
          <cell r="O6684">
            <v>1</v>
          </cell>
          <cell r="P6684">
            <v>16.015999999999998</v>
          </cell>
          <cell r="Q6684">
            <v>11.464</v>
          </cell>
          <cell r="R6684">
            <v>11.464</v>
          </cell>
        </row>
        <row r="6685">
          <cell r="A6685" t="str">
            <v xml:space="preserve">п.ЗОНАЛЬНЫЙ </v>
          </cell>
          <cell r="B6685" t="str">
            <v xml:space="preserve">Лорис 42 ж/д </v>
          </cell>
          <cell r="C6685" t="str">
            <v xml:space="preserve">Население </v>
          </cell>
          <cell r="D6685">
            <v>102</v>
          </cell>
          <cell r="E6685">
            <v>285</v>
          </cell>
          <cell r="F6685">
            <v>344.23</v>
          </cell>
          <cell r="G6685">
            <v>0.62</v>
          </cell>
          <cell r="H6685">
            <v>1.19</v>
          </cell>
          <cell r="I6685">
            <v>4.5999999999999996</v>
          </cell>
          <cell r="J6685" t="str">
            <v xml:space="preserve">1 </v>
          </cell>
          <cell r="K6685">
            <v>167</v>
          </cell>
          <cell r="L6685">
            <v>9.9000000000000008E-3</v>
          </cell>
          <cell r="M6685">
            <v>-19</v>
          </cell>
          <cell r="N6685">
            <v>18</v>
          </cell>
          <cell r="O6685">
            <v>1</v>
          </cell>
          <cell r="P6685">
            <v>14.452999999999999</v>
          </cell>
          <cell r="Q6685">
            <v>13.532999999999999</v>
          </cell>
          <cell r="R6685">
            <v>13.532999999999999</v>
          </cell>
        </row>
        <row r="6686">
          <cell r="A6686" t="str">
            <v xml:space="preserve">п.ЗОНАЛЬНЫЙ </v>
          </cell>
          <cell r="B6686" t="str">
            <v xml:space="preserve">Лорис коттедж 3 кв 1 ЦО </v>
          </cell>
          <cell r="C6686" t="str">
            <v xml:space="preserve">Население </v>
          </cell>
          <cell r="D6686">
            <v>86.6</v>
          </cell>
          <cell r="E6686">
            <v>349</v>
          </cell>
          <cell r="F6686">
            <v>355.59899999999999</v>
          </cell>
          <cell r="G6686">
            <v>0.62</v>
          </cell>
          <cell r="H6686">
            <v>1.194</v>
          </cell>
          <cell r="I6686">
            <v>4.5999999999999996</v>
          </cell>
          <cell r="J6686" t="str">
            <v xml:space="preserve">1 </v>
          </cell>
          <cell r="K6686">
            <v>167</v>
          </cell>
          <cell r="L6686">
            <v>1.0227E-2</v>
          </cell>
          <cell r="M6686">
            <v>-19</v>
          </cell>
          <cell r="N6686">
            <v>18</v>
          </cell>
          <cell r="O6686">
            <v>1</v>
          </cell>
          <cell r="P6686">
            <v>14.931000000000001</v>
          </cell>
          <cell r="Q6686">
            <v>11.487</v>
          </cell>
          <cell r="R6686">
            <v>11.487</v>
          </cell>
        </row>
        <row r="6687">
          <cell r="A6687" t="str">
            <v xml:space="preserve">п.ЗОНАЛЬНЫЙ </v>
          </cell>
          <cell r="B6687" t="str">
            <v xml:space="preserve">Лорис коттедж 7 кв 2 </v>
          </cell>
          <cell r="C6687" t="str">
            <v xml:space="preserve">Население </v>
          </cell>
          <cell r="D6687">
            <v>87.1</v>
          </cell>
          <cell r="E6687">
            <v>361</v>
          </cell>
          <cell r="F6687">
            <v>398.28899999999999</v>
          </cell>
          <cell r="G6687">
            <v>0.61</v>
          </cell>
          <cell r="H6687">
            <v>1.194</v>
          </cell>
          <cell r="I6687">
            <v>4.5999999999999996</v>
          </cell>
          <cell r="J6687" t="str">
            <v xml:space="preserve">1 </v>
          </cell>
          <cell r="K6687">
            <v>167</v>
          </cell>
          <cell r="L6687">
            <v>1.1270000000000001E-2</v>
          </cell>
          <cell r="M6687">
            <v>-19</v>
          </cell>
          <cell r="N6687">
            <v>18</v>
          </cell>
          <cell r="O6687">
            <v>1</v>
          </cell>
          <cell r="P6687">
            <v>16.452999999999999</v>
          </cell>
          <cell r="Q6687">
            <v>11.553000000000001</v>
          </cell>
          <cell r="R6687">
            <v>11.553000000000001</v>
          </cell>
        </row>
        <row r="6688">
          <cell r="A6688" t="str">
            <v xml:space="preserve">п.ЗОНАЛЬНЫЙ </v>
          </cell>
          <cell r="B6688" t="str">
            <v xml:space="preserve">Лорис Новая 54 кв 1 ж/д </v>
          </cell>
          <cell r="C6688" t="str">
            <v xml:space="preserve">Население </v>
          </cell>
          <cell r="D6688">
            <v>65.3</v>
          </cell>
          <cell r="E6688">
            <v>235</v>
          </cell>
          <cell r="F6688">
            <v>418.68</v>
          </cell>
          <cell r="G6688">
            <v>0.57000000000000006</v>
          </cell>
          <cell r="H6688">
            <v>1.19</v>
          </cell>
          <cell r="I6688">
            <v>4.5999999999999996</v>
          </cell>
          <cell r="J6688" t="str">
            <v xml:space="preserve">1 </v>
          </cell>
          <cell r="K6688">
            <v>167</v>
          </cell>
          <cell r="L6688">
            <v>1.1070000000000002E-2</v>
          </cell>
          <cell r="M6688">
            <v>-19</v>
          </cell>
          <cell r="N6688">
            <v>18</v>
          </cell>
          <cell r="O6688">
            <v>1</v>
          </cell>
          <cell r="P6688">
            <v>16.161999999999999</v>
          </cell>
          <cell r="Q6688">
            <v>8.6630000000000003</v>
          </cell>
          <cell r="R6688">
            <v>8.6630000000000003</v>
          </cell>
        </row>
        <row r="6689">
          <cell r="A6689" t="str">
            <v xml:space="preserve">п.ЗОНАЛЬНЫЙ </v>
          </cell>
          <cell r="B6689" t="str">
            <v xml:space="preserve">Лорис Новая 54 кв 2 ЦО </v>
          </cell>
          <cell r="C6689" t="str">
            <v xml:space="preserve">Население </v>
          </cell>
          <cell r="D6689">
            <v>77.099999999999994</v>
          </cell>
          <cell r="E6689">
            <v>278</v>
          </cell>
          <cell r="F6689">
            <v>302.565</v>
          </cell>
          <cell r="G6689">
            <v>0.57000000000000006</v>
          </cell>
          <cell r="H6689">
            <v>1.194</v>
          </cell>
          <cell r="I6689">
            <v>4.5999999999999996</v>
          </cell>
          <cell r="J6689" t="str">
            <v xml:space="preserve">1 </v>
          </cell>
          <cell r="K6689">
            <v>167</v>
          </cell>
          <cell r="L6689">
            <v>8.0000000000000002E-3</v>
          </cell>
          <cell r="M6689">
            <v>-19</v>
          </cell>
          <cell r="N6689">
            <v>18</v>
          </cell>
          <cell r="O6689">
            <v>1</v>
          </cell>
          <cell r="P6689">
            <v>11.68</v>
          </cell>
          <cell r="Q6689">
            <v>10.226000000000001</v>
          </cell>
          <cell r="R6689">
            <v>10.226000000000001</v>
          </cell>
        </row>
        <row r="6690">
          <cell r="A6690" t="str">
            <v xml:space="preserve">п.ЗОНАЛЬНЫЙ </v>
          </cell>
          <cell r="B6690" t="str">
            <v xml:space="preserve">Лорис коттедж 6 кв 1 ЦО </v>
          </cell>
          <cell r="C6690" t="str">
            <v xml:space="preserve">Население </v>
          </cell>
          <cell r="D6690">
            <v>87</v>
          </cell>
          <cell r="E6690">
            <v>313</v>
          </cell>
          <cell r="F6690">
            <v>376.02</v>
          </cell>
          <cell r="G6690">
            <v>0.61</v>
          </cell>
          <cell r="H6690">
            <v>1.19</v>
          </cell>
          <cell r="I6690">
            <v>4.5999999999999996</v>
          </cell>
          <cell r="J6690" t="str">
            <v xml:space="preserve">1 </v>
          </cell>
          <cell r="K6690">
            <v>167</v>
          </cell>
          <cell r="L6690">
            <v>1.064E-2</v>
          </cell>
          <cell r="M6690">
            <v>-19</v>
          </cell>
          <cell r="N6690">
            <v>18</v>
          </cell>
          <cell r="O6690">
            <v>1</v>
          </cell>
          <cell r="P6690">
            <v>15.535</v>
          </cell>
          <cell r="Q6690">
            <v>11.542999999999999</v>
          </cell>
          <cell r="R6690">
            <v>11.542999999999999</v>
          </cell>
        </row>
        <row r="6691">
          <cell r="A6691" t="str">
            <v xml:space="preserve">п.ЗОНАЛЬНЫЙ </v>
          </cell>
          <cell r="B6691" t="str">
            <v xml:space="preserve">Лорис коттедж 7 кв 1 ЦО </v>
          </cell>
          <cell r="C6691" t="str">
            <v xml:space="preserve">Население </v>
          </cell>
          <cell r="D6691">
            <v>86</v>
          </cell>
          <cell r="E6691">
            <v>339</v>
          </cell>
          <cell r="F6691">
            <v>376.73</v>
          </cell>
          <cell r="G6691">
            <v>0.61</v>
          </cell>
          <cell r="H6691">
            <v>1.194</v>
          </cell>
          <cell r="I6691">
            <v>4.5999999999999996</v>
          </cell>
          <cell r="J6691" t="str">
            <v xml:space="preserve">1 </v>
          </cell>
          <cell r="K6691">
            <v>167</v>
          </cell>
          <cell r="L6691">
            <v>1.0660000000000001E-2</v>
          </cell>
          <cell r="M6691">
            <v>-19</v>
          </cell>
          <cell r="N6691">
            <v>18</v>
          </cell>
          <cell r="O6691">
            <v>1</v>
          </cell>
          <cell r="P6691">
            <v>15.563000000000001</v>
          </cell>
          <cell r="Q6691">
            <v>11.41</v>
          </cell>
          <cell r="R6691">
            <v>11.41</v>
          </cell>
        </row>
        <row r="6692">
          <cell r="A6692" t="str">
            <v xml:space="preserve">п.ЗОНАЛЬНЫЙ </v>
          </cell>
          <cell r="B6692" t="str">
            <v xml:space="preserve">Лорис коттедж 5 кв 1 ЦО </v>
          </cell>
          <cell r="C6692" t="str">
            <v xml:space="preserve">Население </v>
          </cell>
          <cell r="D6692">
            <v>85</v>
          </cell>
          <cell r="E6692">
            <v>353</v>
          </cell>
          <cell r="F6692">
            <v>387.34</v>
          </cell>
          <cell r="G6692">
            <v>0.62</v>
          </cell>
          <cell r="H6692">
            <v>1.194</v>
          </cell>
          <cell r="I6692">
            <v>4.5999999999999996</v>
          </cell>
          <cell r="J6692" t="str">
            <v xml:space="preserve">1 </v>
          </cell>
          <cell r="K6692">
            <v>167</v>
          </cell>
          <cell r="L6692">
            <v>1.1054999999999999E-2</v>
          </cell>
          <cell r="M6692">
            <v>-19</v>
          </cell>
          <cell r="N6692">
            <v>18</v>
          </cell>
          <cell r="O6692">
            <v>1</v>
          </cell>
          <cell r="P6692">
            <v>16.14</v>
          </cell>
          <cell r="Q6692">
            <v>11.276999999999999</v>
          </cell>
          <cell r="R6692">
            <v>11.276999999999999</v>
          </cell>
        </row>
        <row r="6693">
          <cell r="A6693" t="str">
            <v xml:space="preserve">п.ЗОНАЛЬНЫЙ </v>
          </cell>
          <cell r="B6693" t="str">
            <v xml:space="preserve">Лорис коттедж 5 кв 2 ЦО </v>
          </cell>
          <cell r="C6693" t="str">
            <v xml:space="preserve">Население </v>
          </cell>
          <cell r="D6693">
            <v>85</v>
          </cell>
          <cell r="E6693">
            <v>368</v>
          </cell>
          <cell r="F6693">
            <v>387.34</v>
          </cell>
          <cell r="G6693">
            <v>0.62</v>
          </cell>
          <cell r="H6693">
            <v>1.19</v>
          </cell>
          <cell r="I6693">
            <v>4.5999999999999996</v>
          </cell>
          <cell r="J6693" t="str">
            <v xml:space="preserve">1 </v>
          </cell>
          <cell r="K6693">
            <v>167</v>
          </cell>
          <cell r="L6693">
            <v>1.1054999999999999E-2</v>
          </cell>
          <cell r="M6693">
            <v>-19</v>
          </cell>
          <cell r="N6693">
            <v>18</v>
          </cell>
          <cell r="O6693">
            <v>1</v>
          </cell>
          <cell r="P6693">
            <v>16.14</v>
          </cell>
          <cell r="Q6693">
            <v>11.276999999999999</v>
          </cell>
          <cell r="R6693">
            <v>11.276999999999999</v>
          </cell>
        </row>
        <row r="6694">
          <cell r="A6694" t="str">
            <v xml:space="preserve">п.ЗОНАЛЬНЫЙ </v>
          </cell>
          <cell r="B6694" t="str">
            <v xml:space="preserve">Лорис коттедж 9 кв 2 </v>
          </cell>
          <cell r="C6694" t="str">
            <v xml:space="preserve">Население </v>
          </cell>
          <cell r="D6694">
            <v>86</v>
          </cell>
          <cell r="E6694">
            <v>310</v>
          </cell>
          <cell r="F6694">
            <v>420.91</v>
          </cell>
          <cell r="G6694">
            <v>0.61</v>
          </cell>
          <cell r="H6694">
            <v>1.19</v>
          </cell>
          <cell r="I6694">
            <v>4.5999999999999996</v>
          </cell>
          <cell r="J6694" t="str">
            <v xml:space="preserve">1 </v>
          </cell>
          <cell r="K6694">
            <v>167</v>
          </cell>
          <cell r="L6694">
            <v>1.191E-2</v>
          </cell>
          <cell r="M6694">
            <v>-19</v>
          </cell>
          <cell r="N6694">
            <v>18</v>
          </cell>
          <cell r="O6694">
            <v>1</v>
          </cell>
          <cell r="P6694">
            <v>17.388000000000002</v>
          </cell>
          <cell r="Q6694">
            <v>11.41</v>
          </cell>
          <cell r="R6694">
            <v>11.41</v>
          </cell>
        </row>
        <row r="6695">
          <cell r="A6695" t="str">
            <v xml:space="preserve">п.ЗОНАЛЬНЫЙ </v>
          </cell>
          <cell r="B6695" t="str">
            <v xml:space="preserve">п.Зональный, д.10 кв.1 ЦО </v>
          </cell>
          <cell r="C6695" t="str">
            <v xml:space="preserve">Население </v>
          </cell>
          <cell r="D6695">
            <v>85.7</v>
          </cell>
          <cell r="E6695">
            <v>352</v>
          </cell>
          <cell r="F6695">
            <v>352</v>
          </cell>
          <cell r="G6695">
            <v>0.61</v>
          </cell>
          <cell r="H6695">
            <v>1.19</v>
          </cell>
          <cell r="I6695">
            <v>4.5999999999999996</v>
          </cell>
          <cell r="J6695" t="str">
            <v xml:space="preserve">1 </v>
          </cell>
          <cell r="K6695">
            <v>167</v>
          </cell>
          <cell r="L6695">
            <v>1.0995999999999999E-2</v>
          </cell>
          <cell r="M6695">
            <v>-19</v>
          </cell>
          <cell r="N6695">
            <v>18</v>
          </cell>
          <cell r="O6695">
            <v>1</v>
          </cell>
          <cell r="P6695">
            <v>16.055</v>
          </cell>
          <cell r="Q6695">
            <v>11.371</v>
          </cell>
          <cell r="R6695">
            <v>11.371</v>
          </cell>
        </row>
        <row r="6696">
          <cell r="A6696" t="str">
            <v xml:space="preserve">п.ЗОНАЛЬНЫЙ </v>
          </cell>
          <cell r="B6696" t="str">
            <v xml:space="preserve">Лорис коттедж 9 кв 1 ЦО </v>
          </cell>
          <cell r="C6696" t="str">
            <v xml:space="preserve">Население </v>
          </cell>
          <cell r="D6696">
            <v>86</v>
          </cell>
          <cell r="E6696">
            <v>369</v>
          </cell>
          <cell r="F6696">
            <v>374.6</v>
          </cell>
          <cell r="G6696">
            <v>0.61</v>
          </cell>
          <cell r="H6696">
            <v>1.194</v>
          </cell>
          <cell r="I6696">
            <v>4.5999999999999996</v>
          </cell>
          <cell r="J6696" t="str">
            <v xml:space="preserve">1 </v>
          </cell>
          <cell r="K6696">
            <v>167</v>
          </cell>
          <cell r="L6696">
            <v>1.06E-2</v>
          </cell>
          <cell r="M6696">
            <v>-19</v>
          </cell>
          <cell r="N6696">
            <v>18</v>
          </cell>
          <cell r="O6696">
            <v>1</v>
          </cell>
          <cell r="P6696">
            <v>15.476000000000001</v>
          </cell>
          <cell r="Q6696">
            <v>11.41</v>
          </cell>
          <cell r="R6696">
            <v>11.41</v>
          </cell>
        </row>
        <row r="6697">
          <cell r="A6697" t="str">
            <v xml:space="preserve">п.ЗОНАЛЬНЫЙ </v>
          </cell>
          <cell r="B6697" t="str">
            <v xml:space="preserve">Зональный Новая 56 кв 4 ЦО </v>
          </cell>
          <cell r="C6697" t="str">
            <v xml:space="preserve">Население </v>
          </cell>
          <cell r="D6697">
            <v>72.8</v>
          </cell>
          <cell r="E6697">
            <v>271</v>
          </cell>
          <cell r="F6697">
            <v>257.04000000000002</v>
          </cell>
          <cell r="G6697">
            <v>0.65</v>
          </cell>
          <cell r="H6697">
            <v>1.194</v>
          </cell>
          <cell r="I6697">
            <v>4.5999999999999996</v>
          </cell>
          <cell r="J6697" t="str">
            <v xml:space="preserve">1 </v>
          </cell>
          <cell r="K6697">
            <v>167</v>
          </cell>
          <cell r="L6697">
            <v>7.7500000000000008E-3</v>
          </cell>
          <cell r="M6697">
            <v>-19</v>
          </cell>
          <cell r="N6697">
            <v>18</v>
          </cell>
          <cell r="O6697">
            <v>1</v>
          </cell>
          <cell r="P6697">
            <v>11.314</v>
          </cell>
          <cell r="Q6697">
            <v>9.6579999999999995</v>
          </cell>
          <cell r="R6697">
            <v>9.6579999999999995</v>
          </cell>
        </row>
        <row r="6698">
          <cell r="A6698" t="str">
            <v xml:space="preserve">п.ЗОНАЛЬНЫЙ </v>
          </cell>
          <cell r="B6698" t="str">
            <v xml:space="preserve">Лорис Новая 56 кв 3 ЦО </v>
          </cell>
          <cell r="C6698" t="str">
            <v xml:space="preserve">Население </v>
          </cell>
          <cell r="D6698">
            <v>82.7</v>
          </cell>
          <cell r="E6698">
            <v>298</v>
          </cell>
          <cell r="F6698">
            <v>257.04000000000002</v>
          </cell>
          <cell r="G6698">
            <v>0.65</v>
          </cell>
          <cell r="H6698">
            <v>1.194</v>
          </cell>
          <cell r="I6698">
            <v>4.5999999999999996</v>
          </cell>
          <cell r="J6698" t="str">
            <v xml:space="preserve">1 </v>
          </cell>
          <cell r="K6698">
            <v>167</v>
          </cell>
          <cell r="L6698">
            <v>7.7500000000000008E-3</v>
          </cell>
          <cell r="M6698">
            <v>-19</v>
          </cell>
          <cell r="N6698">
            <v>18</v>
          </cell>
          <cell r="O6698">
            <v>1</v>
          </cell>
          <cell r="P6698">
            <v>11.314</v>
          </cell>
          <cell r="Q6698">
            <v>10.973000000000001</v>
          </cell>
          <cell r="R6698">
            <v>10.973000000000001</v>
          </cell>
        </row>
        <row r="6699">
          <cell r="A6699" t="str">
            <v xml:space="preserve">п.ЗОНАЛЬНЫЙ </v>
          </cell>
          <cell r="B6699" t="str">
            <v xml:space="preserve">Лорис коттедж 3 кв 2 ЦО </v>
          </cell>
          <cell r="C6699" t="str">
            <v xml:space="preserve">Население </v>
          </cell>
          <cell r="D6699">
            <v>92.6</v>
          </cell>
          <cell r="E6699">
            <v>373</v>
          </cell>
          <cell r="F6699">
            <v>366.14</v>
          </cell>
          <cell r="G6699">
            <v>0.62</v>
          </cell>
          <cell r="H6699">
            <v>1.194</v>
          </cell>
          <cell r="I6699">
            <v>4.5999999999999996</v>
          </cell>
          <cell r="J6699" t="str">
            <v xml:space="preserve">1 </v>
          </cell>
          <cell r="K6699">
            <v>167</v>
          </cell>
          <cell r="L6699">
            <v>1.0530000000000001E-2</v>
          </cell>
          <cell r="M6699">
            <v>-19</v>
          </cell>
          <cell r="N6699">
            <v>18</v>
          </cell>
          <cell r="O6699">
            <v>1</v>
          </cell>
          <cell r="P6699">
            <v>15.374000000000001</v>
          </cell>
          <cell r="Q6699">
            <v>12.282999999999999</v>
          </cell>
          <cell r="R6699">
            <v>12.282999999999999</v>
          </cell>
        </row>
        <row r="6700">
          <cell r="A6700" t="str">
            <v xml:space="preserve">п.ЗОНАЛЬНЫЙ </v>
          </cell>
          <cell r="B6700" t="str">
            <v xml:space="preserve">Лорис коттедж 6/1 кв 2 ЦО </v>
          </cell>
          <cell r="C6700" t="str">
            <v xml:space="preserve">Население </v>
          </cell>
          <cell r="D6700">
            <v>86.4</v>
          </cell>
          <cell r="E6700">
            <v>366</v>
          </cell>
          <cell r="F6700">
            <v>380.27</v>
          </cell>
          <cell r="G6700">
            <v>0.61</v>
          </cell>
          <cell r="H6700">
            <v>1.194</v>
          </cell>
          <cell r="I6700">
            <v>4.5999999999999996</v>
          </cell>
          <cell r="J6700" t="str">
            <v xml:space="preserve">1 </v>
          </cell>
          <cell r="K6700">
            <v>167</v>
          </cell>
          <cell r="L6700">
            <v>1.064E-2</v>
          </cell>
          <cell r="M6700">
            <v>-19</v>
          </cell>
          <cell r="N6700">
            <v>18</v>
          </cell>
          <cell r="O6700">
            <v>1</v>
          </cell>
          <cell r="P6700">
            <v>15.535</v>
          </cell>
          <cell r="Q6700">
            <v>11.464</v>
          </cell>
          <cell r="R6700">
            <v>11.464</v>
          </cell>
        </row>
        <row r="6701">
          <cell r="A6701" t="str">
            <v xml:space="preserve">п.ЗОНАЛЬНЫЙ </v>
          </cell>
          <cell r="B6701" t="str">
            <v xml:space="preserve">Лорис 3  МАГ НА 1-ОМ ЭТАЖЕ </v>
          </cell>
          <cell r="C6701" t="str">
            <v xml:space="preserve">Прочие </v>
          </cell>
          <cell r="D6701">
            <v>84.43</v>
          </cell>
          <cell r="E6701">
            <v>0</v>
          </cell>
          <cell r="F6701">
            <v>413.44</v>
          </cell>
          <cell r="G6701">
            <v>0.69</v>
          </cell>
          <cell r="H6701">
            <v>1.19</v>
          </cell>
          <cell r="I6701">
            <v>4.5999999999999996</v>
          </cell>
          <cell r="J6701" t="str">
            <v xml:space="preserve"> </v>
          </cell>
          <cell r="K6701">
            <v>167</v>
          </cell>
          <cell r="L6701">
            <v>1.2160000000000001E-2</v>
          </cell>
          <cell r="M6701">
            <v>-19</v>
          </cell>
          <cell r="N6701">
            <v>15</v>
          </cell>
          <cell r="O6701">
            <v>1</v>
          </cell>
          <cell r="P6701">
            <v>15.019</v>
          </cell>
          <cell r="Q6701">
            <v>0</v>
          </cell>
          <cell r="R6701">
            <v>15.019</v>
          </cell>
        </row>
        <row r="6702">
          <cell r="A6702" t="str">
            <v xml:space="preserve">п.ЗОНАЛЬНЫЙ </v>
          </cell>
          <cell r="B6702" t="str">
            <v xml:space="preserve">Лорис МАГАЗ В ЗД. ЖКХ </v>
          </cell>
          <cell r="C6702" t="str">
            <v xml:space="preserve">Прочие </v>
          </cell>
          <cell r="D6702">
            <v>67.400000000000006</v>
          </cell>
          <cell r="E6702">
            <v>0</v>
          </cell>
          <cell r="F6702">
            <v>330.08</v>
          </cell>
          <cell r="G6702">
            <v>0.43</v>
          </cell>
          <cell r="H6702">
            <v>1.19</v>
          </cell>
          <cell r="I6702">
            <v>4.5999999999999996</v>
          </cell>
          <cell r="J6702" t="str">
            <v xml:space="preserve"> </v>
          </cell>
          <cell r="K6702">
            <v>167</v>
          </cell>
          <cell r="L6702">
            <v>6.0500000000000007E-3</v>
          </cell>
          <cell r="M6702">
            <v>-19</v>
          </cell>
          <cell r="N6702">
            <v>15</v>
          </cell>
          <cell r="O6702">
            <v>1</v>
          </cell>
          <cell r="P6702">
            <v>7.4729999999999999</v>
          </cell>
          <cell r="Q6702">
            <v>0</v>
          </cell>
          <cell r="R6702">
            <v>7.4729999999999999</v>
          </cell>
        </row>
        <row r="6703">
          <cell r="A6703" t="str">
            <v xml:space="preserve">п.ЗОНАЛЬНЫЙ </v>
          </cell>
          <cell r="B6703" t="str">
            <v xml:space="preserve">Лорис Новая 44 ж/д ЦО </v>
          </cell>
          <cell r="C6703" t="str">
            <v xml:space="preserve">Население </v>
          </cell>
          <cell r="D6703">
            <v>24</v>
          </cell>
          <cell r="E6703">
            <v>86</v>
          </cell>
          <cell r="F6703">
            <v>92.11</v>
          </cell>
          <cell r="G6703">
            <v>0.66</v>
          </cell>
          <cell r="H6703">
            <v>1.194</v>
          </cell>
          <cell r="I6703">
            <v>4.5999999999999996</v>
          </cell>
          <cell r="J6703" t="str">
            <v xml:space="preserve">1 </v>
          </cell>
          <cell r="K6703">
            <v>167</v>
          </cell>
          <cell r="L6703">
            <v>2.82E-3</v>
          </cell>
          <cell r="M6703">
            <v>-19</v>
          </cell>
          <cell r="N6703">
            <v>18</v>
          </cell>
          <cell r="O6703">
            <v>1</v>
          </cell>
          <cell r="P6703">
            <v>4.117</v>
          </cell>
          <cell r="Q6703">
            <v>3.1840000000000002</v>
          </cell>
          <cell r="R6703">
            <v>3.1840000000000002</v>
          </cell>
        </row>
        <row r="6704">
          <cell r="A6704" t="str">
            <v xml:space="preserve">п.ЗОНАЛЬНЫЙ </v>
          </cell>
          <cell r="B6704" t="str">
            <v xml:space="preserve">Лорис Садовая 13 </v>
          </cell>
          <cell r="C6704" t="str">
            <v xml:space="preserve">Население </v>
          </cell>
          <cell r="D6704">
            <v>166.4</v>
          </cell>
          <cell r="E6704">
            <v>599</v>
          </cell>
          <cell r="F6704">
            <v>740.77</v>
          </cell>
          <cell r="G6704">
            <v>0.57999999999999996</v>
          </cell>
          <cell r="H6704">
            <v>1.19</v>
          </cell>
          <cell r="I6704">
            <v>4.5999999999999996</v>
          </cell>
          <cell r="J6704" t="str">
            <v xml:space="preserve">1 </v>
          </cell>
          <cell r="K6704">
            <v>167</v>
          </cell>
          <cell r="L6704">
            <v>1.9930000000000003E-2</v>
          </cell>
          <cell r="M6704">
            <v>-19</v>
          </cell>
          <cell r="N6704">
            <v>18</v>
          </cell>
          <cell r="O6704">
            <v>1</v>
          </cell>
          <cell r="P6704">
            <v>29.097999999999999</v>
          </cell>
          <cell r="Q6704">
            <v>22.077999999999999</v>
          </cell>
          <cell r="R6704">
            <v>22.077999999999999</v>
          </cell>
        </row>
        <row r="6705">
          <cell r="A6705" t="str">
            <v xml:space="preserve">п.ЗОНАЛЬНЫЙ </v>
          </cell>
          <cell r="B6705" t="str">
            <v xml:space="preserve">Лорис ВНС "Водоканал" </v>
          </cell>
          <cell r="C6705" t="str">
            <v xml:space="preserve">Прочие </v>
          </cell>
          <cell r="D6705">
            <v>8.1</v>
          </cell>
          <cell r="E6705">
            <v>23</v>
          </cell>
          <cell r="F6705">
            <v>23</v>
          </cell>
          <cell r="G6705">
            <v>0</v>
          </cell>
          <cell r="H6705">
            <v>0</v>
          </cell>
          <cell r="I6705">
            <v>4.5999999999999996</v>
          </cell>
          <cell r="J6705" t="str">
            <v xml:space="preserve"> </v>
          </cell>
          <cell r="K6705">
            <v>167</v>
          </cell>
          <cell r="L6705">
            <v>1.1349999999999999E-3</v>
          </cell>
          <cell r="M6705">
            <v>-19</v>
          </cell>
          <cell r="N6705">
            <v>18</v>
          </cell>
          <cell r="O6705">
            <v>1</v>
          </cell>
          <cell r="P6705">
            <v>1.6579999999999999</v>
          </cell>
          <cell r="Q6705">
            <v>0</v>
          </cell>
          <cell r="R6705">
            <v>1.6579999999999999</v>
          </cell>
        </row>
        <row r="6706">
          <cell r="A6706" t="str">
            <v xml:space="preserve">Итого по котельной </v>
          </cell>
          <cell r="B6706" t="str">
            <v xml:space="preserve">собственное ---------------------------- </v>
          </cell>
          <cell r="C6706" t="str">
            <v xml:space="preserve">По всем группам </v>
          </cell>
          <cell r="D6706">
            <v>66822.41</v>
          </cell>
          <cell r="E6706">
            <v>233444</v>
          </cell>
          <cell r="F6706">
            <v>264925.95299999998</v>
          </cell>
          <cell r="L6706">
            <v>4.4014820000000006</v>
          </cell>
          <cell r="P6706">
            <v>6299.8110000000015</v>
          </cell>
          <cell r="Q6706">
            <v>5269.1929999999993</v>
          </cell>
          <cell r="R6706">
            <v>6560.6819999999989</v>
          </cell>
        </row>
        <row r="6707">
          <cell r="A6707" t="str">
            <v xml:space="preserve"> </v>
          </cell>
          <cell r="B6707" t="str">
            <v xml:space="preserve"> </v>
          </cell>
          <cell r="C6707" t="str">
            <v xml:space="preserve">Бюджет </v>
          </cell>
          <cell r="D6707">
            <v>15836.940000000002</v>
          </cell>
          <cell r="E6707">
            <v>27772</v>
          </cell>
          <cell r="F6707">
            <v>61573.790000000008</v>
          </cell>
          <cell r="L6707">
            <v>0.94311000000000011</v>
          </cell>
          <cell r="P6707">
            <v>1255.355</v>
          </cell>
          <cell r="Q6707">
            <v>0</v>
          </cell>
          <cell r="R6707">
            <v>1255.355</v>
          </cell>
        </row>
        <row r="6708">
          <cell r="A6708" t="str">
            <v xml:space="preserve"> </v>
          </cell>
          <cell r="B6708" t="str">
            <v xml:space="preserve"> </v>
          </cell>
          <cell r="C6708" t="str">
            <v xml:space="preserve">"Население" в т.ч. "Жилзаказчик" </v>
          </cell>
          <cell r="D6708">
            <v>50760.7</v>
          </cell>
          <cell r="E6708">
            <v>205649</v>
          </cell>
          <cell r="F6708">
            <v>202288.24299999999</v>
          </cell>
          <cell r="L6708">
            <v>3.4304109999999999</v>
          </cell>
          <cell r="P6708">
            <v>5008.322000000001</v>
          </cell>
          <cell r="Q6708">
            <v>5269.1929999999993</v>
          </cell>
          <cell r="R6708">
            <v>5269.1929999999993</v>
          </cell>
        </row>
        <row r="6709">
          <cell r="A6709" t="str">
            <v xml:space="preserve"> </v>
          </cell>
          <cell r="B6709" t="str">
            <v xml:space="preserve"> </v>
          </cell>
          <cell r="C6709" t="str">
            <v xml:space="preserve">Прочие </v>
          </cell>
          <cell r="D6709">
            <v>224.77</v>
          </cell>
          <cell r="E6709">
            <v>23</v>
          </cell>
          <cell r="F6709">
            <v>1063.9199999999998</v>
          </cell>
          <cell r="L6709">
            <v>2.7961E-2</v>
          </cell>
          <cell r="P6709">
            <v>36.134</v>
          </cell>
          <cell r="Q6709">
            <v>0</v>
          </cell>
          <cell r="R6709">
            <v>36.134</v>
          </cell>
        </row>
        <row r="6710">
          <cell r="A6710" t="str">
            <v>Тепловые потери в наружных сетях потребителей</v>
          </cell>
        </row>
        <row r="6711">
          <cell r="A6711" t="str">
            <v xml:space="preserve">пос.Лазурный </v>
          </cell>
          <cell r="B6711" t="str">
            <v xml:space="preserve">Лазур Октябрьская 3а ДОУ-17 </v>
          </cell>
          <cell r="C6711" t="str">
            <v xml:space="preserve">Бюджет </v>
          </cell>
          <cell r="D6711">
            <v>1096.04</v>
          </cell>
          <cell r="E6711">
            <v>0</v>
          </cell>
          <cell r="F6711">
            <v>4679.2700000000004</v>
          </cell>
          <cell r="G6711">
            <v>0.38</v>
          </cell>
          <cell r="H6711">
            <v>1.19</v>
          </cell>
          <cell r="I6711">
            <v>4.5999999999999996</v>
          </cell>
          <cell r="J6711" t="str">
            <v xml:space="preserve"> </v>
          </cell>
          <cell r="K6711">
            <v>167</v>
          </cell>
          <cell r="L6711">
            <v>8.6940000000000003E-2</v>
          </cell>
          <cell r="M6711">
            <v>-19</v>
          </cell>
          <cell r="N6711">
            <v>20</v>
          </cell>
          <cell r="O6711">
            <v>1</v>
          </cell>
          <cell r="P6711">
            <v>138.292</v>
          </cell>
          <cell r="Q6711">
            <v>0</v>
          </cell>
          <cell r="R6711">
            <v>138.292</v>
          </cell>
        </row>
        <row r="6712">
          <cell r="A6712" t="str">
            <v xml:space="preserve">пос.Лазурный </v>
          </cell>
          <cell r="B6712" t="str">
            <v xml:space="preserve">Лазур Октябрьская 3а ДОУ-17 пристр. </v>
          </cell>
          <cell r="C6712" t="str">
            <v xml:space="preserve">Бюджет </v>
          </cell>
          <cell r="D6712">
            <v>185</v>
          </cell>
          <cell r="E6712">
            <v>0</v>
          </cell>
          <cell r="F6712">
            <v>832.21</v>
          </cell>
          <cell r="G6712">
            <v>0.38</v>
          </cell>
          <cell r="H6712">
            <v>1.19</v>
          </cell>
          <cell r="I6712">
            <v>4.5999999999999996</v>
          </cell>
          <cell r="J6712" t="str">
            <v xml:space="preserve"> </v>
          </cell>
          <cell r="K6712">
            <v>167</v>
          </cell>
          <cell r="L6712">
            <v>1.4726E-2</v>
          </cell>
          <cell r="M6712">
            <v>-19</v>
          </cell>
          <cell r="N6712">
            <v>20</v>
          </cell>
          <cell r="O6712">
            <v>1</v>
          </cell>
          <cell r="P6712">
            <v>23.422999999999998</v>
          </cell>
          <cell r="Q6712">
            <v>0</v>
          </cell>
          <cell r="R6712">
            <v>23.422999999999998</v>
          </cell>
        </row>
        <row r="6713">
          <cell r="A6713" t="str">
            <v xml:space="preserve">пос.Лазурный </v>
          </cell>
          <cell r="B6713" t="str">
            <v xml:space="preserve">Лазур Октябрьская 3а каб.врача общ.прак. </v>
          </cell>
          <cell r="C6713" t="str">
            <v xml:space="preserve">Бюджет </v>
          </cell>
          <cell r="D6713">
            <v>151.19</v>
          </cell>
          <cell r="E6713">
            <v>0</v>
          </cell>
          <cell r="F6713">
            <v>680.36</v>
          </cell>
          <cell r="G6713">
            <v>0.38</v>
          </cell>
          <cell r="H6713">
            <v>1.19</v>
          </cell>
          <cell r="I6713">
            <v>4.5999999999999996</v>
          </cell>
          <cell r="J6713" t="str">
            <v xml:space="preserve"> </v>
          </cell>
          <cell r="K6713">
            <v>167</v>
          </cell>
          <cell r="L6713">
            <v>1.2640999999999999E-2</v>
          </cell>
          <cell r="M6713">
            <v>-19</v>
          </cell>
          <cell r="N6713">
            <v>20</v>
          </cell>
          <cell r="O6713">
            <v>1</v>
          </cell>
          <cell r="P6713">
            <v>20.108000000000001</v>
          </cell>
          <cell r="Q6713">
            <v>0</v>
          </cell>
          <cell r="R6713">
            <v>20.108000000000001</v>
          </cell>
        </row>
        <row r="6714">
          <cell r="A6714" t="str">
            <v xml:space="preserve">пос.Лазурный </v>
          </cell>
          <cell r="B6714" t="str">
            <v xml:space="preserve">Лазур Октябрьская 2а кон-ра </v>
          </cell>
          <cell r="C6714" t="str">
            <v xml:space="preserve">Прочие </v>
          </cell>
          <cell r="D6714">
            <v>574.54</v>
          </cell>
          <cell r="E6714">
            <v>0</v>
          </cell>
          <cell r="F6714">
            <v>2685.8</v>
          </cell>
          <cell r="G6714">
            <v>0.43</v>
          </cell>
          <cell r="H6714">
            <v>1.194</v>
          </cell>
          <cell r="I6714">
            <v>4.5999999999999996</v>
          </cell>
          <cell r="J6714" t="str">
            <v xml:space="preserve"> </v>
          </cell>
          <cell r="K6714">
            <v>167</v>
          </cell>
          <cell r="L6714">
            <v>5.3571999999999995E-2</v>
          </cell>
          <cell r="M6714">
            <v>-19</v>
          </cell>
          <cell r="N6714">
            <v>18</v>
          </cell>
          <cell r="O6714">
            <v>1</v>
          </cell>
          <cell r="P6714">
            <v>78.215000000000003</v>
          </cell>
          <cell r="Q6714">
            <v>0</v>
          </cell>
          <cell r="R6714">
            <v>78.215000000000003</v>
          </cell>
        </row>
        <row r="6715">
          <cell r="A6715" t="str">
            <v xml:space="preserve">пос.Лазурный </v>
          </cell>
          <cell r="B6715" t="str">
            <v xml:space="preserve">Лазур гостиница </v>
          </cell>
          <cell r="C6715" t="str">
            <v xml:space="preserve">Прочие </v>
          </cell>
          <cell r="D6715">
            <v>284.32</v>
          </cell>
          <cell r="E6715">
            <v>0</v>
          </cell>
          <cell r="F6715">
            <v>814.68</v>
          </cell>
          <cell r="G6715">
            <v>0.43</v>
          </cell>
          <cell r="H6715">
            <v>1.194</v>
          </cell>
          <cell r="I6715">
            <v>4.5999999999999996</v>
          </cell>
          <cell r="J6715" t="str">
            <v xml:space="preserve"> </v>
          </cell>
          <cell r="K6715">
            <v>167</v>
          </cell>
          <cell r="L6715">
            <v>1.6250000000000001E-2</v>
          </cell>
          <cell r="M6715">
            <v>-19</v>
          </cell>
          <cell r="N6715">
            <v>18</v>
          </cell>
          <cell r="O6715">
            <v>1</v>
          </cell>
          <cell r="P6715">
            <v>23.724</v>
          </cell>
          <cell r="Q6715">
            <v>0</v>
          </cell>
          <cell r="R6715">
            <v>23.724</v>
          </cell>
        </row>
        <row r="6716">
          <cell r="A6716" t="str">
            <v xml:space="preserve">пос.Лазурный </v>
          </cell>
          <cell r="B6716" t="str">
            <v xml:space="preserve">Лазур дом культуры </v>
          </cell>
          <cell r="C6716" t="str">
            <v xml:space="preserve">Прочие </v>
          </cell>
          <cell r="D6716">
            <v>4269.72</v>
          </cell>
          <cell r="E6716">
            <v>0</v>
          </cell>
          <cell r="F6716">
            <v>20281.148000000001</v>
          </cell>
          <cell r="G6716">
            <v>0.30000000000000004</v>
          </cell>
          <cell r="H6716">
            <v>1.194</v>
          </cell>
          <cell r="I6716">
            <v>4.5999999999999996</v>
          </cell>
          <cell r="J6716" t="str">
            <v xml:space="preserve"> </v>
          </cell>
          <cell r="K6716">
            <v>167</v>
          </cell>
          <cell r="L6716">
            <v>0.26697799999999999</v>
          </cell>
          <cell r="M6716">
            <v>-19</v>
          </cell>
          <cell r="N6716">
            <v>16</v>
          </cell>
          <cell r="O6716">
            <v>1</v>
          </cell>
          <cell r="P6716">
            <v>350.91</v>
          </cell>
          <cell r="Q6716">
            <v>0</v>
          </cell>
          <cell r="R6716">
            <v>350.91</v>
          </cell>
        </row>
        <row r="6717">
          <cell r="A6717" t="str">
            <v xml:space="preserve">пос.Лазурный </v>
          </cell>
          <cell r="B6717" t="str">
            <v xml:space="preserve">Лазур столовая </v>
          </cell>
          <cell r="C6717" t="str">
            <v xml:space="preserve">Прочие </v>
          </cell>
          <cell r="D6717">
            <v>379.01</v>
          </cell>
          <cell r="E6717">
            <v>0</v>
          </cell>
          <cell r="F6717">
            <v>1725.2439999999999</v>
          </cell>
          <cell r="G6717">
            <v>0.35</v>
          </cell>
          <cell r="H6717">
            <v>1.194</v>
          </cell>
          <cell r="I6717">
            <v>4.5999999999999996</v>
          </cell>
          <cell r="J6717" t="str">
            <v xml:space="preserve"> </v>
          </cell>
          <cell r="K6717">
            <v>167</v>
          </cell>
          <cell r="L6717">
            <v>2.6495999999999999E-2</v>
          </cell>
          <cell r="M6717">
            <v>-19</v>
          </cell>
          <cell r="N6717">
            <v>16</v>
          </cell>
          <cell r="O6717">
            <v>1</v>
          </cell>
          <cell r="P6717">
            <v>34.825000000000003</v>
          </cell>
          <cell r="Q6717">
            <v>0</v>
          </cell>
          <cell r="R6717">
            <v>34.825000000000003</v>
          </cell>
        </row>
        <row r="6718">
          <cell r="A6718" t="str">
            <v xml:space="preserve">пос.Лазурный </v>
          </cell>
          <cell r="B6718" t="str">
            <v xml:space="preserve">Лазур Октябрьская 2/1 общ.N2 </v>
          </cell>
          <cell r="C6718" t="str">
            <v xml:space="preserve">Население </v>
          </cell>
          <cell r="D6718">
            <v>589.5</v>
          </cell>
          <cell r="E6718">
            <v>2653</v>
          </cell>
          <cell r="F6718">
            <v>2854.3879999999999</v>
          </cell>
          <cell r="G6718">
            <v>0.48</v>
          </cell>
          <cell r="H6718">
            <v>1.194</v>
          </cell>
          <cell r="I6718">
            <v>4.5999999999999996</v>
          </cell>
          <cell r="J6718" t="str">
            <v xml:space="preserve">2 </v>
          </cell>
          <cell r="K6718">
            <v>167</v>
          </cell>
          <cell r="L6718">
            <v>6.3555E-2</v>
          </cell>
          <cell r="M6718">
            <v>-19</v>
          </cell>
          <cell r="N6718">
            <v>18</v>
          </cell>
          <cell r="O6718">
            <v>1</v>
          </cell>
          <cell r="P6718">
            <v>92.79</v>
          </cell>
          <cell r="Q6718">
            <v>78.209999999999994</v>
          </cell>
          <cell r="R6718">
            <v>78.209999999999994</v>
          </cell>
        </row>
        <row r="6719">
          <cell r="A6719" t="str">
            <v xml:space="preserve">пос.Лазурный </v>
          </cell>
          <cell r="B6719" t="str">
            <v xml:space="preserve">Лазур Парковая 1 ж/д кв.4,6,7 </v>
          </cell>
          <cell r="C6719" t="str">
            <v xml:space="preserve">Население </v>
          </cell>
          <cell r="D6719">
            <v>86.9</v>
          </cell>
          <cell r="E6719">
            <v>1444</v>
          </cell>
          <cell r="F6719">
            <v>277.41300000000001</v>
          </cell>
          <cell r="G6719">
            <v>0.60000000000000009</v>
          </cell>
          <cell r="H6719">
            <v>1.194</v>
          </cell>
          <cell r="I6719">
            <v>4.5999999999999996</v>
          </cell>
          <cell r="J6719" t="str">
            <v xml:space="preserve">2 </v>
          </cell>
          <cell r="K6719">
            <v>167</v>
          </cell>
          <cell r="L6719">
            <v>7.7209999999999996E-3</v>
          </cell>
          <cell r="M6719">
            <v>-19</v>
          </cell>
          <cell r="N6719">
            <v>18</v>
          </cell>
          <cell r="O6719">
            <v>1</v>
          </cell>
          <cell r="P6719">
            <v>11.272</v>
          </cell>
          <cell r="Q6719">
            <v>11.531000000000001</v>
          </cell>
          <cell r="R6719">
            <v>11.531000000000001</v>
          </cell>
        </row>
        <row r="6720">
          <cell r="A6720" t="str">
            <v xml:space="preserve">пос.Лазурный </v>
          </cell>
          <cell r="B6720" t="str">
            <v xml:space="preserve">Лазур Советская 50 общ.N1 </v>
          </cell>
          <cell r="C6720" t="str">
            <v xml:space="preserve">Население </v>
          </cell>
          <cell r="D6720">
            <v>418.7</v>
          </cell>
          <cell r="E6720">
            <v>1884</v>
          </cell>
          <cell r="F6720">
            <v>1894.692</v>
          </cell>
          <cell r="G6720">
            <v>0.45</v>
          </cell>
          <cell r="H6720">
            <v>1.194</v>
          </cell>
          <cell r="I6720">
            <v>4.5999999999999996</v>
          </cell>
          <cell r="J6720" t="str">
            <v xml:space="preserve">2 </v>
          </cell>
          <cell r="K6720">
            <v>167</v>
          </cell>
          <cell r="L6720">
            <v>3.9550000000000002E-2</v>
          </cell>
          <cell r="M6720">
            <v>-19</v>
          </cell>
          <cell r="N6720">
            <v>18</v>
          </cell>
          <cell r="O6720">
            <v>1</v>
          </cell>
          <cell r="P6720">
            <v>57.743000000000002</v>
          </cell>
          <cell r="Q6720">
            <v>55.551000000000002</v>
          </cell>
          <cell r="R6720">
            <v>55.551000000000002</v>
          </cell>
        </row>
        <row r="6721">
          <cell r="A6721" t="str">
            <v xml:space="preserve">пос.Лазурный </v>
          </cell>
          <cell r="B6721" t="str">
            <v xml:space="preserve">Лазур Спортивная 33 </v>
          </cell>
          <cell r="C6721" t="str">
            <v xml:space="preserve">Население </v>
          </cell>
          <cell r="D6721">
            <v>96.5</v>
          </cell>
          <cell r="E6721">
            <v>448</v>
          </cell>
          <cell r="F6721">
            <v>447.71</v>
          </cell>
          <cell r="G6721">
            <v>0.56000000000000005</v>
          </cell>
          <cell r="H6721">
            <v>1.19</v>
          </cell>
          <cell r="I6721">
            <v>4.5999999999999996</v>
          </cell>
          <cell r="J6721" t="str">
            <v xml:space="preserve">2 </v>
          </cell>
          <cell r="K6721">
            <v>167</v>
          </cell>
          <cell r="L6721">
            <v>1.1630000000000001E-2</v>
          </cell>
          <cell r="M6721">
            <v>-19</v>
          </cell>
          <cell r="N6721">
            <v>18</v>
          </cell>
          <cell r="O6721">
            <v>1</v>
          </cell>
          <cell r="P6721">
            <v>16.981000000000002</v>
          </cell>
          <cell r="Q6721">
            <v>12.803000000000001</v>
          </cell>
          <cell r="R6721">
            <v>12.803000000000001</v>
          </cell>
        </row>
        <row r="6722">
          <cell r="A6722" t="str">
            <v xml:space="preserve">пос.Лазурный </v>
          </cell>
          <cell r="B6722" t="str">
            <v xml:space="preserve">Лазур Октябрьская 10кв.1.2 ц/о </v>
          </cell>
          <cell r="C6722" t="str">
            <v xml:space="preserve">Население </v>
          </cell>
          <cell r="D6722">
            <v>226.7</v>
          </cell>
          <cell r="E6722">
            <v>1275</v>
          </cell>
          <cell r="F6722">
            <v>1274.6500000000001</v>
          </cell>
          <cell r="G6722">
            <v>0.59</v>
          </cell>
          <cell r="H6722">
            <v>1.194</v>
          </cell>
          <cell r="I6722">
            <v>4.5999999999999996</v>
          </cell>
          <cell r="J6722" t="str">
            <v xml:space="preserve">1 </v>
          </cell>
          <cell r="K6722">
            <v>167</v>
          </cell>
          <cell r="L6722">
            <v>3.4884999999999999E-2</v>
          </cell>
          <cell r="M6722">
            <v>-19</v>
          </cell>
          <cell r="N6722">
            <v>18</v>
          </cell>
          <cell r="O6722">
            <v>1</v>
          </cell>
          <cell r="P6722">
            <v>50.930999999999997</v>
          </cell>
          <cell r="Q6722">
            <v>30.077999999999999</v>
          </cell>
          <cell r="R6722">
            <v>30.077999999999999</v>
          </cell>
        </row>
        <row r="6723">
          <cell r="A6723" t="str">
            <v xml:space="preserve">пос.Лазурный </v>
          </cell>
          <cell r="B6723" t="str">
            <v xml:space="preserve">Лазур Дружбы 7 кв.2 </v>
          </cell>
          <cell r="C6723" t="str">
            <v xml:space="preserve">Население </v>
          </cell>
          <cell r="D6723">
            <v>82.8</v>
          </cell>
          <cell r="E6723">
            <v>356</v>
          </cell>
          <cell r="F6723">
            <v>356.33</v>
          </cell>
          <cell r="G6723">
            <v>0.52</v>
          </cell>
          <cell r="H6723">
            <v>1.194</v>
          </cell>
          <cell r="I6723">
            <v>4.5999999999999996</v>
          </cell>
          <cell r="J6723" t="str">
            <v xml:space="preserve">1 </v>
          </cell>
          <cell r="K6723">
            <v>167</v>
          </cell>
          <cell r="L6723">
            <v>8.5950000000000002E-3</v>
          </cell>
          <cell r="M6723">
            <v>-19</v>
          </cell>
          <cell r="N6723">
            <v>18</v>
          </cell>
          <cell r="O6723">
            <v>1</v>
          </cell>
          <cell r="P6723">
            <v>12.548999999999999</v>
          </cell>
          <cell r="Q6723">
            <v>10.984999999999999</v>
          </cell>
          <cell r="R6723">
            <v>10.984999999999999</v>
          </cell>
        </row>
        <row r="6724">
          <cell r="A6724" t="str">
            <v xml:space="preserve">пос.Лазурный </v>
          </cell>
          <cell r="B6724" t="str">
            <v xml:space="preserve">Лазур Дружбы 12/1 </v>
          </cell>
          <cell r="C6724" t="str">
            <v xml:space="preserve">Население </v>
          </cell>
          <cell r="D6724">
            <v>54</v>
          </cell>
          <cell r="E6724">
            <v>212</v>
          </cell>
          <cell r="F6724">
            <v>212.27</v>
          </cell>
          <cell r="G6724">
            <v>0.62</v>
          </cell>
          <cell r="H6724">
            <v>1.19</v>
          </cell>
          <cell r="I6724">
            <v>4.5999999999999996</v>
          </cell>
          <cell r="J6724" t="str">
            <v xml:space="preserve">1 </v>
          </cell>
          <cell r="K6724">
            <v>167</v>
          </cell>
          <cell r="L6724">
            <v>6.1049999999999993E-3</v>
          </cell>
          <cell r="M6724">
            <v>-19</v>
          </cell>
          <cell r="N6724">
            <v>18</v>
          </cell>
          <cell r="O6724">
            <v>1</v>
          </cell>
          <cell r="P6724">
            <v>8.9120000000000008</v>
          </cell>
          <cell r="Q6724">
            <v>7.1639999999999997</v>
          </cell>
          <cell r="R6724">
            <v>7.1639999999999997</v>
          </cell>
        </row>
        <row r="6725">
          <cell r="A6725" t="str">
            <v xml:space="preserve">пос.Лазурный </v>
          </cell>
          <cell r="B6725" t="str">
            <v xml:space="preserve">Лазур Дружбы 8/1 </v>
          </cell>
          <cell r="C6725" t="str">
            <v xml:space="preserve">Население </v>
          </cell>
          <cell r="D6725">
            <v>55.8</v>
          </cell>
          <cell r="E6725">
            <v>267</v>
          </cell>
          <cell r="F6725">
            <v>266.57</v>
          </cell>
          <cell r="G6725">
            <v>0.52</v>
          </cell>
          <cell r="H6725">
            <v>1.19</v>
          </cell>
          <cell r="I6725">
            <v>4.5999999999999996</v>
          </cell>
          <cell r="J6725" t="str">
            <v xml:space="preserve">1 </v>
          </cell>
          <cell r="K6725">
            <v>167</v>
          </cell>
          <cell r="L6725">
            <v>6.4300000000000008E-3</v>
          </cell>
          <cell r="M6725">
            <v>-19</v>
          </cell>
          <cell r="N6725">
            <v>18</v>
          </cell>
          <cell r="O6725">
            <v>1</v>
          </cell>
          <cell r="P6725">
            <v>9.3879999999999999</v>
          </cell>
          <cell r="Q6725">
            <v>7.4020000000000001</v>
          </cell>
          <cell r="R6725">
            <v>7.4020000000000001</v>
          </cell>
        </row>
        <row r="6726">
          <cell r="A6726" t="str">
            <v xml:space="preserve">пос.Лазурный </v>
          </cell>
          <cell r="B6726" t="str">
            <v xml:space="preserve">Лазур Дружбы 12/2 ж/д </v>
          </cell>
          <cell r="C6726" t="str">
            <v xml:space="preserve">Население </v>
          </cell>
          <cell r="D6726">
            <v>53</v>
          </cell>
          <cell r="E6726">
            <v>226</v>
          </cell>
          <cell r="F6726">
            <v>226.01</v>
          </cell>
          <cell r="G6726">
            <v>0.63</v>
          </cell>
          <cell r="H6726">
            <v>1.19</v>
          </cell>
          <cell r="I6726">
            <v>4.5999999999999996</v>
          </cell>
          <cell r="J6726" t="str">
            <v xml:space="preserve">1 </v>
          </cell>
          <cell r="K6726">
            <v>167</v>
          </cell>
          <cell r="L6726">
            <v>6.6049999999999998E-3</v>
          </cell>
          <cell r="M6726">
            <v>-19</v>
          </cell>
          <cell r="N6726">
            <v>18</v>
          </cell>
          <cell r="O6726">
            <v>1</v>
          </cell>
          <cell r="P6726">
            <v>9.6430000000000007</v>
          </cell>
          <cell r="Q6726">
            <v>7.0309999999999997</v>
          </cell>
          <cell r="R6726">
            <v>7.0309999999999997</v>
          </cell>
        </row>
        <row r="6727">
          <cell r="A6727" t="str">
            <v xml:space="preserve">пос.Лазурный </v>
          </cell>
          <cell r="B6727" t="str">
            <v xml:space="preserve">Лазур Дружбы 7 кв.1 </v>
          </cell>
          <cell r="C6727" t="str">
            <v xml:space="preserve">Население </v>
          </cell>
          <cell r="D6727">
            <v>82.8</v>
          </cell>
          <cell r="E6727">
            <v>356</v>
          </cell>
          <cell r="F6727">
            <v>356.33</v>
          </cell>
          <cell r="G6727">
            <v>0.52</v>
          </cell>
          <cell r="H6727">
            <v>1.19</v>
          </cell>
          <cell r="I6727">
            <v>4.5999999999999996</v>
          </cell>
          <cell r="J6727" t="str">
            <v xml:space="preserve">1 </v>
          </cell>
          <cell r="K6727">
            <v>167</v>
          </cell>
          <cell r="L6727">
            <v>8.5950000000000002E-3</v>
          </cell>
          <cell r="M6727">
            <v>-19</v>
          </cell>
          <cell r="N6727">
            <v>18</v>
          </cell>
          <cell r="O6727">
            <v>1</v>
          </cell>
          <cell r="P6727">
            <v>12.548999999999999</v>
          </cell>
          <cell r="Q6727">
            <v>10.984999999999999</v>
          </cell>
          <cell r="R6727">
            <v>10.984999999999999</v>
          </cell>
        </row>
        <row r="6728">
          <cell r="A6728" t="str">
            <v xml:space="preserve">пос.Лазурный </v>
          </cell>
          <cell r="B6728" t="str">
            <v xml:space="preserve">Лазур Дружбы 10 ж/д </v>
          </cell>
          <cell r="C6728" t="str">
            <v xml:space="preserve">Население </v>
          </cell>
          <cell r="D6728">
            <v>105.8</v>
          </cell>
          <cell r="E6728">
            <v>545</v>
          </cell>
          <cell r="F6728">
            <v>545.1</v>
          </cell>
          <cell r="G6728">
            <v>0.56000000000000005</v>
          </cell>
          <cell r="H6728">
            <v>1.194</v>
          </cell>
          <cell r="I6728">
            <v>4.5999999999999996</v>
          </cell>
          <cell r="J6728" t="str">
            <v xml:space="preserve">2 </v>
          </cell>
          <cell r="K6728">
            <v>167</v>
          </cell>
          <cell r="L6728">
            <v>1.4160000000000001E-2</v>
          </cell>
          <cell r="M6728">
            <v>-19</v>
          </cell>
          <cell r="N6728">
            <v>18</v>
          </cell>
          <cell r="O6728">
            <v>1</v>
          </cell>
          <cell r="P6728">
            <v>20.673000000000002</v>
          </cell>
          <cell r="Q6728">
            <v>14.036</v>
          </cell>
          <cell r="R6728">
            <v>14.036</v>
          </cell>
        </row>
        <row r="6729">
          <cell r="A6729" t="str">
            <v xml:space="preserve">пос.Лазурный </v>
          </cell>
          <cell r="B6729" t="str">
            <v xml:space="preserve">Лазур Советская 50а вк.1 </v>
          </cell>
          <cell r="C6729" t="str">
            <v xml:space="preserve">Население </v>
          </cell>
          <cell r="D6729">
            <v>97.1</v>
          </cell>
          <cell r="E6729">
            <v>386</v>
          </cell>
          <cell r="F6729">
            <v>386.21</v>
          </cell>
          <cell r="G6729">
            <v>0.59</v>
          </cell>
          <cell r="H6729">
            <v>1.194</v>
          </cell>
          <cell r="I6729">
            <v>4.5999999999999996</v>
          </cell>
          <cell r="J6729" t="str">
            <v xml:space="preserve">1 </v>
          </cell>
          <cell r="K6729">
            <v>167</v>
          </cell>
          <cell r="L6729">
            <v>1.0570000000000001E-2</v>
          </cell>
          <cell r="M6729">
            <v>-19</v>
          </cell>
          <cell r="N6729">
            <v>18</v>
          </cell>
          <cell r="O6729">
            <v>1</v>
          </cell>
          <cell r="P6729">
            <v>15.432</v>
          </cell>
          <cell r="Q6729">
            <v>12.88</v>
          </cell>
          <cell r="R6729">
            <v>12.88</v>
          </cell>
        </row>
        <row r="6730">
          <cell r="A6730" t="str">
            <v xml:space="preserve">пос.Лазурный </v>
          </cell>
          <cell r="B6730" t="str">
            <v xml:space="preserve">Лазур Советская 50а кв.2 ц/о </v>
          </cell>
          <cell r="C6730" t="str">
            <v xml:space="preserve">Население </v>
          </cell>
          <cell r="D6730">
            <v>36.4</v>
          </cell>
          <cell r="E6730">
            <v>152</v>
          </cell>
          <cell r="F6730">
            <v>134.35599999999999</v>
          </cell>
          <cell r="G6730">
            <v>0.59</v>
          </cell>
          <cell r="H6730">
            <v>1.194</v>
          </cell>
          <cell r="I6730">
            <v>4.5999999999999996</v>
          </cell>
          <cell r="J6730" t="str">
            <v xml:space="preserve">1 </v>
          </cell>
          <cell r="K6730">
            <v>167</v>
          </cell>
          <cell r="L6730">
            <v>3.5019999999999999E-3</v>
          </cell>
          <cell r="M6730">
            <v>-19</v>
          </cell>
          <cell r="N6730">
            <v>18</v>
          </cell>
          <cell r="O6730">
            <v>1</v>
          </cell>
          <cell r="P6730">
            <v>5.1139999999999999</v>
          </cell>
          <cell r="Q6730">
            <v>4.8310000000000004</v>
          </cell>
          <cell r="R6730">
            <v>4.8310000000000004</v>
          </cell>
        </row>
        <row r="6731">
          <cell r="A6731" t="str">
            <v xml:space="preserve">пос.Лазурный </v>
          </cell>
          <cell r="B6731" t="str">
            <v xml:space="preserve">Лазур Советская 50а кв.3 </v>
          </cell>
          <cell r="C6731" t="str">
            <v xml:space="preserve">Население </v>
          </cell>
          <cell r="D6731">
            <v>43.4</v>
          </cell>
          <cell r="E6731">
            <v>172</v>
          </cell>
          <cell r="F6731">
            <v>172.46</v>
          </cell>
          <cell r="G6731">
            <v>0.59</v>
          </cell>
          <cell r="H6731">
            <v>1.19</v>
          </cell>
          <cell r="I6731">
            <v>4.5999999999999996</v>
          </cell>
          <cell r="J6731" t="str">
            <v xml:space="preserve">1 </v>
          </cell>
          <cell r="K6731">
            <v>167</v>
          </cell>
          <cell r="L6731">
            <v>4.7200000000000002E-3</v>
          </cell>
          <cell r="M6731">
            <v>-19</v>
          </cell>
          <cell r="N6731">
            <v>18</v>
          </cell>
          <cell r="O6731">
            <v>1</v>
          </cell>
          <cell r="P6731">
            <v>6.89</v>
          </cell>
          <cell r="Q6731">
            <v>5.76</v>
          </cell>
          <cell r="R6731">
            <v>5.76</v>
          </cell>
        </row>
        <row r="6732">
          <cell r="A6732" t="str">
            <v xml:space="preserve">пос.Лазурный </v>
          </cell>
          <cell r="B6732" t="str">
            <v xml:space="preserve">Лазур Советская 50а кв.4 ц/о </v>
          </cell>
          <cell r="C6732" t="str">
            <v xml:space="preserve">Население </v>
          </cell>
          <cell r="D6732">
            <v>36.799999999999997</v>
          </cell>
          <cell r="E6732">
            <v>0</v>
          </cell>
          <cell r="F6732">
            <v>146.52000000000001</v>
          </cell>
          <cell r="G6732">
            <v>0.59</v>
          </cell>
          <cell r="H6732">
            <v>1.194</v>
          </cell>
          <cell r="I6732">
            <v>4.5999999999999996</v>
          </cell>
          <cell r="J6732" t="str">
            <v xml:space="preserve">1 </v>
          </cell>
          <cell r="K6732">
            <v>167</v>
          </cell>
          <cell r="L6732">
            <v>4.0100000000000005E-3</v>
          </cell>
          <cell r="M6732">
            <v>-19</v>
          </cell>
          <cell r="N6732">
            <v>18</v>
          </cell>
          <cell r="O6732">
            <v>1</v>
          </cell>
          <cell r="P6732">
            <v>5.8540000000000001</v>
          </cell>
          <cell r="Q6732">
            <v>4.8810000000000002</v>
          </cell>
          <cell r="R6732">
            <v>4.8810000000000002</v>
          </cell>
        </row>
        <row r="6733">
          <cell r="A6733" t="str">
            <v xml:space="preserve">пос.Лазурный </v>
          </cell>
          <cell r="B6733" t="str">
            <v xml:space="preserve">Лазур Советская 50а кв.5 ц/о </v>
          </cell>
          <cell r="C6733" t="str">
            <v xml:space="preserve">Население </v>
          </cell>
          <cell r="D6733">
            <v>36.700000000000003</v>
          </cell>
          <cell r="E6733">
            <v>0</v>
          </cell>
          <cell r="F6733">
            <v>145.79</v>
          </cell>
          <cell r="G6733">
            <v>0.59</v>
          </cell>
          <cell r="H6733">
            <v>1.194</v>
          </cell>
          <cell r="I6733">
            <v>4.5999999999999996</v>
          </cell>
          <cell r="J6733" t="str">
            <v xml:space="preserve">1 </v>
          </cell>
          <cell r="K6733">
            <v>167</v>
          </cell>
          <cell r="L6733">
            <v>3.9900000000000005E-3</v>
          </cell>
          <cell r="M6733">
            <v>-19</v>
          </cell>
          <cell r="N6733">
            <v>18</v>
          </cell>
          <cell r="O6733">
            <v>1</v>
          </cell>
          <cell r="P6733">
            <v>5.8250000000000002</v>
          </cell>
          <cell r="Q6733">
            <v>4.87</v>
          </cell>
          <cell r="R6733">
            <v>4.87</v>
          </cell>
        </row>
        <row r="6734">
          <cell r="A6734" t="str">
            <v xml:space="preserve">пос.Лазурный </v>
          </cell>
          <cell r="B6734" t="str">
            <v xml:space="preserve">Лазур Октябрьская 33 ж/д </v>
          </cell>
          <cell r="C6734" t="str">
            <v xml:space="preserve">Население </v>
          </cell>
          <cell r="D6734">
            <v>862.3</v>
          </cell>
          <cell r="E6734">
            <v>3267</v>
          </cell>
          <cell r="F6734">
            <v>3267.3</v>
          </cell>
          <cell r="G6734">
            <v>0.5</v>
          </cell>
          <cell r="H6734">
            <v>1.19</v>
          </cell>
          <cell r="I6734">
            <v>4.5999999999999996</v>
          </cell>
          <cell r="J6734" t="str">
            <v xml:space="preserve">2 </v>
          </cell>
          <cell r="K6734">
            <v>167</v>
          </cell>
          <cell r="L6734">
            <v>7.578E-2</v>
          </cell>
          <cell r="M6734">
            <v>-19</v>
          </cell>
          <cell r="N6734">
            <v>18</v>
          </cell>
          <cell r="O6734">
            <v>1</v>
          </cell>
          <cell r="P6734">
            <v>110.63800000000001</v>
          </cell>
          <cell r="Q6734">
            <v>114.401</v>
          </cell>
          <cell r="R6734">
            <v>114.401</v>
          </cell>
        </row>
        <row r="6735">
          <cell r="A6735" t="str">
            <v xml:space="preserve">пос.Лазурный </v>
          </cell>
          <cell r="B6735" t="str">
            <v xml:space="preserve">Лазур Октябрьская 35 ж/д </v>
          </cell>
          <cell r="C6735" t="str">
            <v xml:space="preserve">Население </v>
          </cell>
          <cell r="D6735">
            <v>858.4</v>
          </cell>
          <cell r="E6735">
            <v>3267</v>
          </cell>
          <cell r="F6735">
            <v>3267.3</v>
          </cell>
          <cell r="G6735">
            <v>0.5</v>
          </cell>
          <cell r="H6735">
            <v>1.19</v>
          </cell>
          <cell r="I6735">
            <v>4.5999999999999996</v>
          </cell>
          <cell r="J6735" t="str">
            <v xml:space="preserve">2 </v>
          </cell>
          <cell r="K6735">
            <v>167</v>
          </cell>
          <cell r="L6735">
            <v>7.578E-2</v>
          </cell>
          <cell r="M6735">
            <v>-19</v>
          </cell>
          <cell r="N6735">
            <v>18</v>
          </cell>
          <cell r="O6735">
            <v>1</v>
          </cell>
          <cell r="P6735">
            <v>110.63800000000001</v>
          </cell>
          <cell r="Q6735">
            <v>113.887</v>
          </cell>
          <cell r="R6735">
            <v>113.887</v>
          </cell>
        </row>
        <row r="6736">
          <cell r="A6736" t="str">
            <v xml:space="preserve">пос.Лазурный </v>
          </cell>
          <cell r="B6736" t="str">
            <v xml:space="preserve">Лазур Октябрьская 1 сош N38 </v>
          </cell>
          <cell r="C6736" t="str">
            <v xml:space="preserve">Бюджет </v>
          </cell>
          <cell r="D6736">
            <v>2732.85</v>
          </cell>
          <cell r="E6736">
            <v>0</v>
          </cell>
          <cell r="F6736">
            <v>13000.54</v>
          </cell>
          <cell r="G6736">
            <v>0.35</v>
          </cell>
          <cell r="H6736">
            <v>1.19</v>
          </cell>
          <cell r="I6736">
            <v>4.5999999999999996</v>
          </cell>
          <cell r="J6736" t="str">
            <v xml:space="preserve"> </v>
          </cell>
          <cell r="K6736">
            <v>167</v>
          </cell>
          <cell r="L6736">
            <v>0.19966</v>
          </cell>
          <cell r="M6736">
            <v>-19</v>
          </cell>
          <cell r="N6736">
            <v>16</v>
          </cell>
          <cell r="O6736">
            <v>1</v>
          </cell>
          <cell r="P6736">
            <v>262.42899999999997</v>
          </cell>
          <cell r="Q6736">
            <v>0</v>
          </cell>
          <cell r="R6736">
            <v>262.42899999999997</v>
          </cell>
        </row>
        <row r="6737">
          <cell r="A6737" t="str">
            <v xml:space="preserve">пос.Лазурный </v>
          </cell>
          <cell r="B6737" t="str">
            <v xml:space="preserve">Октябрьская 11 </v>
          </cell>
          <cell r="C6737" t="str">
            <v xml:space="preserve">Жилзаказчик </v>
          </cell>
          <cell r="D6737">
            <v>596.29999999999995</v>
          </cell>
          <cell r="E6737">
            <v>2282</v>
          </cell>
          <cell r="F6737">
            <v>2280</v>
          </cell>
          <cell r="G6737">
            <v>0.52</v>
          </cell>
          <cell r="H6737">
            <v>1.19</v>
          </cell>
          <cell r="I6737">
            <v>4.5999999999999996</v>
          </cell>
          <cell r="J6737" t="str">
            <v xml:space="preserve">2 </v>
          </cell>
          <cell r="K6737">
            <v>167</v>
          </cell>
          <cell r="L6737">
            <v>5.5418999999999996E-2</v>
          </cell>
          <cell r="M6737">
            <v>-19</v>
          </cell>
          <cell r="N6737">
            <v>18</v>
          </cell>
          <cell r="O6737">
            <v>1</v>
          </cell>
          <cell r="P6737">
            <v>80.91</v>
          </cell>
          <cell r="Q6737">
            <v>79.11</v>
          </cell>
          <cell r="R6737">
            <v>79.11</v>
          </cell>
        </row>
        <row r="6738">
          <cell r="A6738" t="str">
            <v xml:space="preserve">пос.Лазурный </v>
          </cell>
          <cell r="B6738" t="str">
            <v xml:space="preserve">Октябрьская 11 кор 1 </v>
          </cell>
          <cell r="C6738" t="str">
            <v xml:space="preserve">Жилзаказчик </v>
          </cell>
          <cell r="D6738">
            <v>601.6</v>
          </cell>
          <cell r="E6738">
            <v>2574</v>
          </cell>
          <cell r="F6738">
            <v>2572</v>
          </cell>
          <cell r="G6738">
            <v>0.52</v>
          </cell>
          <cell r="H6738">
            <v>1.19</v>
          </cell>
          <cell r="I6738">
            <v>4.5999999999999996</v>
          </cell>
          <cell r="J6738" t="str">
            <v xml:space="preserve">2 </v>
          </cell>
          <cell r="K6738">
            <v>167</v>
          </cell>
          <cell r="L6738">
            <v>6.1681999999999994E-2</v>
          </cell>
          <cell r="M6738">
            <v>-19</v>
          </cell>
          <cell r="N6738">
            <v>18</v>
          </cell>
          <cell r="O6738">
            <v>1</v>
          </cell>
          <cell r="P6738">
            <v>90.052000000000007</v>
          </cell>
          <cell r="Q6738">
            <v>79.813000000000002</v>
          </cell>
          <cell r="R6738">
            <v>79.813000000000002</v>
          </cell>
        </row>
        <row r="6739">
          <cell r="A6739" t="str">
            <v xml:space="preserve">пос.Лазурный </v>
          </cell>
          <cell r="B6739" t="str">
            <v xml:space="preserve">Октябрьская 11 кор 2 </v>
          </cell>
          <cell r="C6739" t="str">
            <v xml:space="preserve">Жилзаказчик </v>
          </cell>
          <cell r="D6739">
            <v>600.29999999999995</v>
          </cell>
          <cell r="E6739">
            <v>2574</v>
          </cell>
          <cell r="F6739">
            <v>2572</v>
          </cell>
          <cell r="G6739">
            <v>0.52</v>
          </cell>
          <cell r="H6739">
            <v>1.19</v>
          </cell>
          <cell r="I6739">
            <v>4.5999999999999996</v>
          </cell>
          <cell r="J6739" t="str">
            <v xml:space="preserve">2 </v>
          </cell>
          <cell r="K6739">
            <v>167</v>
          </cell>
          <cell r="L6739">
            <v>6.1681999999999994E-2</v>
          </cell>
          <cell r="M6739">
            <v>-19</v>
          </cell>
          <cell r="N6739">
            <v>18</v>
          </cell>
          <cell r="O6739">
            <v>1</v>
          </cell>
          <cell r="P6739">
            <v>90.052000000000007</v>
          </cell>
          <cell r="Q6739">
            <v>79.641999999999996</v>
          </cell>
          <cell r="R6739">
            <v>79.641999999999996</v>
          </cell>
        </row>
        <row r="6740">
          <cell r="A6740" t="str">
            <v xml:space="preserve">пос.Лазурный </v>
          </cell>
          <cell r="B6740" t="str">
            <v xml:space="preserve">Октябрьская 11 кор б </v>
          </cell>
          <cell r="C6740" t="str">
            <v xml:space="preserve">Жилзаказчик </v>
          </cell>
          <cell r="D6740">
            <v>386</v>
          </cell>
          <cell r="E6740">
            <v>1607</v>
          </cell>
          <cell r="F6740">
            <v>1605</v>
          </cell>
          <cell r="G6740">
            <v>0.56000000000000005</v>
          </cell>
          <cell r="H6740">
            <v>1.19</v>
          </cell>
          <cell r="I6740">
            <v>4.5999999999999996</v>
          </cell>
          <cell r="J6740" t="str">
            <v xml:space="preserve">2 </v>
          </cell>
          <cell r="K6740">
            <v>167</v>
          </cell>
          <cell r="L6740">
            <v>4.1654999999999998E-2</v>
          </cell>
          <cell r="M6740">
            <v>-19</v>
          </cell>
          <cell r="N6740">
            <v>18</v>
          </cell>
          <cell r="O6740">
            <v>1</v>
          </cell>
          <cell r="P6740">
            <v>60.817</v>
          </cell>
          <cell r="Q6740">
            <v>51.210999999999999</v>
          </cell>
          <cell r="R6740">
            <v>51.210999999999999</v>
          </cell>
        </row>
        <row r="6741">
          <cell r="A6741" t="str">
            <v xml:space="preserve">пос.Лазурный </v>
          </cell>
          <cell r="B6741" t="str">
            <v xml:space="preserve">Октябрьская 12 </v>
          </cell>
          <cell r="C6741" t="str">
            <v xml:space="preserve">Жилзаказчик </v>
          </cell>
          <cell r="D6741">
            <v>247.7</v>
          </cell>
          <cell r="E6741">
            <v>948</v>
          </cell>
          <cell r="F6741">
            <v>946</v>
          </cell>
          <cell r="G6741">
            <v>0.66</v>
          </cell>
          <cell r="H6741">
            <v>1.19</v>
          </cell>
          <cell r="I6741">
            <v>4.5999999999999996</v>
          </cell>
          <cell r="J6741" t="str">
            <v xml:space="preserve">2 </v>
          </cell>
          <cell r="K6741">
            <v>167</v>
          </cell>
          <cell r="L6741">
            <v>2.8760000000000001E-2</v>
          </cell>
          <cell r="M6741">
            <v>-19</v>
          </cell>
          <cell r="N6741">
            <v>18</v>
          </cell>
          <cell r="O6741">
            <v>1</v>
          </cell>
          <cell r="P6741">
            <v>41.988999999999997</v>
          </cell>
          <cell r="Q6741">
            <v>32.863999999999997</v>
          </cell>
          <cell r="R6741">
            <v>32.863999999999997</v>
          </cell>
        </row>
        <row r="6742">
          <cell r="A6742" t="str">
            <v xml:space="preserve">пос.Лазурный </v>
          </cell>
          <cell r="B6742" t="str">
            <v xml:space="preserve">Октябрьская 14 </v>
          </cell>
          <cell r="C6742" t="str">
            <v xml:space="preserve">Жилзаказчик </v>
          </cell>
          <cell r="D6742">
            <v>206.5</v>
          </cell>
          <cell r="E6742">
            <v>954</v>
          </cell>
          <cell r="F6742">
            <v>952</v>
          </cell>
          <cell r="G6742">
            <v>0.65</v>
          </cell>
          <cell r="H6742">
            <v>1.19</v>
          </cell>
          <cell r="I6742">
            <v>4.5999999999999996</v>
          </cell>
          <cell r="J6742" t="str">
            <v xml:space="preserve">2 </v>
          </cell>
          <cell r="K6742">
            <v>167</v>
          </cell>
          <cell r="L6742">
            <v>2.8915999999999997E-2</v>
          </cell>
          <cell r="M6742">
            <v>-19</v>
          </cell>
          <cell r="N6742">
            <v>18</v>
          </cell>
          <cell r="O6742">
            <v>1</v>
          </cell>
          <cell r="P6742">
            <v>42.216999999999999</v>
          </cell>
          <cell r="Q6742">
            <v>27.396000000000001</v>
          </cell>
          <cell r="R6742">
            <v>27.396000000000001</v>
          </cell>
        </row>
        <row r="6743">
          <cell r="A6743" t="str">
            <v xml:space="preserve">пос.Лазурный </v>
          </cell>
          <cell r="B6743" t="str">
            <v xml:space="preserve">Октябрьская 15 </v>
          </cell>
          <cell r="C6743" t="str">
            <v xml:space="preserve">Жилзаказчик </v>
          </cell>
          <cell r="D6743">
            <v>594</v>
          </cell>
          <cell r="E6743">
            <v>2182</v>
          </cell>
          <cell r="F6743">
            <v>2180</v>
          </cell>
          <cell r="G6743">
            <v>0.53</v>
          </cell>
          <cell r="H6743">
            <v>1.19</v>
          </cell>
          <cell r="I6743">
            <v>4.5999999999999996</v>
          </cell>
          <cell r="J6743" t="str">
            <v xml:space="preserve">2 </v>
          </cell>
          <cell r="K6743">
            <v>167</v>
          </cell>
          <cell r="L6743">
            <v>5.3231000000000001E-2</v>
          </cell>
          <cell r="M6743">
            <v>-19</v>
          </cell>
          <cell r="N6743">
            <v>18</v>
          </cell>
          <cell r="O6743">
            <v>1</v>
          </cell>
          <cell r="P6743">
            <v>77.715999999999994</v>
          </cell>
          <cell r="Q6743">
            <v>78.805999999999997</v>
          </cell>
          <cell r="R6743">
            <v>78.805999999999997</v>
          </cell>
        </row>
        <row r="6744">
          <cell r="A6744" t="str">
            <v xml:space="preserve">пос.Лазурный </v>
          </cell>
          <cell r="B6744" t="str">
            <v xml:space="preserve">Октябрьская 15 кор 1 </v>
          </cell>
          <cell r="C6744" t="str">
            <v xml:space="preserve">Жилзаказчик </v>
          </cell>
          <cell r="D6744">
            <v>597</v>
          </cell>
          <cell r="E6744">
            <v>2179</v>
          </cell>
          <cell r="F6744">
            <v>2177</v>
          </cell>
          <cell r="G6744">
            <v>0.53</v>
          </cell>
          <cell r="H6744">
            <v>1.19</v>
          </cell>
          <cell r="I6744">
            <v>4.5999999999999996</v>
          </cell>
          <cell r="J6744" t="str">
            <v xml:space="preserve">2 </v>
          </cell>
          <cell r="K6744">
            <v>167</v>
          </cell>
          <cell r="L6744">
            <v>5.3157999999999997E-2</v>
          </cell>
          <cell r="M6744">
            <v>-19</v>
          </cell>
          <cell r="N6744">
            <v>18</v>
          </cell>
          <cell r="O6744">
            <v>1</v>
          </cell>
          <cell r="P6744">
            <v>77.61</v>
          </cell>
          <cell r="Q6744">
            <v>79.204999999999998</v>
          </cell>
          <cell r="R6744">
            <v>79.204999999999998</v>
          </cell>
        </row>
        <row r="6745">
          <cell r="A6745" t="str">
            <v xml:space="preserve">пос.Лазурный </v>
          </cell>
          <cell r="B6745" t="str">
            <v xml:space="preserve">Октябрьская 17 </v>
          </cell>
          <cell r="C6745" t="str">
            <v xml:space="preserve">Жилзаказчик </v>
          </cell>
          <cell r="D6745">
            <v>603.4</v>
          </cell>
          <cell r="E6745">
            <v>2282</v>
          </cell>
          <cell r="F6745">
            <v>2280</v>
          </cell>
          <cell r="G6745">
            <v>0.52</v>
          </cell>
          <cell r="H6745">
            <v>1.19</v>
          </cell>
          <cell r="I6745">
            <v>4.5999999999999996</v>
          </cell>
          <cell r="J6745" t="str">
            <v xml:space="preserve">2 </v>
          </cell>
          <cell r="K6745">
            <v>167</v>
          </cell>
          <cell r="L6745">
            <v>5.5461999999999997E-2</v>
          </cell>
          <cell r="M6745">
            <v>-19</v>
          </cell>
          <cell r="N6745">
            <v>18</v>
          </cell>
          <cell r="O6745">
            <v>1</v>
          </cell>
          <cell r="P6745">
            <v>80.972999999999999</v>
          </cell>
          <cell r="Q6745">
            <v>80.055999999999997</v>
          </cell>
          <cell r="R6745">
            <v>80.055999999999997</v>
          </cell>
        </row>
        <row r="6746">
          <cell r="A6746" t="str">
            <v xml:space="preserve">пос.Лазурный </v>
          </cell>
          <cell r="B6746" t="str">
            <v xml:space="preserve">Октябрьская 17 кор 1 </v>
          </cell>
          <cell r="C6746" t="str">
            <v xml:space="preserve">Жилзаказчик </v>
          </cell>
          <cell r="D6746">
            <v>595.1</v>
          </cell>
          <cell r="E6746">
            <v>2300</v>
          </cell>
          <cell r="F6746">
            <v>2298</v>
          </cell>
          <cell r="G6746">
            <v>0.52</v>
          </cell>
          <cell r="H6746">
            <v>1.19</v>
          </cell>
          <cell r="I6746">
            <v>4.5999999999999996</v>
          </cell>
          <cell r="J6746" t="str">
            <v xml:space="preserve">2 </v>
          </cell>
          <cell r="K6746">
            <v>167</v>
          </cell>
          <cell r="L6746">
            <v>5.5856999999999997E-2</v>
          </cell>
          <cell r="M6746">
            <v>-19</v>
          </cell>
          <cell r="N6746">
            <v>18</v>
          </cell>
          <cell r="O6746">
            <v>1</v>
          </cell>
          <cell r="P6746">
            <v>81.55</v>
          </cell>
          <cell r="Q6746">
            <v>78.950999999999993</v>
          </cell>
          <cell r="R6746">
            <v>78.950999999999993</v>
          </cell>
        </row>
        <row r="6747">
          <cell r="A6747" t="str">
            <v xml:space="preserve">пос.Лазурный </v>
          </cell>
          <cell r="B6747" t="str">
            <v xml:space="preserve">Октябрьская 19 </v>
          </cell>
          <cell r="C6747" t="str">
            <v xml:space="preserve">Жилзаказчик </v>
          </cell>
          <cell r="D6747">
            <v>577.6</v>
          </cell>
          <cell r="E6747">
            <v>2300</v>
          </cell>
          <cell r="F6747">
            <v>2298</v>
          </cell>
          <cell r="G6747">
            <v>0.52</v>
          </cell>
          <cell r="H6747">
            <v>1.19</v>
          </cell>
          <cell r="I6747">
            <v>4.5999999999999996</v>
          </cell>
          <cell r="J6747" t="str">
            <v xml:space="preserve">2 </v>
          </cell>
          <cell r="K6747">
            <v>167</v>
          </cell>
          <cell r="L6747">
            <v>5.5856999999999997E-2</v>
          </cell>
          <cell r="M6747">
            <v>-19</v>
          </cell>
          <cell r="N6747">
            <v>18</v>
          </cell>
          <cell r="O6747">
            <v>1</v>
          </cell>
          <cell r="P6747">
            <v>81.55</v>
          </cell>
          <cell r="Q6747">
            <v>76.629000000000005</v>
          </cell>
          <cell r="R6747">
            <v>76.629000000000005</v>
          </cell>
        </row>
        <row r="6748">
          <cell r="A6748" t="str">
            <v xml:space="preserve">пос.Лазурный </v>
          </cell>
          <cell r="B6748" t="str">
            <v xml:space="preserve">Октябрьская 21 </v>
          </cell>
          <cell r="C6748" t="str">
            <v xml:space="preserve">Жилзаказчик </v>
          </cell>
          <cell r="D6748">
            <v>599.4</v>
          </cell>
          <cell r="E6748">
            <v>2315</v>
          </cell>
          <cell r="F6748">
            <v>2313</v>
          </cell>
          <cell r="G6748">
            <v>0.52</v>
          </cell>
          <cell r="H6748">
            <v>1.19</v>
          </cell>
          <cell r="I6748">
            <v>4.5999999999999996</v>
          </cell>
          <cell r="J6748" t="str">
            <v xml:space="preserve">2 </v>
          </cell>
          <cell r="K6748">
            <v>167</v>
          </cell>
          <cell r="L6748">
            <v>5.6188999999999996E-2</v>
          </cell>
          <cell r="M6748">
            <v>-19</v>
          </cell>
          <cell r="N6748">
            <v>18</v>
          </cell>
          <cell r="O6748">
            <v>1</v>
          </cell>
          <cell r="P6748">
            <v>82.033000000000001</v>
          </cell>
          <cell r="Q6748">
            <v>79.525000000000006</v>
          </cell>
          <cell r="R6748">
            <v>79.525000000000006</v>
          </cell>
        </row>
        <row r="6749">
          <cell r="A6749" t="str">
            <v xml:space="preserve">пос.Лазурный </v>
          </cell>
          <cell r="B6749" t="str">
            <v xml:space="preserve">Октябрьская 21 кор 1 </v>
          </cell>
          <cell r="C6749" t="str">
            <v xml:space="preserve">Жилзаказчик </v>
          </cell>
          <cell r="D6749">
            <v>601</v>
          </cell>
          <cell r="E6749">
            <v>2315</v>
          </cell>
          <cell r="F6749">
            <v>2313</v>
          </cell>
          <cell r="G6749">
            <v>0.52</v>
          </cell>
          <cell r="H6749">
            <v>1.19</v>
          </cell>
          <cell r="I6749">
            <v>4.5999999999999996</v>
          </cell>
          <cell r="J6749" t="str">
            <v xml:space="preserve">2 </v>
          </cell>
          <cell r="K6749">
            <v>167</v>
          </cell>
          <cell r="L6749">
            <v>5.6188999999999996E-2</v>
          </cell>
          <cell r="M6749">
            <v>-19</v>
          </cell>
          <cell r="N6749">
            <v>18</v>
          </cell>
          <cell r="O6749">
            <v>1</v>
          </cell>
          <cell r="P6749">
            <v>82.033000000000001</v>
          </cell>
          <cell r="Q6749">
            <v>79.734999999999999</v>
          </cell>
          <cell r="R6749">
            <v>79.734999999999999</v>
          </cell>
        </row>
        <row r="6750">
          <cell r="A6750" t="str">
            <v xml:space="preserve">пос.Лазурный </v>
          </cell>
          <cell r="B6750" t="str">
            <v xml:space="preserve">Октябрьская 23 </v>
          </cell>
          <cell r="C6750" t="str">
            <v xml:space="preserve">Жилзаказчик </v>
          </cell>
          <cell r="D6750">
            <v>613.29999999999995</v>
          </cell>
          <cell r="E6750">
            <v>2282</v>
          </cell>
          <cell r="F6750">
            <v>2280</v>
          </cell>
          <cell r="G6750">
            <v>0.52</v>
          </cell>
          <cell r="H6750">
            <v>1.19</v>
          </cell>
          <cell r="I6750">
            <v>4.5999999999999996</v>
          </cell>
          <cell r="J6750" t="str">
            <v xml:space="preserve">2 </v>
          </cell>
          <cell r="K6750">
            <v>167</v>
          </cell>
          <cell r="L6750">
            <v>5.5461999999999997E-2</v>
          </cell>
          <cell r="M6750">
            <v>-19</v>
          </cell>
          <cell r="N6750">
            <v>18</v>
          </cell>
          <cell r="O6750">
            <v>1</v>
          </cell>
          <cell r="P6750">
            <v>80.972999999999999</v>
          </cell>
          <cell r="Q6750">
            <v>81.366</v>
          </cell>
          <cell r="R6750">
            <v>81.366</v>
          </cell>
        </row>
        <row r="6751">
          <cell r="A6751" t="str">
            <v xml:space="preserve">пос.Лазурный </v>
          </cell>
          <cell r="B6751" t="str">
            <v xml:space="preserve">Октябрьская 25 </v>
          </cell>
          <cell r="C6751" t="str">
            <v xml:space="preserve">Жилзаказчик </v>
          </cell>
          <cell r="D6751">
            <v>595.4</v>
          </cell>
          <cell r="E6751">
            <v>2282</v>
          </cell>
          <cell r="F6751">
            <v>2280</v>
          </cell>
          <cell r="G6751">
            <v>0.52</v>
          </cell>
          <cell r="H6751">
            <v>1.19</v>
          </cell>
          <cell r="I6751">
            <v>4.5999999999999996</v>
          </cell>
          <cell r="J6751" t="str">
            <v xml:space="preserve">2 </v>
          </cell>
          <cell r="K6751">
            <v>167</v>
          </cell>
          <cell r="L6751">
            <v>5.5461999999999997E-2</v>
          </cell>
          <cell r="M6751">
            <v>-19</v>
          </cell>
          <cell r="N6751">
            <v>18</v>
          </cell>
          <cell r="O6751">
            <v>1</v>
          </cell>
          <cell r="P6751">
            <v>80.972999999999999</v>
          </cell>
          <cell r="Q6751">
            <v>78.995000000000005</v>
          </cell>
          <cell r="R6751">
            <v>78.995000000000005</v>
          </cell>
        </row>
        <row r="6752">
          <cell r="A6752" t="str">
            <v xml:space="preserve">пос.Лазурный </v>
          </cell>
          <cell r="B6752" t="str">
            <v xml:space="preserve">Октябрьская 27 </v>
          </cell>
          <cell r="C6752" t="str">
            <v xml:space="preserve">Жилзаказчик </v>
          </cell>
          <cell r="D6752">
            <v>575.1</v>
          </cell>
          <cell r="E6752">
            <v>2282</v>
          </cell>
          <cell r="F6752">
            <v>2280</v>
          </cell>
          <cell r="G6752">
            <v>0.52</v>
          </cell>
          <cell r="H6752">
            <v>1.19</v>
          </cell>
          <cell r="I6752">
            <v>4.5999999999999996</v>
          </cell>
          <cell r="J6752" t="str">
            <v xml:space="preserve">2 </v>
          </cell>
          <cell r="K6752">
            <v>167</v>
          </cell>
          <cell r="L6752">
            <v>5.5461999999999997E-2</v>
          </cell>
          <cell r="M6752">
            <v>-19</v>
          </cell>
          <cell r="N6752">
            <v>18</v>
          </cell>
          <cell r="O6752">
            <v>1</v>
          </cell>
          <cell r="P6752">
            <v>80.972999999999999</v>
          </cell>
          <cell r="Q6752">
            <v>76.296999999999997</v>
          </cell>
          <cell r="R6752">
            <v>76.296999999999997</v>
          </cell>
        </row>
        <row r="6753">
          <cell r="A6753" t="str">
            <v xml:space="preserve">пос.Лазурный </v>
          </cell>
          <cell r="B6753" t="str">
            <v xml:space="preserve">Октябрьская 29 </v>
          </cell>
          <cell r="C6753" t="str">
            <v xml:space="preserve">Жилзаказчик </v>
          </cell>
          <cell r="D6753">
            <v>600</v>
          </cell>
          <cell r="E6753">
            <v>2264</v>
          </cell>
          <cell r="F6753">
            <v>2262</v>
          </cell>
          <cell r="G6753">
            <v>0.52</v>
          </cell>
          <cell r="H6753">
            <v>1.19</v>
          </cell>
          <cell r="I6753">
            <v>4.5999999999999996</v>
          </cell>
          <cell r="J6753" t="str">
            <v xml:space="preserve">2 </v>
          </cell>
          <cell r="K6753">
            <v>167</v>
          </cell>
          <cell r="L6753">
            <v>5.5065999999999997E-2</v>
          </cell>
          <cell r="M6753">
            <v>-19</v>
          </cell>
          <cell r="N6753">
            <v>18</v>
          </cell>
          <cell r="O6753">
            <v>1</v>
          </cell>
          <cell r="P6753">
            <v>80.394999999999996</v>
          </cell>
          <cell r="Q6753">
            <v>79.602999999999994</v>
          </cell>
          <cell r="R6753">
            <v>79.602999999999994</v>
          </cell>
        </row>
        <row r="6754">
          <cell r="A6754" t="str">
            <v xml:space="preserve">пос.Лазурный </v>
          </cell>
          <cell r="B6754" t="str">
            <v xml:space="preserve">Октябрьская 3 </v>
          </cell>
          <cell r="C6754" t="str">
            <v xml:space="preserve">Жилзаказчик </v>
          </cell>
          <cell r="D6754">
            <v>381.8</v>
          </cell>
          <cell r="E6754">
            <v>1606</v>
          </cell>
          <cell r="F6754">
            <v>1604</v>
          </cell>
          <cell r="G6754">
            <v>0.56000000000000005</v>
          </cell>
          <cell r="H6754">
            <v>1.19</v>
          </cell>
          <cell r="I6754">
            <v>4.5999999999999996</v>
          </cell>
          <cell r="J6754" t="str">
            <v xml:space="preserve">2 </v>
          </cell>
          <cell r="K6754">
            <v>167</v>
          </cell>
          <cell r="L6754">
            <v>4.1666999999999996E-2</v>
          </cell>
          <cell r="M6754">
            <v>-19</v>
          </cell>
          <cell r="N6754">
            <v>18</v>
          </cell>
          <cell r="O6754">
            <v>1</v>
          </cell>
          <cell r="P6754">
            <v>60.832000000000001</v>
          </cell>
          <cell r="Q6754">
            <v>50.652999999999999</v>
          </cell>
          <cell r="R6754">
            <v>50.652999999999999</v>
          </cell>
        </row>
        <row r="6755">
          <cell r="A6755" t="str">
            <v xml:space="preserve">пос.Лазурный </v>
          </cell>
          <cell r="B6755" t="str">
            <v xml:space="preserve">Октябрьская 31 </v>
          </cell>
          <cell r="C6755" t="str">
            <v xml:space="preserve">Жилзаказчик </v>
          </cell>
          <cell r="D6755">
            <v>623.20000000000005</v>
          </cell>
          <cell r="E6755">
            <v>2260</v>
          </cell>
          <cell r="F6755">
            <v>2258</v>
          </cell>
          <cell r="G6755">
            <v>0.53</v>
          </cell>
          <cell r="H6755">
            <v>1.19</v>
          </cell>
          <cell r="I6755">
            <v>4.5999999999999996</v>
          </cell>
          <cell r="J6755" t="str">
            <v xml:space="preserve">2 </v>
          </cell>
          <cell r="K6755">
            <v>167</v>
          </cell>
          <cell r="L6755">
            <v>5.4988999999999996E-2</v>
          </cell>
          <cell r="M6755">
            <v>-19</v>
          </cell>
          <cell r="N6755">
            <v>18</v>
          </cell>
          <cell r="O6755">
            <v>1</v>
          </cell>
          <cell r="P6755">
            <v>80.284999999999997</v>
          </cell>
          <cell r="Q6755">
            <v>82.680999999999997</v>
          </cell>
          <cell r="R6755">
            <v>82.680999999999997</v>
          </cell>
        </row>
        <row r="6756">
          <cell r="A6756" t="str">
            <v xml:space="preserve">пос.Лазурный </v>
          </cell>
          <cell r="B6756" t="str">
            <v xml:space="preserve">Октябрьская 4 </v>
          </cell>
          <cell r="C6756" t="str">
            <v xml:space="preserve">Жилзаказчик </v>
          </cell>
          <cell r="D6756">
            <v>415.5</v>
          </cell>
          <cell r="E6756">
            <v>1711</v>
          </cell>
          <cell r="F6756">
            <v>1709</v>
          </cell>
          <cell r="G6756">
            <v>0.55000000000000004</v>
          </cell>
          <cell r="H6756">
            <v>1.19</v>
          </cell>
          <cell r="I6756">
            <v>4.5999999999999996</v>
          </cell>
          <cell r="J6756" t="str">
            <v xml:space="preserve">2 </v>
          </cell>
          <cell r="K6756">
            <v>167</v>
          </cell>
          <cell r="L6756">
            <v>4.3553999999999995E-2</v>
          </cell>
          <cell r="M6756">
            <v>-19</v>
          </cell>
          <cell r="N6756">
            <v>18</v>
          </cell>
          <cell r="O6756">
            <v>1</v>
          </cell>
          <cell r="P6756">
            <v>63.588000000000001</v>
          </cell>
          <cell r="Q6756">
            <v>55.124000000000002</v>
          </cell>
          <cell r="R6756">
            <v>55.124000000000002</v>
          </cell>
        </row>
        <row r="6757">
          <cell r="A6757" t="str">
            <v xml:space="preserve">пос.Лазурный </v>
          </cell>
          <cell r="B6757" t="str">
            <v xml:space="preserve">Октябрьская 5 </v>
          </cell>
          <cell r="C6757" t="str">
            <v xml:space="preserve">Жилзаказчик </v>
          </cell>
          <cell r="D6757">
            <v>383.2</v>
          </cell>
          <cell r="E6757">
            <v>1606</v>
          </cell>
          <cell r="F6757">
            <v>1604</v>
          </cell>
          <cell r="G6757">
            <v>0.56000000000000005</v>
          </cell>
          <cell r="H6757">
            <v>1.19</v>
          </cell>
          <cell r="I6757">
            <v>4.5999999999999996</v>
          </cell>
          <cell r="J6757" t="str">
            <v xml:space="preserve">2 </v>
          </cell>
          <cell r="K6757">
            <v>167</v>
          </cell>
          <cell r="L6757">
            <v>4.1637E-2</v>
          </cell>
          <cell r="M6757">
            <v>-19</v>
          </cell>
          <cell r="N6757">
            <v>18</v>
          </cell>
          <cell r="O6757">
            <v>1</v>
          </cell>
          <cell r="P6757">
            <v>60.789000000000001</v>
          </cell>
          <cell r="Q6757">
            <v>50.84</v>
          </cell>
          <cell r="R6757">
            <v>50.84</v>
          </cell>
        </row>
        <row r="6758">
          <cell r="A6758" t="str">
            <v xml:space="preserve">пос.Лазурный </v>
          </cell>
          <cell r="B6758" t="str">
            <v xml:space="preserve">Октябрьская 7 </v>
          </cell>
          <cell r="C6758" t="str">
            <v xml:space="preserve">Жилзаказчик </v>
          </cell>
          <cell r="D6758">
            <v>382.8</v>
          </cell>
          <cell r="E6758">
            <v>1623</v>
          </cell>
          <cell r="F6758">
            <v>1621</v>
          </cell>
          <cell r="G6758">
            <v>0.56000000000000005</v>
          </cell>
          <cell r="H6758">
            <v>1.19</v>
          </cell>
          <cell r="I6758">
            <v>4.5999999999999996</v>
          </cell>
          <cell r="J6758" t="str">
            <v xml:space="preserve">2 </v>
          </cell>
          <cell r="K6758">
            <v>167</v>
          </cell>
          <cell r="L6758">
            <v>4.1950000000000001E-2</v>
          </cell>
          <cell r="M6758">
            <v>-19</v>
          </cell>
          <cell r="N6758">
            <v>18</v>
          </cell>
          <cell r="O6758">
            <v>1</v>
          </cell>
          <cell r="P6758">
            <v>61.246000000000002</v>
          </cell>
          <cell r="Q6758">
            <v>50.786000000000001</v>
          </cell>
          <cell r="R6758">
            <v>50.786000000000001</v>
          </cell>
        </row>
        <row r="6759">
          <cell r="A6759" t="str">
            <v xml:space="preserve">пос.Лазурный </v>
          </cell>
          <cell r="B6759" t="str">
            <v xml:space="preserve">Октябрьская 9 </v>
          </cell>
          <cell r="C6759" t="str">
            <v xml:space="preserve">Жилзаказчик </v>
          </cell>
          <cell r="D6759">
            <v>384</v>
          </cell>
          <cell r="E6759">
            <v>1610</v>
          </cell>
          <cell r="F6759">
            <v>1608</v>
          </cell>
          <cell r="G6759">
            <v>0.56000000000000005</v>
          </cell>
          <cell r="H6759">
            <v>1.19</v>
          </cell>
          <cell r="I6759">
            <v>4.5999999999999996</v>
          </cell>
          <cell r="J6759" t="str">
            <v xml:space="preserve">2 </v>
          </cell>
          <cell r="K6759">
            <v>167</v>
          </cell>
          <cell r="L6759">
            <v>4.1710999999999998E-2</v>
          </cell>
          <cell r="M6759">
            <v>-19</v>
          </cell>
          <cell r="N6759">
            <v>18</v>
          </cell>
          <cell r="O6759">
            <v>1</v>
          </cell>
          <cell r="P6759">
            <v>60.896999999999998</v>
          </cell>
          <cell r="Q6759">
            <v>50.945</v>
          </cell>
          <cell r="R6759">
            <v>50.945</v>
          </cell>
        </row>
        <row r="6760">
          <cell r="A6760" t="str">
            <v xml:space="preserve">пос.Лазурный </v>
          </cell>
          <cell r="B6760" t="str">
            <v xml:space="preserve">Октябрьская 9 кор 1 </v>
          </cell>
          <cell r="C6760" t="str">
            <v xml:space="preserve">Жилзаказчик </v>
          </cell>
          <cell r="D6760">
            <v>600.79999999999995</v>
          </cell>
          <cell r="E6760">
            <v>2574</v>
          </cell>
          <cell r="F6760">
            <v>2572</v>
          </cell>
          <cell r="G6760">
            <v>0.52</v>
          </cell>
          <cell r="H6760">
            <v>1.19</v>
          </cell>
          <cell r="I6760">
            <v>4.5999999999999996</v>
          </cell>
          <cell r="J6760" t="str">
            <v xml:space="preserve">2 </v>
          </cell>
          <cell r="K6760">
            <v>167</v>
          </cell>
          <cell r="L6760">
            <v>6.1681999999999994E-2</v>
          </cell>
          <cell r="M6760">
            <v>-19</v>
          </cell>
          <cell r="N6760">
            <v>18</v>
          </cell>
          <cell r="O6760">
            <v>1</v>
          </cell>
          <cell r="P6760">
            <v>90.052000000000007</v>
          </cell>
          <cell r="Q6760">
            <v>79.707999999999998</v>
          </cell>
          <cell r="R6760">
            <v>79.707999999999998</v>
          </cell>
        </row>
        <row r="6761">
          <cell r="A6761" t="str">
            <v xml:space="preserve">Итого по котельной </v>
          </cell>
          <cell r="B6761" t="str">
            <v xml:space="preserve">собственное ---------------------------- </v>
          </cell>
          <cell r="C6761" t="str">
            <v xml:space="preserve">По всем группам </v>
          </cell>
          <cell r="D6761">
            <v>25857.269999999997</v>
          </cell>
          <cell r="E6761">
            <v>65822</v>
          </cell>
          <cell r="F6761">
            <v>109794.651</v>
          </cell>
          <cell r="L6761">
            <v>2.2761449999999996</v>
          </cell>
          <cell r="P6761">
            <v>3266.2529999999997</v>
          </cell>
          <cell r="Q6761">
            <v>2147.2270000000003</v>
          </cell>
          <cell r="R6761">
            <v>3079.1530000000002</v>
          </cell>
        </row>
        <row r="6762">
          <cell r="A6762" t="str">
            <v xml:space="preserve"> </v>
          </cell>
          <cell r="B6762" t="str">
            <v xml:space="preserve"> </v>
          </cell>
          <cell r="C6762" t="str">
            <v xml:space="preserve">Бюджет </v>
          </cell>
          <cell r="D6762">
            <v>4165.08</v>
          </cell>
          <cell r="E6762">
            <v>0</v>
          </cell>
          <cell r="F6762">
            <v>19192.38</v>
          </cell>
          <cell r="L6762">
            <v>0.313967</v>
          </cell>
          <cell r="P6762">
            <v>444.25199999999995</v>
          </cell>
          <cell r="Q6762">
            <v>0</v>
          </cell>
          <cell r="R6762">
            <v>444.25199999999995</v>
          </cell>
        </row>
        <row r="6763">
          <cell r="A6763" t="str">
            <v xml:space="preserve"> </v>
          </cell>
          <cell r="B6763" t="str">
            <v xml:space="preserve"> </v>
          </cell>
          <cell r="C6763" t="str">
            <v xml:space="preserve">"Население" в т.ч. "Жилзаказчик" </v>
          </cell>
          <cell r="D6763">
            <v>16184.599999999999</v>
          </cell>
          <cell r="E6763">
            <v>65822</v>
          </cell>
          <cell r="F6763">
            <v>65095.399000000005</v>
          </cell>
          <cell r="L6763">
            <v>1.5988819999999999</v>
          </cell>
          <cell r="P6763">
            <v>2334.3269999999998</v>
          </cell>
          <cell r="Q6763">
            <v>2147.2270000000003</v>
          </cell>
          <cell r="R6763">
            <v>2147.2270000000003</v>
          </cell>
        </row>
        <row r="6764">
          <cell r="A6764" t="str">
            <v xml:space="preserve"> </v>
          </cell>
          <cell r="B6764" t="str">
            <v xml:space="preserve"> </v>
          </cell>
          <cell r="C6764" t="str">
            <v xml:space="preserve">Жилзаказчик </v>
          </cell>
          <cell r="D6764">
            <v>12360.999999999998</v>
          </cell>
          <cell r="E6764">
            <v>48912</v>
          </cell>
          <cell r="F6764">
            <v>48864</v>
          </cell>
          <cell r="L6764">
            <v>1.212699</v>
          </cell>
          <cell r="P6764">
            <v>1770.5049999999999</v>
          </cell>
          <cell r="Q6764">
            <v>1639.9410000000003</v>
          </cell>
          <cell r="R6764">
            <v>1639.9410000000003</v>
          </cell>
        </row>
        <row r="6765">
          <cell r="A6765" t="str">
            <v xml:space="preserve"> </v>
          </cell>
          <cell r="B6765" t="str">
            <v xml:space="preserve"> </v>
          </cell>
          <cell r="C6765" t="str">
            <v xml:space="preserve">Прочие </v>
          </cell>
          <cell r="D6765">
            <v>5507.59</v>
          </cell>
          <cell r="E6765">
            <v>0</v>
          </cell>
          <cell r="F6765">
            <v>25506.871999999999</v>
          </cell>
          <cell r="L6765">
            <v>0.36329600000000001</v>
          </cell>
          <cell r="P6765">
            <v>487.67400000000004</v>
          </cell>
          <cell r="Q6765">
            <v>0</v>
          </cell>
          <cell r="R6765">
            <v>487.67400000000004</v>
          </cell>
        </row>
        <row r="6766">
          <cell r="A6766" t="str">
            <v>Тепловые потери в наружных сетях потребителей</v>
          </cell>
        </row>
        <row r="6767">
          <cell r="A6767" t="str">
            <v xml:space="preserve">ст.Елиз П/О 82 </v>
          </cell>
          <cell r="B6767" t="str">
            <v xml:space="preserve">ОСК-2 Деревообраб.цех </v>
          </cell>
          <cell r="C6767" t="str">
            <v xml:space="preserve">Прочие </v>
          </cell>
          <cell r="D6767">
            <v>253.22</v>
          </cell>
          <cell r="E6767">
            <v>980</v>
          </cell>
          <cell r="F6767">
            <v>1139.48</v>
          </cell>
          <cell r="G6767">
            <v>0.60000000000000009</v>
          </cell>
          <cell r="H6767">
            <v>1.19</v>
          </cell>
          <cell r="I6767">
            <v>4.5999999999999996</v>
          </cell>
          <cell r="J6767" t="str">
            <v xml:space="preserve"> </v>
          </cell>
          <cell r="K6767">
            <v>167</v>
          </cell>
          <cell r="L6767">
            <v>0.03</v>
          </cell>
          <cell r="M6767">
            <v>-19</v>
          </cell>
          <cell r="N6767">
            <v>16</v>
          </cell>
          <cell r="O6767">
            <v>1</v>
          </cell>
          <cell r="P6767">
            <v>39.432000000000002</v>
          </cell>
          <cell r="Q6767">
            <v>0</v>
          </cell>
          <cell r="R6767">
            <v>39.432000000000002</v>
          </cell>
        </row>
        <row r="6768">
          <cell r="A6768" t="str">
            <v xml:space="preserve">ст.Елиз П/О 82 </v>
          </cell>
          <cell r="B6768" t="str">
            <v xml:space="preserve">Очистные сооружения-2 </v>
          </cell>
          <cell r="C6768" t="str">
            <v xml:space="preserve">Прочие </v>
          </cell>
          <cell r="D6768">
            <v>678.75</v>
          </cell>
          <cell r="E6768">
            <v>2652</v>
          </cell>
          <cell r="F6768">
            <v>3054.38</v>
          </cell>
          <cell r="G6768">
            <v>0.43</v>
          </cell>
          <cell r="H6768">
            <v>1.19</v>
          </cell>
          <cell r="I6768">
            <v>4.5999999999999996</v>
          </cell>
          <cell r="J6768" t="str">
            <v xml:space="preserve"> </v>
          </cell>
          <cell r="K6768">
            <v>167</v>
          </cell>
          <cell r="L6768">
            <v>5.5983999999999999E-2</v>
          </cell>
          <cell r="M6768">
            <v>-19</v>
          </cell>
          <cell r="N6768">
            <v>15</v>
          </cell>
          <cell r="O6768">
            <v>1</v>
          </cell>
          <cell r="P6768">
            <v>69.149000000000001</v>
          </cell>
          <cell r="Q6768">
            <v>0</v>
          </cell>
          <cell r="R6768">
            <v>69.149000000000001</v>
          </cell>
        </row>
        <row r="6769">
          <cell r="A6769" t="str">
            <v xml:space="preserve">ст.Елиз П/О 82 </v>
          </cell>
          <cell r="B6769" t="str">
            <v xml:space="preserve">Очистные сооружения-2 </v>
          </cell>
          <cell r="C6769" t="str">
            <v xml:space="preserve">Прочие </v>
          </cell>
          <cell r="D6769">
            <v>882.97</v>
          </cell>
          <cell r="E6769">
            <v>0</v>
          </cell>
          <cell r="F6769">
            <v>3973.36</v>
          </cell>
          <cell r="G6769">
            <v>0.43</v>
          </cell>
          <cell r="H6769">
            <v>1.19</v>
          </cell>
          <cell r="I6769">
            <v>4.5999999999999996</v>
          </cell>
          <cell r="J6769" t="str">
            <v xml:space="preserve"> </v>
          </cell>
          <cell r="K6769">
            <v>167</v>
          </cell>
          <cell r="L6769">
            <v>7.4970000000000009E-2</v>
          </cell>
          <cell r="M6769">
            <v>-19</v>
          </cell>
          <cell r="N6769">
            <v>16</v>
          </cell>
          <cell r="O6769">
            <v>1</v>
          </cell>
          <cell r="P6769">
            <v>98.537999999999997</v>
          </cell>
          <cell r="Q6769">
            <v>0</v>
          </cell>
          <cell r="R6769">
            <v>98.537999999999997</v>
          </cell>
        </row>
        <row r="6770">
          <cell r="A6770" t="str">
            <v xml:space="preserve">ст.Елиз П/О 82 </v>
          </cell>
          <cell r="B6770" t="str">
            <v xml:space="preserve">Очистные сооружения-2 Гараж и маст. </v>
          </cell>
          <cell r="C6770" t="str">
            <v xml:space="preserve">Прочие </v>
          </cell>
          <cell r="D6770">
            <v>10246.450000000001</v>
          </cell>
          <cell r="E6770">
            <v>38098</v>
          </cell>
          <cell r="F6770">
            <v>46109.01</v>
          </cell>
          <cell r="G6770">
            <v>0.30000000000000004</v>
          </cell>
          <cell r="H6770">
            <v>1.19</v>
          </cell>
          <cell r="I6770">
            <v>4.5999999999999996</v>
          </cell>
          <cell r="J6770" t="str">
            <v xml:space="preserve"> </v>
          </cell>
          <cell r="K6770">
            <v>167</v>
          </cell>
          <cell r="L6770">
            <v>0.5896300000000001</v>
          </cell>
          <cell r="M6770">
            <v>-19</v>
          </cell>
          <cell r="N6770">
            <v>15</v>
          </cell>
          <cell r="O6770">
            <v>1</v>
          </cell>
          <cell r="P6770">
            <v>728.28300000000002</v>
          </cell>
          <cell r="Q6770">
            <v>0</v>
          </cell>
          <cell r="R6770">
            <v>728.28300000000002</v>
          </cell>
        </row>
        <row r="6771">
          <cell r="A6771" t="str">
            <v xml:space="preserve">ст.Елиз П/О 82 </v>
          </cell>
          <cell r="B6771" t="str">
            <v xml:space="preserve">Очистные сооружения 2 </v>
          </cell>
          <cell r="C6771" t="str">
            <v xml:space="preserve">ИТП Прочие </v>
          </cell>
          <cell r="D6771">
            <v>7309.82</v>
          </cell>
          <cell r="E6771">
            <v>17586</v>
          </cell>
          <cell r="F6771">
            <v>32894.19</v>
          </cell>
          <cell r="G6771">
            <v>0.32</v>
          </cell>
          <cell r="H6771">
            <v>1.19</v>
          </cell>
          <cell r="I6771">
            <v>4.5999999999999996</v>
          </cell>
          <cell r="J6771" t="str">
            <v xml:space="preserve"> </v>
          </cell>
          <cell r="K6771">
            <v>167</v>
          </cell>
          <cell r="L6771">
            <v>0.48827499999999996</v>
          </cell>
          <cell r="M6771">
            <v>-19</v>
          </cell>
          <cell r="N6771">
            <v>18</v>
          </cell>
          <cell r="O6771">
            <v>1</v>
          </cell>
          <cell r="P6771">
            <v>712.87099999999998</v>
          </cell>
          <cell r="Q6771">
            <v>0</v>
          </cell>
          <cell r="R6771">
            <v>712.87099999999998</v>
          </cell>
        </row>
        <row r="6772">
          <cell r="A6772" t="str">
            <v xml:space="preserve">Итого по котельной </v>
          </cell>
          <cell r="B6772" t="str">
            <v xml:space="preserve">собственное ---------------------------- </v>
          </cell>
          <cell r="C6772" t="str">
            <v xml:space="preserve">По всем группам </v>
          </cell>
          <cell r="D6772">
            <v>19371.21</v>
          </cell>
          <cell r="E6772">
            <v>59316</v>
          </cell>
          <cell r="F6772">
            <v>87170.420000000013</v>
          </cell>
          <cell r="L6772">
            <v>1.2388590000000002</v>
          </cell>
          <cell r="P6772">
            <v>1648.2730000000001</v>
          </cell>
          <cell r="Q6772">
            <v>0</v>
          </cell>
          <cell r="R6772">
            <v>1648.2730000000001</v>
          </cell>
        </row>
        <row r="6773">
          <cell r="A6773" t="str">
            <v xml:space="preserve"> </v>
          </cell>
          <cell r="B6773" t="str">
            <v xml:space="preserve"> </v>
          </cell>
          <cell r="C6773" t="str">
            <v xml:space="preserve">Прочие </v>
          </cell>
          <cell r="D6773">
            <v>12061.390000000001</v>
          </cell>
          <cell r="E6773">
            <v>41730</v>
          </cell>
          <cell r="F6773">
            <v>54276.23</v>
          </cell>
          <cell r="L6773">
            <v>0.75058400000000014</v>
          </cell>
          <cell r="P6773">
            <v>935.40200000000004</v>
          </cell>
          <cell r="Q6773">
            <v>0</v>
          </cell>
          <cell r="R6773">
            <v>935.40200000000004</v>
          </cell>
        </row>
        <row r="6774">
          <cell r="A6774" t="str">
            <v xml:space="preserve"> </v>
          </cell>
          <cell r="B6774" t="str">
            <v xml:space="preserve"> </v>
          </cell>
          <cell r="C6774" t="str">
            <v xml:space="preserve">ИТП Прочие </v>
          </cell>
          <cell r="D6774">
            <v>7309.82</v>
          </cell>
          <cell r="E6774">
            <v>17586</v>
          </cell>
          <cell r="F6774">
            <v>32894.19</v>
          </cell>
          <cell r="L6774">
            <v>0.48827499999999996</v>
          </cell>
          <cell r="P6774">
            <v>712.87099999999998</v>
          </cell>
          <cell r="Q6774">
            <v>0</v>
          </cell>
          <cell r="R6774">
            <v>712.87099999999998</v>
          </cell>
        </row>
        <row r="6775">
          <cell r="A6775" t="str">
            <v>Тепловые потери в наружных сетях потребителей</v>
          </cell>
        </row>
        <row r="6776">
          <cell r="A6776" t="str">
            <v xml:space="preserve">ст.Елиз.Я-ПОЛ 61 </v>
          </cell>
          <cell r="B6776" t="str">
            <v xml:space="preserve">Елиз Главн.корпус </v>
          </cell>
          <cell r="C6776" t="str">
            <v xml:space="preserve">Бюджет </v>
          </cell>
          <cell r="D6776">
            <v>475.63</v>
          </cell>
          <cell r="E6776">
            <v>0</v>
          </cell>
          <cell r="F6776">
            <v>2140.33</v>
          </cell>
          <cell r="G6776">
            <v>0.4</v>
          </cell>
          <cell r="H6776">
            <v>1.19</v>
          </cell>
          <cell r="I6776">
            <v>4.5999999999999996</v>
          </cell>
          <cell r="J6776" t="str">
            <v xml:space="preserve"> </v>
          </cell>
          <cell r="K6776">
            <v>167</v>
          </cell>
          <cell r="L6776">
            <v>4.1860000000000001E-2</v>
          </cell>
          <cell r="M6776">
            <v>-19</v>
          </cell>
          <cell r="N6776">
            <v>20</v>
          </cell>
          <cell r="O6776">
            <v>1</v>
          </cell>
          <cell r="P6776">
            <v>66.584999999999994</v>
          </cell>
          <cell r="Q6776">
            <v>0</v>
          </cell>
          <cell r="R6776">
            <v>66.584999999999994</v>
          </cell>
        </row>
        <row r="6777">
          <cell r="A6777" t="str">
            <v xml:space="preserve">ст.Елиз.Я-ПОЛ 61 </v>
          </cell>
          <cell r="B6777" t="str">
            <v xml:space="preserve">Елиз Лечебный корпус </v>
          </cell>
          <cell r="C6777" t="str">
            <v xml:space="preserve">Бюджет </v>
          </cell>
          <cell r="D6777">
            <v>368.03</v>
          </cell>
          <cell r="E6777">
            <v>0</v>
          </cell>
          <cell r="F6777">
            <v>1656.12</v>
          </cell>
          <cell r="G6777">
            <v>0.4</v>
          </cell>
          <cell r="H6777">
            <v>1.19</v>
          </cell>
          <cell r="I6777">
            <v>4.5999999999999996</v>
          </cell>
          <cell r="J6777" t="str">
            <v xml:space="preserve"> </v>
          </cell>
          <cell r="K6777">
            <v>167</v>
          </cell>
          <cell r="L6777">
            <v>3.2390000000000002E-2</v>
          </cell>
          <cell r="M6777">
            <v>-19</v>
          </cell>
          <cell r="N6777">
            <v>20</v>
          </cell>
          <cell r="O6777">
            <v>1</v>
          </cell>
          <cell r="P6777">
            <v>51.521999999999998</v>
          </cell>
          <cell r="Q6777">
            <v>0</v>
          </cell>
          <cell r="R6777">
            <v>51.521999999999998</v>
          </cell>
        </row>
        <row r="6778">
          <cell r="A6778" t="str">
            <v xml:space="preserve">ст.Елиз.Я-ПОЛ 61 </v>
          </cell>
          <cell r="B6778" t="str">
            <v xml:space="preserve">Елиз Новая 46 пол 23 </v>
          </cell>
          <cell r="C6778" t="str">
            <v xml:space="preserve">Бюджет </v>
          </cell>
          <cell r="D6778">
            <v>611.64</v>
          </cell>
          <cell r="E6778">
            <v>0</v>
          </cell>
          <cell r="F6778">
            <v>2752.37</v>
          </cell>
          <cell r="G6778">
            <v>0.4</v>
          </cell>
          <cell r="H6778">
            <v>1.19</v>
          </cell>
          <cell r="I6778">
            <v>4.5999999999999996</v>
          </cell>
          <cell r="J6778" t="str">
            <v xml:space="preserve"> </v>
          </cell>
          <cell r="K6778">
            <v>167</v>
          </cell>
          <cell r="L6778">
            <v>5.3830000000000003E-2</v>
          </cell>
          <cell r="M6778">
            <v>-19</v>
          </cell>
          <cell r="N6778">
            <v>20</v>
          </cell>
          <cell r="O6778">
            <v>1</v>
          </cell>
          <cell r="P6778">
            <v>85.625</v>
          </cell>
          <cell r="Q6778">
            <v>0</v>
          </cell>
          <cell r="R6778">
            <v>85.625</v>
          </cell>
        </row>
        <row r="6779">
          <cell r="A6779" t="str">
            <v xml:space="preserve">ст.Елиз.Я-ПОЛ 61 </v>
          </cell>
          <cell r="B6779" t="str">
            <v xml:space="preserve">Елиз Комсомольская 22 апт.317 </v>
          </cell>
          <cell r="C6779" t="str">
            <v xml:space="preserve">Прочие </v>
          </cell>
          <cell r="D6779">
            <v>160.06</v>
          </cell>
          <cell r="E6779">
            <v>0</v>
          </cell>
          <cell r="F6779">
            <v>720.28</v>
          </cell>
          <cell r="G6779">
            <v>0.4</v>
          </cell>
          <cell r="H6779">
            <v>1.19</v>
          </cell>
          <cell r="I6779">
            <v>4.5999999999999996</v>
          </cell>
          <cell r="J6779" t="str">
            <v xml:space="preserve"> </v>
          </cell>
          <cell r="K6779">
            <v>167</v>
          </cell>
          <cell r="L6779">
            <v>1.4086999999999999E-2</v>
          </cell>
          <cell r="M6779">
            <v>-19</v>
          </cell>
          <cell r="N6779">
            <v>20</v>
          </cell>
          <cell r="O6779">
            <v>1</v>
          </cell>
          <cell r="P6779">
            <v>22.407</v>
          </cell>
          <cell r="Q6779">
            <v>0</v>
          </cell>
          <cell r="R6779">
            <v>22.407</v>
          </cell>
        </row>
        <row r="6780">
          <cell r="A6780" t="str">
            <v xml:space="preserve">ст.Елиз.Я-ПОЛ 61 </v>
          </cell>
          <cell r="B6780" t="str">
            <v xml:space="preserve">Елиз Красная 34 ДОУ-206 </v>
          </cell>
          <cell r="C6780" t="str">
            <v xml:space="preserve">Бюджет </v>
          </cell>
          <cell r="D6780">
            <v>558.23</v>
          </cell>
          <cell r="E6780">
            <v>0</v>
          </cell>
          <cell r="F6780">
            <v>2512.02</v>
          </cell>
          <cell r="G6780">
            <v>0.34</v>
          </cell>
          <cell r="H6780">
            <v>1.19</v>
          </cell>
          <cell r="I6780">
            <v>4.5999999999999996</v>
          </cell>
          <cell r="J6780" t="str">
            <v xml:space="preserve"> </v>
          </cell>
          <cell r="K6780">
            <v>167</v>
          </cell>
          <cell r="L6780">
            <v>4.1760000000000005E-2</v>
          </cell>
          <cell r="M6780">
            <v>-19</v>
          </cell>
          <cell r="N6780">
            <v>20</v>
          </cell>
          <cell r="O6780">
            <v>1</v>
          </cell>
          <cell r="P6780">
            <v>66.424999999999997</v>
          </cell>
          <cell r="Q6780">
            <v>0</v>
          </cell>
          <cell r="R6780">
            <v>66.424999999999997</v>
          </cell>
        </row>
        <row r="6781">
          <cell r="A6781" t="str">
            <v xml:space="preserve">ст.Елиз.Я-ПОЛ 61 </v>
          </cell>
          <cell r="B6781" t="str">
            <v xml:space="preserve">Елиз Комсомольская 22 подс.скор.помощ. </v>
          </cell>
          <cell r="C6781" t="str">
            <v xml:space="preserve">Бюджет </v>
          </cell>
          <cell r="D6781">
            <v>63.15</v>
          </cell>
          <cell r="E6781">
            <v>0</v>
          </cell>
          <cell r="F6781">
            <v>284.19</v>
          </cell>
          <cell r="G6781">
            <v>0.4</v>
          </cell>
          <cell r="H6781">
            <v>1.19</v>
          </cell>
          <cell r="I6781">
            <v>4.5999999999999996</v>
          </cell>
          <cell r="J6781" t="str">
            <v xml:space="preserve"> </v>
          </cell>
          <cell r="K6781">
            <v>167</v>
          </cell>
          <cell r="L6781">
            <v>5.2729999999999999E-3</v>
          </cell>
          <cell r="M6781">
            <v>-19</v>
          </cell>
          <cell r="N6781">
            <v>18</v>
          </cell>
          <cell r="O6781">
            <v>1</v>
          </cell>
          <cell r="P6781">
            <v>7.6980000000000004</v>
          </cell>
          <cell r="Q6781">
            <v>0</v>
          </cell>
          <cell r="R6781">
            <v>7.6980000000000004</v>
          </cell>
        </row>
        <row r="6782">
          <cell r="A6782" t="str">
            <v xml:space="preserve">Итого по котельной </v>
          </cell>
          <cell r="B6782" t="str">
            <v xml:space="preserve">собственное ---------------------------- </v>
          </cell>
          <cell r="C6782" t="str">
            <v xml:space="preserve">По всем группам </v>
          </cell>
          <cell r="D6782">
            <v>2236.7399999999998</v>
          </cell>
          <cell r="E6782">
            <v>0</v>
          </cell>
          <cell r="F6782">
            <v>10065.310000000001</v>
          </cell>
          <cell r="L6782">
            <v>0.18920000000000003</v>
          </cell>
          <cell r="P6782">
            <v>300.26199999999994</v>
          </cell>
          <cell r="Q6782">
            <v>0</v>
          </cell>
          <cell r="R6782">
            <v>300.26199999999994</v>
          </cell>
        </row>
        <row r="6783">
          <cell r="A6783" t="str">
            <v xml:space="preserve"> </v>
          </cell>
          <cell r="B6783" t="str">
            <v xml:space="preserve"> </v>
          </cell>
          <cell r="C6783" t="str">
            <v xml:space="preserve">Бюджет </v>
          </cell>
          <cell r="D6783">
            <v>2076.6799999999998</v>
          </cell>
          <cell r="E6783">
            <v>0</v>
          </cell>
          <cell r="F6783">
            <v>9345.0300000000007</v>
          </cell>
          <cell r="L6783">
            <v>0.17511300000000005</v>
          </cell>
          <cell r="P6783">
            <v>277.85499999999996</v>
          </cell>
          <cell r="Q6783">
            <v>0</v>
          </cell>
          <cell r="R6783">
            <v>277.85499999999996</v>
          </cell>
        </row>
        <row r="6784">
          <cell r="A6784" t="str">
            <v xml:space="preserve"> </v>
          </cell>
          <cell r="B6784" t="str">
            <v xml:space="preserve"> </v>
          </cell>
          <cell r="C6784" t="str">
            <v xml:space="preserve">Прочие </v>
          </cell>
          <cell r="D6784">
            <v>160.06</v>
          </cell>
          <cell r="E6784">
            <v>0</v>
          </cell>
          <cell r="F6784">
            <v>720.28</v>
          </cell>
          <cell r="L6784">
            <v>1.4086999999999999E-2</v>
          </cell>
          <cell r="P6784">
            <v>22.407</v>
          </cell>
          <cell r="Q6784">
            <v>0</v>
          </cell>
          <cell r="R6784">
            <v>22.407</v>
          </cell>
        </row>
        <row r="6785">
          <cell r="A6785" t="str">
            <v>Тепловые потери в наружных сетях потребителей</v>
          </cell>
        </row>
        <row r="6786">
          <cell r="A6786" t="str">
            <v>Соколова 19</v>
          </cell>
          <cell r="B6786" t="str">
            <v xml:space="preserve">Солнеч 19 3 от </v>
          </cell>
          <cell r="C6786" t="str">
            <v xml:space="preserve">Жилзаказчик </v>
          </cell>
          <cell r="D6786">
            <v>816.3</v>
          </cell>
          <cell r="E6786">
            <v>3073</v>
          </cell>
          <cell r="F6786">
            <v>3117.8</v>
          </cell>
          <cell r="G6786">
            <v>0.497</v>
          </cell>
          <cell r="H6786">
            <v>1.194</v>
          </cell>
          <cell r="I6786">
            <v>4.5999999999999996</v>
          </cell>
          <cell r="J6786" t="str">
            <v xml:space="preserve">2 </v>
          </cell>
          <cell r="K6786">
            <v>167</v>
          </cell>
          <cell r="L6786">
            <v>7.1878999999999998E-2</v>
          </cell>
          <cell r="M6786">
            <v>-19</v>
          </cell>
          <cell r="N6786">
            <v>18</v>
          </cell>
          <cell r="O6786">
            <v>1</v>
          </cell>
          <cell r="P6786">
            <v>103.366</v>
          </cell>
          <cell r="Q6786">
            <v>106.922</v>
          </cell>
          <cell r="R6786">
            <v>106.922</v>
          </cell>
        </row>
        <row r="6787">
          <cell r="A6787" t="str">
            <v>Соколова 19</v>
          </cell>
          <cell r="B6787" t="str">
            <v xml:space="preserve">Солнеч 20 3 от </v>
          </cell>
          <cell r="C6787" t="str">
            <v xml:space="preserve">Жилзаказчик </v>
          </cell>
          <cell r="D6787">
            <v>586.29999999999995</v>
          </cell>
          <cell r="E6787">
            <v>2464</v>
          </cell>
          <cell r="F6787">
            <v>2462</v>
          </cell>
          <cell r="G6787">
            <v>0.52</v>
          </cell>
          <cell r="H6787">
            <v>1.19</v>
          </cell>
          <cell r="I6787">
            <v>4.5999999999999996</v>
          </cell>
          <cell r="J6787" t="str">
            <v xml:space="preserve">2 </v>
          </cell>
          <cell r="K6787">
            <v>167</v>
          </cell>
          <cell r="L6787">
            <v>5.9385999999999994E-2</v>
          </cell>
          <cell r="M6787">
            <v>-19</v>
          </cell>
          <cell r="N6787">
            <v>18</v>
          </cell>
          <cell r="O6787">
            <v>1</v>
          </cell>
          <cell r="P6787">
            <v>86.703000000000003</v>
          </cell>
          <cell r="Q6787">
            <v>77.784000000000006</v>
          </cell>
          <cell r="R6787">
            <v>77.784000000000006</v>
          </cell>
        </row>
        <row r="6788">
          <cell r="A6788" t="str">
            <v>Соколова 19</v>
          </cell>
          <cell r="B6788" t="str">
            <v xml:space="preserve">Солнеч 21 3 от </v>
          </cell>
          <cell r="C6788" t="str">
            <v xml:space="preserve">Жилзаказчик </v>
          </cell>
          <cell r="D6788">
            <v>606.9</v>
          </cell>
          <cell r="E6788">
            <v>2529</v>
          </cell>
          <cell r="F6788">
            <v>2527</v>
          </cell>
          <cell r="G6788">
            <v>0.52</v>
          </cell>
          <cell r="H6788">
            <v>1.19</v>
          </cell>
          <cell r="I6788">
            <v>4.5999999999999996</v>
          </cell>
          <cell r="J6788" t="str">
            <v xml:space="preserve">2 </v>
          </cell>
          <cell r="K6788">
            <v>167</v>
          </cell>
          <cell r="L6788">
            <v>6.0836999999999995E-2</v>
          </cell>
          <cell r="M6788">
            <v>-19</v>
          </cell>
          <cell r="N6788">
            <v>18</v>
          </cell>
          <cell r="O6788">
            <v>1</v>
          </cell>
          <cell r="P6788">
            <v>88.82</v>
          </cell>
          <cell r="Q6788">
            <v>80.52</v>
          </cell>
          <cell r="R6788">
            <v>80.52</v>
          </cell>
        </row>
        <row r="6789">
          <cell r="A6789" t="str">
            <v>Соколова 19</v>
          </cell>
          <cell r="B6789" t="str">
            <v xml:space="preserve">Солнеч 22 3 от </v>
          </cell>
          <cell r="C6789" t="str">
            <v xml:space="preserve">Жилзаказчик </v>
          </cell>
          <cell r="D6789">
            <v>735.5</v>
          </cell>
          <cell r="E6789">
            <v>3338</v>
          </cell>
          <cell r="F6789">
            <v>3336</v>
          </cell>
          <cell r="G6789">
            <v>0.49</v>
          </cell>
          <cell r="H6789">
            <v>1.19</v>
          </cell>
          <cell r="I6789">
            <v>4.5999999999999996</v>
          </cell>
          <cell r="J6789" t="str">
            <v xml:space="preserve">2 </v>
          </cell>
          <cell r="K6789">
            <v>167</v>
          </cell>
          <cell r="L6789">
            <v>7.528399999999999E-2</v>
          </cell>
          <cell r="M6789">
            <v>-19</v>
          </cell>
          <cell r="N6789">
            <v>18</v>
          </cell>
          <cell r="O6789">
            <v>1</v>
          </cell>
          <cell r="P6789">
            <v>109.91200000000001</v>
          </cell>
          <cell r="Q6789">
            <v>97.578999999999994</v>
          </cell>
          <cell r="R6789">
            <v>97.578999999999994</v>
          </cell>
        </row>
        <row r="6790">
          <cell r="A6790" t="str">
            <v>Соколова 19</v>
          </cell>
          <cell r="B6790" t="str">
            <v xml:space="preserve">Солнеч 23 3 от </v>
          </cell>
          <cell r="C6790" t="str">
            <v xml:space="preserve">Жилзаказчик </v>
          </cell>
          <cell r="D6790">
            <v>776.1</v>
          </cell>
          <cell r="E6790">
            <v>3406</v>
          </cell>
          <cell r="F6790">
            <v>3404</v>
          </cell>
          <cell r="G6790">
            <v>0.48</v>
          </cell>
          <cell r="H6790">
            <v>1.19</v>
          </cell>
          <cell r="I6790">
            <v>4.5999999999999996</v>
          </cell>
          <cell r="J6790" t="str">
            <v xml:space="preserve">2 </v>
          </cell>
          <cell r="K6790">
            <v>167</v>
          </cell>
          <cell r="L6790">
            <v>7.6423999999999992E-2</v>
          </cell>
          <cell r="M6790">
            <v>-19</v>
          </cell>
          <cell r="N6790">
            <v>18</v>
          </cell>
          <cell r="O6790">
            <v>1</v>
          </cell>
          <cell r="P6790">
            <v>111.577</v>
          </cell>
          <cell r="Q6790">
            <v>102.964</v>
          </cell>
          <cell r="R6790">
            <v>102.964</v>
          </cell>
        </row>
        <row r="6791">
          <cell r="A6791" t="str">
            <v xml:space="preserve">Итого по котельной </v>
          </cell>
          <cell r="B6791" t="str">
            <v xml:space="preserve">собственное ---------------------------- </v>
          </cell>
          <cell r="C6791" t="str">
            <v xml:space="preserve">По всем группам </v>
          </cell>
          <cell r="D6791">
            <v>3521.1</v>
          </cell>
          <cell r="E6791">
            <v>14857</v>
          </cell>
          <cell r="F6791">
            <v>14846.8</v>
          </cell>
          <cell r="L6791">
            <v>0.34381</v>
          </cell>
          <cell r="P6791">
            <v>501.95399999999995</v>
          </cell>
          <cell r="Q6791">
            <v>465.76900000000001</v>
          </cell>
          <cell r="R6791">
            <v>465.76900000000001</v>
          </cell>
        </row>
        <row r="6792">
          <cell r="A6792" t="str">
            <v xml:space="preserve"> </v>
          </cell>
          <cell r="B6792" t="str">
            <v xml:space="preserve"> </v>
          </cell>
          <cell r="C6792" t="str">
            <v xml:space="preserve">"Население" в т.ч. "Жилзаказчик" </v>
          </cell>
          <cell r="D6792">
            <v>3521.1</v>
          </cell>
          <cell r="E6792">
            <v>14857</v>
          </cell>
          <cell r="F6792">
            <v>14846.8</v>
          </cell>
          <cell r="L6792">
            <v>0.34381</v>
          </cell>
          <cell r="P6792">
            <v>501.95399999999995</v>
          </cell>
          <cell r="Q6792">
            <v>465.76900000000001</v>
          </cell>
          <cell r="R6792">
            <v>465.76900000000001</v>
          </cell>
        </row>
        <row r="6793">
          <cell r="A6793" t="str">
            <v xml:space="preserve"> </v>
          </cell>
          <cell r="B6793" t="str">
            <v xml:space="preserve"> </v>
          </cell>
          <cell r="C6793" t="str">
            <v xml:space="preserve">Жилзаказчик </v>
          </cell>
          <cell r="D6793">
            <v>3521.1</v>
          </cell>
          <cell r="E6793">
            <v>14857</v>
          </cell>
          <cell r="F6793">
            <v>14846.8</v>
          </cell>
          <cell r="L6793">
            <v>0.34381</v>
          </cell>
          <cell r="P6793">
            <v>501.95399999999995</v>
          </cell>
          <cell r="Q6793">
            <v>465.76900000000001</v>
          </cell>
          <cell r="R6793">
            <v>465.76900000000001</v>
          </cell>
        </row>
        <row r="6794">
          <cell r="A6794" t="str">
            <v xml:space="preserve">Уральская 149 </v>
          </cell>
          <cell r="B6794" t="str">
            <v xml:space="preserve">Станция Пашковская 3 ж/д </v>
          </cell>
          <cell r="C6794" t="str">
            <v xml:space="preserve">Население </v>
          </cell>
          <cell r="D6794">
            <v>372.3</v>
          </cell>
          <cell r="E6794">
            <v>1451</v>
          </cell>
          <cell r="F6794">
            <v>1451</v>
          </cell>
          <cell r="G6794">
            <v>0.57490000000000008</v>
          </cell>
          <cell r="H6794">
            <v>1.19</v>
          </cell>
          <cell r="I6794">
            <v>4.5999999999999996</v>
          </cell>
          <cell r="J6794" t="str">
            <v xml:space="preserve">2 </v>
          </cell>
          <cell r="K6794">
            <v>167</v>
          </cell>
          <cell r="L6794">
            <v>3.8703000000000001E-2</v>
          </cell>
          <cell r="M6794">
            <v>-19</v>
          </cell>
          <cell r="N6794">
            <v>18</v>
          </cell>
          <cell r="O6794">
            <v>1</v>
          </cell>
          <cell r="P6794">
            <v>56.505000000000003</v>
          </cell>
          <cell r="Q6794">
            <v>49.392000000000003</v>
          </cell>
          <cell r="R6794">
            <v>49.392000000000003</v>
          </cell>
        </row>
        <row r="6795">
          <cell r="A6795" t="str">
            <v xml:space="preserve">Уральская 149 </v>
          </cell>
          <cell r="B6795" t="str">
            <v xml:space="preserve">Станция Пашковская 4 ж/д </v>
          </cell>
          <cell r="C6795" t="str">
            <v xml:space="preserve">Население </v>
          </cell>
          <cell r="D6795">
            <v>611.20000000000005</v>
          </cell>
          <cell r="E6795">
            <v>2234</v>
          </cell>
          <cell r="F6795">
            <v>2234</v>
          </cell>
          <cell r="G6795">
            <v>0.52532000000000001</v>
          </cell>
          <cell r="H6795">
            <v>1.19</v>
          </cell>
          <cell r="I6795">
            <v>4.5999999999999996</v>
          </cell>
          <cell r="J6795" t="str">
            <v xml:space="preserve">2 </v>
          </cell>
          <cell r="K6795">
            <v>167</v>
          </cell>
          <cell r="L6795">
            <v>5.4448999999999997E-2</v>
          </cell>
          <cell r="M6795">
            <v>-19</v>
          </cell>
          <cell r="N6795">
            <v>18</v>
          </cell>
          <cell r="O6795">
            <v>1</v>
          </cell>
          <cell r="P6795">
            <v>79.495999999999995</v>
          </cell>
          <cell r="Q6795">
            <v>81.09</v>
          </cell>
          <cell r="R6795">
            <v>81.09</v>
          </cell>
        </row>
        <row r="6796">
          <cell r="A6796" t="str">
            <v xml:space="preserve">Уральская 149 </v>
          </cell>
          <cell r="B6796" t="str">
            <v xml:space="preserve">Пашковская станция Вокзал.комплекс </v>
          </cell>
          <cell r="C6796" t="str">
            <v xml:space="preserve">Прочие </v>
          </cell>
          <cell r="D6796">
            <v>180</v>
          </cell>
          <cell r="E6796">
            <v>1079</v>
          </cell>
          <cell r="F6796">
            <v>1079</v>
          </cell>
          <cell r="G6796">
            <v>0.54300000000000004</v>
          </cell>
          <cell r="H6796">
            <v>1.19</v>
          </cell>
          <cell r="I6796">
            <v>4.5999999999999996</v>
          </cell>
          <cell r="J6796" t="str">
            <v xml:space="preserve"> </v>
          </cell>
          <cell r="K6796">
            <v>167</v>
          </cell>
          <cell r="L6796">
            <v>2.7081999999999998E-2</v>
          </cell>
          <cell r="M6796">
            <v>-19</v>
          </cell>
          <cell r="N6796">
            <v>18</v>
          </cell>
          <cell r="O6796">
            <v>1</v>
          </cell>
          <cell r="P6796">
            <v>39.539000000000001</v>
          </cell>
          <cell r="Q6796">
            <v>0</v>
          </cell>
          <cell r="R6796">
            <v>39.539000000000001</v>
          </cell>
        </row>
        <row r="6797">
          <cell r="A6797" t="str">
            <v xml:space="preserve">Уральская 149 </v>
          </cell>
          <cell r="B6797" t="str">
            <v xml:space="preserve">Пашковская станция Пост (ЭЦ) </v>
          </cell>
          <cell r="C6797" t="str">
            <v xml:space="preserve">Прочие </v>
          </cell>
          <cell r="D6797">
            <v>244</v>
          </cell>
          <cell r="E6797">
            <v>920</v>
          </cell>
          <cell r="F6797">
            <v>920</v>
          </cell>
          <cell r="G6797">
            <v>0.55400000000000005</v>
          </cell>
          <cell r="H6797">
            <v>1.19</v>
          </cell>
          <cell r="I6797">
            <v>4.5999999999999996</v>
          </cell>
          <cell r="J6797" t="str">
            <v xml:space="preserve"> </v>
          </cell>
          <cell r="K6797">
            <v>167</v>
          </cell>
          <cell r="L6797">
            <v>2.2245999999999998E-2</v>
          </cell>
          <cell r="M6797">
            <v>-19</v>
          </cell>
          <cell r="N6797">
            <v>18</v>
          </cell>
          <cell r="O6797">
            <v>1</v>
          </cell>
          <cell r="P6797">
            <v>32.478999999999999</v>
          </cell>
          <cell r="Q6797">
            <v>0</v>
          </cell>
          <cell r="R6797">
            <v>32.478999999999999</v>
          </cell>
        </row>
        <row r="6798">
          <cell r="A6798" t="str">
            <v xml:space="preserve">Уральская 149 </v>
          </cell>
          <cell r="B6798" t="str">
            <v xml:space="preserve">Пашковская станция быт.пом </v>
          </cell>
          <cell r="C6798" t="str">
            <v xml:space="preserve">Прочие </v>
          </cell>
          <cell r="D6798">
            <v>165.1</v>
          </cell>
          <cell r="E6798">
            <v>707</v>
          </cell>
          <cell r="F6798">
            <v>707</v>
          </cell>
          <cell r="G6798">
            <v>0.55400000000000005</v>
          </cell>
          <cell r="H6798">
            <v>1.19</v>
          </cell>
          <cell r="I6798">
            <v>4.5999999999999996</v>
          </cell>
          <cell r="J6798" t="str">
            <v xml:space="preserve"> </v>
          </cell>
          <cell r="K6798">
            <v>167</v>
          </cell>
          <cell r="L6798">
            <v>1.7274999999999999E-2</v>
          </cell>
          <cell r="M6798">
            <v>-19</v>
          </cell>
          <cell r="N6798">
            <v>18</v>
          </cell>
          <cell r="O6798">
            <v>1</v>
          </cell>
          <cell r="P6798">
            <v>25.221</v>
          </cell>
          <cell r="Q6798">
            <v>0</v>
          </cell>
          <cell r="R6798">
            <v>25.221</v>
          </cell>
        </row>
        <row r="6799">
          <cell r="A6799" t="str">
            <v xml:space="preserve">Итого по котельной </v>
          </cell>
          <cell r="B6799" t="str">
            <v xml:space="preserve">собственное ---------------------------- </v>
          </cell>
          <cell r="C6799" t="str">
            <v xml:space="preserve">По всем группам </v>
          </cell>
          <cell r="D6799">
            <v>1572.6</v>
          </cell>
          <cell r="E6799">
            <v>6391</v>
          </cell>
          <cell r="F6799">
            <v>6391</v>
          </cell>
          <cell r="L6799">
            <v>0.15975499999999998</v>
          </cell>
          <cell r="P6799">
            <v>233.24</v>
          </cell>
          <cell r="Q6799">
            <v>130.482</v>
          </cell>
          <cell r="R6799">
            <v>227.721</v>
          </cell>
        </row>
        <row r="6800">
          <cell r="A6800" t="str">
            <v xml:space="preserve"> </v>
          </cell>
          <cell r="B6800" t="str">
            <v xml:space="preserve"> </v>
          </cell>
          <cell r="C6800" t="str">
            <v xml:space="preserve">"Население" в т.ч. "Жилзаказчик" </v>
          </cell>
          <cell r="D6800">
            <v>983.5</v>
          </cell>
          <cell r="E6800">
            <v>3685</v>
          </cell>
          <cell r="F6800">
            <v>3685</v>
          </cell>
          <cell r="L6800">
            <v>9.3151999999999999E-2</v>
          </cell>
          <cell r="P6800">
            <v>136.001</v>
          </cell>
          <cell r="Q6800">
            <v>130.482</v>
          </cell>
          <cell r="R6800">
            <v>130.482</v>
          </cell>
        </row>
        <row r="6801">
          <cell r="A6801" t="str">
            <v xml:space="preserve"> </v>
          </cell>
          <cell r="B6801" t="str">
            <v xml:space="preserve"> </v>
          </cell>
          <cell r="C6801" t="str">
            <v xml:space="preserve">Прочие </v>
          </cell>
          <cell r="D6801">
            <v>589.1</v>
          </cell>
          <cell r="E6801">
            <v>2706</v>
          </cell>
          <cell r="F6801">
            <v>2706</v>
          </cell>
          <cell r="L6801">
            <v>6.6602999999999996E-2</v>
          </cell>
          <cell r="P6801">
            <v>97.239000000000004</v>
          </cell>
          <cell r="Q6801">
            <v>0</v>
          </cell>
          <cell r="R6801">
            <v>97.239000000000004</v>
          </cell>
        </row>
        <row r="6802">
          <cell r="A6802" t="str">
            <v xml:space="preserve">Вост-план.рн </v>
          </cell>
          <cell r="B6802" t="str">
            <v xml:space="preserve">Бершанская,Садов ж/д и т.д. </v>
          </cell>
          <cell r="C6802" t="str">
            <v xml:space="preserve">ИТП Прочие </v>
          </cell>
          <cell r="D6802">
            <v>113683.57</v>
          </cell>
          <cell r="E6802">
            <v>0</v>
          </cell>
          <cell r="F6802">
            <v>397892.51</v>
          </cell>
          <cell r="G6802">
            <v>0.4</v>
          </cell>
          <cell r="H6802">
            <v>1.19</v>
          </cell>
          <cell r="I6802">
            <v>4.5999999999999996</v>
          </cell>
          <cell r="J6802" t="str">
            <v xml:space="preserve"> </v>
          </cell>
          <cell r="K6802">
            <v>167</v>
          </cell>
          <cell r="L6802">
            <v>7.3827999999999996</v>
          </cell>
          <cell r="M6802">
            <v>-19</v>
          </cell>
          <cell r="N6802">
            <v>18</v>
          </cell>
          <cell r="O6802">
            <v>1</v>
          </cell>
          <cell r="P6802">
            <v>10778.728999999999</v>
          </cell>
          <cell r="Q6802">
            <v>0</v>
          </cell>
          <cell r="R6802">
            <v>10778.728999999999</v>
          </cell>
        </row>
        <row r="6803">
          <cell r="A6803" t="str">
            <v xml:space="preserve">Вост-план.рн </v>
          </cell>
          <cell r="B6803" t="str">
            <v xml:space="preserve">Садовая 5/3 ПОЛИКЛИН. </v>
          </cell>
          <cell r="C6803" t="str">
            <v xml:space="preserve">ИТП Прочие </v>
          </cell>
          <cell r="D6803">
            <v>908.99</v>
          </cell>
          <cell r="E6803">
            <v>0</v>
          </cell>
          <cell r="F6803">
            <v>4090.46</v>
          </cell>
          <cell r="G6803">
            <v>0.4</v>
          </cell>
          <cell r="H6803">
            <v>1.19</v>
          </cell>
          <cell r="I6803">
            <v>4.5999999999999996</v>
          </cell>
          <cell r="J6803" t="str">
            <v xml:space="preserve"> </v>
          </cell>
          <cell r="K6803">
            <v>167</v>
          </cell>
          <cell r="L6803">
            <v>0.08</v>
          </cell>
          <cell r="M6803">
            <v>-19</v>
          </cell>
          <cell r="N6803">
            <v>20</v>
          </cell>
          <cell r="O6803">
            <v>1</v>
          </cell>
          <cell r="P6803">
            <v>127.251</v>
          </cell>
          <cell r="Q6803">
            <v>0</v>
          </cell>
          <cell r="R6803">
            <v>127.251</v>
          </cell>
        </row>
        <row r="6804">
          <cell r="A6804" t="str">
            <v xml:space="preserve">Вост-план.рн </v>
          </cell>
          <cell r="B6804" t="str">
            <v xml:space="preserve">База насосные </v>
          </cell>
          <cell r="C6804" t="str">
            <v xml:space="preserve">Прочие </v>
          </cell>
          <cell r="D6804">
            <v>917.66</v>
          </cell>
          <cell r="E6804">
            <v>0</v>
          </cell>
          <cell r="F6804">
            <v>4129.49</v>
          </cell>
          <cell r="G6804">
            <v>0.65</v>
          </cell>
          <cell r="H6804">
            <v>1.19</v>
          </cell>
          <cell r="I6804">
            <v>4.5999999999999996</v>
          </cell>
          <cell r="J6804" t="str">
            <v xml:space="preserve"> </v>
          </cell>
          <cell r="K6804">
            <v>167</v>
          </cell>
          <cell r="L6804">
            <v>0.11778000000000001</v>
          </cell>
          <cell r="M6804">
            <v>-19</v>
          </cell>
          <cell r="N6804">
            <v>16</v>
          </cell>
          <cell r="O6804">
            <v>1</v>
          </cell>
          <cell r="P6804">
            <v>154.80699999999999</v>
          </cell>
          <cell r="Q6804">
            <v>0</v>
          </cell>
          <cell r="R6804">
            <v>154.80699999999999</v>
          </cell>
        </row>
        <row r="6805">
          <cell r="A6805" t="str">
            <v xml:space="preserve">Вост-план.рн </v>
          </cell>
          <cell r="B6805" t="str">
            <v xml:space="preserve">Садовая 6/1 </v>
          </cell>
          <cell r="C6805" t="str">
            <v xml:space="preserve">Прочие </v>
          </cell>
          <cell r="D6805">
            <v>254.6</v>
          </cell>
          <cell r="E6805">
            <v>0</v>
          </cell>
          <cell r="F6805">
            <v>1145.72</v>
          </cell>
          <cell r="G6805">
            <v>0.43</v>
          </cell>
          <cell r="H6805">
            <v>1.19</v>
          </cell>
          <cell r="I6805">
            <v>4.5999999999999996</v>
          </cell>
          <cell r="J6805" t="str">
            <v xml:space="preserve"> </v>
          </cell>
          <cell r="K6805">
            <v>167</v>
          </cell>
          <cell r="L6805">
            <v>2.1000000000000001E-2</v>
          </cell>
          <cell r="M6805">
            <v>-19</v>
          </cell>
          <cell r="N6805">
            <v>15</v>
          </cell>
          <cell r="O6805">
            <v>1</v>
          </cell>
          <cell r="P6805">
            <v>25.937999999999999</v>
          </cell>
          <cell r="Q6805">
            <v>0</v>
          </cell>
          <cell r="R6805">
            <v>25.937999999999999</v>
          </cell>
        </row>
        <row r="6806">
          <cell r="A6806" t="str">
            <v xml:space="preserve">Итого по котельной </v>
          </cell>
          <cell r="B6806" t="str">
            <v xml:space="preserve">покупное ------------------------------- </v>
          </cell>
          <cell r="C6806" t="str">
            <v xml:space="preserve">По всем группам </v>
          </cell>
          <cell r="D6806">
            <v>115764.82</v>
          </cell>
          <cell r="E6806">
            <v>0</v>
          </cell>
          <cell r="F6806">
            <v>407258.18000000005</v>
          </cell>
          <cell r="L6806">
            <v>7.6015799999999993</v>
          </cell>
          <cell r="P6806">
            <v>11086.725</v>
          </cell>
          <cell r="Q6806">
            <v>0</v>
          </cell>
          <cell r="R6806">
            <v>11086.725</v>
          </cell>
        </row>
        <row r="6807">
          <cell r="A6807" t="str">
            <v xml:space="preserve"> </v>
          </cell>
          <cell r="B6807" t="str">
            <v xml:space="preserve"> </v>
          </cell>
          <cell r="C6807" t="str">
            <v xml:space="preserve">Прочие </v>
          </cell>
          <cell r="D6807">
            <v>1172.26</v>
          </cell>
          <cell r="E6807">
            <v>0</v>
          </cell>
          <cell r="F6807">
            <v>5275.21</v>
          </cell>
          <cell r="L6807">
            <v>0.13878000000000001</v>
          </cell>
          <cell r="P6807">
            <v>180.74499999999998</v>
          </cell>
          <cell r="Q6807">
            <v>0</v>
          </cell>
          <cell r="R6807">
            <v>180.74499999999998</v>
          </cell>
        </row>
        <row r="6808">
          <cell r="A6808" t="str">
            <v xml:space="preserve"> </v>
          </cell>
          <cell r="B6808" t="str">
            <v xml:space="preserve"> </v>
          </cell>
          <cell r="C6808" t="str">
            <v xml:space="preserve">ИТП Прочие </v>
          </cell>
          <cell r="D6808">
            <v>114592.56000000001</v>
          </cell>
          <cell r="E6808">
            <v>0</v>
          </cell>
          <cell r="F6808">
            <v>401982.97</v>
          </cell>
          <cell r="L6808">
            <v>7.4627999999999997</v>
          </cell>
          <cell r="P6808">
            <v>10905.98</v>
          </cell>
          <cell r="Q6808">
            <v>0</v>
          </cell>
          <cell r="R6808">
            <v>10905.98</v>
          </cell>
        </row>
        <row r="6809">
          <cell r="A6809" t="str">
            <v xml:space="preserve"> </v>
          </cell>
          <cell r="B6809" t="str">
            <v xml:space="preserve"> </v>
          </cell>
          <cell r="C6809" t="str">
            <v xml:space="preserve">"Население" в т.ч. "Жилзаказчик" </v>
          </cell>
          <cell r="D6809">
            <v>0</v>
          </cell>
          <cell r="E6809">
            <v>0</v>
          </cell>
          <cell r="F6809">
            <v>0</v>
          </cell>
          <cell r="L6809">
            <v>0</v>
          </cell>
          <cell r="P6809">
            <v>0</v>
          </cell>
          <cell r="Q6809">
            <v>0</v>
          </cell>
          <cell r="R6809">
            <v>0</v>
          </cell>
        </row>
        <row r="6810">
          <cell r="A6810" t="str">
            <v xml:space="preserve"> </v>
          </cell>
          <cell r="B6810" t="str">
            <v xml:space="preserve"> </v>
          </cell>
          <cell r="C6810" t="str">
            <v xml:space="preserve">Жилзаказчик </v>
          </cell>
          <cell r="D6810">
            <v>0</v>
          </cell>
          <cell r="E6810">
            <v>0</v>
          </cell>
          <cell r="F6810">
            <v>0</v>
          </cell>
          <cell r="L6810">
            <v>0</v>
          </cell>
          <cell r="P6810">
            <v>0</v>
          </cell>
          <cell r="Q6810">
            <v>0</v>
          </cell>
          <cell r="R6810">
            <v>0</v>
          </cell>
        </row>
        <row r="6811">
          <cell r="A6811" t="str">
            <v>Тепловые потери в наружных сетях потребителей</v>
          </cell>
        </row>
        <row r="6812">
          <cell r="A6812" t="str">
            <v xml:space="preserve">Дзержинск.28 </v>
          </cell>
          <cell r="B6812" t="str">
            <v xml:space="preserve">Дальняя 1А </v>
          </cell>
          <cell r="C6812" t="str">
            <v xml:space="preserve">Жилзаказчик </v>
          </cell>
          <cell r="D6812">
            <v>2453</v>
          </cell>
          <cell r="E6812">
            <v>8866</v>
          </cell>
          <cell r="F6812">
            <v>9034.2199999999993</v>
          </cell>
          <cell r="G6812">
            <v>0.4</v>
          </cell>
          <cell r="H6812">
            <v>1.19</v>
          </cell>
          <cell r="I6812">
            <v>4.5999999999999996</v>
          </cell>
          <cell r="J6812" t="str">
            <v xml:space="preserve">5 </v>
          </cell>
          <cell r="K6812">
            <v>167</v>
          </cell>
          <cell r="L6812">
            <v>0.16636999999999999</v>
          </cell>
          <cell r="M6812">
            <v>-19</v>
          </cell>
          <cell r="N6812">
            <v>18</v>
          </cell>
          <cell r="O6812">
            <v>1</v>
          </cell>
          <cell r="P6812">
            <v>242.01</v>
          </cell>
          <cell r="Q6812">
            <v>243.108</v>
          </cell>
          <cell r="R6812">
            <v>243.108</v>
          </cell>
        </row>
        <row r="6813">
          <cell r="A6813" t="str">
            <v xml:space="preserve">Дзержинск.28 </v>
          </cell>
          <cell r="B6813" t="str">
            <v xml:space="preserve">Дальняя 1А </v>
          </cell>
          <cell r="C6813" t="str">
            <v xml:space="preserve">Прочие </v>
          </cell>
          <cell r="D6813">
            <v>77.569999999999993</v>
          </cell>
          <cell r="E6813">
            <v>0</v>
          </cell>
          <cell r="F6813">
            <v>312.77999999999997</v>
          </cell>
          <cell r="G6813">
            <v>0.4</v>
          </cell>
          <cell r="H6813">
            <v>1.19</v>
          </cell>
          <cell r="I6813">
            <v>4.5999999999999996</v>
          </cell>
          <cell r="J6813" t="str">
            <v xml:space="preserve"> </v>
          </cell>
          <cell r="K6813">
            <v>167</v>
          </cell>
          <cell r="L6813">
            <v>5.7600000000000004E-3</v>
          </cell>
          <cell r="M6813">
            <v>-19</v>
          </cell>
          <cell r="N6813">
            <v>18</v>
          </cell>
          <cell r="O6813">
            <v>1</v>
          </cell>
          <cell r="P6813">
            <v>8.41</v>
          </cell>
          <cell r="Q6813">
            <v>0</v>
          </cell>
          <cell r="R6813">
            <v>8.41</v>
          </cell>
        </row>
        <row r="6814">
          <cell r="A6814" t="str">
            <v xml:space="preserve">Итого по котельной </v>
          </cell>
          <cell r="B6814" t="str">
            <v xml:space="preserve">покупное ------------------------------- </v>
          </cell>
          <cell r="C6814" t="str">
            <v xml:space="preserve">По всем группам </v>
          </cell>
          <cell r="D6814">
            <v>2530.5700000000002</v>
          </cell>
          <cell r="E6814">
            <v>8948</v>
          </cell>
          <cell r="F6814">
            <v>9347</v>
          </cell>
          <cell r="L6814">
            <v>0.17212999999999998</v>
          </cell>
          <cell r="P6814">
            <v>251.30699999999999</v>
          </cell>
          <cell r="Q6814">
            <v>243.108</v>
          </cell>
          <cell r="R6814">
            <v>251.518</v>
          </cell>
        </row>
        <row r="6815">
          <cell r="A6815" t="str">
            <v xml:space="preserve"> </v>
          </cell>
          <cell r="B6815" t="str">
            <v xml:space="preserve"> </v>
          </cell>
          <cell r="C6815" t="str">
            <v xml:space="preserve">"Население" в т.ч. "Жилзаказчик" </v>
          </cell>
          <cell r="D6815">
            <v>2453</v>
          </cell>
          <cell r="E6815">
            <v>8948</v>
          </cell>
          <cell r="F6815">
            <v>9034.2199999999993</v>
          </cell>
          <cell r="L6815">
            <v>0.16636999999999999</v>
          </cell>
          <cell r="P6815">
            <v>242.89699999999999</v>
          </cell>
          <cell r="Q6815">
            <v>243.108</v>
          </cell>
          <cell r="R6815">
            <v>243.108</v>
          </cell>
        </row>
        <row r="6816">
          <cell r="A6816" t="str">
            <v xml:space="preserve"> </v>
          </cell>
          <cell r="B6816" t="str">
            <v xml:space="preserve"> </v>
          </cell>
          <cell r="C6816" t="str">
            <v xml:space="preserve">Жилзаказчик </v>
          </cell>
          <cell r="D6816">
            <v>2453</v>
          </cell>
          <cell r="E6816">
            <v>8948</v>
          </cell>
          <cell r="F6816">
            <v>9034.2199999999993</v>
          </cell>
          <cell r="L6816">
            <v>0.16636999999999999</v>
          </cell>
          <cell r="P6816">
            <v>242.89699999999999</v>
          </cell>
          <cell r="Q6816">
            <v>243.108</v>
          </cell>
          <cell r="R6816">
            <v>243.108</v>
          </cell>
        </row>
        <row r="6817">
          <cell r="A6817" t="str">
            <v xml:space="preserve"> </v>
          </cell>
          <cell r="B6817" t="str">
            <v xml:space="preserve"> </v>
          </cell>
          <cell r="C6817" t="str">
            <v xml:space="preserve">Прочие </v>
          </cell>
          <cell r="D6817">
            <v>77.569999999999993</v>
          </cell>
          <cell r="E6817">
            <v>0</v>
          </cell>
          <cell r="F6817">
            <v>312.77999999999997</v>
          </cell>
          <cell r="L6817">
            <v>5.7600000000000004E-3</v>
          </cell>
          <cell r="P6817">
            <v>8.41</v>
          </cell>
          <cell r="Q6817">
            <v>0</v>
          </cell>
          <cell r="R6817">
            <v>8.41</v>
          </cell>
        </row>
        <row r="6818">
          <cell r="A6818" t="str">
            <v xml:space="preserve">Зап.гран.ТЗЦ </v>
          </cell>
          <cell r="B6818" t="str">
            <v xml:space="preserve">Селезнева 197 кафе </v>
          </cell>
          <cell r="C6818" t="str">
            <v xml:space="preserve">Прочие </v>
          </cell>
          <cell r="D6818">
            <v>495.59</v>
          </cell>
          <cell r="E6818">
            <v>0</v>
          </cell>
          <cell r="F6818">
            <v>2230.13</v>
          </cell>
          <cell r="G6818">
            <v>0.35</v>
          </cell>
          <cell r="H6818">
            <v>1.19</v>
          </cell>
          <cell r="I6818">
            <v>4.5999999999999996</v>
          </cell>
          <cell r="J6818" t="str">
            <v xml:space="preserve"> </v>
          </cell>
          <cell r="K6818">
            <v>167</v>
          </cell>
          <cell r="L6818">
            <v>3.4250000000000003E-2</v>
          </cell>
          <cell r="M6818">
            <v>-19</v>
          </cell>
          <cell r="N6818">
            <v>16</v>
          </cell>
          <cell r="O6818">
            <v>1</v>
          </cell>
          <cell r="P6818">
            <v>45.017000000000003</v>
          </cell>
          <cell r="Q6818">
            <v>0</v>
          </cell>
          <cell r="R6818">
            <v>45.017000000000003</v>
          </cell>
        </row>
        <row r="6819">
          <cell r="A6819" t="str">
            <v xml:space="preserve">Итого по котельной </v>
          </cell>
          <cell r="B6819" t="str">
            <v xml:space="preserve">покупное ------------------------------- </v>
          </cell>
          <cell r="C6819" t="str">
            <v xml:space="preserve">По всем группам </v>
          </cell>
          <cell r="D6819">
            <v>495.59</v>
          </cell>
          <cell r="E6819">
            <v>0</v>
          </cell>
          <cell r="F6819">
            <v>2230.13</v>
          </cell>
          <cell r="L6819">
            <v>3.4250000000000003E-2</v>
          </cell>
          <cell r="P6819">
            <v>45.017000000000003</v>
          </cell>
          <cell r="Q6819">
            <v>0</v>
          </cell>
          <cell r="R6819">
            <v>45.017000000000003</v>
          </cell>
        </row>
        <row r="6820">
          <cell r="A6820" t="str">
            <v xml:space="preserve"> </v>
          </cell>
          <cell r="B6820" t="str">
            <v xml:space="preserve"> </v>
          </cell>
          <cell r="C6820" t="str">
            <v xml:space="preserve">Прочие </v>
          </cell>
          <cell r="D6820">
            <v>495.59</v>
          </cell>
          <cell r="E6820">
            <v>0</v>
          </cell>
          <cell r="F6820">
            <v>2230.13</v>
          </cell>
          <cell r="L6820">
            <v>3.4250000000000003E-2</v>
          </cell>
          <cell r="P6820">
            <v>45.017000000000003</v>
          </cell>
          <cell r="Q6820">
            <v>0</v>
          </cell>
          <cell r="R6820">
            <v>45.017000000000003</v>
          </cell>
        </row>
        <row r="6821">
          <cell r="A6821" t="str">
            <v>Тепловые потери в наружных сетях потребителей</v>
          </cell>
        </row>
        <row r="6822">
          <cell r="A6822" t="str">
            <v xml:space="preserve">К С К </v>
          </cell>
          <cell r="B6822" t="str">
            <v xml:space="preserve">Сормовская 32 маг.3 </v>
          </cell>
          <cell r="C6822" t="str">
            <v xml:space="preserve">Прочие </v>
          </cell>
          <cell r="D6822">
            <v>496.45</v>
          </cell>
          <cell r="E6822">
            <v>1854</v>
          </cell>
          <cell r="F6822">
            <v>2234.0100000000002</v>
          </cell>
          <cell r="G6822">
            <v>0.38</v>
          </cell>
          <cell r="H6822">
            <v>1.19</v>
          </cell>
          <cell r="I6822">
            <v>4.5999999999999996</v>
          </cell>
          <cell r="J6822" t="str">
            <v xml:space="preserve"> </v>
          </cell>
          <cell r="K6822">
            <v>167</v>
          </cell>
          <cell r="L6822">
            <v>3.6185999999999996E-2</v>
          </cell>
          <cell r="M6822">
            <v>-19</v>
          </cell>
          <cell r="N6822">
            <v>15</v>
          </cell>
          <cell r="O6822">
            <v>1</v>
          </cell>
          <cell r="P6822">
            <v>44.695</v>
          </cell>
          <cell r="Q6822">
            <v>0</v>
          </cell>
          <cell r="R6822">
            <v>44.695</v>
          </cell>
        </row>
        <row r="6823">
          <cell r="A6823" t="str">
            <v xml:space="preserve">К С К </v>
          </cell>
          <cell r="B6823" t="str">
            <v xml:space="preserve">Сормововская 19 УЧ.КОРП </v>
          </cell>
          <cell r="C6823" t="str">
            <v xml:space="preserve">Бюджет </v>
          </cell>
          <cell r="D6823">
            <v>497.38</v>
          </cell>
          <cell r="E6823">
            <v>2420</v>
          </cell>
          <cell r="F6823">
            <v>2238.21</v>
          </cell>
          <cell r="G6823">
            <v>0.39</v>
          </cell>
          <cell r="H6823">
            <v>1.19</v>
          </cell>
          <cell r="I6823">
            <v>4.5999999999999996</v>
          </cell>
          <cell r="J6823" t="str">
            <v xml:space="preserve"> </v>
          </cell>
          <cell r="K6823">
            <v>167</v>
          </cell>
          <cell r="L6823">
            <v>4.2680000000000003E-2</v>
          </cell>
          <cell r="M6823">
            <v>-19</v>
          </cell>
          <cell r="N6823">
            <v>20</v>
          </cell>
          <cell r="O6823">
            <v>1</v>
          </cell>
          <cell r="P6823">
            <v>67.888000000000005</v>
          </cell>
          <cell r="Q6823">
            <v>0</v>
          </cell>
          <cell r="R6823">
            <v>67.888000000000005</v>
          </cell>
        </row>
        <row r="6824">
          <cell r="A6824" t="str">
            <v xml:space="preserve">К С К </v>
          </cell>
          <cell r="B6824" t="str">
            <v xml:space="preserve">Онежская/пр-д 1-й Заречный 2/8 </v>
          </cell>
          <cell r="C6824" t="str">
            <v xml:space="preserve">Прочие </v>
          </cell>
          <cell r="D6824">
            <v>223.44</v>
          </cell>
          <cell r="E6824">
            <v>0</v>
          </cell>
          <cell r="F6824">
            <v>750.76</v>
          </cell>
          <cell r="G6824">
            <v>0.43</v>
          </cell>
          <cell r="H6824">
            <v>1.19</v>
          </cell>
          <cell r="I6824">
            <v>4.5999999999999996</v>
          </cell>
          <cell r="J6824" t="str">
            <v xml:space="preserve"> </v>
          </cell>
          <cell r="K6824">
            <v>167</v>
          </cell>
          <cell r="L6824">
            <v>1.4974999999999999E-2</v>
          </cell>
          <cell r="M6824">
            <v>-19</v>
          </cell>
          <cell r="N6824">
            <v>18</v>
          </cell>
          <cell r="O6824">
            <v>1</v>
          </cell>
          <cell r="P6824">
            <v>21.864999999999998</v>
          </cell>
          <cell r="Q6824">
            <v>0</v>
          </cell>
          <cell r="R6824">
            <v>21.864999999999998</v>
          </cell>
        </row>
        <row r="6825">
          <cell r="A6825" t="str">
            <v xml:space="preserve">К С К </v>
          </cell>
          <cell r="B6825" t="str">
            <v xml:space="preserve">Камвольная 12 диспан. </v>
          </cell>
          <cell r="C6825" t="str">
            <v xml:space="preserve">Бюджет </v>
          </cell>
          <cell r="D6825">
            <v>826.52</v>
          </cell>
          <cell r="E6825">
            <v>0</v>
          </cell>
          <cell r="F6825">
            <v>3719.36</v>
          </cell>
          <cell r="G6825">
            <v>0.36</v>
          </cell>
          <cell r="H6825">
            <v>1.19</v>
          </cell>
          <cell r="I6825">
            <v>4.5999999999999996</v>
          </cell>
          <cell r="J6825" t="str">
            <v xml:space="preserve"> </v>
          </cell>
          <cell r="K6825">
            <v>167</v>
          </cell>
          <cell r="L6825">
            <v>6.5467999999999998E-2</v>
          </cell>
          <cell r="M6825">
            <v>-19</v>
          </cell>
          <cell r="N6825">
            <v>20</v>
          </cell>
          <cell r="O6825">
            <v>1</v>
          </cell>
          <cell r="P6825">
            <v>104.137</v>
          </cell>
          <cell r="Q6825">
            <v>0</v>
          </cell>
          <cell r="R6825">
            <v>104.137</v>
          </cell>
        </row>
        <row r="6826">
          <cell r="A6826" t="str">
            <v xml:space="preserve">К С К </v>
          </cell>
          <cell r="B6826" t="str">
            <v xml:space="preserve">Онежская/пр-д 1-й Заречный 2/8 </v>
          </cell>
          <cell r="C6826" t="str">
            <v xml:space="preserve">Прочие </v>
          </cell>
          <cell r="D6826">
            <v>80.81</v>
          </cell>
          <cell r="E6826">
            <v>0</v>
          </cell>
          <cell r="F6826">
            <v>271.52999999999997</v>
          </cell>
          <cell r="G6826">
            <v>0.43</v>
          </cell>
          <cell r="H6826">
            <v>1.19</v>
          </cell>
          <cell r="I6826">
            <v>4.5999999999999996</v>
          </cell>
          <cell r="J6826" t="str">
            <v xml:space="preserve"> </v>
          </cell>
          <cell r="K6826">
            <v>167</v>
          </cell>
          <cell r="L6826">
            <v>5.4159999999999998E-3</v>
          </cell>
          <cell r="M6826">
            <v>-19</v>
          </cell>
          <cell r="N6826">
            <v>18</v>
          </cell>
          <cell r="O6826">
            <v>1</v>
          </cell>
          <cell r="P6826">
            <v>7.9080000000000004</v>
          </cell>
          <cell r="Q6826">
            <v>0</v>
          </cell>
          <cell r="R6826">
            <v>7.9080000000000004</v>
          </cell>
        </row>
        <row r="6827">
          <cell r="A6827" t="str">
            <v xml:space="preserve">К С К </v>
          </cell>
          <cell r="B6827" t="str">
            <v xml:space="preserve">Онежская 2 неж.пом. </v>
          </cell>
          <cell r="C6827" t="str">
            <v xml:space="preserve">Прочие </v>
          </cell>
          <cell r="D6827">
            <v>544.29999999999995</v>
          </cell>
          <cell r="E6827">
            <v>0</v>
          </cell>
          <cell r="F6827">
            <v>2364.79</v>
          </cell>
          <cell r="G6827">
            <v>0.43</v>
          </cell>
          <cell r="H6827">
            <v>1.19</v>
          </cell>
          <cell r="I6827">
            <v>4.5999999999999996</v>
          </cell>
          <cell r="J6827" t="str">
            <v xml:space="preserve"> </v>
          </cell>
          <cell r="K6827">
            <v>167</v>
          </cell>
          <cell r="L6827">
            <v>4.7168999999999996E-2</v>
          </cell>
          <cell r="M6827">
            <v>-19</v>
          </cell>
          <cell r="N6827">
            <v>18</v>
          </cell>
          <cell r="O6827">
            <v>1</v>
          </cell>
          <cell r="P6827">
            <v>68.866</v>
          </cell>
          <cell r="Q6827">
            <v>0</v>
          </cell>
          <cell r="R6827">
            <v>68.866</v>
          </cell>
        </row>
        <row r="6828">
          <cell r="A6828" t="str">
            <v xml:space="preserve">К С К </v>
          </cell>
          <cell r="B6828" t="str">
            <v xml:space="preserve">Сормовская 10е офис </v>
          </cell>
          <cell r="C6828" t="str">
            <v xml:space="preserve">Прочие </v>
          </cell>
          <cell r="D6828">
            <v>128.12</v>
          </cell>
          <cell r="E6828">
            <v>756</v>
          </cell>
          <cell r="F6828">
            <v>576.54999999999995</v>
          </cell>
          <cell r="G6828">
            <v>0.43</v>
          </cell>
          <cell r="H6828">
            <v>1.19</v>
          </cell>
          <cell r="I6828">
            <v>4.5999999999999996</v>
          </cell>
          <cell r="J6828" t="str">
            <v xml:space="preserve"> </v>
          </cell>
          <cell r="K6828">
            <v>167</v>
          </cell>
          <cell r="L6828">
            <v>1.15E-2</v>
          </cell>
          <cell r="M6828">
            <v>-19</v>
          </cell>
          <cell r="N6828">
            <v>18</v>
          </cell>
          <cell r="O6828">
            <v>1</v>
          </cell>
          <cell r="P6828">
            <v>16.79</v>
          </cell>
          <cell r="Q6828">
            <v>0</v>
          </cell>
          <cell r="R6828">
            <v>16.79</v>
          </cell>
        </row>
        <row r="6829">
          <cell r="A6829" t="str">
            <v xml:space="preserve">К С К </v>
          </cell>
          <cell r="B6829" t="str">
            <v xml:space="preserve">Сормовская 18 магазин 1этаж </v>
          </cell>
          <cell r="C6829" t="str">
            <v xml:space="preserve">Прочие </v>
          </cell>
          <cell r="D6829">
            <v>17.649999999999999</v>
          </cell>
          <cell r="E6829">
            <v>0</v>
          </cell>
          <cell r="F6829">
            <v>79.42</v>
          </cell>
          <cell r="G6829">
            <v>0.38</v>
          </cell>
          <cell r="H6829">
            <v>1.19</v>
          </cell>
          <cell r="I6829">
            <v>4.5999999999999996</v>
          </cell>
          <cell r="J6829" t="str">
            <v xml:space="preserve"> </v>
          </cell>
          <cell r="K6829">
            <v>167</v>
          </cell>
          <cell r="L6829">
            <v>1.4E-3</v>
          </cell>
          <cell r="M6829">
            <v>-19</v>
          </cell>
          <cell r="N6829">
            <v>18</v>
          </cell>
          <cell r="O6829">
            <v>1</v>
          </cell>
          <cell r="P6829">
            <v>2.0430000000000001</v>
          </cell>
          <cell r="Q6829">
            <v>0</v>
          </cell>
          <cell r="R6829">
            <v>2.0430000000000001</v>
          </cell>
        </row>
        <row r="6830">
          <cell r="A6830" t="str">
            <v xml:space="preserve">К С К </v>
          </cell>
          <cell r="B6830" t="str">
            <v xml:space="preserve">Сормовская 18 торг.зал </v>
          </cell>
          <cell r="C6830" t="str">
            <v xml:space="preserve">Прочие </v>
          </cell>
          <cell r="D6830">
            <v>27.16</v>
          </cell>
          <cell r="E6830">
            <v>0</v>
          </cell>
          <cell r="F6830">
            <v>122.24</v>
          </cell>
          <cell r="G6830">
            <v>0.38</v>
          </cell>
          <cell r="H6830">
            <v>1.19</v>
          </cell>
          <cell r="I6830">
            <v>4.5999999999999996</v>
          </cell>
          <cell r="J6830" t="str">
            <v xml:space="preserve"> </v>
          </cell>
          <cell r="K6830">
            <v>167</v>
          </cell>
          <cell r="L6830">
            <v>1.98E-3</v>
          </cell>
          <cell r="M6830">
            <v>-19</v>
          </cell>
          <cell r="N6830">
            <v>15</v>
          </cell>
          <cell r="O6830">
            <v>1</v>
          </cell>
          <cell r="P6830">
            <v>2.4460000000000002</v>
          </cell>
          <cell r="Q6830">
            <v>0</v>
          </cell>
          <cell r="R6830">
            <v>2.4460000000000002</v>
          </cell>
        </row>
        <row r="6831">
          <cell r="A6831" t="str">
            <v xml:space="preserve">К С К </v>
          </cell>
          <cell r="B6831" t="str">
            <v xml:space="preserve">Сормовская 11 ПО-18 </v>
          </cell>
          <cell r="C6831" t="str">
            <v xml:space="preserve">Прочие </v>
          </cell>
          <cell r="D6831">
            <v>95</v>
          </cell>
          <cell r="E6831">
            <v>257</v>
          </cell>
          <cell r="F6831">
            <v>306.43</v>
          </cell>
          <cell r="G6831">
            <v>0.7</v>
          </cell>
          <cell r="H6831">
            <v>1.19</v>
          </cell>
          <cell r="I6831">
            <v>4.5999999999999996</v>
          </cell>
          <cell r="J6831" t="str">
            <v xml:space="preserve"> </v>
          </cell>
          <cell r="K6831">
            <v>167</v>
          </cell>
          <cell r="L6831">
            <v>9.9500000000000005E-3</v>
          </cell>
          <cell r="M6831">
            <v>-19</v>
          </cell>
          <cell r="N6831">
            <v>18</v>
          </cell>
          <cell r="O6831">
            <v>1</v>
          </cell>
          <cell r="P6831">
            <v>14.526999999999999</v>
          </cell>
          <cell r="Q6831">
            <v>0</v>
          </cell>
          <cell r="R6831">
            <v>14.526999999999999</v>
          </cell>
        </row>
        <row r="6832">
          <cell r="A6832" t="str">
            <v xml:space="preserve">К С К </v>
          </cell>
          <cell r="B6832" t="str">
            <v xml:space="preserve">Сормовская 18 Магазин N-11 </v>
          </cell>
          <cell r="C6832" t="str">
            <v xml:space="preserve">Прочие </v>
          </cell>
          <cell r="D6832">
            <v>164.89</v>
          </cell>
          <cell r="E6832">
            <v>734</v>
          </cell>
          <cell r="F6832">
            <v>742.01</v>
          </cell>
          <cell r="G6832">
            <v>0.38</v>
          </cell>
          <cell r="H6832">
            <v>1.19</v>
          </cell>
          <cell r="I6832">
            <v>4.5999999999999996</v>
          </cell>
          <cell r="J6832" t="str">
            <v xml:space="preserve"> </v>
          </cell>
          <cell r="K6832">
            <v>167</v>
          </cell>
          <cell r="L6832">
            <v>1.2019E-2</v>
          </cell>
          <cell r="M6832">
            <v>-19</v>
          </cell>
          <cell r="N6832">
            <v>15</v>
          </cell>
          <cell r="O6832">
            <v>1</v>
          </cell>
          <cell r="P6832">
            <v>14.846</v>
          </cell>
          <cell r="Q6832">
            <v>0</v>
          </cell>
          <cell r="R6832">
            <v>14.846</v>
          </cell>
        </row>
        <row r="6833">
          <cell r="A6833" t="str">
            <v xml:space="preserve">К С К </v>
          </cell>
          <cell r="B6833" t="str">
            <v xml:space="preserve">Сормовская 23 М-Н 28 </v>
          </cell>
          <cell r="C6833" t="str">
            <v xml:space="preserve">Прочие </v>
          </cell>
          <cell r="D6833">
            <v>28.74</v>
          </cell>
          <cell r="E6833">
            <v>143</v>
          </cell>
          <cell r="F6833">
            <v>129.35</v>
          </cell>
          <cell r="G6833">
            <v>0.38</v>
          </cell>
          <cell r="H6833">
            <v>1.19</v>
          </cell>
          <cell r="I6833">
            <v>4.5999999999999996</v>
          </cell>
          <cell r="J6833" t="str">
            <v xml:space="preserve"> </v>
          </cell>
          <cell r="K6833">
            <v>167</v>
          </cell>
          <cell r="L6833">
            <v>2.2800000000000003E-3</v>
          </cell>
          <cell r="M6833">
            <v>-19</v>
          </cell>
          <cell r="N6833">
            <v>18</v>
          </cell>
          <cell r="O6833">
            <v>1</v>
          </cell>
          <cell r="P6833">
            <v>3.3290000000000002</v>
          </cell>
          <cell r="Q6833">
            <v>0</v>
          </cell>
          <cell r="R6833">
            <v>3.3290000000000002</v>
          </cell>
        </row>
        <row r="6834">
          <cell r="A6834" t="str">
            <v xml:space="preserve">К С К </v>
          </cell>
          <cell r="B6834" t="str">
            <v xml:space="preserve">Сормовская 18 м-н офис.часть </v>
          </cell>
          <cell r="C6834" t="str">
            <v xml:space="preserve">Прочие </v>
          </cell>
          <cell r="D6834">
            <v>46.14</v>
          </cell>
          <cell r="E6834">
            <v>0</v>
          </cell>
          <cell r="F6834">
            <v>207.64</v>
          </cell>
          <cell r="G6834">
            <v>0.38</v>
          </cell>
          <cell r="H6834">
            <v>1.19</v>
          </cell>
          <cell r="I6834">
            <v>4.5999999999999996</v>
          </cell>
          <cell r="J6834" t="str">
            <v xml:space="preserve"> </v>
          </cell>
          <cell r="K6834">
            <v>167</v>
          </cell>
          <cell r="L6834">
            <v>3.6600000000000005E-3</v>
          </cell>
          <cell r="M6834">
            <v>-19</v>
          </cell>
          <cell r="N6834">
            <v>18</v>
          </cell>
          <cell r="O6834">
            <v>1</v>
          </cell>
          <cell r="P6834">
            <v>5.3440000000000003</v>
          </cell>
          <cell r="Q6834">
            <v>0</v>
          </cell>
          <cell r="R6834">
            <v>5.3440000000000003</v>
          </cell>
        </row>
        <row r="6835">
          <cell r="A6835" t="str">
            <v xml:space="preserve">К С К </v>
          </cell>
          <cell r="B6835" t="str">
            <v xml:space="preserve">Сормовская 18 м-н тор.зал </v>
          </cell>
          <cell r="C6835" t="str">
            <v xml:space="preserve">Прочие </v>
          </cell>
          <cell r="D6835">
            <v>70.930000000000007</v>
          </cell>
          <cell r="E6835">
            <v>1830</v>
          </cell>
          <cell r="F6835">
            <v>319.18</v>
          </cell>
          <cell r="G6835">
            <v>0.38</v>
          </cell>
          <cell r="H6835">
            <v>1.19</v>
          </cell>
          <cell r="I6835">
            <v>4.5999999999999996</v>
          </cell>
          <cell r="J6835" t="str">
            <v xml:space="preserve"> </v>
          </cell>
          <cell r="K6835">
            <v>167</v>
          </cell>
          <cell r="L6835">
            <v>5.1700000000000001E-3</v>
          </cell>
          <cell r="M6835">
            <v>-19</v>
          </cell>
          <cell r="N6835">
            <v>15</v>
          </cell>
          <cell r="O6835">
            <v>1</v>
          </cell>
          <cell r="P6835">
            <v>6.3860000000000001</v>
          </cell>
          <cell r="Q6835">
            <v>0</v>
          </cell>
          <cell r="R6835">
            <v>6.3860000000000001</v>
          </cell>
        </row>
        <row r="6836">
          <cell r="A6836" t="str">
            <v xml:space="preserve">К С К </v>
          </cell>
          <cell r="B6836" t="str">
            <v xml:space="preserve">Сормовская 15 парикм. </v>
          </cell>
          <cell r="C6836" t="str">
            <v xml:space="preserve">Прочие </v>
          </cell>
          <cell r="D6836">
            <v>96</v>
          </cell>
          <cell r="E6836">
            <v>798</v>
          </cell>
          <cell r="F6836">
            <v>471.26</v>
          </cell>
          <cell r="G6836">
            <v>0.43</v>
          </cell>
          <cell r="H6836">
            <v>1.19</v>
          </cell>
          <cell r="I6836">
            <v>4.5999999999999996</v>
          </cell>
          <cell r="J6836" t="str">
            <v xml:space="preserve"> </v>
          </cell>
          <cell r="K6836">
            <v>167</v>
          </cell>
          <cell r="L6836">
            <v>9.4000000000000004E-3</v>
          </cell>
          <cell r="M6836">
            <v>-19</v>
          </cell>
          <cell r="N6836">
            <v>18</v>
          </cell>
          <cell r="O6836">
            <v>1</v>
          </cell>
          <cell r="P6836">
            <v>13.725</v>
          </cell>
          <cell r="Q6836">
            <v>0</v>
          </cell>
          <cell r="R6836">
            <v>13.725</v>
          </cell>
        </row>
        <row r="6837">
          <cell r="A6837" t="str">
            <v xml:space="preserve">К С К </v>
          </cell>
          <cell r="B6837" t="str">
            <v xml:space="preserve">Сормовская 14 АПТЕКА 16 </v>
          </cell>
          <cell r="C6837" t="str">
            <v xml:space="preserve">Прочие </v>
          </cell>
          <cell r="D6837">
            <v>202.44</v>
          </cell>
          <cell r="E6837">
            <v>844</v>
          </cell>
          <cell r="F6837">
            <v>910.99</v>
          </cell>
          <cell r="G6837">
            <v>0.38</v>
          </cell>
          <cell r="H6837">
            <v>1.19</v>
          </cell>
          <cell r="I6837">
            <v>4.5999999999999996</v>
          </cell>
          <cell r="J6837" t="str">
            <v xml:space="preserve"> </v>
          </cell>
          <cell r="K6837">
            <v>167</v>
          </cell>
          <cell r="L6837">
            <v>1.6057999999999999E-2</v>
          </cell>
          <cell r="M6837">
            <v>-19</v>
          </cell>
          <cell r="N6837">
            <v>18</v>
          </cell>
          <cell r="O6837">
            <v>1</v>
          </cell>
          <cell r="P6837">
            <v>23.445</v>
          </cell>
          <cell r="Q6837">
            <v>0</v>
          </cell>
          <cell r="R6837">
            <v>23.445</v>
          </cell>
        </row>
        <row r="6838">
          <cell r="A6838" t="str">
            <v xml:space="preserve">К С К </v>
          </cell>
          <cell r="B6838" t="str">
            <v xml:space="preserve">Сормовская 12/6 лит А А1 </v>
          </cell>
          <cell r="C6838" t="str">
            <v xml:space="preserve">Бюджет </v>
          </cell>
          <cell r="D6838">
            <v>4083.02</v>
          </cell>
          <cell r="E6838">
            <v>10965</v>
          </cell>
          <cell r="F6838">
            <v>18373.580000000002</v>
          </cell>
          <cell r="G6838">
            <v>0.30000000000000004</v>
          </cell>
          <cell r="H6838">
            <v>1.194</v>
          </cell>
          <cell r="I6838">
            <v>4.5999999999999996</v>
          </cell>
          <cell r="J6838" t="str">
            <v xml:space="preserve"> </v>
          </cell>
          <cell r="K6838">
            <v>167</v>
          </cell>
          <cell r="L6838">
            <v>0.241867</v>
          </cell>
          <cell r="M6838">
            <v>-19</v>
          </cell>
          <cell r="N6838">
            <v>16</v>
          </cell>
          <cell r="O6838">
            <v>1</v>
          </cell>
          <cell r="P6838">
            <v>317.90499999999997</v>
          </cell>
          <cell r="Q6838">
            <v>0</v>
          </cell>
          <cell r="R6838">
            <v>317.90499999999997</v>
          </cell>
        </row>
        <row r="6839">
          <cell r="A6839" t="str">
            <v xml:space="preserve">К С К </v>
          </cell>
          <cell r="B6839" t="str">
            <v xml:space="preserve">Сормовская 12/6 лит А2 </v>
          </cell>
          <cell r="C6839" t="str">
            <v xml:space="preserve">Бюджет </v>
          </cell>
          <cell r="D6839">
            <v>2798.76</v>
          </cell>
          <cell r="E6839">
            <v>0</v>
          </cell>
          <cell r="F6839">
            <v>12594.41</v>
          </cell>
          <cell r="G6839">
            <v>0.33</v>
          </cell>
          <cell r="H6839">
            <v>1.194</v>
          </cell>
          <cell r="I6839">
            <v>4.5999999999999996</v>
          </cell>
          <cell r="J6839" t="str">
            <v xml:space="preserve"> </v>
          </cell>
          <cell r="K6839">
            <v>167</v>
          </cell>
          <cell r="L6839">
            <v>0.18237</v>
          </cell>
          <cell r="M6839">
            <v>-19</v>
          </cell>
          <cell r="N6839">
            <v>16</v>
          </cell>
          <cell r="O6839">
            <v>1</v>
          </cell>
          <cell r="P6839">
            <v>239.703</v>
          </cell>
          <cell r="Q6839">
            <v>0</v>
          </cell>
          <cell r="R6839">
            <v>239.703</v>
          </cell>
        </row>
        <row r="6840">
          <cell r="A6840" t="str">
            <v xml:space="preserve">К С К </v>
          </cell>
          <cell r="B6840" t="str">
            <v xml:space="preserve">Сормовская 12/2 Маг </v>
          </cell>
          <cell r="C6840" t="str">
            <v xml:space="preserve">Прочие </v>
          </cell>
          <cell r="D6840">
            <v>184.66</v>
          </cell>
          <cell r="E6840">
            <v>0</v>
          </cell>
          <cell r="F6840">
            <v>830.98</v>
          </cell>
          <cell r="G6840">
            <v>0.38</v>
          </cell>
          <cell r="H6840">
            <v>1.19</v>
          </cell>
          <cell r="I6840">
            <v>4.5999999999999996</v>
          </cell>
          <cell r="J6840" t="str">
            <v xml:space="preserve"> </v>
          </cell>
          <cell r="K6840">
            <v>167</v>
          </cell>
          <cell r="L6840">
            <v>1.3460000000000001E-2</v>
          </cell>
          <cell r="M6840">
            <v>-19</v>
          </cell>
          <cell r="N6840">
            <v>15</v>
          </cell>
          <cell r="O6840">
            <v>1</v>
          </cell>
          <cell r="P6840">
            <v>16.625</v>
          </cell>
          <cell r="Q6840">
            <v>0</v>
          </cell>
          <cell r="R6840">
            <v>16.625</v>
          </cell>
        </row>
        <row r="6841">
          <cell r="A6841" t="str">
            <v xml:space="preserve">К С К </v>
          </cell>
          <cell r="B6841" t="str">
            <v xml:space="preserve">Сормовская 24 ад зд №1 </v>
          </cell>
          <cell r="C6841" t="str">
            <v xml:space="preserve">Бюджет </v>
          </cell>
          <cell r="D6841">
            <v>73.09</v>
          </cell>
          <cell r="E6841">
            <v>0</v>
          </cell>
          <cell r="F6841">
            <v>245.57</v>
          </cell>
          <cell r="G6841">
            <v>0.50600000000000001</v>
          </cell>
          <cell r="H6841">
            <v>1.194</v>
          </cell>
          <cell r="I6841">
            <v>4.5999999999999996</v>
          </cell>
          <cell r="J6841" t="str">
            <v xml:space="preserve"> </v>
          </cell>
          <cell r="K6841">
            <v>167</v>
          </cell>
          <cell r="L6841">
            <v>5.764E-3</v>
          </cell>
          <cell r="M6841">
            <v>-19</v>
          </cell>
          <cell r="N6841">
            <v>18</v>
          </cell>
          <cell r="O6841">
            <v>1</v>
          </cell>
          <cell r="P6841">
            <v>8.4160000000000004</v>
          </cell>
          <cell r="Q6841">
            <v>0</v>
          </cell>
          <cell r="R6841">
            <v>8.4160000000000004</v>
          </cell>
        </row>
        <row r="6842">
          <cell r="A6842" t="str">
            <v xml:space="preserve">К С К </v>
          </cell>
          <cell r="B6842" t="str">
            <v xml:space="preserve">Сормовская 24 ад зд №2 </v>
          </cell>
          <cell r="C6842" t="str">
            <v xml:space="preserve">Бюджет </v>
          </cell>
          <cell r="D6842">
            <v>706.25</v>
          </cell>
          <cell r="E6842">
            <v>0</v>
          </cell>
          <cell r="F6842">
            <v>2373</v>
          </cell>
          <cell r="G6842">
            <v>0.50623000000000007</v>
          </cell>
          <cell r="H6842">
            <v>1.194</v>
          </cell>
          <cell r="I6842">
            <v>4.5999999999999996</v>
          </cell>
          <cell r="J6842" t="str">
            <v xml:space="preserve"> </v>
          </cell>
          <cell r="K6842">
            <v>167</v>
          </cell>
          <cell r="L6842">
            <v>5.5723999999999996E-2</v>
          </cell>
          <cell r="M6842">
            <v>-19</v>
          </cell>
          <cell r="N6842">
            <v>18</v>
          </cell>
          <cell r="O6842">
            <v>1</v>
          </cell>
          <cell r="P6842">
            <v>81.355999999999995</v>
          </cell>
          <cell r="Q6842">
            <v>0</v>
          </cell>
          <cell r="R6842">
            <v>81.355999999999995</v>
          </cell>
        </row>
        <row r="6843">
          <cell r="A6843" t="str">
            <v xml:space="preserve">К С К </v>
          </cell>
          <cell r="B6843" t="str">
            <v xml:space="preserve">Сормовская 24 проходная №1,2,туалет </v>
          </cell>
          <cell r="C6843" t="str">
            <v xml:space="preserve">Бюджет </v>
          </cell>
          <cell r="D6843">
            <v>15.5</v>
          </cell>
          <cell r="E6843">
            <v>0</v>
          </cell>
          <cell r="F6843">
            <v>52.06</v>
          </cell>
          <cell r="G6843">
            <v>0.50600000000000001</v>
          </cell>
          <cell r="H6843">
            <v>1.194</v>
          </cell>
          <cell r="I6843">
            <v>4.5999999999999996</v>
          </cell>
          <cell r="J6843" t="str">
            <v xml:space="preserve">1 </v>
          </cell>
          <cell r="K6843">
            <v>167</v>
          </cell>
          <cell r="L6843">
            <v>1.1559999999999999E-3</v>
          </cell>
          <cell r="M6843">
            <v>-19</v>
          </cell>
          <cell r="N6843">
            <v>16</v>
          </cell>
          <cell r="O6843">
            <v>1</v>
          </cell>
          <cell r="P6843">
            <v>1.5190000000000001</v>
          </cell>
          <cell r="Q6843">
            <v>0</v>
          </cell>
          <cell r="R6843">
            <v>1.5190000000000001</v>
          </cell>
        </row>
        <row r="6844">
          <cell r="A6844" t="str">
            <v xml:space="preserve">К С К </v>
          </cell>
          <cell r="B6844" t="str">
            <v xml:space="preserve">1й Заречный пр 1 </v>
          </cell>
          <cell r="C6844" t="str">
            <v xml:space="preserve">Жилзаказчик </v>
          </cell>
          <cell r="D6844">
            <v>396</v>
          </cell>
          <cell r="E6844">
            <v>1758</v>
          </cell>
          <cell r="F6844">
            <v>1764</v>
          </cell>
          <cell r="G6844">
            <v>0.46</v>
          </cell>
          <cell r="H6844">
            <v>1.19</v>
          </cell>
          <cell r="I6844">
            <v>4.5999999999999996</v>
          </cell>
          <cell r="J6844" t="str">
            <v xml:space="preserve">2 </v>
          </cell>
          <cell r="K6844">
            <v>167</v>
          </cell>
          <cell r="L6844">
            <v>3.7476999999999996E-2</v>
          </cell>
          <cell r="M6844">
            <v>-19</v>
          </cell>
          <cell r="N6844">
            <v>18</v>
          </cell>
          <cell r="O6844">
            <v>1</v>
          </cell>
          <cell r="P6844">
            <v>54.716000000000001</v>
          </cell>
          <cell r="Q6844">
            <v>52.537999999999997</v>
          </cell>
          <cell r="R6844">
            <v>52.537999999999997</v>
          </cell>
        </row>
        <row r="6845">
          <cell r="A6845" t="str">
            <v xml:space="preserve">К С К </v>
          </cell>
          <cell r="B6845" t="str">
            <v xml:space="preserve">1й Заречный пр 10 </v>
          </cell>
          <cell r="C6845" t="str">
            <v xml:space="preserve">Жилзаказчик </v>
          </cell>
          <cell r="D6845">
            <v>943.9</v>
          </cell>
          <cell r="E6845">
            <v>3541</v>
          </cell>
          <cell r="F6845">
            <v>3545</v>
          </cell>
          <cell r="G6845">
            <v>0.48</v>
          </cell>
          <cell r="H6845">
            <v>1.19</v>
          </cell>
          <cell r="I6845">
            <v>4.5999999999999996</v>
          </cell>
          <cell r="J6845" t="str">
            <v xml:space="preserve">3 </v>
          </cell>
          <cell r="K6845">
            <v>167</v>
          </cell>
          <cell r="L6845">
            <v>7.8767999999999991E-2</v>
          </cell>
          <cell r="M6845">
            <v>-19</v>
          </cell>
          <cell r="N6845">
            <v>18</v>
          </cell>
          <cell r="O6845">
            <v>1</v>
          </cell>
          <cell r="P6845">
            <v>115</v>
          </cell>
          <cell r="Q6845">
            <v>125.23</v>
          </cell>
          <cell r="R6845">
            <v>125.23</v>
          </cell>
        </row>
        <row r="6846">
          <cell r="A6846" t="str">
            <v xml:space="preserve">К С К </v>
          </cell>
          <cell r="B6846" t="str">
            <v xml:space="preserve">1й Заречный пр 11 </v>
          </cell>
          <cell r="C6846" t="str">
            <v xml:space="preserve">Жилзаказчик </v>
          </cell>
          <cell r="D6846">
            <v>395.1</v>
          </cell>
          <cell r="E6846">
            <v>1752</v>
          </cell>
          <cell r="F6846">
            <v>1758</v>
          </cell>
          <cell r="G6846">
            <v>0.46</v>
          </cell>
          <cell r="H6846">
            <v>1.19</v>
          </cell>
          <cell r="I6846">
            <v>4.5999999999999996</v>
          </cell>
          <cell r="J6846" t="str">
            <v xml:space="preserve">2 </v>
          </cell>
          <cell r="K6846">
            <v>167</v>
          </cell>
          <cell r="L6846">
            <v>3.7349E-2</v>
          </cell>
          <cell r="M6846">
            <v>-19</v>
          </cell>
          <cell r="N6846">
            <v>18</v>
          </cell>
          <cell r="O6846">
            <v>1</v>
          </cell>
          <cell r="P6846">
            <v>54.529000000000003</v>
          </cell>
          <cell r="Q6846">
            <v>52.415999999999997</v>
          </cell>
          <cell r="R6846">
            <v>52.415999999999997</v>
          </cell>
        </row>
        <row r="6847">
          <cell r="A6847" t="str">
            <v xml:space="preserve">К С К </v>
          </cell>
          <cell r="B6847" t="str">
            <v xml:space="preserve">1й Заречный пр 17 </v>
          </cell>
          <cell r="C6847" t="str">
            <v xml:space="preserve">Жилзаказчик </v>
          </cell>
          <cell r="D6847">
            <v>939.8</v>
          </cell>
          <cell r="E6847">
            <v>3650</v>
          </cell>
          <cell r="F6847">
            <v>3678</v>
          </cell>
          <cell r="G6847">
            <v>0.48</v>
          </cell>
          <cell r="H6847">
            <v>1.19</v>
          </cell>
          <cell r="I6847">
            <v>4.5999999999999996</v>
          </cell>
          <cell r="J6847" t="str">
            <v xml:space="preserve">3 </v>
          </cell>
          <cell r="K6847">
            <v>167</v>
          </cell>
          <cell r="L6847">
            <v>8.1210999999999992E-2</v>
          </cell>
          <cell r="M6847">
            <v>-19</v>
          </cell>
          <cell r="N6847">
            <v>18</v>
          </cell>
          <cell r="O6847">
            <v>1</v>
          </cell>
          <cell r="P6847">
            <v>118.56699999999999</v>
          </cell>
          <cell r="Q6847">
            <v>124.68300000000001</v>
          </cell>
          <cell r="R6847">
            <v>124.68300000000001</v>
          </cell>
        </row>
        <row r="6848">
          <cell r="A6848" t="str">
            <v xml:space="preserve">К С К </v>
          </cell>
          <cell r="B6848" t="str">
            <v xml:space="preserve">1й Заречный пр 19 </v>
          </cell>
          <cell r="C6848" t="str">
            <v xml:space="preserve">Жилзаказчик </v>
          </cell>
          <cell r="D6848">
            <v>948.8</v>
          </cell>
          <cell r="E6848">
            <v>3608</v>
          </cell>
          <cell r="F6848">
            <v>3628</v>
          </cell>
          <cell r="G6848">
            <v>0.48</v>
          </cell>
          <cell r="H6848">
            <v>1.19</v>
          </cell>
          <cell r="I6848">
            <v>4.5999999999999996</v>
          </cell>
          <cell r="J6848" t="str">
            <v xml:space="preserve">3 </v>
          </cell>
          <cell r="K6848">
            <v>167</v>
          </cell>
          <cell r="L6848">
            <v>8.0274999999999999E-2</v>
          </cell>
          <cell r="M6848">
            <v>-19</v>
          </cell>
          <cell r="N6848">
            <v>18</v>
          </cell>
          <cell r="O6848">
            <v>1</v>
          </cell>
          <cell r="P6848">
            <v>117.199</v>
          </cell>
          <cell r="Q6848">
            <v>125.877</v>
          </cell>
          <cell r="R6848">
            <v>125.877</v>
          </cell>
        </row>
        <row r="6849">
          <cell r="A6849" t="str">
            <v xml:space="preserve">К С К </v>
          </cell>
          <cell r="B6849" t="str">
            <v xml:space="preserve">1й Заречный пр 3 </v>
          </cell>
          <cell r="C6849" t="str">
            <v xml:space="preserve">Жилзаказчик </v>
          </cell>
          <cell r="D6849">
            <v>409.8</v>
          </cell>
          <cell r="E6849">
            <v>1792</v>
          </cell>
          <cell r="F6849">
            <v>1806</v>
          </cell>
          <cell r="G6849">
            <v>0.46</v>
          </cell>
          <cell r="H6849">
            <v>1.19</v>
          </cell>
          <cell r="I6849">
            <v>4.5999999999999996</v>
          </cell>
          <cell r="J6849" t="str">
            <v xml:space="preserve">2 </v>
          </cell>
          <cell r="K6849">
            <v>167</v>
          </cell>
          <cell r="L6849">
            <v>3.8200999999999999E-2</v>
          </cell>
          <cell r="M6849">
            <v>-19</v>
          </cell>
          <cell r="N6849">
            <v>18</v>
          </cell>
          <cell r="O6849">
            <v>1</v>
          </cell>
          <cell r="P6849">
            <v>55.771999999999998</v>
          </cell>
          <cell r="Q6849">
            <v>54.366999999999997</v>
          </cell>
          <cell r="R6849">
            <v>54.366999999999997</v>
          </cell>
        </row>
        <row r="6850">
          <cell r="A6850" t="str">
            <v xml:space="preserve">К С К </v>
          </cell>
          <cell r="B6850" t="str">
            <v xml:space="preserve">1й Заречный пр 5 </v>
          </cell>
          <cell r="C6850" t="str">
            <v xml:space="preserve">Жилзаказчик </v>
          </cell>
          <cell r="D6850">
            <v>416.2</v>
          </cell>
          <cell r="E6850">
            <v>1739</v>
          </cell>
          <cell r="F6850">
            <v>1741</v>
          </cell>
          <cell r="G6850">
            <v>0.46</v>
          </cell>
          <cell r="H6850">
            <v>1.19</v>
          </cell>
          <cell r="I6850">
            <v>4.5999999999999996</v>
          </cell>
          <cell r="J6850" t="str">
            <v xml:space="preserve">2 </v>
          </cell>
          <cell r="K6850">
            <v>167</v>
          </cell>
          <cell r="L6850">
            <v>3.7068999999999998E-2</v>
          </cell>
          <cell r="M6850">
            <v>-19</v>
          </cell>
          <cell r="N6850">
            <v>18</v>
          </cell>
          <cell r="O6850">
            <v>1</v>
          </cell>
          <cell r="P6850">
            <v>54.12</v>
          </cell>
          <cell r="Q6850">
            <v>55.219000000000001</v>
          </cell>
          <cell r="R6850">
            <v>55.219000000000001</v>
          </cell>
        </row>
        <row r="6851">
          <cell r="A6851" t="str">
            <v xml:space="preserve">К С К </v>
          </cell>
          <cell r="B6851" t="str">
            <v xml:space="preserve">1й Заречный пр 7 </v>
          </cell>
          <cell r="C6851" t="str">
            <v xml:space="preserve">Жилзаказчик </v>
          </cell>
          <cell r="D6851">
            <v>455.2</v>
          </cell>
          <cell r="E6851">
            <v>1770</v>
          </cell>
          <cell r="F6851">
            <v>1780</v>
          </cell>
          <cell r="G6851">
            <v>0.46</v>
          </cell>
          <cell r="H6851">
            <v>1.19</v>
          </cell>
          <cell r="I6851">
            <v>4.5999999999999996</v>
          </cell>
          <cell r="J6851" t="str">
            <v xml:space="preserve">2 </v>
          </cell>
          <cell r="K6851">
            <v>167</v>
          </cell>
          <cell r="L6851">
            <v>3.7733999999999997E-2</v>
          </cell>
          <cell r="M6851">
            <v>-19</v>
          </cell>
          <cell r="N6851">
            <v>18</v>
          </cell>
          <cell r="O6851">
            <v>1</v>
          </cell>
          <cell r="P6851">
            <v>55.09</v>
          </cell>
          <cell r="Q6851">
            <v>60.393000000000001</v>
          </cell>
          <cell r="R6851">
            <v>60.393000000000001</v>
          </cell>
        </row>
        <row r="6852">
          <cell r="A6852" t="str">
            <v xml:space="preserve">К С К </v>
          </cell>
          <cell r="B6852" t="str">
            <v xml:space="preserve">1й Заречный пр 9 </v>
          </cell>
          <cell r="C6852" t="str">
            <v xml:space="preserve">Жилзаказчик </v>
          </cell>
          <cell r="D6852">
            <v>393.8</v>
          </cell>
          <cell r="E6852">
            <v>1743</v>
          </cell>
          <cell r="F6852">
            <v>1749</v>
          </cell>
          <cell r="G6852">
            <v>0.46</v>
          </cell>
          <cell r="H6852">
            <v>1.19</v>
          </cell>
          <cell r="I6852">
            <v>4.5999999999999996</v>
          </cell>
          <cell r="J6852" t="str">
            <v xml:space="preserve">2 </v>
          </cell>
          <cell r="K6852">
            <v>167</v>
          </cell>
          <cell r="L6852">
            <v>3.7157999999999997E-2</v>
          </cell>
          <cell r="M6852">
            <v>-19</v>
          </cell>
          <cell r="N6852">
            <v>18</v>
          </cell>
          <cell r="O6852">
            <v>1</v>
          </cell>
          <cell r="P6852">
            <v>54.249000000000002</v>
          </cell>
          <cell r="Q6852">
            <v>52.244</v>
          </cell>
          <cell r="R6852">
            <v>52.244</v>
          </cell>
        </row>
        <row r="6853">
          <cell r="A6853" t="str">
            <v xml:space="preserve">К С К </v>
          </cell>
          <cell r="B6853" t="str">
            <v xml:space="preserve">1й Онежский пр 11 </v>
          </cell>
          <cell r="C6853" t="str">
            <v xml:space="preserve">Жилзаказчик </v>
          </cell>
          <cell r="D6853">
            <v>609.6</v>
          </cell>
          <cell r="E6853">
            <v>3197</v>
          </cell>
          <cell r="F6853">
            <v>3195</v>
          </cell>
          <cell r="G6853">
            <v>0.43</v>
          </cell>
          <cell r="H6853">
            <v>1.19</v>
          </cell>
          <cell r="I6853">
            <v>4.5999999999999996</v>
          </cell>
          <cell r="J6853" t="str">
            <v xml:space="preserve">2 </v>
          </cell>
          <cell r="K6853">
            <v>167</v>
          </cell>
          <cell r="L6853">
            <v>6.3135999999999998E-2</v>
          </cell>
          <cell r="M6853">
            <v>-19</v>
          </cell>
          <cell r="N6853">
            <v>18</v>
          </cell>
          <cell r="O6853">
            <v>1</v>
          </cell>
          <cell r="P6853">
            <v>92.177999999999997</v>
          </cell>
          <cell r="Q6853">
            <v>80.873999999999995</v>
          </cell>
          <cell r="R6853">
            <v>80.873999999999995</v>
          </cell>
        </row>
        <row r="6854">
          <cell r="A6854" t="str">
            <v xml:space="preserve">К С К </v>
          </cell>
          <cell r="B6854" t="str">
            <v xml:space="preserve">1й Онежский пр 13 </v>
          </cell>
          <cell r="C6854" t="str">
            <v xml:space="preserve">Жилзаказчик </v>
          </cell>
          <cell r="D6854">
            <v>412.5</v>
          </cell>
          <cell r="E6854">
            <v>1788</v>
          </cell>
          <cell r="F6854">
            <v>1786</v>
          </cell>
          <cell r="G6854">
            <v>0.46</v>
          </cell>
          <cell r="H6854">
            <v>1.19</v>
          </cell>
          <cell r="I6854">
            <v>4.5999999999999996</v>
          </cell>
          <cell r="J6854" t="str">
            <v xml:space="preserve">2 </v>
          </cell>
          <cell r="K6854">
            <v>167</v>
          </cell>
          <cell r="L6854">
            <v>3.7860999999999999E-2</v>
          </cell>
          <cell r="M6854">
            <v>-19</v>
          </cell>
          <cell r="N6854">
            <v>18</v>
          </cell>
          <cell r="O6854">
            <v>1</v>
          </cell>
          <cell r="P6854">
            <v>55.276000000000003</v>
          </cell>
          <cell r="Q6854">
            <v>54.726999999999997</v>
          </cell>
          <cell r="R6854">
            <v>54.726999999999997</v>
          </cell>
        </row>
        <row r="6855">
          <cell r="A6855" t="str">
            <v xml:space="preserve">К С К </v>
          </cell>
          <cell r="B6855" t="str">
            <v xml:space="preserve">1й Онежский пр 15 </v>
          </cell>
          <cell r="C6855" t="str">
            <v xml:space="preserve">Жилзаказчик </v>
          </cell>
          <cell r="D6855">
            <v>613</v>
          </cell>
          <cell r="E6855">
            <v>3127</v>
          </cell>
          <cell r="F6855">
            <v>3125</v>
          </cell>
          <cell r="G6855">
            <v>0.43</v>
          </cell>
          <cell r="H6855">
            <v>1.19</v>
          </cell>
          <cell r="I6855">
            <v>4.5999999999999996</v>
          </cell>
          <cell r="J6855" t="str">
            <v xml:space="preserve">2 </v>
          </cell>
          <cell r="K6855">
            <v>167</v>
          </cell>
          <cell r="L6855">
            <v>6.2042E-2</v>
          </cell>
          <cell r="M6855">
            <v>-19</v>
          </cell>
          <cell r="N6855">
            <v>18</v>
          </cell>
          <cell r="O6855">
            <v>1</v>
          </cell>
          <cell r="P6855">
            <v>90.578999999999994</v>
          </cell>
          <cell r="Q6855">
            <v>81.326999999999998</v>
          </cell>
          <cell r="R6855">
            <v>81.326999999999998</v>
          </cell>
        </row>
        <row r="6856">
          <cell r="A6856" t="str">
            <v xml:space="preserve">К С К </v>
          </cell>
          <cell r="B6856" t="str">
            <v xml:space="preserve">1й Онежский пр 17 </v>
          </cell>
          <cell r="C6856" t="str">
            <v xml:space="preserve">Жилзаказчик </v>
          </cell>
          <cell r="D6856">
            <v>408.3</v>
          </cell>
          <cell r="E6856">
            <v>1717</v>
          </cell>
          <cell r="F6856">
            <v>1715</v>
          </cell>
          <cell r="G6856">
            <v>0.46</v>
          </cell>
          <cell r="H6856">
            <v>1.19</v>
          </cell>
          <cell r="I6856">
            <v>4.5999999999999996</v>
          </cell>
          <cell r="J6856" t="str">
            <v xml:space="preserve">2 </v>
          </cell>
          <cell r="K6856">
            <v>167</v>
          </cell>
          <cell r="L6856">
            <v>3.6594999999999996E-2</v>
          </cell>
          <cell r="M6856">
            <v>-19</v>
          </cell>
          <cell r="N6856">
            <v>18</v>
          </cell>
          <cell r="O6856">
            <v>1</v>
          </cell>
          <cell r="P6856">
            <v>53.427</v>
          </cell>
          <cell r="Q6856">
            <v>54.168999999999997</v>
          </cell>
          <cell r="R6856">
            <v>54.168999999999997</v>
          </cell>
        </row>
        <row r="6857">
          <cell r="A6857" t="str">
            <v xml:space="preserve">К С К </v>
          </cell>
          <cell r="B6857" t="str">
            <v xml:space="preserve">1й Онежский пр 3 </v>
          </cell>
          <cell r="C6857" t="str">
            <v xml:space="preserve">Жилзаказчик </v>
          </cell>
          <cell r="D6857">
            <v>398.4</v>
          </cell>
          <cell r="E6857">
            <v>1778</v>
          </cell>
          <cell r="F6857">
            <v>1776</v>
          </cell>
          <cell r="G6857">
            <v>0.46</v>
          </cell>
          <cell r="H6857">
            <v>1.19</v>
          </cell>
          <cell r="I6857">
            <v>4.5999999999999996</v>
          </cell>
          <cell r="J6857" t="str">
            <v xml:space="preserve">2 </v>
          </cell>
          <cell r="K6857">
            <v>167</v>
          </cell>
          <cell r="L6857">
            <v>3.7648999999999995E-2</v>
          </cell>
          <cell r="M6857">
            <v>-19</v>
          </cell>
          <cell r="N6857">
            <v>18</v>
          </cell>
          <cell r="O6857">
            <v>1</v>
          </cell>
          <cell r="P6857">
            <v>54.966999999999999</v>
          </cell>
          <cell r="Q6857">
            <v>52.857999999999997</v>
          </cell>
          <cell r="R6857">
            <v>52.857999999999997</v>
          </cell>
        </row>
        <row r="6858">
          <cell r="A6858" t="str">
            <v xml:space="preserve">К С К </v>
          </cell>
          <cell r="B6858" t="str">
            <v xml:space="preserve">1й Онежский пр 5 </v>
          </cell>
          <cell r="C6858" t="str">
            <v xml:space="preserve">Жилзаказчик </v>
          </cell>
          <cell r="D6858">
            <v>597.70000000000005</v>
          </cell>
          <cell r="E6858">
            <v>2655</v>
          </cell>
          <cell r="F6858">
            <v>2653</v>
          </cell>
          <cell r="G6858">
            <v>0.44</v>
          </cell>
          <cell r="H6858">
            <v>1.19</v>
          </cell>
          <cell r="I6858">
            <v>4.5999999999999996</v>
          </cell>
          <cell r="J6858" t="str">
            <v xml:space="preserve">2 </v>
          </cell>
          <cell r="K6858">
            <v>167</v>
          </cell>
          <cell r="L6858">
            <v>5.3779E-2</v>
          </cell>
          <cell r="M6858">
            <v>-19</v>
          </cell>
          <cell r="N6858">
            <v>18</v>
          </cell>
          <cell r="O6858">
            <v>1</v>
          </cell>
          <cell r="P6858">
            <v>78.516999999999996</v>
          </cell>
          <cell r="Q6858">
            <v>79.299000000000007</v>
          </cell>
          <cell r="R6858">
            <v>79.299000000000007</v>
          </cell>
        </row>
        <row r="6859">
          <cell r="A6859" t="str">
            <v xml:space="preserve">К С К </v>
          </cell>
          <cell r="B6859" t="str">
            <v xml:space="preserve">2й Онежский пр 12 </v>
          </cell>
          <cell r="C6859" t="str">
            <v xml:space="preserve">Жилзаказчик </v>
          </cell>
          <cell r="D6859">
            <v>395.1</v>
          </cell>
          <cell r="E6859">
            <v>1760</v>
          </cell>
          <cell r="F6859">
            <v>1758</v>
          </cell>
          <cell r="G6859">
            <v>0.46</v>
          </cell>
          <cell r="H6859">
            <v>1.19</v>
          </cell>
          <cell r="I6859">
            <v>4.5999999999999996</v>
          </cell>
          <cell r="J6859" t="str">
            <v xml:space="preserve">2 </v>
          </cell>
          <cell r="K6859">
            <v>167</v>
          </cell>
          <cell r="L6859">
            <v>3.7349E-2</v>
          </cell>
          <cell r="M6859">
            <v>-19</v>
          </cell>
          <cell r="N6859">
            <v>18</v>
          </cell>
          <cell r="O6859">
            <v>1</v>
          </cell>
          <cell r="P6859">
            <v>54.529000000000003</v>
          </cell>
          <cell r="Q6859">
            <v>52.415999999999997</v>
          </cell>
          <cell r="R6859">
            <v>52.415999999999997</v>
          </cell>
        </row>
        <row r="6860">
          <cell r="A6860" t="str">
            <v xml:space="preserve">К С К </v>
          </cell>
          <cell r="B6860" t="str">
            <v xml:space="preserve">2й Онежский пр 14 </v>
          </cell>
          <cell r="C6860" t="str">
            <v xml:space="preserve">Жилзаказчик </v>
          </cell>
          <cell r="D6860">
            <v>396</v>
          </cell>
          <cell r="E6860">
            <v>1748</v>
          </cell>
          <cell r="F6860">
            <v>1746</v>
          </cell>
          <cell r="G6860">
            <v>0.46</v>
          </cell>
          <cell r="H6860">
            <v>1.19</v>
          </cell>
          <cell r="I6860">
            <v>4.5999999999999996</v>
          </cell>
          <cell r="J6860" t="str">
            <v xml:space="preserve">2 </v>
          </cell>
          <cell r="K6860">
            <v>167</v>
          </cell>
          <cell r="L6860">
            <v>3.7093999999999995E-2</v>
          </cell>
          <cell r="M6860">
            <v>-19</v>
          </cell>
          <cell r="N6860">
            <v>18</v>
          </cell>
          <cell r="O6860">
            <v>1</v>
          </cell>
          <cell r="P6860">
            <v>54.156999999999996</v>
          </cell>
          <cell r="Q6860">
            <v>52.537999999999997</v>
          </cell>
          <cell r="R6860">
            <v>52.537999999999997</v>
          </cell>
        </row>
        <row r="6861">
          <cell r="A6861" t="str">
            <v xml:space="preserve">К С К </v>
          </cell>
          <cell r="B6861" t="str">
            <v xml:space="preserve">2й Онежский пр 16 </v>
          </cell>
          <cell r="C6861" t="str">
            <v xml:space="preserve">Жилзаказчик </v>
          </cell>
          <cell r="D6861">
            <v>406.2</v>
          </cell>
          <cell r="E6861">
            <v>1701</v>
          </cell>
          <cell r="F6861">
            <v>1736</v>
          </cell>
          <cell r="G6861">
            <v>0.46</v>
          </cell>
          <cell r="H6861">
            <v>1.19</v>
          </cell>
          <cell r="I6861">
            <v>4.5999999999999996</v>
          </cell>
          <cell r="J6861" t="str">
            <v xml:space="preserve">2 </v>
          </cell>
          <cell r="K6861">
            <v>167</v>
          </cell>
          <cell r="L6861">
            <v>3.7043E-2</v>
          </cell>
          <cell r="M6861">
            <v>-19</v>
          </cell>
          <cell r="N6861">
            <v>18</v>
          </cell>
          <cell r="O6861">
            <v>1</v>
          </cell>
          <cell r="P6861">
            <v>52.927999999999997</v>
          </cell>
          <cell r="Q6861">
            <v>52.527000000000001</v>
          </cell>
          <cell r="R6861">
            <v>52.527000000000001</v>
          </cell>
        </row>
        <row r="6862">
          <cell r="A6862" t="str">
            <v xml:space="preserve">К С К </v>
          </cell>
          <cell r="B6862" t="str">
            <v xml:space="preserve">2й Онежский пр 18 </v>
          </cell>
          <cell r="C6862" t="str">
            <v xml:space="preserve">Жилзаказчик </v>
          </cell>
          <cell r="D6862">
            <v>417</v>
          </cell>
          <cell r="E6862">
            <v>1841</v>
          </cell>
          <cell r="F6862">
            <v>1839</v>
          </cell>
          <cell r="G6862">
            <v>0.46</v>
          </cell>
          <cell r="H6862">
            <v>1.19</v>
          </cell>
          <cell r="I6862">
            <v>4.5999999999999996</v>
          </cell>
          <cell r="J6862" t="str">
            <v xml:space="preserve">2 </v>
          </cell>
          <cell r="K6862">
            <v>167</v>
          </cell>
          <cell r="L6862">
            <v>3.8814000000000001E-2</v>
          </cell>
          <cell r="M6862">
            <v>-19</v>
          </cell>
          <cell r="N6862">
            <v>18</v>
          </cell>
          <cell r="O6862">
            <v>1</v>
          </cell>
          <cell r="P6862">
            <v>56.667999999999999</v>
          </cell>
          <cell r="Q6862">
            <v>55.323999999999998</v>
          </cell>
          <cell r="R6862">
            <v>55.323999999999998</v>
          </cell>
        </row>
        <row r="6863">
          <cell r="A6863" t="str">
            <v xml:space="preserve">К С К </v>
          </cell>
          <cell r="B6863" t="str">
            <v xml:space="preserve">2й Онежский пр 2 </v>
          </cell>
          <cell r="C6863" t="str">
            <v xml:space="preserve">Жилзаказчик </v>
          </cell>
          <cell r="D6863">
            <v>940.1</v>
          </cell>
          <cell r="E6863">
            <v>3795</v>
          </cell>
          <cell r="F6863">
            <v>3792</v>
          </cell>
          <cell r="G6863">
            <v>0.47</v>
          </cell>
          <cell r="H6863">
            <v>1.19</v>
          </cell>
          <cell r="I6863">
            <v>4.5999999999999996</v>
          </cell>
          <cell r="J6863" t="str">
            <v xml:space="preserve">3 </v>
          </cell>
          <cell r="K6863">
            <v>167</v>
          </cell>
          <cell r="L6863">
            <v>8.3375999999999992E-2</v>
          </cell>
          <cell r="M6863">
            <v>-19</v>
          </cell>
          <cell r="N6863">
            <v>18</v>
          </cell>
          <cell r="O6863">
            <v>1</v>
          </cell>
          <cell r="P6863">
            <v>121.72799999999999</v>
          </cell>
          <cell r="Q6863">
            <v>124.72199999999999</v>
          </cell>
          <cell r="R6863">
            <v>124.72199999999999</v>
          </cell>
        </row>
        <row r="6864">
          <cell r="A6864" t="str">
            <v xml:space="preserve">К С К </v>
          </cell>
          <cell r="B6864" t="str">
            <v xml:space="preserve">2й Онежский пр 20 </v>
          </cell>
          <cell r="C6864" t="str">
            <v xml:space="preserve">Жилзаказчик </v>
          </cell>
          <cell r="D6864">
            <v>679.3</v>
          </cell>
          <cell r="E6864">
            <v>3012</v>
          </cell>
          <cell r="F6864">
            <v>3010</v>
          </cell>
          <cell r="G6864">
            <v>0.43</v>
          </cell>
          <cell r="H6864">
            <v>1.19</v>
          </cell>
          <cell r="I6864">
            <v>4.5999999999999996</v>
          </cell>
          <cell r="J6864" t="str">
            <v xml:space="preserve">2 </v>
          </cell>
          <cell r="K6864">
            <v>167</v>
          </cell>
          <cell r="L6864">
            <v>6.0038999999999995E-2</v>
          </cell>
          <cell r="M6864">
            <v>-19</v>
          </cell>
          <cell r="N6864">
            <v>18</v>
          </cell>
          <cell r="O6864">
            <v>1</v>
          </cell>
          <cell r="P6864">
            <v>87.656000000000006</v>
          </cell>
          <cell r="Q6864">
            <v>90.123000000000005</v>
          </cell>
          <cell r="R6864">
            <v>90.123000000000005</v>
          </cell>
        </row>
        <row r="6865">
          <cell r="A6865" t="str">
            <v xml:space="preserve">К С К </v>
          </cell>
          <cell r="B6865" t="str">
            <v xml:space="preserve">2й Онежский пр 4 </v>
          </cell>
          <cell r="C6865" t="str">
            <v xml:space="preserve">Жилзаказчик </v>
          </cell>
          <cell r="D6865">
            <v>938.8</v>
          </cell>
          <cell r="E6865">
            <v>3789</v>
          </cell>
          <cell r="F6865">
            <v>3786</v>
          </cell>
          <cell r="G6865">
            <v>0.47</v>
          </cell>
          <cell r="H6865">
            <v>1.19</v>
          </cell>
          <cell r="I6865">
            <v>4.5999999999999996</v>
          </cell>
          <cell r="J6865" t="str">
            <v xml:space="preserve">3 </v>
          </cell>
          <cell r="K6865">
            <v>167</v>
          </cell>
          <cell r="L6865">
            <v>8.3243999999999999E-2</v>
          </cell>
          <cell r="M6865">
            <v>-19</v>
          </cell>
          <cell r="N6865">
            <v>18</v>
          </cell>
          <cell r="O6865">
            <v>1</v>
          </cell>
          <cell r="P6865">
            <v>121.535</v>
          </cell>
          <cell r="Q6865">
            <v>124.55</v>
          </cell>
          <cell r="R6865">
            <v>124.55</v>
          </cell>
        </row>
        <row r="6866">
          <cell r="A6866" t="str">
            <v xml:space="preserve">К С К </v>
          </cell>
          <cell r="B6866" t="str">
            <v xml:space="preserve">2й Онежский пр 6 </v>
          </cell>
          <cell r="C6866" t="str">
            <v xml:space="preserve">Жилзаказчик </v>
          </cell>
          <cell r="D6866">
            <v>940.6</v>
          </cell>
          <cell r="E6866">
            <v>3783</v>
          </cell>
          <cell r="F6866">
            <v>3780</v>
          </cell>
          <cell r="G6866">
            <v>0.47</v>
          </cell>
          <cell r="H6866">
            <v>1.19</v>
          </cell>
          <cell r="I6866">
            <v>4.5999999999999996</v>
          </cell>
          <cell r="J6866" t="str">
            <v xml:space="preserve">3 </v>
          </cell>
          <cell r="K6866">
            <v>167</v>
          </cell>
          <cell r="L6866">
            <v>8.3111999999999991E-2</v>
          </cell>
          <cell r="M6866">
            <v>-19</v>
          </cell>
          <cell r="N6866">
            <v>18</v>
          </cell>
          <cell r="O6866">
            <v>1</v>
          </cell>
          <cell r="P6866">
            <v>121.342</v>
          </cell>
          <cell r="Q6866">
            <v>124.788</v>
          </cell>
          <cell r="R6866">
            <v>124.788</v>
          </cell>
        </row>
        <row r="6867">
          <cell r="A6867" t="str">
            <v xml:space="preserve">К С К </v>
          </cell>
          <cell r="B6867" t="str">
            <v xml:space="preserve">3й Онежский пр 11 </v>
          </cell>
          <cell r="C6867" t="str">
            <v xml:space="preserve">Жилзаказчик </v>
          </cell>
          <cell r="D6867">
            <v>400.1</v>
          </cell>
          <cell r="E6867">
            <v>1769</v>
          </cell>
          <cell r="F6867">
            <v>1779</v>
          </cell>
          <cell r="G6867">
            <v>0.46</v>
          </cell>
          <cell r="H6867">
            <v>1.19</v>
          </cell>
          <cell r="I6867">
            <v>4.5999999999999996</v>
          </cell>
          <cell r="J6867" t="str">
            <v xml:space="preserve">2 </v>
          </cell>
          <cell r="K6867">
            <v>167</v>
          </cell>
          <cell r="L6867">
            <v>3.7712999999999997E-2</v>
          </cell>
          <cell r="M6867">
            <v>-19</v>
          </cell>
          <cell r="N6867">
            <v>18</v>
          </cell>
          <cell r="O6867">
            <v>1</v>
          </cell>
          <cell r="P6867">
            <v>55.061</v>
          </cell>
          <cell r="Q6867">
            <v>53.08</v>
          </cell>
          <cell r="R6867">
            <v>53.08</v>
          </cell>
        </row>
        <row r="6868">
          <cell r="A6868" t="str">
            <v xml:space="preserve">К С К </v>
          </cell>
          <cell r="B6868" t="str">
            <v xml:space="preserve">3й Онежский пр 15 </v>
          </cell>
          <cell r="C6868" t="str">
            <v xml:space="preserve">Жилзаказчик </v>
          </cell>
          <cell r="D6868">
            <v>394.9</v>
          </cell>
          <cell r="E6868">
            <v>1801</v>
          </cell>
          <cell r="F6868">
            <v>1786</v>
          </cell>
          <cell r="G6868">
            <v>0.54</v>
          </cell>
          <cell r="H6868">
            <v>1.19</v>
          </cell>
          <cell r="I6868">
            <v>4.5999999999999996</v>
          </cell>
          <cell r="J6868" t="str">
            <v xml:space="preserve">2 </v>
          </cell>
          <cell r="K6868">
            <v>167</v>
          </cell>
          <cell r="L6868">
            <v>4.5068999999999998E-2</v>
          </cell>
          <cell r="M6868">
            <v>-19</v>
          </cell>
          <cell r="N6868">
            <v>18</v>
          </cell>
          <cell r="O6868">
            <v>1</v>
          </cell>
          <cell r="P6868">
            <v>65.801000000000002</v>
          </cell>
          <cell r="Q6868">
            <v>52.393999999999998</v>
          </cell>
          <cell r="R6868">
            <v>52.393999999999998</v>
          </cell>
        </row>
        <row r="6869">
          <cell r="A6869" t="str">
            <v xml:space="preserve">К С К </v>
          </cell>
          <cell r="B6869" t="str">
            <v xml:space="preserve">3й Онежский пр 17 </v>
          </cell>
          <cell r="C6869" t="str">
            <v xml:space="preserve">Жилзаказчик </v>
          </cell>
          <cell r="D6869">
            <v>404.6</v>
          </cell>
          <cell r="E6869">
            <v>1737</v>
          </cell>
          <cell r="F6869">
            <v>1735</v>
          </cell>
          <cell r="G6869">
            <v>0.55000000000000004</v>
          </cell>
          <cell r="H6869">
            <v>1.19</v>
          </cell>
          <cell r="I6869">
            <v>4.5999999999999996</v>
          </cell>
          <cell r="J6869" t="str">
            <v xml:space="preserve">2 </v>
          </cell>
          <cell r="K6869">
            <v>167</v>
          </cell>
          <cell r="L6869">
            <v>4.4103999999999997E-2</v>
          </cell>
          <cell r="M6869">
            <v>-19</v>
          </cell>
          <cell r="N6869">
            <v>18</v>
          </cell>
          <cell r="O6869">
            <v>1</v>
          </cell>
          <cell r="P6869">
            <v>64.391000000000005</v>
          </cell>
          <cell r="Q6869">
            <v>53.676000000000002</v>
          </cell>
          <cell r="R6869">
            <v>53.676000000000002</v>
          </cell>
        </row>
        <row r="6870">
          <cell r="A6870" t="str">
            <v xml:space="preserve">К С К </v>
          </cell>
          <cell r="B6870" t="str">
            <v xml:space="preserve">3й Онежский пр 3 </v>
          </cell>
          <cell r="C6870" t="str">
            <v xml:space="preserve">Жилзаказчик </v>
          </cell>
          <cell r="D6870">
            <v>964.1</v>
          </cell>
          <cell r="E6870">
            <v>3543</v>
          </cell>
          <cell r="F6870">
            <v>3540</v>
          </cell>
          <cell r="G6870">
            <v>0.48</v>
          </cell>
          <cell r="H6870">
            <v>1.19</v>
          </cell>
          <cell r="I6870">
            <v>4.5999999999999996</v>
          </cell>
          <cell r="J6870" t="str">
            <v xml:space="preserve">3 </v>
          </cell>
          <cell r="K6870">
            <v>167</v>
          </cell>
          <cell r="L6870">
            <v>7.865599999999999E-2</v>
          </cell>
          <cell r="M6870">
            <v>-19</v>
          </cell>
          <cell r="N6870">
            <v>18</v>
          </cell>
          <cell r="O6870">
            <v>1</v>
          </cell>
          <cell r="P6870">
            <v>114.837</v>
          </cell>
          <cell r="Q6870">
            <v>127.90600000000001</v>
          </cell>
          <cell r="R6870">
            <v>127.90600000000001</v>
          </cell>
        </row>
        <row r="6871">
          <cell r="A6871" t="str">
            <v xml:space="preserve">К С К </v>
          </cell>
          <cell r="B6871" t="str">
            <v xml:space="preserve">3й Онежский пр 5 </v>
          </cell>
          <cell r="C6871" t="str">
            <v xml:space="preserve">Жилзаказчик </v>
          </cell>
          <cell r="D6871">
            <v>946.8</v>
          </cell>
          <cell r="E6871">
            <v>3657</v>
          </cell>
          <cell r="F6871">
            <v>3654</v>
          </cell>
          <cell r="G6871">
            <v>0.48</v>
          </cell>
          <cell r="H6871">
            <v>1.19</v>
          </cell>
          <cell r="I6871">
            <v>4.5999999999999996</v>
          </cell>
          <cell r="J6871" t="str">
            <v xml:space="preserve">3 </v>
          </cell>
          <cell r="K6871">
            <v>167</v>
          </cell>
          <cell r="L6871">
            <v>8.0850000000000005E-2</v>
          </cell>
          <cell r="M6871">
            <v>-19</v>
          </cell>
          <cell r="N6871">
            <v>18</v>
          </cell>
          <cell r="O6871">
            <v>1</v>
          </cell>
          <cell r="P6871">
            <v>118.04</v>
          </cell>
          <cell r="Q6871">
            <v>125.61199999999999</v>
          </cell>
          <cell r="R6871">
            <v>125.61199999999999</v>
          </cell>
        </row>
        <row r="6872">
          <cell r="A6872" t="str">
            <v xml:space="preserve">К С К </v>
          </cell>
          <cell r="B6872" t="str">
            <v xml:space="preserve">3й Онежский пр 7 </v>
          </cell>
          <cell r="C6872" t="str">
            <v xml:space="preserve">Жилзаказчик </v>
          </cell>
          <cell r="D6872">
            <v>3153</v>
          </cell>
          <cell r="E6872">
            <v>11998</v>
          </cell>
          <cell r="F6872">
            <v>11993</v>
          </cell>
          <cell r="G6872">
            <v>0.38</v>
          </cell>
          <cell r="H6872">
            <v>1.19</v>
          </cell>
          <cell r="I6872">
            <v>4.5999999999999996</v>
          </cell>
          <cell r="J6872" t="str">
            <v xml:space="preserve">5 </v>
          </cell>
          <cell r="K6872">
            <v>167</v>
          </cell>
          <cell r="L6872">
            <v>0.21140099999999998</v>
          </cell>
          <cell r="M6872">
            <v>-19</v>
          </cell>
          <cell r="N6872">
            <v>18</v>
          </cell>
          <cell r="O6872">
            <v>1</v>
          </cell>
          <cell r="P6872">
            <v>308.64</v>
          </cell>
          <cell r="Q6872">
            <v>313.73399999999998</v>
          </cell>
          <cell r="R6872">
            <v>313.73399999999998</v>
          </cell>
        </row>
        <row r="6873">
          <cell r="A6873" t="str">
            <v xml:space="preserve">К С К </v>
          </cell>
          <cell r="B6873" t="str">
            <v xml:space="preserve">3й онежский пр 13 </v>
          </cell>
          <cell r="C6873" t="str">
            <v xml:space="preserve">Жилзаказчик </v>
          </cell>
          <cell r="D6873">
            <v>461.4</v>
          </cell>
          <cell r="E6873">
            <v>1735</v>
          </cell>
          <cell r="F6873">
            <v>1733</v>
          </cell>
          <cell r="G6873">
            <v>0.46</v>
          </cell>
          <cell r="H6873">
            <v>1.19</v>
          </cell>
          <cell r="I6873">
            <v>4.5999999999999996</v>
          </cell>
          <cell r="J6873" t="str">
            <v xml:space="preserve">2 </v>
          </cell>
          <cell r="K6873">
            <v>167</v>
          </cell>
          <cell r="L6873">
            <v>3.6982999999999995E-2</v>
          </cell>
          <cell r="M6873">
            <v>-19</v>
          </cell>
          <cell r="N6873">
            <v>18</v>
          </cell>
          <cell r="O6873">
            <v>1</v>
          </cell>
          <cell r="P6873">
            <v>53.994</v>
          </cell>
          <cell r="Q6873">
            <v>61.216000000000001</v>
          </cell>
          <cell r="R6873">
            <v>61.216000000000001</v>
          </cell>
        </row>
        <row r="6874">
          <cell r="A6874" t="str">
            <v xml:space="preserve">К С К </v>
          </cell>
          <cell r="B6874" t="str">
            <v xml:space="preserve">Камвольная 14 Д </v>
          </cell>
          <cell r="C6874" t="str">
            <v xml:space="preserve">Жилзаказчик </v>
          </cell>
          <cell r="D6874">
            <v>555.20000000000005</v>
          </cell>
          <cell r="E6874">
            <v>2502</v>
          </cell>
          <cell r="F6874">
            <v>2500</v>
          </cell>
          <cell r="G6874">
            <v>0.52</v>
          </cell>
          <cell r="H6874">
            <v>1.19</v>
          </cell>
          <cell r="I6874">
            <v>4.5999999999999996</v>
          </cell>
          <cell r="J6874" t="str">
            <v xml:space="preserve">2 </v>
          </cell>
          <cell r="K6874">
            <v>167</v>
          </cell>
          <cell r="L6874">
            <v>6.0302999999999995E-2</v>
          </cell>
          <cell r="M6874">
            <v>-19</v>
          </cell>
          <cell r="N6874">
            <v>18</v>
          </cell>
          <cell r="O6874">
            <v>1</v>
          </cell>
          <cell r="P6874">
            <v>88.040999999999997</v>
          </cell>
          <cell r="Q6874">
            <v>73.66</v>
          </cell>
          <cell r="R6874">
            <v>73.66</v>
          </cell>
        </row>
        <row r="6875">
          <cell r="A6875" t="str">
            <v xml:space="preserve">К С К </v>
          </cell>
          <cell r="B6875" t="str">
            <v xml:space="preserve">Камвольная 18 </v>
          </cell>
          <cell r="C6875" t="str">
            <v xml:space="preserve">Жилзаказчик </v>
          </cell>
          <cell r="D6875">
            <v>436.6</v>
          </cell>
          <cell r="E6875">
            <v>2549</v>
          </cell>
          <cell r="F6875">
            <v>2553</v>
          </cell>
          <cell r="G6875">
            <v>0.44</v>
          </cell>
          <cell r="H6875">
            <v>1.19</v>
          </cell>
          <cell r="I6875">
            <v>4.5999999999999996</v>
          </cell>
          <cell r="J6875" t="str">
            <v xml:space="preserve">2 </v>
          </cell>
          <cell r="K6875">
            <v>167</v>
          </cell>
          <cell r="L6875">
            <v>5.1989E-2</v>
          </cell>
          <cell r="M6875">
            <v>-19</v>
          </cell>
          <cell r="N6875">
            <v>18</v>
          </cell>
          <cell r="O6875">
            <v>1</v>
          </cell>
          <cell r="P6875">
            <v>75.903000000000006</v>
          </cell>
          <cell r="Q6875">
            <v>57.921999999999997</v>
          </cell>
          <cell r="R6875">
            <v>57.921999999999997</v>
          </cell>
        </row>
        <row r="6876">
          <cell r="A6876" t="str">
            <v xml:space="preserve">К С К </v>
          </cell>
          <cell r="B6876" t="str">
            <v xml:space="preserve">Камвольная 20 В </v>
          </cell>
          <cell r="C6876" t="str">
            <v xml:space="preserve">Жилзаказчик </v>
          </cell>
          <cell r="D6876">
            <v>450.2</v>
          </cell>
          <cell r="E6876">
            <v>2228</v>
          </cell>
          <cell r="F6876">
            <v>2251</v>
          </cell>
          <cell r="G6876">
            <v>0.45</v>
          </cell>
          <cell r="H6876">
            <v>1.19</v>
          </cell>
          <cell r="I6876">
            <v>4.5999999999999996</v>
          </cell>
          <cell r="J6876" t="str">
            <v xml:space="preserve">2 </v>
          </cell>
          <cell r="K6876">
            <v>167</v>
          </cell>
          <cell r="L6876">
            <v>4.6466E-2</v>
          </cell>
          <cell r="M6876">
            <v>-19</v>
          </cell>
          <cell r="N6876">
            <v>18</v>
          </cell>
          <cell r="O6876">
            <v>1</v>
          </cell>
          <cell r="P6876">
            <v>67.837999999999994</v>
          </cell>
          <cell r="Q6876">
            <v>59.73</v>
          </cell>
          <cell r="R6876">
            <v>59.73</v>
          </cell>
        </row>
        <row r="6877">
          <cell r="A6877" t="str">
            <v xml:space="preserve">К С К </v>
          </cell>
          <cell r="B6877" t="str">
            <v xml:space="preserve">Камвольная 22 Г </v>
          </cell>
          <cell r="C6877" t="str">
            <v xml:space="preserve">Жилзаказчик </v>
          </cell>
          <cell r="D6877">
            <v>450.6</v>
          </cell>
          <cell r="E6877">
            <v>2396</v>
          </cell>
          <cell r="F6877">
            <v>2383</v>
          </cell>
          <cell r="G6877">
            <v>0.44</v>
          </cell>
          <cell r="H6877">
            <v>1.19</v>
          </cell>
          <cell r="I6877">
            <v>4.5999999999999996</v>
          </cell>
          <cell r="J6877" t="str">
            <v xml:space="preserve">2 </v>
          </cell>
          <cell r="K6877">
            <v>167</v>
          </cell>
          <cell r="L6877">
            <v>4.8859E-2</v>
          </cell>
          <cell r="M6877">
            <v>-19</v>
          </cell>
          <cell r="N6877">
            <v>18</v>
          </cell>
          <cell r="O6877">
            <v>1</v>
          </cell>
          <cell r="P6877">
            <v>71.332999999999998</v>
          </cell>
          <cell r="Q6877">
            <v>59.779000000000003</v>
          </cell>
          <cell r="R6877">
            <v>59.779000000000003</v>
          </cell>
        </row>
        <row r="6878">
          <cell r="A6878" t="str">
            <v xml:space="preserve">К С К </v>
          </cell>
          <cell r="B6878" t="str">
            <v xml:space="preserve">Молодежная 10 общ. </v>
          </cell>
          <cell r="C6878" t="str">
            <v xml:space="preserve">Жилзаказчик </v>
          </cell>
          <cell r="D6878">
            <v>820.23</v>
          </cell>
          <cell r="E6878">
            <v>3601</v>
          </cell>
          <cell r="F6878">
            <v>3938.1000000000004</v>
          </cell>
          <cell r="G6878">
            <v>0.42</v>
          </cell>
          <cell r="H6878">
            <v>1.19</v>
          </cell>
          <cell r="I6878">
            <v>4.5999999999999996</v>
          </cell>
          <cell r="J6878" t="str">
            <v xml:space="preserve">2 </v>
          </cell>
          <cell r="K6878">
            <v>167</v>
          </cell>
          <cell r="L6878">
            <v>7.6003000000000001E-2</v>
          </cell>
          <cell r="M6878">
            <v>-19</v>
          </cell>
          <cell r="N6878">
            <v>18</v>
          </cell>
          <cell r="O6878">
            <v>1</v>
          </cell>
          <cell r="P6878">
            <v>101.40300000000001</v>
          </cell>
          <cell r="Q6878">
            <v>97.965999999999994</v>
          </cell>
          <cell r="R6878">
            <v>97.965999999999994</v>
          </cell>
        </row>
        <row r="6879">
          <cell r="A6879" t="str">
            <v xml:space="preserve">К С К </v>
          </cell>
          <cell r="B6879" t="str">
            <v xml:space="preserve">Молодежная 12 </v>
          </cell>
          <cell r="C6879" t="str">
            <v xml:space="preserve">Жилзаказчик </v>
          </cell>
          <cell r="D6879">
            <v>522.79999999999995</v>
          </cell>
          <cell r="E6879">
            <v>2502</v>
          </cell>
          <cell r="F6879">
            <v>2500</v>
          </cell>
          <cell r="G6879">
            <v>0.44</v>
          </cell>
          <cell r="H6879">
            <v>1.19</v>
          </cell>
          <cell r="I6879">
            <v>4.5999999999999996</v>
          </cell>
          <cell r="J6879" t="str">
            <v xml:space="preserve">2 </v>
          </cell>
          <cell r="K6879">
            <v>167</v>
          </cell>
          <cell r="L6879">
            <v>5.1025999999999995E-2</v>
          </cell>
          <cell r="M6879">
            <v>-19</v>
          </cell>
          <cell r="N6879">
            <v>18</v>
          </cell>
          <cell r="O6879">
            <v>1</v>
          </cell>
          <cell r="P6879">
            <v>74.497</v>
          </cell>
          <cell r="Q6879">
            <v>69.36</v>
          </cell>
          <cell r="R6879">
            <v>69.36</v>
          </cell>
        </row>
        <row r="6880">
          <cell r="A6880" t="str">
            <v xml:space="preserve">К С К </v>
          </cell>
          <cell r="B6880" t="str">
            <v xml:space="preserve">Молодежная 14 И </v>
          </cell>
          <cell r="C6880" t="str">
            <v xml:space="preserve">Жилзаказчик </v>
          </cell>
          <cell r="D6880">
            <v>555.1</v>
          </cell>
          <cell r="E6880">
            <v>2667</v>
          </cell>
          <cell r="F6880">
            <v>2665</v>
          </cell>
          <cell r="G6880">
            <v>0.44</v>
          </cell>
          <cell r="H6880">
            <v>1.19</v>
          </cell>
          <cell r="I6880">
            <v>4.5999999999999996</v>
          </cell>
          <cell r="J6880" t="str">
            <v xml:space="preserve">2 </v>
          </cell>
          <cell r="K6880">
            <v>167</v>
          </cell>
          <cell r="L6880">
            <v>5.4022000000000001E-2</v>
          </cell>
          <cell r="M6880">
            <v>-19</v>
          </cell>
          <cell r="N6880">
            <v>18</v>
          </cell>
          <cell r="O6880">
            <v>1</v>
          </cell>
          <cell r="P6880">
            <v>78.872</v>
          </cell>
          <cell r="Q6880">
            <v>73.644000000000005</v>
          </cell>
          <cell r="R6880">
            <v>73.644000000000005</v>
          </cell>
        </row>
        <row r="6881">
          <cell r="A6881" t="str">
            <v xml:space="preserve">К С К </v>
          </cell>
          <cell r="B6881" t="str">
            <v xml:space="preserve">Молодежная 18 Д </v>
          </cell>
          <cell r="C6881" t="str">
            <v xml:space="preserve">Жилзаказчик </v>
          </cell>
          <cell r="D6881">
            <v>378.7</v>
          </cell>
          <cell r="E6881">
            <v>1852</v>
          </cell>
          <cell r="F6881">
            <v>1850</v>
          </cell>
          <cell r="G6881">
            <v>0.46</v>
          </cell>
          <cell r="H6881">
            <v>1.19</v>
          </cell>
          <cell r="I6881">
            <v>4.5999999999999996</v>
          </cell>
          <cell r="J6881" t="str">
            <v xml:space="preserve">2 </v>
          </cell>
          <cell r="K6881">
            <v>167</v>
          </cell>
          <cell r="L6881">
            <v>3.9045999999999997E-2</v>
          </cell>
          <cell r="M6881">
            <v>-19</v>
          </cell>
          <cell r="N6881">
            <v>18</v>
          </cell>
          <cell r="O6881">
            <v>1</v>
          </cell>
          <cell r="P6881">
            <v>57.006</v>
          </cell>
          <cell r="Q6881">
            <v>50.244</v>
          </cell>
          <cell r="R6881">
            <v>50.244</v>
          </cell>
        </row>
        <row r="6882">
          <cell r="A6882" t="str">
            <v xml:space="preserve">К С К </v>
          </cell>
          <cell r="B6882" t="str">
            <v xml:space="preserve">Молодежная 20 Г </v>
          </cell>
          <cell r="C6882" t="str">
            <v xml:space="preserve">Жилзаказчик </v>
          </cell>
          <cell r="D6882">
            <v>654.70000000000005</v>
          </cell>
          <cell r="E6882">
            <v>3794</v>
          </cell>
          <cell r="F6882">
            <v>3792</v>
          </cell>
          <cell r="G6882">
            <v>0.41</v>
          </cell>
          <cell r="H6882">
            <v>1.19</v>
          </cell>
          <cell r="I6882">
            <v>4.5999999999999996</v>
          </cell>
          <cell r="J6882" t="str">
            <v xml:space="preserve">2 </v>
          </cell>
          <cell r="K6882">
            <v>167</v>
          </cell>
          <cell r="L6882">
            <v>7.1766999999999997E-2</v>
          </cell>
          <cell r="M6882">
            <v>-19</v>
          </cell>
          <cell r="N6882">
            <v>18</v>
          </cell>
          <cell r="O6882">
            <v>1</v>
          </cell>
          <cell r="P6882">
            <v>104.779</v>
          </cell>
          <cell r="Q6882">
            <v>86.86</v>
          </cell>
          <cell r="R6882">
            <v>86.86</v>
          </cell>
        </row>
        <row r="6883">
          <cell r="A6883" t="str">
            <v xml:space="preserve">К С К </v>
          </cell>
          <cell r="B6883" t="str">
            <v xml:space="preserve">Молодежная 22 П </v>
          </cell>
          <cell r="C6883" t="str">
            <v xml:space="preserve">Жилзаказчик </v>
          </cell>
          <cell r="D6883">
            <v>601.09</v>
          </cell>
          <cell r="E6883">
            <v>1438</v>
          </cell>
          <cell r="F6883">
            <v>1531</v>
          </cell>
          <cell r="G6883">
            <v>0.57999999999999996</v>
          </cell>
          <cell r="H6883">
            <v>1.19</v>
          </cell>
          <cell r="I6883">
            <v>4.5999999999999996</v>
          </cell>
          <cell r="J6883" t="str">
            <v xml:space="preserve">2 </v>
          </cell>
          <cell r="K6883">
            <v>167</v>
          </cell>
          <cell r="L6883">
            <v>4.0905999999999998E-2</v>
          </cell>
          <cell r="M6883">
            <v>-19</v>
          </cell>
          <cell r="N6883">
            <v>18</v>
          </cell>
          <cell r="O6883">
            <v>1</v>
          </cell>
          <cell r="P6883">
            <v>56.017000000000003</v>
          </cell>
          <cell r="Q6883">
            <v>76.247</v>
          </cell>
          <cell r="R6883">
            <v>76.247</v>
          </cell>
        </row>
        <row r="6884">
          <cell r="A6884" t="str">
            <v xml:space="preserve">К С К </v>
          </cell>
          <cell r="B6884" t="str">
            <v xml:space="preserve">Молодежная 23 а </v>
          </cell>
          <cell r="C6884" t="str">
            <v xml:space="preserve">Жилзаказчик </v>
          </cell>
          <cell r="D6884">
            <v>4436</v>
          </cell>
          <cell r="E6884">
            <v>15301</v>
          </cell>
          <cell r="F6884">
            <v>15296</v>
          </cell>
          <cell r="G6884">
            <v>0.37</v>
          </cell>
          <cell r="H6884">
            <v>1.194</v>
          </cell>
          <cell r="I6884">
            <v>4.5999999999999996</v>
          </cell>
          <cell r="J6884" t="str">
            <v xml:space="preserve">5 </v>
          </cell>
          <cell r="K6884">
            <v>167</v>
          </cell>
          <cell r="L6884">
            <v>0.26252799999999998</v>
          </cell>
          <cell r="M6884">
            <v>-19</v>
          </cell>
          <cell r="N6884">
            <v>18</v>
          </cell>
          <cell r="O6884">
            <v>1</v>
          </cell>
          <cell r="P6884">
            <v>383.28399999999999</v>
          </cell>
          <cell r="Q6884">
            <v>441.39699999999999</v>
          </cell>
          <cell r="R6884">
            <v>441.39699999999999</v>
          </cell>
        </row>
        <row r="6885">
          <cell r="A6885" t="str">
            <v xml:space="preserve">К С К </v>
          </cell>
          <cell r="B6885" t="str">
            <v xml:space="preserve">Молодежная 23 б </v>
          </cell>
          <cell r="C6885" t="str">
            <v xml:space="preserve">Жилзаказчик </v>
          </cell>
          <cell r="D6885">
            <v>4450.08</v>
          </cell>
          <cell r="E6885">
            <v>15670</v>
          </cell>
          <cell r="F6885">
            <v>15774</v>
          </cell>
          <cell r="G6885">
            <v>0.37</v>
          </cell>
          <cell r="H6885">
            <v>1.19</v>
          </cell>
          <cell r="I6885">
            <v>4.5999999999999996</v>
          </cell>
          <cell r="J6885" t="str">
            <v xml:space="preserve">5 </v>
          </cell>
          <cell r="K6885">
            <v>167</v>
          </cell>
          <cell r="L6885">
            <v>0.270731</v>
          </cell>
          <cell r="M6885">
            <v>-19</v>
          </cell>
          <cell r="N6885">
            <v>18</v>
          </cell>
          <cell r="O6885">
            <v>1</v>
          </cell>
          <cell r="P6885">
            <v>392.53199999999998</v>
          </cell>
          <cell r="Q6885">
            <v>439.78300000000002</v>
          </cell>
          <cell r="R6885">
            <v>439.78300000000002</v>
          </cell>
        </row>
        <row r="6886">
          <cell r="A6886" t="str">
            <v xml:space="preserve">К С К </v>
          </cell>
          <cell r="B6886" t="str">
            <v xml:space="preserve">Молодежная 24 </v>
          </cell>
          <cell r="C6886" t="str">
            <v xml:space="preserve">Жилзаказчик </v>
          </cell>
          <cell r="D6886">
            <v>667.4</v>
          </cell>
          <cell r="E6886">
            <v>3071</v>
          </cell>
          <cell r="F6886">
            <v>3069</v>
          </cell>
          <cell r="G6886">
            <v>0.42899999999999999</v>
          </cell>
          <cell r="H6886">
            <v>1.194</v>
          </cell>
          <cell r="I6886">
            <v>4.5999999999999996</v>
          </cell>
          <cell r="J6886" t="str">
            <v xml:space="preserve">2 </v>
          </cell>
          <cell r="K6886">
            <v>167</v>
          </cell>
          <cell r="L6886">
            <v>6.1072999999999995E-2</v>
          </cell>
          <cell r="M6886">
            <v>-19</v>
          </cell>
          <cell r="N6886">
            <v>18</v>
          </cell>
          <cell r="O6886">
            <v>1</v>
          </cell>
          <cell r="P6886">
            <v>89.164000000000001</v>
          </cell>
          <cell r="Q6886">
            <v>88.546000000000006</v>
          </cell>
          <cell r="R6886">
            <v>88.546000000000006</v>
          </cell>
        </row>
        <row r="6887">
          <cell r="A6887" t="str">
            <v xml:space="preserve">К С К </v>
          </cell>
          <cell r="B6887" t="str">
            <v xml:space="preserve">Молодежная 3 А </v>
          </cell>
          <cell r="C6887" t="str">
            <v xml:space="preserve">Жилзаказчик </v>
          </cell>
          <cell r="D6887">
            <v>566.29999999999995</v>
          </cell>
          <cell r="E6887">
            <v>2680</v>
          </cell>
          <cell r="F6887">
            <v>2678</v>
          </cell>
          <cell r="G6887">
            <v>0.44</v>
          </cell>
          <cell r="H6887">
            <v>1.19</v>
          </cell>
          <cell r="I6887">
            <v>4.5999999999999996</v>
          </cell>
          <cell r="J6887" t="str">
            <v xml:space="preserve">2 </v>
          </cell>
          <cell r="K6887">
            <v>167</v>
          </cell>
          <cell r="L6887">
            <v>5.4161999999999995E-2</v>
          </cell>
          <cell r="M6887">
            <v>-19</v>
          </cell>
          <cell r="N6887">
            <v>18</v>
          </cell>
          <cell r="O6887">
            <v>1</v>
          </cell>
          <cell r="P6887">
            <v>79.075999999999993</v>
          </cell>
          <cell r="Q6887">
            <v>75.13</v>
          </cell>
          <cell r="R6887">
            <v>75.13</v>
          </cell>
        </row>
        <row r="6888">
          <cell r="A6888" t="str">
            <v xml:space="preserve">К С К </v>
          </cell>
          <cell r="B6888" t="str">
            <v xml:space="preserve">Молодежная 5 </v>
          </cell>
          <cell r="C6888" t="str">
            <v xml:space="preserve">Жилзаказчик </v>
          </cell>
          <cell r="D6888">
            <v>558.29999999999995</v>
          </cell>
          <cell r="E6888">
            <v>3209</v>
          </cell>
          <cell r="F6888">
            <v>3207</v>
          </cell>
          <cell r="G6888">
            <v>0.43</v>
          </cell>
          <cell r="H6888">
            <v>1.19</v>
          </cell>
          <cell r="I6888">
            <v>4.5999999999999996</v>
          </cell>
          <cell r="J6888" t="str">
            <v xml:space="preserve">2 </v>
          </cell>
          <cell r="K6888">
            <v>167</v>
          </cell>
          <cell r="L6888">
            <v>6.3372999999999999E-2</v>
          </cell>
          <cell r="M6888">
            <v>-19</v>
          </cell>
          <cell r="N6888">
            <v>18</v>
          </cell>
          <cell r="O6888">
            <v>1</v>
          </cell>
          <cell r="P6888">
            <v>92.524000000000001</v>
          </cell>
          <cell r="Q6888">
            <v>74.069000000000003</v>
          </cell>
          <cell r="R6888">
            <v>74.069000000000003</v>
          </cell>
        </row>
        <row r="6889">
          <cell r="A6889" t="str">
            <v xml:space="preserve">К С К </v>
          </cell>
          <cell r="B6889" t="str">
            <v xml:space="preserve">Нежинская 6 Д </v>
          </cell>
          <cell r="C6889" t="str">
            <v xml:space="preserve">Жилзаказчик </v>
          </cell>
          <cell r="D6889">
            <v>443.9</v>
          </cell>
          <cell r="E6889">
            <v>2339</v>
          </cell>
          <cell r="F6889">
            <v>2337</v>
          </cell>
          <cell r="G6889">
            <v>0.44</v>
          </cell>
          <cell r="H6889">
            <v>1.19</v>
          </cell>
          <cell r="I6889">
            <v>4.5999999999999996</v>
          </cell>
          <cell r="J6889" t="str">
            <v xml:space="preserve">2 </v>
          </cell>
          <cell r="K6889">
            <v>167</v>
          </cell>
          <cell r="L6889">
            <v>4.8023999999999997E-2</v>
          </cell>
          <cell r="M6889">
            <v>-19</v>
          </cell>
          <cell r="N6889">
            <v>18</v>
          </cell>
          <cell r="O6889">
            <v>1</v>
          </cell>
          <cell r="P6889">
            <v>70.114000000000004</v>
          </cell>
          <cell r="Q6889">
            <v>58.893999999999998</v>
          </cell>
          <cell r="R6889">
            <v>58.893999999999998</v>
          </cell>
        </row>
        <row r="6890">
          <cell r="A6890" t="str">
            <v xml:space="preserve">К С К </v>
          </cell>
          <cell r="B6890" t="str">
            <v xml:space="preserve">Онежская 11 Ж </v>
          </cell>
          <cell r="C6890" t="str">
            <v xml:space="preserve">Жилзаказчик </v>
          </cell>
          <cell r="D6890">
            <v>431.1</v>
          </cell>
          <cell r="E6890">
            <v>2127</v>
          </cell>
          <cell r="F6890">
            <v>2125</v>
          </cell>
          <cell r="G6890">
            <v>0.45</v>
          </cell>
          <cell r="H6890">
            <v>1.19</v>
          </cell>
          <cell r="I6890">
            <v>4.5999999999999996</v>
          </cell>
          <cell r="J6890" t="str">
            <v xml:space="preserve">2 </v>
          </cell>
          <cell r="K6890">
            <v>167</v>
          </cell>
          <cell r="L6890">
            <v>4.4160000000000005E-2</v>
          </cell>
          <cell r="M6890">
            <v>-19</v>
          </cell>
          <cell r="N6890">
            <v>18</v>
          </cell>
          <cell r="O6890">
            <v>1</v>
          </cell>
          <cell r="P6890">
            <v>64.472999999999999</v>
          </cell>
          <cell r="Q6890">
            <v>57.192999999999998</v>
          </cell>
          <cell r="R6890">
            <v>57.192999999999998</v>
          </cell>
        </row>
        <row r="6891">
          <cell r="A6891" t="str">
            <v xml:space="preserve">К С К </v>
          </cell>
          <cell r="B6891" t="str">
            <v xml:space="preserve">Онежская 13 Е </v>
          </cell>
          <cell r="C6891" t="str">
            <v xml:space="preserve">Жилзаказчик </v>
          </cell>
          <cell r="D6891">
            <v>439.4</v>
          </cell>
          <cell r="E6891">
            <v>2246</v>
          </cell>
          <cell r="F6891">
            <v>2244</v>
          </cell>
          <cell r="G6891">
            <v>0.45</v>
          </cell>
          <cell r="H6891">
            <v>1.19</v>
          </cell>
          <cell r="I6891">
            <v>4.5999999999999996</v>
          </cell>
          <cell r="J6891" t="str">
            <v xml:space="preserve">2 </v>
          </cell>
          <cell r="K6891">
            <v>167</v>
          </cell>
          <cell r="L6891">
            <v>4.6321000000000001E-2</v>
          </cell>
          <cell r="M6891">
            <v>-19</v>
          </cell>
          <cell r="N6891">
            <v>18</v>
          </cell>
          <cell r="O6891">
            <v>1</v>
          </cell>
          <cell r="P6891">
            <v>67.628</v>
          </cell>
          <cell r="Q6891">
            <v>58.298000000000002</v>
          </cell>
          <cell r="R6891">
            <v>58.298000000000002</v>
          </cell>
        </row>
        <row r="6892">
          <cell r="A6892" t="str">
            <v xml:space="preserve">К С К </v>
          </cell>
          <cell r="B6892" t="str">
            <v xml:space="preserve">Онежская 14 Б </v>
          </cell>
          <cell r="C6892" t="str">
            <v xml:space="preserve">Жилзаказчик </v>
          </cell>
          <cell r="D6892">
            <v>622</v>
          </cell>
          <cell r="E6892">
            <v>3009</v>
          </cell>
          <cell r="F6892">
            <v>3007</v>
          </cell>
          <cell r="G6892">
            <v>0.43</v>
          </cell>
          <cell r="H6892">
            <v>1.19</v>
          </cell>
          <cell r="I6892">
            <v>4.5999999999999996</v>
          </cell>
          <cell r="J6892" t="str">
            <v xml:space="preserve">2 </v>
          </cell>
          <cell r="K6892">
            <v>167</v>
          </cell>
          <cell r="L6892">
            <v>5.9978999999999998E-2</v>
          </cell>
          <cell r="M6892">
            <v>-19</v>
          </cell>
          <cell r="N6892">
            <v>18</v>
          </cell>
          <cell r="O6892">
            <v>1</v>
          </cell>
          <cell r="P6892">
            <v>87.569000000000003</v>
          </cell>
          <cell r="Q6892">
            <v>82.522000000000006</v>
          </cell>
          <cell r="R6892">
            <v>82.522000000000006</v>
          </cell>
        </row>
        <row r="6893">
          <cell r="A6893" t="str">
            <v xml:space="preserve">К С К </v>
          </cell>
          <cell r="B6893" t="str">
            <v xml:space="preserve">Онежская 16 Ж </v>
          </cell>
          <cell r="C6893" t="str">
            <v xml:space="preserve">Жилзаказчик </v>
          </cell>
          <cell r="D6893">
            <v>408.2</v>
          </cell>
          <cell r="E6893">
            <v>1760</v>
          </cell>
          <cell r="F6893">
            <v>1758</v>
          </cell>
          <cell r="G6893">
            <v>0.46</v>
          </cell>
          <cell r="H6893">
            <v>1.19</v>
          </cell>
          <cell r="I6893">
            <v>4.5999999999999996</v>
          </cell>
          <cell r="J6893" t="str">
            <v xml:space="preserve">2 </v>
          </cell>
          <cell r="K6893">
            <v>167</v>
          </cell>
          <cell r="L6893">
            <v>3.7349E-2</v>
          </cell>
          <cell r="M6893">
            <v>-19</v>
          </cell>
          <cell r="N6893">
            <v>18</v>
          </cell>
          <cell r="O6893">
            <v>1</v>
          </cell>
          <cell r="P6893">
            <v>54.529000000000003</v>
          </cell>
          <cell r="Q6893">
            <v>54.156999999999996</v>
          </cell>
          <cell r="R6893">
            <v>54.156999999999996</v>
          </cell>
        </row>
        <row r="6894">
          <cell r="A6894" t="str">
            <v xml:space="preserve">К С К </v>
          </cell>
          <cell r="B6894" t="str">
            <v xml:space="preserve">Онежская 18 В </v>
          </cell>
          <cell r="C6894" t="str">
            <v xml:space="preserve">Жилзаказчик </v>
          </cell>
          <cell r="D6894">
            <v>644.9</v>
          </cell>
          <cell r="E6894">
            <v>3211</v>
          </cell>
          <cell r="F6894">
            <v>3209</v>
          </cell>
          <cell r="G6894">
            <v>0.43</v>
          </cell>
          <cell r="H6894">
            <v>1.19</v>
          </cell>
          <cell r="I6894">
            <v>4.5999999999999996</v>
          </cell>
          <cell r="J6894" t="str">
            <v xml:space="preserve">2 </v>
          </cell>
          <cell r="K6894">
            <v>167</v>
          </cell>
          <cell r="L6894">
            <v>6.3411999999999996E-2</v>
          </cell>
          <cell r="M6894">
            <v>-19</v>
          </cell>
          <cell r="N6894">
            <v>18</v>
          </cell>
          <cell r="O6894">
            <v>1</v>
          </cell>
          <cell r="P6894">
            <v>92.581999999999994</v>
          </cell>
          <cell r="Q6894">
            <v>85.561000000000007</v>
          </cell>
          <cell r="R6894">
            <v>85.561000000000007</v>
          </cell>
        </row>
        <row r="6895">
          <cell r="A6895" t="str">
            <v xml:space="preserve">К С К </v>
          </cell>
          <cell r="B6895" t="str">
            <v xml:space="preserve">Онежская 20 Е </v>
          </cell>
          <cell r="C6895" t="str">
            <v xml:space="preserve">Жилзаказчик </v>
          </cell>
          <cell r="D6895">
            <v>410.1</v>
          </cell>
          <cell r="E6895">
            <v>1772</v>
          </cell>
          <cell r="F6895">
            <v>1770</v>
          </cell>
          <cell r="G6895">
            <v>0.46</v>
          </cell>
          <cell r="H6895">
            <v>1.19</v>
          </cell>
          <cell r="I6895">
            <v>4.5999999999999996</v>
          </cell>
          <cell r="J6895" t="str">
            <v xml:space="preserve">2 </v>
          </cell>
          <cell r="K6895">
            <v>167</v>
          </cell>
          <cell r="L6895">
            <v>3.7603999999999999E-2</v>
          </cell>
          <cell r="M6895">
            <v>-19</v>
          </cell>
          <cell r="N6895">
            <v>18</v>
          </cell>
          <cell r="O6895">
            <v>1</v>
          </cell>
          <cell r="P6895">
            <v>54.9</v>
          </cell>
          <cell r="Q6895">
            <v>54.405999999999999</v>
          </cell>
          <cell r="R6895">
            <v>54.405999999999999</v>
          </cell>
        </row>
        <row r="6896">
          <cell r="A6896" t="str">
            <v xml:space="preserve">К С К </v>
          </cell>
          <cell r="B6896" t="str">
            <v xml:space="preserve">Онежская 22 Г </v>
          </cell>
          <cell r="C6896" t="str">
            <v xml:space="preserve">Жилзаказчик </v>
          </cell>
          <cell r="D6896">
            <v>555.4</v>
          </cell>
          <cell r="E6896">
            <v>2567</v>
          </cell>
          <cell r="F6896">
            <v>2565</v>
          </cell>
          <cell r="G6896">
            <v>0.44</v>
          </cell>
          <cell r="H6896">
            <v>1.19</v>
          </cell>
          <cell r="I6896">
            <v>4.5999999999999996</v>
          </cell>
          <cell r="J6896" t="str">
            <v xml:space="preserve">2 </v>
          </cell>
          <cell r="K6896">
            <v>167</v>
          </cell>
          <cell r="L6896">
            <v>5.2232999999999995E-2</v>
          </cell>
          <cell r="M6896">
            <v>-19</v>
          </cell>
          <cell r="N6896">
            <v>18</v>
          </cell>
          <cell r="O6896">
            <v>1</v>
          </cell>
          <cell r="P6896">
            <v>76.259</v>
          </cell>
          <cell r="Q6896">
            <v>73.688000000000002</v>
          </cell>
          <cell r="R6896">
            <v>73.688000000000002</v>
          </cell>
        </row>
        <row r="6897">
          <cell r="A6897" t="str">
            <v xml:space="preserve">К С К </v>
          </cell>
          <cell r="B6897" t="str">
            <v xml:space="preserve">Онежская 6 М </v>
          </cell>
          <cell r="C6897" t="str">
            <v xml:space="preserve">Жилзаказчик </v>
          </cell>
          <cell r="D6897">
            <v>395</v>
          </cell>
          <cell r="E6897">
            <v>1711</v>
          </cell>
          <cell r="F6897">
            <v>1709</v>
          </cell>
          <cell r="G6897">
            <v>0.46</v>
          </cell>
          <cell r="H6897">
            <v>1.19</v>
          </cell>
          <cell r="I6897">
            <v>4.5999999999999996</v>
          </cell>
          <cell r="J6897" t="str">
            <v xml:space="preserve">2 </v>
          </cell>
          <cell r="K6897">
            <v>167</v>
          </cell>
          <cell r="L6897">
            <v>3.6466999999999999E-2</v>
          </cell>
          <cell r="M6897">
            <v>-19</v>
          </cell>
          <cell r="N6897">
            <v>18</v>
          </cell>
          <cell r="O6897">
            <v>1</v>
          </cell>
          <cell r="P6897">
            <v>53.241999999999997</v>
          </cell>
          <cell r="Q6897">
            <v>52.405000000000001</v>
          </cell>
          <cell r="R6897">
            <v>52.405000000000001</v>
          </cell>
        </row>
        <row r="6898">
          <cell r="A6898" t="str">
            <v xml:space="preserve">К С К </v>
          </cell>
          <cell r="B6898" t="str">
            <v xml:space="preserve">Онежская 8 </v>
          </cell>
          <cell r="C6898" t="str">
            <v xml:space="preserve">Жилзаказчик </v>
          </cell>
          <cell r="D6898">
            <v>620.07999999999993</v>
          </cell>
          <cell r="E6898">
            <v>2783</v>
          </cell>
          <cell r="F6898">
            <v>2818</v>
          </cell>
          <cell r="G6898">
            <v>0.434</v>
          </cell>
          <cell r="H6898">
            <v>1.194</v>
          </cell>
          <cell r="I6898">
            <v>4.5999999999999996</v>
          </cell>
          <cell r="J6898" t="str">
            <v xml:space="preserve">2 </v>
          </cell>
          <cell r="K6898">
            <v>167</v>
          </cell>
          <cell r="L6898">
            <v>5.6732000000000005E-2</v>
          </cell>
          <cell r="M6898">
            <v>-19</v>
          </cell>
          <cell r="N6898">
            <v>18</v>
          </cell>
          <cell r="O6898">
            <v>1</v>
          </cell>
          <cell r="P6898">
            <v>81.741</v>
          </cell>
          <cell r="Q6898">
            <v>80.902000000000001</v>
          </cell>
          <cell r="R6898">
            <v>80.902000000000001</v>
          </cell>
        </row>
        <row r="6899">
          <cell r="A6899" t="str">
            <v xml:space="preserve">К С К </v>
          </cell>
          <cell r="B6899" t="str">
            <v xml:space="preserve">Сормовская 14 Р </v>
          </cell>
          <cell r="C6899" t="str">
            <v xml:space="preserve">Жилзаказчик </v>
          </cell>
          <cell r="D6899">
            <v>1394.9</v>
          </cell>
          <cell r="E6899">
            <v>6268</v>
          </cell>
          <cell r="F6899">
            <v>6127</v>
          </cell>
          <cell r="G6899">
            <v>0.42</v>
          </cell>
          <cell r="H6899">
            <v>1.19</v>
          </cell>
          <cell r="I6899">
            <v>4.5999999999999996</v>
          </cell>
          <cell r="J6899" t="str">
            <v xml:space="preserve">3 </v>
          </cell>
          <cell r="K6899">
            <v>167</v>
          </cell>
          <cell r="L6899">
            <v>0.11880399999999999</v>
          </cell>
          <cell r="M6899">
            <v>-19</v>
          </cell>
          <cell r="N6899">
            <v>18</v>
          </cell>
          <cell r="O6899">
            <v>1</v>
          </cell>
          <cell r="P6899">
            <v>173.45099999999999</v>
          </cell>
          <cell r="Q6899">
            <v>185.065</v>
          </cell>
          <cell r="R6899">
            <v>185.065</v>
          </cell>
        </row>
        <row r="6900">
          <cell r="A6900" t="str">
            <v xml:space="preserve">К С К </v>
          </cell>
          <cell r="B6900" t="str">
            <v xml:space="preserve">Сормовская 15 Б </v>
          </cell>
          <cell r="C6900" t="str">
            <v xml:space="preserve">Жилзаказчик </v>
          </cell>
          <cell r="D6900">
            <v>1470.9</v>
          </cell>
          <cell r="E6900">
            <v>15776</v>
          </cell>
          <cell r="F6900">
            <v>15773</v>
          </cell>
          <cell r="G6900">
            <v>0.37</v>
          </cell>
          <cell r="H6900">
            <v>1.19</v>
          </cell>
          <cell r="I6900">
            <v>4.5999999999999996</v>
          </cell>
          <cell r="J6900" t="str">
            <v xml:space="preserve">3 </v>
          </cell>
          <cell r="K6900">
            <v>167</v>
          </cell>
          <cell r="L6900">
            <v>0.27071400000000001</v>
          </cell>
          <cell r="M6900">
            <v>-19</v>
          </cell>
          <cell r="N6900">
            <v>18</v>
          </cell>
          <cell r="O6900">
            <v>1</v>
          </cell>
          <cell r="P6900">
            <v>395.23599999999999</v>
          </cell>
          <cell r="Q6900">
            <v>195.148</v>
          </cell>
          <cell r="R6900">
            <v>195.148</v>
          </cell>
        </row>
        <row r="6901">
          <cell r="A6901" t="str">
            <v xml:space="preserve">К С К </v>
          </cell>
          <cell r="B6901" t="str">
            <v xml:space="preserve">Сормовская 16 </v>
          </cell>
          <cell r="C6901" t="str">
            <v xml:space="preserve">Жилзаказчик </v>
          </cell>
          <cell r="D6901">
            <v>406</v>
          </cell>
          <cell r="E6901">
            <v>1826</v>
          </cell>
          <cell r="F6901">
            <v>1824</v>
          </cell>
          <cell r="G6901">
            <v>0.46</v>
          </cell>
          <cell r="H6901">
            <v>1.19</v>
          </cell>
          <cell r="I6901">
            <v>4.5999999999999996</v>
          </cell>
          <cell r="J6901" t="str">
            <v xml:space="preserve">2 </v>
          </cell>
          <cell r="K6901">
            <v>167</v>
          </cell>
          <cell r="L6901">
            <v>3.8581999999999998E-2</v>
          </cell>
          <cell r="M6901">
            <v>-19</v>
          </cell>
          <cell r="N6901">
            <v>18</v>
          </cell>
          <cell r="O6901">
            <v>1</v>
          </cell>
          <cell r="P6901">
            <v>56.329000000000001</v>
          </cell>
          <cell r="Q6901">
            <v>53.865000000000002</v>
          </cell>
          <cell r="R6901">
            <v>53.865000000000002</v>
          </cell>
        </row>
        <row r="6902">
          <cell r="A6902" t="str">
            <v xml:space="preserve">К С К </v>
          </cell>
          <cell r="B6902" t="str">
            <v xml:space="preserve">Сормовская 17 </v>
          </cell>
          <cell r="C6902" t="str">
            <v xml:space="preserve">Жилзаказчик </v>
          </cell>
          <cell r="D6902">
            <v>619.70000000000005</v>
          </cell>
          <cell r="E6902">
            <v>2586</v>
          </cell>
          <cell r="F6902">
            <v>2584</v>
          </cell>
          <cell r="G6902">
            <v>0.44</v>
          </cell>
          <cell r="H6902">
            <v>1.19</v>
          </cell>
          <cell r="I6902">
            <v>4.5999999999999996</v>
          </cell>
          <cell r="J6902" t="str">
            <v xml:space="preserve">2 </v>
          </cell>
          <cell r="K6902">
            <v>167</v>
          </cell>
          <cell r="L6902">
            <v>5.2500000000000005E-2</v>
          </cell>
          <cell r="M6902">
            <v>-19</v>
          </cell>
          <cell r="N6902">
            <v>18</v>
          </cell>
          <cell r="O6902">
            <v>1</v>
          </cell>
          <cell r="P6902">
            <v>76.649000000000001</v>
          </cell>
          <cell r="Q6902">
            <v>82.216999999999999</v>
          </cell>
          <cell r="R6902">
            <v>82.216999999999999</v>
          </cell>
        </row>
        <row r="6903">
          <cell r="A6903" t="str">
            <v xml:space="preserve">К С К </v>
          </cell>
          <cell r="B6903" t="str">
            <v xml:space="preserve">Сормовская 18 </v>
          </cell>
          <cell r="C6903" t="str">
            <v xml:space="preserve">Жилзаказчик </v>
          </cell>
          <cell r="D6903">
            <v>1499.8</v>
          </cell>
          <cell r="E6903">
            <v>6223</v>
          </cell>
          <cell r="F6903">
            <v>6434</v>
          </cell>
          <cell r="G6903">
            <v>0.35</v>
          </cell>
          <cell r="H6903">
            <v>1.19</v>
          </cell>
          <cell r="I6903">
            <v>4.5999999999999996</v>
          </cell>
          <cell r="J6903" t="str">
            <v xml:space="preserve">3 </v>
          </cell>
          <cell r="K6903">
            <v>167</v>
          </cell>
          <cell r="L6903">
            <v>0.105351</v>
          </cell>
          <cell r="M6903">
            <v>-19</v>
          </cell>
          <cell r="N6903">
            <v>18</v>
          </cell>
          <cell r="O6903">
            <v>1</v>
          </cell>
          <cell r="P6903">
            <v>153.81</v>
          </cell>
          <cell r="Q6903">
            <v>198.97900000000001</v>
          </cell>
          <cell r="R6903">
            <v>198.97900000000001</v>
          </cell>
        </row>
        <row r="6904">
          <cell r="A6904" t="str">
            <v xml:space="preserve">К С К </v>
          </cell>
          <cell r="B6904" t="str">
            <v xml:space="preserve">Сормовская 20 </v>
          </cell>
          <cell r="C6904" t="str">
            <v xml:space="preserve">Жилзаказчик </v>
          </cell>
          <cell r="D6904">
            <v>398.7</v>
          </cell>
          <cell r="E6904">
            <v>1632</v>
          </cell>
          <cell r="F6904">
            <v>1630</v>
          </cell>
          <cell r="G6904">
            <v>0.46</v>
          </cell>
          <cell r="H6904">
            <v>1.19</v>
          </cell>
          <cell r="I6904">
            <v>4.5999999999999996</v>
          </cell>
          <cell r="J6904" t="str">
            <v xml:space="preserve">2 </v>
          </cell>
          <cell r="K6904">
            <v>167</v>
          </cell>
          <cell r="L6904">
            <v>3.5082999999999996E-2</v>
          </cell>
          <cell r="M6904">
            <v>-19</v>
          </cell>
          <cell r="N6904">
            <v>18</v>
          </cell>
          <cell r="O6904">
            <v>1</v>
          </cell>
          <cell r="P6904">
            <v>51.222000000000001</v>
          </cell>
          <cell r="Q6904">
            <v>52.896999999999998</v>
          </cell>
          <cell r="R6904">
            <v>52.896999999999998</v>
          </cell>
        </row>
        <row r="6905">
          <cell r="A6905" t="str">
            <v xml:space="preserve">К С К </v>
          </cell>
          <cell r="B6905" t="str">
            <v xml:space="preserve">Сормовская 21 </v>
          </cell>
          <cell r="C6905" t="str">
            <v xml:space="preserve">Жилзаказчик </v>
          </cell>
          <cell r="D6905">
            <v>579.79999999999995</v>
          </cell>
          <cell r="E6905">
            <v>2664</v>
          </cell>
          <cell r="F6905">
            <v>2662</v>
          </cell>
          <cell r="G6905">
            <v>0.44</v>
          </cell>
          <cell r="H6905">
            <v>1.19</v>
          </cell>
          <cell r="I6905">
            <v>4.5999999999999996</v>
          </cell>
          <cell r="J6905" t="str">
            <v xml:space="preserve">2 </v>
          </cell>
          <cell r="K6905">
            <v>167</v>
          </cell>
          <cell r="L6905">
            <v>5.3961999999999996E-2</v>
          </cell>
          <cell r="M6905">
            <v>-19</v>
          </cell>
          <cell r="N6905">
            <v>18</v>
          </cell>
          <cell r="O6905">
            <v>1</v>
          </cell>
          <cell r="P6905">
            <v>78.783000000000001</v>
          </cell>
          <cell r="Q6905">
            <v>76.921000000000006</v>
          </cell>
          <cell r="R6905">
            <v>76.921000000000006</v>
          </cell>
        </row>
        <row r="6906">
          <cell r="A6906" t="str">
            <v xml:space="preserve">К С К </v>
          </cell>
          <cell r="B6906" t="str">
            <v xml:space="preserve">Сормовская 22 </v>
          </cell>
          <cell r="C6906" t="str">
            <v xml:space="preserve">Жилзаказчик </v>
          </cell>
          <cell r="D6906">
            <v>1529.8</v>
          </cell>
          <cell r="E6906">
            <v>6846</v>
          </cell>
          <cell r="F6906">
            <v>6843</v>
          </cell>
          <cell r="G6906">
            <v>0.34</v>
          </cell>
          <cell r="H6906">
            <v>1.19</v>
          </cell>
          <cell r="I6906">
            <v>4.5999999999999996</v>
          </cell>
          <cell r="J6906" t="str">
            <v xml:space="preserve">3 </v>
          </cell>
          <cell r="K6906">
            <v>167</v>
          </cell>
          <cell r="L6906">
            <v>0.10856</v>
          </cell>
          <cell r="M6906">
            <v>-19</v>
          </cell>
          <cell r="N6906">
            <v>18</v>
          </cell>
          <cell r="O6906">
            <v>1</v>
          </cell>
          <cell r="P6906">
            <v>158.49600000000001</v>
          </cell>
          <cell r="Q6906">
            <v>202.959</v>
          </cell>
          <cell r="R6906">
            <v>202.959</v>
          </cell>
        </row>
        <row r="6907">
          <cell r="A6907" t="str">
            <v xml:space="preserve">К С К </v>
          </cell>
          <cell r="B6907" t="str">
            <v xml:space="preserve">Сормовская 23 </v>
          </cell>
          <cell r="C6907" t="str">
            <v xml:space="preserve">Жилзаказчик </v>
          </cell>
          <cell r="D6907">
            <v>1474.1</v>
          </cell>
          <cell r="E6907">
            <v>6741</v>
          </cell>
          <cell r="F6907">
            <v>6474.51</v>
          </cell>
          <cell r="G6907">
            <v>0.36</v>
          </cell>
          <cell r="H6907">
            <v>1.19</v>
          </cell>
          <cell r="I6907">
            <v>4.5999999999999996</v>
          </cell>
          <cell r="J6907" t="str">
            <v xml:space="preserve">3 </v>
          </cell>
          <cell r="K6907">
            <v>167</v>
          </cell>
          <cell r="L6907">
            <v>0.10812000000000001</v>
          </cell>
          <cell r="M6907">
            <v>-19</v>
          </cell>
          <cell r="N6907">
            <v>18</v>
          </cell>
          <cell r="O6907">
            <v>1</v>
          </cell>
          <cell r="P6907">
            <v>157.85400000000001</v>
          </cell>
          <cell r="Q6907">
            <v>195.56800000000001</v>
          </cell>
          <cell r="R6907">
            <v>195.56800000000001</v>
          </cell>
        </row>
        <row r="6908">
          <cell r="A6908" t="str">
            <v xml:space="preserve">К С К </v>
          </cell>
          <cell r="B6908" t="str">
            <v xml:space="preserve">Сормовская 26 </v>
          </cell>
          <cell r="C6908" t="str">
            <v xml:space="preserve">Жилзаказчик </v>
          </cell>
          <cell r="D6908">
            <v>890.3</v>
          </cell>
          <cell r="E6908">
            <v>3818</v>
          </cell>
          <cell r="F6908">
            <v>3815</v>
          </cell>
          <cell r="G6908">
            <v>0.47</v>
          </cell>
          <cell r="H6908">
            <v>1.19</v>
          </cell>
          <cell r="I6908">
            <v>4.5999999999999996</v>
          </cell>
          <cell r="J6908" t="str">
            <v xml:space="preserve">3 </v>
          </cell>
          <cell r="K6908">
            <v>167</v>
          </cell>
          <cell r="L6908">
            <v>8.3881999999999998E-2</v>
          </cell>
          <cell r="M6908">
            <v>-19</v>
          </cell>
          <cell r="N6908">
            <v>18</v>
          </cell>
          <cell r="O6908">
            <v>1</v>
          </cell>
          <cell r="P6908">
            <v>122.46599999999999</v>
          </cell>
          <cell r="Q6908">
            <v>118.116</v>
          </cell>
          <cell r="R6908">
            <v>118.116</v>
          </cell>
        </row>
        <row r="6909">
          <cell r="A6909" t="str">
            <v xml:space="preserve">К С К </v>
          </cell>
          <cell r="B6909" t="str">
            <v xml:space="preserve">Сормовская 27 </v>
          </cell>
          <cell r="C6909" t="str">
            <v xml:space="preserve">Жилзаказчик </v>
          </cell>
          <cell r="D6909">
            <v>532.6</v>
          </cell>
          <cell r="E6909">
            <v>2427</v>
          </cell>
          <cell r="F6909">
            <v>2425</v>
          </cell>
          <cell r="G6909">
            <v>0.44</v>
          </cell>
          <cell r="H6909">
            <v>1.19</v>
          </cell>
          <cell r="I6909">
            <v>4.5999999999999996</v>
          </cell>
          <cell r="J6909" t="str">
            <v xml:space="preserve">2 </v>
          </cell>
          <cell r="K6909">
            <v>167</v>
          </cell>
          <cell r="L6909">
            <v>4.9720000000000007E-2</v>
          </cell>
          <cell r="M6909">
            <v>-19</v>
          </cell>
          <cell r="N6909">
            <v>18</v>
          </cell>
          <cell r="O6909">
            <v>1</v>
          </cell>
          <cell r="P6909">
            <v>72.59</v>
          </cell>
          <cell r="Q6909">
            <v>70.659000000000006</v>
          </cell>
          <cell r="R6909">
            <v>70.659000000000006</v>
          </cell>
        </row>
        <row r="6910">
          <cell r="A6910" t="str">
            <v xml:space="preserve">К С К </v>
          </cell>
          <cell r="B6910" t="str">
            <v xml:space="preserve">Сормовская 28 </v>
          </cell>
          <cell r="C6910" t="str">
            <v xml:space="preserve">Жилзаказчик </v>
          </cell>
          <cell r="D6910">
            <v>946.8</v>
          </cell>
          <cell r="E6910">
            <v>3876</v>
          </cell>
          <cell r="F6910">
            <v>3873</v>
          </cell>
          <cell r="G6910">
            <v>0.47</v>
          </cell>
          <cell r="H6910">
            <v>1.19</v>
          </cell>
          <cell r="I6910">
            <v>4.5999999999999996</v>
          </cell>
          <cell r="J6910" t="str">
            <v xml:space="preserve">3 </v>
          </cell>
          <cell r="K6910">
            <v>167</v>
          </cell>
          <cell r="L6910">
            <v>8.4977999999999998E-2</v>
          </cell>
          <cell r="M6910">
            <v>-19</v>
          </cell>
          <cell r="N6910">
            <v>18</v>
          </cell>
          <cell r="O6910">
            <v>1</v>
          </cell>
          <cell r="P6910">
            <v>124.06699999999999</v>
          </cell>
          <cell r="Q6910">
            <v>125.61199999999999</v>
          </cell>
          <cell r="R6910">
            <v>125.61199999999999</v>
          </cell>
        </row>
        <row r="6911">
          <cell r="A6911" t="str">
            <v xml:space="preserve">К С К </v>
          </cell>
          <cell r="B6911" t="str">
            <v xml:space="preserve">Сормовская 29 </v>
          </cell>
          <cell r="C6911" t="str">
            <v xml:space="preserve">Жилзаказчик </v>
          </cell>
          <cell r="D6911">
            <v>403.3</v>
          </cell>
          <cell r="E6911">
            <v>1712</v>
          </cell>
          <cell r="F6911">
            <v>1782</v>
          </cell>
          <cell r="G6911">
            <v>0.55000000000000004</v>
          </cell>
          <cell r="H6911">
            <v>1.19</v>
          </cell>
          <cell r="I6911">
            <v>4.5999999999999996</v>
          </cell>
          <cell r="J6911" t="str">
            <v xml:space="preserve">2 </v>
          </cell>
          <cell r="K6911">
            <v>167</v>
          </cell>
          <cell r="L6911">
            <v>4.5382000000000006E-2</v>
          </cell>
          <cell r="M6911">
            <v>-19</v>
          </cell>
          <cell r="N6911">
            <v>18</v>
          </cell>
          <cell r="O6911">
            <v>1</v>
          </cell>
          <cell r="P6911">
            <v>63.58</v>
          </cell>
          <cell r="Q6911">
            <v>50.851999999999997</v>
          </cell>
          <cell r="R6911">
            <v>50.851999999999997</v>
          </cell>
        </row>
        <row r="6912">
          <cell r="A6912" t="str">
            <v xml:space="preserve">К С К </v>
          </cell>
          <cell r="B6912" t="str">
            <v xml:space="preserve">Сормовская 30 </v>
          </cell>
          <cell r="C6912" t="str">
            <v xml:space="preserve">Жилзаказчик </v>
          </cell>
          <cell r="D6912">
            <v>942.6</v>
          </cell>
          <cell r="E6912">
            <v>3685</v>
          </cell>
          <cell r="F6912">
            <v>3682</v>
          </cell>
          <cell r="G6912">
            <v>0.48</v>
          </cell>
          <cell r="H6912">
            <v>1.19</v>
          </cell>
          <cell r="I6912">
            <v>4.5999999999999996</v>
          </cell>
          <cell r="J6912" t="str">
            <v xml:space="preserve">3 </v>
          </cell>
          <cell r="K6912">
            <v>167</v>
          </cell>
          <cell r="L6912">
            <v>8.1298999999999996E-2</v>
          </cell>
          <cell r="M6912">
            <v>-19</v>
          </cell>
          <cell r="N6912">
            <v>18</v>
          </cell>
          <cell r="O6912">
            <v>1</v>
          </cell>
          <cell r="P6912">
            <v>118.69499999999999</v>
          </cell>
          <cell r="Q6912">
            <v>125.054</v>
          </cell>
          <cell r="R6912">
            <v>125.054</v>
          </cell>
        </row>
        <row r="6913">
          <cell r="A6913" t="str">
            <v xml:space="preserve">К С К </v>
          </cell>
          <cell r="B6913" t="str">
            <v xml:space="preserve">Сормовская 31 </v>
          </cell>
          <cell r="C6913" t="str">
            <v xml:space="preserve">Жилзаказчик </v>
          </cell>
          <cell r="D6913">
            <v>703.18000000000006</v>
          </cell>
          <cell r="E6913">
            <v>3477</v>
          </cell>
          <cell r="F6913">
            <v>3489</v>
          </cell>
          <cell r="G6913">
            <v>0.48</v>
          </cell>
          <cell r="H6913">
            <v>1.19</v>
          </cell>
          <cell r="I6913">
            <v>4.5999999999999996</v>
          </cell>
          <cell r="J6913" t="str">
            <v xml:space="preserve">2 </v>
          </cell>
          <cell r="K6913">
            <v>167</v>
          </cell>
          <cell r="L6913">
            <v>7.7847000000000013E-2</v>
          </cell>
          <cell r="M6913">
            <v>-19</v>
          </cell>
          <cell r="N6913">
            <v>18</v>
          </cell>
          <cell r="O6913">
            <v>1</v>
          </cell>
          <cell r="P6913">
            <v>113.2</v>
          </cell>
          <cell r="Q6913">
            <v>92.775999999999996</v>
          </cell>
          <cell r="R6913">
            <v>92.775999999999996</v>
          </cell>
        </row>
        <row r="6914">
          <cell r="A6914" t="str">
            <v xml:space="preserve">К С К </v>
          </cell>
          <cell r="B6914" t="str">
            <v xml:space="preserve">Сормовская 32 </v>
          </cell>
          <cell r="C6914" t="str">
            <v xml:space="preserve">Жилзаказчик </v>
          </cell>
          <cell r="D6914">
            <v>624.4</v>
          </cell>
          <cell r="E6914">
            <v>2987</v>
          </cell>
          <cell r="F6914">
            <v>2995</v>
          </cell>
          <cell r="G6914">
            <v>0.47</v>
          </cell>
          <cell r="H6914">
            <v>1.19</v>
          </cell>
          <cell r="I6914">
            <v>4.5999999999999996</v>
          </cell>
          <cell r="J6914" t="str">
            <v xml:space="preserve">3 </v>
          </cell>
          <cell r="K6914">
            <v>167</v>
          </cell>
          <cell r="L6914">
            <v>6.5297999999999995E-2</v>
          </cell>
          <cell r="M6914">
            <v>-19</v>
          </cell>
          <cell r="N6914">
            <v>18</v>
          </cell>
          <cell r="O6914">
            <v>1</v>
          </cell>
          <cell r="P6914">
            <v>95.332999999999998</v>
          </cell>
          <cell r="Q6914">
            <v>82.841999999999999</v>
          </cell>
          <cell r="R6914">
            <v>82.841999999999999</v>
          </cell>
        </row>
        <row r="6915">
          <cell r="A6915" t="str">
            <v xml:space="preserve">К С К </v>
          </cell>
          <cell r="B6915" t="str">
            <v xml:space="preserve">Сормовская 33 </v>
          </cell>
          <cell r="C6915" t="str">
            <v xml:space="preserve">Жилзаказчик </v>
          </cell>
          <cell r="D6915">
            <v>622.6</v>
          </cell>
          <cell r="E6915">
            <v>2484</v>
          </cell>
          <cell r="F6915">
            <v>2482</v>
          </cell>
          <cell r="G6915">
            <v>0.44</v>
          </cell>
          <cell r="H6915">
            <v>1.19</v>
          </cell>
          <cell r="I6915">
            <v>4.5999999999999996</v>
          </cell>
          <cell r="J6915" t="str">
            <v xml:space="preserve">2 </v>
          </cell>
          <cell r="K6915">
            <v>167</v>
          </cell>
          <cell r="L6915">
            <v>5.0657999999999995E-2</v>
          </cell>
          <cell r="M6915">
            <v>-19</v>
          </cell>
          <cell r="N6915">
            <v>18</v>
          </cell>
          <cell r="O6915">
            <v>1</v>
          </cell>
          <cell r="P6915">
            <v>73.959999999999994</v>
          </cell>
          <cell r="Q6915">
            <v>82.599000000000004</v>
          </cell>
          <cell r="R6915">
            <v>82.599000000000004</v>
          </cell>
        </row>
        <row r="6916">
          <cell r="A6916" t="str">
            <v xml:space="preserve">К С К </v>
          </cell>
          <cell r="B6916" t="str">
            <v xml:space="preserve">Сормовская 35 </v>
          </cell>
          <cell r="C6916" t="str">
            <v xml:space="preserve">Жилзаказчик </v>
          </cell>
          <cell r="D6916">
            <v>542.29999999999995</v>
          </cell>
          <cell r="E6916">
            <v>2479</v>
          </cell>
          <cell r="F6916">
            <v>2477</v>
          </cell>
          <cell r="G6916">
            <v>0.44</v>
          </cell>
          <cell r="H6916">
            <v>1.19</v>
          </cell>
          <cell r="I6916">
            <v>4.5999999999999996</v>
          </cell>
          <cell r="J6916" t="str">
            <v xml:space="preserve">2 </v>
          </cell>
          <cell r="K6916">
            <v>167</v>
          </cell>
          <cell r="L6916">
            <v>5.0555999999999997E-2</v>
          </cell>
          <cell r="M6916">
            <v>-19</v>
          </cell>
          <cell r="N6916">
            <v>18</v>
          </cell>
          <cell r="O6916">
            <v>1</v>
          </cell>
          <cell r="P6916">
            <v>73.811000000000007</v>
          </cell>
          <cell r="Q6916">
            <v>71.945999999999998</v>
          </cell>
          <cell r="R6916">
            <v>71.945999999999998</v>
          </cell>
        </row>
        <row r="6917">
          <cell r="A6917" t="str">
            <v xml:space="preserve">К С К </v>
          </cell>
          <cell r="B6917" t="str">
            <v xml:space="preserve">1й Онежский пр 25 ж/д </v>
          </cell>
          <cell r="C6917" t="str">
            <v xml:space="preserve">Прочие </v>
          </cell>
          <cell r="D6917">
            <v>1369.9</v>
          </cell>
          <cell r="E6917">
            <v>5329</v>
          </cell>
          <cell r="F6917">
            <v>5329</v>
          </cell>
          <cell r="G6917">
            <v>0</v>
          </cell>
          <cell r="H6917">
            <v>0</v>
          </cell>
          <cell r="I6917">
            <v>4.5999999999999996</v>
          </cell>
          <cell r="J6917" t="str">
            <v xml:space="preserve">4 </v>
          </cell>
          <cell r="K6917">
            <v>167</v>
          </cell>
          <cell r="L6917">
            <v>0.10880000000000001</v>
          </cell>
          <cell r="M6917">
            <v>-19</v>
          </cell>
          <cell r="N6917">
            <v>18</v>
          </cell>
          <cell r="O6917">
            <v>1</v>
          </cell>
          <cell r="P6917">
            <v>158.84700000000001</v>
          </cell>
          <cell r="Q6917">
            <v>0</v>
          </cell>
          <cell r="R6917">
            <v>158.84700000000001</v>
          </cell>
        </row>
        <row r="6918">
          <cell r="A6918" t="str">
            <v xml:space="preserve">К С К </v>
          </cell>
          <cell r="B6918" t="str">
            <v xml:space="preserve">Сормовская 19 офис/кв 19/ </v>
          </cell>
          <cell r="C6918" t="str">
            <v xml:space="preserve">Прочие </v>
          </cell>
          <cell r="D6918">
            <v>52.68</v>
          </cell>
          <cell r="E6918">
            <v>177</v>
          </cell>
          <cell r="F6918">
            <v>177</v>
          </cell>
          <cell r="G6918">
            <v>0.36</v>
          </cell>
          <cell r="H6918">
            <v>1.19</v>
          </cell>
          <cell r="I6918">
            <v>4.5999999999999996</v>
          </cell>
          <cell r="J6918" t="str">
            <v xml:space="preserve"> </v>
          </cell>
          <cell r="K6918">
            <v>167</v>
          </cell>
          <cell r="L6918">
            <v>2.9479999999999997E-3</v>
          </cell>
          <cell r="M6918">
            <v>-19</v>
          </cell>
          <cell r="N6918">
            <v>18</v>
          </cell>
          <cell r="O6918">
            <v>1</v>
          </cell>
          <cell r="P6918">
            <v>4.3040000000000003</v>
          </cell>
          <cell r="Q6918">
            <v>0</v>
          </cell>
          <cell r="R6918">
            <v>4.3040000000000003</v>
          </cell>
        </row>
        <row r="6919">
          <cell r="A6919" t="str">
            <v xml:space="preserve">К С К </v>
          </cell>
          <cell r="B6919" t="str">
            <v xml:space="preserve">Камвольная 10 мед.центр </v>
          </cell>
          <cell r="C6919" t="str">
            <v xml:space="preserve">Бюджет </v>
          </cell>
          <cell r="D6919">
            <v>951.57</v>
          </cell>
          <cell r="E6919">
            <v>0</v>
          </cell>
          <cell r="F6919">
            <v>4282.0600000000004</v>
          </cell>
          <cell r="G6919">
            <v>0.38</v>
          </cell>
          <cell r="H6919">
            <v>1.19</v>
          </cell>
          <cell r="I6919">
            <v>4.5999999999999996</v>
          </cell>
          <cell r="J6919" t="str">
            <v xml:space="preserve"> </v>
          </cell>
          <cell r="K6919">
            <v>167</v>
          </cell>
          <cell r="L6919">
            <v>7.9560000000000006E-2</v>
          </cell>
          <cell r="M6919">
            <v>-19</v>
          </cell>
          <cell r="N6919">
            <v>20</v>
          </cell>
          <cell r="O6919">
            <v>1</v>
          </cell>
          <cell r="P6919">
            <v>126.55200000000001</v>
          </cell>
          <cell r="Q6919">
            <v>0</v>
          </cell>
          <cell r="R6919">
            <v>126.55200000000001</v>
          </cell>
        </row>
        <row r="6920">
          <cell r="A6920" t="str">
            <v xml:space="preserve">К С К </v>
          </cell>
          <cell r="B6920" t="str">
            <v xml:space="preserve">1 Заречный Пр 15\1 дет.шк.иск.11 </v>
          </cell>
          <cell r="C6920" t="str">
            <v xml:space="preserve">Бюджет </v>
          </cell>
          <cell r="D6920">
            <v>500.2</v>
          </cell>
          <cell r="E6920">
            <v>0</v>
          </cell>
          <cell r="F6920">
            <v>2250.92</v>
          </cell>
          <cell r="G6920">
            <v>0.39</v>
          </cell>
          <cell r="H6920">
            <v>1.19</v>
          </cell>
          <cell r="I6920">
            <v>4.5999999999999996</v>
          </cell>
          <cell r="J6920" t="str">
            <v xml:space="preserve"> </v>
          </cell>
          <cell r="K6920">
            <v>167</v>
          </cell>
          <cell r="L6920">
            <v>3.8520000000000006E-2</v>
          </cell>
          <cell r="M6920">
            <v>-19</v>
          </cell>
          <cell r="N6920">
            <v>16</v>
          </cell>
          <cell r="O6920">
            <v>1</v>
          </cell>
          <cell r="P6920">
            <v>50.63</v>
          </cell>
          <cell r="Q6920">
            <v>0</v>
          </cell>
          <cell r="R6920">
            <v>50.63</v>
          </cell>
        </row>
        <row r="6921">
          <cell r="A6921" t="str">
            <v xml:space="preserve">К С К </v>
          </cell>
          <cell r="B6921" t="str">
            <v xml:space="preserve">Сормовская 25 СОШ N53 </v>
          </cell>
          <cell r="C6921" t="str">
            <v xml:space="preserve">Бюджет </v>
          </cell>
          <cell r="D6921">
            <v>3500.22</v>
          </cell>
          <cell r="E6921">
            <v>0</v>
          </cell>
          <cell r="F6921">
            <v>15750.99</v>
          </cell>
          <cell r="G6921">
            <v>0.33</v>
          </cell>
          <cell r="H6921">
            <v>1.19</v>
          </cell>
          <cell r="I6921">
            <v>4.5999999999999996</v>
          </cell>
          <cell r="J6921" t="str">
            <v xml:space="preserve"> </v>
          </cell>
          <cell r="K6921">
            <v>167</v>
          </cell>
          <cell r="L6921">
            <v>0.228078</v>
          </cell>
          <cell r="M6921">
            <v>-19</v>
          </cell>
          <cell r="N6921">
            <v>16</v>
          </cell>
          <cell r="O6921">
            <v>1</v>
          </cell>
          <cell r="P6921">
            <v>299.77999999999997</v>
          </cell>
          <cell r="Q6921">
            <v>0</v>
          </cell>
          <cell r="R6921">
            <v>299.77999999999997</v>
          </cell>
        </row>
        <row r="6922">
          <cell r="A6922" t="str">
            <v xml:space="preserve">К С К </v>
          </cell>
          <cell r="B6922" t="str">
            <v xml:space="preserve">1й Заречный пр 6 Д/С-77 (цо) </v>
          </cell>
          <cell r="C6922" t="str">
            <v xml:space="preserve">Бюджет </v>
          </cell>
          <cell r="D6922">
            <v>849.08</v>
          </cell>
          <cell r="E6922">
            <v>0</v>
          </cell>
          <cell r="F6922">
            <v>3820.86</v>
          </cell>
          <cell r="G6922">
            <v>0.33</v>
          </cell>
          <cell r="H6922">
            <v>1.194</v>
          </cell>
          <cell r="I6922">
            <v>4.5999999999999996</v>
          </cell>
          <cell r="J6922" t="str">
            <v xml:space="preserve"> </v>
          </cell>
          <cell r="K6922">
            <v>167</v>
          </cell>
          <cell r="L6922">
            <v>6.1650000000000003E-2</v>
          </cell>
          <cell r="M6922">
            <v>-19</v>
          </cell>
          <cell r="N6922">
            <v>20</v>
          </cell>
          <cell r="O6922">
            <v>1</v>
          </cell>
          <cell r="P6922">
            <v>98.063000000000002</v>
          </cell>
          <cell r="Q6922">
            <v>0</v>
          </cell>
          <cell r="R6922">
            <v>98.063000000000002</v>
          </cell>
        </row>
        <row r="6923">
          <cell r="A6923" t="str">
            <v xml:space="preserve">К С К </v>
          </cell>
          <cell r="B6923" t="str">
            <v xml:space="preserve">Молодежная 23/б ГРП </v>
          </cell>
          <cell r="C6923" t="str">
            <v xml:space="preserve">Прочие </v>
          </cell>
          <cell r="D6923">
            <v>14.51</v>
          </cell>
          <cell r="E6923">
            <v>0</v>
          </cell>
          <cell r="F6923">
            <v>65.290000000000006</v>
          </cell>
          <cell r="G6923">
            <v>0.7</v>
          </cell>
          <cell r="H6923">
            <v>1.19</v>
          </cell>
          <cell r="I6923">
            <v>4.5999999999999996</v>
          </cell>
          <cell r="J6923" t="str">
            <v xml:space="preserve"> </v>
          </cell>
          <cell r="K6923">
            <v>167</v>
          </cell>
          <cell r="L6923">
            <v>2.1200000000000004E-3</v>
          </cell>
          <cell r="M6923">
            <v>-19</v>
          </cell>
          <cell r="N6923">
            <v>18</v>
          </cell>
          <cell r="O6923">
            <v>1</v>
          </cell>
          <cell r="P6923">
            <v>3.0950000000000002</v>
          </cell>
          <cell r="Q6923">
            <v>0</v>
          </cell>
          <cell r="R6923">
            <v>3.0950000000000002</v>
          </cell>
        </row>
        <row r="6924">
          <cell r="A6924" t="str">
            <v xml:space="preserve">Итого по котельной </v>
          </cell>
          <cell r="B6924" t="str">
            <v xml:space="preserve">покупное ------------------------------- </v>
          </cell>
          <cell r="C6924" t="str">
            <v xml:space="preserve">По всем группам </v>
          </cell>
          <cell r="D6924">
            <v>75476.670000000027</v>
          </cell>
          <cell r="E6924">
            <v>276586</v>
          </cell>
          <cell r="F6924">
            <v>331856.06</v>
          </cell>
          <cell r="L6924">
            <v>6.2743099999999989</v>
          </cell>
          <cell r="P6924">
            <v>9076.7360000000008</v>
          </cell>
          <cell r="Q6924">
            <v>7117.2649999999994</v>
          </cell>
          <cell r="R6924">
            <v>8942.2999999999993</v>
          </cell>
        </row>
        <row r="6925">
          <cell r="A6925" t="str">
            <v xml:space="preserve"> </v>
          </cell>
          <cell r="B6925" t="str">
            <v xml:space="preserve"> </v>
          </cell>
          <cell r="C6925" t="str">
            <v xml:space="preserve">Бюджет </v>
          </cell>
          <cell r="D6925">
            <v>14801.59</v>
          </cell>
          <cell r="E6925">
            <v>13385</v>
          </cell>
          <cell r="F6925">
            <v>65701.01999999999</v>
          </cell>
          <cell r="L6925">
            <v>1.002837</v>
          </cell>
          <cell r="P6925">
            <v>1395.9490000000001</v>
          </cell>
          <cell r="Q6925">
            <v>0</v>
          </cell>
          <cell r="R6925">
            <v>1395.9490000000001</v>
          </cell>
        </row>
        <row r="6926">
          <cell r="A6926" t="str">
            <v xml:space="preserve"> </v>
          </cell>
          <cell r="B6926" t="str">
            <v xml:space="preserve"> </v>
          </cell>
          <cell r="C6926" t="str">
            <v xml:space="preserve">"Население" в т.ч. "Жилзаказчик" </v>
          </cell>
          <cell r="D6926">
            <v>56831.260000000031</v>
          </cell>
          <cell r="E6926">
            <v>250479</v>
          </cell>
          <cell r="F6926">
            <v>250266.61</v>
          </cell>
          <cell r="L6926">
            <v>4.9669819999999989</v>
          </cell>
          <cell r="P6926">
            <v>7251.701</v>
          </cell>
          <cell r="Q6926">
            <v>7117.2649999999994</v>
          </cell>
          <cell r="R6926">
            <v>7117.2649999999994</v>
          </cell>
        </row>
        <row r="6927">
          <cell r="A6927" t="str">
            <v xml:space="preserve"> </v>
          </cell>
          <cell r="B6927" t="str">
            <v xml:space="preserve"> </v>
          </cell>
          <cell r="C6927" t="str">
            <v xml:space="preserve">Жилзаказчик </v>
          </cell>
          <cell r="D6927">
            <v>56831.260000000031</v>
          </cell>
          <cell r="E6927">
            <v>250479</v>
          </cell>
          <cell r="F6927">
            <v>250266.61</v>
          </cell>
          <cell r="L6927">
            <v>4.9669819999999989</v>
          </cell>
          <cell r="P6927">
            <v>7251.701</v>
          </cell>
          <cell r="Q6927">
            <v>7117.2649999999994</v>
          </cell>
          <cell r="R6927">
            <v>7117.2649999999994</v>
          </cell>
        </row>
        <row r="6928">
          <cell r="A6928" t="str">
            <v xml:space="preserve"> </v>
          </cell>
          <cell r="B6928" t="str">
            <v xml:space="preserve"> </v>
          </cell>
          <cell r="C6928" t="str">
            <v xml:space="preserve">Прочие </v>
          </cell>
          <cell r="D6928">
            <v>3843.82</v>
          </cell>
          <cell r="E6928">
            <v>12722</v>
          </cell>
          <cell r="F6928">
            <v>15888.430000000002</v>
          </cell>
          <cell r="L6928">
            <v>0.30449100000000001</v>
          </cell>
          <cell r="P6928">
            <v>429.08600000000001</v>
          </cell>
          <cell r="Q6928">
            <v>0</v>
          </cell>
          <cell r="R6928">
            <v>429.08600000000001</v>
          </cell>
        </row>
        <row r="6929">
          <cell r="A6929" t="str">
            <v>Тепловые потери в наружных сетях потребителей</v>
          </cell>
        </row>
        <row r="6930">
          <cell r="A6930" t="str">
            <v xml:space="preserve">КРЭС-2 </v>
          </cell>
          <cell r="B6930" t="str">
            <v xml:space="preserve">Ш Нефтяников 21 Зд.лит.Ц. </v>
          </cell>
          <cell r="C6930" t="str">
            <v xml:space="preserve">Бюджет </v>
          </cell>
          <cell r="D6930">
            <v>76.52</v>
          </cell>
          <cell r="E6930">
            <v>750</v>
          </cell>
          <cell r="F6930">
            <v>344.36</v>
          </cell>
          <cell r="G6930">
            <v>0.43</v>
          </cell>
          <cell r="H6930">
            <v>1.19</v>
          </cell>
          <cell r="I6930">
            <v>4.5999999999999996</v>
          </cell>
          <cell r="J6930" t="str">
            <v xml:space="preserve"> </v>
          </cell>
          <cell r="K6930">
            <v>167</v>
          </cell>
          <cell r="L6930">
            <v>7.2400000000000008E-3</v>
          </cell>
          <cell r="M6930">
            <v>-19</v>
          </cell>
          <cell r="N6930">
            <v>20</v>
          </cell>
          <cell r="O6930">
            <v>1</v>
          </cell>
          <cell r="P6930">
            <v>11.516</v>
          </cell>
          <cell r="Q6930">
            <v>0</v>
          </cell>
          <cell r="R6930">
            <v>11.516</v>
          </cell>
        </row>
        <row r="6931">
          <cell r="A6931" t="str">
            <v xml:space="preserve">КРЭС-2 </v>
          </cell>
          <cell r="B6931" t="str">
            <v xml:space="preserve">Ш Нефтяников 21 Курсы повыш.квал.Лит.Ш </v>
          </cell>
          <cell r="C6931" t="str">
            <v xml:space="preserve">Бюджет </v>
          </cell>
          <cell r="D6931">
            <v>223.44</v>
          </cell>
          <cell r="E6931">
            <v>1447</v>
          </cell>
          <cell r="F6931">
            <v>1005.49</v>
          </cell>
          <cell r="G6931">
            <v>0.43</v>
          </cell>
          <cell r="H6931">
            <v>1.19</v>
          </cell>
          <cell r="I6931">
            <v>4.5999999999999996</v>
          </cell>
          <cell r="J6931" t="str">
            <v xml:space="preserve"> </v>
          </cell>
          <cell r="K6931">
            <v>167</v>
          </cell>
          <cell r="L6931">
            <v>2.1140000000000003E-2</v>
          </cell>
          <cell r="M6931">
            <v>-19</v>
          </cell>
          <cell r="N6931">
            <v>20</v>
          </cell>
          <cell r="O6931">
            <v>1</v>
          </cell>
          <cell r="P6931">
            <v>33.625999999999998</v>
          </cell>
          <cell r="Q6931">
            <v>0</v>
          </cell>
          <cell r="R6931">
            <v>33.625999999999998</v>
          </cell>
        </row>
        <row r="6932">
          <cell r="A6932" t="str">
            <v xml:space="preserve">КРЭС-2 </v>
          </cell>
          <cell r="B6932" t="str">
            <v xml:space="preserve">Колхозная 92 Адм зд </v>
          </cell>
          <cell r="C6932" t="str">
            <v xml:space="preserve">Бюджет </v>
          </cell>
          <cell r="D6932">
            <v>3610.93</v>
          </cell>
          <cell r="E6932">
            <v>0</v>
          </cell>
          <cell r="F6932">
            <v>16249.2</v>
          </cell>
          <cell r="G6932">
            <v>0.32</v>
          </cell>
          <cell r="H6932">
            <v>1.19</v>
          </cell>
          <cell r="I6932">
            <v>4.5999999999999996</v>
          </cell>
          <cell r="J6932" t="str">
            <v xml:space="preserve"> </v>
          </cell>
          <cell r="K6932">
            <v>167</v>
          </cell>
          <cell r="L6932">
            <v>0.2412</v>
          </cell>
          <cell r="M6932">
            <v>-19</v>
          </cell>
          <cell r="N6932">
            <v>18</v>
          </cell>
          <cell r="O6932">
            <v>1</v>
          </cell>
          <cell r="P6932">
            <v>352.14699999999999</v>
          </cell>
          <cell r="Q6932">
            <v>0</v>
          </cell>
          <cell r="R6932">
            <v>352.14699999999999</v>
          </cell>
        </row>
        <row r="6933">
          <cell r="A6933" t="str">
            <v xml:space="preserve">КРЭС-2 </v>
          </cell>
          <cell r="B6933" t="str">
            <v xml:space="preserve">Колхозная 92 Гараж Мастер </v>
          </cell>
          <cell r="C6933" t="str">
            <v xml:space="preserve">Бюджет </v>
          </cell>
          <cell r="D6933">
            <v>409.97</v>
          </cell>
          <cell r="E6933">
            <v>0</v>
          </cell>
          <cell r="F6933">
            <v>1844.85</v>
          </cell>
          <cell r="G6933">
            <v>0.43</v>
          </cell>
          <cell r="H6933">
            <v>1.19</v>
          </cell>
          <cell r="I6933">
            <v>4.5999999999999996</v>
          </cell>
          <cell r="J6933" t="str">
            <v xml:space="preserve"> </v>
          </cell>
          <cell r="K6933">
            <v>167</v>
          </cell>
          <cell r="L6933">
            <v>3.4809E-2</v>
          </cell>
          <cell r="M6933">
            <v>-19</v>
          </cell>
          <cell r="N6933">
            <v>16</v>
          </cell>
          <cell r="O6933">
            <v>1</v>
          </cell>
          <cell r="P6933">
            <v>45.752000000000002</v>
          </cell>
          <cell r="Q6933">
            <v>0</v>
          </cell>
          <cell r="R6933">
            <v>45.752000000000002</v>
          </cell>
        </row>
        <row r="6934">
          <cell r="A6934" t="str">
            <v xml:space="preserve">КРЭС-2 </v>
          </cell>
          <cell r="B6934" t="str">
            <v xml:space="preserve">Ш Нефтяников 21 шк 26 Лит Ф </v>
          </cell>
          <cell r="C6934" t="str">
            <v xml:space="preserve">Бюджет </v>
          </cell>
          <cell r="D6934">
            <v>1619.1</v>
          </cell>
          <cell r="E6934">
            <v>5944</v>
          </cell>
          <cell r="F6934">
            <v>5944.8</v>
          </cell>
          <cell r="G6934">
            <v>0.35</v>
          </cell>
          <cell r="H6934">
            <v>1.19</v>
          </cell>
          <cell r="I6934">
            <v>4.5999999999999996</v>
          </cell>
          <cell r="J6934" t="str">
            <v xml:space="preserve"> </v>
          </cell>
          <cell r="K6934">
            <v>167</v>
          </cell>
          <cell r="L6934">
            <v>9.1300000000000006E-2</v>
          </cell>
          <cell r="M6934">
            <v>-19</v>
          </cell>
          <cell r="N6934">
            <v>16</v>
          </cell>
          <cell r="O6934">
            <v>1</v>
          </cell>
          <cell r="P6934">
            <v>120.002</v>
          </cell>
          <cell r="Q6934">
            <v>0</v>
          </cell>
          <cell r="R6934">
            <v>120.002</v>
          </cell>
        </row>
        <row r="6935">
          <cell r="A6935" t="str">
            <v xml:space="preserve">КРЭС-2 </v>
          </cell>
          <cell r="B6935" t="str">
            <v xml:space="preserve">Ш Нефтянников 21 Спецшкола 26 Лит Ц Щ </v>
          </cell>
          <cell r="C6935" t="str">
            <v xml:space="preserve">Бюджет </v>
          </cell>
          <cell r="D6935">
            <v>920</v>
          </cell>
          <cell r="E6935">
            <v>4773</v>
          </cell>
          <cell r="F6935">
            <v>5318.46</v>
          </cell>
          <cell r="G6935">
            <v>0.35</v>
          </cell>
          <cell r="H6935">
            <v>1.19</v>
          </cell>
          <cell r="I6935">
            <v>4.5999999999999996</v>
          </cell>
          <cell r="J6935" t="str">
            <v xml:space="preserve"> </v>
          </cell>
          <cell r="K6935">
            <v>167</v>
          </cell>
          <cell r="L6935">
            <v>8.1680000000000003E-2</v>
          </cell>
          <cell r="M6935">
            <v>-19</v>
          </cell>
          <cell r="N6935">
            <v>16</v>
          </cell>
          <cell r="O6935">
            <v>1</v>
          </cell>
          <cell r="P6935">
            <v>107.35899999999999</v>
          </cell>
          <cell r="Q6935">
            <v>0</v>
          </cell>
          <cell r="R6935">
            <v>107.35899999999999</v>
          </cell>
        </row>
        <row r="6936">
          <cell r="A6936" t="str">
            <v xml:space="preserve">КРЭС-2 </v>
          </cell>
          <cell r="B6936" t="str">
            <v xml:space="preserve">Клубная 16 зд.ГНТУ "Куб.каз.хор" </v>
          </cell>
          <cell r="C6936" t="str">
            <v xml:space="preserve">Бюджет </v>
          </cell>
          <cell r="D6936">
            <v>2113.23</v>
          </cell>
          <cell r="E6936">
            <v>0</v>
          </cell>
          <cell r="F6936">
            <v>8452.93</v>
          </cell>
          <cell r="G6936">
            <v>0.38</v>
          </cell>
          <cell r="H6936">
            <v>1.19</v>
          </cell>
          <cell r="I6936">
            <v>4.5999999999999996</v>
          </cell>
          <cell r="J6936" t="str">
            <v xml:space="preserve"> </v>
          </cell>
          <cell r="K6936">
            <v>167</v>
          </cell>
          <cell r="L6936">
            <v>0.14899999999999999</v>
          </cell>
          <cell r="M6936">
            <v>-19</v>
          </cell>
          <cell r="N6936">
            <v>18</v>
          </cell>
          <cell r="O6936">
            <v>1</v>
          </cell>
          <cell r="P6936">
            <v>217.53800000000001</v>
          </cell>
          <cell r="Q6936">
            <v>0</v>
          </cell>
          <cell r="R6936">
            <v>217.53800000000001</v>
          </cell>
        </row>
        <row r="6937">
          <cell r="A6937" t="str">
            <v xml:space="preserve">КРЭС-2 </v>
          </cell>
          <cell r="B6937" t="str">
            <v xml:space="preserve">Офицерская 48 офис </v>
          </cell>
          <cell r="C6937" t="str">
            <v xml:space="preserve">Прочие </v>
          </cell>
          <cell r="D6937">
            <v>105.9</v>
          </cell>
          <cell r="E6937">
            <v>0</v>
          </cell>
          <cell r="F6937">
            <v>476.5</v>
          </cell>
          <cell r="G6937">
            <v>0.38</v>
          </cell>
          <cell r="H6937">
            <v>1.19</v>
          </cell>
          <cell r="I6937">
            <v>4.5999999999999996</v>
          </cell>
          <cell r="J6937" t="str">
            <v xml:space="preserve"> </v>
          </cell>
          <cell r="K6937">
            <v>167</v>
          </cell>
          <cell r="L6937">
            <v>8.4000000000000012E-3</v>
          </cell>
          <cell r="M6937">
            <v>-19</v>
          </cell>
          <cell r="N6937">
            <v>18</v>
          </cell>
          <cell r="O6937">
            <v>1</v>
          </cell>
          <cell r="P6937">
            <v>12.263999999999999</v>
          </cell>
          <cell r="Q6937">
            <v>0</v>
          </cell>
          <cell r="R6937">
            <v>12.263999999999999</v>
          </cell>
        </row>
        <row r="6938">
          <cell r="A6938" t="str">
            <v xml:space="preserve">КРЭС-2 </v>
          </cell>
          <cell r="B6938" t="str">
            <v xml:space="preserve">Зиповская 5 спорт зал </v>
          </cell>
          <cell r="C6938" t="str">
            <v xml:space="preserve">Прочие </v>
          </cell>
          <cell r="D6938">
            <v>829.55</v>
          </cell>
          <cell r="E6938">
            <v>0</v>
          </cell>
          <cell r="F6938">
            <v>3732.96</v>
          </cell>
          <cell r="G6938">
            <v>0.39</v>
          </cell>
          <cell r="H6938">
            <v>1.19</v>
          </cell>
          <cell r="I6938">
            <v>4.5999999999999996</v>
          </cell>
          <cell r="J6938" t="str">
            <v xml:space="preserve"> </v>
          </cell>
          <cell r="K6938">
            <v>167</v>
          </cell>
          <cell r="L6938">
            <v>6.2056999999999994E-2</v>
          </cell>
          <cell r="M6938">
            <v>-19</v>
          </cell>
          <cell r="N6938">
            <v>15</v>
          </cell>
          <cell r="O6938">
            <v>1</v>
          </cell>
          <cell r="P6938">
            <v>76.650000000000006</v>
          </cell>
          <cell r="Q6938">
            <v>0</v>
          </cell>
          <cell r="R6938">
            <v>76.650000000000006</v>
          </cell>
        </row>
        <row r="6939">
          <cell r="A6939" t="str">
            <v xml:space="preserve">КРЭС-2 </v>
          </cell>
          <cell r="B6939" t="str">
            <v xml:space="preserve">Красная 206 спорт клуб </v>
          </cell>
          <cell r="C6939" t="str">
            <v xml:space="preserve">Прочие </v>
          </cell>
          <cell r="D6939">
            <v>16.2</v>
          </cell>
          <cell r="E6939">
            <v>0</v>
          </cell>
          <cell r="F6939">
            <v>72.12</v>
          </cell>
          <cell r="G6939">
            <v>0.37</v>
          </cell>
          <cell r="H6939">
            <v>1.19</v>
          </cell>
          <cell r="I6939">
            <v>4.5999999999999996</v>
          </cell>
          <cell r="J6939" t="str">
            <v xml:space="preserve"> </v>
          </cell>
          <cell r="K6939">
            <v>167</v>
          </cell>
          <cell r="L6939">
            <v>1.2209999999999999E-3</v>
          </cell>
          <cell r="M6939">
            <v>-19</v>
          </cell>
          <cell r="N6939">
            <v>18</v>
          </cell>
          <cell r="O6939">
            <v>1</v>
          </cell>
          <cell r="P6939">
            <v>1.782</v>
          </cell>
          <cell r="Q6939">
            <v>0</v>
          </cell>
          <cell r="R6939">
            <v>1.782</v>
          </cell>
        </row>
        <row r="6940">
          <cell r="A6940" t="str">
            <v xml:space="preserve">КРЭС-2 </v>
          </cell>
          <cell r="B6940" t="str">
            <v xml:space="preserve">Колхозная 73 кв.23 </v>
          </cell>
          <cell r="C6940" t="str">
            <v xml:space="preserve">Прочие </v>
          </cell>
          <cell r="D6940">
            <v>35.24</v>
          </cell>
          <cell r="E6940">
            <v>0</v>
          </cell>
          <cell r="F6940">
            <v>158.57</v>
          </cell>
          <cell r="G6940">
            <v>0.42</v>
          </cell>
          <cell r="H6940">
            <v>1.19</v>
          </cell>
          <cell r="I6940">
            <v>4.5999999999999996</v>
          </cell>
          <cell r="J6940" t="str">
            <v xml:space="preserve"> </v>
          </cell>
          <cell r="K6940">
            <v>167</v>
          </cell>
          <cell r="L6940">
            <v>3.0819999999999997E-3</v>
          </cell>
          <cell r="M6940">
            <v>-19</v>
          </cell>
          <cell r="N6940">
            <v>18</v>
          </cell>
          <cell r="O6940">
            <v>1</v>
          </cell>
          <cell r="P6940">
            <v>4.5</v>
          </cell>
          <cell r="Q6940">
            <v>0</v>
          </cell>
          <cell r="R6940">
            <v>4.5</v>
          </cell>
        </row>
        <row r="6941">
          <cell r="A6941" t="str">
            <v xml:space="preserve">КРЭС-2 </v>
          </cell>
          <cell r="B6941" t="str">
            <v xml:space="preserve">Ш Нефтянников 3 адм.зд. </v>
          </cell>
          <cell r="C6941" t="str">
            <v xml:space="preserve">Прочие </v>
          </cell>
          <cell r="D6941">
            <v>757.59</v>
          </cell>
          <cell r="E6941">
            <v>3232</v>
          </cell>
          <cell r="F6941">
            <v>3409.14</v>
          </cell>
          <cell r="G6941">
            <v>0.43</v>
          </cell>
          <cell r="H6941">
            <v>1.19</v>
          </cell>
          <cell r="I6941">
            <v>4.5999999999999996</v>
          </cell>
          <cell r="J6941" t="str">
            <v xml:space="preserve"> </v>
          </cell>
          <cell r="K6941">
            <v>167</v>
          </cell>
          <cell r="L6941">
            <v>6.8000000000000005E-2</v>
          </cell>
          <cell r="M6941">
            <v>-19</v>
          </cell>
          <cell r="N6941">
            <v>18</v>
          </cell>
          <cell r="O6941">
            <v>1</v>
          </cell>
          <cell r="P6941">
            <v>99.278000000000006</v>
          </cell>
          <cell r="Q6941">
            <v>0</v>
          </cell>
          <cell r="R6941">
            <v>99.278000000000006</v>
          </cell>
        </row>
        <row r="6942">
          <cell r="A6942" t="str">
            <v xml:space="preserve">КРЭС-2 </v>
          </cell>
          <cell r="B6942" t="str">
            <v xml:space="preserve">Ш Нефтянников 5/1 офис ЦО </v>
          </cell>
          <cell r="C6942" t="str">
            <v xml:space="preserve">Прочие </v>
          </cell>
          <cell r="D6942">
            <v>1931</v>
          </cell>
          <cell r="E6942">
            <v>0</v>
          </cell>
          <cell r="F6942">
            <v>9753</v>
          </cell>
          <cell r="G6942">
            <v>0.154947</v>
          </cell>
          <cell r="H6942">
            <v>1.194</v>
          </cell>
          <cell r="I6942">
            <v>4.5999999999999996</v>
          </cell>
          <cell r="J6942" t="str">
            <v xml:space="preserve"> </v>
          </cell>
          <cell r="K6942">
            <v>167</v>
          </cell>
          <cell r="L6942">
            <v>7.010000000000001E-2</v>
          </cell>
          <cell r="M6942">
            <v>-19</v>
          </cell>
          <cell r="N6942">
            <v>18</v>
          </cell>
          <cell r="O6942">
            <v>1</v>
          </cell>
          <cell r="P6942">
            <v>102.34399999999999</v>
          </cell>
          <cell r="Q6942">
            <v>0</v>
          </cell>
          <cell r="R6942">
            <v>102.34399999999999</v>
          </cell>
        </row>
        <row r="6943">
          <cell r="A6943" t="str">
            <v xml:space="preserve">КРЭС-2 </v>
          </cell>
          <cell r="B6943" t="str">
            <v xml:space="preserve">Дзержинского 8/2 2-я оч.ж/д ЦО </v>
          </cell>
          <cell r="C6943" t="str">
            <v xml:space="preserve">Население </v>
          </cell>
          <cell r="D6943">
            <v>2633.8</v>
          </cell>
          <cell r="E6943">
            <v>5378</v>
          </cell>
          <cell r="F6943">
            <v>5368.92</v>
          </cell>
          <cell r="G6943">
            <v>0.42</v>
          </cell>
          <cell r="H6943">
            <v>1.194</v>
          </cell>
          <cell r="I6943">
            <v>4.5999999999999996</v>
          </cell>
          <cell r="J6943" t="str">
            <v xml:space="preserve">9 </v>
          </cell>
          <cell r="K6943">
            <v>167</v>
          </cell>
          <cell r="L6943">
            <v>0.1046</v>
          </cell>
          <cell r="M6943">
            <v>-19</v>
          </cell>
          <cell r="N6943">
            <v>18</v>
          </cell>
          <cell r="O6943">
            <v>1</v>
          </cell>
          <cell r="P6943">
            <v>152.71299999999999</v>
          </cell>
          <cell r="Q6943">
            <v>262.07</v>
          </cell>
          <cell r="R6943">
            <v>262.07</v>
          </cell>
        </row>
        <row r="6944">
          <cell r="A6944" t="str">
            <v xml:space="preserve">КРЭС-2 </v>
          </cell>
          <cell r="B6944" t="str">
            <v xml:space="preserve">Дзержинского 8/2 лит.5 ж/д ЦО </v>
          </cell>
          <cell r="C6944" t="str">
            <v xml:space="preserve">Население </v>
          </cell>
          <cell r="D6944">
            <v>2213.8000000000002</v>
          </cell>
          <cell r="E6944">
            <v>8093</v>
          </cell>
          <cell r="F6944">
            <v>8084.18</v>
          </cell>
          <cell r="G6944">
            <v>0.38</v>
          </cell>
          <cell r="H6944">
            <v>1.194</v>
          </cell>
          <cell r="I6944">
            <v>4.5999999999999996</v>
          </cell>
          <cell r="J6944" t="str">
            <v xml:space="preserve">9 </v>
          </cell>
          <cell r="K6944">
            <v>167</v>
          </cell>
          <cell r="L6944">
            <v>0.14250000000000002</v>
          </cell>
          <cell r="M6944">
            <v>-19</v>
          </cell>
          <cell r="N6944">
            <v>18</v>
          </cell>
          <cell r="O6944">
            <v>1</v>
          </cell>
          <cell r="P6944">
            <v>208.047</v>
          </cell>
          <cell r="Q6944">
            <v>220.27799999999999</v>
          </cell>
          <cell r="R6944">
            <v>220.27799999999999</v>
          </cell>
        </row>
        <row r="6945">
          <cell r="A6945" t="str">
            <v xml:space="preserve">КРЭС-2 </v>
          </cell>
          <cell r="B6945" t="str">
            <v xml:space="preserve">Ш Нефтянников 5/1 жил.дом ЦО </v>
          </cell>
          <cell r="C6945" t="str">
            <v xml:space="preserve">Население </v>
          </cell>
          <cell r="D6945">
            <v>3694.2</v>
          </cell>
          <cell r="E6945">
            <v>19809</v>
          </cell>
          <cell r="F6945">
            <v>19809</v>
          </cell>
          <cell r="G6945">
            <v>0</v>
          </cell>
          <cell r="H6945">
            <v>0</v>
          </cell>
          <cell r="I6945">
            <v>4.5999999999999996</v>
          </cell>
          <cell r="J6945" t="str">
            <v xml:space="preserve">9 </v>
          </cell>
          <cell r="K6945">
            <v>167</v>
          </cell>
          <cell r="L6945">
            <v>0.13320000000000001</v>
          </cell>
          <cell r="M6945">
            <v>-19</v>
          </cell>
          <cell r="N6945">
            <v>18</v>
          </cell>
          <cell r="O6945">
            <v>1</v>
          </cell>
          <cell r="P6945">
            <v>194.46899999999999</v>
          </cell>
          <cell r="Q6945">
            <v>367.58699999999999</v>
          </cell>
          <cell r="R6945">
            <v>367.58699999999999</v>
          </cell>
        </row>
        <row r="6946">
          <cell r="A6946" t="str">
            <v xml:space="preserve">КРЭС-2 </v>
          </cell>
          <cell r="B6946" t="str">
            <v xml:space="preserve">Красная 169/2 кафе </v>
          </cell>
          <cell r="C6946" t="str">
            <v xml:space="preserve">Прочие </v>
          </cell>
          <cell r="D6946">
            <v>109</v>
          </cell>
          <cell r="E6946">
            <v>435</v>
          </cell>
          <cell r="F6946">
            <v>1302.27</v>
          </cell>
          <cell r="G6946">
            <v>0.35</v>
          </cell>
          <cell r="H6946">
            <v>1.19</v>
          </cell>
          <cell r="I6946">
            <v>4.5999999999999996</v>
          </cell>
          <cell r="J6946" t="str">
            <v xml:space="preserve">. </v>
          </cell>
          <cell r="K6946">
            <v>167</v>
          </cell>
          <cell r="L6946">
            <v>0.02</v>
          </cell>
          <cell r="M6946">
            <v>-19</v>
          </cell>
          <cell r="N6946">
            <v>16</v>
          </cell>
          <cell r="O6946">
            <v>1</v>
          </cell>
          <cell r="P6946">
            <v>26.288</v>
          </cell>
          <cell r="Q6946">
            <v>0</v>
          </cell>
          <cell r="R6946">
            <v>26.288</v>
          </cell>
        </row>
        <row r="6947">
          <cell r="A6947" t="str">
            <v xml:space="preserve">КРЭС-2 </v>
          </cell>
          <cell r="B6947" t="str">
            <v xml:space="preserve">Красная 169/1 </v>
          </cell>
          <cell r="C6947" t="str">
            <v xml:space="preserve">Прочие </v>
          </cell>
          <cell r="D6947">
            <v>1281.8</v>
          </cell>
          <cell r="E6947">
            <v>0</v>
          </cell>
          <cell r="F6947">
            <v>5397.2</v>
          </cell>
          <cell r="G6947">
            <v>0</v>
          </cell>
          <cell r="H6947">
            <v>0</v>
          </cell>
          <cell r="I6947">
            <v>4.5999999999999996</v>
          </cell>
          <cell r="J6947" t="str">
            <v xml:space="preserve"> </v>
          </cell>
          <cell r="K6947">
            <v>167</v>
          </cell>
          <cell r="L6947">
            <v>4.9699E-2</v>
          </cell>
          <cell r="M6947">
            <v>-19</v>
          </cell>
          <cell r="N6947">
            <v>16</v>
          </cell>
          <cell r="O6947">
            <v>1</v>
          </cell>
          <cell r="P6947">
            <v>65.323999999999998</v>
          </cell>
          <cell r="Q6947">
            <v>0</v>
          </cell>
          <cell r="R6947">
            <v>65.323999999999998</v>
          </cell>
        </row>
        <row r="6948">
          <cell r="A6948" t="str">
            <v xml:space="preserve">КРЭС-2 </v>
          </cell>
          <cell r="B6948" t="str">
            <v xml:space="preserve">Колхозная 57 дисп.пункт. </v>
          </cell>
          <cell r="C6948" t="str">
            <v xml:space="preserve">Прочие </v>
          </cell>
          <cell r="D6948">
            <v>88.09</v>
          </cell>
          <cell r="E6948">
            <v>504</v>
          </cell>
          <cell r="F6948">
            <v>396.41</v>
          </cell>
          <cell r="G6948">
            <v>0.60000000000000009</v>
          </cell>
          <cell r="H6948">
            <v>1.194</v>
          </cell>
          <cell r="I6948">
            <v>4.5999999999999996</v>
          </cell>
          <cell r="J6948" t="str">
            <v xml:space="preserve"> </v>
          </cell>
          <cell r="K6948">
            <v>167</v>
          </cell>
          <cell r="L6948">
            <v>1.1032999999999999E-2</v>
          </cell>
          <cell r="M6948">
            <v>-19</v>
          </cell>
          <cell r="N6948">
            <v>18</v>
          </cell>
          <cell r="O6948">
            <v>1</v>
          </cell>
          <cell r="P6948">
            <v>16.109000000000002</v>
          </cell>
          <cell r="Q6948">
            <v>0</v>
          </cell>
          <cell r="R6948">
            <v>16.109000000000002</v>
          </cell>
        </row>
        <row r="6949">
          <cell r="A6949" t="str">
            <v xml:space="preserve">КРЭС-2 </v>
          </cell>
          <cell r="B6949" t="str">
            <v xml:space="preserve">Красная 206 кв.4 </v>
          </cell>
          <cell r="C6949" t="str">
            <v xml:space="preserve">Прочие </v>
          </cell>
          <cell r="D6949">
            <v>85.5</v>
          </cell>
          <cell r="E6949">
            <v>311</v>
          </cell>
          <cell r="F6949">
            <v>311</v>
          </cell>
          <cell r="G6949">
            <v>0</v>
          </cell>
          <cell r="H6949">
            <v>0</v>
          </cell>
          <cell r="I6949">
            <v>4.5999999999999996</v>
          </cell>
          <cell r="J6949" t="str">
            <v xml:space="preserve"> </v>
          </cell>
          <cell r="K6949">
            <v>167</v>
          </cell>
          <cell r="L6949">
            <v>2.7889999999999998E-3</v>
          </cell>
          <cell r="M6949">
            <v>-19</v>
          </cell>
          <cell r="N6949">
            <v>18</v>
          </cell>
          <cell r="O6949">
            <v>1</v>
          </cell>
          <cell r="P6949">
            <v>4.0720000000000001</v>
          </cell>
          <cell r="Q6949">
            <v>0</v>
          </cell>
          <cell r="R6949">
            <v>4.0720000000000001</v>
          </cell>
        </row>
        <row r="6950">
          <cell r="A6950" t="str">
            <v xml:space="preserve">КРЭС-2 </v>
          </cell>
          <cell r="B6950" t="str">
            <v xml:space="preserve">Красная 206 кв54 </v>
          </cell>
          <cell r="C6950" t="str">
            <v xml:space="preserve">Прочие </v>
          </cell>
          <cell r="D6950">
            <v>52.2</v>
          </cell>
          <cell r="E6950">
            <v>183</v>
          </cell>
          <cell r="F6950">
            <v>183</v>
          </cell>
          <cell r="G6950">
            <v>0</v>
          </cell>
          <cell r="H6950">
            <v>0</v>
          </cell>
          <cell r="I6950">
            <v>4.5999999999999996</v>
          </cell>
          <cell r="J6950" t="str">
            <v xml:space="preserve"> </v>
          </cell>
          <cell r="K6950">
            <v>167</v>
          </cell>
          <cell r="L6950">
            <v>3.8500000000000001E-3</v>
          </cell>
          <cell r="M6950">
            <v>-19</v>
          </cell>
          <cell r="N6950">
            <v>18</v>
          </cell>
          <cell r="O6950">
            <v>1</v>
          </cell>
          <cell r="P6950">
            <v>5.6219999999999999</v>
          </cell>
          <cell r="Q6950">
            <v>0</v>
          </cell>
          <cell r="R6950">
            <v>5.6219999999999999</v>
          </cell>
        </row>
        <row r="6951">
          <cell r="A6951" t="str">
            <v xml:space="preserve">КРЭС-2 </v>
          </cell>
          <cell r="B6951" t="str">
            <v xml:space="preserve">Механическая 25 кв.2 </v>
          </cell>
          <cell r="C6951" t="str">
            <v xml:space="preserve">Население </v>
          </cell>
          <cell r="D6951">
            <v>142.30000000000001</v>
          </cell>
          <cell r="E6951">
            <v>614</v>
          </cell>
          <cell r="F6951">
            <v>614</v>
          </cell>
          <cell r="G6951">
            <v>0.53</v>
          </cell>
          <cell r="H6951">
            <v>1.19</v>
          </cell>
          <cell r="I6951">
            <v>4.5999999999999996</v>
          </cell>
          <cell r="J6951" t="str">
            <v xml:space="preserve">1 </v>
          </cell>
          <cell r="K6951">
            <v>167</v>
          </cell>
          <cell r="L6951">
            <v>1.5030999999999999E-2</v>
          </cell>
          <cell r="M6951">
            <v>-19</v>
          </cell>
          <cell r="N6951">
            <v>18</v>
          </cell>
          <cell r="O6951">
            <v>1</v>
          </cell>
          <cell r="P6951">
            <v>21.945</v>
          </cell>
          <cell r="Q6951">
            <v>18.878</v>
          </cell>
          <cell r="R6951">
            <v>18.878</v>
          </cell>
        </row>
        <row r="6952">
          <cell r="A6952" t="str">
            <v xml:space="preserve">КРЭС-2 </v>
          </cell>
          <cell r="B6952" t="str">
            <v xml:space="preserve">ОФИЦЕРСКАЯ 52б МАГАЗ. </v>
          </cell>
          <cell r="C6952" t="str">
            <v xml:space="preserve">Прочие </v>
          </cell>
          <cell r="D6952">
            <v>49.3</v>
          </cell>
          <cell r="E6952">
            <v>0</v>
          </cell>
          <cell r="F6952">
            <v>197.69</v>
          </cell>
          <cell r="G6952">
            <v>0.37</v>
          </cell>
          <cell r="H6952">
            <v>1.19</v>
          </cell>
          <cell r="I6952">
            <v>4.5999999999999996</v>
          </cell>
          <cell r="J6952" t="str">
            <v xml:space="preserve"> </v>
          </cell>
          <cell r="K6952">
            <v>167</v>
          </cell>
          <cell r="L6952">
            <v>3.3929999999999997E-3</v>
          </cell>
          <cell r="M6952">
            <v>-19</v>
          </cell>
          <cell r="N6952">
            <v>18</v>
          </cell>
          <cell r="O6952">
            <v>1</v>
          </cell>
          <cell r="P6952">
            <v>4.9539999999999997</v>
          </cell>
          <cell r="Q6952">
            <v>0</v>
          </cell>
          <cell r="R6952">
            <v>4.9539999999999997</v>
          </cell>
        </row>
        <row r="6953">
          <cell r="A6953" t="str">
            <v xml:space="preserve">КРЭС-2 </v>
          </cell>
          <cell r="B6953" t="str">
            <v xml:space="preserve">Юннатов 14 </v>
          </cell>
          <cell r="C6953" t="str">
            <v xml:space="preserve">Население </v>
          </cell>
          <cell r="D6953">
            <v>3190</v>
          </cell>
          <cell r="E6953">
            <v>11822</v>
          </cell>
          <cell r="F6953">
            <v>11822</v>
          </cell>
          <cell r="G6953">
            <v>0.38</v>
          </cell>
          <cell r="H6953">
            <v>1.19</v>
          </cell>
          <cell r="I6953">
            <v>4.5999999999999996</v>
          </cell>
          <cell r="J6953" t="str">
            <v xml:space="preserve">5 </v>
          </cell>
          <cell r="K6953">
            <v>167</v>
          </cell>
          <cell r="L6953">
            <v>0.20669899999999999</v>
          </cell>
          <cell r="M6953">
            <v>-19</v>
          </cell>
          <cell r="N6953">
            <v>18</v>
          </cell>
          <cell r="O6953">
            <v>1</v>
          </cell>
          <cell r="P6953">
            <v>301.77600000000001</v>
          </cell>
          <cell r="Q6953">
            <v>317.41500000000002</v>
          </cell>
          <cell r="R6953">
            <v>317.41500000000002</v>
          </cell>
        </row>
        <row r="6954">
          <cell r="A6954" t="str">
            <v xml:space="preserve">КРЭС-2 </v>
          </cell>
          <cell r="B6954" t="str">
            <v xml:space="preserve">ВЫСТОВОЧНАЯ 6 ПО-42 </v>
          </cell>
          <cell r="C6954" t="str">
            <v xml:space="preserve">Прочие </v>
          </cell>
          <cell r="D6954">
            <v>113.16</v>
          </cell>
          <cell r="E6954">
            <v>120</v>
          </cell>
          <cell r="F6954">
            <v>449.03</v>
          </cell>
          <cell r="G6954">
            <v>0.46</v>
          </cell>
          <cell r="H6954">
            <v>1.19</v>
          </cell>
          <cell r="I6954">
            <v>4.5999999999999996</v>
          </cell>
          <cell r="J6954" t="str">
            <v xml:space="preserve"> </v>
          </cell>
          <cell r="K6954">
            <v>167</v>
          </cell>
          <cell r="L6954">
            <v>9.5189999999999997E-3</v>
          </cell>
          <cell r="M6954">
            <v>-19</v>
          </cell>
          <cell r="N6954">
            <v>18</v>
          </cell>
          <cell r="O6954">
            <v>1</v>
          </cell>
          <cell r="P6954">
            <v>13.898</v>
          </cell>
          <cell r="Q6954">
            <v>0</v>
          </cell>
          <cell r="R6954">
            <v>13.898</v>
          </cell>
        </row>
        <row r="6955">
          <cell r="A6955" t="str">
            <v xml:space="preserve">КРЭС-2 </v>
          </cell>
          <cell r="B6955" t="str">
            <v xml:space="preserve">ЗИПОВСКАЯ 1 ПО-10 </v>
          </cell>
          <cell r="C6955" t="str">
            <v xml:space="preserve">Прочие </v>
          </cell>
          <cell r="D6955">
            <v>57.68</v>
          </cell>
          <cell r="E6955">
            <v>150</v>
          </cell>
          <cell r="F6955">
            <v>259.55</v>
          </cell>
          <cell r="G6955">
            <v>0.43</v>
          </cell>
          <cell r="H6955">
            <v>1.19</v>
          </cell>
          <cell r="I6955">
            <v>4.5999999999999996</v>
          </cell>
          <cell r="J6955" t="str">
            <v xml:space="preserve"> </v>
          </cell>
          <cell r="K6955">
            <v>167</v>
          </cell>
          <cell r="L6955">
            <v>5.1770000000000002E-3</v>
          </cell>
          <cell r="M6955">
            <v>-19</v>
          </cell>
          <cell r="N6955">
            <v>18</v>
          </cell>
          <cell r="O6955">
            <v>1</v>
          </cell>
          <cell r="P6955">
            <v>7.5579999999999998</v>
          </cell>
          <cell r="Q6955">
            <v>0</v>
          </cell>
          <cell r="R6955">
            <v>7.5579999999999998</v>
          </cell>
        </row>
        <row r="6956">
          <cell r="A6956" t="str">
            <v xml:space="preserve">КРЭС-2 </v>
          </cell>
          <cell r="B6956" t="str">
            <v xml:space="preserve">Офицерская 52\б аптека </v>
          </cell>
          <cell r="C6956" t="str">
            <v xml:space="preserve">Прочие </v>
          </cell>
          <cell r="D6956">
            <v>59.3</v>
          </cell>
          <cell r="E6956">
            <v>0</v>
          </cell>
          <cell r="F6956">
            <v>252.87</v>
          </cell>
          <cell r="G6956">
            <v>0.37</v>
          </cell>
          <cell r="H6956">
            <v>1.19</v>
          </cell>
          <cell r="I6956">
            <v>4.5999999999999996</v>
          </cell>
          <cell r="J6956" t="str">
            <v xml:space="preserve"> </v>
          </cell>
          <cell r="K6956">
            <v>167</v>
          </cell>
          <cell r="L6956">
            <v>4.3400000000000001E-3</v>
          </cell>
          <cell r="M6956">
            <v>-19</v>
          </cell>
          <cell r="N6956">
            <v>18</v>
          </cell>
          <cell r="O6956">
            <v>1</v>
          </cell>
          <cell r="P6956">
            <v>6.3360000000000003</v>
          </cell>
          <cell r="Q6956">
            <v>0</v>
          </cell>
          <cell r="R6956">
            <v>6.3360000000000003</v>
          </cell>
        </row>
        <row r="6957">
          <cell r="A6957" t="str">
            <v xml:space="preserve">КРЭС-2 </v>
          </cell>
          <cell r="B6957" t="str">
            <v xml:space="preserve">Офицерская 52б магаз </v>
          </cell>
          <cell r="C6957" t="str">
            <v xml:space="preserve">Прочие </v>
          </cell>
          <cell r="D6957">
            <v>124.17</v>
          </cell>
          <cell r="E6957">
            <v>0</v>
          </cell>
          <cell r="F6957">
            <v>545.49</v>
          </cell>
          <cell r="G6957">
            <v>0.38</v>
          </cell>
          <cell r="H6957">
            <v>1.19</v>
          </cell>
          <cell r="I6957">
            <v>4.5999999999999996</v>
          </cell>
          <cell r="J6957" t="str">
            <v xml:space="preserve"> </v>
          </cell>
          <cell r="K6957">
            <v>167</v>
          </cell>
          <cell r="L6957">
            <v>9.5900000000000013E-3</v>
          </cell>
          <cell r="M6957">
            <v>-19</v>
          </cell>
          <cell r="N6957">
            <v>18</v>
          </cell>
          <cell r="O6957">
            <v>1</v>
          </cell>
          <cell r="P6957">
            <v>14</v>
          </cell>
          <cell r="Q6957">
            <v>0</v>
          </cell>
          <cell r="R6957">
            <v>14</v>
          </cell>
        </row>
        <row r="6958">
          <cell r="A6958" t="str">
            <v xml:space="preserve">КРЭС-2 </v>
          </cell>
          <cell r="B6958" t="str">
            <v xml:space="preserve">Красная 202а НОГ СТУД </v>
          </cell>
          <cell r="C6958" t="str">
            <v xml:space="preserve">Прочие </v>
          </cell>
          <cell r="D6958">
            <v>116.31</v>
          </cell>
          <cell r="E6958">
            <v>0</v>
          </cell>
          <cell r="F6958">
            <v>578.57000000000005</v>
          </cell>
          <cell r="G6958">
            <v>0.37</v>
          </cell>
          <cell r="H6958">
            <v>1.19</v>
          </cell>
          <cell r="I6958">
            <v>4.5999999999999996</v>
          </cell>
          <cell r="J6958" t="str">
            <v xml:space="preserve"> </v>
          </cell>
          <cell r="K6958">
            <v>167</v>
          </cell>
          <cell r="L6958">
            <v>9.9300000000000013E-3</v>
          </cell>
          <cell r="M6958">
            <v>-19</v>
          </cell>
          <cell r="N6958">
            <v>18</v>
          </cell>
          <cell r="O6958">
            <v>1</v>
          </cell>
          <cell r="P6958">
            <v>14.497</v>
          </cell>
          <cell r="Q6958">
            <v>0</v>
          </cell>
          <cell r="R6958">
            <v>14.497</v>
          </cell>
        </row>
        <row r="6959">
          <cell r="A6959" t="str">
            <v xml:space="preserve">КРЭС-2 </v>
          </cell>
          <cell r="B6959" t="str">
            <v xml:space="preserve">Юннатов 17 лит Ф </v>
          </cell>
          <cell r="C6959" t="str">
            <v xml:space="preserve">Бюджет </v>
          </cell>
          <cell r="D6959">
            <v>98.25</v>
          </cell>
          <cell r="E6959">
            <v>0</v>
          </cell>
          <cell r="F6959">
            <v>442.14</v>
          </cell>
          <cell r="G6959">
            <v>0.43</v>
          </cell>
          <cell r="H6959">
            <v>1.19</v>
          </cell>
          <cell r="I6959">
            <v>4.5999999999999996</v>
          </cell>
          <cell r="J6959" t="str">
            <v xml:space="preserve"> </v>
          </cell>
          <cell r="K6959">
            <v>167</v>
          </cell>
          <cell r="L6959">
            <v>8.8190000000000004E-3</v>
          </cell>
          <cell r="M6959">
            <v>-19</v>
          </cell>
          <cell r="N6959">
            <v>18</v>
          </cell>
          <cell r="O6959">
            <v>1</v>
          </cell>
          <cell r="P6959">
            <v>12.875999999999999</v>
          </cell>
          <cell r="Q6959">
            <v>0</v>
          </cell>
          <cell r="R6959">
            <v>12.875999999999999</v>
          </cell>
        </row>
        <row r="6960">
          <cell r="A6960" t="str">
            <v xml:space="preserve">КРЭС-2 </v>
          </cell>
          <cell r="B6960" t="str">
            <v xml:space="preserve">Офицерская 48 кв 50 </v>
          </cell>
          <cell r="C6960" t="str">
            <v xml:space="preserve">Прочие </v>
          </cell>
          <cell r="D6960">
            <v>13.9</v>
          </cell>
          <cell r="E6960">
            <v>0</v>
          </cell>
          <cell r="F6960">
            <v>62.5</v>
          </cell>
          <cell r="G6960">
            <v>0.38</v>
          </cell>
          <cell r="H6960">
            <v>1.19</v>
          </cell>
          <cell r="I6960">
            <v>4.5999999999999996</v>
          </cell>
          <cell r="J6960" t="str">
            <v xml:space="preserve"> </v>
          </cell>
          <cell r="K6960">
            <v>167</v>
          </cell>
          <cell r="L6960">
            <v>1.1019999999999999E-3</v>
          </cell>
          <cell r="M6960">
            <v>-19</v>
          </cell>
          <cell r="N6960">
            <v>18</v>
          </cell>
          <cell r="O6960">
            <v>1</v>
          </cell>
          <cell r="P6960">
            <v>1.609</v>
          </cell>
          <cell r="Q6960">
            <v>0</v>
          </cell>
          <cell r="R6960">
            <v>1.609</v>
          </cell>
        </row>
        <row r="6961">
          <cell r="A6961" t="str">
            <v xml:space="preserve">КРЭС-2 </v>
          </cell>
          <cell r="B6961" t="str">
            <v xml:space="preserve">Офицерская 43 АПТЕКА 13 </v>
          </cell>
          <cell r="C6961" t="str">
            <v xml:space="preserve">Прочие </v>
          </cell>
          <cell r="D6961">
            <v>524.16</v>
          </cell>
          <cell r="E6961">
            <v>0</v>
          </cell>
          <cell r="F6961">
            <v>2358.71</v>
          </cell>
          <cell r="G6961">
            <v>0.35</v>
          </cell>
          <cell r="H6961">
            <v>1.19</v>
          </cell>
          <cell r="I6961">
            <v>4.5999999999999996</v>
          </cell>
          <cell r="J6961" t="str">
            <v xml:space="preserve"> </v>
          </cell>
          <cell r="K6961">
            <v>167</v>
          </cell>
          <cell r="L6961">
            <v>3.8404000000000001E-2</v>
          </cell>
          <cell r="M6961">
            <v>-19</v>
          </cell>
          <cell r="N6961">
            <v>18</v>
          </cell>
          <cell r="O6961">
            <v>1</v>
          </cell>
          <cell r="P6961">
            <v>56.067999999999998</v>
          </cell>
          <cell r="Q6961">
            <v>0</v>
          </cell>
          <cell r="R6961">
            <v>56.067999999999998</v>
          </cell>
        </row>
        <row r="6962">
          <cell r="A6962" t="str">
            <v xml:space="preserve">КРЭС-2 </v>
          </cell>
          <cell r="B6962" t="str">
            <v xml:space="preserve">Колхозная 77 магазин </v>
          </cell>
          <cell r="C6962" t="str">
            <v xml:space="preserve">Прочие </v>
          </cell>
          <cell r="D6962">
            <v>134.13999999999999</v>
          </cell>
          <cell r="E6962">
            <v>0</v>
          </cell>
          <cell r="F6962">
            <v>603.62</v>
          </cell>
          <cell r="G6962">
            <v>0.37</v>
          </cell>
          <cell r="H6962">
            <v>1.19</v>
          </cell>
          <cell r="I6962">
            <v>4.5999999999999996</v>
          </cell>
          <cell r="J6962" t="str">
            <v xml:space="preserve"> </v>
          </cell>
          <cell r="K6962">
            <v>167</v>
          </cell>
          <cell r="L6962">
            <v>9.5200000000000007E-3</v>
          </cell>
          <cell r="M6962">
            <v>-19</v>
          </cell>
          <cell r="N6962">
            <v>15</v>
          </cell>
          <cell r="O6962">
            <v>1</v>
          </cell>
          <cell r="P6962">
            <v>11.759</v>
          </cell>
          <cell r="Q6962">
            <v>0</v>
          </cell>
          <cell r="R6962">
            <v>11.759</v>
          </cell>
        </row>
        <row r="6963">
          <cell r="A6963" t="str">
            <v xml:space="preserve">КРЭС-2 </v>
          </cell>
          <cell r="B6963" t="str">
            <v xml:space="preserve">Офицерская 50 ПАРИКМАХЕРСКАЯ </v>
          </cell>
          <cell r="C6963" t="str">
            <v xml:space="preserve">Прочие </v>
          </cell>
          <cell r="D6963">
            <v>20.5</v>
          </cell>
          <cell r="E6963">
            <v>0</v>
          </cell>
          <cell r="F6963">
            <v>82.64</v>
          </cell>
          <cell r="G6963">
            <v>0.78</v>
          </cell>
          <cell r="H6963">
            <v>1.19</v>
          </cell>
          <cell r="I6963">
            <v>4.5999999999999996</v>
          </cell>
          <cell r="J6963" t="str">
            <v xml:space="preserve"> </v>
          </cell>
          <cell r="K6963">
            <v>167</v>
          </cell>
          <cell r="L6963">
            <v>2.99E-3</v>
          </cell>
          <cell r="M6963">
            <v>-19</v>
          </cell>
          <cell r="N6963">
            <v>18</v>
          </cell>
          <cell r="O6963">
            <v>1</v>
          </cell>
          <cell r="P6963">
            <v>4.3650000000000002</v>
          </cell>
          <cell r="Q6963">
            <v>0</v>
          </cell>
          <cell r="R6963">
            <v>4.3650000000000002</v>
          </cell>
        </row>
        <row r="6964">
          <cell r="A6964" t="str">
            <v xml:space="preserve">КРЭС-2 </v>
          </cell>
          <cell r="B6964" t="str">
            <v xml:space="preserve">Коммунаров 239 </v>
          </cell>
          <cell r="C6964" t="str">
            <v xml:space="preserve">Прочие </v>
          </cell>
          <cell r="D6964">
            <v>117.21</v>
          </cell>
          <cell r="E6964">
            <v>0</v>
          </cell>
          <cell r="F6964">
            <v>428.8</v>
          </cell>
          <cell r="G6964">
            <v>0.45</v>
          </cell>
          <cell r="H6964">
            <v>1.19</v>
          </cell>
          <cell r="I6964">
            <v>4.5999999999999996</v>
          </cell>
          <cell r="J6964" t="str">
            <v xml:space="preserve"> </v>
          </cell>
          <cell r="K6964">
            <v>167</v>
          </cell>
          <cell r="L6964">
            <v>8.9300000000000004E-3</v>
          </cell>
          <cell r="M6964">
            <v>-19</v>
          </cell>
          <cell r="N6964">
            <v>18</v>
          </cell>
          <cell r="O6964">
            <v>1</v>
          </cell>
          <cell r="P6964">
            <v>13.037000000000001</v>
          </cell>
          <cell r="Q6964">
            <v>0</v>
          </cell>
          <cell r="R6964">
            <v>13.037000000000001</v>
          </cell>
        </row>
        <row r="6965">
          <cell r="A6965" t="str">
            <v xml:space="preserve">КРЭС-2 </v>
          </cell>
          <cell r="B6965" t="str">
            <v xml:space="preserve">Курчатова 1/2 парикмахерская </v>
          </cell>
          <cell r="C6965" t="str">
            <v xml:space="preserve">Прочие </v>
          </cell>
          <cell r="D6965">
            <v>126.03</v>
          </cell>
          <cell r="E6965">
            <v>0</v>
          </cell>
          <cell r="F6965">
            <v>504.1</v>
          </cell>
          <cell r="G6965">
            <v>0.43</v>
          </cell>
          <cell r="H6965">
            <v>1.19</v>
          </cell>
          <cell r="I6965">
            <v>4.5999999999999996</v>
          </cell>
          <cell r="J6965" t="str">
            <v xml:space="preserve"> </v>
          </cell>
          <cell r="K6965">
            <v>167</v>
          </cell>
          <cell r="L6965">
            <v>1.0055E-2</v>
          </cell>
          <cell r="M6965">
            <v>-19</v>
          </cell>
          <cell r="N6965">
            <v>18</v>
          </cell>
          <cell r="O6965">
            <v>1</v>
          </cell>
          <cell r="P6965">
            <v>14.679</v>
          </cell>
          <cell r="Q6965">
            <v>0</v>
          </cell>
          <cell r="R6965">
            <v>14.679</v>
          </cell>
        </row>
        <row r="6966">
          <cell r="A6966" t="str">
            <v xml:space="preserve">КРЭС-2 </v>
          </cell>
          <cell r="B6966" t="str">
            <v xml:space="preserve">Красная 204 кв.59.60неж </v>
          </cell>
          <cell r="C6966" t="str">
            <v xml:space="preserve">Прочие </v>
          </cell>
          <cell r="D6966">
            <v>114.1</v>
          </cell>
          <cell r="E6966">
            <v>0</v>
          </cell>
          <cell r="F6966">
            <v>512.79999999999995</v>
          </cell>
          <cell r="G6966">
            <v>0.27</v>
          </cell>
          <cell r="H6966">
            <v>1.19</v>
          </cell>
          <cell r="I6966">
            <v>4.5999999999999996</v>
          </cell>
          <cell r="J6966" t="str">
            <v xml:space="preserve"> </v>
          </cell>
          <cell r="K6966">
            <v>167</v>
          </cell>
          <cell r="L6966">
            <v>6.4700000000000009E-3</v>
          </cell>
          <cell r="M6966">
            <v>-19</v>
          </cell>
          <cell r="N6966">
            <v>18</v>
          </cell>
          <cell r="O6966">
            <v>1</v>
          </cell>
          <cell r="P6966">
            <v>9.4450000000000003</v>
          </cell>
          <cell r="Q6966">
            <v>0</v>
          </cell>
          <cell r="R6966">
            <v>9.4450000000000003</v>
          </cell>
        </row>
        <row r="6967">
          <cell r="A6967" t="str">
            <v xml:space="preserve">КРЭС-2 </v>
          </cell>
          <cell r="B6967" t="str">
            <v xml:space="preserve">Коммунаров 239 ГОР АВТОС </v>
          </cell>
          <cell r="C6967" t="str">
            <v xml:space="preserve">Прочие </v>
          </cell>
          <cell r="D6967">
            <v>175.87</v>
          </cell>
          <cell r="E6967">
            <v>360</v>
          </cell>
          <cell r="F6967">
            <v>643.4</v>
          </cell>
          <cell r="G6967">
            <v>0.45</v>
          </cell>
          <cell r="H6967">
            <v>1.19</v>
          </cell>
          <cell r="I6967">
            <v>4.5999999999999996</v>
          </cell>
          <cell r="J6967" t="str">
            <v xml:space="preserve"> </v>
          </cell>
          <cell r="K6967">
            <v>167</v>
          </cell>
          <cell r="L6967">
            <v>1.34E-2</v>
          </cell>
          <cell r="M6967">
            <v>-19</v>
          </cell>
          <cell r="N6967">
            <v>18</v>
          </cell>
          <cell r="O6967">
            <v>1</v>
          </cell>
          <cell r="P6967">
            <v>19.564</v>
          </cell>
          <cell r="Q6967">
            <v>0</v>
          </cell>
          <cell r="R6967">
            <v>19.564</v>
          </cell>
        </row>
        <row r="6968">
          <cell r="A6968" t="str">
            <v xml:space="preserve">КРЭС-2 </v>
          </cell>
          <cell r="B6968" t="str">
            <v xml:space="preserve">Курчатова/40Л Победы неж пом </v>
          </cell>
          <cell r="C6968" t="str">
            <v xml:space="preserve">Прочие </v>
          </cell>
          <cell r="D6968">
            <v>130</v>
          </cell>
          <cell r="E6968">
            <v>0</v>
          </cell>
          <cell r="F6968">
            <v>416</v>
          </cell>
          <cell r="G6968">
            <v>0.41</v>
          </cell>
          <cell r="H6968">
            <v>1.19</v>
          </cell>
          <cell r="I6968">
            <v>4.5999999999999996</v>
          </cell>
          <cell r="J6968" t="str">
            <v xml:space="preserve"> </v>
          </cell>
          <cell r="K6968">
            <v>167</v>
          </cell>
          <cell r="L6968">
            <v>9.4200000000000013E-3</v>
          </cell>
          <cell r="M6968">
            <v>-19</v>
          </cell>
          <cell r="N6968">
            <v>25</v>
          </cell>
          <cell r="O6968">
            <v>1</v>
          </cell>
          <cell r="P6968">
            <v>17.571999999999999</v>
          </cell>
          <cell r="Q6968">
            <v>0</v>
          </cell>
          <cell r="R6968">
            <v>17.571999999999999</v>
          </cell>
        </row>
        <row r="6969">
          <cell r="A6969" t="str">
            <v xml:space="preserve">КРЭС-2 </v>
          </cell>
          <cell r="B6969" t="str">
            <v xml:space="preserve">Колхозная 53/1 произ.зд. </v>
          </cell>
          <cell r="C6969" t="str">
            <v xml:space="preserve">Прочие </v>
          </cell>
          <cell r="D6969">
            <v>215.58</v>
          </cell>
          <cell r="E6969">
            <v>1080</v>
          </cell>
          <cell r="F6969">
            <v>970.1</v>
          </cell>
          <cell r="G6969">
            <v>0.5</v>
          </cell>
          <cell r="H6969">
            <v>1.19</v>
          </cell>
          <cell r="I6969">
            <v>4.5999999999999996</v>
          </cell>
          <cell r="J6969" t="str">
            <v xml:space="preserve"> </v>
          </cell>
          <cell r="K6969">
            <v>167</v>
          </cell>
          <cell r="L6969">
            <v>2.2500000000000003E-2</v>
          </cell>
          <cell r="M6969">
            <v>-19</v>
          </cell>
          <cell r="N6969">
            <v>18</v>
          </cell>
          <cell r="O6969">
            <v>1</v>
          </cell>
          <cell r="P6969">
            <v>32.848999999999997</v>
          </cell>
          <cell r="Q6969">
            <v>0</v>
          </cell>
          <cell r="R6969">
            <v>32.848999999999997</v>
          </cell>
        </row>
        <row r="6970">
          <cell r="A6970" t="str">
            <v xml:space="preserve">КРЭС-2 </v>
          </cell>
          <cell r="B6970" t="str">
            <v xml:space="preserve">40Л Победы 8 ОТД СОЦ ПОМ НА ДОМУ </v>
          </cell>
          <cell r="C6970" t="str">
            <v xml:space="preserve">Бюджет </v>
          </cell>
          <cell r="D6970">
            <v>573.72</v>
          </cell>
          <cell r="E6970">
            <v>0</v>
          </cell>
          <cell r="F6970">
            <v>2581.7600000000002</v>
          </cell>
          <cell r="G6970">
            <v>0.42</v>
          </cell>
          <cell r="H6970">
            <v>1.19</v>
          </cell>
          <cell r="I6970">
            <v>4.5999999999999996</v>
          </cell>
          <cell r="J6970" t="str">
            <v xml:space="preserve"> </v>
          </cell>
          <cell r="K6970">
            <v>167</v>
          </cell>
          <cell r="L6970">
            <v>4.9820000000000003E-2</v>
          </cell>
          <cell r="M6970">
            <v>-19</v>
          </cell>
          <cell r="N6970">
            <v>18</v>
          </cell>
          <cell r="O6970">
            <v>1</v>
          </cell>
          <cell r="P6970">
            <v>72.736000000000004</v>
          </cell>
          <cell r="Q6970">
            <v>0</v>
          </cell>
          <cell r="R6970">
            <v>72.736000000000004</v>
          </cell>
        </row>
        <row r="6971">
          <cell r="A6971" t="str">
            <v xml:space="preserve">КРЭС-2 </v>
          </cell>
          <cell r="B6971" t="str">
            <v xml:space="preserve">Юннатов 23 ЦЕНТР РЕАБИЛИТАЦИИ </v>
          </cell>
          <cell r="C6971" t="str">
            <v xml:space="preserve">Бюджет </v>
          </cell>
          <cell r="D6971">
            <v>1176.54</v>
          </cell>
          <cell r="E6971">
            <v>0</v>
          </cell>
          <cell r="F6971">
            <v>5294.45</v>
          </cell>
          <cell r="G6971">
            <v>0.38</v>
          </cell>
          <cell r="H6971">
            <v>1.19</v>
          </cell>
          <cell r="I6971">
            <v>4.5999999999999996</v>
          </cell>
          <cell r="J6971" t="str">
            <v xml:space="preserve"> </v>
          </cell>
          <cell r="K6971">
            <v>167</v>
          </cell>
          <cell r="L6971">
            <v>9.8370000000000013E-2</v>
          </cell>
          <cell r="M6971">
            <v>-19</v>
          </cell>
          <cell r="N6971">
            <v>20</v>
          </cell>
          <cell r="O6971">
            <v>1</v>
          </cell>
          <cell r="P6971">
            <v>156.47200000000001</v>
          </cell>
          <cell r="Q6971">
            <v>0</v>
          </cell>
          <cell r="R6971">
            <v>156.47200000000001</v>
          </cell>
        </row>
        <row r="6972">
          <cell r="A6972" t="str">
            <v xml:space="preserve">КРЭС-2 </v>
          </cell>
          <cell r="B6972" t="str">
            <v xml:space="preserve">Юннатов 25 комплекс быт услуг </v>
          </cell>
          <cell r="C6972" t="str">
            <v xml:space="preserve">Бюджет </v>
          </cell>
          <cell r="D6972">
            <v>177.09</v>
          </cell>
          <cell r="E6972">
            <v>0</v>
          </cell>
          <cell r="F6972">
            <v>796.92</v>
          </cell>
          <cell r="G6972">
            <v>0.39</v>
          </cell>
          <cell r="H6972">
            <v>1.19</v>
          </cell>
          <cell r="I6972">
            <v>4.5999999999999996</v>
          </cell>
          <cell r="J6972" t="str">
            <v xml:space="preserve"> </v>
          </cell>
          <cell r="K6972">
            <v>167</v>
          </cell>
          <cell r="L6972">
            <v>1.438E-2</v>
          </cell>
          <cell r="M6972">
            <v>-19</v>
          </cell>
          <cell r="N6972">
            <v>18</v>
          </cell>
          <cell r="O6972">
            <v>1</v>
          </cell>
          <cell r="P6972">
            <v>20.994</v>
          </cell>
          <cell r="Q6972">
            <v>0</v>
          </cell>
          <cell r="R6972">
            <v>20.994</v>
          </cell>
        </row>
        <row r="6973">
          <cell r="A6973" t="str">
            <v xml:space="preserve">КРЭС-2 </v>
          </cell>
          <cell r="B6973" t="str">
            <v xml:space="preserve">Офицерская 45 мол кухня </v>
          </cell>
          <cell r="C6973" t="str">
            <v xml:space="preserve">Прочие </v>
          </cell>
          <cell r="D6973">
            <v>40.659999999999997</v>
          </cell>
          <cell r="E6973">
            <v>0</v>
          </cell>
          <cell r="F6973">
            <v>192.85</v>
          </cell>
          <cell r="G6973">
            <v>0.35</v>
          </cell>
          <cell r="H6973">
            <v>1.19</v>
          </cell>
          <cell r="I6973">
            <v>4.5999999999999996</v>
          </cell>
          <cell r="J6973" t="str">
            <v xml:space="preserve"> </v>
          </cell>
          <cell r="K6973">
            <v>167</v>
          </cell>
          <cell r="L6973">
            <v>3.1400000000000004E-3</v>
          </cell>
          <cell r="M6973">
            <v>-19</v>
          </cell>
          <cell r="N6973">
            <v>18</v>
          </cell>
          <cell r="O6973">
            <v>1</v>
          </cell>
          <cell r="P6973">
            <v>4.5839999999999996</v>
          </cell>
          <cell r="Q6973">
            <v>0</v>
          </cell>
          <cell r="R6973">
            <v>4.5839999999999996</v>
          </cell>
        </row>
        <row r="6974">
          <cell r="A6974" t="str">
            <v xml:space="preserve">КРЭС-2 </v>
          </cell>
          <cell r="B6974" t="str">
            <v xml:space="preserve">Красная 206 Д ПОЛИК 5 </v>
          </cell>
          <cell r="C6974" t="str">
            <v xml:space="preserve">Бюджет </v>
          </cell>
          <cell r="D6974">
            <v>810.14</v>
          </cell>
          <cell r="E6974">
            <v>0</v>
          </cell>
          <cell r="F6974">
            <v>3645.62</v>
          </cell>
          <cell r="G6974">
            <v>0.36</v>
          </cell>
          <cell r="H6974">
            <v>1.19</v>
          </cell>
          <cell r="I6974">
            <v>4.5999999999999996</v>
          </cell>
          <cell r="J6974" t="str">
            <v xml:space="preserve"> </v>
          </cell>
          <cell r="K6974">
            <v>167</v>
          </cell>
          <cell r="L6974">
            <v>6.4170000000000005E-2</v>
          </cell>
          <cell r="M6974">
            <v>-19</v>
          </cell>
          <cell r="N6974">
            <v>20</v>
          </cell>
          <cell r="O6974">
            <v>1</v>
          </cell>
          <cell r="P6974">
            <v>102.072</v>
          </cell>
          <cell r="Q6974">
            <v>0</v>
          </cell>
          <cell r="R6974">
            <v>102.072</v>
          </cell>
        </row>
        <row r="6975">
          <cell r="A6975" t="str">
            <v xml:space="preserve">КРЭС-2 </v>
          </cell>
          <cell r="B6975" t="str">
            <v xml:space="preserve">40Л Победы 4 </v>
          </cell>
          <cell r="C6975" t="str">
            <v xml:space="preserve">Население </v>
          </cell>
          <cell r="D6975">
            <v>3170.6</v>
          </cell>
          <cell r="E6975">
            <v>11431</v>
          </cell>
          <cell r="F6975">
            <v>11431.47</v>
          </cell>
          <cell r="G6975">
            <v>0.37</v>
          </cell>
          <cell r="H6975">
            <v>1.19</v>
          </cell>
          <cell r="I6975">
            <v>4.5999999999999996</v>
          </cell>
          <cell r="J6975" t="str">
            <v xml:space="preserve">5 </v>
          </cell>
          <cell r="K6975">
            <v>167</v>
          </cell>
          <cell r="L6975">
            <v>0.19620000000000001</v>
          </cell>
          <cell r="M6975">
            <v>-19</v>
          </cell>
          <cell r="N6975">
            <v>18</v>
          </cell>
          <cell r="O6975">
            <v>1</v>
          </cell>
          <cell r="P6975">
            <v>286.447</v>
          </cell>
          <cell r="Q6975">
            <v>315.48599999999999</v>
          </cell>
          <cell r="R6975">
            <v>315.48599999999999</v>
          </cell>
        </row>
        <row r="6976">
          <cell r="A6976" t="str">
            <v xml:space="preserve">КРЭС-2 </v>
          </cell>
          <cell r="B6976" t="str">
            <v xml:space="preserve">Дальняя 1/12,кв.1 Лит Ж неж.пом. </v>
          </cell>
          <cell r="C6976" t="str">
            <v xml:space="preserve">Прочие </v>
          </cell>
          <cell r="D6976">
            <v>46</v>
          </cell>
          <cell r="E6976">
            <v>0</v>
          </cell>
          <cell r="F6976">
            <v>201.94</v>
          </cell>
          <cell r="G6976">
            <v>0.46100000000000002</v>
          </cell>
          <cell r="H6976">
            <v>1.194</v>
          </cell>
          <cell r="I6976">
            <v>4.5999999999999996</v>
          </cell>
          <cell r="J6976" t="str">
            <v xml:space="preserve">1 </v>
          </cell>
          <cell r="K6976">
            <v>167</v>
          </cell>
          <cell r="L6976">
            <v>4.1129999999999995E-3</v>
          </cell>
          <cell r="M6976">
            <v>-19</v>
          </cell>
          <cell r="N6976">
            <v>18</v>
          </cell>
          <cell r="O6976">
            <v>1</v>
          </cell>
          <cell r="P6976">
            <v>6.0060000000000002</v>
          </cell>
          <cell r="Q6976">
            <v>0</v>
          </cell>
          <cell r="R6976">
            <v>6.0060000000000002</v>
          </cell>
        </row>
        <row r="6977">
          <cell r="A6977" t="str">
            <v xml:space="preserve">КРЭС-2 </v>
          </cell>
          <cell r="B6977" t="str">
            <v xml:space="preserve">Механическая 18 </v>
          </cell>
          <cell r="C6977" t="str">
            <v xml:space="preserve">Население </v>
          </cell>
          <cell r="D6977">
            <v>3225.2</v>
          </cell>
          <cell r="E6977">
            <v>11828</v>
          </cell>
          <cell r="F6977">
            <v>11828.36</v>
          </cell>
          <cell r="G6977">
            <v>0.37</v>
          </cell>
          <cell r="H6977">
            <v>1.19</v>
          </cell>
          <cell r="I6977">
            <v>4.5999999999999996</v>
          </cell>
          <cell r="J6977" t="str">
            <v xml:space="preserve">5 </v>
          </cell>
          <cell r="K6977">
            <v>167</v>
          </cell>
          <cell r="L6977">
            <v>0.203012</v>
          </cell>
          <cell r="M6977">
            <v>-19</v>
          </cell>
          <cell r="N6977">
            <v>18</v>
          </cell>
          <cell r="O6977">
            <v>1</v>
          </cell>
          <cell r="P6977">
            <v>296.392</v>
          </cell>
          <cell r="Q6977">
            <v>320.91899999999998</v>
          </cell>
          <cell r="R6977">
            <v>320.91899999999998</v>
          </cell>
        </row>
        <row r="6978">
          <cell r="A6978" t="str">
            <v xml:space="preserve">КРЭС-2 </v>
          </cell>
          <cell r="B6978" t="str">
            <v xml:space="preserve">Колхозная 69 д/сад </v>
          </cell>
          <cell r="C6978" t="str">
            <v xml:space="preserve">Бюджет </v>
          </cell>
          <cell r="D6978">
            <v>1071.3</v>
          </cell>
          <cell r="E6978">
            <v>4218</v>
          </cell>
          <cell r="F6978">
            <v>4684.6549999999997</v>
          </cell>
          <cell r="G6978">
            <v>0.34</v>
          </cell>
          <cell r="H6978">
            <v>1.194</v>
          </cell>
          <cell r="I6978">
            <v>4.5999999999999996</v>
          </cell>
          <cell r="J6978" t="str">
            <v xml:space="preserve"> </v>
          </cell>
          <cell r="K6978">
            <v>167</v>
          </cell>
          <cell r="L6978">
            <v>7.7878000000000003E-2</v>
          </cell>
          <cell r="M6978">
            <v>-19</v>
          </cell>
          <cell r="N6978">
            <v>20</v>
          </cell>
          <cell r="O6978">
            <v>1</v>
          </cell>
          <cell r="P6978">
            <v>123.876</v>
          </cell>
          <cell r="Q6978">
            <v>0</v>
          </cell>
          <cell r="R6978">
            <v>123.876</v>
          </cell>
        </row>
        <row r="6979">
          <cell r="A6979" t="str">
            <v xml:space="preserve">КРЭС-2 </v>
          </cell>
          <cell r="B6979" t="str">
            <v xml:space="preserve">Курчатова 2 </v>
          </cell>
          <cell r="C6979" t="str">
            <v xml:space="preserve">Население </v>
          </cell>
          <cell r="D6979">
            <v>3224.3</v>
          </cell>
          <cell r="E6979">
            <v>12363</v>
          </cell>
          <cell r="F6979">
            <v>12362.71</v>
          </cell>
          <cell r="G6979">
            <v>0.37</v>
          </cell>
          <cell r="H6979">
            <v>1.19</v>
          </cell>
          <cell r="I6979">
            <v>4.5999999999999996</v>
          </cell>
          <cell r="J6979" t="str">
            <v xml:space="preserve">5 </v>
          </cell>
          <cell r="K6979">
            <v>167</v>
          </cell>
          <cell r="L6979">
            <v>0.21333000000000002</v>
          </cell>
          <cell r="M6979">
            <v>-19</v>
          </cell>
          <cell r="N6979">
            <v>18</v>
          </cell>
          <cell r="O6979">
            <v>1</v>
          </cell>
          <cell r="P6979">
            <v>311.45699999999999</v>
          </cell>
          <cell r="Q6979">
            <v>320.82600000000002</v>
          </cell>
          <cell r="R6979">
            <v>320.82600000000002</v>
          </cell>
        </row>
        <row r="6980">
          <cell r="A6980" t="str">
            <v xml:space="preserve">КРЭС-2 </v>
          </cell>
          <cell r="B6980" t="str">
            <v xml:space="preserve">Офицерская 50 А </v>
          </cell>
          <cell r="C6980" t="str">
            <v xml:space="preserve">Население </v>
          </cell>
          <cell r="D6980">
            <v>2733.6</v>
          </cell>
          <cell r="E6980">
            <v>12301</v>
          </cell>
          <cell r="F6980">
            <v>12301.35</v>
          </cell>
          <cell r="G6980">
            <v>0.37</v>
          </cell>
          <cell r="H6980">
            <v>1.19</v>
          </cell>
          <cell r="I6980">
            <v>4.5999999999999996</v>
          </cell>
          <cell r="J6980" t="str">
            <v xml:space="preserve">5 </v>
          </cell>
          <cell r="K6980">
            <v>167</v>
          </cell>
          <cell r="L6980">
            <v>0.21113000000000001</v>
          </cell>
          <cell r="M6980">
            <v>-19</v>
          </cell>
          <cell r="N6980">
            <v>18</v>
          </cell>
          <cell r="O6980">
            <v>1</v>
          </cell>
          <cell r="P6980">
            <v>308.24400000000003</v>
          </cell>
          <cell r="Q6980">
            <v>272.00299999999999</v>
          </cell>
          <cell r="R6980">
            <v>272.00299999999999</v>
          </cell>
        </row>
        <row r="6981">
          <cell r="A6981" t="str">
            <v xml:space="preserve">КРЭС-2 </v>
          </cell>
          <cell r="B6981" t="str">
            <v xml:space="preserve">Курчатова 12 </v>
          </cell>
          <cell r="C6981" t="str">
            <v xml:space="preserve">Население </v>
          </cell>
          <cell r="D6981">
            <v>3522.2</v>
          </cell>
          <cell r="E6981">
            <v>13057</v>
          </cell>
          <cell r="F6981">
            <v>13057.04</v>
          </cell>
          <cell r="G6981">
            <v>0.37</v>
          </cell>
          <cell r="H6981">
            <v>1.19</v>
          </cell>
          <cell r="I6981">
            <v>4.5999999999999996</v>
          </cell>
          <cell r="J6981" t="str">
            <v xml:space="preserve">5 </v>
          </cell>
          <cell r="K6981">
            <v>167</v>
          </cell>
          <cell r="L6981">
            <v>0.22410000000000002</v>
          </cell>
          <cell r="M6981">
            <v>-19</v>
          </cell>
          <cell r="N6981">
            <v>18</v>
          </cell>
          <cell r="O6981">
            <v>1</v>
          </cell>
          <cell r="P6981">
            <v>327.18200000000002</v>
          </cell>
          <cell r="Q6981">
            <v>350.47300000000001</v>
          </cell>
          <cell r="R6981">
            <v>350.47300000000001</v>
          </cell>
        </row>
        <row r="6982">
          <cell r="A6982" t="str">
            <v xml:space="preserve">КРЭС-2 </v>
          </cell>
          <cell r="B6982" t="str">
            <v xml:space="preserve">Курчатого 8 </v>
          </cell>
          <cell r="C6982" t="str">
            <v xml:space="preserve">Население </v>
          </cell>
          <cell r="D6982">
            <v>3210</v>
          </cell>
          <cell r="E6982">
            <v>12707</v>
          </cell>
          <cell r="F6982">
            <v>12706.52</v>
          </cell>
          <cell r="G6982">
            <v>0.37</v>
          </cell>
          <cell r="H6982">
            <v>1.19</v>
          </cell>
          <cell r="I6982">
            <v>4.5999999999999996</v>
          </cell>
          <cell r="J6982" t="str">
            <v xml:space="preserve">5 </v>
          </cell>
          <cell r="K6982">
            <v>167</v>
          </cell>
          <cell r="L6982">
            <v>0.218084</v>
          </cell>
          <cell r="M6982">
            <v>-19</v>
          </cell>
          <cell r="N6982">
            <v>18</v>
          </cell>
          <cell r="O6982">
            <v>1</v>
          </cell>
          <cell r="P6982">
            <v>318.39800000000002</v>
          </cell>
          <cell r="Q6982">
            <v>319.40499999999997</v>
          </cell>
          <cell r="R6982">
            <v>319.40499999999997</v>
          </cell>
        </row>
        <row r="6983">
          <cell r="A6983" t="str">
            <v xml:space="preserve">КРЭС-2 </v>
          </cell>
          <cell r="B6983" t="str">
            <v xml:space="preserve">Механическая 16 </v>
          </cell>
          <cell r="C6983" t="str">
            <v xml:space="preserve">Население </v>
          </cell>
          <cell r="D6983">
            <v>2540.4</v>
          </cell>
          <cell r="E6983">
            <v>11432</v>
          </cell>
          <cell r="F6983">
            <v>11432</v>
          </cell>
          <cell r="G6983">
            <v>0.39</v>
          </cell>
          <cell r="H6983">
            <v>1.19</v>
          </cell>
          <cell r="I6983">
            <v>4.5999999999999996</v>
          </cell>
          <cell r="J6983" t="str">
            <v xml:space="preserve">5 </v>
          </cell>
          <cell r="K6983">
            <v>167</v>
          </cell>
          <cell r="L6983">
            <v>0.209449</v>
          </cell>
          <cell r="M6983">
            <v>-19</v>
          </cell>
          <cell r="N6983">
            <v>18</v>
          </cell>
          <cell r="O6983">
            <v>1</v>
          </cell>
          <cell r="P6983">
            <v>305.79199999999997</v>
          </cell>
          <cell r="Q6983">
            <v>252.77699999999999</v>
          </cell>
          <cell r="R6983">
            <v>252.77699999999999</v>
          </cell>
        </row>
        <row r="6984">
          <cell r="A6984" t="str">
            <v xml:space="preserve">КРЭС-2 </v>
          </cell>
          <cell r="B6984" t="str">
            <v xml:space="preserve">Р Шоссе 10 </v>
          </cell>
          <cell r="C6984" t="str">
            <v xml:space="preserve">Население </v>
          </cell>
          <cell r="D6984">
            <v>2421.1999999999998</v>
          </cell>
          <cell r="E6984">
            <v>10895</v>
          </cell>
          <cell r="F6984">
            <v>10895.43</v>
          </cell>
          <cell r="G6984">
            <v>0.37</v>
          </cell>
          <cell r="H6984">
            <v>1.19</v>
          </cell>
          <cell r="I6984">
            <v>4.5999999999999996</v>
          </cell>
          <cell r="J6984" t="str">
            <v xml:space="preserve">5 </v>
          </cell>
          <cell r="K6984">
            <v>167</v>
          </cell>
          <cell r="L6984">
            <v>0.187</v>
          </cell>
          <cell r="M6984">
            <v>-19</v>
          </cell>
          <cell r="N6984">
            <v>18</v>
          </cell>
          <cell r="O6984">
            <v>1</v>
          </cell>
          <cell r="P6984">
            <v>273.01600000000002</v>
          </cell>
          <cell r="Q6984">
            <v>240.91900000000001</v>
          </cell>
          <cell r="R6984">
            <v>240.91900000000001</v>
          </cell>
        </row>
        <row r="6985">
          <cell r="A6985" t="str">
            <v xml:space="preserve">КРЭС-2 </v>
          </cell>
          <cell r="B6985" t="str">
            <v xml:space="preserve">Р Шоссе 8 </v>
          </cell>
          <cell r="C6985" t="str">
            <v xml:space="preserve">Население </v>
          </cell>
          <cell r="D6985">
            <v>2654.3</v>
          </cell>
          <cell r="E6985">
            <v>11944</v>
          </cell>
          <cell r="F6985">
            <v>11944.19</v>
          </cell>
          <cell r="G6985">
            <v>0.37</v>
          </cell>
          <cell r="H6985">
            <v>1.19</v>
          </cell>
          <cell r="I6985">
            <v>4.5999999999999996</v>
          </cell>
          <cell r="J6985" t="str">
            <v xml:space="preserve">5 </v>
          </cell>
          <cell r="K6985">
            <v>167</v>
          </cell>
          <cell r="L6985">
            <v>0.20500000000000002</v>
          </cell>
          <cell r="M6985">
            <v>-19</v>
          </cell>
          <cell r="N6985">
            <v>18</v>
          </cell>
          <cell r="O6985">
            <v>1</v>
          </cell>
          <cell r="P6985">
            <v>299.29599999999999</v>
          </cell>
          <cell r="Q6985">
            <v>264.10899999999998</v>
          </cell>
          <cell r="R6985">
            <v>264.10899999999998</v>
          </cell>
        </row>
        <row r="6986">
          <cell r="A6986" t="str">
            <v xml:space="preserve">КРЭС-2 </v>
          </cell>
          <cell r="B6986" t="str">
            <v xml:space="preserve">Р Шоссе 6 </v>
          </cell>
          <cell r="C6986" t="str">
            <v xml:space="preserve">Население </v>
          </cell>
          <cell r="D6986">
            <v>2680.2</v>
          </cell>
          <cell r="E6986">
            <v>12788</v>
          </cell>
          <cell r="F6986">
            <v>12787.51</v>
          </cell>
          <cell r="G6986">
            <v>0.37</v>
          </cell>
          <cell r="H6986">
            <v>1.19</v>
          </cell>
          <cell r="I6986">
            <v>4.5999999999999996</v>
          </cell>
          <cell r="J6986" t="str">
            <v xml:space="preserve">5 </v>
          </cell>
          <cell r="K6986">
            <v>167</v>
          </cell>
          <cell r="L6986">
            <v>0.219474</v>
          </cell>
          <cell r="M6986">
            <v>-19</v>
          </cell>
          <cell r="N6986">
            <v>18</v>
          </cell>
          <cell r="O6986">
            <v>1</v>
          </cell>
          <cell r="P6986">
            <v>320.428</v>
          </cell>
          <cell r="Q6986">
            <v>266.69</v>
          </cell>
          <cell r="R6986">
            <v>266.69</v>
          </cell>
        </row>
        <row r="6987">
          <cell r="A6987" t="str">
            <v xml:space="preserve">КРЭС-2 </v>
          </cell>
          <cell r="B6987" t="str">
            <v xml:space="preserve">Клиническая 18 </v>
          </cell>
          <cell r="C6987" t="str">
            <v xml:space="preserve">Население </v>
          </cell>
          <cell r="D6987">
            <v>3894.8</v>
          </cell>
          <cell r="E6987">
            <v>17527</v>
          </cell>
          <cell r="F6987">
            <v>17526.62</v>
          </cell>
          <cell r="G6987">
            <v>0.37</v>
          </cell>
          <cell r="H6987">
            <v>1.19</v>
          </cell>
          <cell r="I6987">
            <v>4.5999999999999996</v>
          </cell>
          <cell r="J6987" t="str">
            <v xml:space="preserve">5 </v>
          </cell>
          <cell r="K6987">
            <v>167</v>
          </cell>
          <cell r="L6987">
            <v>0.30081199999999997</v>
          </cell>
          <cell r="M6987">
            <v>-19</v>
          </cell>
          <cell r="N6987">
            <v>18</v>
          </cell>
          <cell r="O6987">
            <v>1</v>
          </cell>
          <cell r="P6987">
            <v>439.17899999999997</v>
          </cell>
          <cell r="Q6987">
            <v>387.54300000000001</v>
          </cell>
          <cell r="R6987">
            <v>387.54300000000001</v>
          </cell>
        </row>
        <row r="6988">
          <cell r="A6988" t="str">
            <v xml:space="preserve">КРЭС-2 </v>
          </cell>
          <cell r="B6988" t="str">
            <v xml:space="preserve">Гражданская 9 ОФИС </v>
          </cell>
          <cell r="C6988" t="str">
            <v xml:space="preserve">Прочие </v>
          </cell>
          <cell r="D6988">
            <v>86.52</v>
          </cell>
          <cell r="E6988">
            <v>0</v>
          </cell>
          <cell r="F6988">
            <v>416.31</v>
          </cell>
          <cell r="G6988">
            <v>0.41</v>
          </cell>
          <cell r="H6988">
            <v>1.19</v>
          </cell>
          <cell r="I6988">
            <v>4.5999999999999996</v>
          </cell>
          <cell r="J6988" t="str">
            <v xml:space="preserve"> </v>
          </cell>
          <cell r="K6988">
            <v>167</v>
          </cell>
          <cell r="L6988">
            <v>7.9100000000000004E-3</v>
          </cell>
          <cell r="M6988">
            <v>-19</v>
          </cell>
          <cell r="N6988">
            <v>18</v>
          </cell>
          <cell r="O6988">
            <v>1</v>
          </cell>
          <cell r="P6988">
            <v>11.548999999999999</v>
          </cell>
          <cell r="Q6988">
            <v>0</v>
          </cell>
          <cell r="R6988">
            <v>11.548999999999999</v>
          </cell>
        </row>
        <row r="6989">
          <cell r="A6989" t="str">
            <v xml:space="preserve">КРЭС-2 </v>
          </cell>
          <cell r="B6989" t="str">
            <v xml:space="preserve">Колхозная,63 офис </v>
          </cell>
          <cell r="C6989" t="str">
            <v xml:space="preserve">Прочие </v>
          </cell>
          <cell r="D6989">
            <v>150</v>
          </cell>
          <cell r="E6989">
            <v>563</v>
          </cell>
          <cell r="F6989">
            <v>563</v>
          </cell>
          <cell r="G6989">
            <v>0.38</v>
          </cell>
          <cell r="H6989">
            <v>1.19</v>
          </cell>
          <cell r="I6989">
            <v>4.5999999999999996</v>
          </cell>
          <cell r="J6989" t="str">
            <v xml:space="preserve"> </v>
          </cell>
          <cell r="K6989">
            <v>167</v>
          </cell>
          <cell r="L6989">
            <v>9.8459999999999989E-3</v>
          </cell>
          <cell r="M6989">
            <v>-19</v>
          </cell>
          <cell r="N6989">
            <v>18</v>
          </cell>
          <cell r="O6989">
            <v>1</v>
          </cell>
          <cell r="P6989">
            <v>14.375</v>
          </cell>
          <cell r="Q6989">
            <v>0</v>
          </cell>
          <cell r="R6989">
            <v>14.375</v>
          </cell>
        </row>
        <row r="6990">
          <cell r="A6990" t="str">
            <v xml:space="preserve">КРЭС-2 </v>
          </cell>
          <cell r="B6990" t="str">
            <v xml:space="preserve">Ш Нефтяников 18/1 ц/б </v>
          </cell>
          <cell r="C6990" t="str">
            <v xml:space="preserve">Бюджет </v>
          </cell>
          <cell r="D6990">
            <v>451.49</v>
          </cell>
          <cell r="E6990">
            <v>0</v>
          </cell>
          <cell r="F6990">
            <v>1805.94</v>
          </cell>
          <cell r="G6990">
            <v>0.43</v>
          </cell>
          <cell r="H6990">
            <v>1.19</v>
          </cell>
          <cell r="I6990">
            <v>4.5999999999999996</v>
          </cell>
          <cell r="J6990" t="str">
            <v xml:space="preserve"> </v>
          </cell>
          <cell r="K6990">
            <v>167</v>
          </cell>
          <cell r="L6990">
            <v>3.6021999999999998E-2</v>
          </cell>
          <cell r="M6990">
            <v>-19</v>
          </cell>
          <cell r="N6990">
            <v>18</v>
          </cell>
          <cell r="O6990">
            <v>1</v>
          </cell>
          <cell r="P6990">
            <v>52.591000000000001</v>
          </cell>
          <cell r="Q6990">
            <v>0</v>
          </cell>
          <cell r="R6990">
            <v>52.591000000000001</v>
          </cell>
        </row>
        <row r="6991">
          <cell r="A6991" t="str">
            <v xml:space="preserve">КРЭС-2 </v>
          </cell>
          <cell r="B6991" t="str">
            <v xml:space="preserve">40 лет Победы 16 </v>
          </cell>
          <cell r="C6991" t="str">
            <v xml:space="preserve">Жилзаказчик </v>
          </cell>
          <cell r="D6991">
            <v>2449</v>
          </cell>
          <cell r="E6991">
            <v>9007</v>
          </cell>
          <cell r="F6991">
            <v>8989.08</v>
          </cell>
          <cell r="G6991">
            <v>0.39700000000000002</v>
          </cell>
          <cell r="H6991">
            <v>1.194</v>
          </cell>
          <cell r="I6991">
            <v>4.5999999999999996</v>
          </cell>
          <cell r="J6991" t="str">
            <v xml:space="preserve">5 </v>
          </cell>
          <cell r="K6991">
            <v>167</v>
          </cell>
          <cell r="L6991">
            <v>0.16553899999999999</v>
          </cell>
          <cell r="M6991">
            <v>-19</v>
          </cell>
          <cell r="N6991">
            <v>18</v>
          </cell>
          <cell r="O6991">
            <v>1</v>
          </cell>
          <cell r="P6991">
            <v>241.684</v>
          </cell>
          <cell r="Q6991">
            <v>243.68299999999999</v>
          </cell>
          <cell r="R6991">
            <v>243.68299999999999</v>
          </cell>
        </row>
        <row r="6992">
          <cell r="A6992" t="str">
            <v xml:space="preserve">КРЭС-2 </v>
          </cell>
          <cell r="B6992" t="str">
            <v xml:space="preserve">40 лет Победы 18 </v>
          </cell>
          <cell r="C6992" t="str">
            <v xml:space="preserve">Жилзаказчик </v>
          </cell>
          <cell r="D6992">
            <v>2694.54</v>
          </cell>
          <cell r="E6992">
            <v>15564</v>
          </cell>
          <cell r="F6992">
            <v>13245.31</v>
          </cell>
          <cell r="G6992">
            <v>0.30000000000000004</v>
          </cell>
          <cell r="H6992">
            <v>1.194</v>
          </cell>
          <cell r="I6992">
            <v>4.5999999999999996</v>
          </cell>
          <cell r="J6992" t="str">
            <v xml:space="preserve">4 </v>
          </cell>
          <cell r="K6992">
            <v>167</v>
          </cell>
          <cell r="L6992">
            <v>0.18432300000000001</v>
          </cell>
          <cell r="M6992">
            <v>-19</v>
          </cell>
          <cell r="N6992">
            <v>18</v>
          </cell>
          <cell r="O6992">
            <v>1</v>
          </cell>
          <cell r="P6992">
            <v>266.51299999999998</v>
          </cell>
          <cell r="Q6992">
            <v>353.24799999999999</v>
          </cell>
          <cell r="R6992">
            <v>353.24799999999999</v>
          </cell>
        </row>
        <row r="6993">
          <cell r="A6993" t="str">
            <v xml:space="preserve">КРЭС-2 </v>
          </cell>
          <cell r="B6993" t="str">
            <v xml:space="preserve">40 лет Победы 8 </v>
          </cell>
          <cell r="C6993" t="str">
            <v xml:space="preserve">Жилзаказчик </v>
          </cell>
          <cell r="D6993">
            <v>1511.9</v>
          </cell>
          <cell r="E6993">
            <v>6198</v>
          </cell>
          <cell r="F6993">
            <v>5713.41</v>
          </cell>
          <cell r="G6993">
            <v>0.41600000000000004</v>
          </cell>
          <cell r="H6993">
            <v>1.194</v>
          </cell>
          <cell r="I6993">
            <v>4.5999999999999996</v>
          </cell>
          <cell r="J6993" t="str">
            <v xml:space="preserve">4 </v>
          </cell>
          <cell r="K6993">
            <v>167</v>
          </cell>
          <cell r="L6993">
            <v>0.110251</v>
          </cell>
          <cell r="M6993">
            <v>-19</v>
          </cell>
          <cell r="N6993">
            <v>18</v>
          </cell>
          <cell r="O6993">
            <v>1</v>
          </cell>
          <cell r="P6993">
            <v>160.96199999999999</v>
          </cell>
          <cell r="Q6993">
            <v>200.58799999999999</v>
          </cell>
          <cell r="R6993">
            <v>200.58799999999999</v>
          </cell>
        </row>
        <row r="6994">
          <cell r="A6994" t="str">
            <v xml:space="preserve">КРЭС-2 </v>
          </cell>
          <cell r="B6994" t="str">
            <v xml:space="preserve">Выставочная 1 </v>
          </cell>
          <cell r="C6994" t="str">
            <v xml:space="preserve">Жилзаказчик </v>
          </cell>
          <cell r="D6994">
            <v>3538.1</v>
          </cell>
          <cell r="E6994">
            <v>12272</v>
          </cell>
          <cell r="F6994">
            <v>12264</v>
          </cell>
          <cell r="G6994">
            <v>0.38</v>
          </cell>
          <cell r="H6994">
            <v>1.19</v>
          </cell>
          <cell r="I6994">
            <v>4.5999999999999996</v>
          </cell>
          <cell r="J6994" t="str">
            <v xml:space="preserve">8 </v>
          </cell>
          <cell r="K6994">
            <v>167</v>
          </cell>
          <cell r="L6994">
            <v>0.21447099999999999</v>
          </cell>
          <cell r="M6994">
            <v>-19</v>
          </cell>
          <cell r="N6994">
            <v>18</v>
          </cell>
          <cell r="O6994">
            <v>1</v>
          </cell>
          <cell r="P6994">
            <v>313.12200000000001</v>
          </cell>
          <cell r="Q6994">
            <v>352.053</v>
          </cell>
          <cell r="R6994">
            <v>352.053</v>
          </cell>
        </row>
        <row r="6995">
          <cell r="A6995" t="str">
            <v xml:space="preserve">КРЭС-2 </v>
          </cell>
          <cell r="B6995" t="str">
            <v xml:space="preserve">Выставочная 10 </v>
          </cell>
          <cell r="C6995" t="str">
            <v xml:space="preserve">Жилзаказчик </v>
          </cell>
          <cell r="D6995">
            <v>450.28999999999996</v>
          </cell>
          <cell r="E6995">
            <v>1884</v>
          </cell>
          <cell r="F6995">
            <v>2018.4</v>
          </cell>
          <cell r="G6995">
            <v>0.45</v>
          </cell>
          <cell r="H6995">
            <v>1.19</v>
          </cell>
          <cell r="I6995">
            <v>4.5999999999999996</v>
          </cell>
          <cell r="J6995" t="str">
            <v xml:space="preserve">2 </v>
          </cell>
          <cell r="K6995">
            <v>167</v>
          </cell>
          <cell r="L6995">
            <v>4.2507000000000003E-2</v>
          </cell>
          <cell r="M6995">
            <v>-19</v>
          </cell>
          <cell r="N6995">
            <v>18</v>
          </cell>
          <cell r="O6995">
            <v>1</v>
          </cell>
          <cell r="P6995">
            <v>57.863999999999997</v>
          </cell>
          <cell r="Q6995">
            <v>54.715000000000003</v>
          </cell>
          <cell r="R6995">
            <v>54.715000000000003</v>
          </cell>
        </row>
        <row r="6996">
          <cell r="A6996" t="str">
            <v xml:space="preserve">КРЭС-2 </v>
          </cell>
          <cell r="B6996" t="str">
            <v xml:space="preserve">Выставочная 12 </v>
          </cell>
          <cell r="C6996" t="str">
            <v xml:space="preserve">Жилзаказчик </v>
          </cell>
          <cell r="D6996">
            <v>574.07000000000016</v>
          </cell>
          <cell r="E6996">
            <v>1913</v>
          </cell>
          <cell r="F6996">
            <v>2247.8499999999995</v>
          </cell>
          <cell r="G6996">
            <v>0.54</v>
          </cell>
          <cell r="H6996">
            <v>1.19</v>
          </cell>
          <cell r="I6996">
            <v>4.5999999999999996</v>
          </cell>
          <cell r="J6996" t="str">
            <v xml:space="preserve">2 </v>
          </cell>
          <cell r="K6996">
            <v>167</v>
          </cell>
          <cell r="L6996">
            <v>5.5890000000000009E-2</v>
          </cell>
          <cell r="M6996">
            <v>-19</v>
          </cell>
          <cell r="N6996">
            <v>18</v>
          </cell>
          <cell r="O6996">
            <v>1</v>
          </cell>
          <cell r="P6996">
            <v>69.367999999999995</v>
          </cell>
          <cell r="Q6996">
            <v>63.670999999999999</v>
          </cell>
          <cell r="R6996">
            <v>63.670999999999999</v>
          </cell>
        </row>
        <row r="6997">
          <cell r="A6997" t="str">
            <v xml:space="preserve">КРЭС-2 </v>
          </cell>
          <cell r="B6997" t="str">
            <v xml:space="preserve">Выставочная 18 </v>
          </cell>
          <cell r="C6997" t="str">
            <v xml:space="preserve">Жилзаказчик </v>
          </cell>
          <cell r="D6997">
            <v>995.1</v>
          </cell>
          <cell r="E6997">
            <v>4673</v>
          </cell>
          <cell r="F6997">
            <v>4695.57</v>
          </cell>
          <cell r="G6997">
            <v>0.46</v>
          </cell>
          <cell r="H6997">
            <v>1.19</v>
          </cell>
          <cell r="I6997">
            <v>4.5999999999999996</v>
          </cell>
          <cell r="J6997" t="str">
            <v xml:space="preserve">3 </v>
          </cell>
          <cell r="K6997">
            <v>167</v>
          </cell>
          <cell r="L6997">
            <v>9.9540000000000003E-2</v>
          </cell>
          <cell r="M6997">
            <v>-19</v>
          </cell>
          <cell r="N6997">
            <v>18</v>
          </cell>
          <cell r="O6997">
            <v>1</v>
          </cell>
          <cell r="P6997">
            <v>144.53399999999999</v>
          </cell>
          <cell r="Q6997">
            <v>131.07900000000001</v>
          </cell>
          <cell r="R6997">
            <v>131.07900000000001</v>
          </cell>
        </row>
        <row r="6998">
          <cell r="A6998" t="str">
            <v xml:space="preserve">КРЭС-2 </v>
          </cell>
          <cell r="B6998" t="str">
            <v xml:space="preserve">Выставочная 20 </v>
          </cell>
          <cell r="C6998" t="str">
            <v xml:space="preserve">Жилзаказчик </v>
          </cell>
          <cell r="D6998">
            <v>370.1</v>
          </cell>
          <cell r="E6998">
            <v>1626</v>
          </cell>
          <cell r="F6998">
            <v>1624</v>
          </cell>
          <cell r="G6998">
            <v>0.56000000000000005</v>
          </cell>
          <cell r="H6998">
            <v>1.19</v>
          </cell>
          <cell r="I6998">
            <v>4.5999999999999996</v>
          </cell>
          <cell r="J6998" t="str">
            <v xml:space="preserve">2 </v>
          </cell>
          <cell r="K6998">
            <v>167</v>
          </cell>
          <cell r="L6998">
            <v>4.2034999999999996E-2</v>
          </cell>
          <cell r="M6998">
            <v>-19</v>
          </cell>
          <cell r="N6998">
            <v>18</v>
          </cell>
          <cell r="O6998">
            <v>1</v>
          </cell>
          <cell r="P6998">
            <v>61.369</v>
          </cell>
          <cell r="Q6998">
            <v>49.1</v>
          </cell>
          <cell r="R6998">
            <v>49.1</v>
          </cell>
        </row>
        <row r="6999">
          <cell r="A6999" t="str">
            <v xml:space="preserve">КРЭС-2 </v>
          </cell>
          <cell r="B6999" t="str">
            <v xml:space="preserve">Выставочная 3 </v>
          </cell>
          <cell r="C6999" t="str">
            <v xml:space="preserve">Жилзаказчик </v>
          </cell>
          <cell r="D6999">
            <v>1748.4</v>
          </cell>
          <cell r="E6999">
            <v>7122</v>
          </cell>
          <cell r="F6999">
            <v>7118</v>
          </cell>
          <cell r="G6999">
            <v>0.42</v>
          </cell>
          <cell r="H6999">
            <v>1.19</v>
          </cell>
          <cell r="I6999">
            <v>4.5999999999999996</v>
          </cell>
          <cell r="J6999" t="str">
            <v xml:space="preserve">4 </v>
          </cell>
          <cell r="K6999">
            <v>167</v>
          </cell>
          <cell r="L6999">
            <v>0.138016</v>
          </cell>
          <cell r="M6999">
            <v>-19</v>
          </cell>
          <cell r="N6999">
            <v>18</v>
          </cell>
          <cell r="O6999">
            <v>1</v>
          </cell>
          <cell r="P6999">
            <v>201.501</v>
          </cell>
          <cell r="Q6999">
            <v>231.964</v>
          </cell>
          <cell r="R6999">
            <v>231.964</v>
          </cell>
        </row>
        <row r="7000">
          <cell r="A7000" t="str">
            <v xml:space="preserve">КРЭС-2 </v>
          </cell>
          <cell r="B7000" t="str">
            <v xml:space="preserve">Выставочная 5 </v>
          </cell>
          <cell r="C7000" t="str">
            <v xml:space="preserve">Жилзаказчик </v>
          </cell>
          <cell r="D7000">
            <v>469.06</v>
          </cell>
          <cell r="E7000">
            <v>1802</v>
          </cell>
          <cell r="F7000">
            <v>1871.5</v>
          </cell>
          <cell r="G7000">
            <v>0.54</v>
          </cell>
          <cell r="H7000">
            <v>1.19</v>
          </cell>
          <cell r="I7000">
            <v>4.5999999999999996</v>
          </cell>
          <cell r="J7000" t="str">
            <v xml:space="preserve">2 </v>
          </cell>
          <cell r="K7000">
            <v>167</v>
          </cell>
          <cell r="L7000">
            <v>4.7139999999999994E-2</v>
          </cell>
          <cell r="M7000">
            <v>-19</v>
          </cell>
          <cell r="N7000">
            <v>18</v>
          </cell>
          <cell r="O7000">
            <v>1</v>
          </cell>
          <cell r="P7000">
            <v>66.194000000000003</v>
          </cell>
          <cell r="Q7000">
            <v>59.597000000000001</v>
          </cell>
          <cell r="R7000">
            <v>59.597000000000001</v>
          </cell>
        </row>
        <row r="7001">
          <cell r="A7001" t="str">
            <v xml:space="preserve">КРЭС-2 </v>
          </cell>
          <cell r="B7001" t="str">
            <v xml:space="preserve">Выставочная 6 </v>
          </cell>
          <cell r="C7001" t="str">
            <v xml:space="preserve">Жилзаказчик </v>
          </cell>
          <cell r="D7001">
            <v>1909</v>
          </cell>
          <cell r="E7001">
            <v>8381</v>
          </cell>
          <cell r="F7001">
            <v>8275.7000000000007</v>
          </cell>
          <cell r="G7001">
            <v>0.4</v>
          </cell>
          <cell r="H7001">
            <v>1.19</v>
          </cell>
          <cell r="I7001">
            <v>4.5999999999999996</v>
          </cell>
          <cell r="J7001" t="str">
            <v xml:space="preserve">4 </v>
          </cell>
          <cell r="K7001">
            <v>167</v>
          </cell>
          <cell r="L7001">
            <v>0.15470499999999998</v>
          </cell>
          <cell r="M7001">
            <v>-19</v>
          </cell>
          <cell r="N7001">
            <v>18</v>
          </cell>
          <cell r="O7001">
            <v>1</v>
          </cell>
          <cell r="P7001">
            <v>225.86500000000001</v>
          </cell>
          <cell r="Q7001">
            <v>253.26900000000001</v>
          </cell>
          <cell r="R7001">
            <v>253.26900000000001</v>
          </cell>
        </row>
        <row r="7002">
          <cell r="A7002" t="str">
            <v xml:space="preserve">КРЭС-2 </v>
          </cell>
          <cell r="B7002" t="str">
            <v xml:space="preserve">Выставочная 7 </v>
          </cell>
          <cell r="C7002" t="str">
            <v xml:space="preserve">Жилзаказчик </v>
          </cell>
          <cell r="D7002">
            <v>1699.3</v>
          </cell>
          <cell r="E7002">
            <v>7183</v>
          </cell>
          <cell r="F7002">
            <v>7179</v>
          </cell>
          <cell r="G7002">
            <v>0.42</v>
          </cell>
          <cell r="H7002">
            <v>1.19</v>
          </cell>
          <cell r="I7002">
            <v>4.5999999999999996</v>
          </cell>
          <cell r="J7002" t="str">
            <v xml:space="preserve">4 </v>
          </cell>
          <cell r="K7002">
            <v>167</v>
          </cell>
          <cell r="L7002">
            <v>0.13919899999999999</v>
          </cell>
          <cell r="M7002">
            <v>-19</v>
          </cell>
          <cell r="N7002">
            <v>18</v>
          </cell>
          <cell r="O7002">
            <v>1</v>
          </cell>
          <cell r="P7002">
            <v>203.227</v>
          </cell>
          <cell r="Q7002">
            <v>225.447</v>
          </cell>
          <cell r="R7002">
            <v>225.447</v>
          </cell>
        </row>
        <row r="7003">
          <cell r="A7003" t="str">
            <v xml:space="preserve">КРЭС-2 </v>
          </cell>
          <cell r="B7003" t="str">
            <v xml:space="preserve">Гражданская 16 </v>
          </cell>
          <cell r="C7003" t="str">
            <v xml:space="preserve">Жилзаказчик </v>
          </cell>
          <cell r="D7003">
            <v>820.9</v>
          </cell>
          <cell r="E7003">
            <v>3561</v>
          </cell>
          <cell r="F7003">
            <v>3559</v>
          </cell>
          <cell r="G7003">
            <v>0.42</v>
          </cell>
          <cell r="H7003">
            <v>1.19</v>
          </cell>
          <cell r="I7003">
            <v>4.5999999999999996</v>
          </cell>
          <cell r="J7003" t="str">
            <v xml:space="preserve">2 </v>
          </cell>
          <cell r="K7003">
            <v>167</v>
          </cell>
          <cell r="L7003">
            <v>6.9008E-2</v>
          </cell>
          <cell r="M7003">
            <v>-19</v>
          </cell>
          <cell r="N7003">
            <v>18</v>
          </cell>
          <cell r="O7003">
            <v>1</v>
          </cell>
          <cell r="P7003">
            <v>100.75</v>
          </cell>
          <cell r="Q7003">
            <v>108.91200000000001</v>
          </cell>
          <cell r="R7003">
            <v>108.91200000000001</v>
          </cell>
        </row>
        <row r="7004">
          <cell r="A7004" t="str">
            <v xml:space="preserve">КРЭС-2 </v>
          </cell>
          <cell r="B7004" t="str">
            <v xml:space="preserve">Гражданская 17 </v>
          </cell>
          <cell r="C7004" t="str">
            <v xml:space="preserve">Жилзаказчик </v>
          </cell>
          <cell r="D7004">
            <v>123.4</v>
          </cell>
          <cell r="E7004">
            <v>758</v>
          </cell>
          <cell r="F7004">
            <v>756.6</v>
          </cell>
          <cell r="G7004">
            <v>0.67</v>
          </cell>
          <cell r="H7004">
            <v>1.19</v>
          </cell>
          <cell r="I7004">
            <v>4.5999999999999996</v>
          </cell>
          <cell r="J7004" t="str">
            <v xml:space="preserve">1 </v>
          </cell>
          <cell r="K7004">
            <v>167</v>
          </cell>
          <cell r="L7004">
            <v>2.3654999999999999E-2</v>
          </cell>
          <cell r="M7004">
            <v>-19</v>
          </cell>
          <cell r="N7004">
            <v>18</v>
          </cell>
          <cell r="O7004">
            <v>1</v>
          </cell>
          <cell r="P7004">
            <v>34.536999999999999</v>
          </cell>
          <cell r="Q7004">
            <v>16.373999999999999</v>
          </cell>
          <cell r="R7004">
            <v>16.373999999999999</v>
          </cell>
        </row>
        <row r="7005">
          <cell r="A7005" t="str">
            <v xml:space="preserve">КРЭС-2 </v>
          </cell>
          <cell r="B7005" t="str">
            <v xml:space="preserve">Гражданская 18 </v>
          </cell>
          <cell r="C7005" t="str">
            <v xml:space="preserve">Жилзаказчик </v>
          </cell>
          <cell r="D7005">
            <v>802.3</v>
          </cell>
          <cell r="E7005">
            <v>3762</v>
          </cell>
          <cell r="F7005">
            <v>3760</v>
          </cell>
          <cell r="G7005">
            <v>0.41</v>
          </cell>
          <cell r="H7005">
            <v>1.19</v>
          </cell>
          <cell r="I7005">
            <v>4.5999999999999996</v>
          </cell>
          <cell r="J7005" t="str">
            <v xml:space="preserve">2 </v>
          </cell>
          <cell r="K7005">
            <v>167</v>
          </cell>
          <cell r="L7005">
            <v>7.1440000000000003E-2</v>
          </cell>
          <cell r="M7005">
            <v>-19</v>
          </cell>
          <cell r="N7005">
            <v>18</v>
          </cell>
          <cell r="O7005">
            <v>1</v>
          </cell>
          <cell r="P7005">
            <v>104.30200000000001</v>
          </cell>
          <cell r="Q7005">
            <v>106.441</v>
          </cell>
          <cell r="R7005">
            <v>106.441</v>
          </cell>
        </row>
        <row r="7006">
          <cell r="A7006" t="str">
            <v xml:space="preserve">КРЭС-2 </v>
          </cell>
          <cell r="B7006" t="str">
            <v xml:space="preserve">Гражданская 19/А </v>
          </cell>
          <cell r="C7006" t="str">
            <v xml:space="preserve">Жилзаказчик </v>
          </cell>
          <cell r="D7006">
            <v>1930.65</v>
          </cell>
          <cell r="E7006">
            <v>3687</v>
          </cell>
          <cell r="F7006">
            <v>6716.82</v>
          </cell>
          <cell r="G7006">
            <v>0.48</v>
          </cell>
          <cell r="H7006">
            <v>1.19</v>
          </cell>
          <cell r="I7006">
            <v>4.5999999999999996</v>
          </cell>
          <cell r="J7006" t="str">
            <v xml:space="preserve">3 </v>
          </cell>
          <cell r="K7006">
            <v>167</v>
          </cell>
          <cell r="L7006">
            <v>0.148449</v>
          </cell>
          <cell r="M7006">
            <v>-19</v>
          </cell>
          <cell r="N7006">
            <v>18</v>
          </cell>
          <cell r="O7006">
            <v>1</v>
          </cell>
          <cell r="P7006">
            <v>118.77200000000001</v>
          </cell>
          <cell r="Q7006">
            <v>170.84200000000001</v>
          </cell>
          <cell r="R7006">
            <v>170.84200000000001</v>
          </cell>
        </row>
        <row r="7007">
          <cell r="A7007" t="str">
            <v xml:space="preserve">КРЭС-2 </v>
          </cell>
          <cell r="B7007" t="str">
            <v xml:space="preserve">Гражданская 3 </v>
          </cell>
          <cell r="C7007" t="str">
            <v xml:space="preserve">Жилзаказчик </v>
          </cell>
          <cell r="D7007">
            <v>516.4</v>
          </cell>
          <cell r="E7007">
            <v>2482</v>
          </cell>
          <cell r="F7007">
            <v>2480</v>
          </cell>
          <cell r="G7007">
            <v>0.44</v>
          </cell>
          <cell r="H7007">
            <v>1.19</v>
          </cell>
          <cell r="I7007">
            <v>4.5999999999999996</v>
          </cell>
          <cell r="J7007" t="str">
            <v xml:space="preserve">2 </v>
          </cell>
          <cell r="K7007">
            <v>167</v>
          </cell>
          <cell r="L7007">
            <v>5.0616999999999995E-2</v>
          </cell>
          <cell r="M7007">
            <v>-19</v>
          </cell>
          <cell r="N7007">
            <v>18</v>
          </cell>
          <cell r="O7007">
            <v>1</v>
          </cell>
          <cell r="P7007">
            <v>73.899000000000001</v>
          </cell>
          <cell r="Q7007">
            <v>68.513000000000005</v>
          </cell>
          <cell r="R7007">
            <v>68.513000000000005</v>
          </cell>
        </row>
        <row r="7008">
          <cell r="A7008" t="str">
            <v xml:space="preserve">КРЭС-2 </v>
          </cell>
          <cell r="B7008" t="str">
            <v xml:space="preserve">Гражданская 5 </v>
          </cell>
          <cell r="C7008" t="str">
            <v xml:space="preserve">Жилзаказчик </v>
          </cell>
          <cell r="D7008">
            <v>451.3</v>
          </cell>
          <cell r="E7008">
            <v>2210</v>
          </cell>
          <cell r="F7008">
            <v>2208</v>
          </cell>
          <cell r="G7008">
            <v>0.45</v>
          </cell>
          <cell r="H7008">
            <v>1.19</v>
          </cell>
          <cell r="I7008">
            <v>4.5999999999999996</v>
          </cell>
          <cell r="J7008" t="str">
            <v xml:space="preserve">2 </v>
          </cell>
          <cell r="K7008">
            <v>167</v>
          </cell>
          <cell r="L7008">
            <v>4.5680000000000005E-2</v>
          </cell>
          <cell r="M7008">
            <v>-19</v>
          </cell>
          <cell r="N7008">
            <v>18</v>
          </cell>
          <cell r="O7008">
            <v>1</v>
          </cell>
          <cell r="P7008">
            <v>66.69</v>
          </cell>
          <cell r="Q7008">
            <v>59.872999999999998</v>
          </cell>
          <cell r="R7008">
            <v>59.872999999999998</v>
          </cell>
        </row>
        <row r="7009">
          <cell r="A7009" t="str">
            <v xml:space="preserve">КРЭС-2 </v>
          </cell>
          <cell r="B7009" t="str">
            <v xml:space="preserve">Гражданская 5/1 </v>
          </cell>
          <cell r="C7009" t="str">
            <v xml:space="preserve">Жилзаказчик </v>
          </cell>
          <cell r="D7009">
            <v>498.9</v>
          </cell>
          <cell r="E7009">
            <v>2002</v>
          </cell>
          <cell r="F7009">
            <v>2000</v>
          </cell>
          <cell r="G7009">
            <v>0.45</v>
          </cell>
          <cell r="H7009">
            <v>1.19</v>
          </cell>
          <cell r="I7009">
            <v>4.5999999999999996</v>
          </cell>
          <cell r="J7009" t="str">
            <v xml:space="preserve">2 </v>
          </cell>
          <cell r="K7009">
            <v>167</v>
          </cell>
          <cell r="L7009">
            <v>4.1748E-2</v>
          </cell>
          <cell r="M7009">
            <v>-19</v>
          </cell>
          <cell r="N7009">
            <v>18</v>
          </cell>
          <cell r="O7009">
            <v>1</v>
          </cell>
          <cell r="P7009">
            <v>60.951999999999998</v>
          </cell>
          <cell r="Q7009">
            <v>66.191000000000003</v>
          </cell>
          <cell r="R7009">
            <v>66.191000000000003</v>
          </cell>
        </row>
        <row r="7010">
          <cell r="A7010" t="str">
            <v xml:space="preserve">КРЭС-2 </v>
          </cell>
          <cell r="B7010" t="str">
            <v xml:space="preserve">Гражданская 9 </v>
          </cell>
          <cell r="C7010" t="str">
            <v xml:space="preserve">Жилзаказчик </v>
          </cell>
          <cell r="D7010">
            <v>518.79999999999995</v>
          </cell>
          <cell r="E7010">
            <v>2384</v>
          </cell>
          <cell r="F7010">
            <v>2579</v>
          </cell>
          <cell r="G7010">
            <v>0.44</v>
          </cell>
          <cell r="H7010">
            <v>1.19</v>
          </cell>
          <cell r="I7010">
            <v>4.5999999999999996</v>
          </cell>
          <cell r="J7010" t="str">
            <v xml:space="preserve">2 </v>
          </cell>
          <cell r="K7010">
            <v>167</v>
          </cell>
          <cell r="L7010">
            <v>5.2398999999999994E-2</v>
          </cell>
          <cell r="M7010">
            <v>-19</v>
          </cell>
          <cell r="N7010">
            <v>18</v>
          </cell>
          <cell r="O7010">
            <v>1</v>
          </cell>
          <cell r="P7010">
            <v>76.501999999999995</v>
          </cell>
          <cell r="Q7010">
            <v>68.828000000000003</v>
          </cell>
          <cell r="R7010">
            <v>68.828000000000003</v>
          </cell>
        </row>
        <row r="7011">
          <cell r="A7011" t="str">
            <v xml:space="preserve">КРЭС-2 </v>
          </cell>
          <cell r="B7011" t="str">
            <v xml:space="preserve">Грозненская 2 </v>
          </cell>
          <cell r="C7011" t="str">
            <v xml:space="preserve">Жилзаказчик </v>
          </cell>
          <cell r="D7011">
            <v>480.4</v>
          </cell>
          <cell r="E7011">
            <v>2246</v>
          </cell>
          <cell r="F7011">
            <v>2244</v>
          </cell>
          <cell r="G7011">
            <v>0.45</v>
          </cell>
          <cell r="H7011">
            <v>1.19</v>
          </cell>
          <cell r="I7011">
            <v>4.5999999999999996</v>
          </cell>
          <cell r="J7011" t="str">
            <v xml:space="preserve">2 </v>
          </cell>
          <cell r="K7011">
            <v>167</v>
          </cell>
          <cell r="L7011">
            <v>4.4115000000000001E-2</v>
          </cell>
          <cell r="M7011">
            <v>-19</v>
          </cell>
          <cell r="N7011">
            <v>18</v>
          </cell>
          <cell r="O7011">
            <v>1</v>
          </cell>
          <cell r="P7011">
            <v>64.406000000000006</v>
          </cell>
          <cell r="Q7011">
            <v>63.738</v>
          </cell>
          <cell r="R7011">
            <v>63.738</v>
          </cell>
        </row>
        <row r="7012">
          <cell r="A7012" t="str">
            <v xml:space="preserve">КРЭС-2 </v>
          </cell>
          <cell r="B7012" t="str">
            <v xml:space="preserve">Грозненская 3 </v>
          </cell>
          <cell r="C7012" t="str">
            <v xml:space="preserve">Жилзаказчик </v>
          </cell>
          <cell r="D7012">
            <v>498.78</v>
          </cell>
          <cell r="E7012">
            <v>2305</v>
          </cell>
          <cell r="F7012">
            <v>2344.6999999999998</v>
          </cell>
          <cell r="G7012">
            <v>0.44</v>
          </cell>
          <cell r="H7012">
            <v>1.19</v>
          </cell>
          <cell r="I7012">
            <v>4.5999999999999996</v>
          </cell>
          <cell r="J7012" t="str">
            <v xml:space="preserve">2 </v>
          </cell>
          <cell r="K7012">
            <v>167</v>
          </cell>
          <cell r="L7012">
            <v>4.5990999999999997E-2</v>
          </cell>
          <cell r="M7012">
            <v>-19</v>
          </cell>
          <cell r="N7012">
            <v>18</v>
          </cell>
          <cell r="O7012">
            <v>1</v>
          </cell>
          <cell r="P7012">
            <v>65.951999999999998</v>
          </cell>
          <cell r="Q7012">
            <v>64.638000000000005</v>
          </cell>
          <cell r="R7012">
            <v>64.638000000000005</v>
          </cell>
        </row>
        <row r="7013">
          <cell r="A7013" t="str">
            <v xml:space="preserve">КРЭС-2 </v>
          </cell>
          <cell r="B7013" t="str">
            <v xml:space="preserve">Грозненская 4 </v>
          </cell>
          <cell r="C7013" t="str">
            <v xml:space="preserve">Жилзаказчик </v>
          </cell>
          <cell r="D7013">
            <v>489.4</v>
          </cell>
          <cell r="E7013">
            <v>2362</v>
          </cell>
          <cell r="F7013">
            <v>2360</v>
          </cell>
          <cell r="G7013">
            <v>0.44</v>
          </cell>
          <cell r="H7013">
            <v>1.19</v>
          </cell>
          <cell r="I7013">
            <v>4.5999999999999996</v>
          </cell>
          <cell r="J7013" t="str">
            <v xml:space="preserve">2 </v>
          </cell>
          <cell r="K7013">
            <v>167</v>
          </cell>
          <cell r="L7013">
            <v>4.6186999999999999E-2</v>
          </cell>
          <cell r="M7013">
            <v>-19</v>
          </cell>
          <cell r="N7013">
            <v>18</v>
          </cell>
          <cell r="O7013">
            <v>1</v>
          </cell>
          <cell r="P7013">
            <v>67.432000000000002</v>
          </cell>
          <cell r="Q7013">
            <v>64.930999999999997</v>
          </cell>
          <cell r="R7013">
            <v>64.930999999999997</v>
          </cell>
        </row>
        <row r="7014">
          <cell r="A7014" t="str">
            <v xml:space="preserve">КРЭС-2 </v>
          </cell>
          <cell r="B7014" t="str">
            <v xml:space="preserve">Грозненская 5 </v>
          </cell>
          <cell r="C7014" t="str">
            <v xml:space="preserve">Жилзаказчик </v>
          </cell>
          <cell r="D7014">
            <v>411.1</v>
          </cell>
          <cell r="E7014">
            <v>1884</v>
          </cell>
          <cell r="F7014">
            <v>1882</v>
          </cell>
          <cell r="G7014">
            <v>0.45</v>
          </cell>
          <cell r="H7014">
            <v>1.19</v>
          </cell>
          <cell r="I7014">
            <v>4.5999999999999996</v>
          </cell>
          <cell r="J7014" t="str">
            <v xml:space="preserve">2 </v>
          </cell>
          <cell r="K7014">
            <v>167</v>
          </cell>
          <cell r="L7014">
            <v>3.7746999999999996E-2</v>
          </cell>
          <cell r="M7014">
            <v>-19</v>
          </cell>
          <cell r="N7014">
            <v>18</v>
          </cell>
          <cell r="O7014">
            <v>1</v>
          </cell>
          <cell r="P7014">
            <v>55.11</v>
          </cell>
          <cell r="Q7014">
            <v>54.539000000000001</v>
          </cell>
          <cell r="R7014">
            <v>54.539000000000001</v>
          </cell>
        </row>
        <row r="7015">
          <cell r="A7015" t="str">
            <v xml:space="preserve">КРЭС-2 </v>
          </cell>
          <cell r="B7015" t="str">
            <v xml:space="preserve">Грозненская 6 </v>
          </cell>
          <cell r="C7015" t="str">
            <v xml:space="preserve">Жилзаказчик </v>
          </cell>
          <cell r="D7015">
            <v>391.1</v>
          </cell>
          <cell r="E7015">
            <v>1712</v>
          </cell>
          <cell r="F7015">
            <v>1710</v>
          </cell>
          <cell r="G7015">
            <v>0.46</v>
          </cell>
          <cell r="H7015">
            <v>1.19</v>
          </cell>
          <cell r="I7015">
            <v>4.5999999999999996</v>
          </cell>
          <cell r="J7015" t="str">
            <v xml:space="preserve">2 </v>
          </cell>
          <cell r="K7015">
            <v>167</v>
          </cell>
          <cell r="L7015">
            <v>3.4674999999999997E-2</v>
          </cell>
          <cell r="M7015">
            <v>-19</v>
          </cell>
          <cell r="N7015">
            <v>18</v>
          </cell>
          <cell r="O7015">
            <v>1</v>
          </cell>
          <cell r="P7015">
            <v>50.625</v>
          </cell>
          <cell r="Q7015">
            <v>51.886000000000003</v>
          </cell>
          <cell r="R7015">
            <v>51.886000000000003</v>
          </cell>
        </row>
        <row r="7016">
          <cell r="A7016" t="str">
            <v xml:space="preserve">КРЭС-2 </v>
          </cell>
          <cell r="B7016" t="str">
            <v xml:space="preserve">Грозненская 7 </v>
          </cell>
          <cell r="C7016" t="str">
            <v xml:space="preserve">Жилзаказчик </v>
          </cell>
          <cell r="D7016">
            <v>616.87</v>
          </cell>
          <cell r="E7016">
            <v>1640</v>
          </cell>
          <cell r="F7016">
            <v>2178.16</v>
          </cell>
          <cell r="G7016">
            <v>0.45</v>
          </cell>
          <cell r="H7016">
            <v>1.19</v>
          </cell>
          <cell r="I7016">
            <v>4.5999999999999996</v>
          </cell>
          <cell r="J7016" t="str">
            <v xml:space="preserve">2 </v>
          </cell>
          <cell r="K7016">
            <v>167</v>
          </cell>
          <cell r="L7016">
            <v>4.3590000000000004E-2</v>
          </cell>
          <cell r="M7016">
            <v>-19</v>
          </cell>
          <cell r="N7016">
            <v>18</v>
          </cell>
          <cell r="O7016">
            <v>1</v>
          </cell>
          <cell r="P7016">
            <v>47.853999999999999</v>
          </cell>
          <cell r="Q7016">
            <v>63.776000000000003</v>
          </cell>
          <cell r="R7016">
            <v>63.776000000000003</v>
          </cell>
        </row>
        <row r="7017">
          <cell r="A7017" t="str">
            <v xml:space="preserve">КРЭС-2 </v>
          </cell>
          <cell r="B7017" t="str">
            <v xml:space="preserve">Грозненская 8 </v>
          </cell>
          <cell r="C7017" t="str">
            <v xml:space="preserve">Жилзаказчик </v>
          </cell>
          <cell r="D7017">
            <v>274.60000000000002</v>
          </cell>
          <cell r="E7017">
            <v>1034</v>
          </cell>
          <cell r="F7017">
            <v>1032.3699999999999</v>
          </cell>
          <cell r="G7017">
            <v>0.5</v>
          </cell>
          <cell r="H7017">
            <v>1.19</v>
          </cell>
          <cell r="I7017">
            <v>4.5999999999999996</v>
          </cell>
          <cell r="J7017" t="str">
            <v xml:space="preserve">2 </v>
          </cell>
          <cell r="K7017">
            <v>167</v>
          </cell>
          <cell r="L7017">
            <v>2.4040000000000002E-2</v>
          </cell>
          <cell r="M7017">
            <v>-19</v>
          </cell>
          <cell r="N7017">
            <v>18</v>
          </cell>
          <cell r="O7017">
            <v>1</v>
          </cell>
          <cell r="P7017">
            <v>35.097999999999999</v>
          </cell>
          <cell r="Q7017">
            <v>36.429000000000002</v>
          </cell>
          <cell r="R7017">
            <v>36.429000000000002</v>
          </cell>
        </row>
        <row r="7018">
          <cell r="A7018" t="str">
            <v xml:space="preserve">КРЭС-2 </v>
          </cell>
          <cell r="B7018" t="str">
            <v xml:space="preserve">Дальняя 1/10 </v>
          </cell>
          <cell r="C7018" t="str">
            <v xml:space="preserve">Жилзаказчик </v>
          </cell>
          <cell r="D7018">
            <v>501.45</v>
          </cell>
          <cell r="E7018">
            <v>1744</v>
          </cell>
          <cell r="F7018">
            <v>1939</v>
          </cell>
          <cell r="G7018">
            <v>0.45</v>
          </cell>
          <cell r="H7018">
            <v>1.19</v>
          </cell>
          <cell r="I7018">
            <v>4.5999999999999996</v>
          </cell>
          <cell r="J7018" t="str">
            <v xml:space="preserve">2 </v>
          </cell>
          <cell r="K7018">
            <v>167</v>
          </cell>
          <cell r="L7018">
            <v>3.8719000000000003E-2</v>
          </cell>
          <cell r="M7018">
            <v>-19</v>
          </cell>
          <cell r="N7018">
            <v>18</v>
          </cell>
          <cell r="O7018">
            <v>1</v>
          </cell>
          <cell r="P7018">
            <v>50.786000000000001</v>
          </cell>
          <cell r="Q7018">
            <v>59.994</v>
          </cell>
          <cell r="R7018">
            <v>59.994</v>
          </cell>
        </row>
        <row r="7019">
          <cell r="A7019" t="str">
            <v xml:space="preserve">КРЭС-2 </v>
          </cell>
          <cell r="B7019" t="str">
            <v xml:space="preserve">Дальняя 1/11 </v>
          </cell>
          <cell r="C7019" t="str">
            <v xml:space="preserve">Жилзаказчик </v>
          </cell>
          <cell r="D7019">
            <v>437.40000000000003</v>
          </cell>
          <cell r="E7019">
            <v>1736</v>
          </cell>
          <cell r="F7019">
            <v>1803.5</v>
          </cell>
          <cell r="G7019">
            <v>0.46</v>
          </cell>
          <cell r="H7019">
            <v>1.19</v>
          </cell>
          <cell r="I7019">
            <v>4.5999999999999996</v>
          </cell>
          <cell r="J7019" t="str">
            <v xml:space="preserve">2 </v>
          </cell>
          <cell r="K7019">
            <v>167</v>
          </cell>
          <cell r="L7019">
            <v>3.6570999999999999E-2</v>
          </cell>
          <cell r="M7019">
            <v>-19</v>
          </cell>
          <cell r="N7019">
            <v>18</v>
          </cell>
          <cell r="O7019">
            <v>1</v>
          </cell>
          <cell r="P7019">
            <v>51.337000000000003</v>
          </cell>
          <cell r="Q7019">
            <v>55.466999999999999</v>
          </cell>
          <cell r="R7019">
            <v>55.466999999999999</v>
          </cell>
        </row>
        <row r="7020">
          <cell r="A7020" t="str">
            <v xml:space="preserve">КРЭС-2 </v>
          </cell>
          <cell r="B7020" t="str">
            <v xml:space="preserve">Дальняя 1/12 </v>
          </cell>
          <cell r="C7020" t="str">
            <v xml:space="preserve">Жилзаказчик </v>
          </cell>
          <cell r="D7020">
            <v>313.39999999999998</v>
          </cell>
          <cell r="E7020">
            <v>1690</v>
          </cell>
          <cell r="F7020">
            <v>1486.06</v>
          </cell>
          <cell r="G7020">
            <v>0.46</v>
          </cell>
          <cell r="H7020">
            <v>1.19</v>
          </cell>
          <cell r="I7020">
            <v>4.5999999999999996</v>
          </cell>
          <cell r="J7020" t="str">
            <v xml:space="preserve">2 </v>
          </cell>
          <cell r="K7020">
            <v>167</v>
          </cell>
          <cell r="L7020">
            <v>3.0265E-2</v>
          </cell>
          <cell r="M7020">
            <v>-19</v>
          </cell>
          <cell r="N7020">
            <v>18</v>
          </cell>
          <cell r="O7020">
            <v>1</v>
          </cell>
          <cell r="P7020">
            <v>44.186999999999998</v>
          </cell>
          <cell r="Q7020">
            <v>41.581000000000003</v>
          </cell>
          <cell r="R7020">
            <v>41.581000000000003</v>
          </cell>
        </row>
        <row r="7021">
          <cell r="A7021" t="str">
            <v xml:space="preserve">КРЭС-2 </v>
          </cell>
          <cell r="B7021" t="str">
            <v xml:space="preserve">Дальняя 1/7 </v>
          </cell>
          <cell r="C7021" t="str">
            <v xml:space="preserve">Жилзаказчик </v>
          </cell>
          <cell r="D7021">
            <v>519.69999999999993</v>
          </cell>
          <cell r="E7021">
            <v>1904</v>
          </cell>
          <cell r="F7021">
            <v>2083.1</v>
          </cell>
          <cell r="G7021">
            <v>0.45</v>
          </cell>
          <cell r="H7021">
            <v>1.19</v>
          </cell>
          <cell r="I7021">
            <v>4.5999999999999996</v>
          </cell>
          <cell r="J7021" t="str">
            <v xml:space="preserve">2 </v>
          </cell>
          <cell r="K7021">
            <v>167</v>
          </cell>
          <cell r="L7021">
            <v>4.1688000000000003E-2</v>
          </cell>
          <cell r="M7021">
            <v>-19</v>
          </cell>
          <cell r="N7021">
            <v>18</v>
          </cell>
          <cell r="O7021">
            <v>1</v>
          </cell>
          <cell r="P7021">
            <v>55.573</v>
          </cell>
          <cell r="Q7021">
            <v>62.277999999999999</v>
          </cell>
          <cell r="R7021">
            <v>62.277999999999999</v>
          </cell>
        </row>
        <row r="7022">
          <cell r="A7022" t="str">
            <v xml:space="preserve">КРЭС-2 </v>
          </cell>
          <cell r="B7022" t="str">
            <v xml:space="preserve">Дальняя 1/8 </v>
          </cell>
          <cell r="C7022" t="str">
            <v xml:space="preserve">Жилзаказчик </v>
          </cell>
          <cell r="D7022">
            <v>423.9</v>
          </cell>
          <cell r="E7022">
            <v>1965</v>
          </cell>
          <cell r="F7022">
            <v>1963</v>
          </cell>
          <cell r="G7022">
            <v>0.43</v>
          </cell>
          <cell r="H7022">
            <v>1.19</v>
          </cell>
          <cell r="I7022">
            <v>4.5999999999999996</v>
          </cell>
          <cell r="J7022" t="str">
            <v xml:space="preserve">2 </v>
          </cell>
          <cell r="K7022">
            <v>167</v>
          </cell>
          <cell r="L7022">
            <v>3.9111E-2</v>
          </cell>
          <cell r="M7022">
            <v>-19</v>
          </cell>
          <cell r="N7022">
            <v>18</v>
          </cell>
          <cell r="O7022">
            <v>1</v>
          </cell>
          <cell r="P7022">
            <v>57.1</v>
          </cell>
          <cell r="Q7022">
            <v>56.241</v>
          </cell>
          <cell r="R7022">
            <v>56.241</v>
          </cell>
        </row>
        <row r="7023">
          <cell r="A7023" t="str">
            <v xml:space="preserve">КРЭС-2 </v>
          </cell>
          <cell r="B7023" t="str">
            <v xml:space="preserve">Дальняя 1/9 </v>
          </cell>
          <cell r="C7023" t="str">
            <v xml:space="preserve">Жилзаказчик </v>
          </cell>
          <cell r="D7023">
            <v>393</v>
          </cell>
          <cell r="E7023">
            <v>1746</v>
          </cell>
          <cell r="F7023">
            <v>1744</v>
          </cell>
          <cell r="G7023">
            <v>0.46</v>
          </cell>
          <cell r="H7023">
            <v>1.19</v>
          </cell>
          <cell r="I7023">
            <v>4.5999999999999996</v>
          </cell>
          <cell r="J7023" t="str">
            <v xml:space="preserve">2 </v>
          </cell>
          <cell r="K7023">
            <v>167</v>
          </cell>
          <cell r="L7023">
            <v>3.5286999999999999E-2</v>
          </cell>
          <cell r="M7023">
            <v>-19</v>
          </cell>
          <cell r="N7023">
            <v>18</v>
          </cell>
          <cell r="O7023">
            <v>1</v>
          </cell>
          <cell r="P7023">
            <v>51.518000000000001</v>
          </cell>
          <cell r="Q7023">
            <v>52.139000000000003</v>
          </cell>
          <cell r="R7023">
            <v>52.139000000000003</v>
          </cell>
        </row>
        <row r="7024">
          <cell r="A7024" t="str">
            <v xml:space="preserve">КРЭС-2 </v>
          </cell>
          <cell r="B7024" t="str">
            <v xml:space="preserve">Дзержинского 12 </v>
          </cell>
          <cell r="C7024" t="str">
            <v xml:space="preserve">Жилзаказчик </v>
          </cell>
          <cell r="D7024">
            <v>501.7</v>
          </cell>
          <cell r="E7024">
            <v>2327</v>
          </cell>
          <cell r="F7024">
            <v>2325</v>
          </cell>
          <cell r="G7024">
            <v>0.44</v>
          </cell>
          <cell r="H7024">
            <v>1.19</v>
          </cell>
          <cell r="I7024">
            <v>4.5999999999999996</v>
          </cell>
          <cell r="J7024" t="str">
            <v xml:space="preserve">2 </v>
          </cell>
          <cell r="K7024">
            <v>167</v>
          </cell>
          <cell r="L7024">
            <v>4.5605E-2</v>
          </cell>
          <cell r="M7024">
            <v>-19</v>
          </cell>
          <cell r="N7024">
            <v>18</v>
          </cell>
          <cell r="O7024">
            <v>1</v>
          </cell>
          <cell r="P7024">
            <v>66.582999999999998</v>
          </cell>
          <cell r="Q7024">
            <v>66.561999999999998</v>
          </cell>
          <cell r="R7024">
            <v>66.561999999999998</v>
          </cell>
        </row>
        <row r="7025">
          <cell r="A7025" t="str">
            <v xml:space="preserve">КРЭС-2 </v>
          </cell>
          <cell r="B7025" t="str">
            <v xml:space="preserve">Дзержинского 28/1 </v>
          </cell>
          <cell r="C7025" t="str">
            <v xml:space="preserve">Жилзаказчик </v>
          </cell>
          <cell r="D7025">
            <v>760.4</v>
          </cell>
          <cell r="E7025">
            <v>3272</v>
          </cell>
          <cell r="F7025">
            <v>3270</v>
          </cell>
          <cell r="G7025">
            <v>0.43</v>
          </cell>
          <cell r="H7025">
            <v>1.19</v>
          </cell>
          <cell r="I7025">
            <v>4.5999999999999996</v>
          </cell>
          <cell r="J7025" t="str">
            <v xml:space="preserve">2 </v>
          </cell>
          <cell r="K7025">
            <v>167</v>
          </cell>
          <cell r="L7025">
            <v>6.4465999999999996E-2</v>
          </cell>
          <cell r="M7025">
            <v>-19</v>
          </cell>
          <cell r="N7025">
            <v>18</v>
          </cell>
          <cell r="O7025">
            <v>1</v>
          </cell>
          <cell r="P7025">
            <v>94.117999999999995</v>
          </cell>
          <cell r="Q7025">
            <v>100.88500000000001</v>
          </cell>
          <cell r="R7025">
            <v>100.88500000000001</v>
          </cell>
        </row>
        <row r="7026">
          <cell r="A7026" t="str">
            <v xml:space="preserve">КРЭС-2 </v>
          </cell>
          <cell r="B7026" t="str">
            <v xml:space="preserve">Дзержинского 28/1 кв 2 прис </v>
          </cell>
          <cell r="C7026" t="str">
            <v xml:space="preserve">Жилзаказчик </v>
          </cell>
          <cell r="D7026">
            <v>23.19</v>
          </cell>
          <cell r="E7026">
            <v>84</v>
          </cell>
          <cell r="F7026">
            <v>83.5</v>
          </cell>
          <cell r="G7026">
            <v>0.43</v>
          </cell>
          <cell r="H7026">
            <v>1.19</v>
          </cell>
          <cell r="I7026">
            <v>4.5999999999999996</v>
          </cell>
          <cell r="J7026" t="str">
            <v xml:space="preserve"> </v>
          </cell>
          <cell r="K7026">
            <v>167</v>
          </cell>
          <cell r="L7026">
            <v>1.6459999999999999E-3</v>
          </cell>
          <cell r="M7026">
            <v>-19</v>
          </cell>
          <cell r="N7026">
            <v>18</v>
          </cell>
          <cell r="O7026">
            <v>1</v>
          </cell>
          <cell r="P7026">
            <v>2.403</v>
          </cell>
          <cell r="Q7026">
            <v>0</v>
          </cell>
          <cell r="R7026">
            <v>0</v>
          </cell>
        </row>
        <row r="7027">
          <cell r="A7027" t="str">
            <v xml:space="preserve">КРЭС-2 </v>
          </cell>
          <cell r="B7027" t="str">
            <v xml:space="preserve">Зиповская 1 </v>
          </cell>
          <cell r="C7027" t="str">
            <v xml:space="preserve">Жилзаказчик </v>
          </cell>
          <cell r="D7027">
            <v>3047.3</v>
          </cell>
          <cell r="E7027">
            <v>18461</v>
          </cell>
          <cell r="F7027">
            <v>15789.27</v>
          </cell>
          <cell r="G7027">
            <v>0</v>
          </cell>
          <cell r="H7027">
            <v>0</v>
          </cell>
          <cell r="I7027">
            <v>4.5999999999999996</v>
          </cell>
          <cell r="J7027" t="str">
            <v xml:space="preserve">4 </v>
          </cell>
          <cell r="K7027">
            <v>167</v>
          </cell>
          <cell r="L7027">
            <v>0.25190899999999999</v>
          </cell>
          <cell r="M7027">
            <v>-19</v>
          </cell>
          <cell r="N7027">
            <v>18</v>
          </cell>
          <cell r="O7027">
            <v>1</v>
          </cell>
          <cell r="P7027">
            <v>367.78</v>
          </cell>
          <cell r="Q7027">
            <v>404.28699999999998</v>
          </cell>
          <cell r="R7027">
            <v>404.28699999999998</v>
          </cell>
        </row>
        <row r="7028">
          <cell r="A7028" t="str">
            <v xml:space="preserve">КРЭС-2 </v>
          </cell>
          <cell r="B7028" t="str">
            <v xml:space="preserve">Клиническая 1 </v>
          </cell>
          <cell r="C7028" t="str">
            <v xml:space="preserve">Жилзаказчик </v>
          </cell>
          <cell r="D7028">
            <v>1856.9</v>
          </cell>
          <cell r="E7028">
            <v>7118</v>
          </cell>
          <cell r="F7028">
            <v>7173.5</v>
          </cell>
          <cell r="G7028">
            <v>0.42</v>
          </cell>
          <cell r="H7028">
            <v>1.19</v>
          </cell>
          <cell r="I7028">
            <v>4.5999999999999996</v>
          </cell>
          <cell r="J7028" t="str">
            <v xml:space="preserve">5 </v>
          </cell>
          <cell r="K7028">
            <v>167</v>
          </cell>
          <cell r="L7028">
            <v>0.13942500000000002</v>
          </cell>
          <cell r="M7028">
            <v>-19</v>
          </cell>
          <cell r="N7028">
            <v>18</v>
          </cell>
          <cell r="O7028">
            <v>1</v>
          </cell>
          <cell r="P7028">
            <v>201.84</v>
          </cell>
          <cell r="Q7028">
            <v>183.09700000000001</v>
          </cell>
          <cell r="R7028">
            <v>183.09700000000001</v>
          </cell>
        </row>
        <row r="7029">
          <cell r="A7029" t="str">
            <v xml:space="preserve">КРЭС-2 </v>
          </cell>
          <cell r="B7029" t="str">
            <v xml:space="preserve">Клиническая 10 </v>
          </cell>
          <cell r="C7029" t="str">
            <v xml:space="preserve">Жилзаказчик </v>
          </cell>
          <cell r="D7029">
            <v>731.8</v>
          </cell>
          <cell r="E7029">
            <v>3177</v>
          </cell>
          <cell r="F7029">
            <v>3175</v>
          </cell>
          <cell r="G7029">
            <v>0.43</v>
          </cell>
          <cell r="H7029">
            <v>1.19</v>
          </cell>
          <cell r="I7029">
            <v>4.5999999999999996</v>
          </cell>
          <cell r="J7029" t="str">
            <v xml:space="preserve">2 </v>
          </cell>
          <cell r="K7029">
            <v>167</v>
          </cell>
          <cell r="L7029">
            <v>6.2887999999999999E-2</v>
          </cell>
          <cell r="M7029">
            <v>-19</v>
          </cell>
          <cell r="N7029">
            <v>18</v>
          </cell>
          <cell r="O7029">
            <v>1</v>
          </cell>
          <cell r="P7029">
            <v>91.814999999999998</v>
          </cell>
          <cell r="Q7029">
            <v>97.087999999999994</v>
          </cell>
          <cell r="R7029">
            <v>97.087999999999994</v>
          </cell>
        </row>
        <row r="7030">
          <cell r="A7030" t="str">
            <v xml:space="preserve">КРЭС-2 </v>
          </cell>
          <cell r="B7030" t="str">
            <v xml:space="preserve">Клиническая 10/1 </v>
          </cell>
          <cell r="C7030" t="str">
            <v xml:space="preserve">Жилзаказчик </v>
          </cell>
          <cell r="D7030">
            <v>632.1</v>
          </cell>
          <cell r="E7030">
            <v>2817</v>
          </cell>
          <cell r="F7030">
            <v>2815</v>
          </cell>
          <cell r="G7030">
            <v>0.43</v>
          </cell>
          <cell r="H7030">
            <v>1.19</v>
          </cell>
          <cell r="I7030">
            <v>4.5999999999999996</v>
          </cell>
          <cell r="J7030" t="str">
            <v xml:space="preserve">2 </v>
          </cell>
          <cell r="K7030">
            <v>167</v>
          </cell>
          <cell r="L7030">
            <v>5.6670999999999999E-2</v>
          </cell>
          <cell r="M7030">
            <v>-19</v>
          </cell>
          <cell r="N7030">
            <v>18</v>
          </cell>
          <cell r="O7030">
            <v>1</v>
          </cell>
          <cell r="P7030">
            <v>82.739000000000004</v>
          </cell>
          <cell r="Q7030">
            <v>83.858999999999995</v>
          </cell>
          <cell r="R7030">
            <v>83.858999999999995</v>
          </cell>
        </row>
        <row r="7031">
          <cell r="A7031" t="str">
            <v xml:space="preserve">КРЭС-2 </v>
          </cell>
          <cell r="B7031" t="str">
            <v xml:space="preserve">Клиническая 12 </v>
          </cell>
          <cell r="C7031" t="str">
            <v xml:space="preserve">Жилзаказчик </v>
          </cell>
          <cell r="D7031">
            <v>726.4</v>
          </cell>
          <cell r="E7031">
            <v>3121</v>
          </cell>
          <cell r="F7031">
            <v>3119</v>
          </cell>
          <cell r="G7031">
            <v>0.43</v>
          </cell>
          <cell r="H7031">
            <v>1.19</v>
          </cell>
          <cell r="I7031">
            <v>4.5999999999999996</v>
          </cell>
          <cell r="J7031" t="str">
            <v xml:space="preserve">2 </v>
          </cell>
          <cell r="K7031">
            <v>167</v>
          </cell>
          <cell r="L7031">
            <v>6.1864999999999996E-2</v>
          </cell>
          <cell r="M7031">
            <v>-19</v>
          </cell>
          <cell r="N7031">
            <v>18</v>
          </cell>
          <cell r="O7031">
            <v>1</v>
          </cell>
          <cell r="P7031">
            <v>90.320999999999998</v>
          </cell>
          <cell r="Q7031">
            <v>96.373999999999995</v>
          </cell>
          <cell r="R7031">
            <v>96.373999999999995</v>
          </cell>
        </row>
        <row r="7032">
          <cell r="A7032" t="str">
            <v xml:space="preserve">КРЭС-2 </v>
          </cell>
          <cell r="B7032" t="str">
            <v xml:space="preserve">Клиническая 13 </v>
          </cell>
          <cell r="C7032" t="str">
            <v xml:space="preserve">Жилзаказчик </v>
          </cell>
          <cell r="D7032">
            <v>609.5</v>
          </cell>
          <cell r="E7032">
            <v>2357</v>
          </cell>
          <cell r="F7032">
            <v>2355</v>
          </cell>
          <cell r="G7032">
            <v>0.52</v>
          </cell>
          <cell r="H7032">
            <v>1.19</v>
          </cell>
          <cell r="I7032">
            <v>4.5999999999999996</v>
          </cell>
          <cell r="J7032" t="str">
            <v xml:space="preserve">2 </v>
          </cell>
          <cell r="K7032">
            <v>167</v>
          </cell>
          <cell r="L7032">
            <v>5.7132999999999996E-2</v>
          </cell>
          <cell r="M7032">
            <v>-19</v>
          </cell>
          <cell r="N7032">
            <v>18</v>
          </cell>
          <cell r="O7032">
            <v>1</v>
          </cell>
          <cell r="P7032">
            <v>83.414000000000001</v>
          </cell>
          <cell r="Q7032">
            <v>80.863</v>
          </cell>
          <cell r="R7032">
            <v>80.863</v>
          </cell>
        </row>
        <row r="7033">
          <cell r="A7033" t="str">
            <v xml:space="preserve">КРЭС-2 </v>
          </cell>
          <cell r="B7033" t="str">
            <v xml:space="preserve">Клиническая 14 </v>
          </cell>
          <cell r="C7033" t="str">
            <v xml:space="preserve">Жилзаказчик </v>
          </cell>
          <cell r="D7033">
            <v>721.3</v>
          </cell>
          <cell r="E7033">
            <v>3206</v>
          </cell>
          <cell r="F7033">
            <v>3204</v>
          </cell>
          <cell r="G7033">
            <v>0.43</v>
          </cell>
          <cell r="H7033">
            <v>1.19</v>
          </cell>
          <cell r="I7033">
            <v>4.5999999999999996</v>
          </cell>
          <cell r="J7033" t="str">
            <v xml:space="preserve">2 </v>
          </cell>
          <cell r="K7033">
            <v>167</v>
          </cell>
          <cell r="L7033">
            <v>6.3313999999999995E-2</v>
          </cell>
          <cell r="M7033">
            <v>-19</v>
          </cell>
          <cell r="N7033">
            <v>18</v>
          </cell>
          <cell r="O7033">
            <v>1</v>
          </cell>
          <cell r="P7033">
            <v>92.436999999999998</v>
          </cell>
          <cell r="Q7033">
            <v>95.694000000000003</v>
          </cell>
          <cell r="R7033">
            <v>95.694000000000003</v>
          </cell>
        </row>
        <row r="7034">
          <cell r="A7034" t="str">
            <v xml:space="preserve">КРЭС-2 </v>
          </cell>
          <cell r="B7034" t="str">
            <v xml:space="preserve">Клиническая 14/1 </v>
          </cell>
          <cell r="C7034" t="str">
            <v xml:space="preserve">Жилзаказчик </v>
          </cell>
          <cell r="D7034">
            <v>667</v>
          </cell>
          <cell r="E7034">
            <v>2796</v>
          </cell>
          <cell r="F7034">
            <v>2794</v>
          </cell>
          <cell r="G7034">
            <v>0.43</v>
          </cell>
          <cell r="H7034">
            <v>1.19</v>
          </cell>
          <cell r="I7034">
            <v>4.5999999999999996</v>
          </cell>
          <cell r="J7034" t="str">
            <v xml:space="preserve">2 </v>
          </cell>
          <cell r="K7034">
            <v>167</v>
          </cell>
          <cell r="L7034">
            <v>5.6249E-2</v>
          </cell>
          <cell r="M7034">
            <v>-19</v>
          </cell>
          <cell r="N7034">
            <v>18</v>
          </cell>
          <cell r="O7034">
            <v>1</v>
          </cell>
          <cell r="P7034">
            <v>82.123999999999995</v>
          </cell>
          <cell r="Q7034">
            <v>88.492000000000004</v>
          </cell>
          <cell r="R7034">
            <v>88.492000000000004</v>
          </cell>
        </row>
        <row r="7035">
          <cell r="A7035" t="str">
            <v xml:space="preserve">КРЭС-2 </v>
          </cell>
          <cell r="B7035" t="str">
            <v xml:space="preserve">Клиническая 21 </v>
          </cell>
          <cell r="C7035" t="str">
            <v xml:space="preserve">Жилзаказчик </v>
          </cell>
          <cell r="D7035">
            <v>1062.0999999999999</v>
          </cell>
          <cell r="E7035">
            <v>2634</v>
          </cell>
          <cell r="F7035">
            <v>2632</v>
          </cell>
          <cell r="G7035">
            <v>0.44</v>
          </cell>
          <cell r="H7035">
            <v>1.19</v>
          </cell>
          <cell r="I7035">
            <v>4.5999999999999996</v>
          </cell>
          <cell r="J7035" t="str">
            <v xml:space="preserve">2 </v>
          </cell>
          <cell r="K7035">
            <v>167</v>
          </cell>
          <cell r="L7035">
            <v>5.3352999999999998E-2</v>
          </cell>
          <cell r="M7035">
            <v>-19</v>
          </cell>
          <cell r="N7035">
            <v>18</v>
          </cell>
          <cell r="O7035">
            <v>1</v>
          </cell>
          <cell r="P7035">
            <v>77.894000000000005</v>
          </cell>
          <cell r="Q7035">
            <v>140.90700000000001</v>
          </cell>
          <cell r="R7035">
            <v>140.90700000000001</v>
          </cell>
        </row>
        <row r="7036">
          <cell r="A7036" t="str">
            <v xml:space="preserve">КРЭС-2 </v>
          </cell>
          <cell r="B7036" t="str">
            <v xml:space="preserve">Клиническая 22 </v>
          </cell>
          <cell r="C7036" t="str">
            <v xml:space="preserve">Жилзаказчик </v>
          </cell>
          <cell r="D7036">
            <v>1496.8</v>
          </cell>
          <cell r="E7036">
            <v>7197</v>
          </cell>
          <cell r="F7036">
            <v>6664.73</v>
          </cell>
          <cell r="G7036">
            <v>0.42</v>
          </cell>
          <cell r="H7036">
            <v>1.19</v>
          </cell>
          <cell r="I7036">
            <v>4.5999999999999996</v>
          </cell>
          <cell r="J7036" t="str">
            <v xml:space="preserve">4 </v>
          </cell>
          <cell r="K7036">
            <v>167</v>
          </cell>
          <cell r="L7036">
            <v>0.128918</v>
          </cell>
          <cell r="M7036">
            <v>-19</v>
          </cell>
          <cell r="N7036">
            <v>18</v>
          </cell>
          <cell r="O7036">
            <v>1</v>
          </cell>
          <cell r="P7036">
            <v>188.21799999999999</v>
          </cell>
          <cell r="Q7036">
            <v>198.58099999999999</v>
          </cell>
          <cell r="R7036">
            <v>198.58099999999999</v>
          </cell>
        </row>
        <row r="7037">
          <cell r="A7037" t="str">
            <v xml:space="preserve">КРЭС-2 </v>
          </cell>
          <cell r="B7037" t="str">
            <v xml:space="preserve">Клиническая 22 кв 22 прис </v>
          </cell>
          <cell r="C7037" t="str">
            <v xml:space="preserve">Жилзаказчик </v>
          </cell>
          <cell r="D7037">
            <v>4.3</v>
          </cell>
          <cell r="E7037">
            <v>15</v>
          </cell>
          <cell r="F7037">
            <v>15</v>
          </cell>
          <cell r="G7037">
            <v>0.43</v>
          </cell>
          <cell r="H7037">
            <v>1.19</v>
          </cell>
          <cell r="I7037">
            <v>4.5999999999999996</v>
          </cell>
          <cell r="J7037" t="str">
            <v xml:space="preserve"> </v>
          </cell>
          <cell r="K7037">
            <v>167</v>
          </cell>
          <cell r="L7037">
            <v>2.9799999999999998E-4</v>
          </cell>
          <cell r="M7037">
            <v>-19</v>
          </cell>
          <cell r="N7037">
            <v>18</v>
          </cell>
          <cell r="O7037">
            <v>1</v>
          </cell>
          <cell r="P7037">
            <v>0.435</v>
          </cell>
          <cell r="Q7037">
            <v>0</v>
          </cell>
          <cell r="R7037">
            <v>0</v>
          </cell>
        </row>
        <row r="7038">
          <cell r="A7038" t="str">
            <v xml:space="preserve">КРЭС-2 </v>
          </cell>
          <cell r="B7038" t="str">
            <v xml:space="preserve">Клиническая 22 кв 36 прис </v>
          </cell>
          <cell r="C7038" t="str">
            <v xml:space="preserve">Жилзаказчик </v>
          </cell>
          <cell r="D7038">
            <v>4.8</v>
          </cell>
          <cell r="E7038">
            <v>17</v>
          </cell>
          <cell r="F7038">
            <v>17</v>
          </cell>
          <cell r="G7038">
            <v>0.42</v>
          </cell>
          <cell r="H7038">
            <v>1.19</v>
          </cell>
          <cell r="I7038">
            <v>4.5999999999999996</v>
          </cell>
          <cell r="J7038" t="str">
            <v xml:space="preserve"> </v>
          </cell>
          <cell r="K7038">
            <v>167</v>
          </cell>
          <cell r="L7038">
            <v>3.3500000000000001E-4</v>
          </cell>
          <cell r="M7038">
            <v>-19</v>
          </cell>
          <cell r="N7038">
            <v>18</v>
          </cell>
          <cell r="O7038">
            <v>1</v>
          </cell>
          <cell r="P7038">
            <v>0.48899999999999999</v>
          </cell>
          <cell r="Q7038">
            <v>0</v>
          </cell>
          <cell r="R7038">
            <v>0</v>
          </cell>
        </row>
        <row r="7039">
          <cell r="A7039" t="str">
            <v xml:space="preserve">КРЭС-2 </v>
          </cell>
          <cell r="B7039" t="str">
            <v xml:space="preserve">Клиническая 22 кв 49 прис </v>
          </cell>
          <cell r="C7039" t="str">
            <v xml:space="preserve">Жилзаказчик </v>
          </cell>
          <cell r="D7039">
            <v>4.7</v>
          </cell>
          <cell r="E7039">
            <v>17</v>
          </cell>
          <cell r="F7039">
            <v>17</v>
          </cell>
          <cell r="G7039">
            <v>0.42</v>
          </cell>
          <cell r="H7039">
            <v>1.19</v>
          </cell>
          <cell r="I7039">
            <v>4.5999999999999996</v>
          </cell>
          <cell r="J7039" t="str">
            <v xml:space="preserve"> </v>
          </cell>
          <cell r="K7039">
            <v>167</v>
          </cell>
          <cell r="L7039">
            <v>3.3000000000000005E-4</v>
          </cell>
          <cell r="M7039">
            <v>-19</v>
          </cell>
          <cell r="N7039">
            <v>18</v>
          </cell>
          <cell r="O7039">
            <v>1</v>
          </cell>
          <cell r="P7039">
            <v>0.48199999999999998</v>
          </cell>
          <cell r="Q7039">
            <v>0</v>
          </cell>
          <cell r="R7039">
            <v>0</v>
          </cell>
        </row>
        <row r="7040">
          <cell r="A7040" t="str">
            <v xml:space="preserve">КРЭС-2 </v>
          </cell>
          <cell r="B7040" t="str">
            <v xml:space="preserve">Клиническая 22 кв 50 прис </v>
          </cell>
          <cell r="C7040" t="str">
            <v xml:space="preserve">Жилзаказчик </v>
          </cell>
          <cell r="D7040">
            <v>4.8</v>
          </cell>
          <cell r="E7040">
            <v>17</v>
          </cell>
          <cell r="F7040">
            <v>17</v>
          </cell>
          <cell r="G7040">
            <v>0.42</v>
          </cell>
          <cell r="H7040">
            <v>1.19</v>
          </cell>
          <cell r="I7040">
            <v>4.5999999999999996</v>
          </cell>
          <cell r="J7040" t="str">
            <v xml:space="preserve"> </v>
          </cell>
          <cell r="K7040">
            <v>167</v>
          </cell>
          <cell r="L7040">
            <v>3.3500000000000001E-4</v>
          </cell>
          <cell r="M7040">
            <v>-19</v>
          </cell>
          <cell r="N7040">
            <v>18</v>
          </cell>
          <cell r="O7040">
            <v>1</v>
          </cell>
          <cell r="P7040">
            <v>0.48899999999999999</v>
          </cell>
          <cell r="Q7040">
            <v>0</v>
          </cell>
          <cell r="R7040">
            <v>0</v>
          </cell>
        </row>
        <row r="7041">
          <cell r="A7041" t="str">
            <v xml:space="preserve">КРЭС-2 </v>
          </cell>
          <cell r="B7041" t="str">
            <v xml:space="preserve">Клиническая 27 </v>
          </cell>
          <cell r="C7041" t="str">
            <v xml:space="preserve">Жилзаказчик </v>
          </cell>
          <cell r="D7041">
            <v>547.70000000000005</v>
          </cell>
          <cell r="E7041">
            <v>2602</v>
          </cell>
          <cell r="F7041">
            <v>2380.13</v>
          </cell>
          <cell r="G7041">
            <v>0.44</v>
          </cell>
          <cell r="H7041">
            <v>1.19</v>
          </cell>
          <cell r="I7041">
            <v>4.5999999999999996</v>
          </cell>
          <cell r="J7041" t="str">
            <v xml:space="preserve">3 </v>
          </cell>
          <cell r="K7041">
            <v>167</v>
          </cell>
          <cell r="L7041">
            <v>4.8578999999999997E-2</v>
          </cell>
          <cell r="M7041">
            <v>-19</v>
          </cell>
          <cell r="N7041">
            <v>18</v>
          </cell>
          <cell r="O7041">
            <v>1</v>
          </cell>
          <cell r="P7041">
            <v>70.924000000000007</v>
          </cell>
          <cell r="Q7041">
            <v>72.665000000000006</v>
          </cell>
          <cell r="R7041">
            <v>72.665000000000006</v>
          </cell>
        </row>
        <row r="7042">
          <cell r="A7042" t="str">
            <v xml:space="preserve">КРЭС-2 </v>
          </cell>
          <cell r="B7042" t="str">
            <v xml:space="preserve">Клиническая 29 </v>
          </cell>
          <cell r="C7042" t="str">
            <v xml:space="preserve">Жилзаказчик </v>
          </cell>
          <cell r="D7042">
            <v>615.72</v>
          </cell>
          <cell r="E7042">
            <v>2661</v>
          </cell>
          <cell r="F7042">
            <v>2721.8</v>
          </cell>
          <cell r="G7042">
            <v>0.44</v>
          </cell>
          <cell r="H7042">
            <v>1.19</v>
          </cell>
          <cell r="I7042">
            <v>4.5999999999999996</v>
          </cell>
          <cell r="J7042" t="str">
            <v xml:space="preserve">3 </v>
          </cell>
          <cell r="K7042">
            <v>167</v>
          </cell>
          <cell r="L7042">
            <v>5.5174000000000001E-2</v>
          </cell>
          <cell r="M7042">
            <v>-19</v>
          </cell>
          <cell r="N7042">
            <v>18</v>
          </cell>
          <cell r="O7042">
            <v>1</v>
          </cell>
          <cell r="P7042">
            <v>78.667000000000002</v>
          </cell>
          <cell r="Q7042">
            <v>79.337000000000003</v>
          </cell>
          <cell r="R7042">
            <v>79.337000000000003</v>
          </cell>
        </row>
        <row r="7043">
          <cell r="A7043" t="str">
            <v xml:space="preserve">КРЭС-2 </v>
          </cell>
          <cell r="B7043" t="str">
            <v xml:space="preserve">Клиническая 31 </v>
          </cell>
          <cell r="C7043" t="str">
            <v xml:space="preserve">Жилзаказчик </v>
          </cell>
          <cell r="D7043">
            <v>619.52</v>
          </cell>
          <cell r="E7043">
            <v>2661</v>
          </cell>
          <cell r="F7043">
            <v>2721.8</v>
          </cell>
          <cell r="G7043">
            <v>0.44</v>
          </cell>
          <cell r="H7043">
            <v>1.19</v>
          </cell>
          <cell r="I7043">
            <v>4.5999999999999996</v>
          </cell>
          <cell r="J7043" t="str">
            <v xml:space="preserve">3 </v>
          </cell>
          <cell r="K7043">
            <v>167</v>
          </cell>
          <cell r="L7043">
            <v>5.5174000000000001E-2</v>
          </cell>
          <cell r="M7043">
            <v>-19</v>
          </cell>
          <cell r="N7043">
            <v>18</v>
          </cell>
          <cell r="O7043">
            <v>1</v>
          </cell>
          <cell r="P7043">
            <v>78.667000000000002</v>
          </cell>
          <cell r="Q7043">
            <v>79.840999999999994</v>
          </cell>
          <cell r="R7043">
            <v>79.840999999999994</v>
          </cell>
        </row>
        <row r="7044">
          <cell r="A7044" t="str">
            <v xml:space="preserve">КРЭС-2 </v>
          </cell>
          <cell r="B7044" t="str">
            <v xml:space="preserve">Клиническая 7 </v>
          </cell>
          <cell r="C7044" t="str">
            <v xml:space="preserve">Жилзаказчик </v>
          </cell>
          <cell r="D7044">
            <v>550.28000000000009</v>
          </cell>
          <cell r="E7044">
            <v>2334</v>
          </cell>
          <cell r="F7044">
            <v>2371.88</v>
          </cell>
          <cell r="G7044">
            <v>0.52</v>
          </cell>
          <cell r="H7044">
            <v>1.19</v>
          </cell>
          <cell r="I7044">
            <v>4.5999999999999996</v>
          </cell>
          <cell r="J7044" t="str">
            <v xml:space="preserve">2 </v>
          </cell>
          <cell r="K7044">
            <v>167</v>
          </cell>
          <cell r="L7044">
            <v>5.7542999999999997E-2</v>
          </cell>
          <cell r="M7044">
            <v>-19</v>
          </cell>
          <cell r="N7044">
            <v>18</v>
          </cell>
          <cell r="O7044">
            <v>1</v>
          </cell>
          <cell r="P7044">
            <v>82.597999999999999</v>
          </cell>
          <cell r="Q7044">
            <v>71.537000000000006</v>
          </cell>
          <cell r="R7044">
            <v>71.537000000000006</v>
          </cell>
        </row>
        <row r="7045">
          <cell r="A7045" t="str">
            <v xml:space="preserve">КРЭС-2 </v>
          </cell>
          <cell r="B7045" t="str">
            <v xml:space="preserve">Клиническая 8 </v>
          </cell>
          <cell r="C7045" t="str">
            <v xml:space="preserve">Жилзаказчик </v>
          </cell>
          <cell r="D7045">
            <v>681.4</v>
          </cell>
          <cell r="E7045">
            <v>2971</v>
          </cell>
          <cell r="F7045">
            <v>2968.57</v>
          </cell>
          <cell r="G7045">
            <v>0.43</v>
          </cell>
          <cell r="H7045">
            <v>1.19</v>
          </cell>
          <cell r="I7045">
            <v>4.5999999999999996</v>
          </cell>
          <cell r="J7045" t="str">
            <v xml:space="preserve">2 </v>
          </cell>
          <cell r="K7045">
            <v>167</v>
          </cell>
          <cell r="L7045">
            <v>5.8936999999999996E-2</v>
          </cell>
          <cell r="M7045">
            <v>-19</v>
          </cell>
          <cell r="N7045">
            <v>18</v>
          </cell>
          <cell r="O7045">
            <v>1</v>
          </cell>
          <cell r="P7045">
            <v>86.046999999999997</v>
          </cell>
          <cell r="Q7045">
            <v>90.403999999999996</v>
          </cell>
          <cell r="R7045">
            <v>90.403999999999996</v>
          </cell>
        </row>
        <row r="7046">
          <cell r="A7046" t="str">
            <v xml:space="preserve">КРЭС-2 </v>
          </cell>
          <cell r="B7046" t="str">
            <v xml:space="preserve">Клиническая 9 </v>
          </cell>
          <cell r="C7046" t="str">
            <v xml:space="preserve">Жилзаказчик </v>
          </cell>
          <cell r="D7046">
            <v>555.16999999999996</v>
          </cell>
          <cell r="E7046">
            <v>2376</v>
          </cell>
          <cell r="F7046">
            <v>2407</v>
          </cell>
          <cell r="G7046">
            <v>0.52</v>
          </cell>
          <cell r="H7046">
            <v>1.19</v>
          </cell>
          <cell r="I7046">
            <v>4.5999999999999996</v>
          </cell>
          <cell r="J7046" t="str">
            <v xml:space="preserve">2 </v>
          </cell>
          <cell r="K7046">
            <v>167</v>
          </cell>
          <cell r="L7046">
            <v>5.8395000000000002E-2</v>
          </cell>
          <cell r="M7046">
            <v>-19</v>
          </cell>
          <cell r="N7046">
            <v>18</v>
          </cell>
          <cell r="O7046">
            <v>1</v>
          </cell>
          <cell r="P7046">
            <v>84.087999999999994</v>
          </cell>
          <cell r="Q7046">
            <v>72.438999999999993</v>
          </cell>
          <cell r="R7046">
            <v>72.438999999999993</v>
          </cell>
        </row>
        <row r="7047">
          <cell r="A7047" t="str">
            <v xml:space="preserve">КРЭС-2 </v>
          </cell>
          <cell r="B7047" t="str">
            <v xml:space="preserve">Клубная 1 </v>
          </cell>
          <cell r="C7047" t="str">
            <v xml:space="preserve">Жилзаказчик </v>
          </cell>
          <cell r="D7047">
            <v>731.6</v>
          </cell>
          <cell r="E7047">
            <v>3245</v>
          </cell>
          <cell r="F7047">
            <v>3243</v>
          </cell>
          <cell r="G7047">
            <v>0.43</v>
          </cell>
          <cell r="H7047">
            <v>1.19</v>
          </cell>
          <cell r="I7047">
            <v>4.5999999999999996</v>
          </cell>
          <cell r="J7047" t="str">
            <v xml:space="preserve">2 </v>
          </cell>
          <cell r="K7047">
            <v>167</v>
          </cell>
          <cell r="L7047">
            <v>6.3933999999999991E-2</v>
          </cell>
          <cell r="M7047">
            <v>-19</v>
          </cell>
          <cell r="N7047">
            <v>18</v>
          </cell>
          <cell r="O7047">
            <v>1</v>
          </cell>
          <cell r="P7047">
            <v>93.340999999999994</v>
          </cell>
          <cell r="Q7047">
            <v>97.06</v>
          </cell>
          <cell r="R7047">
            <v>97.06</v>
          </cell>
        </row>
        <row r="7048">
          <cell r="A7048" t="str">
            <v xml:space="preserve">КРЭС-2 </v>
          </cell>
          <cell r="B7048" t="str">
            <v xml:space="preserve">Клубная 2 </v>
          </cell>
          <cell r="C7048" t="str">
            <v xml:space="preserve">Жилзаказчик </v>
          </cell>
          <cell r="D7048">
            <v>467.5</v>
          </cell>
          <cell r="E7048">
            <v>1788</v>
          </cell>
          <cell r="F7048">
            <v>1859.06</v>
          </cell>
          <cell r="G7048">
            <v>0.46</v>
          </cell>
          <cell r="H7048">
            <v>1.19</v>
          </cell>
          <cell r="I7048">
            <v>4.5999999999999996</v>
          </cell>
          <cell r="J7048" t="str">
            <v xml:space="preserve">2 </v>
          </cell>
          <cell r="K7048">
            <v>167</v>
          </cell>
          <cell r="L7048">
            <v>3.7532999999999997E-2</v>
          </cell>
          <cell r="M7048">
            <v>-19</v>
          </cell>
          <cell r="N7048">
            <v>18</v>
          </cell>
          <cell r="O7048">
            <v>1</v>
          </cell>
          <cell r="P7048">
            <v>52.643000000000001</v>
          </cell>
          <cell r="Q7048">
            <v>59.597000000000001</v>
          </cell>
          <cell r="R7048">
            <v>59.597000000000001</v>
          </cell>
        </row>
        <row r="7049">
          <cell r="A7049" t="str">
            <v xml:space="preserve">КРЭС-2 </v>
          </cell>
          <cell r="B7049" t="str">
            <v xml:space="preserve">Клубная 3 </v>
          </cell>
          <cell r="C7049" t="str">
            <v xml:space="preserve">Жилзаказчик </v>
          </cell>
          <cell r="D7049">
            <v>416.1</v>
          </cell>
          <cell r="E7049">
            <v>1770</v>
          </cell>
          <cell r="F7049">
            <v>1768</v>
          </cell>
          <cell r="G7049">
            <v>0.46</v>
          </cell>
          <cell r="H7049">
            <v>1.19</v>
          </cell>
          <cell r="I7049">
            <v>4.5999999999999996</v>
          </cell>
          <cell r="J7049" t="str">
            <v xml:space="preserve">2 </v>
          </cell>
          <cell r="K7049">
            <v>167</v>
          </cell>
          <cell r="L7049">
            <v>3.5772999999999999E-2</v>
          </cell>
          <cell r="M7049">
            <v>-19</v>
          </cell>
          <cell r="N7049">
            <v>18</v>
          </cell>
          <cell r="O7049">
            <v>1</v>
          </cell>
          <cell r="P7049">
            <v>52.226999999999997</v>
          </cell>
          <cell r="Q7049">
            <v>55.203000000000003</v>
          </cell>
          <cell r="R7049">
            <v>55.203000000000003</v>
          </cell>
        </row>
        <row r="7050">
          <cell r="A7050" t="str">
            <v xml:space="preserve">КРЭС-2 </v>
          </cell>
          <cell r="B7050" t="str">
            <v xml:space="preserve">Клубная 4 </v>
          </cell>
          <cell r="C7050" t="str">
            <v xml:space="preserve">Жилзаказчик </v>
          </cell>
          <cell r="D7050">
            <v>413.7</v>
          </cell>
          <cell r="E7050">
            <v>1771</v>
          </cell>
          <cell r="F7050">
            <v>1824.1</v>
          </cell>
          <cell r="G7050">
            <v>0.46</v>
          </cell>
          <cell r="H7050">
            <v>1.19</v>
          </cell>
          <cell r="I7050">
            <v>4.5999999999999996</v>
          </cell>
          <cell r="J7050" t="str">
            <v xml:space="preserve">2 </v>
          </cell>
          <cell r="K7050">
            <v>167</v>
          </cell>
          <cell r="L7050">
            <v>3.6885999999999995E-2</v>
          </cell>
          <cell r="M7050">
            <v>-19</v>
          </cell>
          <cell r="N7050">
            <v>18</v>
          </cell>
          <cell r="O7050">
            <v>1</v>
          </cell>
          <cell r="P7050">
            <v>52.256</v>
          </cell>
          <cell r="Q7050">
            <v>52.896999999999998</v>
          </cell>
          <cell r="R7050">
            <v>52.896999999999998</v>
          </cell>
        </row>
        <row r="7051">
          <cell r="A7051" t="str">
            <v xml:space="preserve">КРЭС-2 </v>
          </cell>
          <cell r="B7051" t="str">
            <v xml:space="preserve">Клубная 4/1 </v>
          </cell>
          <cell r="C7051" t="str">
            <v xml:space="preserve">Жилзаказчик </v>
          </cell>
          <cell r="D7051">
            <v>463.4</v>
          </cell>
          <cell r="E7051">
            <v>2036</v>
          </cell>
          <cell r="F7051">
            <v>2034</v>
          </cell>
          <cell r="G7051">
            <v>0.45</v>
          </cell>
          <cell r="H7051">
            <v>1.19</v>
          </cell>
          <cell r="I7051">
            <v>4.5999999999999996</v>
          </cell>
          <cell r="J7051" t="str">
            <v xml:space="preserve">2 </v>
          </cell>
          <cell r="K7051">
            <v>167</v>
          </cell>
          <cell r="L7051">
            <v>4.0346E-2</v>
          </cell>
          <cell r="M7051">
            <v>-19</v>
          </cell>
          <cell r="N7051">
            <v>18</v>
          </cell>
          <cell r="O7051">
            <v>1</v>
          </cell>
          <cell r="P7051">
            <v>58.904000000000003</v>
          </cell>
          <cell r="Q7051">
            <v>61.481999999999999</v>
          </cell>
          <cell r="R7051">
            <v>61.481999999999999</v>
          </cell>
        </row>
        <row r="7052">
          <cell r="A7052" t="str">
            <v xml:space="preserve">КРЭС-2 </v>
          </cell>
          <cell r="B7052" t="str">
            <v xml:space="preserve">Клубная 5 </v>
          </cell>
          <cell r="C7052" t="str">
            <v xml:space="preserve">Жилзаказчик </v>
          </cell>
          <cell r="D7052">
            <v>403.8</v>
          </cell>
          <cell r="E7052">
            <v>1784</v>
          </cell>
          <cell r="F7052">
            <v>1782</v>
          </cell>
          <cell r="G7052">
            <v>0.46</v>
          </cell>
          <cell r="H7052">
            <v>1.19</v>
          </cell>
          <cell r="I7052">
            <v>4.5999999999999996</v>
          </cell>
          <cell r="J7052" t="str">
            <v xml:space="preserve">2 </v>
          </cell>
          <cell r="K7052">
            <v>167</v>
          </cell>
          <cell r="L7052">
            <v>3.5976999999999995E-2</v>
          </cell>
          <cell r="M7052">
            <v>-19</v>
          </cell>
          <cell r="N7052">
            <v>18</v>
          </cell>
          <cell r="O7052">
            <v>1</v>
          </cell>
          <cell r="P7052">
            <v>52.526000000000003</v>
          </cell>
          <cell r="Q7052">
            <v>53.570999999999998</v>
          </cell>
          <cell r="R7052">
            <v>53.570999999999998</v>
          </cell>
        </row>
        <row r="7053">
          <cell r="A7053" t="str">
            <v xml:space="preserve">КРЭС-2 </v>
          </cell>
          <cell r="B7053" t="str">
            <v xml:space="preserve">Клубная 6 </v>
          </cell>
          <cell r="C7053" t="str">
            <v xml:space="preserve">Жилзаказчик </v>
          </cell>
          <cell r="D7053">
            <v>652.20000000000005</v>
          </cell>
          <cell r="E7053">
            <v>3073</v>
          </cell>
          <cell r="F7053">
            <v>3071</v>
          </cell>
          <cell r="G7053">
            <v>0.43</v>
          </cell>
          <cell r="H7053">
            <v>1.19</v>
          </cell>
          <cell r="I7053">
            <v>4.5999999999999996</v>
          </cell>
          <cell r="J7053" t="str">
            <v xml:space="preserve">2 </v>
          </cell>
          <cell r="K7053">
            <v>167</v>
          </cell>
          <cell r="L7053">
            <v>5.8202999999999998E-2</v>
          </cell>
          <cell r="M7053">
            <v>-19</v>
          </cell>
          <cell r="N7053">
            <v>18</v>
          </cell>
          <cell r="O7053">
            <v>1</v>
          </cell>
          <cell r="P7053">
            <v>84.974000000000004</v>
          </cell>
          <cell r="Q7053">
            <v>86.528999999999996</v>
          </cell>
          <cell r="R7053">
            <v>86.528999999999996</v>
          </cell>
        </row>
        <row r="7054">
          <cell r="A7054" t="str">
            <v xml:space="preserve">КРЭС-2 </v>
          </cell>
          <cell r="B7054" t="str">
            <v xml:space="preserve">Клубная 7 </v>
          </cell>
          <cell r="C7054" t="str">
            <v xml:space="preserve">Жилзаказчик </v>
          </cell>
          <cell r="D7054">
            <v>692.2</v>
          </cell>
          <cell r="E7054">
            <v>2906</v>
          </cell>
          <cell r="F7054">
            <v>3001.2</v>
          </cell>
          <cell r="G7054">
            <v>0.43</v>
          </cell>
          <cell r="H7054">
            <v>1.19</v>
          </cell>
          <cell r="I7054">
            <v>4.5999999999999996</v>
          </cell>
          <cell r="J7054" t="str">
            <v xml:space="preserve">2 </v>
          </cell>
          <cell r="K7054">
            <v>167</v>
          </cell>
          <cell r="L7054">
            <v>5.7278000000000003E-2</v>
          </cell>
          <cell r="M7054">
            <v>-19</v>
          </cell>
          <cell r="N7054">
            <v>18</v>
          </cell>
          <cell r="O7054">
            <v>1</v>
          </cell>
          <cell r="P7054">
            <v>80.917000000000002</v>
          </cell>
          <cell r="Q7054">
            <v>88.387</v>
          </cell>
          <cell r="R7054">
            <v>88.387</v>
          </cell>
        </row>
        <row r="7055">
          <cell r="A7055" t="str">
            <v xml:space="preserve">КРЭС-2 </v>
          </cell>
          <cell r="B7055" t="str">
            <v xml:space="preserve">Клубная 8 </v>
          </cell>
          <cell r="C7055" t="str">
            <v xml:space="preserve">Жилзаказчик </v>
          </cell>
          <cell r="D7055">
            <v>1115</v>
          </cell>
          <cell r="E7055">
            <v>4200</v>
          </cell>
          <cell r="F7055">
            <v>4197</v>
          </cell>
          <cell r="G7055">
            <v>0.47</v>
          </cell>
          <cell r="H7055">
            <v>1.19</v>
          </cell>
          <cell r="I7055">
            <v>4.5999999999999996</v>
          </cell>
          <cell r="J7055" t="str">
            <v xml:space="preserve">3 </v>
          </cell>
          <cell r="K7055">
            <v>167</v>
          </cell>
          <cell r="L7055">
            <v>8.6402999999999994E-2</v>
          </cell>
          <cell r="M7055">
            <v>-19</v>
          </cell>
          <cell r="N7055">
            <v>18</v>
          </cell>
          <cell r="O7055">
            <v>1</v>
          </cell>
          <cell r="P7055">
            <v>126.14700000000001</v>
          </cell>
          <cell r="Q7055">
            <v>147.928</v>
          </cell>
          <cell r="R7055">
            <v>147.928</v>
          </cell>
        </row>
        <row r="7056">
          <cell r="A7056" t="str">
            <v xml:space="preserve">КРЭС-2 </v>
          </cell>
          <cell r="B7056" t="str">
            <v xml:space="preserve">Колхозная 63 </v>
          </cell>
          <cell r="C7056" t="str">
            <v xml:space="preserve">Жилзаказчик </v>
          </cell>
          <cell r="D7056">
            <v>3012.9</v>
          </cell>
          <cell r="E7056">
            <v>11697</v>
          </cell>
          <cell r="F7056">
            <v>11692</v>
          </cell>
          <cell r="G7056">
            <v>0.38</v>
          </cell>
          <cell r="H7056">
            <v>1.19</v>
          </cell>
          <cell r="I7056">
            <v>4.5999999999999996</v>
          </cell>
          <cell r="J7056" t="str">
            <v xml:space="preserve">5 </v>
          </cell>
          <cell r="K7056">
            <v>167</v>
          </cell>
          <cell r="L7056">
            <v>0.20446799999999998</v>
          </cell>
          <cell r="M7056">
            <v>-19</v>
          </cell>
          <cell r="N7056">
            <v>18</v>
          </cell>
          <cell r="O7056">
            <v>1</v>
          </cell>
          <cell r="P7056">
            <v>298.51900000000001</v>
          </cell>
          <cell r="Q7056">
            <v>299.79199999999997</v>
          </cell>
          <cell r="R7056">
            <v>299.79199999999997</v>
          </cell>
        </row>
        <row r="7057">
          <cell r="A7057" t="str">
            <v xml:space="preserve">КРЭС-2 </v>
          </cell>
          <cell r="B7057" t="str">
            <v xml:space="preserve">Колхозная 65 </v>
          </cell>
          <cell r="C7057" t="str">
            <v xml:space="preserve">Жилзаказчик </v>
          </cell>
          <cell r="D7057">
            <v>3193.9</v>
          </cell>
          <cell r="E7057">
            <v>13149</v>
          </cell>
          <cell r="F7057">
            <v>13149</v>
          </cell>
          <cell r="G7057">
            <v>0</v>
          </cell>
          <cell r="H7057">
            <v>0</v>
          </cell>
          <cell r="I7057">
            <v>4.5999999999999996</v>
          </cell>
          <cell r="J7057" t="str">
            <v xml:space="preserve">5 </v>
          </cell>
          <cell r="K7057">
            <v>167</v>
          </cell>
          <cell r="L7057">
            <v>0.22243499999999999</v>
          </cell>
          <cell r="M7057">
            <v>-19</v>
          </cell>
          <cell r="N7057">
            <v>18</v>
          </cell>
          <cell r="O7057">
            <v>1</v>
          </cell>
          <cell r="P7057">
            <v>324.74900000000002</v>
          </cell>
          <cell r="Q7057">
            <v>317.803</v>
          </cell>
          <cell r="R7057">
            <v>317.803</v>
          </cell>
        </row>
        <row r="7058">
          <cell r="A7058" t="str">
            <v xml:space="preserve">КРЭС-2 </v>
          </cell>
          <cell r="B7058" t="str">
            <v xml:space="preserve">Колхозная 67 </v>
          </cell>
          <cell r="C7058" t="str">
            <v xml:space="preserve">Жилзаказчик </v>
          </cell>
          <cell r="D7058">
            <v>1813.5</v>
          </cell>
          <cell r="E7058">
            <v>6729</v>
          </cell>
          <cell r="F7058">
            <v>6724</v>
          </cell>
          <cell r="G7058">
            <v>0.42</v>
          </cell>
          <cell r="H7058">
            <v>1.19</v>
          </cell>
          <cell r="I7058">
            <v>4.5999999999999996</v>
          </cell>
          <cell r="J7058" t="str">
            <v xml:space="preserve">5 </v>
          </cell>
          <cell r="K7058">
            <v>167</v>
          </cell>
          <cell r="L7058">
            <v>0.131936</v>
          </cell>
          <cell r="M7058">
            <v>-19</v>
          </cell>
          <cell r="N7058">
            <v>18</v>
          </cell>
          <cell r="O7058">
            <v>1</v>
          </cell>
          <cell r="P7058">
            <v>192.624</v>
          </cell>
          <cell r="Q7058">
            <v>180.44900000000001</v>
          </cell>
          <cell r="R7058">
            <v>180.44900000000001</v>
          </cell>
        </row>
        <row r="7059">
          <cell r="A7059" t="str">
            <v xml:space="preserve">КРЭС-2 </v>
          </cell>
          <cell r="B7059" t="str">
            <v xml:space="preserve">Колхозная 73 </v>
          </cell>
          <cell r="C7059" t="str">
            <v xml:space="preserve">Жилзаказчик </v>
          </cell>
          <cell r="D7059">
            <v>1777.2</v>
          </cell>
          <cell r="E7059">
            <v>7140</v>
          </cell>
          <cell r="F7059">
            <v>6839.01</v>
          </cell>
          <cell r="G7059">
            <v>0.42</v>
          </cell>
          <cell r="H7059">
            <v>1.19</v>
          </cell>
          <cell r="I7059">
            <v>4.5999999999999996</v>
          </cell>
          <cell r="J7059" t="str">
            <v xml:space="preserve">5 </v>
          </cell>
          <cell r="K7059">
            <v>167</v>
          </cell>
          <cell r="L7059">
            <v>0.13292399999999999</v>
          </cell>
          <cell r="M7059">
            <v>-19</v>
          </cell>
          <cell r="N7059">
            <v>18</v>
          </cell>
          <cell r="O7059">
            <v>1</v>
          </cell>
          <cell r="P7059">
            <v>194.066</v>
          </cell>
          <cell r="Q7059">
            <v>176.84</v>
          </cell>
          <cell r="R7059">
            <v>176.84</v>
          </cell>
        </row>
        <row r="7060">
          <cell r="A7060" t="str">
            <v xml:space="preserve">КРЭС-2 </v>
          </cell>
          <cell r="B7060" t="str">
            <v xml:space="preserve">Колхозная 77 </v>
          </cell>
          <cell r="C7060" t="str">
            <v xml:space="preserve">Жилзаказчик </v>
          </cell>
          <cell r="D7060">
            <v>2548.1999999999998</v>
          </cell>
          <cell r="E7060">
            <v>13288</v>
          </cell>
          <cell r="F7060">
            <v>13087.44</v>
          </cell>
          <cell r="G7060">
            <v>0.37</v>
          </cell>
          <cell r="H7060">
            <v>1.19</v>
          </cell>
          <cell r="I7060">
            <v>4.5999999999999996</v>
          </cell>
          <cell r="J7060" t="str">
            <v xml:space="preserve">5 </v>
          </cell>
          <cell r="K7060">
            <v>167</v>
          </cell>
          <cell r="L7060">
            <v>0.22462199999999999</v>
          </cell>
          <cell r="M7060">
            <v>-19</v>
          </cell>
          <cell r="N7060">
            <v>18</v>
          </cell>
          <cell r="O7060">
            <v>1</v>
          </cell>
          <cell r="P7060">
            <v>327.94299999999998</v>
          </cell>
          <cell r="Q7060">
            <v>253.55600000000001</v>
          </cell>
          <cell r="R7060">
            <v>253.55600000000001</v>
          </cell>
        </row>
        <row r="7061">
          <cell r="A7061" t="str">
            <v xml:space="preserve">КРЭС-2 </v>
          </cell>
          <cell r="B7061" t="str">
            <v xml:space="preserve">Колхозная 80 </v>
          </cell>
          <cell r="C7061" t="str">
            <v xml:space="preserve">Жилзаказчик </v>
          </cell>
          <cell r="D7061">
            <v>2591.6999999999998</v>
          </cell>
          <cell r="E7061">
            <v>10171</v>
          </cell>
          <cell r="F7061">
            <v>9995.5300000000007</v>
          </cell>
          <cell r="G7061">
            <v>0.38</v>
          </cell>
          <cell r="H7061">
            <v>1.19</v>
          </cell>
          <cell r="I7061">
            <v>4.5999999999999996</v>
          </cell>
          <cell r="J7061" t="str">
            <v xml:space="preserve">5 </v>
          </cell>
          <cell r="K7061">
            <v>167</v>
          </cell>
          <cell r="L7061">
            <v>0.17433699999999999</v>
          </cell>
          <cell r="M7061">
            <v>-19</v>
          </cell>
          <cell r="N7061">
            <v>18</v>
          </cell>
          <cell r="O7061">
            <v>1</v>
          </cell>
          <cell r="P7061">
            <v>254.52799999999999</v>
          </cell>
          <cell r="Q7061">
            <v>257.88400000000001</v>
          </cell>
          <cell r="R7061">
            <v>257.88400000000001</v>
          </cell>
        </row>
        <row r="7062">
          <cell r="A7062" t="str">
            <v xml:space="preserve">КРЭС-2 </v>
          </cell>
          <cell r="B7062" t="str">
            <v xml:space="preserve">Коммунаров 237 </v>
          </cell>
          <cell r="C7062" t="str">
            <v xml:space="preserve">Жилзаказчик </v>
          </cell>
          <cell r="D7062">
            <v>1807.9</v>
          </cell>
          <cell r="E7062">
            <v>8528</v>
          </cell>
          <cell r="F7062">
            <v>8209.6200000000008</v>
          </cell>
          <cell r="G7062">
            <v>0.41</v>
          </cell>
          <cell r="H7062">
            <v>1.19</v>
          </cell>
          <cell r="I7062">
            <v>4.5999999999999996</v>
          </cell>
          <cell r="J7062" t="str">
            <v xml:space="preserve">3 </v>
          </cell>
          <cell r="K7062">
            <v>167</v>
          </cell>
          <cell r="L7062">
            <v>0.15423199999999998</v>
          </cell>
          <cell r="M7062">
            <v>-19</v>
          </cell>
          <cell r="N7062">
            <v>18</v>
          </cell>
          <cell r="O7062">
            <v>1</v>
          </cell>
          <cell r="P7062">
            <v>225.17599999999999</v>
          </cell>
          <cell r="Q7062">
            <v>239.858</v>
          </cell>
          <cell r="R7062">
            <v>239.858</v>
          </cell>
        </row>
        <row r="7063">
          <cell r="A7063" t="str">
            <v xml:space="preserve">КРЭС-2 </v>
          </cell>
          <cell r="B7063" t="str">
            <v xml:space="preserve">Коммунаров 239 </v>
          </cell>
          <cell r="C7063" t="str">
            <v xml:space="preserve">Жилзаказчик </v>
          </cell>
          <cell r="D7063">
            <v>835.6</v>
          </cell>
          <cell r="E7063">
            <v>3822</v>
          </cell>
          <cell r="F7063">
            <v>3818.66</v>
          </cell>
          <cell r="G7063">
            <v>0</v>
          </cell>
          <cell r="H7063">
            <v>0</v>
          </cell>
          <cell r="I7063">
            <v>4.5999999999999996</v>
          </cell>
          <cell r="J7063" t="str">
            <v xml:space="preserve">3 </v>
          </cell>
          <cell r="K7063">
            <v>167</v>
          </cell>
          <cell r="L7063">
            <v>7.9533999999999994E-2</v>
          </cell>
          <cell r="M7063">
            <v>-19</v>
          </cell>
          <cell r="N7063">
            <v>18</v>
          </cell>
          <cell r="O7063">
            <v>1</v>
          </cell>
          <cell r="P7063">
            <v>116.117</v>
          </cell>
          <cell r="Q7063">
            <v>110.858</v>
          </cell>
          <cell r="R7063">
            <v>110.858</v>
          </cell>
        </row>
        <row r="7064">
          <cell r="A7064" t="str">
            <v xml:space="preserve">КРЭС-2 </v>
          </cell>
          <cell r="B7064" t="str">
            <v xml:space="preserve">Коммунаров 241 </v>
          </cell>
          <cell r="C7064" t="str">
            <v xml:space="preserve">Жилзаказчик </v>
          </cell>
          <cell r="D7064">
            <v>629.29999999999995</v>
          </cell>
          <cell r="E7064">
            <v>2799</v>
          </cell>
          <cell r="F7064">
            <v>2835.67</v>
          </cell>
          <cell r="G7064">
            <v>0.48</v>
          </cell>
          <cell r="H7064">
            <v>1.19</v>
          </cell>
          <cell r="I7064">
            <v>4.5999999999999996</v>
          </cell>
          <cell r="J7064" t="str">
            <v xml:space="preserve">3 </v>
          </cell>
          <cell r="K7064">
            <v>167</v>
          </cell>
          <cell r="L7064">
            <v>5.9755999999999997E-2</v>
          </cell>
          <cell r="M7064">
            <v>-19</v>
          </cell>
          <cell r="N7064">
            <v>18</v>
          </cell>
          <cell r="O7064">
            <v>1</v>
          </cell>
          <cell r="P7064">
            <v>87.242999999999995</v>
          </cell>
          <cell r="Q7064">
            <v>83.489000000000004</v>
          </cell>
          <cell r="R7064">
            <v>83.489000000000004</v>
          </cell>
        </row>
        <row r="7065">
          <cell r="A7065" t="str">
            <v xml:space="preserve">КРЭС-2 </v>
          </cell>
          <cell r="B7065" t="str">
            <v xml:space="preserve">Красная 202 </v>
          </cell>
          <cell r="C7065" t="str">
            <v xml:space="preserve">Жилзаказчик </v>
          </cell>
          <cell r="D7065">
            <v>3281</v>
          </cell>
          <cell r="E7065">
            <v>20067</v>
          </cell>
          <cell r="F7065">
            <v>14216.92</v>
          </cell>
          <cell r="G7065">
            <v>0.28000000000000003</v>
          </cell>
          <cell r="H7065">
            <v>1.19</v>
          </cell>
          <cell r="I7065">
            <v>4.5999999999999996</v>
          </cell>
          <cell r="J7065" t="str">
            <v xml:space="preserve">5 </v>
          </cell>
          <cell r="K7065">
            <v>167</v>
          </cell>
          <cell r="L7065">
            <v>0.18465399999999998</v>
          </cell>
          <cell r="M7065">
            <v>-19</v>
          </cell>
          <cell r="N7065">
            <v>18</v>
          </cell>
          <cell r="O7065">
            <v>1</v>
          </cell>
          <cell r="P7065">
            <v>269.58999999999997</v>
          </cell>
          <cell r="Q7065">
            <v>326.47000000000003</v>
          </cell>
          <cell r="R7065">
            <v>326.47000000000003</v>
          </cell>
        </row>
        <row r="7066">
          <cell r="A7066" t="str">
            <v xml:space="preserve">КРЭС-2 </v>
          </cell>
          <cell r="B7066" t="str">
            <v xml:space="preserve">Красная 202-А </v>
          </cell>
          <cell r="C7066" t="str">
            <v xml:space="preserve">Жилзаказчик </v>
          </cell>
          <cell r="D7066">
            <v>1847.8</v>
          </cell>
          <cell r="E7066">
            <v>4558</v>
          </cell>
          <cell r="F7066">
            <v>7885.5</v>
          </cell>
          <cell r="G7066">
            <v>0.41</v>
          </cell>
          <cell r="H7066">
            <v>1.19</v>
          </cell>
          <cell r="I7066">
            <v>4.5999999999999996</v>
          </cell>
          <cell r="J7066" t="str">
            <v xml:space="preserve">5 </v>
          </cell>
          <cell r="K7066">
            <v>167</v>
          </cell>
          <cell r="L7066">
            <v>0.14960599999999999</v>
          </cell>
          <cell r="M7066">
            <v>-19</v>
          </cell>
          <cell r="N7066">
            <v>18</v>
          </cell>
          <cell r="O7066">
            <v>1</v>
          </cell>
          <cell r="P7066">
            <v>218.422</v>
          </cell>
          <cell r="Q7066">
            <v>183.86</v>
          </cell>
          <cell r="R7066">
            <v>183.86</v>
          </cell>
        </row>
        <row r="7067">
          <cell r="A7067" t="str">
            <v xml:space="preserve">КРЭС-2 </v>
          </cell>
          <cell r="B7067" t="str">
            <v xml:space="preserve">Красная 204 </v>
          </cell>
          <cell r="C7067" t="str">
            <v xml:space="preserve">Жилзаказчик </v>
          </cell>
          <cell r="D7067">
            <v>5989.15</v>
          </cell>
          <cell r="E7067">
            <v>36333</v>
          </cell>
          <cell r="F7067">
            <v>35993.47</v>
          </cell>
          <cell r="G7067">
            <v>0.27</v>
          </cell>
          <cell r="H7067">
            <v>1.19</v>
          </cell>
          <cell r="I7067">
            <v>4.5999999999999996</v>
          </cell>
          <cell r="J7067" t="str">
            <v xml:space="preserve">5 </v>
          </cell>
          <cell r="K7067">
            <v>167</v>
          </cell>
          <cell r="L7067">
            <v>0.45413799999999999</v>
          </cell>
          <cell r="M7067">
            <v>-19</v>
          </cell>
          <cell r="N7067">
            <v>18</v>
          </cell>
          <cell r="O7067">
            <v>1</v>
          </cell>
          <cell r="P7067">
            <v>661.31899999999996</v>
          </cell>
          <cell r="Q7067">
            <v>593.625</v>
          </cell>
          <cell r="R7067">
            <v>593.625</v>
          </cell>
        </row>
        <row r="7068">
          <cell r="A7068" t="str">
            <v xml:space="preserve">КРЭС-2 </v>
          </cell>
          <cell r="B7068" t="str">
            <v xml:space="preserve">Красная 206 ж/д </v>
          </cell>
          <cell r="C7068" t="str">
            <v xml:space="preserve">Жилзаказчик </v>
          </cell>
          <cell r="D7068">
            <v>4681</v>
          </cell>
          <cell r="E7068">
            <v>28354</v>
          </cell>
          <cell r="F7068">
            <v>28002.959999999999</v>
          </cell>
          <cell r="G7068">
            <v>0</v>
          </cell>
          <cell r="H7068">
            <v>0</v>
          </cell>
          <cell r="I7068">
            <v>4.5999999999999996</v>
          </cell>
          <cell r="J7068" t="str">
            <v xml:space="preserve">4 </v>
          </cell>
          <cell r="K7068">
            <v>167</v>
          </cell>
          <cell r="L7068">
            <v>0.46371399999999996</v>
          </cell>
          <cell r="M7068">
            <v>-19</v>
          </cell>
          <cell r="N7068">
            <v>18</v>
          </cell>
          <cell r="O7068">
            <v>1</v>
          </cell>
          <cell r="P7068">
            <v>677.01300000000003</v>
          </cell>
          <cell r="Q7068">
            <v>621.03300000000002</v>
          </cell>
          <cell r="R7068">
            <v>621.03300000000002</v>
          </cell>
        </row>
        <row r="7069">
          <cell r="A7069" t="str">
            <v xml:space="preserve">КРЭС-2 </v>
          </cell>
          <cell r="B7069" t="str">
            <v xml:space="preserve">Крупская 103 </v>
          </cell>
          <cell r="C7069" t="str">
            <v xml:space="preserve">Жилзаказчик </v>
          </cell>
          <cell r="D7069">
            <v>2450.3000000000002</v>
          </cell>
          <cell r="E7069">
            <v>9807</v>
          </cell>
          <cell r="F7069">
            <v>9724.9599999999991</v>
          </cell>
          <cell r="G7069">
            <v>0.39</v>
          </cell>
          <cell r="H7069">
            <v>1.19</v>
          </cell>
          <cell r="I7069">
            <v>4.5999999999999996</v>
          </cell>
          <cell r="J7069" t="str">
            <v xml:space="preserve">5 </v>
          </cell>
          <cell r="K7069">
            <v>167</v>
          </cell>
          <cell r="L7069">
            <v>0.17593299999999998</v>
          </cell>
          <cell r="M7069">
            <v>-19</v>
          </cell>
          <cell r="N7069">
            <v>18</v>
          </cell>
          <cell r="O7069">
            <v>1</v>
          </cell>
          <cell r="P7069">
            <v>256.858</v>
          </cell>
          <cell r="Q7069">
            <v>243.81100000000001</v>
          </cell>
          <cell r="R7069">
            <v>243.81100000000001</v>
          </cell>
        </row>
        <row r="7070">
          <cell r="A7070" t="str">
            <v xml:space="preserve">КРЭС-2 </v>
          </cell>
          <cell r="B7070" t="str">
            <v xml:space="preserve">Крупская 109 </v>
          </cell>
          <cell r="C7070" t="str">
            <v xml:space="preserve">Жилзаказчик </v>
          </cell>
          <cell r="D7070">
            <v>612.5</v>
          </cell>
          <cell r="E7070">
            <v>2703</v>
          </cell>
          <cell r="F7070">
            <v>2700</v>
          </cell>
          <cell r="G7070">
            <v>0.44</v>
          </cell>
          <cell r="H7070">
            <v>1.19</v>
          </cell>
          <cell r="I7070">
            <v>4.5999999999999996</v>
          </cell>
          <cell r="J7070" t="str">
            <v xml:space="preserve">3 </v>
          </cell>
          <cell r="K7070">
            <v>167</v>
          </cell>
          <cell r="L7070">
            <v>5.4606999999999996E-2</v>
          </cell>
          <cell r="M7070">
            <v>-19</v>
          </cell>
          <cell r="N7070">
            <v>18</v>
          </cell>
          <cell r="O7070">
            <v>1</v>
          </cell>
          <cell r="P7070">
            <v>79.724999999999994</v>
          </cell>
          <cell r="Q7070">
            <v>81.260999999999996</v>
          </cell>
          <cell r="R7070">
            <v>81.260999999999996</v>
          </cell>
        </row>
        <row r="7071">
          <cell r="A7071" t="str">
            <v xml:space="preserve">КРЭС-2 </v>
          </cell>
          <cell r="B7071" t="str">
            <v xml:space="preserve">Крупская 111 </v>
          </cell>
          <cell r="C7071" t="str">
            <v xml:space="preserve">Жилзаказчик </v>
          </cell>
          <cell r="D7071">
            <v>586.5</v>
          </cell>
          <cell r="E7071">
            <v>2764</v>
          </cell>
          <cell r="F7071">
            <v>2761</v>
          </cell>
          <cell r="G7071">
            <v>0.43</v>
          </cell>
          <cell r="H7071">
            <v>1.19</v>
          </cell>
          <cell r="I7071">
            <v>4.5999999999999996</v>
          </cell>
          <cell r="J7071" t="str">
            <v xml:space="preserve">3 </v>
          </cell>
          <cell r="K7071">
            <v>167</v>
          </cell>
          <cell r="L7071">
            <v>5.5687E-2</v>
          </cell>
          <cell r="M7071">
            <v>-19</v>
          </cell>
          <cell r="N7071">
            <v>18</v>
          </cell>
          <cell r="O7071">
            <v>1</v>
          </cell>
          <cell r="P7071">
            <v>81.302000000000007</v>
          </cell>
          <cell r="Q7071">
            <v>77.811000000000007</v>
          </cell>
          <cell r="R7071">
            <v>77.811000000000007</v>
          </cell>
        </row>
        <row r="7072">
          <cell r="A7072" t="str">
            <v xml:space="preserve">КРЭС-2 </v>
          </cell>
          <cell r="B7072" t="str">
            <v xml:space="preserve">Крупская 113 </v>
          </cell>
          <cell r="C7072" t="str">
            <v xml:space="preserve">Жилзаказчик </v>
          </cell>
          <cell r="D7072">
            <v>624</v>
          </cell>
          <cell r="E7072">
            <v>2864</v>
          </cell>
          <cell r="F7072">
            <v>2861</v>
          </cell>
          <cell r="G7072">
            <v>0.51</v>
          </cell>
          <cell r="H7072">
            <v>1.19</v>
          </cell>
          <cell r="I7072">
            <v>4.5999999999999996</v>
          </cell>
          <cell r="J7072" t="str">
            <v xml:space="preserve">3 </v>
          </cell>
          <cell r="K7072">
            <v>167</v>
          </cell>
          <cell r="L7072">
            <v>6.7094000000000001E-2</v>
          </cell>
          <cell r="M7072">
            <v>-19</v>
          </cell>
          <cell r="N7072">
            <v>18</v>
          </cell>
          <cell r="O7072">
            <v>1</v>
          </cell>
          <cell r="P7072">
            <v>97.956000000000003</v>
          </cell>
          <cell r="Q7072">
            <v>82.786000000000001</v>
          </cell>
          <cell r="R7072">
            <v>82.786000000000001</v>
          </cell>
        </row>
        <row r="7073">
          <cell r="A7073" t="str">
            <v xml:space="preserve">КРЭС-2 </v>
          </cell>
          <cell r="B7073" t="str">
            <v xml:space="preserve">Курчатова 10 Н </v>
          </cell>
          <cell r="C7073" t="str">
            <v xml:space="preserve">Жилзаказчик </v>
          </cell>
          <cell r="D7073">
            <v>3819.7</v>
          </cell>
          <cell r="E7073">
            <v>5</v>
          </cell>
          <cell r="F7073">
            <v>7003</v>
          </cell>
          <cell r="G7073">
            <v>0.42</v>
          </cell>
          <cell r="H7073">
            <v>1.19</v>
          </cell>
          <cell r="I7073">
            <v>4.5999999999999996</v>
          </cell>
          <cell r="J7073" t="str">
            <v xml:space="preserve">5 </v>
          </cell>
          <cell r="K7073">
            <v>167</v>
          </cell>
          <cell r="L7073">
            <v>0.13642599999999999</v>
          </cell>
          <cell r="M7073">
            <v>-19</v>
          </cell>
          <cell r="N7073">
            <v>18</v>
          </cell>
          <cell r="O7073">
            <v>1</v>
          </cell>
          <cell r="P7073">
            <v>199.179</v>
          </cell>
          <cell r="Q7073">
            <v>380.07400000000001</v>
          </cell>
          <cell r="R7073">
            <v>380.07400000000001</v>
          </cell>
        </row>
        <row r="7074">
          <cell r="A7074" t="str">
            <v xml:space="preserve">КРЭС-2 </v>
          </cell>
          <cell r="B7074" t="str">
            <v xml:space="preserve">Курчатова 10 Н1 </v>
          </cell>
          <cell r="C7074" t="str">
            <v xml:space="preserve">Жилзаказчик </v>
          </cell>
          <cell r="D7074">
            <v>1896.3</v>
          </cell>
          <cell r="E7074">
            <v>7003</v>
          </cell>
          <cell r="F7074">
            <v>7161</v>
          </cell>
          <cell r="G7074">
            <v>0.42</v>
          </cell>
          <cell r="H7074">
            <v>1.19</v>
          </cell>
          <cell r="I7074">
            <v>4.5999999999999996</v>
          </cell>
          <cell r="J7074" t="str">
            <v xml:space="preserve"> </v>
          </cell>
          <cell r="K7074">
            <v>167</v>
          </cell>
          <cell r="L7074">
            <v>0.13885</v>
          </cell>
          <cell r="M7074">
            <v>-19</v>
          </cell>
          <cell r="N7074">
            <v>18</v>
          </cell>
          <cell r="O7074">
            <v>1</v>
          </cell>
          <cell r="P7074">
            <v>202.71799999999999</v>
          </cell>
          <cell r="Q7074">
            <v>0</v>
          </cell>
          <cell r="R7074">
            <v>0</v>
          </cell>
        </row>
        <row r="7075">
          <cell r="A7075" t="str">
            <v xml:space="preserve">КРЭС-2 </v>
          </cell>
          <cell r="B7075" t="str">
            <v xml:space="preserve">Курчатова 14 </v>
          </cell>
          <cell r="C7075" t="str">
            <v xml:space="preserve">Жилзаказчик </v>
          </cell>
          <cell r="D7075">
            <v>3557.9</v>
          </cell>
          <cell r="E7075">
            <v>12209</v>
          </cell>
          <cell r="F7075">
            <v>12204</v>
          </cell>
          <cell r="G7075">
            <v>0.38</v>
          </cell>
          <cell r="H7075">
            <v>1.19</v>
          </cell>
          <cell r="I7075">
            <v>4.5999999999999996</v>
          </cell>
          <cell r="J7075" t="str">
            <v xml:space="preserve">5 </v>
          </cell>
          <cell r="K7075">
            <v>167</v>
          </cell>
          <cell r="L7075">
            <v>0.21396499999999999</v>
          </cell>
          <cell r="M7075">
            <v>-19</v>
          </cell>
          <cell r="N7075">
            <v>18</v>
          </cell>
          <cell r="O7075">
            <v>1</v>
          </cell>
          <cell r="P7075">
            <v>312.38400000000001</v>
          </cell>
          <cell r="Q7075">
            <v>354.02100000000002</v>
          </cell>
          <cell r="R7075">
            <v>354.02100000000002</v>
          </cell>
        </row>
        <row r="7076">
          <cell r="A7076" t="str">
            <v xml:space="preserve">КРЭС-2 </v>
          </cell>
          <cell r="B7076" t="str">
            <v xml:space="preserve">Курчатова 16 </v>
          </cell>
          <cell r="C7076" t="str">
            <v xml:space="preserve">Жилзаказчик </v>
          </cell>
          <cell r="D7076">
            <v>3582.27</v>
          </cell>
          <cell r="E7076">
            <v>12794</v>
          </cell>
          <cell r="F7076">
            <v>12822</v>
          </cell>
          <cell r="G7076">
            <v>0.37</v>
          </cell>
          <cell r="H7076">
            <v>1.19</v>
          </cell>
          <cell r="I7076">
            <v>4.5999999999999996</v>
          </cell>
          <cell r="J7076" t="str">
            <v xml:space="preserve">5 </v>
          </cell>
          <cell r="K7076">
            <v>167</v>
          </cell>
          <cell r="L7076">
            <v>0.22125499999999998</v>
          </cell>
          <cell r="M7076">
            <v>-19</v>
          </cell>
          <cell r="N7076">
            <v>18</v>
          </cell>
          <cell r="O7076">
            <v>1</v>
          </cell>
          <cell r="P7076">
            <v>322.19600000000003</v>
          </cell>
          <cell r="Q7076">
            <v>355.536</v>
          </cell>
          <cell r="R7076">
            <v>355.536</v>
          </cell>
        </row>
        <row r="7077">
          <cell r="A7077" t="str">
            <v xml:space="preserve">КРЭС-2 </v>
          </cell>
          <cell r="B7077" t="str">
            <v xml:space="preserve">Курчатова 2 </v>
          </cell>
          <cell r="C7077" t="str">
            <v xml:space="preserve">Жилзаказчик </v>
          </cell>
          <cell r="D7077">
            <v>1457.6</v>
          </cell>
          <cell r="E7077">
            <v>5645</v>
          </cell>
          <cell r="F7077">
            <v>5752.22</v>
          </cell>
          <cell r="G7077">
            <v>0</v>
          </cell>
          <cell r="H7077">
            <v>0</v>
          </cell>
          <cell r="I7077">
            <v>4.5999999999999996</v>
          </cell>
          <cell r="J7077" t="str">
            <v xml:space="preserve">5 </v>
          </cell>
          <cell r="K7077">
            <v>167</v>
          </cell>
          <cell r="L7077">
            <v>0.111</v>
          </cell>
          <cell r="M7077">
            <v>-19</v>
          </cell>
          <cell r="N7077">
            <v>18</v>
          </cell>
          <cell r="O7077">
            <v>1</v>
          </cell>
          <cell r="P7077">
            <v>162.05799999999999</v>
          </cell>
          <cell r="Q7077">
            <v>145.03700000000001</v>
          </cell>
          <cell r="R7077">
            <v>145.03700000000001</v>
          </cell>
        </row>
        <row r="7078">
          <cell r="A7078" t="str">
            <v xml:space="preserve">КРЭС-2 </v>
          </cell>
          <cell r="B7078" t="str">
            <v xml:space="preserve">Курчатова 4 </v>
          </cell>
          <cell r="C7078" t="str">
            <v xml:space="preserve">Жилзаказчик </v>
          </cell>
          <cell r="D7078">
            <v>3274</v>
          </cell>
          <cell r="E7078">
            <v>12417</v>
          </cell>
          <cell r="F7078">
            <v>12412</v>
          </cell>
          <cell r="G7078">
            <v>0.38</v>
          </cell>
          <cell r="H7078">
            <v>1.19</v>
          </cell>
          <cell r="I7078">
            <v>4.5999999999999996</v>
          </cell>
          <cell r="J7078" t="str">
            <v xml:space="preserve">5 </v>
          </cell>
          <cell r="K7078">
            <v>167</v>
          </cell>
          <cell r="L7078">
            <v>0.21648399999999998</v>
          </cell>
          <cell r="M7078">
            <v>-19</v>
          </cell>
          <cell r="N7078">
            <v>18</v>
          </cell>
          <cell r="O7078">
            <v>1</v>
          </cell>
          <cell r="P7078">
            <v>316.06200000000001</v>
          </cell>
          <cell r="Q7078">
            <v>325.77300000000002</v>
          </cell>
          <cell r="R7078">
            <v>325.77300000000002</v>
          </cell>
        </row>
        <row r="7079">
          <cell r="A7079" t="str">
            <v xml:space="preserve">КРЭС-2 </v>
          </cell>
          <cell r="B7079" t="str">
            <v xml:space="preserve">Курчатова 6 </v>
          </cell>
          <cell r="C7079" t="str">
            <v xml:space="preserve">Жилзаказчик </v>
          </cell>
          <cell r="D7079">
            <v>3049</v>
          </cell>
          <cell r="E7079">
            <v>11930</v>
          </cell>
          <cell r="F7079">
            <v>11473.35</v>
          </cell>
          <cell r="G7079">
            <v>0</v>
          </cell>
          <cell r="H7079">
            <v>0</v>
          </cell>
          <cell r="I7079">
            <v>4.5999999999999996</v>
          </cell>
          <cell r="J7079" t="str">
            <v xml:space="preserve">5 </v>
          </cell>
          <cell r="K7079">
            <v>167</v>
          </cell>
          <cell r="L7079">
            <v>0.202241</v>
          </cell>
          <cell r="M7079">
            <v>-19</v>
          </cell>
          <cell r="N7079">
            <v>18</v>
          </cell>
          <cell r="O7079">
            <v>1</v>
          </cell>
          <cell r="P7079">
            <v>295.26799999999997</v>
          </cell>
          <cell r="Q7079">
            <v>303.38499999999999</v>
          </cell>
          <cell r="R7079">
            <v>303.38499999999999</v>
          </cell>
        </row>
        <row r="7080">
          <cell r="A7080" t="str">
            <v xml:space="preserve">КРЭС-2 </v>
          </cell>
          <cell r="B7080" t="str">
            <v xml:space="preserve">Механическая 10 </v>
          </cell>
          <cell r="C7080" t="str">
            <v xml:space="preserve">Жилзаказчик </v>
          </cell>
          <cell r="D7080">
            <v>1085</v>
          </cell>
          <cell r="E7080">
            <v>5418</v>
          </cell>
          <cell r="F7080">
            <v>5416</v>
          </cell>
          <cell r="G7080">
            <v>0.38</v>
          </cell>
          <cell r="H7080">
            <v>1.19</v>
          </cell>
          <cell r="I7080">
            <v>4.5999999999999996</v>
          </cell>
          <cell r="J7080" t="str">
            <v xml:space="preserve">2 </v>
          </cell>
          <cell r="K7080">
            <v>167</v>
          </cell>
          <cell r="L7080">
            <v>9.4462999999999991E-2</v>
          </cell>
          <cell r="M7080">
            <v>-19</v>
          </cell>
          <cell r="N7080">
            <v>18</v>
          </cell>
          <cell r="O7080">
            <v>1</v>
          </cell>
          <cell r="P7080">
            <v>137.91399999999999</v>
          </cell>
          <cell r="Q7080">
            <v>143.94800000000001</v>
          </cell>
          <cell r="R7080">
            <v>143.94800000000001</v>
          </cell>
        </row>
        <row r="7081">
          <cell r="A7081" t="str">
            <v xml:space="preserve">КРЭС-2 </v>
          </cell>
          <cell r="B7081" t="str">
            <v xml:space="preserve">Механическая 10/1 </v>
          </cell>
          <cell r="C7081" t="str">
            <v xml:space="preserve">Жилзаказчик </v>
          </cell>
          <cell r="D7081">
            <v>377</v>
          </cell>
          <cell r="E7081">
            <v>1798</v>
          </cell>
          <cell r="F7081">
            <v>1796</v>
          </cell>
          <cell r="G7081">
            <v>0.46</v>
          </cell>
          <cell r="H7081">
            <v>1.19</v>
          </cell>
          <cell r="I7081">
            <v>4.5999999999999996</v>
          </cell>
          <cell r="J7081" t="str">
            <v xml:space="preserve">2 </v>
          </cell>
          <cell r="K7081">
            <v>167</v>
          </cell>
          <cell r="L7081">
            <v>3.8072999999999996E-2</v>
          </cell>
          <cell r="M7081">
            <v>-19</v>
          </cell>
          <cell r="N7081">
            <v>18</v>
          </cell>
          <cell r="O7081">
            <v>1</v>
          </cell>
          <cell r="P7081">
            <v>55.585999999999999</v>
          </cell>
          <cell r="Q7081">
            <v>50.017000000000003</v>
          </cell>
          <cell r="R7081">
            <v>50.017000000000003</v>
          </cell>
        </row>
        <row r="7082">
          <cell r="A7082" t="str">
            <v xml:space="preserve">КРЭС-2 </v>
          </cell>
          <cell r="B7082" t="str">
            <v xml:space="preserve">Механическая 11 </v>
          </cell>
          <cell r="C7082" t="str">
            <v xml:space="preserve">Жилзаказчик </v>
          </cell>
          <cell r="D7082">
            <v>320.3</v>
          </cell>
          <cell r="E7082">
            <v>1010</v>
          </cell>
          <cell r="F7082">
            <v>1008</v>
          </cell>
          <cell r="G7082">
            <v>0.51</v>
          </cell>
          <cell r="H7082">
            <v>1.19</v>
          </cell>
          <cell r="I7082">
            <v>4.5999999999999996</v>
          </cell>
          <cell r="J7082" t="str">
            <v xml:space="preserve">2 </v>
          </cell>
          <cell r="K7082">
            <v>167</v>
          </cell>
          <cell r="L7082">
            <v>2.3800000000000002E-2</v>
          </cell>
          <cell r="M7082">
            <v>-19</v>
          </cell>
          <cell r="N7082">
            <v>18</v>
          </cell>
          <cell r="O7082">
            <v>1</v>
          </cell>
          <cell r="P7082">
            <v>34.747999999999998</v>
          </cell>
          <cell r="Q7082">
            <v>42.494</v>
          </cell>
          <cell r="R7082">
            <v>42.494</v>
          </cell>
        </row>
        <row r="7083">
          <cell r="A7083" t="str">
            <v xml:space="preserve">КРЭС-2 </v>
          </cell>
          <cell r="B7083" t="str">
            <v xml:space="preserve">Механическая 12 </v>
          </cell>
          <cell r="C7083" t="str">
            <v xml:space="preserve">Жилзаказчик </v>
          </cell>
          <cell r="D7083">
            <v>638.79999999999995</v>
          </cell>
          <cell r="E7083">
            <v>2896</v>
          </cell>
          <cell r="F7083">
            <v>2894</v>
          </cell>
          <cell r="G7083">
            <v>0.43</v>
          </cell>
          <cell r="H7083">
            <v>1.19</v>
          </cell>
          <cell r="I7083">
            <v>4.5999999999999996</v>
          </cell>
          <cell r="J7083" t="str">
            <v xml:space="preserve">2 </v>
          </cell>
          <cell r="K7083">
            <v>167</v>
          </cell>
          <cell r="L7083">
            <v>5.7992999999999996E-2</v>
          </cell>
          <cell r="M7083">
            <v>-19</v>
          </cell>
          <cell r="N7083">
            <v>18</v>
          </cell>
          <cell r="O7083">
            <v>1</v>
          </cell>
          <cell r="P7083">
            <v>84.668000000000006</v>
          </cell>
          <cell r="Q7083">
            <v>84.748999999999995</v>
          </cell>
          <cell r="R7083">
            <v>84.748999999999995</v>
          </cell>
        </row>
        <row r="7084">
          <cell r="A7084" t="str">
            <v xml:space="preserve">КРЭС-2 </v>
          </cell>
          <cell r="B7084" t="str">
            <v xml:space="preserve">Механическая 13 </v>
          </cell>
          <cell r="C7084" t="str">
            <v xml:space="preserve">Жилзаказчик </v>
          </cell>
          <cell r="D7084">
            <v>225.1</v>
          </cell>
          <cell r="E7084">
            <v>1008</v>
          </cell>
          <cell r="F7084">
            <v>1006</v>
          </cell>
          <cell r="G7084">
            <v>0.51</v>
          </cell>
          <cell r="H7084">
            <v>1.19</v>
          </cell>
          <cell r="I7084">
            <v>4.5999999999999996</v>
          </cell>
          <cell r="J7084" t="str">
            <v xml:space="preserve">2 </v>
          </cell>
          <cell r="K7084">
            <v>167</v>
          </cell>
          <cell r="L7084">
            <v>2.3767E-2</v>
          </cell>
          <cell r="M7084">
            <v>-19</v>
          </cell>
          <cell r="N7084">
            <v>18</v>
          </cell>
          <cell r="O7084">
            <v>1</v>
          </cell>
          <cell r="P7084">
            <v>34.700000000000003</v>
          </cell>
          <cell r="Q7084">
            <v>29.861999999999998</v>
          </cell>
          <cell r="R7084">
            <v>29.861999999999998</v>
          </cell>
        </row>
        <row r="7085">
          <cell r="A7085" t="str">
            <v xml:space="preserve">КРЭС-2 </v>
          </cell>
          <cell r="B7085" t="str">
            <v xml:space="preserve">Механическая 14 </v>
          </cell>
          <cell r="C7085" t="str">
            <v xml:space="preserve">Жилзаказчик </v>
          </cell>
          <cell r="D7085">
            <v>643</v>
          </cell>
          <cell r="E7085">
            <v>2752</v>
          </cell>
          <cell r="F7085">
            <v>2750</v>
          </cell>
          <cell r="G7085">
            <v>0.44</v>
          </cell>
          <cell r="H7085">
            <v>1.19</v>
          </cell>
          <cell r="I7085">
            <v>4.5999999999999996</v>
          </cell>
          <cell r="J7085" t="str">
            <v xml:space="preserve">2 </v>
          </cell>
          <cell r="K7085">
            <v>167</v>
          </cell>
          <cell r="L7085">
            <v>5.5490000000000005E-2</v>
          </cell>
          <cell r="M7085">
            <v>-19</v>
          </cell>
          <cell r="N7085">
            <v>18</v>
          </cell>
          <cell r="O7085">
            <v>1</v>
          </cell>
          <cell r="P7085">
            <v>81.015000000000001</v>
          </cell>
          <cell r="Q7085">
            <v>85.307000000000002</v>
          </cell>
          <cell r="R7085">
            <v>85.307000000000002</v>
          </cell>
        </row>
        <row r="7086">
          <cell r="A7086" t="str">
            <v xml:space="preserve">КРЭС-2 </v>
          </cell>
          <cell r="B7086" t="str">
            <v xml:space="preserve">Механическая 15 </v>
          </cell>
          <cell r="C7086" t="str">
            <v xml:space="preserve">Жилзаказчик </v>
          </cell>
          <cell r="D7086">
            <v>293.04000000000002</v>
          </cell>
          <cell r="E7086">
            <v>1011</v>
          </cell>
          <cell r="F7086">
            <v>1066.75</v>
          </cell>
          <cell r="G7086">
            <v>0.51</v>
          </cell>
          <cell r="H7086">
            <v>1.19</v>
          </cell>
          <cell r="I7086">
            <v>4.5999999999999996</v>
          </cell>
          <cell r="J7086" t="str">
            <v xml:space="preserve">2 </v>
          </cell>
          <cell r="K7086">
            <v>167</v>
          </cell>
          <cell r="L7086">
            <v>2.5187000000000001E-2</v>
          </cell>
          <cell r="M7086">
            <v>-19</v>
          </cell>
          <cell r="N7086">
            <v>18</v>
          </cell>
          <cell r="O7086">
            <v>1</v>
          </cell>
          <cell r="P7086">
            <v>34.780999999999999</v>
          </cell>
          <cell r="Q7086">
            <v>36.75</v>
          </cell>
          <cell r="R7086">
            <v>36.75</v>
          </cell>
        </row>
        <row r="7087">
          <cell r="A7087" t="str">
            <v xml:space="preserve">КРЭС-2 </v>
          </cell>
          <cell r="B7087" t="str">
            <v xml:space="preserve">Механическая 17 </v>
          </cell>
          <cell r="C7087" t="str">
            <v xml:space="preserve">Жилзаказчик </v>
          </cell>
          <cell r="D7087">
            <v>373.86</v>
          </cell>
          <cell r="E7087">
            <v>954</v>
          </cell>
          <cell r="F7087">
            <v>1627.8</v>
          </cell>
          <cell r="G7087">
            <v>0.51</v>
          </cell>
          <cell r="H7087">
            <v>1.19</v>
          </cell>
          <cell r="I7087">
            <v>4.5999999999999996</v>
          </cell>
          <cell r="J7087" t="str">
            <v xml:space="preserve">2 </v>
          </cell>
          <cell r="K7087">
            <v>167</v>
          </cell>
          <cell r="L7087">
            <v>3.8871999999999997E-2</v>
          </cell>
          <cell r="M7087">
            <v>-19</v>
          </cell>
          <cell r="N7087">
            <v>18</v>
          </cell>
          <cell r="O7087">
            <v>1</v>
          </cell>
          <cell r="P7087">
            <v>33.192</v>
          </cell>
          <cell r="Q7087">
            <v>26.23</v>
          </cell>
          <cell r="R7087">
            <v>26.23</v>
          </cell>
        </row>
        <row r="7088">
          <cell r="A7088" t="str">
            <v xml:space="preserve">КРЭС-2 </v>
          </cell>
          <cell r="B7088" t="str">
            <v xml:space="preserve">Механическая 21 </v>
          </cell>
          <cell r="C7088" t="str">
            <v xml:space="preserve">Жилзаказчик </v>
          </cell>
          <cell r="D7088">
            <v>371.07</v>
          </cell>
          <cell r="E7088">
            <v>997</v>
          </cell>
          <cell r="F7088">
            <v>1454.25</v>
          </cell>
          <cell r="G7088">
            <v>0.51</v>
          </cell>
          <cell r="H7088">
            <v>1.19</v>
          </cell>
          <cell r="I7088">
            <v>4.5999999999999996</v>
          </cell>
          <cell r="J7088" t="str">
            <v xml:space="preserve">2 </v>
          </cell>
          <cell r="K7088">
            <v>167</v>
          </cell>
          <cell r="L7088">
            <v>3.4471000000000002E-2</v>
          </cell>
          <cell r="M7088">
            <v>-19</v>
          </cell>
          <cell r="N7088">
            <v>18</v>
          </cell>
          <cell r="O7088">
            <v>1</v>
          </cell>
          <cell r="P7088">
            <v>34.433999999999997</v>
          </cell>
          <cell r="Q7088">
            <v>32.305999999999997</v>
          </cell>
          <cell r="R7088">
            <v>32.305999999999997</v>
          </cell>
        </row>
        <row r="7089">
          <cell r="A7089" t="str">
            <v xml:space="preserve">КРЭС-2 </v>
          </cell>
          <cell r="B7089" t="str">
            <v xml:space="preserve">Механическая 23 </v>
          </cell>
          <cell r="C7089" t="str">
            <v xml:space="preserve">Жилзаказчик </v>
          </cell>
          <cell r="D7089">
            <v>294.40999999999997</v>
          </cell>
          <cell r="E7089">
            <v>986</v>
          </cell>
          <cell r="F7089">
            <v>1136.8599999999999</v>
          </cell>
          <cell r="G7089">
            <v>0.51</v>
          </cell>
          <cell r="H7089">
            <v>1.19</v>
          </cell>
          <cell r="I7089">
            <v>4.5999999999999996</v>
          </cell>
          <cell r="J7089" t="str">
            <v xml:space="preserve">2 </v>
          </cell>
          <cell r="K7089">
            <v>167</v>
          </cell>
          <cell r="L7089">
            <v>2.7000999999999997E-2</v>
          </cell>
          <cell r="M7089">
            <v>-19</v>
          </cell>
          <cell r="N7089">
            <v>18</v>
          </cell>
          <cell r="O7089">
            <v>1</v>
          </cell>
          <cell r="P7089">
            <v>34.119999999999997</v>
          </cell>
          <cell r="Q7089">
            <v>33.991999999999997</v>
          </cell>
          <cell r="R7089">
            <v>33.991999999999997</v>
          </cell>
        </row>
        <row r="7090">
          <cell r="A7090" t="str">
            <v xml:space="preserve">КРЭС-2 </v>
          </cell>
          <cell r="B7090" t="str">
            <v xml:space="preserve">Механическая 27 </v>
          </cell>
          <cell r="C7090" t="str">
            <v xml:space="preserve">Жилзаказчик </v>
          </cell>
          <cell r="D7090">
            <v>535.29999999999995</v>
          </cell>
          <cell r="E7090">
            <v>2530</v>
          </cell>
          <cell r="F7090">
            <v>2528</v>
          </cell>
          <cell r="G7090">
            <v>0.44</v>
          </cell>
          <cell r="H7090">
            <v>1.19</v>
          </cell>
          <cell r="I7090">
            <v>4.5999999999999996</v>
          </cell>
          <cell r="J7090" t="str">
            <v xml:space="preserve">2 </v>
          </cell>
          <cell r="K7090">
            <v>167</v>
          </cell>
          <cell r="L7090">
            <v>5.1480000000000005E-2</v>
          </cell>
          <cell r="M7090">
            <v>-19</v>
          </cell>
          <cell r="N7090">
            <v>18</v>
          </cell>
          <cell r="O7090">
            <v>1</v>
          </cell>
          <cell r="P7090">
            <v>75.16</v>
          </cell>
          <cell r="Q7090">
            <v>71.018000000000001</v>
          </cell>
          <cell r="R7090">
            <v>71.018000000000001</v>
          </cell>
        </row>
        <row r="7091">
          <cell r="A7091" t="str">
            <v xml:space="preserve">КРЭС-2 </v>
          </cell>
          <cell r="B7091" t="str">
            <v xml:space="preserve">Механическая 29 </v>
          </cell>
          <cell r="C7091" t="str">
            <v xml:space="preserve">Жилзаказчик </v>
          </cell>
          <cell r="D7091">
            <v>595.41</v>
          </cell>
          <cell r="E7091">
            <v>2315</v>
          </cell>
          <cell r="F7091">
            <v>2415.14</v>
          </cell>
          <cell r="G7091">
            <v>0.44</v>
          </cell>
          <cell r="H7091">
            <v>1.19</v>
          </cell>
          <cell r="I7091">
            <v>4.5999999999999996</v>
          </cell>
          <cell r="J7091" t="str">
            <v xml:space="preserve">2 </v>
          </cell>
          <cell r="K7091">
            <v>167</v>
          </cell>
          <cell r="L7091">
            <v>4.9723000000000003E-2</v>
          </cell>
          <cell r="M7091">
            <v>-19</v>
          </cell>
          <cell r="N7091">
            <v>18</v>
          </cell>
          <cell r="O7091">
            <v>1</v>
          </cell>
          <cell r="P7091">
            <v>69.55</v>
          </cell>
          <cell r="Q7091">
            <v>75.263000000000005</v>
          </cell>
          <cell r="R7091">
            <v>75.263000000000005</v>
          </cell>
        </row>
        <row r="7092">
          <cell r="A7092" t="str">
            <v xml:space="preserve">КРЭС-2 </v>
          </cell>
          <cell r="B7092" t="str">
            <v xml:space="preserve">Механическая 29/1 </v>
          </cell>
          <cell r="C7092" t="str">
            <v xml:space="preserve">Жилзаказчик </v>
          </cell>
          <cell r="D7092">
            <v>660.28</v>
          </cell>
          <cell r="E7092">
            <v>2343</v>
          </cell>
          <cell r="F7092">
            <v>2386.65</v>
          </cell>
          <cell r="G7092">
            <v>0.52</v>
          </cell>
          <cell r="H7092">
            <v>1.19</v>
          </cell>
          <cell r="I7092">
            <v>4.5999999999999996</v>
          </cell>
          <cell r="J7092" t="str">
            <v xml:space="preserve">2 </v>
          </cell>
          <cell r="K7092">
            <v>167</v>
          </cell>
          <cell r="L7092">
            <v>5.79E-2</v>
          </cell>
          <cell r="M7092">
            <v>-19</v>
          </cell>
          <cell r="N7092">
            <v>18</v>
          </cell>
          <cell r="O7092">
            <v>1</v>
          </cell>
          <cell r="P7092">
            <v>82.917000000000002</v>
          </cell>
          <cell r="Q7092">
            <v>85.915999999999997</v>
          </cell>
          <cell r="R7092">
            <v>85.915999999999997</v>
          </cell>
        </row>
        <row r="7093">
          <cell r="A7093" t="str">
            <v xml:space="preserve">КРЭС-2 </v>
          </cell>
          <cell r="B7093" t="str">
            <v xml:space="preserve">Механическая 31 </v>
          </cell>
          <cell r="C7093" t="str">
            <v xml:space="preserve">Жилзаказчик </v>
          </cell>
          <cell r="D7093">
            <v>2579.8000000000002</v>
          </cell>
          <cell r="E7093">
            <v>10174</v>
          </cell>
          <cell r="F7093">
            <v>10169</v>
          </cell>
          <cell r="G7093">
            <v>0.39</v>
          </cell>
          <cell r="H7093">
            <v>1.19</v>
          </cell>
          <cell r="I7093">
            <v>4.5999999999999996</v>
          </cell>
          <cell r="J7093" t="str">
            <v xml:space="preserve">5 </v>
          </cell>
          <cell r="K7093">
            <v>167</v>
          </cell>
          <cell r="L7093">
            <v>0.18302299999999999</v>
          </cell>
          <cell r="M7093">
            <v>-19</v>
          </cell>
          <cell r="N7093">
            <v>18</v>
          </cell>
          <cell r="O7093">
            <v>1</v>
          </cell>
          <cell r="P7093">
            <v>267.209</v>
          </cell>
          <cell r="Q7093">
            <v>256.697</v>
          </cell>
          <cell r="R7093">
            <v>256.697</v>
          </cell>
        </row>
        <row r="7094">
          <cell r="A7094" t="str">
            <v xml:space="preserve">КРЭС-2 </v>
          </cell>
          <cell r="B7094" t="str">
            <v xml:space="preserve">Механическая 31а общ. </v>
          </cell>
          <cell r="C7094" t="str">
            <v xml:space="preserve">Жилзаказчик </v>
          </cell>
          <cell r="D7094">
            <v>2440.5700000000002</v>
          </cell>
          <cell r="E7094">
            <v>11073</v>
          </cell>
          <cell r="F7094">
            <v>10192.75</v>
          </cell>
          <cell r="G7094">
            <v>0</v>
          </cell>
          <cell r="H7094">
            <v>0</v>
          </cell>
          <cell r="I7094">
            <v>4.5999999999999996</v>
          </cell>
          <cell r="J7094" t="str">
            <v xml:space="preserve">5 </v>
          </cell>
          <cell r="K7094">
            <v>167</v>
          </cell>
          <cell r="L7094">
            <v>0.19539599999999999</v>
          </cell>
          <cell r="M7094">
            <v>-19</v>
          </cell>
          <cell r="N7094">
            <v>18</v>
          </cell>
          <cell r="O7094">
            <v>1</v>
          </cell>
          <cell r="P7094">
            <v>284.83600000000001</v>
          </cell>
          <cell r="Q7094">
            <v>242.279</v>
          </cell>
          <cell r="R7094">
            <v>242.279</v>
          </cell>
        </row>
        <row r="7095">
          <cell r="A7095" t="str">
            <v xml:space="preserve">КРЭС-2 </v>
          </cell>
          <cell r="B7095" t="str">
            <v xml:space="preserve">Механическая 4 </v>
          </cell>
          <cell r="C7095" t="str">
            <v xml:space="preserve">Жилзаказчик </v>
          </cell>
          <cell r="D7095">
            <v>1064.3</v>
          </cell>
          <cell r="E7095">
            <v>5452</v>
          </cell>
          <cell r="F7095">
            <v>5450</v>
          </cell>
          <cell r="G7095">
            <v>0.38</v>
          </cell>
          <cell r="H7095">
            <v>1.19</v>
          </cell>
          <cell r="I7095">
            <v>4.5999999999999996</v>
          </cell>
          <cell r="J7095" t="str">
            <v xml:space="preserve">2 </v>
          </cell>
          <cell r="K7095">
            <v>167</v>
          </cell>
          <cell r="L7095">
            <v>9.5056000000000002E-2</v>
          </cell>
          <cell r="M7095">
            <v>-19</v>
          </cell>
          <cell r="N7095">
            <v>18</v>
          </cell>
          <cell r="O7095">
            <v>1</v>
          </cell>
          <cell r="P7095">
            <v>138.78</v>
          </cell>
          <cell r="Q7095">
            <v>141.20099999999999</v>
          </cell>
          <cell r="R7095">
            <v>141.20099999999999</v>
          </cell>
        </row>
        <row r="7096">
          <cell r="A7096" t="str">
            <v xml:space="preserve">КРЭС-2 </v>
          </cell>
          <cell r="B7096" t="str">
            <v xml:space="preserve">Механическая 5 </v>
          </cell>
          <cell r="C7096" t="str">
            <v xml:space="preserve">Жилзаказчик </v>
          </cell>
          <cell r="D7096">
            <v>217.4</v>
          </cell>
          <cell r="E7096">
            <v>1264</v>
          </cell>
          <cell r="F7096">
            <v>1262</v>
          </cell>
          <cell r="G7096">
            <v>0.48</v>
          </cell>
          <cell r="H7096">
            <v>1.19</v>
          </cell>
          <cell r="I7096">
            <v>4.5999999999999996</v>
          </cell>
          <cell r="J7096" t="str">
            <v xml:space="preserve">2 </v>
          </cell>
          <cell r="K7096">
            <v>167</v>
          </cell>
          <cell r="L7096">
            <v>2.8332999999999997E-2</v>
          </cell>
          <cell r="M7096">
            <v>-19</v>
          </cell>
          <cell r="N7096">
            <v>18</v>
          </cell>
          <cell r="O7096">
            <v>1</v>
          </cell>
          <cell r="P7096">
            <v>41.363999999999997</v>
          </cell>
          <cell r="Q7096">
            <v>28.844999999999999</v>
          </cell>
          <cell r="R7096">
            <v>28.844999999999999</v>
          </cell>
        </row>
        <row r="7097">
          <cell r="A7097" t="str">
            <v xml:space="preserve">КРЭС-2 </v>
          </cell>
          <cell r="B7097" t="str">
            <v xml:space="preserve">Механическая 6 </v>
          </cell>
          <cell r="C7097" t="str">
            <v xml:space="preserve">Жилзаказчик </v>
          </cell>
          <cell r="D7097">
            <v>1171.29</v>
          </cell>
          <cell r="E7097">
            <v>5292</v>
          </cell>
          <cell r="F7097">
            <v>5429.14</v>
          </cell>
          <cell r="G7097">
            <v>0.38</v>
          </cell>
          <cell r="H7097">
            <v>1.19</v>
          </cell>
          <cell r="I7097">
            <v>4.5999999999999996</v>
          </cell>
          <cell r="J7097" t="str">
            <v xml:space="preserve">2 </v>
          </cell>
          <cell r="K7097">
            <v>167</v>
          </cell>
          <cell r="L7097">
            <v>9.4944000000000001E-2</v>
          </cell>
          <cell r="M7097">
            <v>-19</v>
          </cell>
          <cell r="N7097">
            <v>18</v>
          </cell>
          <cell r="O7097">
            <v>1</v>
          </cell>
          <cell r="P7097">
            <v>129.71899999999999</v>
          </cell>
          <cell r="Q7097">
            <v>142.55500000000001</v>
          </cell>
          <cell r="R7097">
            <v>142.55500000000001</v>
          </cell>
        </row>
        <row r="7098">
          <cell r="A7098" t="str">
            <v xml:space="preserve">КРЭС-2 </v>
          </cell>
          <cell r="B7098" t="str">
            <v xml:space="preserve">Механическая 6/1 </v>
          </cell>
          <cell r="C7098" t="str">
            <v xml:space="preserve">Жилзаказчик </v>
          </cell>
          <cell r="D7098">
            <v>395.29</v>
          </cell>
          <cell r="E7098">
            <v>1751</v>
          </cell>
          <cell r="F7098">
            <v>1886.5</v>
          </cell>
          <cell r="G7098">
            <v>0.46</v>
          </cell>
          <cell r="H7098">
            <v>1.19</v>
          </cell>
          <cell r="I7098">
            <v>4.5999999999999996</v>
          </cell>
          <cell r="J7098" t="str">
            <v xml:space="preserve">2 </v>
          </cell>
          <cell r="K7098">
            <v>167</v>
          </cell>
          <cell r="L7098">
            <v>4.0078999999999997E-2</v>
          </cell>
          <cell r="M7098">
            <v>-19</v>
          </cell>
          <cell r="N7098">
            <v>18</v>
          </cell>
          <cell r="O7098">
            <v>1</v>
          </cell>
          <cell r="P7098">
            <v>54.249000000000002</v>
          </cell>
          <cell r="Q7098">
            <v>47.374000000000002</v>
          </cell>
          <cell r="R7098">
            <v>47.374000000000002</v>
          </cell>
        </row>
        <row r="7099">
          <cell r="A7099" t="str">
            <v xml:space="preserve">КРЭС-2 </v>
          </cell>
          <cell r="B7099" t="str">
            <v xml:space="preserve">Механическая 6/2 </v>
          </cell>
          <cell r="C7099" t="str">
            <v xml:space="preserve">Жилзаказчик </v>
          </cell>
          <cell r="D7099">
            <v>606.9</v>
          </cell>
          <cell r="E7099">
            <v>2508</v>
          </cell>
          <cell r="F7099">
            <v>2649.24</v>
          </cell>
          <cell r="G7099">
            <v>0.44</v>
          </cell>
          <cell r="H7099">
            <v>1.19</v>
          </cell>
          <cell r="I7099">
            <v>4.5999999999999996</v>
          </cell>
          <cell r="J7099" t="str">
            <v xml:space="preserve">2 </v>
          </cell>
          <cell r="K7099">
            <v>167</v>
          </cell>
          <cell r="L7099">
            <v>5.4059000000000003E-2</v>
          </cell>
          <cell r="M7099">
            <v>-19</v>
          </cell>
          <cell r="N7099">
            <v>18</v>
          </cell>
          <cell r="O7099">
            <v>1</v>
          </cell>
          <cell r="P7099">
            <v>74.656999999999996</v>
          </cell>
          <cell r="Q7099">
            <v>75.234999999999999</v>
          </cell>
          <cell r="R7099">
            <v>75.234999999999999</v>
          </cell>
        </row>
        <row r="7100">
          <cell r="A7100" t="str">
            <v xml:space="preserve">КРЭС-2 </v>
          </cell>
          <cell r="B7100" t="str">
            <v xml:space="preserve">Механическая 7 </v>
          </cell>
          <cell r="C7100" t="str">
            <v xml:space="preserve">Жилзаказчик </v>
          </cell>
          <cell r="D7100">
            <v>275</v>
          </cell>
          <cell r="E7100">
            <v>1099</v>
          </cell>
          <cell r="F7100">
            <v>1097</v>
          </cell>
          <cell r="G7100">
            <v>0.5</v>
          </cell>
          <cell r="H7100">
            <v>1.19</v>
          </cell>
          <cell r="I7100">
            <v>4.5999999999999996</v>
          </cell>
          <cell r="J7100" t="str">
            <v xml:space="preserve">2 </v>
          </cell>
          <cell r="K7100">
            <v>167</v>
          </cell>
          <cell r="L7100">
            <v>2.5443E-2</v>
          </cell>
          <cell r="M7100">
            <v>-19</v>
          </cell>
          <cell r="N7100">
            <v>18</v>
          </cell>
          <cell r="O7100">
            <v>1</v>
          </cell>
          <cell r="P7100">
            <v>37.146000000000001</v>
          </cell>
          <cell r="Q7100">
            <v>36.484999999999999</v>
          </cell>
          <cell r="R7100">
            <v>36.484999999999999</v>
          </cell>
        </row>
        <row r="7101">
          <cell r="A7101" t="str">
            <v xml:space="preserve">КРЭС-2 </v>
          </cell>
          <cell r="B7101" t="str">
            <v xml:space="preserve">Механическая 8 </v>
          </cell>
          <cell r="C7101" t="str">
            <v xml:space="preserve">Жилзаказчик </v>
          </cell>
          <cell r="D7101">
            <v>1122.3799999999999</v>
          </cell>
          <cell r="E7101">
            <v>5107</v>
          </cell>
          <cell r="F7101">
            <v>5459.86</v>
          </cell>
          <cell r="G7101">
            <v>0.38</v>
          </cell>
          <cell r="H7101">
            <v>1.19</v>
          </cell>
          <cell r="I7101">
            <v>4.5999999999999996</v>
          </cell>
          <cell r="J7101" t="str">
            <v xml:space="preserve">2 </v>
          </cell>
          <cell r="K7101">
            <v>167</v>
          </cell>
          <cell r="L7101">
            <v>9.5988000000000004E-2</v>
          </cell>
          <cell r="M7101">
            <v>-19</v>
          </cell>
          <cell r="N7101">
            <v>18</v>
          </cell>
          <cell r="O7101">
            <v>1</v>
          </cell>
          <cell r="P7101">
            <v>131.03100000000001</v>
          </cell>
          <cell r="Q7101">
            <v>135.827</v>
          </cell>
          <cell r="R7101">
            <v>135.827</v>
          </cell>
        </row>
        <row r="7102">
          <cell r="A7102" t="str">
            <v xml:space="preserve">КРЭС-2 </v>
          </cell>
          <cell r="B7102" t="str">
            <v xml:space="preserve">Механическая 8/1 </v>
          </cell>
          <cell r="C7102" t="str">
            <v xml:space="preserve">Жилзаказчик </v>
          </cell>
          <cell r="D7102">
            <v>680.80000000000007</v>
          </cell>
          <cell r="E7102">
            <v>2477</v>
          </cell>
          <cell r="F7102">
            <v>2779.76</v>
          </cell>
          <cell r="G7102">
            <v>0.44</v>
          </cell>
          <cell r="H7102">
            <v>1.19</v>
          </cell>
          <cell r="I7102">
            <v>4.5999999999999996</v>
          </cell>
          <cell r="J7102" t="str">
            <v xml:space="preserve">2 </v>
          </cell>
          <cell r="K7102">
            <v>167</v>
          </cell>
          <cell r="L7102">
            <v>5.6864000000000005E-2</v>
          </cell>
          <cell r="M7102">
            <v>-19</v>
          </cell>
          <cell r="N7102">
            <v>18</v>
          </cell>
          <cell r="O7102">
            <v>1</v>
          </cell>
          <cell r="P7102">
            <v>73.918000000000006</v>
          </cell>
          <cell r="Q7102">
            <v>77.572999999999993</v>
          </cell>
          <cell r="R7102">
            <v>77.572999999999993</v>
          </cell>
        </row>
        <row r="7103">
          <cell r="A7103" t="str">
            <v xml:space="preserve">КРЭС-2 </v>
          </cell>
          <cell r="B7103" t="str">
            <v xml:space="preserve">Механическая 9 </v>
          </cell>
          <cell r="C7103" t="str">
            <v xml:space="preserve">Жилзаказчик </v>
          </cell>
          <cell r="D7103">
            <v>135.9</v>
          </cell>
          <cell r="E7103">
            <v>657</v>
          </cell>
          <cell r="F7103">
            <v>655</v>
          </cell>
          <cell r="G7103">
            <v>0.55000000000000004</v>
          </cell>
          <cell r="H7103">
            <v>1.19</v>
          </cell>
          <cell r="I7103">
            <v>4.5999999999999996</v>
          </cell>
          <cell r="J7103" t="str">
            <v xml:space="preserve">2 </v>
          </cell>
          <cell r="K7103">
            <v>167</v>
          </cell>
          <cell r="L7103">
            <v>1.668E-2</v>
          </cell>
          <cell r="M7103">
            <v>-19</v>
          </cell>
          <cell r="N7103">
            <v>18</v>
          </cell>
          <cell r="O7103">
            <v>1</v>
          </cell>
          <cell r="P7103">
            <v>24.352</v>
          </cell>
          <cell r="Q7103">
            <v>18.032</v>
          </cell>
          <cell r="R7103">
            <v>18.032</v>
          </cell>
        </row>
        <row r="7104">
          <cell r="A7104" t="str">
            <v xml:space="preserve">КРЭС-2 </v>
          </cell>
          <cell r="B7104" t="str">
            <v xml:space="preserve">Офицерская 34 </v>
          </cell>
          <cell r="C7104" t="str">
            <v xml:space="preserve">Жилзаказчик </v>
          </cell>
          <cell r="D7104">
            <v>751.5</v>
          </cell>
          <cell r="E7104">
            <v>4022</v>
          </cell>
          <cell r="F7104">
            <v>4020</v>
          </cell>
          <cell r="G7104">
            <v>0.4</v>
          </cell>
          <cell r="H7104">
            <v>1.19</v>
          </cell>
          <cell r="I7104">
            <v>4.5999999999999996</v>
          </cell>
          <cell r="J7104" t="str">
            <v xml:space="preserve">2 </v>
          </cell>
          <cell r="K7104">
            <v>167</v>
          </cell>
          <cell r="L7104">
            <v>7.4590000000000004E-2</v>
          </cell>
          <cell r="M7104">
            <v>-19</v>
          </cell>
          <cell r="N7104">
            <v>18</v>
          </cell>
          <cell r="O7104">
            <v>1</v>
          </cell>
          <cell r="P7104">
            <v>108.899</v>
          </cell>
          <cell r="Q7104">
            <v>99.701999999999998</v>
          </cell>
          <cell r="R7104">
            <v>99.701999999999998</v>
          </cell>
        </row>
        <row r="7105">
          <cell r="A7105" t="str">
            <v xml:space="preserve">КРЭС-2 </v>
          </cell>
          <cell r="B7105" t="str">
            <v xml:space="preserve">Офицерская 37 </v>
          </cell>
          <cell r="C7105" t="str">
            <v xml:space="preserve">Жилзаказчик </v>
          </cell>
          <cell r="D7105">
            <v>789.97</v>
          </cell>
          <cell r="E7105">
            <v>3376</v>
          </cell>
          <cell r="F7105">
            <v>3958.7799999999997</v>
          </cell>
          <cell r="G7105">
            <v>0.4</v>
          </cell>
          <cell r="H7105">
            <v>1.19</v>
          </cell>
          <cell r="I7105">
            <v>4.5999999999999996</v>
          </cell>
          <cell r="J7105" t="str">
            <v xml:space="preserve">2 </v>
          </cell>
          <cell r="K7105">
            <v>167</v>
          </cell>
          <cell r="L7105">
            <v>7.4091000000000004E-2</v>
          </cell>
          <cell r="M7105">
            <v>-19</v>
          </cell>
          <cell r="N7105">
            <v>18</v>
          </cell>
          <cell r="O7105">
            <v>1</v>
          </cell>
          <cell r="P7105">
            <v>93.965000000000003</v>
          </cell>
          <cell r="Q7105">
            <v>87.551000000000002</v>
          </cell>
          <cell r="R7105">
            <v>87.551000000000002</v>
          </cell>
        </row>
        <row r="7106">
          <cell r="A7106" t="str">
            <v xml:space="preserve">КРЭС-2 </v>
          </cell>
          <cell r="B7106" t="str">
            <v xml:space="preserve">Офицерская 40 </v>
          </cell>
          <cell r="C7106" t="str">
            <v xml:space="preserve">Жилзаказчик </v>
          </cell>
          <cell r="D7106">
            <v>772.8</v>
          </cell>
          <cell r="E7106">
            <v>3830</v>
          </cell>
          <cell r="F7106">
            <v>3828</v>
          </cell>
          <cell r="G7106">
            <v>0.41</v>
          </cell>
          <cell r="H7106">
            <v>1.19</v>
          </cell>
          <cell r="I7106">
            <v>4.5999999999999996</v>
          </cell>
          <cell r="J7106" t="str">
            <v xml:space="preserve">2 </v>
          </cell>
          <cell r="K7106">
            <v>167</v>
          </cell>
          <cell r="L7106">
            <v>7.2271000000000002E-2</v>
          </cell>
          <cell r="M7106">
            <v>-19</v>
          </cell>
          <cell r="N7106">
            <v>18</v>
          </cell>
          <cell r="O7106">
            <v>1</v>
          </cell>
          <cell r="P7106">
            <v>105.515</v>
          </cell>
          <cell r="Q7106">
            <v>102.527</v>
          </cell>
          <cell r="R7106">
            <v>102.527</v>
          </cell>
        </row>
        <row r="7107">
          <cell r="A7107" t="str">
            <v xml:space="preserve">КРЭС-2 </v>
          </cell>
          <cell r="B7107" t="str">
            <v xml:space="preserve">Офицерская 43 </v>
          </cell>
          <cell r="C7107" t="str">
            <v xml:space="preserve">Жилзаказчик </v>
          </cell>
          <cell r="D7107">
            <v>7761.3600000000006</v>
          </cell>
          <cell r="E7107">
            <v>30184</v>
          </cell>
          <cell r="F7107">
            <v>31393.96</v>
          </cell>
          <cell r="G7107">
            <v>0</v>
          </cell>
          <cell r="H7107">
            <v>0</v>
          </cell>
          <cell r="I7107">
            <v>4.5999999999999996</v>
          </cell>
          <cell r="J7107" t="str">
            <v xml:space="preserve">5 </v>
          </cell>
          <cell r="K7107">
            <v>167</v>
          </cell>
          <cell r="L7107">
            <v>0.508548</v>
          </cell>
          <cell r="M7107">
            <v>-19</v>
          </cell>
          <cell r="N7107">
            <v>18</v>
          </cell>
          <cell r="O7107">
            <v>1</v>
          </cell>
          <cell r="P7107">
            <v>738.84500000000003</v>
          </cell>
          <cell r="Q7107">
            <v>768.06500000000005</v>
          </cell>
          <cell r="R7107">
            <v>768.06500000000005</v>
          </cell>
        </row>
        <row r="7108">
          <cell r="A7108" t="str">
            <v xml:space="preserve">КРЭС-2 </v>
          </cell>
          <cell r="B7108" t="str">
            <v xml:space="preserve">Офицерская 45 </v>
          </cell>
          <cell r="C7108" t="str">
            <v xml:space="preserve">Жилзаказчик </v>
          </cell>
          <cell r="D7108">
            <v>5340.1</v>
          </cell>
          <cell r="E7108">
            <v>20867</v>
          </cell>
          <cell r="F7108">
            <v>20862</v>
          </cell>
          <cell r="G7108">
            <v>0.37</v>
          </cell>
          <cell r="H7108">
            <v>1.19</v>
          </cell>
          <cell r="I7108">
            <v>4.5999999999999996</v>
          </cell>
          <cell r="J7108" t="str">
            <v xml:space="preserve">5 </v>
          </cell>
          <cell r="K7108">
            <v>167</v>
          </cell>
          <cell r="L7108">
            <v>0.35806299999999996</v>
          </cell>
          <cell r="M7108">
            <v>-19</v>
          </cell>
          <cell r="N7108">
            <v>18</v>
          </cell>
          <cell r="O7108">
            <v>1</v>
          </cell>
          <cell r="P7108">
            <v>522.76499999999999</v>
          </cell>
          <cell r="Q7108">
            <v>531.35900000000004</v>
          </cell>
          <cell r="R7108">
            <v>531.35900000000004</v>
          </cell>
        </row>
        <row r="7109">
          <cell r="A7109" t="str">
            <v xml:space="preserve">КРЭС-2 </v>
          </cell>
          <cell r="B7109" t="str">
            <v xml:space="preserve">Офицерская 48 </v>
          </cell>
          <cell r="C7109" t="str">
            <v xml:space="preserve">Жилзаказчик </v>
          </cell>
          <cell r="D7109">
            <v>2627</v>
          </cell>
          <cell r="E7109">
            <v>10555</v>
          </cell>
          <cell r="F7109">
            <v>10250.61</v>
          </cell>
          <cell r="G7109">
            <v>0.38</v>
          </cell>
          <cell r="H7109">
            <v>1.19</v>
          </cell>
          <cell r="I7109">
            <v>4.5999999999999996</v>
          </cell>
          <cell r="J7109" t="str">
            <v xml:space="preserve">5 </v>
          </cell>
          <cell r="K7109">
            <v>167</v>
          </cell>
          <cell r="L7109">
            <v>0.18068799999999999</v>
          </cell>
          <cell r="M7109">
            <v>-19</v>
          </cell>
          <cell r="N7109">
            <v>18</v>
          </cell>
          <cell r="O7109">
            <v>1</v>
          </cell>
          <cell r="P7109">
            <v>263.80099999999999</v>
          </cell>
          <cell r="Q7109">
            <v>261.39499999999998</v>
          </cell>
          <cell r="R7109">
            <v>261.39499999999998</v>
          </cell>
        </row>
        <row r="7110">
          <cell r="A7110" t="str">
            <v xml:space="preserve">КРЭС-2 </v>
          </cell>
          <cell r="B7110" t="str">
            <v xml:space="preserve">Офицерская 50 </v>
          </cell>
          <cell r="C7110" t="str">
            <v xml:space="preserve">Жилзаказчик </v>
          </cell>
          <cell r="D7110">
            <v>2544</v>
          </cell>
          <cell r="E7110">
            <v>11605</v>
          </cell>
          <cell r="F7110">
            <v>9777.51</v>
          </cell>
          <cell r="G7110">
            <v>0.38</v>
          </cell>
          <cell r="H7110">
            <v>1.19</v>
          </cell>
          <cell r="I7110">
            <v>4.5999999999999996</v>
          </cell>
          <cell r="J7110" t="str">
            <v xml:space="preserve">5 </v>
          </cell>
          <cell r="K7110">
            <v>167</v>
          </cell>
          <cell r="L7110">
            <v>0.17053399999999999</v>
          </cell>
          <cell r="M7110">
            <v>-19</v>
          </cell>
          <cell r="N7110">
            <v>18</v>
          </cell>
          <cell r="O7110">
            <v>1</v>
          </cell>
          <cell r="P7110">
            <v>248.976</v>
          </cell>
          <cell r="Q7110">
            <v>253.136</v>
          </cell>
          <cell r="R7110">
            <v>253.136</v>
          </cell>
        </row>
        <row r="7111">
          <cell r="A7111" t="str">
            <v xml:space="preserve">КРЭС-2 </v>
          </cell>
          <cell r="B7111" t="str">
            <v xml:space="preserve">Офицерская 52-Б </v>
          </cell>
          <cell r="C7111" t="str">
            <v xml:space="preserve">Жилзаказчик </v>
          </cell>
          <cell r="D7111">
            <v>2540.9</v>
          </cell>
          <cell r="E7111">
            <v>12176</v>
          </cell>
          <cell r="F7111">
            <v>10543.6</v>
          </cell>
          <cell r="G7111">
            <v>0.37</v>
          </cell>
          <cell r="H7111">
            <v>1.19</v>
          </cell>
          <cell r="I7111">
            <v>4.5999999999999996</v>
          </cell>
          <cell r="J7111" t="str">
            <v xml:space="preserve">5 </v>
          </cell>
          <cell r="K7111">
            <v>167</v>
          </cell>
          <cell r="L7111">
            <v>0.18096099999999998</v>
          </cell>
          <cell r="M7111">
            <v>-19</v>
          </cell>
          <cell r="N7111">
            <v>18</v>
          </cell>
          <cell r="O7111">
            <v>1</v>
          </cell>
          <cell r="P7111">
            <v>264.19799999999998</v>
          </cell>
          <cell r="Q7111">
            <v>252.827</v>
          </cell>
          <cell r="R7111">
            <v>252.827</v>
          </cell>
        </row>
        <row r="7112">
          <cell r="A7112" t="str">
            <v xml:space="preserve">КРЭС-2 </v>
          </cell>
          <cell r="B7112" t="str">
            <v xml:space="preserve">Р Шоссе 12/1 </v>
          </cell>
          <cell r="C7112" t="str">
            <v xml:space="preserve">Жилзаказчик </v>
          </cell>
          <cell r="D7112">
            <v>7983.2</v>
          </cell>
          <cell r="E7112">
            <v>35797</v>
          </cell>
          <cell r="F7112">
            <v>35760.129999999997</v>
          </cell>
          <cell r="G7112">
            <v>0.35</v>
          </cell>
          <cell r="H7112">
            <v>1.19</v>
          </cell>
          <cell r="I7112">
            <v>4.5999999999999996</v>
          </cell>
          <cell r="J7112" t="str">
            <v xml:space="preserve">9 </v>
          </cell>
          <cell r="K7112">
            <v>167</v>
          </cell>
          <cell r="L7112">
            <v>0.58058100000000001</v>
          </cell>
          <cell r="M7112">
            <v>-19</v>
          </cell>
          <cell r="N7112">
            <v>18</v>
          </cell>
          <cell r="O7112">
            <v>1</v>
          </cell>
          <cell r="P7112">
            <v>847.63699999999994</v>
          </cell>
          <cell r="Q7112">
            <v>794.35599999999999</v>
          </cell>
          <cell r="R7112">
            <v>794.35599999999999</v>
          </cell>
        </row>
        <row r="7113">
          <cell r="A7113" t="str">
            <v xml:space="preserve">КРЭС-2 </v>
          </cell>
          <cell r="B7113" t="str">
            <v xml:space="preserve">Р Шоссе 4 </v>
          </cell>
          <cell r="C7113" t="str">
            <v xml:space="preserve">Жилзаказчик </v>
          </cell>
          <cell r="D7113">
            <v>2246.94</v>
          </cell>
          <cell r="E7113">
            <v>13484</v>
          </cell>
          <cell r="F7113">
            <v>13502.65</v>
          </cell>
          <cell r="G7113">
            <v>0.30000000000000004</v>
          </cell>
          <cell r="H7113">
            <v>1.19</v>
          </cell>
          <cell r="I7113">
            <v>4.5999999999999996</v>
          </cell>
          <cell r="J7113" t="str">
            <v xml:space="preserve">4 </v>
          </cell>
          <cell r="K7113">
            <v>167</v>
          </cell>
          <cell r="L7113">
            <v>0.18790299999999999</v>
          </cell>
          <cell r="M7113">
            <v>-19</v>
          </cell>
          <cell r="N7113">
            <v>18</v>
          </cell>
          <cell r="O7113">
            <v>1</v>
          </cell>
          <cell r="P7113">
            <v>272.99299999999999</v>
          </cell>
          <cell r="Q7113">
            <v>295.66899999999998</v>
          </cell>
          <cell r="R7113">
            <v>295.66899999999998</v>
          </cell>
        </row>
        <row r="7114">
          <cell r="A7114" t="str">
            <v xml:space="preserve">КРЭС-2 </v>
          </cell>
          <cell r="B7114" t="str">
            <v xml:space="preserve">Садовая 214 </v>
          </cell>
          <cell r="C7114" t="str">
            <v xml:space="preserve">Жилзаказчик </v>
          </cell>
          <cell r="D7114">
            <v>1558.4</v>
          </cell>
          <cell r="E7114">
            <v>7510</v>
          </cell>
          <cell r="F7114">
            <v>7506.6</v>
          </cell>
          <cell r="G7114">
            <v>0.41</v>
          </cell>
          <cell r="H7114">
            <v>1.19</v>
          </cell>
          <cell r="I7114">
            <v>4.5999999999999996</v>
          </cell>
          <cell r="J7114" t="str">
            <v xml:space="preserve">3 </v>
          </cell>
          <cell r="K7114">
            <v>167</v>
          </cell>
          <cell r="L7114">
            <v>0.14381000000000002</v>
          </cell>
          <cell r="M7114">
            <v>-19</v>
          </cell>
          <cell r="N7114">
            <v>18</v>
          </cell>
          <cell r="O7114">
            <v>1</v>
          </cell>
          <cell r="P7114">
            <v>209.959</v>
          </cell>
          <cell r="Q7114">
            <v>206.75700000000001</v>
          </cell>
          <cell r="R7114">
            <v>206.75700000000001</v>
          </cell>
        </row>
        <row r="7115">
          <cell r="A7115" t="str">
            <v xml:space="preserve">КРЭС-2 </v>
          </cell>
          <cell r="B7115" t="str">
            <v xml:space="preserve">Садовая 220 </v>
          </cell>
          <cell r="C7115" t="str">
            <v xml:space="preserve">Жилзаказчик </v>
          </cell>
          <cell r="D7115">
            <v>430.8</v>
          </cell>
          <cell r="E7115">
            <v>2010</v>
          </cell>
          <cell r="F7115">
            <v>2008</v>
          </cell>
          <cell r="G7115">
            <v>0.53</v>
          </cell>
          <cell r="H7115">
            <v>1.19</v>
          </cell>
          <cell r="I7115">
            <v>4.5999999999999996</v>
          </cell>
          <cell r="J7115" t="str">
            <v xml:space="preserve">2 </v>
          </cell>
          <cell r="K7115">
            <v>167</v>
          </cell>
          <cell r="L7115">
            <v>4.9273999999999998E-2</v>
          </cell>
          <cell r="M7115">
            <v>-19</v>
          </cell>
          <cell r="N7115">
            <v>18</v>
          </cell>
          <cell r="O7115">
            <v>1</v>
          </cell>
          <cell r="P7115">
            <v>71.938999999999993</v>
          </cell>
          <cell r="Q7115">
            <v>57.154000000000003</v>
          </cell>
          <cell r="R7115">
            <v>57.154000000000003</v>
          </cell>
        </row>
        <row r="7116">
          <cell r="A7116" t="str">
            <v xml:space="preserve">КРЭС-2 </v>
          </cell>
          <cell r="B7116" t="str">
            <v xml:space="preserve">Садовая 222 </v>
          </cell>
          <cell r="C7116" t="str">
            <v xml:space="preserve">Жилзаказчик </v>
          </cell>
          <cell r="D7116">
            <v>989.4</v>
          </cell>
          <cell r="E7116">
            <v>3982</v>
          </cell>
          <cell r="F7116">
            <v>3701.05</v>
          </cell>
          <cell r="G7116">
            <v>0.47</v>
          </cell>
          <cell r="H7116">
            <v>1.19</v>
          </cell>
          <cell r="I7116">
            <v>4.5999999999999996</v>
          </cell>
          <cell r="J7116" t="str">
            <v xml:space="preserve">3 </v>
          </cell>
          <cell r="K7116">
            <v>167</v>
          </cell>
          <cell r="L7116">
            <v>8.0690000000000012E-2</v>
          </cell>
          <cell r="M7116">
            <v>-19</v>
          </cell>
          <cell r="N7116">
            <v>18</v>
          </cell>
          <cell r="O7116">
            <v>1</v>
          </cell>
          <cell r="P7116">
            <v>117.806</v>
          </cell>
          <cell r="Q7116">
            <v>131.267</v>
          </cell>
          <cell r="R7116">
            <v>131.267</v>
          </cell>
        </row>
        <row r="7117">
          <cell r="A7117" t="str">
            <v xml:space="preserve">КРЭС-2 </v>
          </cell>
          <cell r="B7117" t="str">
            <v xml:space="preserve">Серова 5 </v>
          </cell>
          <cell r="C7117" t="str">
            <v xml:space="preserve">Жилзаказчик </v>
          </cell>
          <cell r="D7117">
            <v>643.4</v>
          </cell>
          <cell r="E7117">
            <v>2656</v>
          </cell>
          <cell r="F7117">
            <v>2654</v>
          </cell>
          <cell r="G7117">
            <v>0.44</v>
          </cell>
          <cell r="H7117">
            <v>1.19</v>
          </cell>
          <cell r="I7117">
            <v>4.5999999999999996</v>
          </cell>
          <cell r="J7117" t="str">
            <v xml:space="preserve">2 </v>
          </cell>
          <cell r="K7117">
            <v>167</v>
          </cell>
          <cell r="L7117">
            <v>5.3799E-2</v>
          </cell>
          <cell r="M7117">
            <v>-19</v>
          </cell>
          <cell r="N7117">
            <v>18</v>
          </cell>
          <cell r="O7117">
            <v>1</v>
          </cell>
          <cell r="P7117">
            <v>78.546000000000006</v>
          </cell>
          <cell r="Q7117">
            <v>85.363</v>
          </cell>
          <cell r="R7117">
            <v>85.363</v>
          </cell>
        </row>
        <row r="7118">
          <cell r="A7118" t="str">
            <v xml:space="preserve">КРЭС-2 </v>
          </cell>
          <cell r="B7118" t="str">
            <v xml:space="preserve">Ш Нефтяников 11 </v>
          </cell>
          <cell r="C7118" t="str">
            <v xml:space="preserve">Жилзаказчик </v>
          </cell>
          <cell r="D7118">
            <v>234.5</v>
          </cell>
          <cell r="E7118">
            <v>2345</v>
          </cell>
          <cell r="F7118">
            <v>2343</v>
          </cell>
          <cell r="G7118">
            <v>0.44</v>
          </cell>
          <cell r="H7118">
            <v>1.19</v>
          </cell>
          <cell r="I7118">
            <v>4.5999999999999996</v>
          </cell>
          <cell r="J7118" t="str">
            <v xml:space="preserve">2 </v>
          </cell>
          <cell r="K7118">
            <v>167</v>
          </cell>
          <cell r="L7118">
            <v>4.5855E-2</v>
          </cell>
          <cell r="M7118">
            <v>-19</v>
          </cell>
          <cell r="N7118">
            <v>18</v>
          </cell>
          <cell r="O7118">
            <v>1</v>
          </cell>
          <cell r="P7118">
            <v>66.947000000000003</v>
          </cell>
          <cell r="Q7118">
            <v>31.111999999999998</v>
          </cell>
          <cell r="R7118">
            <v>31.111999999999998</v>
          </cell>
        </row>
        <row r="7119">
          <cell r="A7119" t="str">
            <v xml:space="preserve">КРЭС-2 </v>
          </cell>
          <cell r="B7119" t="str">
            <v xml:space="preserve">Ш Нефтяников 15 </v>
          </cell>
          <cell r="C7119" t="str">
            <v xml:space="preserve">Жилзаказчик </v>
          </cell>
          <cell r="D7119">
            <v>740.5</v>
          </cell>
          <cell r="E7119">
            <v>3261</v>
          </cell>
          <cell r="F7119">
            <v>3259</v>
          </cell>
          <cell r="G7119">
            <v>0.43</v>
          </cell>
          <cell r="H7119">
            <v>1.19</v>
          </cell>
          <cell r="I7119">
            <v>4.5999999999999996</v>
          </cell>
          <cell r="J7119" t="str">
            <v xml:space="preserve">2 </v>
          </cell>
          <cell r="K7119">
            <v>167</v>
          </cell>
          <cell r="L7119">
            <v>6.4249000000000001E-2</v>
          </cell>
          <cell r="M7119">
            <v>-19</v>
          </cell>
          <cell r="N7119">
            <v>18</v>
          </cell>
          <cell r="O7119">
            <v>1</v>
          </cell>
          <cell r="P7119">
            <v>93.802000000000007</v>
          </cell>
          <cell r="Q7119">
            <v>98.242000000000004</v>
          </cell>
          <cell r="R7119">
            <v>98.242000000000004</v>
          </cell>
        </row>
        <row r="7120">
          <cell r="A7120" t="str">
            <v xml:space="preserve">КРЭС-2 </v>
          </cell>
          <cell r="B7120" t="str">
            <v xml:space="preserve">Ш Нефтяников 17 </v>
          </cell>
          <cell r="C7120" t="str">
            <v xml:space="preserve">Жилзаказчик </v>
          </cell>
          <cell r="D7120">
            <v>619.20000000000005</v>
          </cell>
          <cell r="E7120">
            <v>2625</v>
          </cell>
          <cell r="F7120">
            <v>2623</v>
          </cell>
          <cell r="G7120">
            <v>0.44</v>
          </cell>
          <cell r="H7120">
            <v>1.19</v>
          </cell>
          <cell r="I7120">
            <v>4.5999999999999996</v>
          </cell>
          <cell r="J7120" t="str">
            <v xml:space="preserve">2 </v>
          </cell>
          <cell r="K7120">
            <v>167</v>
          </cell>
          <cell r="L7120">
            <v>5.3170999999999996E-2</v>
          </cell>
          <cell r="M7120">
            <v>-19</v>
          </cell>
          <cell r="N7120">
            <v>18</v>
          </cell>
          <cell r="O7120">
            <v>1</v>
          </cell>
          <cell r="P7120">
            <v>77.628</v>
          </cell>
          <cell r="Q7120">
            <v>82.150999999999996</v>
          </cell>
          <cell r="R7120">
            <v>82.150999999999996</v>
          </cell>
        </row>
        <row r="7121">
          <cell r="A7121" t="str">
            <v xml:space="preserve">КРЭС-2 </v>
          </cell>
          <cell r="B7121" t="str">
            <v xml:space="preserve">Ш Нефтяников 19 </v>
          </cell>
          <cell r="C7121" t="str">
            <v xml:space="preserve">Жилзаказчик </v>
          </cell>
          <cell r="D7121">
            <v>458.22</v>
          </cell>
          <cell r="E7121">
            <v>1812</v>
          </cell>
          <cell r="F7121">
            <v>1857.6</v>
          </cell>
          <cell r="G7121">
            <v>0.46</v>
          </cell>
          <cell r="H7121">
            <v>1.19</v>
          </cell>
          <cell r="I7121">
            <v>4.5999999999999996</v>
          </cell>
          <cell r="J7121" t="str">
            <v xml:space="preserve">2 </v>
          </cell>
          <cell r="K7121">
            <v>167</v>
          </cell>
          <cell r="L7121">
            <v>3.9293000000000002E-2</v>
          </cell>
          <cell r="M7121">
            <v>-19</v>
          </cell>
          <cell r="N7121">
            <v>18</v>
          </cell>
          <cell r="O7121">
            <v>1</v>
          </cell>
          <cell r="P7121">
            <v>55.896999999999998</v>
          </cell>
          <cell r="Q7121">
            <v>59.039000000000001</v>
          </cell>
          <cell r="R7121">
            <v>59.039000000000001</v>
          </cell>
        </row>
        <row r="7122">
          <cell r="A7122" t="str">
            <v xml:space="preserve">КРЭС-2 </v>
          </cell>
          <cell r="B7122" t="str">
            <v xml:space="preserve">Ш Нефтяников 23 </v>
          </cell>
          <cell r="C7122" t="str">
            <v xml:space="preserve">Жилзаказчик </v>
          </cell>
          <cell r="D7122">
            <v>388.4</v>
          </cell>
          <cell r="E7122">
            <v>1863</v>
          </cell>
          <cell r="F7122">
            <v>1861</v>
          </cell>
          <cell r="G7122">
            <v>0.46</v>
          </cell>
          <cell r="H7122">
            <v>1.19</v>
          </cell>
          <cell r="I7122">
            <v>4.5999999999999996</v>
          </cell>
          <cell r="J7122" t="str">
            <v xml:space="preserve">2 </v>
          </cell>
          <cell r="K7122">
            <v>167</v>
          </cell>
          <cell r="L7122">
            <v>3.7407999999999997E-2</v>
          </cell>
          <cell r="M7122">
            <v>-19</v>
          </cell>
          <cell r="N7122">
            <v>18</v>
          </cell>
          <cell r="O7122">
            <v>1</v>
          </cell>
          <cell r="P7122">
            <v>54.615000000000002</v>
          </cell>
          <cell r="Q7122">
            <v>51.530999999999999</v>
          </cell>
          <cell r="R7122">
            <v>51.530999999999999</v>
          </cell>
        </row>
        <row r="7123">
          <cell r="A7123" t="str">
            <v xml:space="preserve">КРЭС-2 </v>
          </cell>
          <cell r="B7123" t="str">
            <v xml:space="preserve">Ш Нефтяников 23/1 </v>
          </cell>
          <cell r="C7123" t="str">
            <v xml:space="preserve">Жилзаказчик </v>
          </cell>
          <cell r="D7123">
            <v>1127.3</v>
          </cell>
          <cell r="E7123">
            <v>4742</v>
          </cell>
          <cell r="F7123">
            <v>4738</v>
          </cell>
          <cell r="G7123">
            <v>0.46</v>
          </cell>
          <cell r="H7123">
            <v>1.19</v>
          </cell>
          <cell r="I7123">
            <v>4.5999999999999996</v>
          </cell>
          <cell r="J7123" t="str">
            <v xml:space="preserve">4 </v>
          </cell>
          <cell r="K7123">
            <v>167</v>
          </cell>
          <cell r="L7123">
            <v>0.1</v>
          </cell>
          <cell r="M7123">
            <v>-19</v>
          </cell>
          <cell r="N7123">
            <v>18</v>
          </cell>
          <cell r="O7123">
            <v>1</v>
          </cell>
          <cell r="P7123">
            <v>145.99600000000001</v>
          </cell>
          <cell r="Q7123">
            <v>149.559</v>
          </cell>
          <cell r="R7123">
            <v>149.559</v>
          </cell>
        </row>
        <row r="7124">
          <cell r="A7124" t="str">
            <v xml:space="preserve">КРЭС-2 </v>
          </cell>
          <cell r="B7124" t="str">
            <v xml:space="preserve">Ш Нефтяников 25 </v>
          </cell>
          <cell r="C7124" t="str">
            <v xml:space="preserve">Жилзаказчик </v>
          </cell>
          <cell r="D7124">
            <v>1127.7</v>
          </cell>
          <cell r="E7124">
            <v>4492</v>
          </cell>
          <cell r="F7124">
            <v>4489</v>
          </cell>
          <cell r="G7124">
            <v>0.46</v>
          </cell>
          <cell r="H7124">
            <v>1.19</v>
          </cell>
          <cell r="I7124">
            <v>4.5999999999999996</v>
          </cell>
          <cell r="J7124" t="str">
            <v xml:space="preserve">3 </v>
          </cell>
          <cell r="K7124">
            <v>167</v>
          </cell>
          <cell r="L7124">
            <v>9.5785999999999996E-2</v>
          </cell>
          <cell r="M7124">
            <v>-19</v>
          </cell>
          <cell r="N7124">
            <v>18</v>
          </cell>
          <cell r="O7124">
            <v>1</v>
          </cell>
          <cell r="P7124">
            <v>139.846</v>
          </cell>
          <cell r="Q7124">
            <v>149.614</v>
          </cell>
          <cell r="R7124">
            <v>149.614</v>
          </cell>
        </row>
        <row r="7125">
          <cell r="A7125" t="str">
            <v xml:space="preserve">КРЭС-2 </v>
          </cell>
          <cell r="B7125" t="str">
            <v xml:space="preserve">Ш Нефтяников 25/1 </v>
          </cell>
          <cell r="C7125" t="str">
            <v xml:space="preserve">Жилзаказчик </v>
          </cell>
          <cell r="D7125">
            <v>303.10000000000002</v>
          </cell>
          <cell r="E7125">
            <v>1179</v>
          </cell>
          <cell r="F7125">
            <v>1221.1199999999999</v>
          </cell>
          <cell r="G7125">
            <v>0.49</v>
          </cell>
          <cell r="H7125">
            <v>1.19</v>
          </cell>
          <cell r="I7125">
            <v>4.5999999999999996</v>
          </cell>
          <cell r="J7125" t="str">
            <v xml:space="preserve">2 </v>
          </cell>
          <cell r="K7125">
            <v>167</v>
          </cell>
          <cell r="L7125">
            <v>2.7869000000000001E-2</v>
          </cell>
          <cell r="M7125">
            <v>-19</v>
          </cell>
          <cell r="N7125">
            <v>18</v>
          </cell>
          <cell r="O7125">
            <v>1</v>
          </cell>
          <cell r="P7125">
            <v>39.218000000000004</v>
          </cell>
          <cell r="Q7125">
            <v>38.619</v>
          </cell>
          <cell r="R7125">
            <v>38.619</v>
          </cell>
        </row>
        <row r="7126">
          <cell r="A7126" t="str">
            <v xml:space="preserve">КРЭС-2 </v>
          </cell>
          <cell r="B7126" t="str">
            <v xml:space="preserve">Ш Нефтяников 25/2 </v>
          </cell>
          <cell r="C7126" t="str">
            <v xml:space="preserve">Жилзаказчик </v>
          </cell>
          <cell r="D7126">
            <v>331.84</v>
          </cell>
          <cell r="E7126">
            <v>1205</v>
          </cell>
          <cell r="F7126">
            <v>1284.2</v>
          </cell>
          <cell r="G7126">
            <v>0.49</v>
          </cell>
          <cell r="H7126">
            <v>1.19</v>
          </cell>
          <cell r="I7126">
            <v>4.5999999999999996</v>
          </cell>
          <cell r="J7126" t="str">
            <v xml:space="preserve">2 </v>
          </cell>
          <cell r="K7126">
            <v>167</v>
          </cell>
          <cell r="L7126">
            <v>2.9190000000000001E-2</v>
          </cell>
          <cell r="M7126">
            <v>-19</v>
          </cell>
          <cell r="N7126">
            <v>18</v>
          </cell>
          <cell r="O7126">
            <v>1</v>
          </cell>
          <cell r="P7126">
            <v>39.921999999999997</v>
          </cell>
          <cell r="Q7126">
            <v>41.354999999999997</v>
          </cell>
          <cell r="R7126">
            <v>41.354999999999997</v>
          </cell>
        </row>
        <row r="7127">
          <cell r="A7127" t="str">
            <v xml:space="preserve">КРЭС-2 </v>
          </cell>
          <cell r="B7127" t="str">
            <v xml:space="preserve">Ш Нефтяников 25/3 </v>
          </cell>
          <cell r="C7127" t="str">
            <v xml:space="preserve">Жилзаказчик </v>
          </cell>
          <cell r="D7127">
            <v>276.2</v>
          </cell>
          <cell r="E7127">
            <v>1211</v>
          </cell>
          <cell r="F7127">
            <v>1209</v>
          </cell>
          <cell r="G7127">
            <v>0.49</v>
          </cell>
          <cell r="H7127">
            <v>1.19</v>
          </cell>
          <cell r="I7127">
            <v>4.5999999999999996</v>
          </cell>
          <cell r="J7127" t="str">
            <v xml:space="preserve">2 </v>
          </cell>
          <cell r="K7127">
            <v>167</v>
          </cell>
          <cell r="L7127">
            <v>2.7424E-2</v>
          </cell>
          <cell r="M7127">
            <v>-19</v>
          </cell>
          <cell r="N7127">
            <v>18</v>
          </cell>
          <cell r="O7127">
            <v>1</v>
          </cell>
          <cell r="P7127">
            <v>40.036999999999999</v>
          </cell>
          <cell r="Q7127">
            <v>36.645000000000003</v>
          </cell>
          <cell r="R7127">
            <v>36.645000000000003</v>
          </cell>
        </row>
        <row r="7128">
          <cell r="A7128" t="str">
            <v xml:space="preserve">КРЭС-2 </v>
          </cell>
          <cell r="B7128" t="str">
            <v xml:space="preserve">Ш Нефтяников 25/4 </v>
          </cell>
          <cell r="C7128" t="str">
            <v xml:space="preserve">Жилзаказчик </v>
          </cell>
          <cell r="D7128">
            <v>355.01</v>
          </cell>
          <cell r="E7128">
            <v>1231</v>
          </cell>
          <cell r="F7128">
            <v>1365.1000000000001</v>
          </cell>
          <cell r="G7128">
            <v>0.49</v>
          </cell>
          <cell r="H7128">
            <v>1.19</v>
          </cell>
          <cell r="I7128">
            <v>4.5999999999999996</v>
          </cell>
          <cell r="J7128" t="str">
            <v xml:space="preserve">2 </v>
          </cell>
          <cell r="K7128">
            <v>167</v>
          </cell>
          <cell r="L7128">
            <v>3.0839000000000002E-2</v>
          </cell>
          <cell r="M7128">
            <v>-19</v>
          </cell>
          <cell r="N7128">
            <v>18</v>
          </cell>
          <cell r="O7128">
            <v>1</v>
          </cell>
          <cell r="P7128">
            <v>40.534999999999997</v>
          </cell>
          <cell r="Q7128">
            <v>42.084000000000003</v>
          </cell>
          <cell r="R7128">
            <v>42.084000000000003</v>
          </cell>
        </row>
        <row r="7129">
          <cell r="A7129" t="str">
            <v xml:space="preserve">КРЭС-2 </v>
          </cell>
          <cell r="B7129" t="str">
            <v xml:space="preserve">Ш Нефтяников 27 </v>
          </cell>
          <cell r="C7129" t="str">
            <v xml:space="preserve">Жилзаказчик </v>
          </cell>
          <cell r="D7129">
            <v>825.71999999999991</v>
          </cell>
          <cell r="E7129">
            <v>3202</v>
          </cell>
          <cell r="F7129">
            <v>3365.8</v>
          </cell>
          <cell r="G7129">
            <v>0.43</v>
          </cell>
          <cell r="H7129">
            <v>1.19</v>
          </cell>
          <cell r="I7129">
            <v>4.5999999999999996</v>
          </cell>
          <cell r="J7129" t="str">
            <v xml:space="preserve">2 </v>
          </cell>
          <cell r="K7129">
            <v>167</v>
          </cell>
          <cell r="L7129">
            <v>6.3342999999999997E-2</v>
          </cell>
          <cell r="M7129">
            <v>-19</v>
          </cell>
          <cell r="N7129">
            <v>18</v>
          </cell>
          <cell r="O7129">
            <v>1</v>
          </cell>
          <cell r="P7129">
            <v>87.924000000000007</v>
          </cell>
          <cell r="Q7129">
            <v>103.67100000000001</v>
          </cell>
          <cell r="R7129">
            <v>103.67100000000001</v>
          </cell>
        </row>
        <row r="7130">
          <cell r="A7130" t="str">
            <v xml:space="preserve">КРЭС-2 </v>
          </cell>
          <cell r="B7130" t="str">
            <v xml:space="preserve">Ш Нефтяников 29 </v>
          </cell>
          <cell r="C7130" t="str">
            <v xml:space="preserve">Жилзаказчик </v>
          </cell>
          <cell r="D7130">
            <v>451.36</v>
          </cell>
          <cell r="E7130">
            <v>1646</v>
          </cell>
          <cell r="F7130">
            <v>1812.7</v>
          </cell>
          <cell r="G7130">
            <v>0.46</v>
          </cell>
          <cell r="H7130">
            <v>1.19</v>
          </cell>
          <cell r="I7130">
            <v>4.5999999999999996</v>
          </cell>
          <cell r="J7130" t="str">
            <v xml:space="preserve">2 </v>
          </cell>
          <cell r="K7130">
            <v>167</v>
          </cell>
          <cell r="L7130">
            <v>3.7078E-2</v>
          </cell>
          <cell r="M7130">
            <v>-19</v>
          </cell>
          <cell r="N7130">
            <v>18</v>
          </cell>
          <cell r="O7130">
            <v>1</v>
          </cell>
          <cell r="P7130">
            <v>49.094999999999999</v>
          </cell>
          <cell r="Q7130">
            <v>53.665999999999997</v>
          </cell>
          <cell r="R7130">
            <v>53.665999999999997</v>
          </cell>
        </row>
        <row r="7131">
          <cell r="A7131" t="str">
            <v xml:space="preserve">КРЭС-2 </v>
          </cell>
          <cell r="B7131" t="str">
            <v xml:space="preserve">Ш Нефтяников 31 </v>
          </cell>
          <cell r="C7131" t="str">
            <v xml:space="preserve">Жилзаказчик </v>
          </cell>
          <cell r="D7131">
            <v>359.4</v>
          </cell>
          <cell r="E7131">
            <v>1709</v>
          </cell>
          <cell r="F7131">
            <v>1707</v>
          </cell>
          <cell r="G7131">
            <v>0.46</v>
          </cell>
          <cell r="H7131">
            <v>1.19</v>
          </cell>
          <cell r="I7131">
            <v>4.5999999999999996</v>
          </cell>
          <cell r="J7131" t="str">
            <v xml:space="preserve">2 </v>
          </cell>
          <cell r="K7131">
            <v>167</v>
          </cell>
          <cell r="L7131">
            <v>3.6344999999999995E-2</v>
          </cell>
          <cell r="M7131">
            <v>-19</v>
          </cell>
          <cell r="N7131">
            <v>18</v>
          </cell>
          <cell r="O7131">
            <v>1</v>
          </cell>
          <cell r="P7131">
            <v>53.064</v>
          </cell>
          <cell r="Q7131">
            <v>47.683999999999997</v>
          </cell>
          <cell r="R7131">
            <v>47.683999999999997</v>
          </cell>
        </row>
        <row r="7132">
          <cell r="A7132" t="str">
            <v xml:space="preserve">КРЭС-2 </v>
          </cell>
          <cell r="B7132" t="str">
            <v xml:space="preserve">Ш Нефтяников 33 </v>
          </cell>
          <cell r="C7132" t="str">
            <v xml:space="preserve">Жилзаказчик </v>
          </cell>
          <cell r="D7132">
            <v>586.11</v>
          </cell>
          <cell r="E7132">
            <v>1672</v>
          </cell>
          <cell r="F7132">
            <v>2037.6</v>
          </cell>
          <cell r="G7132">
            <v>0.46</v>
          </cell>
          <cell r="H7132">
            <v>1.19</v>
          </cell>
          <cell r="I7132">
            <v>4.5999999999999996</v>
          </cell>
          <cell r="J7132" t="str">
            <v xml:space="preserve">2 </v>
          </cell>
          <cell r="K7132">
            <v>167</v>
          </cell>
          <cell r="L7132">
            <v>4.1587999999999993E-2</v>
          </cell>
          <cell r="M7132">
            <v>-19</v>
          </cell>
          <cell r="N7132">
            <v>18</v>
          </cell>
          <cell r="O7132">
            <v>1</v>
          </cell>
          <cell r="P7132">
            <v>49.765000000000001</v>
          </cell>
          <cell r="Q7132">
            <v>64.212999999999994</v>
          </cell>
          <cell r="R7132">
            <v>64.212999999999994</v>
          </cell>
        </row>
        <row r="7133">
          <cell r="A7133" t="str">
            <v xml:space="preserve">КРЭС-2 </v>
          </cell>
          <cell r="B7133" t="str">
            <v xml:space="preserve">Ш Нефтяников 35 </v>
          </cell>
          <cell r="C7133" t="str">
            <v xml:space="preserve">Жилзаказчик </v>
          </cell>
          <cell r="D7133">
            <v>505.76</v>
          </cell>
          <cell r="E7133">
            <v>1676</v>
          </cell>
          <cell r="F7133">
            <v>1863.1999999999998</v>
          </cell>
          <cell r="G7133">
            <v>0.46</v>
          </cell>
          <cell r="H7133">
            <v>1.19</v>
          </cell>
          <cell r="I7133">
            <v>4.5999999999999996</v>
          </cell>
          <cell r="J7133" t="str">
            <v xml:space="preserve">2 </v>
          </cell>
          <cell r="K7133">
            <v>167</v>
          </cell>
          <cell r="L7133">
            <v>3.7946999999999995E-2</v>
          </cell>
          <cell r="M7133">
            <v>-19</v>
          </cell>
          <cell r="N7133">
            <v>18</v>
          </cell>
          <cell r="O7133">
            <v>1</v>
          </cell>
          <cell r="P7133">
            <v>49.774999999999999</v>
          </cell>
          <cell r="Q7133">
            <v>60.127000000000002</v>
          </cell>
          <cell r="R7133">
            <v>60.127000000000002</v>
          </cell>
        </row>
        <row r="7134">
          <cell r="A7134" t="str">
            <v xml:space="preserve">КРЭС-2 </v>
          </cell>
          <cell r="B7134" t="str">
            <v xml:space="preserve">Ш Нефтяников 35/1 </v>
          </cell>
          <cell r="C7134" t="str">
            <v xml:space="preserve">Жилзаказчик </v>
          </cell>
          <cell r="D7134">
            <v>403</v>
          </cell>
          <cell r="E7134">
            <v>1756</v>
          </cell>
          <cell r="F7134">
            <v>1754</v>
          </cell>
          <cell r="G7134">
            <v>0.46</v>
          </cell>
          <cell r="H7134">
            <v>1.19</v>
          </cell>
          <cell r="I7134">
            <v>4.5999999999999996</v>
          </cell>
          <cell r="J7134" t="str">
            <v xml:space="preserve">2 </v>
          </cell>
          <cell r="K7134">
            <v>167</v>
          </cell>
          <cell r="L7134">
            <v>3.5490000000000001E-2</v>
          </cell>
          <cell r="M7134">
            <v>-19</v>
          </cell>
          <cell r="N7134">
            <v>18</v>
          </cell>
          <cell r="O7134">
            <v>1</v>
          </cell>
          <cell r="P7134">
            <v>51.814999999999998</v>
          </cell>
          <cell r="Q7134">
            <v>53.466000000000001</v>
          </cell>
          <cell r="R7134">
            <v>53.466000000000001</v>
          </cell>
        </row>
        <row r="7135">
          <cell r="A7135" t="str">
            <v xml:space="preserve">КРЭС-2 </v>
          </cell>
          <cell r="B7135" t="str">
            <v xml:space="preserve">Ш Нефтяников 35/2 </v>
          </cell>
          <cell r="C7135" t="str">
            <v xml:space="preserve">Жилзаказчик </v>
          </cell>
          <cell r="D7135">
            <v>563.79999999999995</v>
          </cell>
          <cell r="E7135">
            <v>1710</v>
          </cell>
          <cell r="F7135">
            <v>1708</v>
          </cell>
          <cell r="G7135">
            <v>0.46</v>
          </cell>
          <cell r="H7135">
            <v>1.19</v>
          </cell>
          <cell r="I7135">
            <v>4.5999999999999996</v>
          </cell>
          <cell r="J7135" t="str">
            <v xml:space="preserve">2 </v>
          </cell>
          <cell r="K7135">
            <v>167</v>
          </cell>
          <cell r="L7135">
            <v>3.4710000000000005E-2</v>
          </cell>
          <cell r="M7135">
            <v>-19</v>
          </cell>
          <cell r="N7135">
            <v>18</v>
          </cell>
          <cell r="O7135">
            <v>1</v>
          </cell>
          <cell r="P7135">
            <v>50.677</v>
          </cell>
          <cell r="Q7135">
            <v>74.798000000000002</v>
          </cell>
          <cell r="R7135">
            <v>74.798000000000002</v>
          </cell>
        </row>
        <row r="7136">
          <cell r="A7136" t="str">
            <v xml:space="preserve">КРЭС-2 </v>
          </cell>
          <cell r="B7136" t="str">
            <v xml:space="preserve">Ш Нефтяников 5 </v>
          </cell>
          <cell r="C7136" t="str">
            <v xml:space="preserve">Жилзаказчик </v>
          </cell>
          <cell r="D7136">
            <v>499.7</v>
          </cell>
          <cell r="E7136">
            <v>2402</v>
          </cell>
          <cell r="F7136">
            <v>2400</v>
          </cell>
          <cell r="G7136">
            <v>0.44</v>
          </cell>
          <cell r="H7136">
            <v>1.19</v>
          </cell>
          <cell r="I7136">
            <v>4.5999999999999996</v>
          </cell>
          <cell r="J7136" t="str">
            <v xml:space="preserve">2 </v>
          </cell>
          <cell r="K7136">
            <v>167</v>
          </cell>
          <cell r="L7136">
            <v>4.9207000000000001E-2</v>
          </cell>
          <cell r="M7136">
            <v>-19</v>
          </cell>
          <cell r="N7136">
            <v>18</v>
          </cell>
          <cell r="O7136">
            <v>1</v>
          </cell>
          <cell r="P7136">
            <v>71.84</v>
          </cell>
          <cell r="Q7136">
            <v>66.296000000000006</v>
          </cell>
          <cell r="R7136">
            <v>66.296000000000006</v>
          </cell>
        </row>
        <row r="7137">
          <cell r="A7137" t="str">
            <v xml:space="preserve">КРЭС-2 </v>
          </cell>
          <cell r="B7137" t="str">
            <v xml:space="preserve">Юннатов 17 </v>
          </cell>
          <cell r="C7137" t="str">
            <v xml:space="preserve">Жилзаказчик </v>
          </cell>
          <cell r="D7137">
            <v>905.3</v>
          </cell>
          <cell r="E7137">
            <v>4631</v>
          </cell>
          <cell r="F7137">
            <v>3968.56</v>
          </cell>
          <cell r="G7137">
            <v>0.46</v>
          </cell>
          <cell r="H7137">
            <v>1.19</v>
          </cell>
          <cell r="I7137">
            <v>4.5999999999999996</v>
          </cell>
          <cell r="J7137" t="str">
            <v xml:space="preserve">3 </v>
          </cell>
          <cell r="K7137">
            <v>167</v>
          </cell>
          <cell r="L7137">
            <v>8.4128999999999995E-2</v>
          </cell>
          <cell r="M7137">
            <v>-19</v>
          </cell>
          <cell r="N7137">
            <v>18</v>
          </cell>
          <cell r="O7137">
            <v>1</v>
          </cell>
          <cell r="P7137">
            <v>122.82599999999999</v>
          </cell>
          <cell r="Q7137">
            <v>120.10599999999999</v>
          </cell>
          <cell r="R7137">
            <v>120.10599999999999</v>
          </cell>
        </row>
        <row r="7138">
          <cell r="A7138" t="str">
            <v xml:space="preserve">КРЭС-2 </v>
          </cell>
          <cell r="B7138" t="str">
            <v xml:space="preserve">Юннатов 19 </v>
          </cell>
          <cell r="C7138" t="str">
            <v xml:space="preserve">Жилзаказчик </v>
          </cell>
          <cell r="D7138">
            <v>793.9</v>
          </cell>
          <cell r="E7138">
            <v>4467</v>
          </cell>
          <cell r="F7138">
            <v>3806.5</v>
          </cell>
          <cell r="G7138">
            <v>0.39</v>
          </cell>
          <cell r="H7138">
            <v>1.19</v>
          </cell>
          <cell r="I7138">
            <v>4.5999999999999996</v>
          </cell>
          <cell r="J7138" t="str">
            <v xml:space="preserve">3 </v>
          </cell>
          <cell r="K7138">
            <v>167</v>
          </cell>
          <cell r="L7138">
            <v>6.9040000000000004E-2</v>
          </cell>
          <cell r="M7138">
            <v>-19</v>
          </cell>
          <cell r="N7138">
            <v>18</v>
          </cell>
          <cell r="O7138">
            <v>1</v>
          </cell>
          <cell r="P7138">
            <v>100.797</v>
          </cell>
          <cell r="Q7138">
            <v>105.32899999999999</v>
          </cell>
          <cell r="R7138">
            <v>105.32899999999999</v>
          </cell>
        </row>
        <row r="7139">
          <cell r="A7139" t="str">
            <v xml:space="preserve">КРЭС-2 </v>
          </cell>
          <cell r="B7139" t="str">
            <v xml:space="preserve">Юннатов 21 </v>
          </cell>
          <cell r="C7139" t="str">
            <v xml:space="preserve">Жилзаказчик </v>
          </cell>
          <cell r="D7139">
            <v>509.3</v>
          </cell>
          <cell r="E7139">
            <v>2470</v>
          </cell>
          <cell r="F7139">
            <v>2468</v>
          </cell>
          <cell r="G7139">
            <v>0.44</v>
          </cell>
          <cell r="H7139">
            <v>1.19</v>
          </cell>
          <cell r="I7139">
            <v>4.5999999999999996</v>
          </cell>
          <cell r="J7139" t="str">
            <v xml:space="preserve">2 </v>
          </cell>
          <cell r="K7139">
            <v>167</v>
          </cell>
          <cell r="L7139">
            <v>5.0372E-2</v>
          </cell>
          <cell r="M7139">
            <v>-19</v>
          </cell>
          <cell r="N7139">
            <v>18</v>
          </cell>
          <cell r="O7139">
            <v>1</v>
          </cell>
          <cell r="P7139">
            <v>73.542000000000002</v>
          </cell>
          <cell r="Q7139">
            <v>67.567999999999998</v>
          </cell>
          <cell r="R7139">
            <v>67.567999999999998</v>
          </cell>
        </row>
        <row r="7140">
          <cell r="A7140" t="str">
            <v xml:space="preserve">КРЭС-2 </v>
          </cell>
          <cell r="B7140" t="str">
            <v xml:space="preserve">Юннатов 25 </v>
          </cell>
          <cell r="C7140" t="str">
            <v xml:space="preserve">Жилзаказчик </v>
          </cell>
          <cell r="D7140">
            <v>787.6</v>
          </cell>
          <cell r="E7140">
            <v>3</v>
          </cell>
          <cell r="F7140">
            <v>3862.14</v>
          </cell>
          <cell r="G7140">
            <v>0.39</v>
          </cell>
          <cell r="H7140">
            <v>1.19</v>
          </cell>
          <cell r="I7140">
            <v>4.5999999999999996</v>
          </cell>
          <cell r="J7140" t="str">
            <v xml:space="preserve">3 </v>
          </cell>
          <cell r="K7140">
            <v>167</v>
          </cell>
          <cell r="L7140">
            <v>6.9690000000000002E-2</v>
          </cell>
          <cell r="M7140">
            <v>-19</v>
          </cell>
          <cell r="N7140">
            <v>18</v>
          </cell>
          <cell r="O7140">
            <v>1</v>
          </cell>
          <cell r="P7140">
            <v>101.746</v>
          </cell>
          <cell r="Q7140">
            <v>104.49</v>
          </cell>
          <cell r="R7140">
            <v>104.49</v>
          </cell>
        </row>
        <row r="7141">
          <cell r="A7141" t="str">
            <v xml:space="preserve">КРЭС-2 </v>
          </cell>
          <cell r="B7141" t="str">
            <v xml:space="preserve">Юннатов 27 </v>
          </cell>
          <cell r="C7141" t="str">
            <v xml:space="preserve">Жилзаказчик </v>
          </cell>
          <cell r="D7141">
            <v>508.6</v>
          </cell>
          <cell r="E7141">
            <v>2466</v>
          </cell>
          <cell r="F7141">
            <v>2464</v>
          </cell>
          <cell r="G7141">
            <v>0.44</v>
          </cell>
          <cell r="H7141">
            <v>1.19</v>
          </cell>
          <cell r="I7141">
            <v>4.5999999999999996</v>
          </cell>
          <cell r="J7141" t="str">
            <v xml:space="preserve">2 </v>
          </cell>
          <cell r="K7141">
            <v>167</v>
          </cell>
          <cell r="L7141">
            <v>5.0290999999999995E-2</v>
          </cell>
          <cell r="M7141">
            <v>-19</v>
          </cell>
          <cell r="N7141">
            <v>18</v>
          </cell>
          <cell r="O7141">
            <v>1</v>
          </cell>
          <cell r="P7141">
            <v>73.423000000000002</v>
          </cell>
          <cell r="Q7141">
            <v>67.474999999999994</v>
          </cell>
          <cell r="R7141">
            <v>67.474999999999994</v>
          </cell>
        </row>
        <row r="7142">
          <cell r="A7142" t="str">
            <v xml:space="preserve">КРЭС-2 </v>
          </cell>
          <cell r="B7142" t="str">
            <v xml:space="preserve">Юннатов 29 </v>
          </cell>
          <cell r="C7142" t="str">
            <v xml:space="preserve">Жилзаказчик </v>
          </cell>
          <cell r="D7142">
            <v>1062.4000000000001</v>
          </cell>
          <cell r="E7142">
            <v>4610</v>
          </cell>
          <cell r="F7142">
            <v>4608</v>
          </cell>
          <cell r="G7142">
            <v>0.39</v>
          </cell>
          <cell r="H7142">
            <v>1.19</v>
          </cell>
          <cell r="I7142">
            <v>4.5999999999999996</v>
          </cell>
          <cell r="J7142" t="str">
            <v xml:space="preserve">2 </v>
          </cell>
          <cell r="K7142">
            <v>167</v>
          </cell>
          <cell r="L7142">
            <v>8.2934999999999995E-2</v>
          </cell>
          <cell r="M7142">
            <v>-19</v>
          </cell>
          <cell r="N7142">
            <v>18</v>
          </cell>
          <cell r="O7142">
            <v>1</v>
          </cell>
          <cell r="P7142">
            <v>121.084</v>
          </cell>
          <cell r="Q7142">
            <v>140.952</v>
          </cell>
          <cell r="R7142">
            <v>140.952</v>
          </cell>
        </row>
        <row r="7143">
          <cell r="A7143" t="str">
            <v xml:space="preserve">КРЭС-2 </v>
          </cell>
          <cell r="B7143" t="str">
            <v xml:space="preserve">Юннатов 33 </v>
          </cell>
          <cell r="C7143" t="str">
            <v xml:space="preserve">Жилзаказчик </v>
          </cell>
          <cell r="D7143">
            <v>865.8</v>
          </cell>
          <cell r="E7143">
            <v>2</v>
          </cell>
          <cell r="F7143">
            <v>3522</v>
          </cell>
          <cell r="G7143">
            <v>0.42</v>
          </cell>
          <cell r="H7143">
            <v>1.19</v>
          </cell>
          <cell r="I7143">
            <v>4.5999999999999996</v>
          </cell>
          <cell r="J7143" t="str">
            <v xml:space="preserve">2 </v>
          </cell>
          <cell r="K7143">
            <v>167</v>
          </cell>
          <cell r="L7143">
            <v>6.8454000000000001E-2</v>
          </cell>
          <cell r="M7143">
            <v>-19</v>
          </cell>
          <cell r="N7143">
            <v>18</v>
          </cell>
          <cell r="O7143">
            <v>1</v>
          </cell>
          <cell r="P7143">
            <v>99.94</v>
          </cell>
          <cell r="Q7143">
            <v>114.86499999999999</v>
          </cell>
          <cell r="R7143">
            <v>114.86499999999999</v>
          </cell>
        </row>
        <row r="7144">
          <cell r="A7144" t="str">
            <v xml:space="preserve">КРЭС-2 </v>
          </cell>
          <cell r="B7144" t="str">
            <v xml:space="preserve">Юннатов 5 </v>
          </cell>
          <cell r="C7144" t="str">
            <v xml:space="preserve">Жилзаказчик </v>
          </cell>
          <cell r="D7144">
            <v>1091.73</v>
          </cell>
          <cell r="E7144">
            <v>3905</v>
          </cell>
          <cell r="F7144">
            <v>4543.32</v>
          </cell>
          <cell r="G7144">
            <v>0.4</v>
          </cell>
          <cell r="H7144">
            <v>1.19</v>
          </cell>
          <cell r="I7144">
            <v>4.5999999999999996</v>
          </cell>
          <cell r="J7144" t="str">
            <v xml:space="preserve">2 </v>
          </cell>
          <cell r="K7144">
            <v>167</v>
          </cell>
          <cell r="L7144">
            <v>8.1086999999999992E-2</v>
          </cell>
          <cell r="M7144">
            <v>-19</v>
          </cell>
          <cell r="N7144">
            <v>18</v>
          </cell>
          <cell r="O7144">
            <v>1</v>
          </cell>
          <cell r="P7144">
            <v>101.702</v>
          </cell>
          <cell r="Q7144">
            <v>119.962</v>
          </cell>
          <cell r="R7144">
            <v>119.962</v>
          </cell>
        </row>
        <row r="7145">
          <cell r="A7145" t="str">
            <v xml:space="preserve">КРЭС-2 </v>
          </cell>
          <cell r="B7145" t="str">
            <v xml:space="preserve">Красная 204 ОФИС </v>
          </cell>
          <cell r="C7145" t="str">
            <v xml:space="preserve">Прочие </v>
          </cell>
          <cell r="D7145">
            <v>84.01</v>
          </cell>
          <cell r="E7145">
            <v>0</v>
          </cell>
          <cell r="F7145">
            <v>378.05</v>
          </cell>
          <cell r="G7145">
            <v>0.27</v>
          </cell>
          <cell r="H7145">
            <v>1.19</v>
          </cell>
          <cell r="I7145">
            <v>4.5999999999999996</v>
          </cell>
          <cell r="J7145" t="str">
            <v xml:space="preserve"> </v>
          </cell>
          <cell r="K7145">
            <v>167</v>
          </cell>
          <cell r="L7145">
            <v>4.7700000000000008E-3</v>
          </cell>
          <cell r="M7145">
            <v>-19</v>
          </cell>
          <cell r="N7145">
            <v>18</v>
          </cell>
          <cell r="O7145">
            <v>1</v>
          </cell>
          <cell r="P7145">
            <v>6.9630000000000001</v>
          </cell>
          <cell r="Q7145">
            <v>0</v>
          </cell>
          <cell r="R7145">
            <v>6.9630000000000001</v>
          </cell>
        </row>
        <row r="7146">
          <cell r="A7146" t="str">
            <v xml:space="preserve">КРЭС-2 </v>
          </cell>
          <cell r="B7146" t="str">
            <v xml:space="preserve">Механическая 31/1 ОФИС </v>
          </cell>
          <cell r="C7146" t="str">
            <v xml:space="preserve">Прочие </v>
          </cell>
          <cell r="D7146">
            <v>26.92</v>
          </cell>
          <cell r="E7146">
            <v>0</v>
          </cell>
          <cell r="F7146">
            <v>91.29</v>
          </cell>
          <cell r="G7146">
            <v>0.51</v>
          </cell>
          <cell r="H7146">
            <v>1.19</v>
          </cell>
          <cell r="I7146">
            <v>4.5999999999999996</v>
          </cell>
          <cell r="J7146" t="str">
            <v xml:space="preserve"> </v>
          </cell>
          <cell r="K7146">
            <v>167</v>
          </cell>
          <cell r="L7146">
            <v>2.1800000000000001E-3</v>
          </cell>
          <cell r="M7146">
            <v>-19</v>
          </cell>
          <cell r="N7146">
            <v>18</v>
          </cell>
          <cell r="O7146">
            <v>1</v>
          </cell>
          <cell r="P7146">
            <v>3.1819999999999999</v>
          </cell>
          <cell r="Q7146">
            <v>0</v>
          </cell>
          <cell r="R7146">
            <v>3.1819999999999999</v>
          </cell>
        </row>
        <row r="7147">
          <cell r="A7147" t="str">
            <v xml:space="preserve">КРЭС-2 </v>
          </cell>
          <cell r="B7147" t="str">
            <v xml:space="preserve">Ш Нефтяников 18/1 упр соц защ </v>
          </cell>
          <cell r="C7147" t="str">
            <v xml:space="preserve">Бюджет </v>
          </cell>
          <cell r="D7147">
            <v>751.74</v>
          </cell>
          <cell r="E7147">
            <v>0</v>
          </cell>
          <cell r="F7147">
            <v>3006.96</v>
          </cell>
          <cell r="G7147">
            <v>0.43</v>
          </cell>
          <cell r="H7147">
            <v>1.19</v>
          </cell>
          <cell r="I7147">
            <v>4.5999999999999996</v>
          </cell>
          <cell r="J7147" t="str">
            <v xml:space="preserve"> </v>
          </cell>
          <cell r="K7147">
            <v>167</v>
          </cell>
          <cell r="L7147">
            <v>5.9977999999999997E-2</v>
          </cell>
          <cell r="M7147">
            <v>-19</v>
          </cell>
          <cell r="N7147">
            <v>18</v>
          </cell>
          <cell r="O7147">
            <v>1</v>
          </cell>
          <cell r="P7147">
            <v>87.566000000000003</v>
          </cell>
          <cell r="Q7147">
            <v>0</v>
          </cell>
          <cell r="R7147">
            <v>87.566000000000003</v>
          </cell>
        </row>
        <row r="7148">
          <cell r="A7148" t="str">
            <v xml:space="preserve">КРЭС-2 </v>
          </cell>
          <cell r="B7148" t="str">
            <v xml:space="preserve">Офицерская 35/1 МАГАЗИН </v>
          </cell>
          <cell r="C7148" t="str">
            <v xml:space="preserve">Прочие </v>
          </cell>
          <cell r="D7148">
            <v>138.6</v>
          </cell>
          <cell r="E7148">
            <v>0</v>
          </cell>
          <cell r="F7148">
            <v>554.4</v>
          </cell>
          <cell r="G7148">
            <v>0.38</v>
          </cell>
          <cell r="H7148">
            <v>1.19</v>
          </cell>
          <cell r="I7148">
            <v>4.5999999999999996</v>
          </cell>
          <cell r="J7148" t="str">
            <v xml:space="preserve"> </v>
          </cell>
          <cell r="K7148">
            <v>167</v>
          </cell>
          <cell r="L7148">
            <v>8.9800000000000001E-3</v>
          </cell>
          <cell r="M7148">
            <v>-19</v>
          </cell>
          <cell r="N7148">
            <v>15</v>
          </cell>
          <cell r="O7148">
            <v>1</v>
          </cell>
          <cell r="P7148">
            <v>11.090999999999999</v>
          </cell>
          <cell r="Q7148">
            <v>0</v>
          </cell>
          <cell r="R7148">
            <v>11.090999999999999</v>
          </cell>
        </row>
        <row r="7149">
          <cell r="A7149" t="str">
            <v xml:space="preserve">КРЭС-2 </v>
          </cell>
          <cell r="B7149" t="str">
            <v xml:space="preserve">Офицерская 48 </v>
          </cell>
          <cell r="C7149" t="str">
            <v xml:space="preserve">Прочие </v>
          </cell>
          <cell r="D7149">
            <v>193</v>
          </cell>
          <cell r="E7149">
            <v>0</v>
          </cell>
          <cell r="F7149">
            <v>715</v>
          </cell>
          <cell r="G7149">
            <v>0.38</v>
          </cell>
          <cell r="H7149">
            <v>1.19</v>
          </cell>
          <cell r="I7149">
            <v>4.5999999999999996</v>
          </cell>
          <cell r="J7149" t="str">
            <v xml:space="preserve"> </v>
          </cell>
          <cell r="K7149">
            <v>167</v>
          </cell>
          <cell r="L7149">
            <v>1.2614E-2</v>
          </cell>
          <cell r="M7149">
            <v>-19</v>
          </cell>
          <cell r="N7149">
            <v>18</v>
          </cell>
          <cell r="O7149">
            <v>1</v>
          </cell>
          <cell r="P7149">
            <v>18.417000000000002</v>
          </cell>
          <cell r="Q7149">
            <v>0</v>
          </cell>
          <cell r="R7149">
            <v>18.417000000000002</v>
          </cell>
        </row>
        <row r="7150">
          <cell r="A7150" t="str">
            <v xml:space="preserve">КРЭС-2 </v>
          </cell>
          <cell r="B7150" t="str">
            <v xml:space="preserve">Офицерская 52 маг.3 </v>
          </cell>
          <cell r="C7150" t="str">
            <v xml:space="preserve">Прочие </v>
          </cell>
          <cell r="D7150">
            <v>1131.55</v>
          </cell>
          <cell r="E7150">
            <v>0</v>
          </cell>
          <cell r="F7150">
            <v>4971.04</v>
          </cell>
          <cell r="G7150">
            <v>0.38</v>
          </cell>
          <cell r="H7150">
            <v>1.19</v>
          </cell>
          <cell r="I7150">
            <v>4.5999999999999996</v>
          </cell>
          <cell r="J7150" t="str">
            <v xml:space="preserve"> </v>
          </cell>
          <cell r="K7150">
            <v>167</v>
          </cell>
          <cell r="L7150">
            <v>8.0307999999999991E-2</v>
          </cell>
          <cell r="M7150">
            <v>-19</v>
          </cell>
          <cell r="N7150">
            <v>15</v>
          </cell>
          <cell r="O7150">
            <v>1</v>
          </cell>
          <cell r="P7150">
            <v>99.191999999999993</v>
          </cell>
          <cell r="Q7150">
            <v>0</v>
          </cell>
          <cell r="R7150">
            <v>99.191999999999993</v>
          </cell>
        </row>
        <row r="7151">
          <cell r="A7151" t="str">
            <v xml:space="preserve">КРЭС-2 </v>
          </cell>
          <cell r="B7151" t="str">
            <v xml:space="preserve">Гражданская 19 неж.помещение </v>
          </cell>
          <cell r="C7151" t="str">
            <v xml:space="preserve">Прочие </v>
          </cell>
          <cell r="D7151">
            <v>84.1</v>
          </cell>
          <cell r="E7151">
            <v>334</v>
          </cell>
          <cell r="F7151">
            <v>334.61</v>
          </cell>
          <cell r="G7151">
            <v>0.48</v>
          </cell>
          <cell r="H7151">
            <v>1.19</v>
          </cell>
          <cell r="I7151">
            <v>4.5999999999999996</v>
          </cell>
          <cell r="J7151" t="str">
            <v xml:space="preserve"> </v>
          </cell>
          <cell r="K7151">
            <v>167</v>
          </cell>
          <cell r="L7151">
            <v>7.404E-3</v>
          </cell>
          <cell r="M7151">
            <v>-19</v>
          </cell>
          <cell r="N7151">
            <v>18</v>
          </cell>
          <cell r="O7151">
            <v>1</v>
          </cell>
          <cell r="P7151">
            <v>10.81</v>
          </cell>
          <cell r="Q7151">
            <v>0</v>
          </cell>
          <cell r="R7151">
            <v>10.81</v>
          </cell>
        </row>
        <row r="7152">
          <cell r="A7152" t="str">
            <v xml:space="preserve">КРЭС-2 </v>
          </cell>
          <cell r="B7152" t="str">
            <v xml:space="preserve">Садовая 214 неж.пом. </v>
          </cell>
          <cell r="C7152" t="str">
            <v xml:space="preserve">Прочие </v>
          </cell>
          <cell r="D7152">
            <v>59.8</v>
          </cell>
          <cell r="E7152">
            <v>263</v>
          </cell>
          <cell r="F7152">
            <v>227.27</v>
          </cell>
          <cell r="G7152">
            <v>0.41300000000000003</v>
          </cell>
          <cell r="H7152">
            <v>1.194</v>
          </cell>
          <cell r="I7152">
            <v>4.5999999999999996</v>
          </cell>
          <cell r="J7152" t="str">
            <v xml:space="preserve"> </v>
          </cell>
          <cell r="K7152">
            <v>167</v>
          </cell>
          <cell r="L7152">
            <v>4.3540000000000002E-3</v>
          </cell>
          <cell r="M7152">
            <v>-19</v>
          </cell>
          <cell r="N7152">
            <v>18</v>
          </cell>
          <cell r="O7152">
            <v>1</v>
          </cell>
          <cell r="P7152">
            <v>6.3559999999999999</v>
          </cell>
          <cell r="Q7152">
            <v>0</v>
          </cell>
          <cell r="R7152">
            <v>6.3559999999999999</v>
          </cell>
        </row>
        <row r="7153">
          <cell r="A7153" t="str">
            <v xml:space="preserve">КРЭС-2 </v>
          </cell>
          <cell r="B7153" t="str">
            <v xml:space="preserve">40Л Победы 2 Общежитие N1/N2 </v>
          </cell>
          <cell r="C7153" t="str">
            <v xml:space="preserve">Население </v>
          </cell>
          <cell r="D7153">
            <v>3888</v>
          </cell>
          <cell r="E7153">
            <v>37637</v>
          </cell>
          <cell r="F7153">
            <v>37637.4</v>
          </cell>
          <cell r="G7153">
            <v>0.34</v>
          </cell>
          <cell r="H7153">
            <v>1.19</v>
          </cell>
          <cell r="I7153">
            <v>4.5999999999999996</v>
          </cell>
          <cell r="J7153" t="str">
            <v xml:space="preserve">5 </v>
          </cell>
          <cell r="K7153">
            <v>167</v>
          </cell>
          <cell r="L7153">
            <v>0.59360000000000002</v>
          </cell>
          <cell r="M7153">
            <v>-19</v>
          </cell>
          <cell r="N7153">
            <v>18</v>
          </cell>
          <cell r="O7153">
            <v>1</v>
          </cell>
          <cell r="P7153">
            <v>866.64400000000001</v>
          </cell>
          <cell r="Q7153">
            <v>386.86900000000003</v>
          </cell>
          <cell r="R7153">
            <v>386.86900000000003</v>
          </cell>
        </row>
        <row r="7154">
          <cell r="A7154" t="str">
            <v xml:space="preserve">КРЭС-2 </v>
          </cell>
          <cell r="B7154" t="str">
            <v xml:space="preserve">Гражданская 19 неж.помещение </v>
          </cell>
          <cell r="C7154" t="str">
            <v xml:space="preserve">Прочие </v>
          </cell>
          <cell r="D7154">
            <v>105</v>
          </cell>
          <cell r="E7154">
            <v>0</v>
          </cell>
          <cell r="F7154">
            <v>335</v>
          </cell>
          <cell r="G7154">
            <v>0.48</v>
          </cell>
          <cell r="H7154">
            <v>1.19</v>
          </cell>
          <cell r="I7154">
            <v>4.5999999999999996</v>
          </cell>
          <cell r="J7154" t="str">
            <v xml:space="preserve"> </v>
          </cell>
          <cell r="K7154">
            <v>167</v>
          </cell>
          <cell r="L7154">
            <v>7.4719999999999995E-3</v>
          </cell>
          <cell r="M7154">
            <v>-19</v>
          </cell>
          <cell r="N7154">
            <v>18</v>
          </cell>
          <cell r="O7154">
            <v>1</v>
          </cell>
          <cell r="P7154">
            <v>10.907999999999999</v>
          </cell>
          <cell r="Q7154">
            <v>0</v>
          </cell>
          <cell r="R7154">
            <v>10.907999999999999</v>
          </cell>
        </row>
        <row r="7155">
          <cell r="A7155" t="str">
            <v xml:space="preserve">КРЭС-2 </v>
          </cell>
          <cell r="B7155" t="str">
            <v xml:space="preserve">Выставочная 5 кв.10 Сухомлинова </v>
          </cell>
          <cell r="C7155" t="str">
            <v xml:space="preserve">Население </v>
          </cell>
          <cell r="D7155">
            <v>18.600000000000001</v>
          </cell>
          <cell r="E7155">
            <v>67</v>
          </cell>
          <cell r="F7155">
            <v>118.71</v>
          </cell>
          <cell r="G7155">
            <v>0.54</v>
          </cell>
          <cell r="H7155">
            <v>1.19</v>
          </cell>
          <cell r="I7155">
            <v>4.5999999999999996</v>
          </cell>
          <cell r="J7155" t="str">
            <v xml:space="preserve">1 </v>
          </cell>
          <cell r="K7155">
            <v>167</v>
          </cell>
          <cell r="L7155">
            <v>2.99E-3</v>
          </cell>
          <cell r="M7155">
            <v>-19</v>
          </cell>
          <cell r="N7155">
            <v>18</v>
          </cell>
          <cell r="O7155">
            <v>1</v>
          </cell>
          <cell r="P7155">
            <v>4.3650000000000002</v>
          </cell>
          <cell r="Q7155">
            <v>2.4660000000000002</v>
          </cell>
          <cell r="R7155">
            <v>2.4660000000000002</v>
          </cell>
        </row>
        <row r="7156">
          <cell r="A7156" t="str">
            <v xml:space="preserve">КРЭС-2 </v>
          </cell>
          <cell r="B7156" t="str">
            <v xml:space="preserve">Колхозная 78 ж/д </v>
          </cell>
          <cell r="C7156" t="str">
            <v xml:space="preserve">Население </v>
          </cell>
          <cell r="D7156">
            <v>133.80000000000001</v>
          </cell>
          <cell r="E7156">
            <v>440</v>
          </cell>
          <cell r="F7156">
            <v>440.35</v>
          </cell>
          <cell r="G7156">
            <v>0.58699999999999997</v>
          </cell>
          <cell r="H7156">
            <v>1.194</v>
          </cell>
          <cell r="I7156">
            <v>4.5999999999999996</v>
          </cell>
          <cell r="J7156" t="str">
            <v xml:space="preserve">1 </v>
          </cell>
          <cell r="K7156">
            <v>167</v>
          </cell>
          <cell r="L7156">
            <v>1.1990000000000001E-2</v>
          </cell>
          <cell r="M7156">
            <v>-19</v>
          </cell>
          <cell r="N7156">
            <v>18</v>
          </cell>
          <cell r="O7156">
            <v>1</v>
          </cell>
          <cell r="P7156">
            <v>17.503</v>
          </cell>
          <cell r="Q7156">
            <v>17.75</v>
          </cell>
          <cell r="R7156">
            <v>17.75</v>
          </cell>
        </row>
        <row r="7157">
          <cell r="A7157" t="str">
            <v xml:space="preserve">КРЭС-2 </v>
          </cell>
          <cell r="B7157" t="str">
            <v xml:space="preserve">Офицерская 50 ад зд </v>
          </cell>
          <cell r="C7157" t="str">
            <v xml:space="preserve">Бюджет </v>
          </cell>
          <cell r="D7157">
            <v>372.55</v>
          </cell>
          <cell r="E7157">
            <v>0</v>
          </cell>
          <cell r="F7157">
            <v>1676.5</v>
          </cell>
          <cell r="G7157">
            <v>0.43</v>
          </cell>
          <cell r="H7157">
            <v>1.19</v>
          </cell>
          <cell r="I7157">
            <v>4.5999999999999996</v>
          </cell>
          <cell r="J7157" t="str">
            <v xml:space="preserve"> </v>
          </cell>
          <cell r="K7157">
            <v>167</v>
          </cell>
          <cell r="L7157">
            <v>3.3440000000000004E-2</v>
          </cell>
          <cell r="M7157">
            <v>-19</v>
          </cell>
          <cell r="N7157">
            <v>18</v>
          </cell>
          <cell r="O7157">
            <v>1</v>
          </cell>
          <cell r="P7157">
            <v>48.822000000000003</v>
          </cell>
          <cell r="Q7157">
            <v>0</v>
          </cell>
          <cell r="R7157">
            <v>48.822000000000003</v>
          </cell>
        </row>
        <row r="7158">
          <cell r="A7158" t="str">
            <v xml:space="preserve">КРЭС-2 </v>
          </cell>
          <cell r="B7158" t="str">
            <v xml:space="preserve">Колхозная 69 школа 10 </v>
          </cell>
          <cell r="C7158" t="str">
            <v xml:space="preserve">Бюджет </v>
          </cell>
          <cell r="D7158">
            <v>4565.6099999999997</v>
          </cell>
          <cell r="E7158">
            <v>1666</v>
          </cell>
          <cell r="F7158">
            <v>20545.25</v>
          </cell>
          <cell r="G7158">
            <v>0.33</v>
          </cell>
          <cell r="H7158">
            <v>1.19</v>
          </cell>
          <cell r="I7158">
            <v>4.5999999999999996</v>
          </cell>
          <cell r="J7158" t="str">
            <v xml:space="preserve"> </v>
          </cell>
          <cell r="K7158">
            <v>167</v>
          </cell>
          <cell r="L7158">
            <v>0.29749999999999999</v>
          </cell>
          <cell r="M7158">
            <v>-19</v>
          </cell>
          <cell r="N7158">
            <v>16</v>
          </cell>
          <cell r="O7158">
            <v>1</v>
          </cell>
          <cell r="P7158">
            <v>391.02699999999999</v>
          </cell>
          <cell r="Q7158">
            <v>0</v>
          </cell>
          <cell r="R7158">
            <v>391.02699999999999</v>
          </cell>
        </row>
        <row r="7159">
          <cell r="A7159" t="str">
            <v xml:space="preserve">КРЭС-2 </v>
          </cell>
          <cell r="B7159" t="str">
            <v xml:space="preserve">Колхозная 75 д/я 128 прач </v>
          </cell>
          <cell r="C7159" t="str">
            <v xml:space="preserve">Бюджет </v>
          </cell>
          <cell r="D7159">
            <v>963.8</v>
          </cell>
          <cell r="E7159">
            <v>3755</v>
          </cell>
          <cell r="F7159">
            <v>4337.09</v>
          </cell>
          <cell r="G7159">
            <v>0.34</v>
          </cell>
          <cell r="H7159">
            <v>1.19</v>
          </cell>
          <cell r="I7159">
            <v>4.5999999999999996</v>
          </cell>
          <cell r="J7159" t="str">
            <v xml:space="preserve"> </v>
          </cell>
          <cell r="K7159">
            <v>167</v>
          </cell>
          <cell r="L7159">
            <v>7.2099999999999997E-2</v>
          </cell>
          <cell r="M7159">
            <v>-19</v>
          </cell>
          <cell r="N7159">
            <v>20</v>
          </cell>
          <cell r="O7159">
            <v>1</v>
          </cell>
          <cell r="P7159">
            <v>114.687</v>
          </cell>
          <cell r="Q7159">
            <v>0</v>
          </cell>
          <cell r="R7159">
            <v>114.687</v>
          </cell>
        </row>
        <row r="7160">
          <cell r="A7160" t="str">
            <v xml:space="preserve">КРЭС-2 </v>
          </cell>
          <cell r="B7160" t="str">
            <v xml:space="preserve">Красная 202 Детский сад 61 </v>
          </cell>
          <cell r="C7160" t="str">
            <v xml:space="preserve">Бюджет </v>
          </cell>
          <cell r="D7160">
            <v>279.97000000000003</v>
          </cell>
          <cell r="E7160">
            <v>761</v>
          </cell>
          <cell r="F7160">
            <v>1259.8599999999999</v>
          </cell>
          <cell r="G7160">
            <v>0.38</v>
          </cell>
          <cell r="H7160">
            <v>1.19</v>
          </cell>
          <cell r="I7160">
            <v>4.5999999999999996</v>
          </cell>
          <cell r="J7160" t="str">
            <v xml:space="preserve"> </v>
          </cell>
          <cell r="K7160">
            <v>167</v>
          </cell>
          <cell r="L7160">
            <v>2.3407999999999998E-2</v>
          </cell>
          <cell r="M7160">
            <v>-19</v>
          </cell>
          <cell r="N7160">
            <v>20</v>
          </cell>
          <cell r="O7160">
            <v>1</v>
          </cell>
          <cell r="P7160">
            <v>37.232999999999997</v>
          </cell>
          <cell r="Q7160">
            <v>0</v>
          </cell>
          <cell r="R7160">
            <v>37.232999999999997</v>
          </cell>
        </row>
        <row r="7161">
          <cell r="A7161" t="str">
            <v xml:space="preserve">КРЭС-2 </v>
          </cell>
          <cell r="B7161" t="str">
            <v xml:space="preserve">Красная 204 Детский сад 62 </v>
          </cell>
          <cell r="C7161" t="str">
            <v xml:space="preserve">Бюджет </v>
          </cell>
          <cell r="D7161">
            <v>386</v>
          </cell>
          <cell r="E7161">
            <v>861</v>
          </cell>
          <cell r="F7161">
            <v>1488.93</v>
          </cell>
          <cell r="G7161">
            <v>0.38</v>
          </cell>
          <cell r="H7161">
            <v>1.19</v>
          </cell>
          <cell r="I7161">
            <v>4.5999999999999996</v>
          </cell>
          <cell r="J7161" t="str">
            <v xml:space="preserve"> </v>
          </cell>
          <cell r="K7161">
            <v>167</v>
          </cell>
          <cell r="L7161">
            <v>2.7663999999999998E-2</v>
          </cell>
          <cell r="M7161">
            <v>-19</v>
          </cell>
          <cell r="N7161">
            <v>20</v>
          </cell>
          <cell r="O7161">
            <v>1</v>
          </cell>
          <cell r="P7161">
            <v>44.003999999999998</v>
          </cell>
          <cell r="Q7161">
            <v>0</v>
          </cell>
          <cell r="R7161">
            <v>44.003999999999998</v>
          </cell>
        </row>
        <row r="7162">
          <cell r="A7162" t="str">
            <v xml:space="preserve">КРЭС-2 </v>
          </cell>
          <cell r="B7162" t="str">
            <v xml:space="preserve">Садовая 245 </v>
          </cell>
          <cell r="C7162" t="str">
            <v xml:space="preserve">Бюджет </v>
          </cell>
          <cell r="D7162">
            <v>5290.97</v>
          </cell>
          <cell r="E7162">
            <v>0</v>
          </cell>
          <cell r="F7162">
            <v>23809.35</v>
          </cell>
          <cell r="G7162">
            <v>0.33</v>
          </cell>
          <cell r="H7162">
            <v>1.194</v>
          </cell>
          <cell r="I7162">
            <v>4.5999999999999996</v>
          </cell>
          <cell r="J7162" t="str">
            <v xml:space="preserve"> </v>
          </cell>
          <cell r="K7162">
            <v>167</v>
          </cell>
          <cell r="L7162">
            <v>0.34476499999999999</v>
          </cell>
          <cell r="M7162">
            <v>-19</v>
          </cell>
          <cell r="N7162">
            <v>16</v>
          </cell>
          <cell r="O7162">
            <v>1</v>
          </cell>
          <cell r="P7162">
            <v>453.15199999999999</v>
          </cell>
          <cell r="Q7162">
            <v>0</v>
          </cell>
          <cell r="R7162">
            <v>453.15199999999999</v>
          </cell>
        </row>
        <row r="7163">
          <cell r="A7163" t="str">
            <v xml:space="preserve">КРЭС-2 </v>
          </cell>
          <cell r="B7163" t="str">
            <v xml:space="preserve">Садовая 245 школа 47 </v>
          </cell>
          <cell r="C7163" t="str">
            <v xml:space="preserve">Бюджет </v>
          </cell>
          <cell r="D7163">
            <v>5290.97</v>
          </cell>
          <cell r="E7163">
            <v>21310</v>
          </cell>
          <cell r="F7163">
            <v>23809.35</v>
          </cell>
          <cell r="G7163">
            <v>0.33</v>
          </cell>
          <cell r="H7163">
            <v>1.19</v>
          </cell>
          <cell r="I7163">
            <v>4.5999999999999996</v>
          </cell>
          <cell r="J7163" t="str">
            <v xml:space="preserve"> </v>
          </cell>
          <cell r="K7163">
            <v>167</v>
          </cell>
          <cell r="L7163">
            <v>0.34476499999999999</v>
          </cell>
          <cell r="M7163">
            <v>-19</v>
          </cell>
          <cell r="N7163">
            <v>16</v>
          </cell>
          <cell r="O7163">
            <v>1</v>
          </cell>
          <cell r="P7163">
            <v>453.15199999999999</v>
          </cell>
          <cell r="Q7163">
            <v>0</v>
          </cell>
          <cell r="R7163">
            <v>453.15199999999999</v>
          </cell>
        </row>
        <row r="7164">
          <cell r="A7164" t="str">
            <v xml:space="preserve">КРЭС-2 </v>
          </cell>
          <cell r="B7164" t="str">
            <v xml:space="preserve">Зиповская 1 Маровгулова Л.А. </v>
          </cell>
          <cell r="C7164" t="str">
            <v xml:space="preserve">Прочие </v>
          </cell>
          <cell r="D7164">
            <v>86.4</v>
          </cell>
          <cell r="E7164">
            <v>0</v>
          </cell>
          <cell r="F7164">
            <v>438.8</v>
          </cell>
          <cell r="G7164">
            <v>0.37</v>
          </cell>
          <cell r="H7164">
            <v>1.19</v>
          </cell>
          <cell r="I7164">
            <v>4.5999999999999996</v>
          </cell>
          <cell r="J7164" t="str">
            <v xml:space="preserve"> </v>
          </cell>
          <cell r="K7164">
            <v>167</v>
          </cell>
          <cell r="L7164">
            <v>7.5300000000000002E-3</v>
          </cell>
          <cell r="M7164">
            <v>-19</v>
          </cell>
          <cell r="N7164">
            <v>18</v>
          </cell>
          <cell r="O7164">
            <v>1</v>
          </cell>
          <cell r="P7164">
            <v>10.994</v>
          </cell>
          <cell r="Q7164">
            <v>0</v>
          </cell>
          <cell r="R7164">
            <v>10.994</v>
          </cell>
        </row>
        <row r="7165">
          <cell r="A7165" t="str">
            <v xml:space="preserve">КРЭС-2 </v>
          </cell>
          <cell r="B7165" t="str">
            <v xml:space="preserve">Офицерская 43 кр юнош биб </v>
          </cell>
          <cell r="C7165" t="str">
            <v xml:space="preserve">Бюджет </v>
          </cell>
          <cell r="D7165">
            <v>456.52</v>
          </cell>
          <cell r="E7165">
            <v>0</v>
          </cell>
          <cell r="F7165">
            <v>1948.83</v>
          </cell>
          <cell r="G7165">
            <v>0.37</v>
          </cell>
          <cell r="H7165">
            <v>1.19</v>
          </cell>
          <cell r="I7165">
            <v>4.5999999999999996</v>
          </cell>
          <cell r="J7165" t="str">
            <v xml:space="preserve"> </v>
          </cell>
          <cell r="K7165">
            <v>167</v>
          </cell>
          <cell r="L7165">
            <v>3.3447999999999999E-2</v>
          </cell>
          <cell r="M7165">
            <v>-19</v>
          </cell>
          <cell r="N7165">
            <v>18</v>
          </cell>
          <cell r="O7165">
            <v>1</v>
          </cell>
          <cell r="P7165">
            <v>48.832999999999998</v>
          </cell>
          <cell r="Q7165">
            <v>0</v>
          </cell>
          <cell r="R7165">
            <v>48.832999999999998</v>
          </cell>
        </row>
        <row r="7166">
          <cell r="A7166" t="str">
            <v xml:space="preserve">КРЭС-2 </v>
          </cell>
          <cell r="B7166" t="str">
            <v xml:space="preserve">Клиническая 8 кв 7/1 </v>
          </cell>
          <cell r="C7166" t="str">
            <v xml:space="preserve">Прочие </v>
          </cell>
          <cell r="D7166">
            <v>30.76</v>
          </cell>
          <cell r="E7166">
            <v>0</v>
          </cell>
          <cell r="F7166">
            <v>150.74</v>
          </cell>
          <cell r="G7166">
            <v>0.43</v>
          </cell>
          <cell r="H7166">
            <v>1.19</v>
          </cell>
          <cell r="I7166">
            <v>4.5999999999999996</v>
          </cell>
          <cell r="J7166" t="str">
            <v xml:space="preserve"> </v>
          </cell>
          <cell r="K7166">
            <v>167</v>
          </cell>
          <cell r="L7166">
            <v>2.7500000000000003E-3</v>
          </cell>
          <cell r="M7166">
            <v>-19</v>
          </cell>
          <cell r="N7166">
            <v>15</v>
          </cell>
          <cell r="O7166">
            <v>1</v>
          </cell>
          <cell r="P7166">
            <v>3.3970000000000002</v>
          </cell>
          <cell r="Q7166">
            <v>0</v>
          </cell>
          <cell r="R7166">
            <v>3.3970000000000002</v>
          </cell>
        </row>
        <row r="7167">
          <cell r="A7167" t="str">
            <v xml:space="preserve">КРЭС-2 </v>
          </cell>
          <cell r="B7167" t="str">
            <v xml:space="preserve">Офицерская 43 кв 43 прод маг </v>
          </cell>
          <cell r="C7167" t="str">
            <v xml:space="preserve">Прочие </v>
          </cell>
          <cell r="D7167">
            <v>24.06</v>
          </cell>
          <cell r="E7167">
            <v>0</v>
          </cell>
          <cell r="F7167">
            <v>108.1</v>
          </cell>
          <cell r="G7167">
            <v>0.35</v>
          </cell>
          <cell r="H7167">
            <v>1.19</v>
          </cell>
          <cell r="I7167">
            <v>4.5999999999999996</v>
          </cell>
          <cell r="J7167" t="str">
            <v xml:space="preserve"> </v>
          </cell>
          <cell r="K7167">
            <v>167</v>
          </cell>
          <cell r="L7167">
            <v>1.7600000000000001E-3</v>
          </cell>
          <cell r="M7167">
            <v>-19</v>
          </cell>
          <cell r="N7167">
            <v>18</v>
          </cell>
          <cell r="O7167">
            <v>1</v>
          </cell>
          <cell r="P7167">
            <v>2.569</v>
          </cell>
          <cell r="Q7167">
            <v>0</v>
          </cell>
          <cell r="R7167">
            <v>2.569</v>
          </cell>
        </row>
        <row r="7168">
          <cell r="A7168" t="str">
            <v xml:space="preserve">КРЭС-2 </v>
          </cell>
          <cell r="B7168" t="str">
            <v xml:space="preserve">Колхозная 55/2 </v>
          </cell>
          <cell r="C7168" t="str">
            <v xml:space="preserve">Прочие </v>
          </cell>
          <cell r="D7168">
            <v>251.7</v>
          </cell>
          <cell r="E7168">
            <v>688</v>
          </cell>
          <cell r="F7168">
            <v>688</v>
          </cell>
          <cell r="G7168">
            <v>0</v>
          </cell>
          <cell r="H7168">
            <v>0</v>
          </cell>
          <cell r="I7168">
            <v>4.5999999999999996</v>
          </cell>
          <cell r="J7168" t="str">
            <v xml:space="preserve"> </v>
          </cell>
          <cell r="K7168">
            <v>167</v>
          </cell>
          <cell r="L7168">
            <v>1.8090000000000002E-2</v>
          </cell>
          <cell r="M7168">
            <v>-19</v>
          </cell>
          <cell r="N7168">
            <v>18</v>
          </cell>
          <cell r="O7168">
            <v>1</v>
          </cell>
          <cell r="P7168">
            <v>26.411000000000001</v>
          </cell>
          <cell r="Q7168">
            <v>0</v>
          </cell>
          <cell r="R7168">
            <v>26.411000000000001</v>
          </cell>
        </row>
        <row r="7169">
          <cell r="A7169" t="str">
            <v xml:space="preserve">КРЭС-2 </v>
          </cell>
          <cell r="B7169" t="str">
            <v xml:space="preserve">Офицерская 43 кв41 СБЕРБАНК </v>
          </cell>
          <cell r="C7169" t="str">
            <v xml:space="preserve">Прочие </v>
          </cell>
          <cell r="D7169">
            <v>399</v>
          </cell>
          <cell r="E7169">
            <v>0</v>
          </cell>
          <cell r="F7169">
            <v>1338.92</v>
          </cell>
          <cell r="G7169">
            <v>0.35</v>
          </cell>
          <cell r="H7169">
            <v>1.19</v>
          </cell>
          <cell r="I7169">
            <v>4.5999999999999996</v>
          </cell>
          <cell r="J7169" t="str">
            <v xml:space="preserve"> </v>
          </cell>
          <cell r="K7169">
            <v>167</v>
          </cell>
          <cell r="L7169">
            <v>2.18E-2</v>
          </cell>
          <cell r="M7169">
            <v>-19</v>
          </cell>
          <cell r="N7169">
            <v>18</v>
          </cell>
          <cell r="O7169">
            <v>1</v>
          </cell>
          <cell r="P7169">
            <v>31.826000000000001</v>
          </cell>
          <cell r="Q7169">
            <v>0</v>
          </cell>
          <cell r="R7169">
            <v>31.826000000000001</v>
          </cell>
        </row>
        <row r="7170">
          <cell r="A7170" t="str">
            <v xml:space="preserve">КРЭС-2 </v>
          </cell>
          <cell r="B7170" t="str">
            <v xml:space="preserve">Офицерская 45 МАГАЗИН </v>
          </cell>
          <cell r="C7170" t="str">
            <v xml:space="preserve">Прочие </v>
          </cell>
          <cell r="D7170">
            <v>131.29</v>
          </cell>
          <cell r="E7170">
            <v>0</v>
          </cell>
          <cell r="F7170">
            <v>622.78</v>
          </cell>
          <cell r="G7170">
            <v>0.35</v>
          </cell>
          <cell r="H7170">
            <v>1.19</v>
          </cell>
          <cell r="I7170">
            <v>4.5999999999999996</v>
          </cell>
          <cell r="J7170" t="str">
            <v xml:space="preserve"> </v>
          </cell>
          <cell r="K7170">
            <v>167</v>
          </cell>
          <cell r="L7170">
            <v>1.0140000000000001E-2</v>
          </cell>
          <cell r="M7170">
            <v>-19</v>
          </cell>
          <cell r="N7170">
            <v>18</v>
          </cell>
          <cell r="O7170">
            <v>1</v>
          </cell>
          <cell r="P7170">
            <v>14.805</v>
          </cell>
          <cell r="Q7170">
            <v>0</v>
          </cell>
          <cell r="R7170">
            <v>14.805</v>
          </cell>
        </row>
        <row r="7171">
          <cell r="A7171" t="str">
            <v xml:space="preserve">КРЭС-2 </v>
          </cell>
          <cell r="B7171" t="str">
            <v xml:space="preserve">Колхозная 77 офис </v>
          </cell>
          <cell r="C7171" t="str">
            <v xml:space="preserve">Прочие </v>
          </cell>
          <cell r="D7171">
            <v>28.36</v>
          </cell>
          <cell r="E7171">
            <v>0</v>
          </cell>
          <cell r="F7171">
            <v>127.6</v>
          </cell>
          <cell r="G7171">
            <v>0.37</v>
          </cell>
          <cell r="H7171">
            <v>1.19</v>
          </cell>
          <cell r="I7171">
            <v>4.5999999999999996</v>
          </cell>
          <cell r="J7171" t="str">
            <v xml:space="preserve"> </v>
          </cell>
          <cell r="K7171">
            <v>167</v>
          </cell>
          <cell r="L7171">
            <v>2.1900000000000001E-3</v>
          </cell>
          <cell r="M7171">
            <v>-19</v>
          </cell>
          <cell r="N7171">
            <v>18</v>
          </cell>
          <cell r="O7171">
            <v>1</v>
          </cell>
          <cell r="P7171">
            <v>3.1970000000000001</v>
          </cell>
          <cell r="Q7171">
            <v>0</v>
          </cell>
          <cell r="R7171">
            <v>3.1970000000000001</v>
          </cell>
        </row>
        <row r="7172">
          <cell r="A7172" t="str">
            <v xml:space="preserve">КРЭС-2 </v>
          </cell>
          <cell r="B7172" t="str">
            <v xml:space="preserve">Колхозная 73 аптека </v>
          </cell>
          <cell r="C7172" t="str">
            <v xml:space="preserve">Прочие </v>
          </cell>
          <cell r="D7172">
            <v>42</v>
          </cell>
          <cell r="E7172">
            <v>137</v>
          </cell>
          <cell r="F7172">
            <v>137.16</v>
          </cell>
          <cell r="G7172">
            <v>0.42</v>
          </cell>
          <cell r="H7172">
            <v>1.19</v>
          </cell>
          <cell r="I7172">
            <v>4.5999999999999996</v>
          </cell>
          <cell r="J7172" t="str">
            <v xml:space="preserve"> </v>
          </cell>
          <cell r="K7172">
            <v>167</v>
          </cell>
          <cell r="L7172">
            <v>2.666E-3</v>
          </cell>
          <cell r="M7172">
            <v>-19</v>
          </cell>
          <cell r="N7172">
            <v>18</v>
          </cell>
          <cell r="O7172">
            <v>1</v>
          </cell>
          <cell r="P7172">
            <v>3.8929999999999998</v>
          </cell>
          <cell r="Q7172">
            <v>0</v>
          </cell>
          <cell r="R7172">
            <v>3.8929999999999998</v>
          </cell>
        </row>
        <row r="7173">
          <cell r="A7173" t="str">
            <v xml:space="preserve">КРЭС-2 </v>
          </cell>
          <cell r="B7173" t="str">
            <v xml:space="preserve">Колхозная 58 кв2 ж/д </v>
          </cell>
          <cell r="C7173" t="str">
            <v xml:space="preserve">Население </v>
          </cell>
          <cell r="D7173">
            <v>43.9</v>
          </cell>
          <cell r="E7173">
            <v>158</v>
          </cell>
          <cell r="F7173">
            <v>157.15</v>
          </cell>
          <cell r="G7173">
            <v>0.57999999999999996</v>
          </cell>
          <cell r="H7173">
            <v>1.19</v>
          </cell>
          <cell r="I7173">
            <v>4.5999999999999996</v>
          </cell>
          <cell r="J7173" t="str">
            <v xml:space="preserve">1 </v>
          </cell>
          <cell r="K7173">
            <v>167</v>
          </cell>
          <cell r="L7173">
            <v>4.228E-3</v>
          </cell>
          <cell r="M7173">
            <v>-19</v>
          </cell>
          <cell r="N7173">
            <v>18</v>
          </cell>
          <cell r="O7173">
            <v>1</v>
          </cell>
          <cell r="P7173">
            <v>6.173</v>
          </cell>
          <cell r="Q7173">
            <v>5.8260000000000005</v>
          </cell>
          <cell r="R7173">
            <v>5.8260000000000005</v>
          </cell>
        </row>
        <row r="7174">
          <cell r="A7174" t="str">
            <v xml:space="preserve">КРЭС-2 </v>
          </cell>
          <cell r="B7174" t="str">
            <v xml:space="preserve">Офицерская 43 кв.1 неж.помещение </v>
          </cell>
          <cell r="C7174" t="str">
            <v xml:space="preserve">Прочие </v>
          </cell>
          <cell r="D7174">
            <v>57.6</v>
          </cell>
          <cell r="E7174">
            <v>0</v>
          </cell>
          <cell r="F7174">
            <v>192.47</v>
          </cell>
          <cell r="G7174">
            <v>0.35</v>
          </cell>
          <cell r="H7174">
            <v>1.19</v>
          </cell>
          <cell r="I7174">
            <v>4.5999999999999996</v>
          </cell>
          <cell r="J7174" t="str">
            <v xml:space="preserve"> </v>
          </cell>
          <cell r="K7174">
            <v>167</v>
          </cell>
          <cell r="L7174">
            <v>3.1340000000000001E-3</v>
          </cell>
          <cell r="M7174">
            <v>-19</v>
          </cell>
          <cell r="N7174">
            <v>18</v>
          </cell>
          <cell r="O7174">
            <v>1</v>
          </cell>
          <cell r="P7174">
            <v>4.5750000000000002</v>
          </cell>
          <cell r="Q7174">
            <v>0</v>
          </cell>
          <cell r="R7174">
            <v>4.5750000000000002</v>
          </cell>
        </row>
        <row r="7175">
          <cell r="A7175" t="str">
            <v xml:space="preserve">КРЭС-2 </v>
          </cell>
          <cell r="B7175" t="str">
            <v xml:space="preserve">Гражданская 9 ПРОИЗ.ПОМ. </v>
          </cell>
          <cell r="C7175" t="str">
            <v xml:space="preserve">Прочие </v>
          </cell>
          <cell r="D7175">
            <v>68.91</v>
          </cell>
          <cell r="E7175">
            <v>218</v>
          </cell>
          <cell r="F7175">
            <v>331.58</v>
          </cell>
          <cell r="G7175">
            <v>0.41</v>
          </cell>
          <cell r="H7175">
            <v>1.19</v>
          </cell>
          <cell r="I7175">
            <v>4.5999999999999996</v>
          </cell>
          <cell r="J7175" t="str">
            <v xml:space="preserve"> </v>
          </cell>
          <cell r="K7175">
            <v>167</v>
          </cell>
          <cell r="L7175">
            <v>6.3E-3</v>
          </cell>
          <cell r="M7175">
            <v>-19</v>
          </cell>
          <cell r="N7175">
            <v>18</v>
          </cell>
          <cell r="O7175">
            <v>1</v>
          </cell>
          <cell r="P7175">
            <v>9.1989999999999998</v>
          </cell>
          <cell r="Q7175">
            <v>0</v>
          </cell>
          <cell r="R7175">
            <v>9.1989999999999998</v>
          </cell>
        </row>
        <row r="7176">
          <cell r="A7176" t="str">
            <v xml:space="preserve">КРЭС-2 </v>
          </cell>
          <cell r="B7176" t="str">
            <v xml:space="preserve">Офицерская 40 ОФИС </v>
          </cell>
          <cell r="C7176" t="str">
            <v xml:space="preserve">Прочие </v>
          </cell>
          <cell r="D7176">
            <v>67.8</v>
          </cell>
          <cell r="E7176">
            <v>0</v>
          </cell>
          <cell r="F7176">
            <v>335.6</v>
          </cell>
          <cell r="G7176">
            <v>0.37</v>
          </cell>
          <cell r="H7176">
            <v>1.19</v>
          </cell>
          <cell r="I7176">
            <v>4.5999999999999996</v>
          </cell>
          <cell r="J7176" t="str">
            <v xml:space="preserve"> </v>
          </cell>
          <cell r="K7176">
            <v>167</v>
          </cell>
          <cell r="L7176">
            <v>5.7600000000000004E-3</v>
          </cell>
          <cell r="M7176">
            <v>-19</v>
          </cell>
          <cell r="N7176">
            <v>18</v>
          </cell>
          <cell r="O7176">
            <v>1</v>
          </cell>
          <cell r="P7176">
            <v>8.41</v>
          </cell>
          <cell r="Q7176">
            <v>0</v>
          </cell>
          <cell r="R7176">
            <v>8.41</v>
          </cell>
        </row>
        <row r="7177">
          <cell r="A7177" t="str">
            <v xml:space="preserve">КРЭС-2 </v>
          </cell>
          <cell r="B7177" t="str">
            <v xml:space="preserve">Офицерская 43 ЮРИД КОНС 36 </v>
          </cell>
          <cell r="C7177" t="str">
            <v xml:space="preserve">Прочие </v>
          </cell>
          <cell r="D7177">
            <v>107.17</v>
          </cell>
          <cell r="E7177">
            <v>0</v>
          </cell>
          <cell r="F7177">
            <v>428.7</v>
          </cell>
          <cell r="G7177">
            <v>0.35</v>
          </cell>
          <cell r="H7177">
            <v>1.19</v>
          </cell>
          <cell r="I7177">
            <v>4.5999999999999996</v>
          </cell>
          <cell r="J7177" t="str">
            <v xml:space="preserve"> </v>
          </cell>
          <cell r="K7177">
            <v>167</v>
          </cell>
          <cell r="L7177">
            <v>6.980000000000001E-3</v>
          </cell>
          <cell r="M7177">
            <v>-19</v>
          </cell>
          <cell r="N7177">
            <v>18</v>
          </cell>
          <cell r="O7177">
            <v>1</v>
          </cell>
          <cell r="P7177">
            <v>10.19</v>
          </cell>
          <cell r="Q7177">
            <v>0</v>
          </cell>
          <cell r="R7177">
            <v>10.19</v>
          </cell>
        </row>
        <row r="7178">
          <cell r="A7178" t="str">
            <v xml:space="preserve">КРЭС-2 </v>
          </cell>
          <cell r="B7178" t="str">
            <v xml:space="preserve">Курчатова 2 аптека </v>
          </cell>
          <cell r="C7178" t="str">
            <v xml:space="preserve">Прочие </v>
          </cell>
          <cell r="D7178">
            <v>49.13</v>
          </cell>
          <cell r="E7178">
            <v>0</v>
          </cell>
          <cell r="F7178">
            <v>218.96</v>
          </cell>
          <cell r="G7178">
            <v>0.42</v>
          </cell>
          <cell r="H7178">
            <v>1.19</v>
          </cell>
          <cell r="I7178">
            <v>4.5999999999999996</v>
          </cell>
          <cell r="J7178" t="str">
            <v xml:space="preserve"> </v>
          </cell>
          <cell r="K7178">
            <v>167</v>
          </cell>
          <cell r="L7178">
            <v>3.9200000000000007E-3</v>
          </cell>
          <cell r="M7178">
            <v>-19</v>
          </cell>
          <cell r="N7178">
            <v>15</v>
          </cell>
          <cell r="O7178">
            <v>1</v>
          </cell>
          <cell r="P7178">
            <v>4.8410000000000002</v>
          </cell>
          <cell r="Q7178">
            <v>0</v>
          </cell>
          <cell r="R7178">
            <v>4.8410000000000002</v>
          </cell>
        </row>
        <row r="7179">
          <cell r="A7179" t="str">
            <v xml:space="preserve">КРЭС-2 </v>
          </cell>
          <cell r="B7179" t="str">
            <v xml:space="preserve">Колхозная 77 неж пом </v>
          </cell>
          <cell r="C7179" t="str">
            <v xml:space="preserve">Прочие </v>
          </cell>
          <cell r="D7179">
            <v>131.6</v>
          </cell>
          <cell r="E7179">
            <v>442</v>
          </cell>
          <cell r="F7179">
            <v>442.17</v>
          </cell>
          <cell r="G7179">
            <v>0.37</v>
          </cell>
          <cell r="H7179">
            <v>1.19</v>
          </cell>
          <cell r="I7179">
            <v>4.5999999999999996</v>
          </cell>
          <cell r="J7179" t="str">
            <v xml:space="preserve"> </v>
          </cell>
          <cell r="K7179">
            <v>167</v>
          </cell>
          <cell r="L7179">
            <v>7.5889999999999994E-3</v>
          </cell>
          <cell r="M7179">
            <v>-19</v>
          </cell>
          <cell r="N7179">
            <v>18</v>
          </cell>
          <cell r="O7179">
            <v>1</v>
          </cell>
          <cell r="P7179">
            <v>11.079000000000001</v>
          </cell>
          <cell r="Q7179">
            <v>0</v>
          </cell>
          <cell r="R7179">
            <v>11.079000000000001</v>
          </cell>
        </row>
        <row r="7180">
          <cell r="A7180" t="str">
            <v xml:space="preserve">КРЭС-2 </v>
          </cell>
          <cell r="B7180" t="str">
            <v xml:space="preserve">Курчатова 2 МАГАЗИН 31 </v>
          </cell>
          <cell r="C7180" t="str">
            <v xml:space="preserve">Прочие </v>
          </cell>
          <cell r="D7180">
            <v>101.51</v>
          </cell>
          <cell r="E7180">
            <v>439</v>
          </cell>
          <cell r="F7180">
            <v>452.44</v>
          </cell>
          <cell r="G7180">
            <v>0.42</v>
          </cell>
          <cell r="H7180">
            <v>1.19</v>
          </cell>
          <cell r="I7180">
            <v>4.5999999999999996</v>
          </cell>
          <cell r="J7180" t="str">
            <v xml:space="preserve"> </v>
          </cell>
          <cell r="K7180">
            <v>167</v>
          </cell>
          <cell r="L7180">
            <v>8.0999999999999996E-3</v>
          </cell>
          <cell r="M7180">
            <v>-19</v>
          </cell>
          <cell r="N7180">
            <v>15</v>
          </cell>
          <cell r="O7180">
            <v>1</v>
          </cell>
          <cell r="P7180">
            <v>10.004</v>
          </cell>
          <cell r="Q7180">
            <v>0</v>
          </cell>
          <cell r="R7180">
            <v>10.004</v>
          </cell>
        </row>
        <row r="7181">
          <cell r="A7181" t="str">
            <v xml:space="preserve">КРЭС-2 </v>
          </cell>
          <cell r="B7181" t="str">
            <v xml:space="preserve">Красная 202 торг.помещение </v>
          </cell>
          <cell r="C7181" t="str">
            <v xml:space="preserve">Прочие </v>
          </cell>
          <cell r="D7181">
            <v>1360</v>
          </cell>
          <cell r="E7181">
            <v>0</v>
          </cell>
          <cell r="F7181">
            <v>6799</v>
          </cell>
          <cell r="G7181">
            <v>0.28000000000000003</v>
          </cell>
          <cell r="H7181">
            <v>1.19</v>
          </cell>
          <cell r="I7181">
            <v>4.5999999999999996</v>
          </cell>
          <cell r="J7181" t="str">
            <v xml:space="preserve"> </v>
          </cell>
          <cell r="K7181">
            <v>167</v>
          </cell>
          <cell r="L7181">
            <v>8.8318999999999995E-2</v>
          </cell>
          <cell r="M7181">
            <v>-19</v>
          </cell>
          <cell r="N7181">
            <v>18</v>
          </cell>
          <cell r="O7181">
            <v>1</v>
          </cell>
          <cell r="P7181">
            <v>128.94200000000001</v>
          </cell>
          <cell r="Q7181">
            <v>0</v>
          </cell>
          <cell r="R7181">
            <v>128.94200000000001</v>
          </cell>
        </row>
        <row r="7182">
          <cell r="A7182" t="str">
            <v xml:space="preserve">КРЭС-2 </v>
          </cell>
          <cell r="B7182" t="str">
            <v xml:space="preserve">Колхозная 65 кв.21 неж.пом </v>
          </cell>
          <cell r="C7182" t="str">
            <v xml:space="preserve">Прочие </v>
          </cell>
          <cell r="D7182">
            <v>54.9</v>
          </cell>
          <cell r="E7182">
            <v>184</v>
          </cell>
          <cell r="F7182">
            <v>171.471</v>
          </cell>
          <cell r="G7182">
            <v>0.37</v>
          </cell>
          <cell r="H7182">
            <v>1.194</v>
          </cell>
          <cell r="I7182">
            <v>4.5999999999999996</v>
          </cell>
          <cell r="J7182" t="str">
            <v xml:space="preserve"> </v>
          </cell>
          <cell r="K7182">
            <v>167</v>
          </cell>
          <cell r="L7182">
            <v>2.9429999999999999E-3</v>
          </cell>
          <cell r="M7182">
            <v>-19</v>
          </cell>
          <cell r="N7182">
            <v>18</v>
          </cell>
          <cell r="O7182">
            <v>1</v>
          </cell>
          <cell r="P7182">
            <v>4.298</v>
          </cell>
          <cell r="Q7182">
            <v>0</v>
          </cell>
          <cell r="R7182">
            <v>4.298</v>
          </cell>
        </row>
        <row r="7183">
          <cell r="A7183" t="str">
            <v xml:space="preserve">КРЭС-2 </v>
          </cell>
          <cell r="B7183" t="str">
            <v xml:space="preserve">Колхозная 53 быт.помещ. </v>
          </cell>
          <cell r="C7183" t="str">
            <v xml:space="preserve">Прочие </v>
          </cell>
          <cell r="D7183">
            <v>553.55999999999995</v>
          </cell>
          <cell r="E7183">
            <v>0</v>
          </cell>
          <cell r="F7183">
            <v>2491.0100000000002</v>
          </cell>
          <cell r="G7183">
            <v>0.4</v>
          </cell>
          <cell r="H7183">
            <v>1.19</v>
          </cell>
          <cell r="I7183">
            <v>4.5999999999999996</v>
          </cell>
          <cell r="J7183" t="str">
            <v xml:space="preserve"> </v>
          </cell>
          <cell r="K7183">
            <v>167</v>
          </cell>
          <cell r="L7183">
            <v>4.6220000000000004E-2</v>
          </cell>
          <cell r="M7183">
            <v>-19</v>
          </cell>
          <cell r="N7183">
            <v>18</v>
          </cell>
          <cell r="O7183">
            <v>1</v>
          </cell>
          <cell r="P7183">
            <v>67.478999999999999</v>
          </cell>
          <cell r="Q7183">
            <v>0</v>
          </cell>
          <cell r="R7183">
            <v>67.478999999999999</v>
          </cell>
        </row>
        <row r="7184">
          <cell r="A7184" t="str">
            <v xml:space="preserve">КРЭС-2 </v>
          </cell>
          <cell r="B7184" t="str">
            <v xml:space="preserve">Колхозная 77 </v>
          </cell>
          <cell r="C7184" t="str">
            <v xml:space="preserve">Прочие </v>
          </cell>
          <cell r="D7184">
            <v>47.43</v>
          </cell>
          <cell r="E7184">
            <v>0</v>
          </cell>
          <cell r="F7184">
            <v>159.35</v>
          </cell>
          <cell r="G7184">
            <v>0.37</v>
          </cell>
          <cell r="H7184">
            <v>1.19</v>
          </cell>
          <cell r="I7184">
            <v>4.5999999999999996</v>
          </cell>
          <cell r="J7184" t="str">
            <v xml:space="preserve"> </v>
          </cell>
          <cell r="K7184">
            <v>167</v>
          </cell>
          <cell r="L7184">
            <v>2.735E-3</v>
          </cell>
          <cell r="M7184">
            <v>-19</v>
          </cell>
          <cell r="N7184">
            <v>18</v>
          </cell>
          <cell r="O7184">
            <v>1</v>
          </cell>
          <cell r="P7184">
            <v>3.992</v>
          </cell>
          <cell r="Q7184">
            <v>0</v>
          </cell>
          <cell r="R7184">
            <v>3.992</v>
          </cell>
        </row>
        <row r="7185">
          <cell r="A7185" t="str">
            <v xml:space="preserve">КРЭС-2 </v>
          </cell>
          <cell r="B7185" t="str">
            <v xml:space="preserve">Зиповская 5 ДК ЗИП </v>
          </cell>
          <cell r="C7185" t="str">
            <v xml:space="preserve">Прочие </v>
          </cell>
          <cell r="D7185">
            <v>3351.25</v>
          </cell>
          <cell r="E7185">
            <v>0</v>
          </cell>
          <cell r="F7185">
            <v>10053.773300000001</v>
          </cell>
          <cell r="G7185">
            <v>0.33</v>
          </cell>
          <cell r="H7185">
            <v>1.194</v>
          </cell>
          <cell r="I7185">
            <v>4.5999999999999996</v>
          </cell>
          <cell r="J7185" t="str">
            <v xml:space="preserve"> </v>
          </cell>
          <cell r="K7185">
            <v>167</v>
          </cell>
          <cell r="L7185">
            <v>0.14558099999999999</v>
          </cell>
          <cell r="M7185">
            <v>-19</v>
          </cell>
          <cell r="N7185">
            <v>16</v>
          </cell>
          <cell r="O7185">
            <v>1</v>
          </cell>
          <cell r="P7185">
            <v>191.34800000000001</v>
          </cell>
          <cell r="Q7185">
            <v>0</v>
          </cell>
          <cell r="R7185">
            <v>191.34800000000001</v>
          </cell>
        </row>
        <row r="7186">
          <cell r="A7186" t="str">
            <v xml:space="preserve">КРЭС-2 </v>
          </cell>
          <cell r="B7186" t="str">
            <v xml:space="preserve">Красная 204 пом.6.7.9.10.165-172/ </v>
          </cell>
          <cell r="C7186" t="str">
            <v xml:space="preserve">Прочие </v>
          </cell>
          <cell r="D7186">
            <v>62.26</v>
          </cell>
          <cell r="E7186">
            <v>0</v>
          </cell>
          <cell r="F7186">
            <v>280.17</v>
          </cell>
          <cell r="G7186">
            <v>0.27</v>
          </cell>
          <cell r="H7186">
            <v>1.19</v>
          </cell>
          <cell r="I7186">
            <v>4.5999999999999996</v>
          </cell>
          <cell r="J7186" t="str">
            <v xml:space="preserve"> </v>
          </cell>
          <cell r="K7186">
            <v>167</v>
          </cell>
          <cell r="L7186">
            <v>3.5349999999999999E-3</v>
          </cell>
          <cell r="M7186">
            <v>-19</v>
          </cell>
          <cell r="N7186">
            <v>18</v>
          </cell>
          <cell r="O7186">
            <v>1</v>
          </cell>
          <cell r="P7186">
            <v>5.1609999999999996</v>
          </cell>
          <cell r="Q7186">
            <v>0</v>
          </cell>
          <cell r="R7186">
            <v>5.1609999999999996</v>
          </cell>
        </row>
        <row r="7187">
          <cell r="A7187" t="str">
            <v xml:space="preserve">КРЭС-2 </v>
          </cell>
          <cell r="B7187" t="str">
            <v xml:space="preserve">Колхозная 77 МАГАЗИН </v>
          </cell>
          <cell r="C7187" t="str">
            <v xml:space="preserve">Прочие </v>
          </cell>
          <cell r="D7187">
            <v>370.81</v>
          </cell>
          <cell r="E7187">
            <v>0</v>
          </cell>
          <cell r="F7187">
            <v>1245.9100000000001</v>
          </cell>
          <cell r="G7187">
            <v>0.37</v>
          </cell>
          <cell r="H7187">
            <v>1.19</v>
          </cell>
          <cell r="I7187">
            <v>4.5999999999999996</v>
          </cell>
          <cell r="J7187" t="str">
            <v xml:space="preserve"> </v>
          </cell>
          <cell r="K7187">
            <v>167</v>
          </cell>
          <cell r="L7187">
            <v>1.9650000000000001E-2</v>
          </cell>
          <cell r="M7187">
            <v>-19</v>
          </cell>
          <cell r="N7187">
            <v>15</v>
          </cell>
          <cell r="O7187">
            <v>1</v>
          </cell>
          <cell r="P7187">
            <v>24.271000000000001</v>
          </cell>
          <cell r="Q7187">
            <v>0</v>
          </cell>
          <cell r="R7187">
            <v>24.271000000000001</v>
          </cell>
        </row>
        <row r="7188">
          <cell r="A7188" t="str">
            <v xml:space="preserve">КРЭС-2 </v>
          </cell>
          <cell r="B7188" t="str">
            <v xml:space="preserve">40Л Победы 18 МАГАЗИН </v>
          </cell>
          <cell r="C7188" t="str">
            <v xml:space="preserve">Прочие </v>
          </cell>
          <cell r="D7188">
            <v>83.69</v>
          </cell>
          <cell r="E7188">
            <v>0</v>
          </cell>
          <cell r="F7188">
            <v>281.20999999999998</v>
          </cell>
          <cell r="G7188">
            <v>0.30000000000000004</v>
          </cell>
          <cell r="H7188">
            <v>1.19</v>
          </cell>
          <cell r="I7188">
            <v>4.5999999999999996</v>
          </cell>
          <cell r="J7188" t="str">
            <v xml:space="preserve"> </v>
          </cell>
          <cell r="K7188">
            <v>167</v>
          </cell>
          <cell r="L7188">
            <v>3.5959999999999998E-3</v>
          </cell>
          <cell r="M7188">
            <v>-19</v>
          </cell>
          <cell r="N7188">
            <v>15</v>
          </cell>
          <cell r="O7188">
            <v>1</v>
          </cell>
          <cell r="P7188">
            <v>4.4420000000000002</v>
          </cell>
          <cell r="Q7188">
            <v>0</v>
          </cell>
          <cell r="R7188">
            <v>4.4420000000000002</v>
          </cell>
        </row>
        <row r="7189">
          <cell r="A7189" t="str">
            <v xml:space="preserve">КРЭС-2 </v>
          </cell>
          <cell r="B7189" t="str">
            <v xml:space="preserve">40Л Победы 16 МАГАЗИН </v>
          </cell>
          <cell r="C7189" t="str">
            <v xml:space="preserve">Прочие </v>
          </cell>
          <cell r="D7189">
            <v>62.51</v>
          </cell>
          <cell r="E7189">
            <v>294</v>
          </cell>
          <cell r="F7189">
            <v>293.87</v>
          </cell>
          <cell r="G7189">
            <v>0.38</v>
          </cell>
          <cell r="H7189">
            <v>1.19</v>
          </cell>
          <cell r="I7189">
            <v>4.5999999999999996</v>
          </cell>
          <cell r="J7189" t="str">
            <v xml:space="preserve"> </v>
          </cell>
          <cell r="K7189">
            <v>167</v>
          </cell>
          <cell r="L7189">
            <v>4.7600000000000003E-3</v>
          </cell>
          <cell r="M7189">
            <v>-19</v>
          </cell>
          <cell r="N7189">
            <v>15</v>
          </cell>
          <cell r="O7189">
            <v>1</v>
          </cell>
          <cell r="P7189">
            <v>5.88</v>
          </cell>
          <cell r="Q7189">
            <v>0</v>
          </cell>
          <cell r="R7189">
            <v>5.88</v>
          </cell>
        </row>
        <row r="7190">
          <cell r="A7190" t="str">
            <v xml:space="preserve">КРЭС-2 </v>
          </cell>
          <cell r="B7190" t="str">
            <v xml:space="preserve">40Л Победы 2/3 /гаражи/ </v>
          </cell>
          <cell r="C7190" t="str">
            <v xml:space="preserve">Прочие </v>
          </cell>
          <cell r="D7190">
            <v>49.7</v>
          </cell>
          <cell r="E7190">
            <v>160</v>
          </cell>
          <cell r="F7190">
            <v>160</v>
          </cell>
          <cell r="G7190">
            <v>0</v>
          </cell>
          <cell r="H7190">
            <v>0</v>
          </cell>
          <cell r="I7190">
            <v>4.5999999999999996</v>
          </cell>
          <cell r="J7190" t="str">
            <v xml:space="preserve"> </v>
          </cell>
          <cell r="K7190">
            <v>167</v>
          </cell>
          <cell r="L7190">
            <v>1.4452E-2</v>
          </cell>
          <cell r="M7190">
            <v>-19</v>
          </cell>
          <cell r="N7190">
            <v>18</v>
          </cell>
          <cell r="O7190">
            <v>1</v>
          </cell>
          <cell r="P7190">
            <v>21.1</v>
          </cell>
          <cell r="Q7190">
            <v>0</v>
          </cell>
          <cell r="R7190">
            <v>21.1</v>
          </cell>
        </row>
        <row r="7191">
          <cell r="A7191" t="str">
            <v xml:space="preserve">КРЭС-2 </v>
          </cell>
          <cell r="B7191" t="str">
            <v xml:space="preserve">Клиническая 27 кв 2 неж пом </v>
          </cell>
          <cell r="C7191" t="str">
            <v xml:space="preserve">Прочие </v>
          </cell>
          <cell r="D7191">
            <v>52.6</v>
          </cell>
          <cell r="E7191">
            <v>0</v>
          </cell>
          <cell r="F7191">
            <v>176.74</v>
          </cell>
          <cell r="G7191">
            <v>0.44</v>
          </cell>
          <cell r="H7191">
            <v>1.19</v>
          </cell>
          <cell r="I7191">
            <v>4.5999999999999996</v>
          </cell>
          <cell r="J7191" t="str">
            <v xml:space="preserve"> </v>
          </cell>
          <cell r="K7191">
            <v>167</v>
          </cell>
          <cell r="L7191">
            <v>3.591E-3</v>
          </cell>
          <cell r="M7191">
            <v>-19</v>
          </cell>
          <cell r="N7191">
            <v>18</v>
          </cell>
          <cell r="O7191">
            <v>1</v>
          </cell>
          <cell r="P7191">
            <v>5.2439999999999998</v>
          </cell>
          <cell r="Q7191">
            <v>0</v>
          </cell>
          <cell r="R7191">
            <v>5.2439999999999998</v>
          </cell>
        </row>
        <row r="7192">
          <cell r="A7192" t="str">
            <v xml:space="preserve">КРЭС-2 </v>
          </cell>
          <cell r="B7192" t="str">
            <v xml:space="preserve">Коммунаров 237 кв 1 </v>
          </cell>
          <cell r="C7192" t="str">
            <v xml:space="preserve">Прочие </v>
          </cell>
          <cell r="D7192">
            <v>69.099999999999994</v>
          </cell>
          <cell r="E7192">
            <v>315</v>
          </cell>
          <cell r="F7192">
            <v>286.3</v>
          </cell>
          <cell r="G7192">
            <v>0.41</v>
          </cell>
          <cell r="H7192">
            <v>1.19</v>
          </cell>
          <cell r="I7192">
            <v>4.5999999999999996</v>
          </cell>
          <cell r="J7192" t="str">
            <v xml:space="preserve"> </v>
          </cell>
          <cell r="K7192">
            <v>167</v>
          </cell>
          <cell r="L7192">
            <v>5.4450000000000002E-3</v>
          </cell>
          <cell r="M7192">
            <v>-19</v>
          </cell>
          <cell r="N7192">
            <v>18</v>
          </cell>
          <cell r="O7192">
            <v>1</v>
          </cell>
          <cell r="P7192">
            <v>7.95</v>
          </cell>
          <cell r="Q7192">
            <v>0</v>
          </cell>
          <cell r="R7192">
            <v>7.95</v>
          </cell>
        </row>
        <row r="7193">
          <cell r="A7193" t="str">
            <v xml:space="preserve">КРЭС-2 </v>
          </cell>
          <cell r="B7193" t="str">
            <v xml:space="preserve">Красная 169 </v>
          </cell>
          <cell r="C7193" t="str">
            <v xml:space="preserve">Прочие </v>
          </cell>
          <cell r="D7193">
            <v>8263.49</v>
          </cell>
          <cell r="E7193">
            <v>39045</v>
          </cell>
          <cell r="F7193">
            <v>37185.69</v>
          </cell>
          <cell r="G7193">
            <v>0.30000000000000004</v>
          </cell>
          <cell r="H7193">
            <v>1.19</v>
          </cell>
          <cell r="I7193">
            <v>4.5999999999999996</v>
          </cell>
          <cell r="J7193" t="str">
            <v xml:space="preserve"> </v>
          </cell>
          <cell r="K7193">
            <v>167</v>
          </cell>
          <cell r="L7193">
            <v>0.46153499999999997</v>
          </cell>
          <cell r="M7193">
            <v>-19</v>
          </cell>
          <cell r="N7193">
            <v>14</v>
          </cell>
          <cell r="O7193">
            <v>1</v>
          </cell>
          <cell r="P7193">
            <v>531.28499999999997</v>
          </cell>
          <cell r="Q7193">
            <v>0</v>
          </cell>
          <cell r="R7193">
            <v>531.28499999999997</v>
          </cell>
        </row>
        <row r="7194">
          <cell r="A7194" t="str">
            <v xml:space="preserve">КРЭС-2 </v>
          </cell>
          <cell r="B7194" t="str">
            <v xml:space="preserve">Механическая 19 кв 2 </v>
          </cell>
          <cell r="C7194" t="str">
            <v xml:space="preserve">Население </v>
          </cell>
          <cell r="D7194">
            <v>80.8</v>
          </cell>
          <cell r="E7194">
            <v>360</v>
          </cell>
          <cell r="F7194">
            <v>360</v>
          </cell>
          <cell r="G7194">
            <v>0.53</v>
          </cell>
          <cell r="H7194">
            <v>1.19</v>
          </cell>
          <cell r="I7194">
            <v>4.5999999999999996</v>
          </cell>
          <cell r="J7194" t="str">
            <v xml:space="preserve">1 </v>
          </cell>
          <cell r="K7194">
            <v>167</v>
          </cell>
          <cell r="L7194">
            <v>8.8900000000000003E-3</v>
          </cell>
          <cell r="M7194">
            <v>-19</v>
          </cell>
          <cell r="N7194">
            <v>18</v>
          </cell>
          <cell r="O7194">
            <v>1</v>
          </cell>
          <cell r="P7194">
            <v>12.978</v>
          </cell>
          <cell r="Q7194">
            <v>10.718999999999999</v>
          </cell>
          <cell r="R7194">
            <v>10.718999999999999</v>
          </cell>
        </row>
        <row r="7195">
          <cell r="A7195" t="str">
            <v xml:space="preserve">КРЭС-2 </v>
          </cell>
          <cell r="B7195" t="str">
            <v xml:space="preserve">Механическая 19 кв 1 </v>
          </cell>
          <cell r="C7195" t="str">
            <v xml:space="preserve">Население </v>
          </cell>
          <cell r="D7195">
            <v>86.6</v>
          </cell>
          <cell r="E7195">
            <v>386</v>
          </cell>
          <cell r="F7195">
            <v>386</v>
          </cell>
          <cell r="G7195">
            <v>0.53</v>
          </cell>
          <cell r="H7195">
            <v>1.19</v>
          </cell>
          <cell r="I7195">
            <v>4.5999999999999996</v>
          </cell>
          <cell r="J7195" t="str">
            <v xml:space="preserve">1 </v>
          </cell>
          <cell r="K7195">
            <v>167</v>
          </cell>
          <cell r="L7195">
            <v>9.5289999999999993E-3</v>
          </cell>
          <cell r="M7195">
            <v>-19</v>
          </cell>
          <cell r="N7195">
            <v>18</v>
          </cell>
          <cell r="O7195">
            <v>1</v>
          </cell>
          <cell r="P7195">
            <v>13.911</v>
          </cell>
          <cell r="Q7195">
            <v>11.487</v>
          </cell>
          <cell r="R7195">
            <v>11.487</v>
          </cell>
        </row>
        <row r="7196">
          <cell r="A7196" t="str">
            <v xml:space="preserve">КРЭС-2 </v>
          </cell>
          <cell r="B7196" t="str">
            <v xml:space="preserve">Офицерская 50 кв.49офис </v>
          </cell>
          <cell r="C7196" t="str">
            <v xml:space="preserve">Прочие </v>
          </cell>
          <cell r="D7196">
            <v>32.549999999999997</v>
          </cell>
          <cell r="E7196">
            <v>0</v>
          </cell>
          <cell r="F7196">
            <v>146.47999999999999</v>
          </cell>
          <cell r="G7196">
            <v>0.37</v>
          </cell>
          <cell r="H7196">
            <v>1.19</v>
          </cell>
          <cell r="I7196">
            <v>4.5999999999999996</v>
          </cell>
          <cell r="J7196" t="str">
            <v xml:space="preserve"> </v>
          </cell>
          <cell r="K7196">
            <v>167</v>
          </cell>
          <cell r="L7196">
            <v>2.5139999999999997E-3</v>
          </cell>
          <cell r="M7196">
            <v>-19</v>
          </cell>
          <cell r="N7196">
            <v>18</v>
          </cell>
          <cell r="O7196">
            <v>1</v>
          </cell>
          <cell r="P7196">
            <v>3.6720000000000002</v>
          </cell>
          <cell r="Q7196">
            <v>0</v>
          </cell>
          <cell r="R7196">
            <v>3.6720000000000002</v>
          </cell>
        </row>
        <row r="7197">
          <cell r="A7197" t="str">
            <v xml:space="preserve">КРЭС-2 </v>
          </cell>
          <cell r="B7197" t="str">
            <v xml:space="preserve">Гражданская 18 ОФИС </v>
          </cell>
          <cell r="C7197" t="str">
            <v xml:space="preserve">Прочие </v>
          </cell>
          <cell r="D7197">
            <v>162.57</v>
          </cell>
          <cell r="E7197">
            <v>0</v>
          </cell>
          <cell r="F7197">
            <v>551.85</v>
          </cell>
          <cell r="G7197">
            <v>0.54</v>
          </cell>
          <cell r="H7197">
            <v>1.19</v>
          </cell>
          <cell r="I7197">
            <v>4.5999999999999996</v>
          </cell>
          <cell r="J7197" t="str">
            <v xml:space="preserve"> </v>
          </cell>
          <cell r="K7197">
            <v>167</v>
          </cell>
          <cell r="L7197">
            <v>1.3900000000000001E-2</v>
          </cell>
          <cell r="M7197">
            <v>-19</v>
          </cell>
          <cell r="N7197">
            <v>18</v>
          </cell>
          <cell r="O7197">
            <v>1</v>
          </cell>
          <cell r="P7197">
            <v>20.292999999999999</v>
          </cell>
          <cell r="Q7197">
            <v>0</v>
          </cell>
          <cell r="R7197">
            <v>20.292999999999999</v>
          </cell>
        </row>
        <row r="7198">
          <cell r="A7198" t="str">
            <v xml:space="preserve">КРЭС-2 </v>
          </cell>
          <cell r="B7198" t="str">
            <v xml:space="preserve">Офицерская,43 кв.3 неж.пом. </v>
          </cell>
          <cell r="C7198" t="str">
            <v xml:space="preserve">Прочие </v>
          </cell>
          <cell r="D7198">
            <v>49.3</v>
          </cell>
          <cell r="E7198">
            <v>160</v>
          </cell>
          <cell r="F7198">
            <v>289</v>
          </cell>
          <cell r="G7198">
            <v>0.35</v>
          </cell>
          <cell r="H7198">
            <v>1.19</v>
          </cell>
          <cell r="I7198">
            <v>4.5999999999999996</v>
          </cell>
          <cell r="J7198" t="str">
            <v xml:space="preserve"> </v>
          </cell>
          <cell r="K7198">
            <v>167</v>
          </cell>
          <cell r="L7198">
            <v>4.7009999999999994E-3</v>
          </cell>
          <cell r="M7198">
            <v>-19</v>
          </cell>
          <cell r="N7198">
            <v>18</v>
          </cell>
          <cell r="O7198">
            <v>1</v>
          </cell>
          <cell r="P7198">
            <v>6.8629999999999995</v>
          </cell>
          <cell r="Q7198">
            <v>0</v>
          </cell>
          <cell r="R7198">
            <v>6.8629999999999995</v>
          </cell>
        </row>
        <row r="7199">
          <cell r="A7199" t="str">
            <v xml:space="preserve">КРЭС-2 </v>
          </cell>
          <cell r="B7199" t="str">
            <v xml:space="preserve">Зиповская 1 неж пом </v>
          </cell>
          <cell r="C7199" t="str">
            <v xml:space="preserve">Прочие </v>
          </cell>
          <cell r="D7199">
            <v>90.4</v>
          </cell>
          <cell r="E7199">
            <v>387</v>
          </cell>
          <cell r="F7199">
            <v>387</v>
          </cell>
          <cell r="G7199">
            <v>0.28000000000000003</v>
          </cell>
          <cell r="H7199">
            <v>1.19</v>
          </cell>
          <cell r="I7199">
            <v>4.5999999999999996</v>
          </cell>
          <cell r="J7199" t="str">
            <v xml:space="preserve"> </v>
          </cell>
          <cell r="K7199">
            <v>167</v>
          </cell>
          <cell r="L7199">
            <v>4.6039999999999996E-3</v>
          </cell>
          <cell r="M7199">
            <v>-19</v>
          </cell>
          <cell r="N7199">
            <v>15</v>
          </cell>
          <cell r="O7199">
            <v>1</v>
          </cell>
          <cell r="P7199">
            <v>5.6870000000000003</v>
          </cell>
          <cell r="Q7199">
            <v>0</v>
          </cell>
          <cell r="R7199">
            <v>5.6870000000000003</v>
          </cell>
        </row>
        <row r="7200">
          <cell r="A7200" t="str">
            <v xml:space="preserve">КРЭС-2 </v>
          </cell>
          <cell r="B7200" t="str">
            <v xml:space="preserve">Механическ 15/1 мастерские </v>
          </cell>
          <cell r="C7200" t="str">
            <v xml:space="preserve">Прочие </v>
          </cell>
          <cell r="D7200">
            <v>76.819999999999993</v>
          </cell>
          <cell r="E7200">
            <v>0</v>
          </cell>
          <cell r="F7200">
            <v>345.7</v>
          </cell>
          <cell r="G7200">
            <v>0.5</v>
          </cell>
          <cell r="H7200">
            <v>1.19</v>
          </cell>
          <cell r="I7200">
            <v>4.5999999999999996</v>
          </cell>
          <cell r="J7200" t="str">
            <v xml:space="preserve"> </v>
          </cell>
          <cell r="K7200">
            <v>167</v>
          </cell>
          <cell r="L7200">
            <v>8.0179999999999991E-3</v>
          </cell>
          <cell r="M7200">
            <v>-19</v>
          </cell>
          <cell r="N7200">
            <v>18</v>
          </cell>
          <cell r="O7200">
            <v>1</v>
          </cell>
          <cell r="P7200">
            <v>11.707000000000001</v>
          </cell>
          <cell r="Q7200">
            <v>0</v>
          </cell>
          <cell r="R7200">
            <v>11.707000000000001</v>
          </cell>
        </row>
        <row r="7201">
          <cell r="A7201" t="str">
            <v xml:space="preserve">КРЭС-2 </v>
          </cell>
          <cell r="B7201" t="str">
            <v xml:space="preserve">Механическая 15/1контора </v>
          </cell>
          <cell r="C7201" t="str">
            <v xml:space="preserve">Прочие </v>
          </cell>
          <cell r="D7201">
            <v>175.57</v>
          </cell>
          <cell r="E7201">
            <v>0</v>
          </cell>
          <cell r="F7201">
            <v>790.05</v>
          </cell>
          <cell r="G7201">
            <v>0.5</v>
          </cell>
          <cell r="H7201">
            <v>1.19</v>
          </cell>
          <cell r="I7201">
            <v>4.5999999999999996</v>
          </cell>
          <cell r="J7201" t="str">
            <v xml:space="preserve"> </v>
          </cell>
          <cell r="K7201">
            <v>167</v>
          </cell>
          <cell r="L7201">
            <v>1.8324E-2</v>
          </cell>
          <cell r="M7201">
            <v>-19</v>
          </cell>
          <cell r="N7201">
            <v>18</v>
          </cell>
          <cell r="O7201">
            <v>1</v>
          </cell>
          <cell r="P7201">
            <v>26.754000000000001</v>
          </cell>
          <cell r="Q7201">
            <v>0</v>
          </cell>
          <cell r="R7201">
            <v>26.754000000000001</v>
          </cell>
        </row>
        <row r="7202">
          <cell r="A7202" t="str">
            <v xml:space="preserve">КРЭС-2 </v>
          </cell>
          <cell r="B7202" t="str">
            <v xml:space="preserve">Р Шоссе 6/1 флюорог.каб. </v>
          </cell>
          <cell r="C7202" t="str">
            <v xml:space="preserve">Бюджет </v>
          </cell>
          <cell r="D7202">
            <v>208</v>
          </cell>
          <cell r="E7202">
            <v>0</v>
          </cell>
          <cell r="F7202">
            <v>886.1</v>
          </cell>
          <cell r="G7202">
            <v>0.4</v>
          </cell>
          <cell r="H7202">
            <v>1.19</v>
          </cell>
          <cell r="I7202">
            <v>4.5999999999999996</v>
          </cell>
          <cell r="J7202" t="str">
            <v xml:space="preserve"> </v>
          </cell>
          <cell r="K7202">
            <v>167</v>
          </cell>
          <cell r="L7202">
            <v>1.7330000000000002E-2</v>
          </cell>
          <cell r="M7202">
            <v>-19</v>
          </cell>
          <cell r="N7202">
            <v>20</v>
          </cell>
          <cell r="O7202">
            <v>1</v>
          </cell>
          <cell r="P7202">
            <v>27.565999999999999</v>
          </cell>
          <cell r="Q7202">
            <v>0</v>
          </cell>
          <cell r="R7202">
            <v>27.565999999999999</v>
          </cell>
        </row>
        <row r="7203">
          <cell r="A7203" t="str">
            <v xml:space="preserve">КРЭС-2 </v>
          </cell>
          <cell r="B7203" t="str">
            <v xml:space="preserve">Механическая 3 кв 1 Поярков </v>
          </cell>
          <cell r="C7203" t="str">
            <v xml:space="preserve">Население </v>
          </cell>
          <cell r="D7203">
            <v>81.3</v>
          </cell>
          <cell r="E7203">
            <v>361</v>
          </cell>
          <cell r="F7203">
            <v>349.47</v>
          </cell>
          <cell r="G7203">
            <v>0.68</v>
          </cell>
          <cell r="H7203">
            <v>1.194</v>
          </cell>
          <cell r="I7203">
            <v>4.5999999999999996</v>
          </cell>
          <cell r="J7203" t="str">
            <v xml:space="preserve">2 </v>
          </cell>
          <cell r="K7203">
            <v>167</v>
          </cell>
          <cell r="L7203">
            <v>1.1042999999999999E-2</v>
          </cell>
          <cell r="M7203">
            <v>-19</v>
          </cell>
          <cell r="N7203">
            <v>18</v>
          </cell>
          <cell r="O7203">
            <v>1</v>
          </cell>
          <cell r="P7203">
            <v>16.122</v>
          </cell>
          <cell r="Q7203">
            <v>10.785</v>
          </cell>
          <cell r="R7203">
            <v>10.785</v>
          </cell>
        </row>
        <row r="7204">
          <cell r="A7204" t="str">
            <v xml:space="preserve">КРЭС-2 </v>
          </cell>
          <cell r="B7204" t="str">
            <v xml:space="preserve">Механическая 3 кв 2 Казанцева </v>
          </cell>
          <cell r="C7204" t="str">
            <v xml:space="preserve">Население </v>
          </cell>
          <cell r="D7204">
            <v>89.1</v>
          </cell>
          <cell r="E7204">
            <v>372</v>
          </cell>
          <cell r="F7204">
            <v>383.03</v>
          </cell>
          <cell r="G7204">
            <v>0.68</v>
          </cell>
          <cell r="H7204">
            <v>1.194</v>
          </cell>
          <cell r="I7204">
            <v>4.5999999999999996</v>
          </cell>
          <cell r="J7204" t="str">
            <v xml:space="preserve">2 </v>
          </cell>
          <cell r="K7204">
            <v>167</v>
          </cell>
          <cell r="L7204">
            <v>1.2102999999999999E-2</v>
          </cell>
          <cell r="M7204">
            <v>-19</v>
          </cell>
          <cell r="N7204">
            <v>18</v>
          </cell>
          <cell r="O7204">
            <v>1</v>
          </cell>
          <cell r="P7204">
            <v>17.670000000000002</v>
          </cell>
          <cell r="Q7204">
            <v>11.819000000000001</v>
          </cell>
          <cell r="R7204">
            <v>11.819000000000001</v>
          </cell>
        </row>
        <row r="7205">
          <cell r="A7205" t="str">
            <v xml:space="preserve">КРЭС-2 </v>
          </cell>
          <cell r="B7205" t="str">
            <v xml:space="preserve">Ш Нефтяников 7 неж пом </v>
          </cell>
          <cell r="C7205" t="str">
            <v xml:space="preserve">Прочие </v>
          </cell>
          <cell r="D7205">
            <v>6</v>
          </cell>
          <cell r="E7205">
            <v>0</v>
          </cell>
          <cell r="F7205">
            <v>12.2</v>
          </cell>
          <cell r="G7205">
            <v>0.38</v>
          </cell>
          <cell r="H7205">
            <v>1.19</v>
          </cell>
          <cell r="I7205">
            <v>4.5999999999999996</v>
          </cell>
          <cell r="J7205" t="str">
            <v xml:space="preserve"> </v>
          </cell>
          <cell r="K7205">
            <v>167</v>
          </cell>
          <cell r="L7205">
            <v>2.1499999999999999E-4</v>
          </cell>
          <cell r="M7205">
            <v>-19</v>
          </cell>
          <cell r="N7205">
            <v>18</v>
          </cell>
          <cell r="O7205">
            <v>1</v>
          </cell>
          <cell r="P7205">
            <v>0.313</v>
          </cell>
          <cell r="Q7205">
            <v>0</v>
          </cell>
          <cell r="R7205">
            <v>0.313</v>
          </cell>
        </row>
        <row r="7206">
          <cell r="A7206" t="str">
            <v xml:space="preserve">КРЭС-2 </v>
          </cell>
          <cell r="B7206" t="str">
            <v xml:space="preserve">Колхозная 77 </v>
          </cell>
          <cell r="C7206" t="str">
            <v xml:space="preserve">Прочие </v>
          </cell>
          <cell r="D7206">
            <v>105.07</v>
          </cell>
          <cell r="E7206">
            <v>0</v>
          </cell>
          <cell r="F7206">
            <v>353.04</v>
          </cell>
          <cell r="G7206">
            <v>0.37</v>
          </cell>
          <cell r="H7206">
            <v>1.19</v>
          </cell>
          <cell r="I7206">
            <v>4.5999999999999996</v>
          </cell>
          <cell r="J7206" t="str">
            <v xml:space="preserve"> </v>
          </cell>
          <cell r="K7206">
            <v>167</v>
          </cell>
          <cell r="L7206">
            <v>5.568E-3</v>
          </cell>
          <cell r="M7206">
            <v>-19</v>
          </cell>
          <cell r="N7206">
            <v>15</v>
          </cell>
          <cell r="O7206">
            <v>1</v>
          </cell>
          <cell r="P7206">
            <v>6.8769999999999998</v>
          </cell>
          <cell r="Q7206">
            <v>0</v>
          </cell>
          <cell r="R7206">
            <v>6.8769999999999998</v>
          </cell>
        </row>
        <row r="7207">
          <cell r="A7207" t="str">
            <v xml:space="preserve">КРЭС-2 </v>
          </cell>
          <cell r="B7207" t="str">
            <v xml:space="preserve">Офицерская 37 Офис </v>
          </cell>
          <cell r="C7207" t="str">
            <v xml:space="preserve">Прочие </v>
          </cell>
          <cell r="D7207">
            <v>97.24</v>
          </cell>
          <cell r="E7207">
            <v>0</v>
          </cell>
          <cell r="F7207">
            <v>400.85</v>
          </cell>
          <cell r="G7207">
            <v>0.44</v>
          </cell>
          <cell r="H7207">
            <v>1.19</v>
          </cell>
          <cell r="I7207">
            <v>4.5999999999999996</v>
          </cell>
          <cell r="J7207" t="str">
            <v xml:space="preserve"> </v>
          </cell>
          <cell r="K7207">
            <v>167</v>
          </cell>
          <cell r="L7207">
            <v>8.2000000000000007E-3</v>
          </cell>
          <cell r="M7207">
            <v>-19</v>
          </cell>
          <cell r="N7207">
            <v>18</v>
          </cell>
          <cell r="O7207">
            <v>1</v>
          </cell>
          <cell r="P7207">
            <v>11.972</v>
          </cell>
          <cell r="Q7207">
            <v>0</v>
          </cell>
          <cell r="R7207">
            <v>11.972</v>
          </cell>
        </row>
        <row r="7208">
          <cell r="A7208" t="str">
            <v xml:space="preserve">КРЭС-2 </v>
          </cell>
          <cell r="B7208" t="str">
            <v xml:space="preserve">Офицерская 43кв2 неж.пом. </v>
          </cell>
          <cell r="C7208" t="str">
            <v xml:space="preserve">Прочие </v>
          </cell>
          <cell r="D7208">
            <v>29.85</v>
          </cell>
          <cell r="E7208">
            <v>0</v>
          </cell>
          <cell r="F7208">
            <v>134.32</v>
          </cell>
          <cell r="G7208">
            <v>0.35</v>
          </cell>
          <cell r="H7208">
            <v>1.19</v>
          </cell>
          <cell r="I7208">
            <v>4.5999999999999996</v>
          </cell>
          <cell r="J7208" t="str">
            <v xml:space="preserve"> </v>
          </cell>
          <cell r="K7208">
            <v>167</v>
          </cell>
          <cell r="L7208">
            <v>2.1869999999999997E-3</v>
          </cell>
          <cell r="M7208">
            <v>-19</v>
          </cell>
          <cell r="N7208">
            <v>18</v>
          </cell>
          <cell r="O7208">
            <v>1</v>
          </cell>
          <cell r="P7208">
            <v>3.1930000000000001</v>
          </cell>
          <cell r="Q7208">
            <v>0</v>
          </cell>
          <cell r="R7208">
            <v>3.1930000000000001</v>
          </cell>
        </row>
        <row r="7209">
          <cell r="A7209" t="str">
            <v xml:space="preserve">КРЭС-2 </v>
          </cell>
          <cell r="B7209" t="str">
            <v xml:space="preserve">Дзержинского 14 адм.зд </v>
          </cell>
          <cell r="C7209" t="str">
            <v xml:space="preserve">Прочие </v>
          </cell>
          <cell r="D7209">
            <v>4364.1000000000004</v>
          </cell>
          <cell r="E7209">
            <v>14534</v>
          </cell>
          <cell r="F7209">
            <v>14534</v>
          </cell>
          <cell r="G7209">
            <v>0</v>
          </cell>
          <cell r="H7209">
            <v>0</v>
          </cell>
          <cell r="I7209">
            <v>4.5999999999999996</v>
          </cell>
          <cell r="J7209" t="str">
            <v xml:space="preserve"> </v>
          </cell>
          <cell r="K7209">
            <v>167</v>
          </cell>
          <cell r="L7209">
            <v>0.15526899999999999</v>
          </cell>
          <cell r="M7209">
            <v>-19</v>
          </cell>
          <cell r="N7209">
            <v>18</v>
          </cell>
          <cell r="O7209">
            <v>1</v>
          </cell>
          <cell r="P7209">
            <v>226.68899999999999</v>
          </cell>
          <cell r="Q7209">
            <v>0</v>
          </cell>
          <cell r="R7209">
            <v>226.68899999999999</v>
          </cell>
        </row>
        <row r="7210">
          <cell r="A7210" t="str">
            <v xml:space="preserve">КРЭС-2 </v>
          </cell>
          <cell r="B7210" t="str">
            <v xml:space="preserve">Ш Нефтяников 7 </v>
          </cell>
          <cell r="C7210" t="str">
            <v xml:space="preserve">Прочие </v>
          </cell>
          <cell r="D7210">
            <v>86.2</v>
          </cell>
          <cell r="E7210">
            <v>0</v>
          </cell>
          <cell r="F7210">
            <v>175</v>
          </cell>
          <cell r="G7210">
            <v>0.38</v>
          </cell>
          <cell r="H7210">
            <v>1.19</v>
          </cell>
          <cell r="I7210">
            <v>4.5999999999999996</v>
          </cell>
          <cell r="J7210" t="str">
            <v xml:space="preserve"> </v>
          </cell>
          <cell r="K7210">
            <v>167</v>
          </cell>
          <cell r="L7210">
            <v>3.0889999999999997E-3</v>
          </cell>
          <cell r="M7210">
            <v>-19</v>
          </cell>
          <cell r="N7210">
            <v>18</v>
          </cell>
          <cell r="O7210">
            <v>1</v>
          </cell>
          <cell r="P7210">
            <v>4.5090000000000003</v>
          </cell>
          <cell r="Q7210">
            <v>0</v>
          </cell>
          <cell r="R7210">
            <v>4.5090000000000003</v>
          </cell>
        </row>
        <row r="7211">
          <cell r="A7211" t="str">
            <v xml:space="preserve">КРЭС-2 </v>
          </cell>
          <cell r="B7211" t="str">
            <v xml:space="preserve">Ш Нефтяников 9 Адм.зд. </v>
          </cell>
          <cell r="C7211" t="str">
            <v xml:space="preserve">Прочие </v>
          </cell>
          <cell r="D7211">
            <v>401.66</v>
          </cell>
          <cell r="E7211">
            <v>0</v>
          </cell>
          <cell r="F7211">
            <v>1606.66</v>
          </cell>
          <cell r="G7211">
            <v>0.43</v>
          </cell>
          <cell r="H7211">
            <v>1.19</v>
          </cell>
          <cell r="I7211">
            <v>4.5999999999999996</v>
          </cell>
          <cell r="J7211" t="str">
            <v xml:space="preserve"> </v>
          </cell>
          <cell r="K7211">
            <v>167</v>
          </cell>
          <cell r="L7211">
            <v>3.2046999999999999E-2</v>
          </cell>
          <cell r="M7211">
            <v>-19</v>
          </cell>
          <cell r="N7211">
            <v>18</v>
          </cell>
          <cell r="O7211">
            <v>1</v>
          </cell>
          <cell r="P7211">
            <v>46.789000000000001</v>
          </cell>
          <cell r="Q7211">
            <v>0</v>
          </cell>
          <cell r="R7211">
            <v>46.789000000000001</v>
          </cell>
        </row>
        <row r="7212">
          <cell r="A7212" t="str">
            <v xml:space="preserve">КРЭС-2 </v>
          </cell>
          <cell r="B7212" t="str">
            <v xml:space="preserve">Клубная 8 </v>
          </cell>
          <cell r="C7212" t="str">
            <v xml:space="preserve">Прочие </v>
          </cell>
          <cell r="D7212">
            <v>2532.58</v>
          </cell>
          <cell r="E7212">
            <v>10548</v>
          </cell>
          <cell r="F7212">
            <v>8509.4500000000007</v>
          </cell>
          <cell r="G7212">
            <v>0.47</v>
          </cell>
          <cell r="H7212">
            <v>1.19</v>
          </cell>
          <cell r="I7212">
            <v>4.5999999999999996</v>
          </cell>
          <cell r="J7212" t="str">
            <v xml:space="preserve"> </v>
          </cell>
          <cell r="K7212">
            <v>167</v>
          </cell>
          <cell r="L7212">
            <v>0.17400000000000002</v>
          </cell>
          <cell r="M7212">
            <v>-19</v>
          </cell>
          <cell r="N7212">
            <v>16</v>
          </cell>
          <cell r="O7212">
            <v>1</v>
          </cell>
          <cell r="P7212">
            <v>228.70099999999999</v>
          </cell>
          <cell r="Q7212">
            <v>0</v>
          </cell>
          <cell r="R7212">
            <v>228.70099999999999</v>
          </cell>
        </row>
        <row r="7213">
          <cell r="A7213" t="str">
            <v xml:space="preserve">КРЭС-2 </v>
          </cell>
          <cell r="B7213" t="str">
            <v xml:space="preserve">Ш Нефтяников 9 Адм.зд. </v>
          </cell>
          <cell r="C7213" t="str">
            <v xml:space="preserve">Прочие </v>
          </cell>
          <cell r="D7213">
            <v>507.16</v>
          </cell>
          <cell r="E7213">
            <v>1687</v>
          </cell>
          <cell r="F7213">
            <v>1704.07</v>
          </cell>
          <cell r="G7213">
            <v>0.43</v>
          </cell>
          <cell r="H7213">
            <v>1.19</v>
          </cell>
          <cell r="I7213">
            <v>4.5999999999999996</v>
          </cell>
          <cell r="J7213" t="str">
            <v xml:space="preserve"> </v>
          </cell>
          <cell r="K7213">
            <v>167</v>
          </cell>
          <cell r="L7213">
            <v>3.3989999999999999E-2</v>
          </cell>
          <cell r="M7213">
            <v>-19</v>
          </cell>
          <cell r="N7213">
            <v>18</v>
          </cell>
          <cell r="O7213">
            <v>1</v>
          </cell>
          <cell r="P7213">
            <v>49.622999999999998</v>
          </cell>
          <cell r="Q7213">
            <v>0</v>
          </cell>
          <cell r="R7213">
            <v>49.622999999999998</v>
          </cell>
        </row>
        <row r="7214">
          <cell r="A7214" t="str">
            <v xml:space="preserve">КРЭС-2 </v>
          </cell>
          <cell r="B7214" t="str">
            <v xml:space="preserve">Дзержинского 10/2 мансард.этаж </v>
          </cell>
          <cell r="C7214" t="str">
            <v xml:space="preserve">Прочие </v>
          </cell>
          <cell r="D7214">
            <v>260.06</v>
          </cell>
          <cell r="E7214">
            <v>0</v>
          </cell>
          <cell r="F7214">
            <v>1107.02</v>
          </cell>
          <cell r="G7214">
            <v>0.37</v>
          </cell>
          <cell r="H7214">
            <v>1.19</v>
          </cell>
          <cell r="I7214">
            <v>4.5999999999999996</v>
          </cell>
          <cell r="J7214" t="str">
            <v xml:space="preserve"> </v>
          </cell>
          <cell r="K7214">
            <v>167</v>
          </cell>
          <cell r="L7214">
            <v>1.9E-2</v>
          </cell>
          <cell r="M7214">
            <v>-19</v>
          </cell>
          <cell r="N7214">
            <v>18</v>
          </cell>
          <cell r="O7214">
            <v>1</v>
          </cell>
          <cell r="P7214">
            <v>27.74</v>
          </cell>
          <cell r="Q7214">
            <v>0</v>
          </cell>
          <cell r="R7214">
            <v>27.74</v>
          </cell>
        </row>
        <row r="7215">
          <cell r="A7215" t="str">
            <v xml:space="preserve">КРЭС-2 </v>
          </cell>
          <cell r="B7215" t="str">
            <v xml:space="preserve">Дальняя 1/5 Здание мастерской </v>
          </cell>
          <cell r="C7215" t="str">
            <v xml:space="preserve">Бюджет </v>
          </cell>
          <cell r="D7215">
            <v>966.28</v>
          </cell>
          <cell r="E7215">
            <v>0</v>
          </cell>
          <cell r="F7215">
            <v>3865.13</v>
          </cell>
          <cell r="G7215">
            <v>0.5</v>
          </cell>
          <cell r="H7215">
            <v>1.19</v>
          </cell>
          <cell r="I7215">
            <v>4.5999999999999996</v>
          </cell>
          <cell r="J7215" t="str">
            <v xml:space="preserve"> </v>
          </cell>
          <cell r="K7215">
            <v>167</v>
          </cell>
          <cell r="L7215">
            <v>8.48E-2</v>
          </cell>
          <cell r="M7215">
            <v>-19</v>
          </cell>
          <cell r="N7215">
            <v>16</v>
          </cell>
          <cell r="O7215">
            <v>1</v>
          </cell>
          <cell r="P7215">
            <v>111.459</v>
          </cell>
          <cell r="Q7215">
            <v>0</v>
          </cell>
          <cell r="R7215">
            <v>111.459</v>
          </cell>
        </row>
        <row r="7216">
          <cell r="A7216" t="str">
            <v xml:space="preserve">КРЭС-2 </v>
          </cell>
          <cell r="B7216" t="str">
            <v xml:space="preserve">Офицерская 36 лит7 офисы </v>
          </cell>
          <cell r="C7216" t="str">
            <v xml:space="preserve">Прочие </v>
          </cell>
          <cell r="D7216">
            <v>3071</v>
          </cell>
          <cell r="E7216">
            <v>8982</v>
          </cell>
          <cell r="F7216">
            <v>8982</v>
          </cell>
          <cell r="G7216">
            <v>0</v>
          </cell>
          <cell r="H7216">
            <v>0</v>
          </cell>
          <cell r="I7216">
            <v>4.5999999999999996</v>
          </cell>
          <cell r="J7216" t="str">
            <v xml:space="preserve"> </v>
          </cell>
          <cell r="K7216">
            <v>167</v>
          </cell>
          <cell r="L7216">
            <v>0.09</v>
          </cell>
          <cell r="M7216">
            <v>-19</v>
          </cell>
          <cell r="N7216">
            <v>18</v>
          </cell>
          <cell r="O7216">
            <v>1</v>
          </cell>
          <cell r="P7216">
            <v>131.398</v>
          </cell>
          <cell r="Q7216">
            <v>0</v>
          </cell>
          <cell r="R7216">
            <v>131.398</v>
          </cell>
        </row>
        <row r="7217">
          <cell r="A7217" t="str">
            <v xml:space="preserve">КРЭС-2 </v>
          </cell>
          <cell r="B7217" t="str">
            <v xml:space="preserve">Офицерская 36 лит 7 ж/д </v>
          </cell>
          <cell r="C7217" t="str">
            <v xml:space="preserve">Население </v>
          </cell>
          <cell r="D7217">
            <v>6794</v>
          </cell>
          <cell r="E7217">
            <v>38830</v>
          </cell>
          <cell r="F7217">
            <v>38830</v>
          </cell>
          <cell r="G7217">
            <v>0</v>
          </cell>
          <cell r="H7217">
            <v>0</v>
          </cell>
          <cell r="I7217">
            <v>4.5999999999999996</v>
          </cell>
          <cell r="J7217" t="str">
            <v xml:space="preserve">9 </v>
          </cell>
          <cell r="K7217">
            <v>167</v>
          </cell>
          <cell r="L7217">
            <v>0.184</v>
          </cell>
          <cell r="M7217">
            <v>-19</v>
          </cell>
          <cell r="N7217">
            <v>18</v>
          </cell>
          <cell r="O7217">
            <v>1</v>
          </cell>
          <cell r="P7217">
            <v>268.63499999999999</v>
          </cell>
          <cell r="Q7217">
            <v>676.02499999999998</v>
          </cell>
          <cell r="R7217">
            <v>676.02499999999998</v>
          </cell>
        </row>
        <row r="7218">
          <cell r="A7218" t="str">
            <v xml:space="preserve">КРЭС-2 </v>
          </cell>
          <cell r="B7218" t="str">
            <v xml:space="preserve">Офицерская 39 Лит"Б" </v>
          </cell>
          <cell r="C7218" t="str">
            <v xml:space="preserve">Бюджет </v>
          </cell>
          <cell r="D7218">
            <v>178</v>
          </cell>
          <cell r="E7218">
            <v>702</v>
          </cell>
          <cell r="F7218">
            <v>801.95</v>
          </cell>
          <cell r="G7218">
            <v>0.4</v>
          </cell>
          <cell r="H7218">
            <v>1.19</v>
          </cell>
          <cell r="I7218">
            <v>4.5999999999999996</v>
          </cell>
          <cell r="J7218" t="str">
            <v xml:space="preserve"> </v>
          </cell>
          <cell r="K7218">
            <v>167</v>
          </cell>
          <cell r="L7218">
            <v>1.4880000000000001E-2</v>
          </cell>
          <cell r="M7218">
            <v>-19</v>
          </cell>
          <cell r="N7218">
            <v>18</v>
          </cell>
          <cell r="O7218">
            <v>1</v>
          </cell>
          <cell r="P7218">
            <v>21.724</v>
          </cell>
          <cell r="Q7218">
            <v>0</v>
          </cell>
          <cell r="R7218">
            <v>21.724</v>
          </cell>
        </row>
        <row r="7219">
          <cell r="A7219" t="str">
            <v xml:space="preserve">КРЭС-2 </v>
          </cell>
          <cell r="B7219" t="str">
            <v xml:space="preserve">Зиповская 1 Адм.зд. </v>
          </cell>
          <cell r="C7219" t="str">
            <v xml:space="preserve">Бюджет </v>
          </cell>
          <cell r="D7219">
            <v>16.93</v>
          </cell>
          <cell r="E7219">
            <v>0</v>
          </cell>
          <cell r="F7219">
            <v>76.2</v>
          </cell>
          <cell r="G7219">
            <v>0.43</v>
          </cell>
          <cell r="H7219">
            <v>1.19</v>
          </cell>
          <cell r="I7219">
            <v>4.5999999999999996</v>
          </cell>
          <cell r="J7219" t="str">
            <v xml:space="preserve"> </v>
          </cell>
          <cell r="K7219">
            <v>167</v>
          </cell>
          <cell r="L7219">
            <v>1.5200000000000001E-3</v>
          </cell>
          <cell r="M7219">
            <v>-19</v>
          </cell>
          <cell r="N7219">
            <v>18</v>
          </cell>
          <cell r="O7219">
            <v>1</v>
          </cell>
          <cell r="P7219">
            <v>2.2189999999999999</v>
          </cell>
          <cell r="Q7219">
            <v>0</v>
          </cell>
          <cell r="R7219">
            <v>2.2189999999999999</v>
          </cell>
        </row>
        <row r="7220">
          <cell r="A7220" t="str">
            <v xml:space="preserve">КРЭС-2 </v>
          </cell>
          <cell r="B7220" t="str">
            <v xml:space="preserve">Садовая 222 Адм.пом. </v>
          </cell>
          <cell r="C7220" t="str">
            <v xml:space="preserve">Бюджет </v>
          </cell>
          <cell r="D7220">
            <v>68.16</v>
          </cell>
          <cell r="E7220">
            <v>0</v>
          </cell>
          <cell r="F7220">
            <v>322.64</v>
          </cell>
          <cell r="G7220">
            <v>0.44</v>
          </cell>
          <cell r="H7220">
            <v>1.19</v>
          </cell>
          <cell r="I7220">
            <v>4.5999999999999996</v>
          </cell>
          <cell r="J7220" t="str">
            <v xml:space="preserve"> </v>
          </cell>
          <cell r="K7220">
            <v>167</v>
          </cell>
          <cell r="L7220">
            <v>6.6300000000000005E-3</v>
          </cell>
          <cell r="M7220">
            <v>-19</v>
          </cell>
          <cell r="N7220">
            <v>18</v>
          </cell>
          <cell r="O7220">
            <v>1</v>
          </cell>
          <cell r="P7220">
            <v>9.6790000000000003</v>
          </cell>
          <cell r="Q7220">
            <v>0</v>
          </cell>
          <cell r="R7220">
            <v>9.6790000000000003</v>
          </cell>
        </row>
        <row r="7221">
          <cell r="A7221" t="str">
            <v xml:space="preserve">КРЭС-2 </v>
          </cell>
          <cell r="B7221" t="str">
            <v xml:space="preserve">Клубная 12/а Лабор.корп. </v>
          </cell>
          <cell r="C7221" t="str">
            <v xml:space="preserve">Прочие </v>
          </cell>
          <cell r="D7221">
            <v>2586.36</v>
          </cell>
          <cell r="E7221">
            <v>57836</v>
          </cell>
          <cell r="F7221">
            <v>11638.6</v>
          </cell>
          <cell r="G7221">
            <v>0.33</v>
          </cell>
          <cell r="H7221">
            <v>1.19</v>
          </cell>
          <cell r="I7221">
            <v>4.5999999999999996</v>
          </cell>
          <cell r="J7221" t="str">
            <v xml:space="preserve"> </v>
          </cell>
          <cell r="K7221">
            <v>167</v>
          </cell>
          <cell r="L7221">
            <v>0.17816000000000001</v>
          </cell>
          <cell r="M7221">
            <v>-19</v>
          </cell>
          <cell r="N7221">
            <v>18</v>
          </cell>
          <cell r="O7221">
            <v>1</v>
          </cell>
          <cell r="P7221">
            <v>260.10899999999998</v>
          </cell>
          <cell r="Q7221">
            <v>0</v>
          </cell>
          <cell r="R7221">
            <v>260.10899999999998</v>
          </cell>
        </row>
        <row r="7222">
          <cell r="A7222" t="str">
            <v xml:space="preserve">КРЭС-2 </v>
          </cell>
          <cell r="B7222" t="str">
            <v xml:space="preserve">Дзержинского 10/1 ж\д </v>
          </cell>
          <cell r="C7222" t="str">
            <v xml:space="preserve">Население </v>
          </cell>
          <cell r="D7222">
            <v>4388.2</v>
          </cell>
          <cell r="E7222">
            <v>23658</v>
          </cell>
          <cell r="F7222">
            <v>26097.27</v>
          </cell>
          <cell r="G7222">
            <v>0.35</v>
          </cell>
          <cell r="H7222">
            <v>1.19</v>
          </cell>
          <cell r="I7222">
            <v>4.5999999999999996</v>
          </cell>
          <cell r="J7222" t="str">
            <v xml:space="preserve">10 </v>
          </cell>
          <cell r="K7222">
            <v>167</v>
          </cell>
          <cell r="L7222">
            <v>0.42370000000000002</v>
          </cell>
          <cell r="M7222">
            <v>-19</v>
          </cell>
          <cell r="N7222">
            <v>18</v>
          </cell>
          <cell r="O7222">
            <v>1</v>
          </cell>
          <cell r="P7222">
            <v>618.59299999999996</v>
          </cell>
          <cell r="Q7222">
            <v>436.642</v>
          </cell>
          <cell r="R7222">
            <v>436.642</v>
          </cell>
        </row>
        <row r="7223">
          <cell r="A7223" t="str">
            <v xml:space="preserve">КРЭС-2 </v>
          </cell>
          <cell r="B7223" t="str">
            <v xml:space="preserve">Ш Нефтяников 7 Адм.зд. </v>
          </cell>
          <cell r="C7223" t="str">
            <v xml:space="preserve">Бюджет </v>
          </cell>
          <cell r="D7223">
            <v>1122.01</v>
          </cell>
          <cell r="E7223">
            <v>4220</v>
          </cell>
          <cell r="F7223">
            <v>5049.07</v>
          </cell>
          <cell r="G7223">
            <v>0.38</v>
          </cell>
          <cell r="H7223">
            <v>1.19</v>
          </cell>
          <cell r="I7223">
            <v>4.5999999999999996</v>
          </cell>
          <cell r="J7223" t="str">
            <v xml:space="preserve"> </v>
          </cell>
          <cell r="K7223">
            <v>167</v>
          </cell>
          <cell r="L7223">
            <v>8.8999999999999996E-2</v>
          </cell>
          <cell r="M7223">
            <v>-19</v>
          </cell>
          <cell r="N7223">
            <v>18</v>
          </cell>
          <cell r="O7223">
            <v>1</v>
          </cell>
          <cell r="P7223">
            <v>129.93799999999999</v>
          </cell>
          <cell r="Q7223">
            <v>0</v>
          </cell>
          <cell r="R7223">
            <v>129.93799999999999</v>
          </cell>
        </row>
        <row r="7224">
          <cell r="A7224" t="str">
            <v xml:space="preserve">КРЭС-2 </v>
          </cell>
          <cell r="B7224" t="str">
            <v xml:space="preserve">Ш Нефтяников 7 нов.зд. </v>
          </cell>
          <cell r="C7224" t="str">
            <v xml:space="preserve">Бюджет </v>
          </cell>
          <cell r="D7224">
            <v>720.32</v>
          </cell>
          <cell r="E7224">
            <v>0</v>
          </cell>
          <cell r="F7224">
            <v>3241.44</v>
          </cell>
          <cell r="G7224">
            <v>0.41</v>
          </cell>
          <cell r="H7224">
            <v>1.19</v>
          </cell>
          <cell r="I7224">
            <v>4.5999999999999996</v>
          </cell>
          <cell r="J7224" t="str">
            <v xml:space="preserve"> </v>
          </cell>
          <cell r="K7224">
            <v>167</v>
          </cell>
          <cell r="L7224">
            <v>6.1350999999999996E-2</v>
          </cell>
          <cell r="M7224">
            <v>-19</v>
          </cell>
          <cell r="N7224">
            <v>18</v>
          </cell>
          <cell r="O7224">
            <v>1</v>
          </cell>
          <cell r="P7224">
            <v>89.57</v>
          </cell>
          <cell r="Q7224">
            <v>0</v>
          </cell>
          <cell r="R7224">
            <v>89.57</v>
          </cell>
        </row>
        <row r="7225">
          <cell r="A7225" t="str">
            <v xml:space="preserve">КРЭС-2 </v>
          </cell>
          <cell r="B7225" t="str">
            <v xml:space="preserve">Дальняя 1/5 ж\к </v>
          </cell>
          <cell r="C7225" t="str">
            <v xml:space="preserve">Население </v>
          </cell>
          <cell r="D7225">
            <v>374.5</v>
          </cell>
          <cell r="E7225">
            <v>1687</v>
          </cell>
          <cell r="F7225">
            <v>1685.24</v>
          </cell>
          <cell r="G7225">
            <v>0.52</v>
          </cell>
          <cell r="H7225">
            <v>1.19</v>
          </cell>
          <cell r="I7225">
            <v>4.5999999999999996</v>
          </cell>
          <cell r="J7225" t="str">
            <v xml:space="preserve">2 </v>
          </cell>
          <cell r="K7225">
            <v>167</v>
          </cell>
          <cell r="L7225">
            <v>4.0650000000000006E-2</v>
          </cell>
          <cell r="M7225">
            <v>-19</v>
          </cell>
          <cell r="N7225">
            <v>18</v>
          </cell>
          <cell r="O7225">
            <v>1</v>
          </cell>
          <cell r="P7225">
            <v>59.348999999999997</v>
          </cell>
          <cell r="Q7225">
            <v>49.686</v>
          </cell>
          <cell r="R7225">
            <v>49.686</v>
          </cell>
        </row>
        <row r="7226">
          <cell r="A7226" t="str">
            <v xml:space="preserve">КРЭС-2 </v>
          </cell>
          <cell r="B7226" t="str">
            <v xml:space="preserve">Офицерская 39 Пол-ка 19 лит"А" </v>
          </cell>
          <cell r="C7226" t="str">
            <v xml:space="preserve">Бюджет </v>
          </cell>
          <cell r="D7226">
            <v>1282.81</v>
          </cell>
          <cell r="E7226">
            <v>4726</v>
          </cell>
          <cell r="F7226">
            <v>5772.66</v>
          </cell>
          <cell r="G7226">
            <v>0.36</v>
          </cell>
          <cell r="H7226">
            <v>1.19</v>
          </cell>
          <cell r="I7226">
            <v>4.5999999999999996</v>
          </cell>
          <cell r="J7226" t="str">
            <v xml:space="preserve"> </v>
          </cell>
          <cell r="K7226">
            <v>167</v>
          </cell>
          <cell r="L7226">
            <v>0.10161000000000001</v>
          </cell>
          <cell r="M7226">
            <v>-19</v>
          </cell>
          <cell r="N7226">
            <v>20</v>
          </cell>
          <cell r="O7226">
            <v>1</v>
          </cell>
          <cell r="P7226">
            <v>161.626</v>
          </cell>
          <cell r="Q7226">
            <v>0</v>
          </cell>
          <cell r="R7226">
            <v>161.626</v>
          </cell>
        </row>
        <row r="7227">
          <cell r="A7227" t="str">
            <v xml:space="preserve">КРЭС-2 </v>
          </cell>
          <cell r="B7227" t="str">
            <v xml:space="preserve">Офицерская 39Пол-ка19 Лит."В" </v>
          </cell>
          <cell r="C7227" t="str">
            <v xml:space="preserve">Бюджет </v>
          </cell>
          <cell r="D7227">
            <v>139.88999999999999</v>
          </cell>
          <cell r="E7227">
            <v>0</v>
          </cell>
          <cell r="F7227">
            <v>629.49</v>
          </cell>
          <cell r="G7227">
            <v>0.4</v>
          </cell>
          <cell r="H7227">
            <v>1.19</v>
          </cell>
          <cell r="I7227">
            <v>4.5999999999999996</v>
          </cell>
          <cell r="J7227" t="str">
            <v xml:space="preserve"> </v>
          </cell>
          <cell r="K7227">
            <v>167</v>
          </cell>
          <cell r="L7227">
            <v>1.1680000000000001E-2</v>
          </cell>
          <cell r="M7227">
            <v>-19</v>
          </cell>
          <cell r="N7227">
            <v>18</v>
          </cell>
          <cell r="O7227">
            <v>1</v>
          </cell>
          <cell r="P7227">
            <v>17.053999999999998</v>
          </cell>
          <cell r="Q7227">
            <v>0</v>
          </cell>
          <cell r="R7227">
            <v>17.053999999999998</v>
          </cell>
        </row>
        <row r="7228">
          <cell r="A7228" t="str">
            <v xml:space="preserve">КРЭС-2 </v>
          </cell>
          <cell r="B7228" t="str">
            <v xml:space="preserve">Ш Нефтяников 13 ЦБ пол-ка 19Лит"А" </v>
          </cell>
          <cell r="C7228" t="str">
            <v xml:space="preserve">Бюджет </v>
          </cell>
          <cell r="D7228">
            <v>870.48</v>
          </cell>
          <cell r="E7228">
            <v>0</v>
          </cell>
          <cell r="F7228">
            <v>3917.18</v>
          </cell>
          <cell r="G7228">
            <v>0.36</v>
          </cell>
          <cell r="H7228">
            <v>1.19</v>
          </cell>
          <cell r="I7228">
            <v>4.5999999999999996</v>
          </cell>
          <cell r="J7228" t="str">
            <v xml:space="preserve"> </v>
          </cell>
          <cell r="K7228">
            <v>167</v>
          </cell>
          <cell r="L7228">
            <v>6.8950000000000011E-2</v>
          </cell>
          <cell r="M7228">
            <v>-19</v>
          </cell>
          <cell r="N7228">
            <v>20</v>
          </cell>
          <cell r="O7228">
            <v>1</v>
          </cell>
          <cell r="P7228">
            <v>109.67400000000001</v>
          </cell>
          <cell r="Q7228">
            <v>0</v>
          </cell>
          <cell r="R7228">
            <v>109.67400000000001</v>
          </cell>
        </row>
        <row r="7229">
          <cell r="A7229" t="str">
            <v xml:space="preserve">КРЭС-2 </v>
          </cell>
          <cell r="B7229" t="str">
            <v xml:space="preserve">Ш Нефтяников 9/1 ж\д </v>
          </cell>
          <cell r="C7229" t="str">
            <v xml:space="preserve">Население </v>
          </cell>
          <cell r="D7229">
            <v>3710.2</v>
          </cell>
          <cell r="E7229">
            <v>18797</v>
          </cell>
          <cell r="F7229">
            <v>21258.400000000001</v>
          </cell>
          <cell r="G7229">
            <v>0.36</v>
          </cell>
          <cell r="H7229">
            <v>1.19</v>
          </cell>
          <cell r="I7229">
            <v>4.5999999999999996</v>
          </cell>
          <cell r="J7229" t="str">
            <v xml:space="preserve">10 </v>
          </cell>
          <cell r="K7229">
            <v>167</v>
          </cell>
          <cell r="L7229">
            <v>0.35499999999999998</v>
          </cell>
          <cell r="M7229">
            <v>-19</v>
          </cell>
          <cell r="N7229">
            <v>18</v>
          </cell>
          <cell r="O7229">
            <v>1</v>
          </cell>
          <cell r="P7229">
            <v>518.29200000000003</v>
          </cell>
          <cell r="Q7229">
            <v>369.17899999999997</v>
          </cell>
          <cell r="R7229">
            <v>369.17899999999997</v>
          </cell>
        </row>
        <row r="7230">
          <cell r="A7230" t="str">
            <v xml:space="preserve">КРЭС-2 </v>
          </cell>
          <cell r="B7230" t="str">
            <v xml:space="preserve">Зиповская 1 </v>
          </cell>
          <cell r="C7230" t="str">
            <v xml:space="preserve">Бюджет </v>
          </cell>
          <cell r="D7230">
            <v>270.07</v>
          </cell>
          <cell r="E7230">
            <v>0</v>
          </cell>
          <cell r="F7230">
            <v>907.43</v>
          </cell>
          <cell r="G7230">
            <v>0.43</v>
          </cell>
          <cell r="H7230">
            <v>1.19</v>
          </cell>
          <cell r="I7230">
            <v>4.5999999999999996</v>
          </cell>
          <cell r="J7230" t="str">
            <v xml:space="preserve"> </v>
          </cell>
          <cell r="K7230">
            <v>167</v>
          </cell>
          <cell r="L7230">
            <v>1.8106999999999998E-2</v>
          </cell>
          <cell r="M7230">
            <v>-19</v>
          </cell>
          <cell r="N7230">
            <v>18</v>
          </cell>
          <cell r="O7230">
            <v>1</v>
          </cell>
          <cell r="P7230">
            <v>26.436</v>
          </cell>
          <cell r="Q7230">
            <v>0</v>
          </cell>
          <cell r="R7230">
            <v>26.436</v>
          </cell>
        </row>
        <row r="7231">
          <cell r="A7231" t="str">
            <v xml:space="preserve">КРЭС-2 </v>
          </cell>
          <cell r="B7231" t="str">
            <v xml:space="preserve">Механическая 20 ГРП </v>
          </cell>
          <cell r="C7231" t="str">
            <v xml:space="preserve">Прочие </v>
          </cell>
          <cell r="D7231">
            <v>9.31</v>
          </cell>
          <cell r="E7231">
            <v>0</v>
          </cell>
          <cell r="F7231">
            <v>41.88</v>
          </cell>
          <cell r="G7231">
            <v>0.7</v>
          </cell>
          <cell r="H7231">
            <v>1.19</v>
          </cell>
          <cell r="I7231">
            <v>4.5999999999999996</v>
          </cell>
          <cell r="J7231" t="str">
            <v xml:space="preserve"> </v>
          </cell>
          <cell r="K7231">
            <v>167</v>
          </cell>
          <cell r="L7231">
            <v>1.3600000000000001E-3</v>
          </cell>
          <cell r="M7231">
            <v>-19</v>
          </cell>
          <cell r="N7231">
            <v>18</v>
          </cell>
          <cell r="O7231">
            <v>1</v>
          </cell>
          <cell r="P7231">
            <v>1.9849999999999999</v>
          </cell>
          <cell r="Q7231">
            <v>0</v>
          </cell>
          <cell r="R7231">
            <v>1.9849999999999999</v>
          </cell>
        </row>
        <row r="7232">
          <cell r="A7232" t="str">
            <v xml:space="preserve">КРЭС-2 </v>
          </cell>
          <cell r="B7232" t="str">
            <v xml:space="preserve">Клиническая 22 </v>
          </cell>
          <cell r="C7232" t="str">
            <v xml:space="preserve">Бюджет </v>
          </cell>
          <cell r="D7232">
            <v>119.54</v>
          </cell>
          <cell r="E7232">
            <v>0</v>
          </cell>
          <cell r="F7232">
            <v>537.94000000000005</v>
          </cell>
          <cell r="G7232">
            <v>0.43</v>
          </cell>
          <cell r="H7232">
            <v>1.19</v>
          </cell>
          <cell r="I7232">
            <v>4.5999999999999996</v>
          </cell>
          <cell r="J7232" t="str">
            <v xml:space="preserve"> </v>
          </cell>
          <cell r="K7232">
            <v>167</v>
          </cell>
          <cell r="L7232">
            <v>1.0730000000000002E-2</v>
          </cell>
          <cell r="M7232">
            <v>-19</v>
          </cell>
          <cell r="N7232">
            <v>18</v>
          </cell>
          <cell r="O7232">
            <v>1</v>
          </cell>
          <cell r="P7232">
            <v>15.664</v>
          </cell>
          <cell r="Q7232">
            <v>0</v>
          </cell>
          <cell r="R7232">
            <v>15.664</v>
          </cell>
        </row>
        <row r="7233">
          <cell r="A7233" t="str">
            <v xml:space="preserve">Итого по котельной </v>
          </cell>
          <cell r="B7233" t="str">
            <v xml:space="preserve">покупное ------------------------------- </v>
          </cell>
          <cell r="C7233" t="str">
            <v xml:space="preserve">По всем группам </v>
          </cell>
          <cell r="D7233">
            <v>323909.89999999997</v>
          </cell>
          <cell r="E7233">
            <v>1281806</v>
          </cell>
          <cell r="F7233">
            <v>1411957.1393000002</v>
          </cell>
          <cell r="L7233">
            <v>23.709156</v>
          </cell>
          <cell r="P7233">
            <v>34260.799999999988</v>
          </cell>
          <cell r="Q7233">
            <v>26970.936000000009</v>
          </cell>
          <cell r="R7233">
            <v>33893.090000000011</v>
          </cell>
        </row>
        <row r="7234">
          <cell r="A7234" t="str">
            <v xml:space="preserve"> </v>
          </cell>
          <cell r="B7234" t="str">
            <v xml:space="preserve"> </v>
          </cell>
          <cell r="C7234" t="str">
            <v xml:space="preserve">Бюджет </v>
          </cell>
          <cell r="D7234">
            <v>37652.340000000004</v>
          </cell>
          <cell r="E7234">
            <v>55133</v>
          </cell>
          <cell r="F7234">
            <v>166300.92500000002</v>
          </cell>
          <cell r="L7234">
            <v>2.699484</v>
          </cell>
          <cell r="P7234">
            <v>3830.6420000000012</v>
          </cell>
          <cell r="Q7234">
            <v>0</v>
          </cell>
          <cell r="R7234">
            <v>3830.6420000000012</v>
          </cell>
        </row>
        <row r="7235">
          <cell r="A7235" t="str">
            <v xml:space="preserve"> </v>
          </cell>
          <cell r="B7235" t="str">
            <v xml:space="preserve"> </v>
          </cell>
          <cell r="C7235" t="str">
            <v xml:space="preserve">"Население" в т.ч. "Жилзаказчик" </v>
          </cell>
          <cell r="D7235">
            <v>246125.53000000012</v>
          </cell>
          <cell r="E7235">
            <v>1082975</v>
          </cell>
          <cell r="F7235">
            <v>1085309.73</v>
          </cell>
          <cell r="L7235">
            <v>18.725392999999997</v>
          </cell>
          <cell r="P7235">
            <v>27338.645999999986</v>
          </cell>
          <cell r="Q7235">
            <v>26970.936000000009</v>
          </cell>
          <cell r="R7235">
            <v>26970.936000000009</v>
          </cell>
        </row>
        <row r="7236">
          <cell r="A7236" t="str">
            <v xml:space="preserve"> </v>
          </cell>
          <cell r="B7236" t="str">
            <v xml:space="preserve"> </v>
          </cell>
          <cell r="C7236" t="str">
            <v xml:space="preserve">Жилзаказчик </v>
          </cell>
          <cell r="D7236">
            <v>181285.63000000012</v>
          </cell>
          <cell r="E7236">
            <v>776233</v>
          </cell>
          <cell r="F7236">
            <v>773635.41</v>
          </cell>
          <cell r="L7236">
            <v>14.078048999999998</v>
          </cell>
          <cell r="P7236">
            <v>20553.629999999986</v>
          </cell>
          <cell r="Q7236">
            <v>20484.305000000008</v>
          </cell>
          <cell r="R7236">
            <v>20484.305000000008</v>
          </cell>
        </row>
        <row r="7237">
          <cell r="A7237" t="str">
            <v xml:space="preserve"> </v>
          </cell>
          <cell r="B7237" t="str">
            <v xml:space="preserve"> </v>
          </cell>
          <cell r="C7237" t="str">
            <v xml:space="preserve">Прочие </v>
          </cell>
          <cell r="D7237">
            <v>40132.03</v>
          </cell>
          <cell r="E7237">
            <v>143698</v>
          </cell>
          <cell r="F7237">
            <v>160346.48430000001</v>
          </cell>
          <cell r="L7237">
            <v>2.2842789999999997</v>
          </cell>
          <cell r="P7237">
            <v>3091.5120000000002</v>
          </cell>
          <cell r="Q7237">
            <v>0</v>
          </cell>
          <cell r="R7237">
            <v>3091.5120000000002</v>
          </cell>
        </row>
        <row r="7238">
          <cell r="A7238" t="str">
            <v>Тепловые потери в наружных сетях потребителей</v>
          </cell>
        </row>
        <row r="7239">
          <cell r="A7239" t="str">
            <v xml:space="preserve">КСК-1 </v>
          </cell>
          <cell r="B7239" t="str">
            <v xml:space="preserve">Сормовская 10 пол-ка 6 </v>
          </cell>
          <cell r="C7239" t="str">
            <v xml:space="preserve">Бюджет </v>
          </cell>
          <cell r="D7239">
            <v>1048.6400000000001</v>
          </cell>
          <cell r="E7239">
            <v>0</v>
          </cell>
          <cell r="F7239">
            <v>4806.29</v>
          </cell>
          <cell r="G7239">
            <v>0.54</v>
          </cell>
          <cell r="H7239">
            <v>1.19</v>
          </cell>
          <cell r="I7239">
            <v>4.5999999999999996</v>
          </cell>
          <cell r="J7239" t="str">
            <v xml:space="preserve"> </v>
          </cell>
          <cell r="K7239">
            <v>167</v>
          </cell>
          <cell r="L7239">
            <v>0.12690000000000001</v>
          </cell>
          <cell r="M7239">
            <v>-19</v>
          </cell>
          <cell r="N7239">
            <v>20</v>
          </cell>
          <cell r="O7239">
            <v>1</v>
          </cell>
          <cell r="P7239">
            <v>201.85300000000001</v>
          </cell>
          <cell r="Q7239">
            <v>0</v>
          </cell>
          <cell r="R7239">
            <v>201.85300000000001</v>
          </cell>
        </row>
        <row r="7240">
          <cell r="A7240" t="str">
            <v xml:space="preserve">КСК-1 </v>
          </cell>
          <cell r="B7240" t="str">
            <v xml:space="preserve">Сормовская 12 </v>
          </cell>
          <cell r="C7240" t="str">
            <v xml:space="preserve">Прочие </v>
          </cell>
          <cell r="D7240">
            <v>317.95999999999998</v>
          </cell>
          <cell r="E7240">
            <v>0</v>
          </cell>
          <cell r="F7240">
            <v>1430.84</v>
          </cell>
          <cell r="G7240">
            <v>0.43</v>
          </cell>
          <cell r="H7240">
            <v>1.194</v>
          </cell>
          <cell r="I7240">
            <v>4.5999999999999996</v>
          </cell>
          <cell r="J7240" t="str">
            <v xml:space="preserve"> </v>
          </cell>
          <cell r="K7240">
            <v>167</v>
          </cell>
          <cell r="L7240">
            <v>2.8540000000000003E-2</v>
          </cell>
          <cell r="M7240">
            <v>-19</v>
          </cell>
          <cell r="N7240">
            <v>15</v>
          </cell>
          <cell r="O7240">
            <v>1</v>
          </cell>
          <cell r="P7240">
            <v>35.250999999999998</v>
          </cell>
          <cell r="Q7240">
            <v>0</v>
          </cell>
          <cell r="R7240">
            <v>35.250999999999998</v>
          </cell>
        </row>
        <row r="7241">
          <cell r="A7241" t="str">
            <v xml:space="preserve">КСК-1 </v>
          </cell>
          <cell r="B7241" t="str">
            <v xml:space="preserve">Текстильная 1 Склад </v>
          </cell>
          <cell r="C7241" t="str">
            <v xml:space="preserve">Прочие </v>
          </cell>
          <cell r="D7241">
            <v>81.72</v>
          </cell>
          <cell r="E7241">
            <v>2072</v>
          </cell>
          <cell r="F7241">
            <v>367.75</v>
          </cell>
          <cell r="G7241">
            <v>0.85</v>
          </cell>
          <cell r="H7241">
            <v>1.19</v>
          </cell>
          <cell r="I7241">
            <v>4.5999999999999996</v>
          </cell>
          <cell r="J7241" t="str">
            <v xml:space="preserve"> </v>
          </cell>
          <cell r="K7241">
            <v>167</v>
          </cell>
          <cell r="L7241">
            <v>1.4500000000000001E-2</v>
          </cell>
          <cell r="M7241">
            <v>-19</v>
          </cell>
          <cell r="N7241">
            <v>18</v>
          </cell>
          <cell r="O7241">
            <v>1</v>
          </cell>
          <cell r="P7241">
            <v>21.170999999999999</v>
          </cell>
          <cell r="Q7241">
            <v>0</v>
          </cell>
          <cell r="R7241">
            <v>21.170999999999999</v>
          </cell>
        </row>
        <row r="7242">
          <cell r="A7242" t="str">
            <v xml:space="preserve">КСК-1 </v>
          </cell>
          <cell r="B7242" t="str">
            <v xml:space="preserve">Текстильная 1 адм.зд. </v>
          </cell>
          <cell r="C7242" t="str">
            <v xml:space="preserve">Прочие </v>
          </cell>
          <cell r="D7242">
            <v>111.63</v>
          </cell>
          <cell r="E7242">
            <v>625</v>
          </cell>
          <cell r="F7242">
            <v>502.35</v>
          </cell>
          <cell r="G7242">
            <v>0.43</v>
          </cell>
          <cell r="H7242">
            <v>1.19</v>
          </cell>
          <cell r="I7242">
            <v>4.5999999999999996</v>
          </cell>
          <cell r="J7242" t="str">
            <v xml:space="preserve"> </v>
          </cell>
          <cell r="K7242">
            <v>167</v>
          </cell>
          <cell r="L7242">
            <v>1.0020000000000001E-2</v>
          </cell>
          <cell r="M7242">
            <v>-19</v>
          </cell>
          <cell r="N7242">
            <v>18</v>
          </cell>
          <cell r="O7242">
            <v>1</v>
          </cell>
          <cell r="P7242">
            <v>14.629</v>
          </cell>
          <cell r="Q7242">
            <v>0</v>
          </cell>
          <cell r="R7242">
            <v>14.629</v>
          </cell>
        </row>
        <row r="7243">
          <cell r="A7243" t="str">
            <v xml:space="preserve">КСК-1 </v>
          </cell>
          <cell r="B7243" t="str">
            <v xml:space="preserve">Текстильная 1 столярн.цех </v>
          </cell>
          <cell r="C7243" t="str">
            <v xml:space="preserve">Прочие </v>
          </cell>
          <cell r="D7243">
            <v>197.59</v>
          </cell>
          <cell r="E7243">
            <v>0</v>
          </cell>
          <cell r="F7243">
            <v>889.16</v>
          </cell>
          <cell r="G7243">
            <v>0.5</v>
          </cell>
          <cell r="H7243">
            <v>1.19</v>
          </cell>
          <cell r="I7243">
            <v>4.5999999999999996</v>
          </cell>
          <cell r="J7243" t="str">
            <v xml:space="preserve"> </v>
          </cell>
          <cell r="K7243">
            <v>167</v>
          </cell>
          <cell r="L7243">
            <v>1.9507999999999998E-2</v>
          </cell>
          <cell r="M7243">
            <v>-19</v>
          </cell>
          <cell r="N7243">
            <v>16</v>
          </cell>
          <cell r="O7243">
            <v>1</v>
          </cell>
          <cell r="P7243">
            <v>25.640999999999998</v>
          </cell>
          <cell r="Q7243">
            <v>0</v>
          </cell>
          <cell r="R7243">
            <v>25.640999999999998</v>
          </cell>
        </row>
        <row r="7244">
          <cell r="A7244" t="str">
            <v xml:space="preserve">КСК-1 </v>
          </cell>
          <cell r="B7244" t="str">
            <v xml:space="preserve">Сормовская 10 а лит А,а,З </v>
          </cell>
          <cell r="C7244" t="str">
            <v xml:space="preserve">Прочие </v>
          </cell>
          <cell r="D7244">
            <v>703</v>
          </cell>
          <cell r="E7244">
            <v>0</v>
          </cell>
          <cell r="F7244">
            <v>3183</v>
          </cell>
          <cell r="G7244">
            <v>0.44779000000000002</v>
          </cell>
          <cell r="H7244">
            <v>1.194</v>
          </cell>
          <cell r="I7244">
            <v>4.5999999999999996</v>
          </cell>
          <cell r="J7244" t="str">
            <v xml:space="preserve"> </v>
          </cell>
          <cell r="K7244">
            <v>167</v>
          </cell>
          <cell r="L7244">
            <v>6.6115999999999994E-2</v>
          </cell>
          <cell r="M7244">
            <v>-19</v>
          </cell>
          <cell r="N7244">
            <v>18</v>
          </cell>
          <cell r="O7244">
            <v>1</v>
          </cell>
          <cell r="P7244">
            <v>96.528999999999996</v>
          </cell>
          <cell r="Q7244">
            <v>0</v>
          </cell>
          <cell r="R7244">
            <v>96.528999999999996</v>
          </cell>
        </row>
        <row r="7245">
          <cell r="A7245" t="str">
            <v xml:space="preserve">КСК-1 </v>
          </cell>
          <cell r="B7245" t="str">
            <v xml:space="preserve">Сормовская 10а лит Б,Г,Д,Ж </v>
          </cell>
          <cell r="C7245" t="str">
            <v xml:space="preserve">Прочие </v>
          </cell>
          <cell r="D7245">
            <v>1445.3</v>
          </cell>
          <cell r="E7245">
            <v>0</v>
          </cell>
          <cell r="F7245">
            <v>7755.6</v>
          </cell>
          <cell r="G7245">
            <v>0.48285418000000002</v>
          </cell>
          <cell r="H7245">
            <v>1.194</v>
          </cell>
          <cell r="I7245">
            <v>4.5999999999999996</v>
          </cell>
          <cell r="J7245" t="str">
            <v xml:space="preserve"> </v>
          </cell>
          <cell r="K7245">
            <v>167</v>
          </cell>
          <cell r="L7245">
            <v>0.16432099999999999</v>
          </cell>
          <cell r="M7245">
            <v>-19</v>
          </cell>
          <cell r="N7245">
            <v>16</v>
          </cell>
          <cell r="O7245">
            <v>1</v>
          </cell>
          <cell r="P7245">
            <v>215.98</v>
          </cell>
          <cell r="Q7245">
            <v>0</v>
          </cell>
          <cell r="R7245">
            <v>215.98</v>
          </cell>
        </row>
        <row r="7246">
          <cell r="A7246" t="str">
            <v xml:space="preserve">КСК-1 </v>
          </cell>
          <cell r="B7246" t="str">
            <v xml:space="preserve">Сормовская,12 кв,13-14 </v>
          </cell>
          <cell r="C7246" t="str">
            <v xml:space="preserve">Прочие </v>
          </cell>
          <cell r="D7246">
            <v>34.9</v>
          </cell>
          <cell r="E7246">
            <v>0</v>
          </cell>
          <cell r="F7246">
            <v>168.97</v>
          </cell>
          <cell r="G7246">
            <v>0.37</v>
          </cell>
          <cell r="H7246">
            <v>1.19</v>
          </cell>
          <cell r="I7246">
            <v>4.5999999999999996</v>
          </cell>
          <cell r="J7246" t="str">
            <v xml:space="preserve"> </v>
          </cell>
          <cell r="K7246">
            <v>167</v>
          </cell>
          <cell r="L7246">
            <v>2.9000000000000002E-3</v>
          </cell>
          <cell r="M7246">
            <v>-19</v>
          </cell>
          <cell r="N7246">
            <v>18</v>
          </cell>
          <cell r="O7246">
            <v>1</v>
          </cell>
          <cell r="P7246">
            <v>4.2350000000000003</v>
          </cell>
          <cell r="Q7246">
            <v>0</v>
          </cell>
          <cell r="R7246">
            <v>4.2350000000000003</v>
          </cell>
        </row>
        <row r="7247">
          <cell r="A7247" t="str">
            <v xml:space="preserve">КСК-1 </v>
          </cell>
          <cell r="B7247" t="str">
            <v xml:space="preserve">Сормовская 7Б 2-4эт.уч.корпус </v>
          </cell>
          <cell r="C7247" t="str">
            <v xml:space="preserve">Бюджет </v>
          </cell>
          <cell r="D7247">
            <v>1760.34</v>
          </cell>
          <cell r="E7247">
            <v>8919</v>
          </cell>
          <cell r="F7247">
            <v>7921.52</v>
          </cell>
          <cell r="G7247">
            <v>0.33</v>
          </cell>
          <cell r="H7247">
            <v>1.19</v>
          </cell>
          <cell r="I7247">
            <v>4.5999999999999996</v>
          </cell>
          <cell r="J7247" t="str">
            <v xml:space="preserve"> </v>
          </cell>
          <cell r="K7247">
            <v>167</v>
          </cell>
          <cell r="L7247">
            <v>0.12126000000000001</v>
          </cell>
          <cell r="M7247">
            <v>-19</v>
          </cell>
          <cell r="N7247">
            <v>18</v>
          </cell>
          <cell r="O7247">
            <v>1</v>
          </cell>
          <cell r="P7247">
            <v>177.03700000000001</v>
          </cell>
          <cell r="Q7247">
            <v>0</v>
          </cell>
          <cell r="R7247">
            <v>177.03700000000001</v>
          </cell>
        </row>
        <row r="7248">
          <cell r="A7248" t="str">
            <v xml:space="preserve">КСК-1 </v>
          </cell>
          <cell r="B7248" t="str">
            <v xml:space="preserve">Сормовская 12/3.адм.зд. </v>
          </cell>
          <cell r="C7248" t="str">
            <v xml:space="preserve">Прочие </v>
          </cell>
          <cell r="D7248">
            <v>284</v>
          </cell>
          <cell r="E7248">
            <v>961</v>
          </cell>
          <cell r="F7248">
            <v>1063.3499999999999</v>
          </cell>
          <cell r="G7248">
            <v>0.43</v>
          </cell>
          <cell r="H7248">
            <v>1.19</v>
          </cell>
          <cell r="I7248">
            <v>4.5999999999999996</v>
          </cell>
          <cell r="J7248" t="str">
            <v xml:space="preserve"> </v>
          </cell>
          <cell r="K7248">
            <v>167</v>
          </cell>
          <cell r="L7248">
            <v>2.1210000000000003E-2</v>
          </cell>
          <cell r="M7248">
            <v>-19</v>
          </cell>
          <cell r="N7248">
            <v>18</v>
          </cell>
          <cell r="O7248">
            <v>1</v>
          </cell>
          <cell r="P7248">
            <v>30.966000000000001</v>
          </cell>
          <cell r="Q7248">
            <v>0</v>
          </cell>
          <cell r="R7248">
            <v>30.966000000000001</v>
          </cell>
        </row>
        <row r="7249">
          <cell r="A7249" t="str">
            <v xml:space="preserve">КСК-1 </v>
          </cell>
          <cell r="B7249" t="str">
            <v xml:space="preserve">Сормовская 7 неж.пом. </v>
          </cell>
          <cell r="C7249" t="str">
            <v xml:space="preserve">Прочие </v>
          </cell>
          <cell r="D7249">
            <v>269.8</v>
          </cell>
          <cell r="E7249">
            <v>809</v>
          </cell>
          <cell r="F7249">
            <v>1489.45</v>
          </cell>
          <cell r="G7249">
            <v>0.33</v>
          </cell>
          <cell r="H7249">
            <v>1.19</v>
          </cell>
          <cell r="I7249">
            <v>4.5999999999999996</v>
          </cell>
          <cell r="J7249" t="str">
            <v xml:space="preserve"> </v>
          </cell>
          <cell r="K7249">
            <v>167</v>
          </cell>
          <cell r="L7249">
            <v>2.2800000000000001E-2</v>
          </cell>
          <cell r="M7249">
            <v>-19</v>
          </cell>
          <cell r="N7249">
            <v>18</v>
          </cell>
          <cell r="O7249">
            <v>1</v>
          </cell>
          <cell r="P7249">
            <v>33.287999999999997</v>
          </cell>
          <cell r="Q7249">
            <v>0</v>
          </cell>
          <cell r="R7249">
            <v>33.287999999999997</v>
          </cell>
        </row>
        <row r="7250">
          <cell r="A7250" t="str">
            <v xml:space="preserve">КСК-1 </v>
          </cell>
          <cell r="B7250" t="str">
            <v xml:space="preserve">Сормовская 10/1 </v>
          </cell>
          <cell r="C7250" t="str">
            <v xml:space="preserve">Жилзаказчик </v>
          </cell>
          <cell r="D7250">
            <v>2490.8000000000002</v>
          </cell>
          <cell r="E7250">
            <v>11532</v>
          </cell>
          <cell r="F7250">
            <v>11523</v>
          </cell>
          <cell r="G7250">
            <v>0.38</v>
          </cell>
          <cell r="H7250">
            <v>1.194</v>
          </cell>
          <cell r="I7250">
            <v>4.5999999999999996</v>
          </cell>
          <cell r="J7250" t="str">
            <v xml:space="preserve">9 </v>
          </cell>
          <cell r="K7250">
            <v>167</v>
          </cell>
          <cell r="L7250">
            <v>0.20311599999999999</v>
          </cell>
          <cell r="M7250">
            <v>-19</v>
          </cell>
          <cell r="N7250">
            <v>18</v>
          </cell>
          <cell r="O7250">
            <v>1</v>
          </cell>
          <cell r="P7250">
            <v>296.54300000000001</v>
          </cell>
          <cell r="Q7250">
            <v>247.84</v>
          </cell>
          <cell r="R7250">
            <v>247.84</v>
          </cell>
        </row>
        <row r="7251">
          <cell r="A7251" t="str">
            <v xml:space="preserve">КСК-1 </v>
          </cell>
          <cell r="B7251" t="str">
            <v xml:space="preserve">Сормовская 10/2 </v>
          </cell>
          <cell r="C7251" t="str">
            <v xml:space="preserve">Жилзаказчик </v>
          </cell>
          <cell r="D7251">
            <v>2687.7</v>
          </cell>
          <cell r="E7251">
            <v>9956</v>
          </cell>
          <cell r="F7251">
            <v>9946</v>
          </cell>
          <cell r="G7251">
            <v>0.39100000000000001</v>
          </cell>
          <cell r="H7251">
            <v>1.194</v>
          </cell>
          <cell r="I7251">
            <v>4.5999999999999996</v>
          </cell>
          <cell r="J7251" t="str">
            <v xml:space="preserve">10 </v>
          </cell>
          <cell r="K7251">
            <v>167</v>
          </cell>
          <cell r="L7251">
            <v>0.180393</v>
          </cell>
          <cell r="M7251">
            <v>-19</v>
          </cell>
          <cell r="N7251">
            <v>18</v>
          </cell>
          <cell r="O7251">
            <v>1</v>
          </cell>
          <cell r="P7251">
            <v>263.37</v>
          </cell>
          <cell r="Q7251">
            <v>267.43700000000001</v>
          </cell>
          <cell r="R7251">
            <v>267.43700000000001</v>
          </cell>
        </row>
        <row r="7252">
          <cell r="A7252" t="str">
            <v xml:space="preserve">КСК-1 </v>
          </cell>
          <cell r="B7252" t="str">
            <v xml:space="preserve">Сормовская 12 А общ. </v>
          </cell>
          <cell r="C7252" t="str">
            <v xml:space="preserve">Жилзаказчик </v>
          </cell>
          <cell r="D7252">
            <v>3585.8</v>
          </cell>
          <cell r="E7252">
            <v>15021</v>
          </cell>
          <cell r="F7252">
            <v>15021</v>
          </cell>
          <cell r="G7252">
            <v>0</v>
          </cell>
          <cell r="H7252">
            <v>0</v>
          </cell>
          <cell r="I7252">
            <v>4.5999999999999996</v>
          </cell>
          <cell r="J7252" t="str">
            <v xml:space="preserve">9 </v>
          </cell>
          <cell r="K7252">
            <v>167</v>
          </cell>
          <cell r="L7252">
            <v>0.25764599999999999</v>
          </cell>
          <cell r="M7252">
            <v>-19</v>
          </cell>
          <cell r="N7252">
            <v>18</v>
          </cell>
          <cell r="O7252">
            <v>1</v>
          </cell>
          <cell r="P7252">
            <v>376.15899999999999</v>
          </cell>
          <cell r="Q7252">
            <v>356.79599999999999</v>
          </cell>
          <cell r="R7252">
            <v>356.79599999999999</v>
          </cell>
        </row>
        <row r="7253">
          <cell r="A7253" t="str">
            <v xml:space="preserve">КСК-1 </v>
          </cell>
          <cell r="B7253" t="str">
            <v xml:space="preserve">Сормовская 12 общ. </v>
          </cell>
          <cell r="C7253" t="str">
            <v xml:space="preserve">Жилзаказчик </v>
          </cell>
          <cell r="D7253">
            <v>3567.4</v>
          </cell>
          <cell r="E7253">
            <v>15559</v>
          </cell>
          <cell r="F7253">
            <v>15561.15</v>
          </cell>
          <cell r="G7253">
            <v>0</v>
          </cell>
          <cell r="H7253">
            <v>0</v>
          </cell>
          <cell r="I7253">
            <v>4.5999999999999996</v>
          </cell>
          <cell r="J7253" t="str">
            <v xml:space="preserve">9 </v>
          </cell>
          <cell r="K7253">
            <v>167</v>
          </cell>
          <cell r="L7253">
            <v>0.26688299999999998</v>
          </cell>
          <cell r="M7253">
            <v>-19</v>
          </cell>
          <cell r="N7253">
            <v>18</v>
          </cell>
          <cell r="O7253">
            <v>1</v>
          </cell>
          <cell r="P7253">
            <v>389.64499999999998</v>
          </cell>
          <cell r="Q7253">
            <v>354.96699999999998</v>
          </cell>
          <cell r="R7253">
            <v>354.96699999999998</v>
          </cell>
        </row>
        <row r="7254">
          <cell r="A7254" t="str">
            <v xml:space="preserve">КСК-1 </v>
          </cell>
          <cell r="B7254" t="str">
            <v xml:space="preserve">Сормовская 5/1 лит.А </v>
          </cell>
          <cell r="C7254" t="str">
            <v xml:space="preserve">Бюджет </v>
          </cell>
          <cell r="D7254">
            <v>2099.14</v>
          </cell>
          <cell r="E7254">
            <v>0</v>
          </cell>
          <cell r="F7254">
            <v>9348.5</v>
          </cell>
          <cell r="G7254">
            <v>0</v>
          </cell>
          <cell r="H7254">
            <v>0</v>
          </cell>
          <cell r="I7254">
            <v>4.5999999999999996</v>
          </cell>
          <cell r="J7254" t="str">
            <v xml:space="preserve"> </v>
          </cell>
          <cell r="K7254">
            <v>167</v>
          </cell>
          <cell r="L7254">
            <v>0.14310399999999998</v>
          </cell>
          <cell r="M7254">
            <v>-19</v>
          </cell>
          <cell r="N7254">
            <v>18</v>
          </cell>
          <cell r="O7254">
            <v>1</v>
          </cell>
          <cell r="P7254">
            <v>208.928</v>
          </cell>
          <cell r="Q7254">
            <v>0</v>
          </cell>
          <cell r="R7254">
            <v>208.928</v>
          </cell>
        </row>
        <row r="7255">
          <cell r="A7255" t="str">
            <v xml:space="preserve">КСК-1 </v>
          </cell>
          <cell r="B7255" t="str">
            <v xml:space="preserve">Сормовская 5/1 лит.Г2 СПОРТЗАЛ </v>
          </cell>
          <cell r="C7255" t="str">
            <v xml:space="preserve">Бюджет </v>
          </cell>
          <cell r="D7255">
            <v>205</v>
          </cell>
          <cell r="E7255">
            <v>0</v>
          </cell>
          <cell r="F7255">
            <v>1209.7</v>
          </cell>
          <cell r="G7255">
            <v>0</v>
          </cell>
          <cell r="H7255">
            <v>0</v>
          </cell>
          <cell r="I7255">
            <v>4.5999999999999996</v>
          </cell>
          <cell r="J7255" t="str">
            <v xml:space="preserve"> </v>
          </cell>
          <cell r="K7255">
            <v>167</v>
          </cell>
          <cell r="L7255">
            <v>1.9640000000000001E-2</v>
          </cell>
          <cell r="M7255">
            <v>-19</v>
          </cell>
          <cell r="N7255">
            <v>18</v>
          </cell>
          <cell r="O7255">
            <v>1</v>
          </cell>
          <cell r="P7255">
            <v>28.673999999999999</v>
          </cell>
          <cell r="Q7255">
            <v>0</v>
          </cell>
          <cell r="R7255">
            <v>28.673999999999999</v>
          </cell>
        </row>
        <row r="7256">
          <cell r="A7256" t="str">
            <v xml:space="preserve">КСК-1 </v>
          </cell>
          <cell r="B7256" t="str">
            <v xml:space="preserve">Сормовская 5 зд. ПУ 10 </v>
          </cell>
          <cell r="C7256" t="str">
            <v xml:space="preserve">Бюджет </v>
          </cell>
          <cell r="D7256">
            <v>1947.18</v>
          </cell>
          <cell r="E7256">
            <v>180</v>
          </cell>
          <cell r="F7256">
            <v>8762.2900000000009</v>
          </cell>
          <cell r="G7256">
            <v>0.33</v>
          </cell>
          <cell r="H7256">
            <v>1.19</v>
          </cell>
          <cell r="I7256">
            <v>4.5999999999999996</v>
          </cell>
          <cell r="J7256" t="str">
            <v xml:space="preserve"> </v>
          </cell>
          <cell r="K7256">
            <v>167</v>
          </cell>
          <cell r="L7256">
            <v>0.12688000000000002</v>
          </cell>
          <cell r="M7256">
            <v>-19</v>
          </cell>
          <cell r="N7256">
            <v>16</v>
          </cell>
          <cell r="O7256">
            <v>1</v>
          </cell>
          <cell r="P7256">
            <v>166.768</v>
          </cell>
          <cell r="Q7256">
            <v>0</v>
          </cell>
          <cell r="R7256">
            <v>166.768</v>
          </cell>
        </row>
        <row r="7257">
          <cell r="A7257" t="str">
            <v xml:space="preserve">КСК-1 </v>
          </cell>
          <cell r="B7257" t="str">
            <v xml:space="preserve">Сормовская 5 зд.тех-ма </v>
          </cell>
          <cell r="C7257" t="str">
            <v xml:space="preserve">Бюджет </v>
          </cell>
          <cell r="D7257">
            <v>1383.3</v>
          </cell>
          <cell r="E7257">
            <v>0</v>
          </cell>
          <cell r="F7257">
            <v>6224.84</v>
          </cell>
          <cell r="G7257">
            <v>0.35</v>
          </cell>
          <cell r="H7257">
            <v>1.19</v>
          </cell>
          <cell r="I7257">
            <v>4.5999999999999996</v>
          </cell>
          <cell r="J7257" t="str">
            <v xml:space="preserve"> </v>
          </cell>
          <cell r="K7257">
            <v>167</v>
          </cell>
          <cell r="L7257">
            <v>9.5600000000000004E-2</v>
          </cell>
          <cell r="M7257">
            <v>-19</v>
          </cell>
          <cell r="N7257">
            <v>16</v>
          </cell>
          <cell r="O7257">
            <v>1</v>
          </cell>
          <cell r="P7257">
            <v>125.654</v>
          </cell>
          <cell r="Q7257">
            <v>0</v>
          </cell>
          <cell r="R7257">
            <v>125.654</v>
          </cell>
        </row>
        <row r="7258">
          <cell r="A7258" t="str">
            <v xml:space="preserve">КСК-1 </v>
          </cell>
          <cell r="B7258" t="str">
            <v xml:space="preserve">Сормовская 7 неж.пом. </v>
          </cell>
          <cell r="C7258" t="str">
            <v xml:space="preserve">Прочие </v>
          </cell>
          <cell r="D7258">
            <v>32.5</v>
          </cell>
          <cell r="E7258">
            <v>0</v>
          </cell>
          <cell r="F7258">
            <v>130.19</v>
          </cell>
          <cell r="G7258">
            <v>0</v>
          </cell>
          <cell r="H7258">
            <v>0</v>
          </cell>
          <cell r="I7258">
            <v>4.5999999999999996</v>
          </cell>
          <cell r="J7258" t="str">
            <v xml:space="preserve"> </v>
          </cell>
          <cell r="K7258">
            <v>167</v>
          </cell>
          <cell r="L7258">
            <v>1.993E-3</v>
          </cell>
          <cell r="M7258">
            <v>-19</v>
          </cell>
          <cell r="N7258">
            <v>18</v>
          </cell>
          <cell r="O7258">
            <v>1</v>
          </cell>
          <cell r="P7258">
            <v>2.91</v>
          </cell>
          <cell r="Q7258">
            <v>0</v>
          </cell>
          <cell r="R7258">
            <v>2.91</v>
          </cell>
        </row>
        <row r="7259">
          <cell r="A7259" t="str">
            <v xml:space="preserve">КСК-1 </v>
          </cell>
          <cell r="B7259" t="str">
            <v xml:space="preserve">Сормовская 7Б неж.пом.Терра </v>
          </cell>
          <cell r="C7259" t="str">
            <v xml:space="preserve">Прочие </v>
          </cell>
          <cell r="D7259">
            <v>495.5</v>
          </cell>
          <cell r="E7259">
            <v>0</v>
          </cell>
          <cell r="F7259">
            <v>2640.51</v>
          </cell>
          <cell r="G7259">
            <v>0.33</v>
          </cell>
          <cell r="H7259">
            <v>1.19</v>
          </cell>
          <cell r="I7259">
            <v>4.5999999999999996</v>
          </cell>
          <cell r="J7259" t="str">
            <v xml:space="preserve"> </v>
          </cell>
          <cell r="K7259">
            <v>167</v>
          </cell>
          <cell r="L7259">
            <v>4.0420000000000005E-2</v>
          </cell>
          <cell r="M7259">
            <v>-19</v>
          </cell>
          <cell r="N7259">
            <v>18</v>
          </cell>
          <cell r="O7259">
            <v>1</v>
          </cell>
          <cell r="P7259">
            <v>59.011000000000003</v>
          </cell>
          <cell r="Q7259">
            <v>0</v>
          </cell>
          <cell r="R7259">
            <v>59.011000000000003</v>
          </cell>
        </row>
        <row r="7260">
          <cell r="A7260" t="str">
            <v xml:space="preserve">КСК-1 </v>
          </cell>
          <cell r="B7260" t="str">
            <v xml:space="preserve">Сормовская 5/7/Л Чайкиной </v>
          </cell>
          <cell r="C7260" t="str">
            <v xml:space="preserve">ИТП Прочие </v>
          </cell>
          <cell r="D7260">
            <v>4157.3</v>
          </cell>
          <cell r="E7260">
            <v>17211</v>
          </cell>
          <cell r="F7260">
            <v>17211.86</v>
          </cell>
          <cell r="G7260">
            <v>0</v>
          </cell>
          <cell r="H7260">
            <v>0</v>
          </cell>
          <cell r="I7260">
            <v>4.5999999999999996</v>
          </cell>
          <cell r="J7260" t="str">
            <v xml:space="preserve"> </v>
          </cell>
          <cell r="K7260">
            <v>167</v>
          </cell>
          <cell r="L7260">
            <v>0.12714</v>
          </cell>
          <cell r="M7260">
            <v>-19</v>
          </cell>
          <cell r="N7260">
            <v>18</v>
          </cell>
          <cell r="O7260">
            <v>1</v>
          </cell>
          <cell r="P7260">
            <v>185.62100000000001</v>
          </cell>
          <cell r="Q7260">
            <v>0</v>
          </cell>
          <cell r="R7260">
            <v>185.62100000000001</v>
          </cell>
        </row>
        <row r="7261">
          <cell r="A7261" t="str">
            <v xml:space="preserve">Итого по котельной </v>
          </cell>
          <cell r="B7261" t="str">
            <v xml:space="preserve">покупное ------------------------------- </v>
          </cell>
          <cell r="C7261" t="str">
            <v xml:space="preserve">По всем группам </v>
          </cell>
          <cell r="D7261">
            <v>28906.499999999996</v>
          </cell>
          <cell r="E7261">
            <v>82845</v>
          </cell>
          <cell r="F7261">
            <v>127157.32</v>
          </cell>
          <cell r="L7261">
            <v>2.0608899999999997</v>
          </cell>
          <cell r="P7261">
            <v>2959.8630000000003</v>
          </cell>
          <cell r="Q7261">
            <v>1227.04</v>
          </cell>
          <cell r="R7261">
            <v>2861.1860000000001</v>
          </cell>
        </row>
        <row r="7262">
          <cell r="A7262" t="str">
            <v xml:space="preserve"> </v>
          </cell>
          <cell r="B7262" t="str">
            <v xml:space="preserve"> </v>
          </cell>
          <cell r="C7262" t="str">
            <v xml:space="preserve">Бюджет </v>
          </cell>
          <cell r="D7262">
            <v>8443.6</v>
          </cell>
          <cell r="E7262">
            <v>9099</v>
          </cell>
          <cell r="F7262">
            <v>38273.14</v>
          </cell>
          <cell r="L7262">
            <v>0.63338400000000006</v>
          </cell>
          <cell r="P7262">
            <v>908.91399999999999</v>
          </cell>
          <cell r="Q7262">
            <v>0</v>
          </cell>
          <cell r="R7262">
            <v>908.91399999999999</v>
          </cell>
        </row>
        <row r="7263">
          <cell r="A7263" t="str">
            <v xml:space="preserve"> </v>
          </cell>
          <cell r="B7263" t="str">
            <v xml:space="preserve"> </v>
          </cell>
          <cell r="C7263" t="str">
            <v xml:space="preserve">"Население" в т.ч. "Жилзаказчик" </v>
          </cell>
          <cell r="D7263">
            <v>12331.7</v>
          </cell>
          <cell r="E7263">
            <v>52068</v>
          </cell>
          <cell r="F7263">
            <v>52051.15</v>
          </cell>
          <cell r="L7263">
            <v>0.9080379999999999</v>
          </cell>
          <cell r="P7263">
            <v>1325.7170000000001</v>
          </cell>
          <cell r="Q7263">
            <v>1227.04</v>
          </cell>
          <cell r="R7263">
            <v>1227.04</v>
          </cell>
        </row>
        <row r="7264">
          <cell r="A7264" t="str">
            <v xml:space="preserve"> </v>
          </cell>
          <cell r="B7264" t="str">
            <v xml:space="preserve"> </v>
          </cell>
          <cell r="C7264" t="str">
            <v xml:space="preserve">Жилзаказчик </v>
          </cell>
          <cell r="D7264">
            <v>12331.7</v>
          </cell>
          <cell r="E7264">
            <v>52068</v>
          </cell>
          <cell r="F7264">
            <v>52051.15</v>
          </cell>
          <cell r="L7264">
            <v>0.9080379999999999</v>
          </cell>
          <cell r="P7264">
            <v>1325.7170000000001</v>
          </cell>
          <cell r="Q7264">
            <v>1227.04</v>
          </cell>
          <cell r="R7264">
            <v>1227.04</v>
          </cell>
        </row>
        <row r="7265">
          <cell r="A7265" t="str">
            <v xml:space="preserve"> </v>
          </cell>
          <cell r="B7265" t="str">
            <v xml:space="preserve"> </v>
          </cell>
          <cell r="C7265" t="str">
            <v xml:space="preserve">Прочие </v>
          </cell>
          <cell r="D7265">
            <v>3973.9</v>
          </cell>
          <cell r="E7265">
            <v>4467</v>
          </cell>
          <cell r="F7265">
            <v>19621.169999999998</v>
          </cell>
          <cell r="L7265">
            <v>0.39232800000000001</v>
          </cell>
          <cell r="P7265">
            <v>539.6110000000001</v>
          </cell>
          <cell r="Q7265">
            <v>0</v>
          </cell>
          <cell r="R7265">
            <v>539.6110000000001</v>
          </cell>
        </row>
        <row r="7266">
          <cell r="A7266" t="str">
            <v xml:space="preserve"> </v>
          </cell>
          <cell r="B7266" t="str">
            <v xml:space="preserve"> </v>
          </cell>
          <cell r="C7266" t="str">
            <v xml:space="preserve">ИТП Прочие </v>
          </cell>
          <cell r="D7266">
            <v>4157.3</v>
          </cell>
          <cell r="E7266">
            <v>17211</v>
          </cell>
          <cell r="F7266">
            <v>17211.86</v>
          </cell>
          <cell r="L7266">
            <v>0.12714</v>
          </cell>
          <cell r="P7266">
            <v>185.62100000000001</v>
          </cell>
          <cell r="Q7266">
            <v>0</v>
          </cell>
          <cell r="R7266">
            <v>185.62100000000001</v>
          </cell>
        </row>
        <row r="7267">
          <cell r="A7267" t="str">
            <v>Тепловые потери в наружных сетях потребителей</v>
          </cell>
        </row>
        <row r="7268">
          <cell r="A7268" t="str">
            <v xml:space="preserve">МЖК </v>
          </cell>
          <cell r="B7268" t="str">
            <v xml:space="preserve">Короленко 3"Б" ж/д </v>
          </cell>
          <cell r="C7268" t="str">
            <v xml:space="preserve">Население </v>
          </cell>
          <cell r="D7268">
            <v>279.3</v>
          </cell>
          <cell r="E7268">
            <v>1108</v>
          </cell>
          <cell r="F7268">
            <v>1106</v>
          </cell>
          <cell r="G7268">
            <v>0</v>
          </cell>
          <cell r="H7268">
            <v>0</v>
          </cell>
          <cell r="I7268">
            <v>4.5999999999999996</v>
          </cell>
          <cell r="J7268" t="str">
            <v xml:space="preserve">2 </v>
          </cell>
          <cell r="K7268">
            <v>167</v>
          </cell>
          <cell r="L7268">
            <v>1.5900000000000001E-2</v>
          </cell>
          <cell r="M7268">
            <v>-19</v>
          </cell>
          <cell r="N7268">
            <v>18</v>
          </cell>
          <cell r="O7268">
            <v>1</v>
          </cell>
          <cell r="P7268">
            <v>23.213000000000001</v>
          </cell>
          <cell r="Q7268">
            <v>37.054000000000002</v>
          </cell>
          <cell r="R7268">
            <v>37.054000000000002</v>
          </cell>
        </row>
        <row r="7269">
          <cell r="A7269" t="str">
            <v xml:space="preserve">МЖК </v>
          </cell>
          <cell r="B7269" t="str">
            <v xml:space="preserve">Радио 12 офис </v>
          </cell>
          <cell r="C7269" t="str">
            <v xml:space="preserve">Бюджет </v>
          </cell>
          <cell r="D7269">
            <v>284.10000000000002</v>
          </cell>
          <cell r="E7269">
            <v>0</v>
          </cell>
          <cell r="F7269">
            <v>1350.55</v>
          </cell>
          <cell r="G7269">
            <v>0.37</v>
          </cell>
          <cell r="H7269">
            <v>1.19</v>
          </cell>
          <cell r="I7269">
            <v>4.5999999999999996</v>
          </cell>
          <cell r="J7269" t="str">
            <v xml:space="preserve"> </v>
          </cell>
          <cell r="K7269">
            <v>167</v>
          </cell>
          <cell r="L7269">
            <v>2.3304999999999999E-2</v>
          </cell>
          <cell r="M7269">
            <v>-19</v>
          </cell>
          <cell r="N7269">
            <v>18</v>
          </cell>
          <cell r="O7269">
            <v>1</v>
          </cell>
          <cell r="P7269">
            <v>34.024000000000001</v>
          </cell>
          <cell r="Q7269">
            <v>0</v>
          </cell>
          <cell r="R7269">
            <v>34.024000000000001</v>
          </cell>
        </row>
        <row r="7270">
          <cell r="A7270" t="str">
            <v xml:space="preserve">МЖК </v>
          </cell>
          <cell r="B7270" t="str">
            <v xml:space="preserve">Короленко 2 Адм зд </v>
          </cell>
          <cell r="C7270" t="str">
            <v xml:space="preserve">Бюджет </v>
          </cell>
          <cell r="D7270">
            <v>5486.16</v>
          </cell>
          <cell r="E7270">
            <v>0</v>
          </cell>
          <cell r="F7270">
            <v>24687.74</v>
          </cell>
          <cell r="G7270">
            <v>0.32</v>
          </cell>
          <cell r="H7270">
            <v>1.19</v>
          </cell>
          <cell r="I7270">
            <v>4.5999999999999996</v>
          </cell>
          <cell r="J7270" t="str">
            <v xml:space="preserve"> </v>
          </cell>
          <cell r="K7270">
            <v>167</v>
          </cell>
          <cell r="L7270">
            <v>0.36646000000000001</v>
          </cell>
          <cell r="M7270">
            <v>-19</v>
          </cell>
          <cell r="N7270">
            <v>18</v>
          </cell>
          <cell r="O7270">
            <v>1</v>
          </cell>
          <cell r="P7270">
            <v>535.024</v>
          </cell>
          <cell r="Q7270">
            <v>0</v>
          </cell>
          <cell r="R7270">
            <v>535.024</v>
          </cell>
        </row>
        <row r="7271">
          <cell r="A7271" t="str">
            <v xml:space="preserve">МЖК </v>
          </cell>
          <cell r="B7271" t="str">
            <v xml:space="preserve">Короленко 2 Насосная </v>
          </cell>
          <cell r="C7271" t="str">
            <v xml:space="preserve">Бюджет </v>
          </cell>
          <cell r="D7271">
            <v>32.799999999999997</v>
          </cell>
          <cell r="E7271">
            <v>932</v>
          </cell>
          <cell r="F7271">
            <v>147.59</v>
          </cell>
          <cell r="G7271">
            <v>1.05</v>
          </cell>
          <cell r="H7271">
            <v>1.19</v>
          </cell>
          <cell r="I7271">
            <v>4.5999999999999996</v>
          </cell>
          <cell r="J7271" t="str">
            <v xml:space="preserve"> </v>
          </cell>
          <cell r="K7271">
            <v>167</v>
          </cell>
          <cell r="L7271">
            <v>6.8000000000000005E-3</v>
          </cell>
          <cell r="M7271">
            <v>-19</v>
          </cell>
          <cell r="N7271">
            <v>16</v>
          </cell>
          <cell r="O7271">
            <v>1</v>
          </cell>
          <cell r="P7271">
            <v>8.9380000000000006</v>
          </cell>
          <cell r="Q7271">
            <v>0</v>
          </cell>
          <cell r="R7271">
            <v>8.9380000000000006</v>
          </cell>
        </row>
        <row r="7272">
          <cell r="A7272" t="str">
            <v xml:space="preserve">МЖК </v>
          </cell>
          <cell r="B7272" t="str">
            <v xml:space="preserve">2 Пр Короленко 1 кв 1 </v>
          </cell>
          <cell r="C7272" t="str">
            <v xml:space="preserve">Население </v>
          </cell>
          <cell r="D7272">
            <v>121.5</v>
          </cell>
          <cell r="E7272">
            <v>544</v>
          </cell>
          <cell r="F7272">
            <v>544</v>
          </cell>
          <cell r="G7272">
            <v>0.37</v>
          </cell>
          <cell r="H7272">
            <v>1.19</v>
          </cell>
          <cell r="I7272">
            <v>4.5999999999999996</v>
          </cell>
          <cell r="J7272" t="str">
            <v xml:space="preserve">1 </v>
          </cell>
          <cell r="K7272">
            <v>167</v>
          </cell>
          <cell r="L7272">
            <v>9.3349999999999995E-3</v>
          </cell>
          <cell r="M7272">
            <v>-19</v>
          </cell>
          <cell r="N7272">
            <v>18</v>
          </cell>
          <cell r="O7272">
            <v>1</v>
          </cell>
          <cell r="P7272">
            <v>13.629</v>
          </cell>
          <cell r="Q7272">
            <v>16.119</v>
          </cell>
          <cell r="R7272">
            <v>16.119</v>
          </cell>
        </row>
        <row r="7273">
          <cell r="A7273" t="str">
            <v xml:space="preserve">МЖК </v>
          </cell>
          <cell r="B7273" t="str">
            <v xml:space="preserve">2 Пр Короленко 1 кв 2 </v>
          </cell>
          <cell r="C7273" t="str">
            <v xml:space="preserve">Население </v>
          </cell>
          <cell r="D7273">
            <v>62.9</v>
          </cell>
          <cell r="E7273">
            <v>282</v>
          </cell>
          <cell r="F7273">
            <v>282</v>
          </cell>
          <cell r="G7273">
            <v>0.37</v>
          </cell>
          <cell r="H7273">
            <v>1.19</v>
          </cell>
          <cell r="I7273">
            <v>4.5999999999999996</v>
          </cell>
          <cell r="J7273" t="str">
            <v xml:space="preserve">1 </v>
          </cell>
          <cell r="K7273">
            <v>167</v>
          </cell>
          <cell r="L7273">
            <v>4.8379999999999994E-3</v>
          </cell>
          <cell r="M7273">
            <v>-19</v>
          </cell>
          <cell r="N7273">
            <v>18</v>
          </cell>
          <cell r="O7273">
            <v>1</v>
          </cell>
          <cell r="P7273">
            <v>7.0629999999999997</v>
          </cell>
          <cell r="Q7273">
            <v>8.3469999999999995</v>
          </cell>
          <cell r="R7273">
            <v>8.3469999999999995</v>
          </cell>
        </row>
        <row r="7274">
          <cell r="A7274" t="str">
            <v xml:space="preserve">МЖК </v>
          </cell>
          <cell r="B7274" t="str">
            <v xml:space="preserve">2 Пр Короленко 1 кв 3 </v>
          </cell>
          <cell r="C7274" t="str">
            <v xml:space="preserve">Население </v>
          </cell>
          <cell r="D7274">
            <v>45.5</v>
          </cell>
          <cell r="E7274">
            <v>203</v>
          </cell>
          <cell r="F7274">
            <v>203</v>
          </cell>
          <cell r="G7274">
            <v>0.37</v>
          </cell>
          <cell r="H7274">
            <v>1.19</v>
          </cell>
          <cell r="I7274">
            <v>4.5999999999999996</v>
          </cell>
          <cell r="J7274" t="str">
            <v xml:space="preserve">1 </v>
          </cell>
          <cell r="K7274">
            <v>167</v>
          </cell>
          <cell r="L7274">
            <v>3.4919999999999999E-3</v>
          </cell>
          <cell r="M7274">
            <v>-19</v>
          </cell>
          <cell r="N7274">
            <v>18</v>
          </cell>
          <cell r="O7274">
            <v>1</v>
          </cell>
          <cell r="P7274">
            <v>5.0970000000000004</v>
          </cell>
          <cell r="Q7274">
            <v>6.0359999999999996</v>
          </cell>
          <cell r="R7274">
            <v>6.0359999999999996</v>
          </cell>
        </row>
        <row r="7275">
          <cell r="A7275" t="str">
            <v xml:space="preserve">МЖК </v>
          </cell>
          <cell r="B7275" t="str">
            <v xml:space="preserve">Радио 2 Ж/Д </v>
          </cell>
          <cell r="C7275" t="str">
            <v xml:space="preserve">Население </v>
          </cell>
          <cell r="D7275">
            <v>1475</v>
          </cell>
          <cell r="E7275">
            <v>6638</v>
          </cell>
          <cell r="F7275">
            <v>6637.49</v>
          </cell>
          <cell r="G7275">
            <v>0.4</v>
          </cell>
          <cell r="H7275">
            <v>1.19</v>
          </cell>
          <cell r="I7275">
            <v>4.5999999999999996</v>
          </cell>
          <cell r="J7275" t="str">
            <v xml:space="preserve">5 </v>
          </cell>
          <cell r="K7275">
            <v>167</v>
          </cell>
          <cell r="L7275">
            <v>0.12315699999999999</v>
          </cell>
          <cell r="M7275">
            <v>-19</v>
          </cell>
          <cell r="N7275">
            <v>18</v>
          </cell>
          <cell r="O7275">
            <v>1</v>
          </cell>
          <cell r="P7275">
            <v>179.80799999999999</v>
          </cell>
          <cell r="Q7275">
            <v>146.767</v>
          </cell>
          <cell r="R7275">
            <v>146.767</v>
          </cell>
        </row>
        <row r="7276">
          <cell r="A7276" t="str">
            <v xml:space="preserve">МЖК </v>
          </cell>
          <cell r="B7276" t="str">
            <v xml:space="preserve">9 Мая 46/а Лабораторный корпус </v>
          </cell>
          <cell r="C7276" t="str">
            <v xml:space="preserve">Бюджет </v>
          </cell>
          <cell r="D7276">
            <v>1404.2</v>
          </cell>
          <cell r="E7276">
            <v>6664</v>
          </cell>
          <cell r="F7276">
            <v>6318.9</v>
          </cell>
          <cell r="G7276">
            <v>0.35</v>
          </cell>
          <cell r="H7276">
            <v>1.19</v>
          </cell>
          <cell r="I7276">
            <v>4.5999999999999996</v>
          </cell>
          <cell r="J7276" t="str">
            <v xml:space="preserve"> </v>
          </cell>
          <cell r="K7276">
            <v>167</v>
          </cell>
          <cell r="L7276">
            <v>0.10259000000000001</v>
          </cell>
          <cell r="M7276">
            <v>-19</v>
          </cell>
          <cell r="N7276">
            <v>18</v>
          </cell>
          <cell r="O7276">
            <v>1</v>
          </cell>
          <cell r="P7276">
            <v>149.779</v>
          </cell>
          <cell r="Q7276">
            <v>0</v>
          </cell>
          <cell r="R7276">
            <v>149.779</v>
          </cell>
        </row>
        <row r="7277">
          <cell r="A7277" t="str">
            <v xml:space="preserve">МЖК </v>
          </cell>
          <cell r="B7277" t="str">
            <v xml:space="preserve">Короленко 6 диспет.пункт </v>
          </cell>
          <cell r="C7277" t="str">
            <v xml:space="preserve">Прочие </v>
          </cell>
          <cell r="D7277">
            <v>118.09</v>
          </cell>
          <cell r="E7277">
            <v>0</v>
          </cell>
          <cell r="F7277">
            <v>531.42999999999995</v>
          </cell>
          <cell r="G7277">
            <v>0.43</v>
          </cell>
          <cell r="H7277">
            <v>1.194</v>
          </cell>
          <cell r="I7277">
            <v>4.5999999999999996</v>
          </cell>
          <cell r="J7277" t="str">
            <v xml:space="preserve"> </v>
          </cell>
          <cell r="K7277">
            <v>167</v>
          </cell>
          <cell r="L7277">
            <v>1.06E-2</v>
          </cell>
          <cell r="M7277">
            <v>-19</v>
          </cell>
          <cell r="N7277">
            <v>18</v>
          </cell>
          <cell r="O7277">
            <v>1</v>
          </cell>
          <cell r="P7277">
            <v>15.476000000000001</v>
          </cell>
          <cell r="Q7277">
            <v>0</v>
          </cell>
          <cell r="R7277">
            <v>15.476000000000001</v>
          </cell>
        </row>
        <row r="7278">
          <cell r="A7278" t="str">
            <v xml:space="preserve">МЖК </v>
          </cell>
          <cell r="B7278" t="str">
            <v xml:space="preserve">Короленко 4 адм.зд. </v>
          </cell>
          <cell r="C7278" t="str">
            <v xml:space="preserve">Прочие </v>
          </cell>
          <cell r="D7278">
            <v>671.7</v>
          </cell>
          <cell r="E7278">
            <v>0</v>
          </cell>
          <cell r="F7278">
            <v>2851.1</v>
          </cell>
          <cell r="G7278">
            <v>0</v>
          </cell>
          <cell r="H7278">
            <v>0</v>
          </cell>
          <cell r="I7278">
            <v>4.5999999999999996</v>
          </cell>
          <cell r="J7278" t="str">
            <v xml:space="preserve"> </v>
          </cell>
          <cell r="K7278">
            <v>167</v>
          </cell>
          <cell r="L7278">
            <v>3.6290000000000003E-2</v>
          </cell>
          <cell r="M7278">
            <v>-19</v>
          </cell>
          <cell r="N7278">
            <v>18</v>
          </cell>
          <cell r="O7278">
            <v>1</v>
          </cell>
          <cell r="P7278">
            <v>52.981999999999999</v>
          </cell>
          <cell r="Q7278">
            <v>0</v>
          </cell>
          <cell r="R7278">
            <v>52.981999999999999</v>
          </cell>
        </row>
        <row r="7279">
          <cell r="A7279" t="str">
            <v xml:space="preserve">МЖК </v>
          </cell>
          <cell r="B7279" t="str">
            <v xml:space="preserve">Карас.Набер.32 ВНС </v>
          </cell>
          <cell r="C7279" t="str">
            <v xml:space="preserve">Прочие </v>
          </cell>
          <cell r="D7279">
            <v>114</v>
          </cell>
          <cell r="E7279">
            <v>0</v>
          </cell>
          <cell r="F7279">
            <v>614.34</v>
          </cell>
          <cell r="G7279">
            <v>0.99</v>
          </cell>
          <cell r="H7279">
            <v>1.19</v>
          </cell>
          <cell r="I7279">
            <v>4.5999999999999996</v>
          </cell>
          <cell r="J7279" t="str">
            <v xml:space="preserve"> </v>
          </cell>
          <cell r="K7279">
            <v>167</v>
          </cell>
          <cell r="L7279">
            <v>2.6700000000000002E-2</v>
          </cell>
          <cell r="M7279">
            <v>-19</v>
          </cell>
          <cell r="N7279">
            <v>16</v>
          </cell>
          <cell r="O7279">
            <v>1</v>
          </cell>
          <cell r="P7279">
            <v>35.093000000000004</v>
          </cell>
          <cell r="Q7279">
            <v>0</v>
          </cell>
          <cell r="R7279">
            <v>35.093000000000004</v>
          </cell>
        </row>
        <row r="7280">
          <cell r="A7280" t="str">
            <v xml:space="preserve">МЖК </v>
          </cell>
          <cell r="B7280" t="str">
            <v xml:space="preserve">Суворова 74\1 адм зд </v>
          </cell>
          <cell r="C7280" t="str">
            <v xml:space="preserve">Прочие </v>
          </cell>
          <cell r="D7280">
            <v>443.4</v>
          </cell>
          <cell r="E7280">
            <v>0</v>
          </cell>
          <cell r="F7280">
            <v>1660</v>
          </cell>
          <cell r="G7280">
            <v>0</v>
          </cell>
          <cell r="H7280">
            <v>0</v>
          </cell>
          <cell r="I7280">
            <v>4.5999999999999996</v>
          </cell>
          <cell r="J7280" t="str">
            <v xml:space="preserve"> </v>
          </cell>
          <cell r="K7280">
            <v>167</v>
          </cell>
          <cell r="L7280">
            <v>3.7821E-2</v>
          </cell>
          <cell r="M7280">
            <v>-19</v>
          </cell>
          <cell r="N7280">
            <v>18</v>
          </cell>
          <cell r="O7280">
            <v>1</v>
          </cell>
          <cell r="P7280">
            <v>55.219000000000001</v>
          </cell>
          <cell r="Q7280">
            <v>0</v>
          </cell>
          <cell r="R7280">
            <v>55.219000000000001</v>
          </cell>
        </row>
        <row r="7281">
          <cell r="A7281" t="str">
            <v xml:space="preserve">МЖК </v>
          </cell>
          <cell r="B7281" t="str">
            <v xml:space="preserve">2 ПР Короленко 2 кв 1 </v>
          </cell>
          <cell r="C7281" t="str">
            <v xml:space="preserve">Население </v>
          </cell>
          <cell r="D7281">
            <v>51.8</v>
          </cell>
          <cell r="E7281">
            <v>486</v>
          </cell>
          <cell r="F7281">
            <v>486</v>
          </cell>
          <cell r="G7281">
            <v>0.37</v>
          </cell>
          <cell r="H7281">
            <v>1.19</v>
          </cell>
          <cell r="I7281">
            <v>4.5999999999999996</v>
          </cell>
          <cell r="J7281" t="str">
            <v xml:space="preserve">1 </v>
          </cell>
          <cell r="K7281">
            <v>167</v>
          </cell>
          <cell r="L7281">
            <v>8.3479999999999995E-3</v>
          </cell>
          <cell r="M7281">
            <v>-19</v>
          </cell>
          <cell r="N7281">
            <v>18</v>
          </cell>
          <cell r="O7281">
            <v>1</v>
          </cell>
          <cell r="P7281">
            <v>12.188000000000001</v>
          </cell>
          <cell r="Q7281">
            <v>6.8719999999999999</v>
          </cell>
          <cell r="R7281">
            <v>6.8719999999999999</v>
          </cell>
        </row>
        <row r="7282">
          <cell r="A7282" t="str">
            <v xml:space="preserve">МЖК </v>
          </cell>
          <cell r="B7282" t="str">
            <v xml:space="preserve">Володарского 8а магазин </v>
          </cell>
          <cell r="C7282" t="str">
            <v xml:space="preserve">Прочие </v>
          </cell>
          <cell r="D7282">
            <v>226</v>
          </cell>
          <cell r="E7282">
            <v>0</v>
          </cell>
          <cell r="F7282">
            <v>1062</v>
          </cell>
          <cell r="G7282">
            <v>0.38</v>
          </cell>
          <cell r="H7282">
            <v>1.19</v>
          </cell>
          <cell r="I7282">
            <v>4.5999999999999996</v>
          </cell>
          <cell r="J7282" t="str">
            <v xml:space="preserve"> </v>
          </cell>
          <cell r="K7282">
            <v>167</v>
          </cell>
          <cell r="L7282">
            <v>1.8630000000000001E-2</v>
          </cell>
          <cell r="M7282">
            <v>-19</v>
          </cell>
          <cell r="N7282">
            <v>18</v>
          </cell>
          <cell r="O7282">
            <v>1</v>
          </cell>
          <cell r="P7282">
            <v>27.199000000000002</v>
          </cell>
          <cell r="Q7282">
            <v>0</v>
          </cell>
          <cell r="R7282">
            <v>27.199000000000002</v>
          </cell>
        </row>
        <row r="7283">
          <cell r="A7283" t="str">
            <v xml:space="preserve">МЖК </v>
          </cell>
          <cell r="B7283" t="str">
            <v xml:space="preserve">Суворова 74 ОФИС </v>
          </cell>
          <cell r="C7283" t="str">
            <v xml:space="preserve">Прочие </v>
          </cell>
          <cell r="D7283">
            <v>161.68</v>
          </cell>
          <cell r="E7283">
            <v>0</v>
          </cell>
          <cell r="F7283">
            <v>646.73</v>
          </cell>
          <cell r="G7283">
            <v>0.34</v>
          </cell>
          <cell r="H7283">
            <v>1.19</v>
          </cell>
          <cell r="I7283">
            <v>4.5999999999999996</v>
          </cell>
          <cell r="J7283" t="str">
            <v xml:space="preserve"> </v>
          </cell>
          <cell r="K7283">
            <v>167</v>
          </cell>
          <cell r="L7283">
            <v>1.0200000000000001E-2</v>
          </cell>
          <cell r="M7283">
            <v>-19</v>
          </cell>
          <cell r="N7283">
            <v>18</v>
          </cell>
          <cell r="O7283">
            <v>1</v>
          </cell>
          <cell r="P7283">
            <v>14.891999999999999</v>
          </cell>
          <cell r="Q7283">
            <v>0</v>
          </cell>
          <cell r="R7283">
            <v>14.891999999999999</v>
          </cell>
        </row>
        <row r="7284">
          <cell r="A7284" t="str">
            <v xml:space="preserve">МЖК </v>
          </cell>
          <cell r="B7284" t="str">
            <v xml:space="preserve">Железнодорожная 49 Стадион КУБАНЬ </v>
          </cell>
          <cell r="C7284" t="str">
            <v xml:space="preserve">Бюджет </v>
          </cell>
          <cell r="D7284">
            <v>16783.150000000001</v>
          </cell>
          <cell r="E7284">
            <v>64800</v>
          </cell>
          <cell r="F7284">
            <v>75524.160000000003</v>
          </cell>
          <cell r="G7284">
            <v>0.35</v>
          </cell>
          <cell r="H7284">
            <v>1.19</v>
          </cell>
          <cell r="I7284">
            <v>4.5999999999999996</v>
          </cell>
          <cell r="J7284" t="str">
            <v xml:space="preserve"> </v>
          </cell>
          <cell r="K7284">
            <v>167</v>
          </cell>
          <cell r="L7284">
            <v>1.2261660000000001</v>
          </cell>
          <cell r="M7284">
            <v>-19</v>
          </cell>
          <cell r="N7284">
            <v>18</v>
          </cell>
          <cell r="O7284">
            <v>1</v>
          </cell>
          <cell r="P7284">
            <v>1790.175</v>
          </cell>
          <cell r="Q7284">
            <v>0</v>
          </cell>
          <cell r="R7284">
            <v>1790.175</v>
          </cell>
        </row>
        <row r="7285">
          <cell r="A7285" t="str">
            <v xml:space="preserve">МЖК </v>
          </cell>
          <cell r="B7285" t="str">
            <v xml:space="preserve">Железнодорожная 49 баня </v>
          </cell>
          <cell r="C7285" t="str">
            <v xml:space="preserve">Бюджет </v>
          </cell>
          <cell r="D7285">
            <v>147.11000000000001</v>
          </cell>
          <cell r="E7285">
            <v>0</v>
          </cell>
          <cell r="F7285">
            <v>662</v>
          </cell>
          <cell r="G7285">
            <v>0.28000000000000003</v>
          </cell>
          <cell r="H7285">
            <v>1.19</v>
          </cell>
          <cell r="I7285">
            <v>4.5999999999999996</v>
          </cell>
          <cell r="J7285" t="str">
            <v xml:space="preserve"> </v>
          </cell>
          <cell r="K7285">
            <v>167</v>
          </cell>
          <cell r="L7285">
            <v>1.0225E-2</v>
          </cell>
          <cell r="M7285">
            <v>-19</v>
          </cell>
          <cell r="N7285">
            <v>25</v>
          </cell>
          <cell r="O7285">
            <v>1</v>
          </cell>
          <cell r="P7285">
            <v>19.073</v>
          </cell>
          <cell r="Q7285">
            <v>0</v>
          </cell>
          <cell r="R7285">
            <v>19.073</v>
          </cell>
        </row>
        <row r="7286">
          <cell r="A7286" t="str">
            <v xml:space="preserve">МЖК </v>
          </cell>
          <cell r="B7286" t="str">
            <v xml:space="preserve">Железнодорожная 49 гаражи </v>
          </cell>
          <cell r="C7286" t="str">
            <v xml:space="preserve">Бюджет </v>
          </cell>
          <cell r="D7286">
            <v>1531.33</v>
          </cell>
          <cell r="E7286">
            <v>0</v>
          </cell>
          <cell r="F7286">
            <v>6890.98</v>
          </cell>
          <cell r="G7286">
            <v>0.7</v>
          </cell>
          <cell r="H7286">
            <v>1.19</v>
          </cell>
          <cell r="I7286">
            <v>4.5999999999999996</v>
          </cell>
          <cell r="J7286" t="str">
            <v xml:space="preserve"> </v>
          </cell>
          <cell r="K7286">
            <v>167</v>
          </cell>
          <cell r="L7286">
            <v>0.21166099999999999</v>
          </cell>
          <cell r="M7286">
            <v>-19</v>
          </cell>
          <cell r="N7286">
            <v>16</v>
          </cell>
          <cell r="O7286">
            <v>1</v>
          </cell>
          <cell r="P7286">
            <v>278.20299999999997</v>
          </cell>
          <cell r="Q7286">
            <v>0</v>
          </cell>
          <cell r="R7286">
            <v>278.20299999999997</v>
          </cell>
        </row>
        <row r="7287">
          <cell r="A7287" t="str">
            <v xml:space="preserve">МЖК </v>
          </cell>
          <cell r="B7287" t="str">
            <v xml:space="preserve">9 Мая 42 ЛИТ"Б" </v>
          </cell>
          <cell r="C7287" t="str">
            <v xml:space="preserve">Прочие </v>
          </cell>
          <cell r="D7287">
            <v>322</v>
          </cell>
          <cell r="E7287">
            <v>0</v>
          </cell>
          <cell r="F7287">
            <v>1384</v>
          </cell>
          <cell r="G7287">
            <v>0.43</v>
          </cell>
          <cell r="H7287">
            <v>1.19</v>
          </cell>
          <cell r="I7287">
            <v>4.5999999999999996</v>
          </cell>
          <cell r="J7287" t="str">
            <v xml:space="preserve"> </v>
          </cell>
          <cell r="K7287">
            <v>167</v>
          </cell>
          <cell r="L7287">
            <v>2.6120999999999998E-2</v>
          </cell>
          <cell r="M7287">
            <v>-19</v>
          </cell>
          <cell r="N7287">
            <v>16</v>
          </cell>
          <cell r="O7287">
            <v>1</v>
          </cell>
          <cell r="P7287">
            <v>34.332999999999998</v>
          </cell>
          <cell r="Q7287">
            <v>0</v>
          </cell>
          <cell r="R7287">
            <v>34.332999999999998</v>
          </cell>
        </row>
        <row r="7288">
          <cell r="A7288" t="str">
            <v xml:space="preserve">МЖК </v>
          </cell>
          <cell r="B7288" t="str">
            <v xml:space="preserve">9 Мая 42а лит.А.В </v>
          </cell>
          <cell r="C7288" t="str">
            <v xml:space="preserve">Прочие </v>
          </cell>
          <cell r="D7288">
            <v>211.68</v>
          </cell>
          <cell r="E7288">
            <v>0</v>
          </cell>
          <cell r="F7288">
            <v>953</v>
          </cell>
          <cell r="G7288">
            <v>0.43</v>
          </cell>
          <cell r="H7288">
            <v>1.19</v>
          </cell>
          <cell r="I7288">
            <v>4.5999999999999996</v>
          </cell>
          <cell r="J7288" t="str">
            <v xml:space="preserve"> </v>
          </cell>
          <cell r="K7288">
            <v>167</v>
          </cell>
          <cell r="L7288">
            <v>1.9018E-2</v>
          </cell>
          <cell r="M7288">
            <v>-19</v>
          </cell>
          <cell r="N7288">
            <v>18</v>
          </cell>
          <cell r="O7288">
            <v>1</v>
          </cell>
          <cell r="P7288">
            <v>27.766999999999999</v>
          </cell>
          <cell r="Q7288">
            <v>0</v>
          </cell>
          <cell r="R7288">
            <v>27.766999999999999</v>
          </cell>
        </row>
        <row r="7289">
          <cell r="A7289" t="str">
            <v xml:space="preserve">МЖК </v>
          </cell>
          <cell r="B7289" t="str">
            <v xml:space="preserve">Cуворова 74 офис </v>
          </cell>
          <cell r="C7289" t="str">
            <v xml:space="preserve">Прочие </v>
          </cell>
          <cell r="D7289">
            <v>152</v>
          </cell>
          <cell r="E7289">
            <v>0</v>
          </cell>
          <cell r="F7289">
            <v>618</v>
          </cell>
          <cell r="G7289">
            <v>0.35</v>
          </cell>
          <cell r="H7289">
            <v>1.19</v>
          </cell>
          <cell r="I7289">
            <v>4.5999999999999996</v>
          </cell>
          <cell r="J7289" t="str">
            <v xml:space="preserve"> </v>
          </cell>
          <cell r="K7289">
            <v>167</v>
          </cell>
          <cell r="L7289">
            <v>1.004E-2</v>
          </cell>
          <cell r="M7289">
            <v>-19</v>
          </cell>
          <cell r="N7289">
            <v>18</v>
          </cell>
          <cell r="O7289">
            <v>1</v>
          </cell>
          <cell r="P7289">
            <v>14.657999999999999</v>
          </cell>
          <cell r="Q7289">
            <v>0</v>
          </cell>
          <cell r="R7289">
            <v>14.657999999999999</v>
          </cell>
        </row>
        <row r="7290">
          <cell r="A7290" t="str">
            <v xml:space="preserve">МЖК </v>
          </cell>
          <cell r="B7290" t="str">
            <v xml:space="preserve">Железнодорожная 26а магазин </v>
          </cell>
          <cell r="C7290" t="str">
            <v xml:space="preserve">Прочие </v>
          </cell>
          <cell r="D7290">
            <v>57.29</v>
          </cell>
          <cell r="E7290">
            <v>0</v>
          </cell>
          <cell r="F7290">
            <v>256</v>
          </cell>
          <cell r="G7290">
            <v>0.43</v>
          </cell>
          <cell r="H7290">
            <v>1.19</v>
          </cell>
          <cell r="I7290">
            <v>4.5999999999999996</v>
          </cell>
          <cell r="J7290" t="str">
            <v xml:space="preserve"> </v>
          </cell>
          <cell r="K7290">
            <v>167</v>
          </cell>
          <cell r="L7290">
            <v>5.1149999999999998E-3</v>
          </cell>
          <cell r="M7290">
            <v>-19</v>
          </cell>
          <cell r="N7290">
            <v>18</v>
          </cell>
          <cell r="O7290">
            <v>1</v>
          </cell>
          <cell r="P7290">
            <v>7.468</v>
          </cell>
          <cell r="Q7290">
            <v>0</v>
          </cell>
          <cell r="R7290">
            <v>7.468</v>
          </cell>
        </row>
        <row r="7291">
          <cell r="A7291" t="str">
            <v xml:space="preserve">МЖК </v>
          </cell>
          <cell r="B7291" t="str">
            <v xml:space="preserve">Володарского 5 Б ДЭШНИ </v>
          </cell>
          <cell r="C7291" t="str">
            <v xml:space="preserve">Бюджет </v>
          </cell>
          <cell r="D7291">
            <v>435.7</v>
          </cell>
          <cell r="E7291">
            <v>0</v>
          </cell>
          <cell r="F7291">
            <v>1960.66</v>
          </cell>
          <cell r="G7291">
            <v>0.39</v>
          </cell>
          <cell r="H7291">
            <v>1.19</v>
          </cell>
          <cell r="I7291">
            <v>4.5999999999999996</v>
          </cell>
          <cell r="J7291" t="str">
            <v xml:space="preserve"> </v>
          </cell>
          <cell r="K7291">
            <v>167</v>
          </cell>
          <cell r="L7291">
            <v>3.5470000000000002E-2</v>
          </cell>
          <cell r="M7291">
            <v>-19</v>
          </cell>
          <cell r="N7291">
            <v>18</v>
          </cell>
          <cell r="O7291">
            <v>1</v>
          </cell>
          <cell r="P7291">
            <v>51.786000000000001</v>
          </cell>
          <cell r="Q7291">
            <v>0</v>
          </cell>
          <cell r="R7291">
            <v>51.786000000000001</v>
          </cell>
        </row>
        <row r="7292">
          <cell r="A7292" t="str">
            <v xml:space="preserve">МЖК </v>
          </cell>
          <cell r="B7292" t="str">
            <v xml:space="preserve">Володарского 5 ЭКСПЕР ШКОЛА </v>
          </cell>
          <cell r="C7292" t="str">
            <v xml:space="preserve">Бюджет </v>
          </cell>
          <cell r="D7292">
            <v>4152.79</v>
          </cell>
          <cell r="E7292">
            <v>0</v>
          </cell>
          <cell r="F7292">
            <v>18687.54</v>
          </cell>
          <cell r="G7292">
            <v>0.33</v>
          </cell>
          <cell r="H7292">
            <v>1.19</v>
          </cell>
          <cell r="I7292">
            <v>4.5999999999999996</v>
          </cell>
          <cell r="J7292" t="str">
            <v xml:space="preserve"> </v>
          </cell>
          <cell r="K7292">
            <v>167</v>
          </cell>
          <cell r="L7292">
            <v>0.27060000000000001</v>
          </cell>
          <cell r="M7292">
            <v>-19</v>
          </cell>
          <cell r="N7292">
            <v>16</v>
          </cell>
          <cell r="O7292">
            <v>1</v>
          </cell>
          <cell r="P7292">
            <v>355.67</v>
          </cell>
          <cell r="Q7292">
            <v>0</v>
          </cell>
          <cell r="R7292">
            <v>355.67</v>
          </cell>
        </row>
        <row r="7293">
          <cell r="A7293" t="str">
            <v xml:space="preserve">МЖК </v>
          </cell>
          <cell r="B7293" t="str">
            <v xml:space="preserve">Железнодорожная 23 КОНТОРА </v>
          </cell>
          <cell r="C7293" t="str">
            <v xml:space="preserve">Прочие </v>
          </cell>
          <cell r="D7293">
            <v>104.73</v>
          </cell>
          <cell r="E7293">
            <v>0</v>
          </cell>
          <cell r="F7293">
            <v>471.26</v>
          </cell>
          <cell r="G7293">
            <v>0.43</v>
          </cell>
          <cell r="H7293">
            <v>1.19</v>
          </cell>
          <cell r="I7293">
            <v>4.5999999999999996</v>
          </cell>
          <cell r="J7293" t="str">
            <v xml:space="preserve"> </v>
          </cell>
          <cell r="K7293">
            <v>167</v>
          </cell>
          <cell r="L7293">
            <v>9.4000000000000004E-3</v>
          </cell>
          <cell r="M7293">
            <v>-19</v>
          </cell>
          <cell r="N7293">
            <v>18</v>
          </cell>
          <cell r="O7293">
            <v>1</v>
          </cell>
          <cell r="P7293">
            <v>13.725</v>
          </cell>
          <cell r="Q7293">
            <v>0</v>
          </cell>
          <cell r="R7293">
            <v>13.725</v>
          </cell>
        </row>
        <row r="7294">
          <cell r="A7294" t="str">
            <v xml:space="preserve">МЖК </v>
          </cell>
          <cell r="B7294" t="str">
            <v xml:space="preserve">Радио 12 производ пом </v>
          </cell>
          <cell r="C7294" t="str">
            <v xml:space="preserve">Прочие </v>
          </cell>
          <cell r="D7294">
            <v>363</v>
          </cell>
          <cell r="E7294">
            <v>0</v>
          </cell>
          <cell r="F7294">
            <v>1725.26</v>
          </cell>
          <cell r="G7294">
            <v>0.372</v>
          </cell>
          <cell r="H7294">
            <v>1.194</v>
          </cell>
          <cell r="I7294">
            <v>4.5999999999999996</v>
          </cell>
          <cell r="J7294" t="str">
            <v xml:space="preserve"> </v>
          </cell>
          <cell r="K7294">
            <v>167</v>
          </cell>
          <cell r="L7294">
            <v>2.9770999999999999E-2</v>
          </cell>
          <cell r="M7294">
            <v>-19</v>
          </cell>
          <cell r="N7294">
            <v>18</v>
          </cell>
          <cell r="O7294">
            <v>1</v>
          </cell>
          <cell r="P7294">
            <v>43.463999999999999</v>
          </cell>
          <cell r="Q7294">
            <v>0</v>
          </cell>
          <cell r="R7294">
            <v>43.463999999999999</v>
          </cell>
        </row>
        <row r="7295">
          <cell r="A7295" t="str">
            <v xml:space="preserve">МЖК </v>
          </cell>
          <cell r="B7295" t="str">
            <v xml:space="preserve">Радио 3/А Аппаратная </v>
          </cell>
          <cell r="C7295" t="str">
            <v xml:space="preserve">Прочие </v>
          </cell>
          <cell r="D7295">
            <v>215.97</v>
          </cell>
          <cell r="E7295">
            <v>0</v>
          </cell>
          <cell r="F7295">
            <v>863.89</v>
          </cell>
          <cell r="G7295">
            <v>0.43</v>
          </cell>
          <cell r="H7295">
            <v>1.19</v>
          </cell>
          <cell r="I7295">
            <v>4.5999999999999996</v>
          </cell>
          <cell r="J7295" t="str">
            <v xml:space="preserve"> </v>
          </cell>
          <cell r="K7295">
            <v>167</v>
          </cell>
          <cell r="L7295">
            <v>1.6300000000000002E-2</v>
          </cell>
          <cell r="M7295">
            <v>-19</v>
          </cell>
          <cell r="N7295">
            <v>16</v>
          </cell>
          <cell r="O7295">
            <v>1</v>
          </cell>
          <cell r="P7295">
            <v>21.422999999999998</v>
          </cell>
          <cell r="Q7295">
            <v>0</v>
          </cell>
          <cell r="R7295">
            <v>21.422999999999998</v>
          </cell>
        </row>
        <row r="7296">
          <cell r="A7296" t="str">
            <v xml:space="preserve">МЖК </v>
          </cell>
          <cell r="B7296" t="str">
            <v xml:space="preserve">Радио 3/А дизельная </v>
          </cell>
          <cell r="C7296" t="str">
            <v xml:space="preserve">Прочие </v>
          </cell>
          <cell r="D7296">
            <v>228.96</v>
          </cell>
          <cell r="E7296">
            <v>0</v>
          </cell>
          <cell r="F7296">
            <v>915.83</v>
          </cell>
          <cell r="G7296">
            <v>0.43</v>
          </cell>
          <cell r="H7296">
            <v>1.19</v>
          </cell>
          <cell r="I7296">
            <v>4.5999999999999996</v>
          </cell>
          <cell r="J7296" t="str">
            <v xml:space="preserve"> </v>
          </cell>
          <cell r="K7296">
            <v>167</v>
          </cell>
          <cell r="L7296">
            <v>1.728E-2</v>
          </cell>
          <cell r="M7296">
            <v>-19</v>
          </cell>
          <cell r="N7296">
            <v>16</v>
          </cell>
          <cell r="O7296">
            <v>1</v>
          </cell>
          <cell r="P7296">
            <v>22.712</v>
          </cell>
          <cell r="Q7296">
            <v>0</v>
          </cell>
          <cell r="R7296">
            <v>22.712</v>
          </cell>
        </row>
        <row r="7297">
          <cell r="A7297" t="str">
            <v xml:space="preserve">МЖК </v>
          </cell>
          <cell r="B7297" t="str">
            <v xml:space="preserve">Короленко 3 кв1 ж/д </v>
          </cell>
          <cell r="C7297" t="str">
            <v xml:space="preserve">Население </v>
          </cell>
          <cell r="D7297">
            <v>61</v>
          </cell>
          <cell r="E7297">
            <v>249</v>
          </cell>
          <cell r="F7297">
            <v>249</v>
          </cell>
          <cell r="G7297">
            <v>0.54</v>
          </cell>
          <cell r="H7297">
            <v>1.19</v>
          </cell>
          <cell r="I7297">
            <v>4.5999999999999996</v>
          </cell>
          <cell r="J7297" t="str">
            <v xml:space="preserve">1 </v>
          </cell>
          <cell r="K7297">
            <v>167</v>
          </cell>
          <cell r="L7297">
            <v>6.2000000000000006E-3</v>
          </cell>
          <cell r="M7297">
            <v>-19</v>
          </cell>
          <cell r="N7297">
            <v>18</v>
          </cell>
          <cell r="O7297">
            <v>1</v>
          </cell>
          <cell r="P7297">
            <v>9.0519999999999996</v>
          </cell>
          <cell r="Q7297">
            <v>8.093</v>
          </cell>
          <cell r="R7297">
            <v>8.093</v>
          </cell>
        </row>
        <row r="7298">
          <cell r="A7298" t="str">
            <v xml:space="preserve">МЖК </v>
          </cell>
          <cell r="B7298" t="str">
            <v xml:space="preserve">Железнодорожная 23 </v>
          </cell>
          <cell r="C7298" t="str">
            <v xml:space="preserve">Население </v>
          </cell>
          <cell r="D7298">
            <v>6219.6</v>
          </cell>
          <cell r="E7298">
            <v>14600</v>
          </cell>
          <cell r="F7298">
            <v>27988.2</v>
          </cell>
          <cell r="G7298">
            <v>0.35</v>
          </cell>
          <cell r="H7298">
            <v>1.19</v>
          </cell>
          <cell r="I7298">
            <v>4.5999999999999996</v>
          </cell>
          <cell r="J7298" t="str">
            <v xml:space="preserve">9 </v>
          </cell>
          <cell r="K7298">
            <v>167</v>
          </cell>
          <cell r="L7298">
            <v>0.45440000000000003</v>
          </cell>
          <cell r="M7298">
            <v>-19</v>
          </cell>
          <cell r="N7298">
            <v>18</v>
          </cell>
          <cell r="O7298">
            <v>1</v>
          </cell>
          <cell r="P7298">
            <v>663.41399999999999</v>
          </cell>
          <cell r="Q7298">
            <v>618.87099999999998</v>
          </cell>
          <cell r="R7298">
            <v>618.87099999999998</v>
          </cell>
        </row>
        <row r="7299">
          <cell r="A7299" t="str">
            <v xml:space="preserve">МЖК </v>
          </cell>
          <cell r="B7299" t="str">
            <v xml:space="preserve">Тихорецкая 1 ОПТ.ФИРМА </v>
          </cell>
          <cell r="C7299" t="str">
            <v xml:space="preserve">Прочие </v>
          </cell>
          <cell r="D7299">
            <v>555.94000000000005</v>
          </cell>
          <cell r="E7299">
            <v>0</v>
          </cell>
          <cell r="F7299">
            <v>2501.71</v>
          </cell>
          <cell r="G7299">
            <v>0.43</v>
          </cell>
          <cell r="H7299">
            <v>1.19</v>
          </cell>
          <cell r="I7299">
            <v>4.5999999999999996</v>
          </cell>
          <cell r="J7299" t="str">
            <v xml:space="preserve"> </v>
          </cell>
          <cell r="K7299">
            <v>167</v>
          </cell>
          <cell r="L7299">
            <v>4.99E-2</v>
          </cell>
          <cell r="M7299">
            <v>-19</v>
          </cell>
          <cell r="N7299">
            <v>18</v>
          </cell>
          <cell r="O7299">
            <v>1</v>
          </cell>
          <cell r="P7299">
            <v>72.852999999999994</v>
          </cell>
          <cell r="Q7299">
            <v>0</v>
          </cell>
          <cell r="R7299">
            <v>72.852999999999994</v>
          </cell>
        </row>
        <row r="7300">
          <cell r="A7300" t="str">
            <v xml:space="preserve">МЖК </v>
          </cell>
          <cell r="B7300" t="str">
            <v xml:space="preserve">Железнодорожная 23  ад.зд. </v>
          </cell>
          <cell r="C7300" t="str">
            <v xml:space="preserve">Прочие </v>
          </cell>
          <cell r="D7300">
            <v>20.47</v>
          </cell>
          <cell r="E7300">
            <v>0</v>
          </cell>
          <cell r="F7300">
            <v>92.1</v>
          </cell>
          <cell r="G7300">
            <v>0.43</v>
          </cell>
          <cell r="H7300">
            <v>1.19</v>
          </cell>
          <cell r="I7300">
            <v>4.5999999999999996</v>
          </cell>
          <cell r="J7300" t="str">
            <v xml:space="preserve"> </v>
          </cell>
          <cell r="K7300">
            <v>167</v>
          </cell>
          <cell r="L7300">
            <v>1.8369999999999999E-3</v>
          </cell>
          <cell r="M7300">
            <v>-19</v>
          </cell>
          <cell r="N7300">
            <v>18</v>
          </cell>
          <cell r="O7300">
            <v>1</v>
          </cell>
          <cell r="P7300">
            <v>2.681</v>
          </cell>
          <cell r="Q7300">
            <v>0</v>
          </cell>
          <cell r="R7300">
            <v>2.681</v>
          </cell>
        </row>
        <row r="7301">
          <cell r="A7301" t="str">
            <v xml:space="preserve">МЖК </v>
          </cell>
          <cell r="B7301" t="str">
            <v xml:space="preserve">1й Короленко пр 3 </v>
          </cell>
          <cell r="C7301" t="str">
            <v xml:space="preserve">Жилзаказчик </v>
          </cell>
          <cell r="D7301">
            <v>192.9</v>
          </cell>
          <cell r="E7301">
            <v>518</v>
          </cell>
          <cell r="F7301">
            <v>492.39</v>
          </cell>
          <cell r="G7301">
            <v>0.57999999999999996</v>
          </cell>
          <cell r="H7301">
            <v>1.19</v>
          </cell>
          <cell r="I7301">
            <v>4.5999999999999996</v>
          </cell>
          <cell r="J7301" t="str">
            <v xml:space="preserve">1 </v>
          </cell>
          <cell r="K7301">
            <v>167</v>
          </cell>
          <cell r="L7301">
            <v>1.3179E-2</v>
          </cell>
          <cell r="M7301">
            <v>-19</v>
          </cell>
          <cell r="N7301">
            <v>18</v>
          </cell>
          <cell r="O7301">
            <v>1</v>
          </cell>
          <cell r="P7301">
            <v>19.242000000000001</v>
          </cell>
          <cell r="Q7301">
            <v>25.594999999999999</v>
          </cell>
          <cell r="R7301">
            <v>25.594999999999999</v>
          </cell>
        </row>
        <row r="7302">
          <cell r="A7302" t="str">
            <v xml:space="preserve">МЖК </v>
          </cell>
          <cell r="B7302" t="str">
            <v xml:space="preserve">2й Короленко пр 2 </v>
          </cell>
          <cell r="C7302" t="str">
            <v xml:space="preserve">Жилзаказчик </v>
          </cell>
          <cell r="D7302">
            <v>70.5</v>
          </cell>
          <cell r="E7302">
            <v>466</v>
          </cell>
          <cell r="F7302">
            <v>207.61</v>
          </cell>
          <cell r="G7302">
            <v>0.59</v>
          </cell>
          <cell r="H7302">
            <v>1.19</v>
          </cell>
          <cell r="I7302">
            <v>4.5999999999999996</v>
          </cell>
          <cell r="J7302" t="str">
            <v xml:space="preserve">1 </v>
          </cell>
          <cell r="K7302">
            <v>167</v>
          </cell>
          <cell r="L7302">
            <v>5.653E-3</v>
          </cell>
          <cell r="M7302">
            <v>-19</v>
          </cell>
          <cell r="N7302">
            <v>18</v>
          </cell>
          <cell r="O7302">
            <v>1</v>
          </cell>
          <cell r="P7302">
            <v>8.2539999999999996</v>
          </cell>
          <cell r="Q7302">
            <v>9.3529999999999998</v>
          </cell>
          <cell r="R7302">
            <v>9.3529999999999998</v>
          </cell>
        </row>
        <row r="7303">
          <cell r="A7303" t="str">
            <v xml:space="preserve">МЖК </v>
          </cell>
          <cell r="B7303" t="str">
            <v xml:space="preserve">Володарского 10/А </v>
          </cell>
          <cell r="C7303" t="str">
            <v xml:space="preserve">Жилзаказчик </v>
          </cell>
          <cell r="D7303">
            <v>3193.5</v>
          </cell>
          <cell r="E7303">
            <v>11983</v>
          </cell>
          <cell r="F7303">
            <v>11978</v>
          </cell>
          <cell r="G7303">
            <v>0.38</v>
          </cell>
          <cell r="H7303">
            <v>1.19</v>
          </cell>
          <cell r="I7303">
            <v>4.5999999999999996</v>
          </cell>
          <cell r="J7303" t="str">
            <v xml:space="preserve">5 </v>
          </cell>
          <cell r="K7303">
            <v>167</v>
          </cell>
          <cell r="L7303">
            <v>0.21113599999999999</v>
          </cell>
          <cell r="M7303">
            <v>-19</v>
          </cell>
          <cell r="N7303">
            <v>18</v>
          </cell>
          <cell r="O7303">
            <v>1</v>
          </cell>
          <cell r="P7303">
            <v>308.255</v>
          </cell>
          <cell r="Q7303">
            <v>317.76299999999998</v>
          </cell>
          <cell r="R7303">
            <v>317.76299999999998</v>
          </cell>
        </row>
        <row r="7304">
          <cell r="A7304" t="str">
            <v xml:space="preserve">МЖК </v>
          </cell>
          <cell r="B7304" t="str">
            <v xml:space="preserve">Володарского 10/Б </v>
          </cell>
          <cell r="C7304" t="str">
            <v xml:space="preserve">Жилзаказчик </v>
          </cell>
          <cell r="D7304">
            <v>3181.9</v>
          </cell>
          <cell r="E7304">
            <v>11949</v>
          </cell>
          <cell r="F7304">
            <v>11944</v>
          </cell>
          <cell r="G7304">
            <v>0.38</v>
          </cell>
          <cell r="H7304">
            <v>1.19</v>
          </cell>
          <cell r="I7304">
            <v>4.5999999999999996</v>
          </cell>
          <cell r="J7304" t="str">
            <v xml:space="preserve">5 </v>
          </cell>
          <cell r="K7304">
            <v>167</v>
          </cell>
          <cell r="L7304">
            <v>0.210537</v>
          </cell>
          <cell r="M7304">
            <v>-19</v>
          </cell>
          <cell r="N7304">
            <v>18</v>
          </cell>
          <cell r="O7304">
            <v>1</v>
          </cell>
          <cell r="P7304">
            <v>307.38099999999997</v>
          </cell>
          <cell r="Q7304">
            <v>316.60899999999998</v>
          </cell>
          <cell r="R7304">
            <v>316.60899999999998</v>
          </cell>
        </row>
        <row r="7305">
          <cell r="A7305" t="str">
            <v xml:space="preserve">МЖК </v>
          </cell>
          <cell r="B7305" t="str">
            <v xml:space="preserve">Володарского 10/В </v>
          </cell>
          <cell r="C7305" t="str">
            <v xml:space="preserve">Жилзаказчик </v>
          </cell>
          <cell r="D7305">
            <v>2231.3000000000002</v>
          </cell>
          <cell r="E7305">
            <v>8430</v>
          </cell>
          <cell r="F7305">
            <v>8425</v>
          </cell>
          <cell r="G7305">
            <v>0.41</v>
          </cell>
          <cell r="H7305">
            <v>1.19</v>
          </cell>
          <cell r="I7305">
            <v>4.5999999999999996</v>
          </cell>
          <cell r="J7305" t="str">
            <v xml:space="preserve">5 </v>
          </cell>
          <cell r="K7305">
            <v>167</v>
          </cell>
          <cell r="L7305">
            <v>0.158669</v>
          </cell>
          <cell r="M7305">
            <v>-19</v>
          </cell>
          <cell r="N7305">
            <v>18</v>
          </cell>
          <cell r="O7305">
            <v>1</v>
          </cell>
          <cell r="P7305">
            <v>231.65299999999999</v>
          </cell>
          <cell r="Q7305">
            <v>222.02</v>
          </cell>
          <cell r="R7305">
            <v>222.02</v>
          </cell>
        </row>
        <row r="7306">
          <cell r="A7306" t="str">
            <v xml:space="preserve">МЖК </v>
          </cell>
          <cell r="B7306" t="str">
            <v xml:space="preserve">Володарского 10/Г </v>
          </cell>
          <cell r="C7306" t="str">
            <v xml:space="preserve">Жилзаказчик </v>
          </cell>
          <cell r="D7306">
            <v>2228.6999999999998</v>
          </cell>
          <cell r="E7306">
            <v>8430</v>
          </cell>
          <cell r="F7306">
            <v>8425</v>
          </cell>
          <cell r="G7306">
            <v>0.41</v>
          </cell>
          <cell r="H7306">
            <v>1.19</v>
          </cell>
          <cell r="I7306">
            <v>4.5999999999999996</v>
          </cell>
          <cell r="J7306" t="str">
            <v xml:space="preserve">5 </v>
          </cell>
          <cell r="K7306">
            <v>167</v>
          </cell>
          <cell r="L7306">
            <v>0.158669</v>
          </cell>
          <cell r="M7306">
            <v>-19</v>
          </cell>
          <cell r="N7306">
            <v>18</v>
          </cell>
          <cell r="O7306">
            <v>1</v>
          </cell>
          <cell r="P7306">
            <v>231.65299999999999</v>
          </cell>
          <cell r="Q7306">
            <v>221.76400000000001</v>
          </cell>
          <cell r="R7306">
            <v>221.76400000000001</v>
          </cell>
        </row>
        <row r="7307">
          <cell r="A7307" t="str">
            <v xml:space="preserve">МЖК </v>
          </cell>
          <cell r="B7307" t="str">
            <v xml:space="preserve">Володарского 2а </v>
          </cell>
          <cell r="C7307" t="str">
            <v xml:space="preserve">Жилзаказчик </v>
          </cell>
          <cell r="D7307">
            <v>1852.7</v>
          </cell>
          <cell r="E7307">
            <v>6841</v>
          </cell>
          <cell r="F7307">
            <v>6836</v>
          </cell>
          <cell r="G7307">
            <v>0.42</v>
          </cell>
          <cell r="H7307">
            <v>1.19</v>
          </cell>
          <cell r="I7307">
            <v>4.5999999999999996</v>
          </cell>
          <cell r="J7307" t="str">
            <v xml:space="preserve">5 </v>
          </cell>
          <cell r="K7307">
            <v>167</v>
          </cell>
          <cell r="L7307">
            <v>0.13381699999999999</v>
          </cell>
          <cell r="M7307">
            <v>-19</v>
          </cell>
          <cell r="N7307">
            <v>18</v>
          </cell>
          <cell r="O7307">
            <v>1</v>
          </cell>
          <cell r="P7307">
            <v>195.36799999999999</v>
          </cell>
          <cell r="Q7307">
            <v>184.352</v>
          </cell>
          <cell r="R7307">
            <v>184.352</v>
          </cell>
        </row>
        <row r="7308">
          <cell r="A7308" t="str">
            <v xml:space="preserve">МЖК </v>
          </cell>
          <cell r="B7308" t="str">
            <v xml:space="preserve">Володарского 4 </v>
          </cell>
          <cell r="C7308" t="str">
            <v xml:space="preserve">Жилзаказчик </v>
          </cell>
          <cell r="D7308">
            <v>1394.7</v>
          </cell>
          <cell r="E7308">
            <v>8409</v>
          </cell>
          <cell r="F7308">
            <v>8406</v>
          </cell>
          <cell r="G7308">
            <v>0.35</v>
          </cell>
          <cell r="H7308">
            <v>1.19</v>
          </cell>
          <cell r="I7308">
            <v>4.5999999999999996</v>
          </cell>
          <cell r="J7308" t="str">
            <v xml:space="preserve">3 </v>
          </cell>
          <cell r="K7308">
            <v>167</v>
          </cell>
          <cell r="L7308">
            <v>0.13491500000000001</v>
          </cell>
          <cell r="M7308">
            <v>-19</v>
          </cell>
          <cell r="N7308">
            <v>18</v>
          </cell>
          <cell r="O7308">
            <v>1</v>
          </cell>
          <cell r="P7308">
            <v>196.97399999999999</v>
          </cell>
          <cell r="Q7308">
            <v>185.03700000000001</v>
          </cell>
          <cell r="R7308">
            <v>185.03700000000001</v>
          </cell>
        </row>
        <row r="7309">
          <cell r="A7309" t="str">
            <v xml:space="preserve">МЖК </v>
          </cell>
          <cell r="B7309" t="str">
            <v xml:space="preserve">Володарского 6 </v>
          </cell>
          <cell r="C7309" t="str">
            <v xml:space="preserve">Жилзаказчик </v>
          </cell>
          <cell r="D7309">
            <v>805.7</v>
          </cell>
          <cell r="E7309">
            <v>4833</v>
          </cell>
          <cell r="F7309">
            <v>3881.98</v>
          </cell>
          <cell r="G7309">
            <v>0.38</v>
          </cell>
          <cell r="H7309">
            <v>1.19</v>
          </cell>
          <cell r="I7309">
            <v>4.5999999999999996</v>
          </cell>
          <cell r="J7309" t="str">
            <v xml:space="preserve">3 </v>
          </cell>
          <cell r="K7309">
            <v>167</v>
          </cell>
          <cell r="L7309">
            <v>6.8968000000000002E-2</v>
          </cell>
          <cell r="M7309">
            <v>-19</v>
          </cell>
          <cell r="N7309">
            <v>18</v>
          </cell>
          <cell r="O7309">
            <v>1</v>
          </cell>
          <cell r="P7309">
            <v>100.693</v>
          </cell>
          <cell r="Q7309">
            <v>106.89400000000001</v>
          </cell>
          <cell r="R7309">
            <v>106.89400000000001</v>
          </cell>
        </row>
        <row r="7310">
          <cell r="A7310" t="str">
            <v xml:space="preserve">МЖК </v>
          </cell>
          <cell r="B7310" t="str">
            <v xml:space="preserve">Володарского 8 </v>
          </cell>
          <cell r="C7310" t="str">
            <v xml:space="preserve">Жилзаказчик </v>
          </cell>
          <cell r="D7310">
            <v>779</v>
          </cell>
          <cell r="E7310">
            <v>5192</v>
          </cell>
          <cell r="F7310">
            <v>4526</v>
          </cell>
          <cell r="G7310">
            <v>0.38</v>
          </cell>
          <cell r="H7310">
            <v>1.19</v>
          </cell>
          <cell r="I7310">
            <v>4.5999999999999996</v>
          </cell>
          <cell r="J7310" t="str">
            <v xml:space="preserve">3 </v>
          </cell>
          <cell r="K7310">
            <v>167</v>
          </cell>
          <cell r="L7310">
            <v>7.936E-2</v>
          </cell>
          <cell r="M7310">
            <v>-19</v>
          </cell>
          <cell r="N7310">
            <v>18</v>
          </cell>
          <cell r="O7310">
            <v>1</v>
          </cell>
          <cell r="P7310">
            <v>115.864</v>
          </cell>
          <cell r="Q7310">
            <v>103.35</v>
          </cell>
          <cell r="R7310">
            <v>103.35</v>
          </cell>
        </row>
        <row r="7311">
          <cell r="A7311" t="str">
            <v xml:space="preserve">МЖК </v>
          </cell>
          <cell r="B7311" t="str">
            <v xml:space="preserve">Железнодорожная 12/1 </v>
          </cell>
          <cell r="C7311" t="str">
            <v xml:space="preserve">Жилзаказчик </v>
          </cell>
          <cell r="D7311">
            <v>2540.6</v>
          </cell>
          <cell r="E7311">
            <v>12472</v>
          </cell>
          <cell r="F7311">
            <v>9519.67</v>
          </cell>
          <cell r="G7311">
            <v>0.38</v>
          </cell>
          <cell r="H7311">
            <v>1.19</v>
          </cell>
          <cell r="I7311">
            <v>4.5999999999999996</v>
          </cell>
          <cell r="J7311" t="str">
            <v xml:space="preserve">5 </v>
          </cell>
          <cell r="K7311">
            <v>167</v>
          </cell>
          <cell r="L7311">
            <v>0.16559499999999999</v>
          </cell>
          <cell r="M7311">
            <v>-19</v>
          </cell>
          <cell r="N7311">
            <v>18</v>
          </cell>
          <cell r="O7311">
            <v>1</v>
          </cell>
          <cell r="P7311">
            <v>241.76499999999999</v>
          </cell>
          <cell r="Q7311">
            <v>252.79900000000001</v>
          </cell>
          <cell r="R7311">
            <v>252.79900000000001</v>
          </cell>
        </row>
        <row r="7312">
          <cell r="A7312" t="str">
            <v xml:space="preserve">МЖК </v>
          </cell>
          <cell r="B7312" t="str">
            <v xml:space="preserve">Железнодорожная 20 </v>
          </cell>
          <cell r="C7312" t="str">
            <v xml:space="preserve">Жилзаказчик </v>
          </cell>
          <cell r="D7312">
            <v>551.1</v>
          </cell>
          <cell r="E7312">
            <v>2562</v>
          </cell>
          <cell r="F7312">
            <v>2560</v>
          </cell>
          <cell r="G7312">
            <v>0.52</v>
          </cell>
          <cell r="H7312">
            <v>1.19</v>
          </cell>
          <cell r="I7312">
            <v>4.5999999999999996</v>
          </cell>
          <cell r="J7312" t="str">
            <v xml:space="preserve">2 </v>
          </cell>
          <cell r="K7312">
            <v>167</v>
          </cell>
          <cell r="L7312">
            <v>6.1512999999999998E-2</v>
          </cell>
          <cell r="M7312">
            <v>-19</v>
          </cell>
          <cell r="N7312">
            <v>18</v>
          </cell>
          <cell r="O7312">
            <v>1</v>
          </cell>
          <cell r="P7312">
            <v>89.808000000000007</v>
          </cell>
          <cell r="Q7312">
            <v>73.113</v>
          </cell>
          <cell r="R7312">
            <v>73.113</v>
          </cell>
        </row>
        <row r="7313">
          <cell r="A7313" t="str">
            <v xml:space="preserve">МЖК </v>
          </cell>
          <cell r="B7313" t="str">
            <v xml:space="preserve">Железнодорожная 22 </v>
          </cell>
          <cell r="C7313" t="str">
            <v xml:space="preserve">Жилзаказчик </v>
          </cell>
          <cell r="D7313">
            <v>554.79999999999995</v>
          </cell>
          <cell r="E7313">
            <v>2550</v>
          </cell>
          <cell r="F7313">
            <v>2548</v>
          </cell>
          <cell r="G7313">
            <v>0.52</v>
          </cell>
          <cell r="H7313">
            <v>1.19</v>
          </cell>
          <cell r="I7313">
            <v>4.5999999999999996</v>
          </cell>
          <cell r="J7313" t="str">
            <v xml:space="preserve">2 </v>
          </cell>
          <cell r="K7313">
            <v>167</v>
          </cell>
          <cell r="L7313">
            <v>6.1224000000000001E-2</v>
          </cell>
          <cell r="M7313">
            <v>-19</v>
          </cell>
          <cell r="N7313">
            <v>18</v>
          </cell>
          <cell r="O7313">
            <v>1</v>
          </cell>
          <cell r="P7313">
            <v>89.385000000000005</v>
          </cell>
          <cell r="Q7313">
            <v>73.605000000000004</v>
          </cell>
          <cell r="R7313">
            <v>73.605000000000004</v>
          </cell>
        </row>
        <row r="7314">
          <cell r="A7314" t="str">
            <v xml:space="preserve">МЖК </v>
          </cell>
          <cell r="B7314" t="str">
            <v xml:space="preserve">Железнодорожная 26 </v>
          </cell>
          <cell r="C7314" t="str">
            <v xml:space="preserve">Жилзаказчик </v>
          </cell>
          <cell r="D7314">
            <v>645.6</v>
          </cell>
          <cell r="E7314">
            <v>2895</v>
          </cell>
          <cell r="F7314">
            <v>2893</v>
          </cell>
          <cell r="G7314">
            <v>0.43</v>
          </cell>
          <cell r="H7314">
            <v>1.19</v>
          </cell>
          <cell r="I7314">
            <v>4.5999999999999996</v>
          </cell>
          <cell r="J7314" t="str">
            <v xml:space="preserve">2 </v>
          </cell>
          <cell r="K7314">
            <v>167</v>
          </cell>
          <cell r="L7314">
            <v>5.7972999999999997E-2</v>
          </cell>
          <cell r="M7314">
            <v>-19</v>
          </cell>
          <cell r="N7314">
            <v>18</v>
          </cell>
          <cell r="O7314">
            <v>1</v>
          </cell>
          <cell r="P7314">
            <v>84.64</v>
          </cell>
          <cell r="Q7314">
            <v>85.65</v>
          </cell>
          <cell r="R7314">
            <v>85.65</v>
          </cell>
        </row>
        <row r="7315">
          <cell r="A7315" t="str">
            <v xml:space="preserve">МЖК </v>
          </cell>
          <cell r="B7315" t="str">
            <v xml:space="preserve">Железнодорожная 26а </v>
          </cell>
          <cell r="C7315" t="str">
            <v xml:space="preserve">Жилзаказчик </v>
          </cell>
          <cell r="D7315">
            <v>1399.3</v>
          </cell>
          <cell r="E7315">
            <v>5603</v>
          </cell>
          <cell r="F7315">
            <v>5381</v>
          </cell>
          <cell r="G7315">
            <v>0.37</v>
          </cell>
          <cell r="H7315">
            <v>1.19</v>
          </cell>
          <cell r="I7315">
            <v>4.5999999999999996</v>
          </cell>
          <cell r="J7315" t="str">
            <v xml:space="preserve">4 </v>
          </cell>
          <cell r="K7315">
            <v>167</v>
          </cell>
          <cell r="L7315">
            <v>9.2354999999999993E-2</v>
          </cell>
          <cell r="M7315">
            <v>-19</v>
          </cell>
          <cell r="N7315">
            <v>18</v>
          </cell>
          <cell r="O7315">
            <v>1</v>
          </cell>
          <cell r="P7315">
            <v>134.83699999999999</v>
          </cell>
          <cell r="Q7315">
            <v>185.64599999999999</v>
          </cell>
          <cell r="R7315">
            <v>185.64599999999999</v>
          </cell>
        </row>
        <row r="7316">
          <cell r="A7316" t="str">
            <v xml:space="preserve">МЖК </v>
          </cell>
          <cell r="B7316" t="str">
            <v xml:space="preserve">Радио 10 </v>
          </cell>
          <cell r="C7316" t="str">
            <v xml:space="preserve">Жилзаказчик </v>
          </cell>
          <cell r="D7316">
            <v>206</v>
          </cell>
          <cell r="E7316">
            <v>660</v>
          </cell>
          <cell r="F7316">
            <v>659</v>
          </cell>
          <cell r="G7316">
            <v>0.55000000000000004</v>
          </cell>
          <cell r="H7316">
            <v>1.19</v>
          </cell>
          <cell r="I7316">
            <v>4.5999999999999996</v>
          </cell>
          <cell r="J7316" t="str">
            <v xml:space="preserve">1 </v>
          </cell>
          <cell r="K7316">
            <v>167</v>
          </cell>
          <cell r="L7316">
            <v>1.6757999999999999E-2</v>
          </cell>
          <cell r="M7316">
            <v>-19</v>
          </cell>
          <cell r="N7316">
            <v>18</v>
          </cell>
          <cell r="O7316">
            <v>1</v>
          </cell>
          <cell r="P7316">
            <v>24.466999999999999</v>
          </cell>
          <cell r="Q7316">
            <v>27.33</v>
          </cell>
          <cell r="R7316">
            <v>27.33</v>
          </cell>
        </row>
        <row r="7317">
          <cell r="A7317" t="str">
            <v xml:space="preserve">МЖК </v>
          </cell>
          <cell r="B7317" t="str">
            <v xml:space="preserve">Радио 12 </v>
          </cell>
          <cell r="C7317" t="str">
            <v xml:space="preserve">Жилзаказчик </v>
          </cell>
          <cell r="D7317">
            <v>2509.4</v>
          </cell>
          <cell r="E7317">
            <v>12840</v>
          </cell>
          <cell r="F7317">
            <v>9827.57</v>
          </cell>
          <cell r="G7317">
            <v>0.37</v>
          </cell>
          <cell r="H7317">
            <v>1.19</v>
          </cell>
          <cell r="I7317">
            <v>4.5999999999999996</v>
          </cell>
          <cell r="J7317" t="str">
            <v xml:space="preserve">5 </v>
          </cell>
          <cell r="K7317">
            <v>167</v>
          </cell>
          <cell r="L7317">
            <v>0.16958399999999998</v>
          </cell>
          <cell r="M7317">
            <v>-19</v>
          </cell>
          <cell r="N7317">
            <v>18</v>
          </cell>
          <cell r="O7317">
            <v>1</v>
          </cell>
          <cell r="P7317">
            <v>247.58799999999999</v>
          </cell>
          <cell r="Q7317">
            <v>249.69200000000001</v>
          </cell>
          <cell r="R7317">
            <v>249.69200000000001</v>
          </cell>
        </row>
        <row r="7318">
          <cell r="A7318" t="str">
            <v xml:space="preserve">МЖК </v>
          </cell>
          <cell r="B7318" t="str">
            <v xml:space="preserve">Радио 4 </v>
          </cell>
          <cell r="C7318" t="str">
            <v xml:space="preserve">Жилзаказчик </v>
          </cell>
          <cell r="D7318">
            <v>1332.1</v>
          </cell>
          <cell r="E7318">
            <v>5902</v>
          </cell>
          <cell r="F7318">
            <v>5898</v>
          </cell>
          <cell r="G7318">
            <v>0.43</v>
          </cell>
          <cell r="H7318">
            <v>1.19</v>
          </cell>
          <cell r="I7318">
            <v>4.5999999999999996</v>
          </cell>
          <cell r="J7318" t="str">
            <v xml:space="preserve">4 </v>
          </cell>
          <cell r="K7318">
            <v>167</v>
          </cell>
          <cell r="L7318">
            <v>0.11819099999999999</v>
          </cell>
          <cell r="M7318">
            <v>-19</v>
          </cell>
          <cell r="N7318">
            <v>18</v>
          </cell>
          <cell r="O7318">
            <v>1</v>
          </cell>
          <cell r="P7318">
            <v>172.55699999999999</v>
          </cell>
          <cell r="Q7318">
            <v>176.72900000000001</v>
          </cell>
          <cell r="R7318">
            <v>176.72900000000001</v>
          </cell>
        </row>
        <row r="7319">
          <cell r="A7319" t="str">
            <v xml:space="preserve">МЖК </v>
          </cell>
          <cell r="B7319" t="str">
            <v xml:space="preserve">Радио 6 </v>
          </cell>
          <cell r="C7319" t="str">
            <v xml:space="preserve">Жилзаказчик </v>
          </cell>
          <cell r="D7319">
            <v>191.2</v>
          </cell>
          <cell r="E7319">
            <v>766</v>
          </cell>
          <cell r="F7319">
            <v>728.57</v>
          </cell>
          <cell r="G7319">
            <v>0.53</v>
          </cell>
          <cell r="H7319">
            <v>1.19</v>
          </cell>
          <cell r="I7319">
            <v>4.5999999999999996</v>
          </cell>
          <cell r="J7319" t="str">
            <v xml:space="preserve">1 </v>
          </cell>
          <cell r="K7319">
            <v>167</v>
          </cell>
          <cell r="L7319">
            <v>1.8047000000000001E-2</v>
          </cell>
          <cell r="M7319">
            <v>-19</v>
          </cell>
          <cell r="N7319">
            <v>18</v>
          </cell>
          <cell r="O7319">
            <v>1</v>
          </cell>
          <cell r="P7319">
            <v>26.347999999999999</v>
          </cell>
          <cell r="Q7319">
            <v>25.367999999999999</v>
          </cell>
          <cell r="R7319">
            <v>25.367999999999999</v>
          </cell>
        </row>
        <row r="7320">
          <cell r="A7320" t="str">
            <v xml:space="preserve">МЖК </v>
          </cell>
          <cell r="B7320" t="str">
            <v xml:space="preserve">Радио 8 </v>
          </cell>
          <cell r="C7320" t="str">
            <v xml:space="preserve">Жилзаказчик </v>
          </cell>
          <cell r="D7320">
            <v>177.5</v>
          </cell>
          <cell r="E7320">
            <v>499</v>
          </cell>
          <cell r="F7320">
            <v>474.27</v>
          </cell>
          <cell r="G7320">
            <v>0.57999999999999996</v>
          </cell>
          <cell r="H7320">
            <v>1.19</v>
          </cell>
          <cell r="I7320">
            <v>4.5999999999999996</v>
          </cell>
          <cell r="J7320" t="str">
            <v xml:space="preserve">1 </v>
          </cell>
          <cell r="K7320">
            <v>167</v>
          </cell>
          <cell r="L7320">
            <v>1.2760000000000001E-2</v>
          </cell>
          <cell r="M7320">
            <v>-19</v>
          </cell>
          <cell r="N7320">
            <v>18</v>
          </cell>
          <cell r="O7320">
            <v>1</v>
          </cell>
          <cell r="P7320">
            <v>18.628</v>
          </cell>
          <cell r="Q7320">
            <v>23.548999999999999</v>
          </cell>
          <cell r="R7320">
            <v>23.548999999999999</v>
          </cell>
        </row>
        <row r="7321">
          <cell r="A7321" t="str">
            <v xml:space="preserve">МЖК </v>
          </cell>
          <cell r="B7321" t="str">
            <v xml:space="preserve">Суворова 80 А </v>
          </cell>
          <cell r="C7321" t="str">
            <v xml:space="preserve">Жилзаказчик </v>
          </cell>
          <cell r="D7321">
            <v>3157.2</v>
          </cell>
          <cell r="E7321">
            <v>12321</v>
          </cell>
          <cell r="F7321">
            <v>12316</v>
          </cell>
          <cell r="G7321">
            <v>0.38</v>
          </cell>
          <cell r="H7321">
            <v>1.19</v>
          </cell>
          <cell r="I7321">
            <v>4.5999999999999996</v>
          </cell>
          <cell r="J7321" t="str">
            <v xml:space="preserve">5 </v>
          </cell>
          <cell r="K7321">
            <v>167</v>
          </cell>
          <cell r="L7321">
            <v>0.21538000000000002</v>
          </cell>
          <cell r="M7321">
            <v>-19</v>
          </cell>
          <cell r="N7321">
            <v>18</v>
          </cell>
          <cell r="O7321">
            <v>1</v>
          </cell>
          <cell r="P7321">
            <v>314.45</v>
          </cell>
          <cell r="Q7321">
            <v>314.154</v>
          </cell>
          <cell r="R7321">
            <v>314.154</v>
          </cell>
        </row>
        <row r="7322">
          <cell r="A7322" t="str">
            <v xml:space="preserve">МЖК </v>
          </cell>
          <cell r="B7322" t="str">
            <v xml:space="preserve">Тихорецкая 7"В" </v>
          </cell>
          <cell r="C7322" t="str">
            <v xml:space="preserve">Жилзаказчик </v>
          </cell>
          <cell r="D7322">
            <v>206.3</v>
          </cell>
          <cell r="E7322">
            <v>775</v>
          </cell>
          <cell r="F7322">
            <v>737.13</v>
          </cell>
          <cell r="G7322">
            <v>0.67</v>
          </cell>
          <cell r="H7322">
            <v>1.19</v>
          </cell>
          <cell r="I7322">
            <v>4.5999999999999996</v>
          </cell>
          <cell r="J7322" t="str">
            <v xml:space="preserve">1 </v>
          </cell>
          <cell r="K7322">
            <v>167</v>
          </cell>
          <cell r="L7322">
            <v>2.3011999999999998E-2</v>
          </cell>
          <cell r="M7322">
            <v>-19</v>
          </cell>
          <cell r="N7322">
            <v>18</v>
          </cell>
          <cell r="O7322">
            <v>1</v>
          </cell>
          <cell r="P7322">
            <v>33.597999999999999</v>
          </cell>
          <cell r="Q7322">
            <v>27.369</v>
          </cell>
          <cell r="R7322">
            <v>27.369</v>
          </cell>
        </row>
        <row r="7323">
          <cell r="A7323" t="str">
            <v xml:space="preserve">МЖК </v>
          </cell>
          <cell r="B7323" t="str">
            <v xml:space="preserve">Тихорецкая 9 общ. </v>
          </cell>
          <cell r="C7323" t="str">
            <v xml:space="preserve">Жилзаказчик </v>
          </cell>
          <cell r="D7323">
            <v>2270.1999999999998</v>
          </cell>
          <cell r="E7323">
            <v>8450</v>
          </cell>
          <cell r="F7323">
            <v>10134</v>
          </cell>
          <cell r="G7323">
            <v>0</v>
          </cell>
          <cell r="H7323">
            <v>0</v>
          </cell>
          <cell r="I7323">
            <v>4.5999999999999996</v>
          </cell>
          <cell r="J7323" t="str">
            <v xml:space="preserve">5 </v>
          </cell>
          <cell r="K7323">
            <v>167</v>
          </cell>
          <cell r="L7323">
            <v>0.15886500000000001</v>
          </cell>
          <cell r="M7323">
            <v>-19</v>
          </cell>
          <cell r="N7323">
            <v>18</v>
          </cell>
          <cell r="O7323">
            <v>1</v>
          </cell>
          <cell r="P7323">
            <v>231.93899999999999</v>
          </cell>
          <cell r="Q7323">
            <v>225.89400000000001</v>
          </cell>
          <cell r="R7323">
            <v>225.89400000000001</v>
          </cell>
        </row>
        <row r="7324">
          <cell r="A7324" t="str">
            <v xml:space="preserve">МЖК </v>
          </cell>
          <cell r="B7324" t="str">
            <v xml:space="preserve">Шмидта 9 </v>
          </cell>
          <cell r="C7324" t="str">
            <v xml:space="preserve">Жилзаказчик </v>
          </cell>
          <cell r="D7324">
            <v>171.6</v>
          </cell>
          <cell r="E7324">
            <v>510</v>
          </cell>
          <cell r="F7324">
            <v>484.75</v>
          </cell>
          <cell r="G7324">
            <v>0.57999999999999996</v>
          </cell>
          <cell r="H7324">
            <v>1.19</v>
          </cell>
          <cell r="I7324">
            <v>4.5999999999999996</v>
          </cell>
          <cell r="J7324" t="str">
            <v xml:space="preserve">1 </v>
          </cell>
          <cell r="K7324">
            <v>167</v>
          </cell>
          <cell r="L7324">
            <v>1.2997E-2</v>
          </cell>
          <cell r="M7324">
            <v>-19</v>
          </cell>
          <cell r="N7324">
            <v>18</v>
          </cell>
          <cell r="O7324">
            <v>1</v>
          </cell>
          <cell r="P7324">
            <v>18.977</v>
          </cell>
          <cell r="Q7324">
            <v>22.763999999999999</v>
          </cell>
          <cell r="R7324">
            <v>22.763999999999999</v>
          </cell>
        </row>
        <row r="7325">
          <cell r="A7325" t="str">
            <v xml:space="preserve">МЖК </v>
          </cell>
          <cell r="B7325" t="str">
            <v xml:space="preserve">Щорса 1 </v>
          </cell>
          <cell r="C7325" t="str">
            <v xml:space="preserve">Жилзаказчик </v>
          </cell>
          <cell r="D7325">
            <v>1229.5999999999999</v>
          </cell>
          <cell r="E7325">
            <v>6206</v>
          </cell>
          <cell r="F7325">
            <v>6203</v>
          </cell>
          <cell r="G7325">
            <v>0.37</v>
          </cell>
          <cell r="H7325">
            <v>1.19</v>
          </cell>
          <cell r="I7325">
            <v>4.5999999999999996</v>
          </cell>
          <cell r="J7325" t="str">
            <v xml:space="preserve">3 </v>
          </cell>
          <cell r="K7325">
            <v>167</v>
          </cell>
          <cell r="L7325">
            <v>0.105888</v>
          </cell>
          <cell r="M7325">
            <v>-19</v>
          </cell>
          <cell r="N7325">
            <v>18</v>
          </cell>
          <cell r="O7325">
            <v>1</v>
          </cell>
          <cell r="P7325">
            <v>154.59299999999999</v>
          </cell>
          <cell r="Q7325">
            <v>163.13</v>
          </cell>
          <cell r="R7325">
            <v>163.13</v>
          </cell>
        </row>
        <row r="7326">
          <cell r="A7326" t="str">
            <v xml:space="preserve">МЖК </v>
          </cell>
          <cell r="B7326" t="str">
            <v xml:space="preserve">Щорса 3/Б </v>
          </cell>
          <cell r="C7326" t="str">
            <v xml:space="preserve">Жилзаказчик </v>
          </cell>
          <cell r="D7326">
            <v>1266.2</v>
          </cell>
          <cell r="E7326">
            <v>6059</v>
          </cell>
          <cell r="F7326">
            <v>5891.93</v>
          </cell>
          <cell r="G7326">
            <v>0.37</v>
          </cell>
          <cell r="H7326">
            <v>1.19</v>
          </cell>
          <cell r="I7326">
            <v>4.5999999999999996</v>
          </cell>
          <cell r="J7326" t="str">
            <v xml:space="preserve">3 </v>
          </cell>
          <cell r="K7326">
            <v>167</v>
          </cell>
          <cell r="L7326">
            <v>0.100851</v>
          </cell>
          <cell r="M7326">
            <v>-19</v>
          </cell>
          <cell r="N7326">
            <v>18</v>
          </cell>
          <cell r="O7326">
            <v>1</v>
          </cell>
          <cell r="P7326">
            <v>147.24100000000001</v>
          </cell>
          <cell r="Q7326">
            <v>167.989</v>
          </cell>
          <cell r="R7326">
            <v>167.989</v>
          </cell>
        </row>
        <row r="7327">
          <cell r="A7327" t="str">
            <v xml:space="preserve">МЖК </v>
          </cell>
          <cell r="B7327" t="str">
            <v xml:space="preserve">Щорса 3А </v>
          </cell>
          <cell r="C7327" t="str">
            <v xml:space="preserve">Жилзаказчик </v>
          </cell>
          <cell r="D7327">
            <v>1874.1</v>
          </cell>
          <cell r="E7327">
            <v>7067</v>
          </cell>
          <cell r="F7327">
            <v>6828.99</v>
          </cell>
          <cell r="G7327">
            <v>0.42</v>
          </cell>
          <cell r="H7327">
            <v>1.19</v>
          </cell>
          <cell r="I7327">
            <v>4.5999999999999996</v>
          </cell>
          <cell r="J7327" t="str">
            <v xml:space="preserve">5 </v>
          </cell>
          <cell r="K7327">
            <v>167</v>
          </cell>
          <cell r="L7327">
            <v>0.13272899999999999</v>
          </cell>
          <cell r="M7327">
            <v>-19</v>
          </cell>
          <cell r="N7327">
            <v>18</v>
          </cell>
          <cell r="O7327">
            <v>1</v>
          </cell>
          <cell r="P7327">
            <v>193.78100000000001</v>
          </cell>
          <cell r="Q7327">
            <v>186.48</v>
          </cell>
          <cell r="R7327">
            <v>186.48</v>
          </cell>
        </row>
        <row r="7328">
          <cell r="A7328" t="str">
            <v xml:space="preserve">МЖК </v>
          </cell>
          <cell r="B7328" t="str">
            <v xml:space="preserve">Щорса 5 </v>
          </cell>
          <cell r="C7328" t="str">
            <v xml:space="preserve">Жилзаказчик </v>
          </cell>
          <cell r="D7328">
            <v>1770.5000000000002</v>
          </cell>
          <cell r="E7328">
            <v>7242</v>
          </cell>
          <cell r="F7328">
            <v>7386.6600000000008</v>
          </cell>
          <cell r="G7328">
            <v>0.36</v>
          </cell>
          <cell r="H7328">
            <v>1.19</v>
          </cell>
          <cell r="I7328">
            <v>4.5999999999999996</v>
          </cell>
          <cell r="J7328" t="str">
            <v xml:space="preserve">3 </v>
          </cell>
          <cell r="K7328">
            <v>167</v>
          </cell>
          <cell r="L7328">
            <v>0.12266700000000001</v>
          </cell>
          <cell r="M7328">
            <v>-19</v>
          </cell>
          <cell r="N7328">
            <v>18</v>
          </cell>
          <cell r="O7328">
            <v>1</v>
          </cell>
          <cell r="P7328">
            <v>175.51</v>
          </cell>
          <cell r="Q7328">
            <v>229.59800000000001</v>
          </cell>
          <cell r="R7328">
            <v>229.59800000000001</v>
          </cell>
        </row>
        <row r="7329">
          <cell r="A7329" t="str">
            <v xml:space="preserve">МЖК </v>
          </cell>
          <cell r="B7329" t="str">
            <v xml:space="preserve">Щорса 7 </v>
          </cell>
          <cell r="C7329" t="str">
            <v xml:space="preserve">Жилзаказчик </v>
          </cell>
          <cell r="D7329">
            <v>1853.6899999999998</v>
          </cell>
          <cell r="E7329">
            <v>8476</v>
          </cell>
          <cell r="F7329">
            <v>8781.56</v>
          </cell>
          <cell r="G7329">
            <v>0.35</v>
          </cell>
          <cell r="H7329">
            <v>1.19</v>
          </cell>
          <cell r="I7329">
            <v>4.5999999999999996</v>
          </cell>
          <cell r="J7329" t="str">
            <v xml:space="preserve">3 </v>
          </cell>
          <cell r="K7329">
            <v>167</v>
          </cell>
          <cell r="L7329">
            <v>0.14053499999999999</v>
          </cell>
          <cell r="M7329">
            <v>-19</v>
          </cell>
          <cell r="N7329">
            <v>18</v>
          </cell>
          <cell r="O7329">
            <v>1</v>
          </cell>
          <cell r="P7329">
            <v>197.96899999999999</v>
          </cell>
          <cell r="Q7329">
            <v>234.86699999999999</v>
          </cell>
          <cell r="R7329">
            <v>234.86699999999999</v>
          </cell>
        </row>
        <row r="7330">
          <cell r="A7330" t="str">
            <v xml:space="preserve">МЖК </v>
          </cell>
          <cell r="B7330" t="str">
            <v xml:space="preserve">Щорса 12 </v>
          </cell>
          <cell r="C7330" t="str">
            <v xml:space="preserve">Прочие </v>
          </cell>
          <cell r="D7330">
            <v>95.48</v>
          </cell>
          <cell r="E7330">
            <v>0</v>
          </cell>
          <cell r="F7330">
            <v>429.65</v>
          </cell>
          <cell r="G7330">
            <v>0.43</v>
          </cell>
          <cell r="H7330">
            <v>1.19</v>
          </cell>
          <cell r="I7330">
            <v>4.5999999999999996</v>
          </cell>
          <cell r="J7330" t="str">
            <v xml:space="preserve"> </v>
          </cell>
          <cell r="K7330">
            <v>167</v>
          </cell>
          <cell r="L7330">
            <v>8.5700000000000012E-3</v>
          </cell>
          <cell r="M7330">
            <v>-19</v>
          </cell>
          <cell r="N7330">
            <v>18</v>
          </cell>
          <cell r="O7330">
            <v>1</v>
          </cell>
          <cell r="P7330">
            <v>12.510999999999999</v>
          </cell>
          <cell r="Q7330">
            <v>0</v>
          </cell>
          <cell r="R7330">
            <v>12.510999999999999</v>
          </cell>
        </row>
        <row r="7331">
          <cell r="A7331" t="str">
            <v xml:space="preserve">МЖК </v>
          </cell>
          <cell r="B7331" t="str">
            <v xml:space="preserve">Железнодорожная 37 КВ 6 </v>
          </cell>
          <cell r="C7331" t="str">
            <v xml:space="preserve">Население </v>
          </cell>
          <cell r="D7331">
            <v>24.2</v>
          </cell>
          <cell r="E7331">
            <v>0</v>
          </cell>
          <cell r="F7331">
            <v>46.86</v>
          </cell>
          <cell r="G7331">
            <v>0.92</v>
          </cell>
          <cell r="H7331">
            <v>1.19</v>
          </cell>
          <cell r="I7331">
            <v>4.5999999999999996</v>
          </cell>
          <cell r="J7331" t="str">
            <v xml:space="preserve">1 </v>
          </cell>
          <cell r="K7331">
            <v>167</v>
          </cell>
          <cell r="L7331">
            <v>2E-3</v>
          </cell>
          <cell r="M7331">
            <v>-19</v>
          </cell>
          <cell r="N7331">
            <v>18</v>
          </cell>
          <cell r="O7331">
            <v>1</v>
          </cell>
          <cell r="P7331">
            <v>2.92</v>
          </cell>
          <cell r="Q7331">
            <v>3.2120000000000002</v>
          </cell>
          <cell r="R7331">
            <v>3.2120000000000002</v>
          </cell>
        </row>
        <row r="7332">
          <cell r="A7332" t="str">
            <v xml:space="preserve">МЖК </v>
          </cell>
          <cell r="B7332" t="str">
            <v xml:space="preserve">Володарского 10д жд </v>
          </cell>
          <cell r="C7332" t="str">
            <v xml:space="preserve">Население </v>
          </cell>
          <cell r="D7332">
            <v>2278.1999999999998</v>
          </cell>
          <cell r="E7332">
            <v>0</v>
          </cell>
          <cell r="F7332">
            <v>9022.24</v>
          </cell>
          <cell r="G7332">
            <v>0.37</v>
          </cell>
          <cell r="H7332">
            <v>1.194</v>
          </cell>
          <cell r="I7332">
            <v>4.5999999999999996</v>
          </cell>
          <cell r="J7332" t="str">
            <v xml:space="preserve">5 </v>
          </cell>
          <cell r="K7332">
            <v>167</v>
          </cell>
          <cell r="L7332">
            <v>0.15485000000000002</v>
          </cell>
          <cell r="M7332">
            <v>-19</v>
          </cell>
          <cell r="N7332">
            <v>18</v>
          </cell>
          <cell r="O7332">
            <v>1</v>
          </cell>
          <cell r="P7332">
            <v>226.078</v>
          </cell>
          <cell r="Q7332">
            <v>226.69</v>
          </cell>
          <cell r="R7332">
            <v>226.69</v>
          </cell>
        </row>
        <row r="7333">
          <cell r="A7333" t="str">
            <v xml:space="preserve">МЖК </v>
          </cell>
          <cell r="B7333" t="str">
            <v xml:space="preserve">Шмидта,3 кв.1 </v>
          </cell>
          <cell r="C7333" t="str">
            <v xml:space="preserve">Население </v>
          </cell>
          <cell r="D7333">
            <v>100.8</v>
          </cell>
          <cell r="E7333">
            <v>414</v>
          </cell>
          <cell r="F7333">
            <v>330.54</v>
          </cell>
          <cell r="G7333">
            <v>0.67</v>
          </cell>
          <cell r="H7333">
            <v>1.19</v>
          </cell>
          <cell r="I7333">
            <v>4.5999999999999996</v>
          </cell>
          <cell r="J7333" t="str">
            <v xml:space="preserve">1 </v>
          </cell>
          <cell r="K7333">
            <v>167</v>
          </cell>
          <cell r="L7333">
            <v>1.0272999999999999E-2</v>
          </cell>
          <cell r="M7333">
            <v>-19</v>
          </cell>
          <cell r="N7333">
            <v>18</v>
          </cell>
          <cell r="O7333">
            <v>1</v>
          </cell>
          <cell r="P7333">
            <v>14.997999999999999</v>
          </cell>
          <cell r="Q7333">
            <v>13.372</v>
          </cell>
          <cell r="R7333">
            <v>13.372</v>
          </cell>
        </row>
        <row r="7334">
          <cell r="A7334" t="str">
            <v xml:space="preserve">МЖК </v>
          </cell>
          <cell r="B7334" t="str">
            <v xml:space="preserve">Шмидта,3 кв.3 </v>
          </cell>
          <cell r="C7334" t="str">
            <v xml:space="preserve">Население </v>
          </cell>
          <cell r="D7334">
            <v>108.3</v>
          </cell>
          <cell r="E7334">
            <v>448</v>
          </cell>
          <cell r="F7334">
            <v>357.6</v>
          </cell>
          <cell r="G7334">
            <v>0.67</v>
          </cell>
          <cell r="H7334">
            <v>1.19</v>
          </cell>
          <cell r="I7334">
            <v>4.5999999999999996</v>
          </cell>
          <cell r="J7334" t="str">
            <v xml:space="preserve">1 </v>
          </cell>
          <cell r="K7334">
            <v>167</v>
          </cell>
          <cell r="L7334">
            <v>1.1113999999999999E-2</v>
          </cell>
          <cell r="M7334">
            <v>-19</v>
          </cell>
          <cell r="N7334">
            <v>18</v>
          </cell>
          <cell r="O7334">
            <v>1</v>
          </cell>
          <cell r="P7334">
            <v>16.225000000000001</v>
          </cell>
          <cell r="Q7334">
            <v>14.367000000000001</v>
          </cell>
          <cell r="R7334">
            <v>14.367000000000001</v>
          </cell>
        </row>
        <row r="7335">
          <cell r="A7335" t="str">
            <v xml:space="preserve">МЖК </v>
          </cell>
          <cell r="B7335" t="str">
            <v xml:space="preserve">Шмидта,3 кв.4 </v>
          </cell>
          <cell r="C7335" t="str">
            <v xml:space="preserve">Население </v>
          </cell>
          <cell r="D7335">
            <v>50.8</v>
          </cell>
          <cell r="E7335">
            <v>213</v>
          </cell>
          <cell r="F7335">
            <v>169.6</v>
          </cell>
          <cell r="G7335">
            <v>0.67</v>
          </cell>
          <cell r="H7335">
            <v>1.19</v>
          </cell>
          <cell r="I7335">
            <v>4.5999999999999996</v>
          </cell>
          <cell r="J7335" t="str">
            <v xml:space="preserve">1 </v>
          </cell>
          <cell r="K7335">
            <v>167</v>
          </cell>
          <cell r="L7335">
            <v>5.2709999999999996E-3</v>
          </cell>
          <cell r="M7335">
            <v>-19</v>
          </cell>
          <cell r="N7335">
            <v>18</v>
          </cell>
          <cell r="O7335">
            <v>1</v>
          </cell>
          <cell r="P7335">
            <v>7.6959999999999997</v>
          </cell>
          <cell r="Q7335">
            <v>6.7389999999999999</v>
          </cell>
          <cell r="R7335">
            <v>6.7389999999999999</v>
          </cell>
        </row>
        <row r="7336">
          <cell r="A7336" t="str">
            <v xml:space="preserve">МЖК </v>
          </cell>
          <cell r="B7336" t="str">
            <v xml:space="preserve">Суворова 74 ОФИС </v>
          </cell>
          <cell r="C7336" t="str">
            <v xml:space="preserve">Прочие </v>
          </cell>
          <cell r="D7336">
            <v>161.68</v>
          </cell>
          <cell r="E7336">
            <v>0</v>
          </cell>
          <cell r="F7336">
            <v>646.73</v>
          </cell>
          <cell r="G7336">
            <v>0.48</v>
          </cell>
          <cell r="H7336">
            <v>1.19</v>
          </cell>
          <cell r="I7336">
            <v>4.5999999999999996</v>
          </cell>
          <cell r="J7336" t="str">
            <v xml:space="preserve"> </v>
          </cell>
          <cell r="K7336">
            <v>167</v>
          </cell>
          <cell r="L7336">
            <v>1.4290000000000001E-2</v>
          </cell>
          <cell r="M7336">
            <v>-19</v>
          </cell>
          <cell r="N7336">
            <v>18</v>
          </cell>
          <cell r="O7336">
            <v>1</v>
          </cell>
          <cell r="P7336">
            <v>20.864000000000001</v>
          </cell>
          <cell r="Q7336">
            <v>0</v>
          </cell>
          <cell r="R7336">
            <v>20.864000000000001</v>
          </cell>
        </row>
        <row r="7337">
          <cell r="A7337" t="str">
            <v xml:space="preserve">МЖК </v>
          </cell>
          <cell r="B7337" t="str">
            <v xml:space="preserve">Тихорецкая 5 больница МЖК </v>
          </cell>
          <cell r="C7337" t="str">
            <v xml:space="preserve">ИТП Бюджет </v>
          </cell>
          <cell r="D7337">
            <v>1209.99</v>
          </cell>
          <cell r="E7337">
            <v>5445</v>
          </cell>
          <cell r="F7337">
            <v>5444.97</v>
          </cell>
          <cell r="G7337">
            <v>0.36</v>
          </cell>
          <cell r="H7337">
            <v>1.194</v>
          </cell>
          <cell r="I7337">
            <v>4.5999999999999996</v>
          </cell>
          <cell r="J7337" t="str">
            <v xml:space="preserve"> </v>
          </cell>
          <cell r="K7337">
            <v>167</v>
          </cell>
          <cell r="L7337">
            <v>9.2584E-2</v>
          </cell>
          <cell r="M7337">
            <v>-19</v>
          </cell>
          <cell r="N7337">
            <v>20</v>
          </cell>
          <cell r="O7337">
            <v>1</v>
          </cell>
          <cell r="P7337">
            <v>147.26900000000001</v>
          </cell>
          <cell r="Q7337">
            <v>0</v>
          </cell>
          <cell r="R7337">
            <v>147.26900000000001</v>
          </cell>
        </row>
        <row r="7338">
          <cell r="A7338" t="str">
            <v xml:space="preserve">МЖК </v>
          </cell>
          <cell r="B7338" t="str">
            <v xml:space="preserve">Володарского 10 поликлиника </v>
          </cell>
          <cell r="C7338" t="str">
            <v xml:space="preserve">Бюджет </v>
          </cell>
          <cell r="D7338">
            <v>688.33</v>
          </cell>
          <cell r="E7338">
            <v>3424</v>
          </cell>
          <cell r="F7338">
            <v>3097.5</v>
          </cell>
          <cell r="G7338">
            <v>0.4</v>
          </cell>
          <cell r="H7338">
            <v>1.19</v>
          </cell>
          <cell r="I7338">
            <v>4.5999999999999996</v>
          </cell>
          <cell r="J7338" t="str">
            <v xml:space="preserve"> </v>
          </cell>
          <cell r="K7338">
            <v>167</v>
          </cell>
          <cell r="L7338">
            <v>6.0580000000000002E-2</v>
          </cell>
          <cell r="M7338">
            <v>-19</v>
          </cell>
          <cell r="N7338">
            <v>20</v>
          </cell>
          <cell r="O7338">
            <v>1</v>
          </cell>
          <cell r="P7338">
            <v>96.361000000000004</v>
          </cell>
          <cell r="Q7338">
            <v>0</v>
          </cell>
          <cell r="R7338">
            <v>96.361000000000004</v>
          </cell>
        </row>
        <row r="7339">
          <cell r="A7339" t="str">
            <v xml:space="preserve">МЖК </v>
          </cell>
          <cell r="B7339" t="str">
            <v xml:space="preserve">Тихорецкая 5 ЛАБОРАТОРИЯ </v>
          </cell>
          <cell r="C7339" t="str">
            <v xml:space="preserve">Бюджет </v>
          </cell>
          <cell r="D7339">
            <v>32.630000000000003</v>
          </cell>
          <cell r="E7339">
            <v>0</v>
          </cell>
          <cell r="F7339">
            <v>146.83000000000001</v>
          </cell>
          <cell r="G7339">
            <v>0.37</v>
          </cell>
          <cell r="H7339">
            <v>1.19</v>
          </cell>
          <cell r="I7339">
            <v>4.5999999999999996</v>
          </cell>
          <cell r="J7339" t="str">
            <v xml:space="preserve"> </v>
          </cell>
          <cell r="K7339">
            <v>167</v>
          </cell>
          <cell r="L7339">
            <v>2.5200000000000001E-3</v>
          </cell>
          <cell r="M7339">
            <v>-19</v>
          </cell>
          <cell r="N7339">
            <v>18</v>
          </cell>
          <cell r="O7339">
            <v>1</v>
          </cell>
          <cell r="P7339">
            <v>3.6790000000000003</v>
          </cell>
          <cell r="Q7339">
            <v>0</v>
          </cell>
          <cell r="R7339">
            <v>3.6790000000000003</v>
          </cell>
        </row>
        <row r="7340">
          <cell r="A7340" t="str">
            <v xml:space="preserve">МЖК </v>
          </cell>
          <cell r="B7340" t="str">
            <v xml:space="preserve">Щорса 7/4 ЦЕНТР ВОСТ.ЛЕЧЕНИЯ </v>
          </cell>
          <cell r="C7340" t="str">
            <v xml:space="preserve">Бюджет </v>
          </cell>
          <cell r="D7340">
            <v>40.9</v>
          </cell>
          <cell r="E7340">
            <v>0</v>
          </cell>
          <cell r="F7340">
            <v>130.9</v>
          </cell>
          <cell r="G7340">
            <v>0</v>
          </cell>
          <cell r="H7340">
            <v>0</v>
          </cell>
          <cell r="I7340">
            <v>4.5999999999999996</v>
          </cell>
          <cell r="J7340" t="str">
            <v xml:space="preserve"> </v>
          </cell>
          <cell r="K7340">
            <v>167</v>
          </cell>
          <cell r="L7340">
            <v>2.4390000000000002E-2</v>
          </cell>
          <cell r="M7340">
            <v>-19</v>
          </cell>
          <cell r="N7340">
            <v>20</v>
          </cell>
          <cell r="O7340">
            <v>1</v>
          </cell>
          <cell r="P7340">
            <v>38.795999999999999</v>
          </cell>
          <cell r="Q7340">
            <v>0</v>
          </cell>
          <cell r="R7340">
            <v>38.795999999999999</v>
          </cell>
        </row>
        <row r="7341">
          <cell r="A7341" t="str">
            <v xml:space="preserve">МЖК </v>
          </cell>
          <cell r="B7341" t="str">
            <v xml:space="preserve">Железнодорожная 12/1 стоматология </v>
          </cell>
          <cell r="C7341" t="str">
            <v xml:space="preserve">Бюджет </v>
          </cell>
          <cell r="D7341">
            <v>687.2</v>
          </cell>
          <cell r="E7341">
            <v>0</v>
          </cell>
          <cell r="F7341">
            <v>3092.39</v>
          </cell>
          <cell r="G7341">
            <v>0.4</v>
          </cell>
          <cell r="H7341">
            <v>1.19</v>
          </cell>
          <cell r="I7341">
            <v>4.5999999999999996</v>
          </cell>
          <cell r="J7341" t="str">
            <v xml:space="preserve"> </v>
          </cell>
          <cell r="K7341">
            <v>167</v>
          </cell>
          <cell r="L7341">
            <v>6.0480000000000006E-2</v>
          </cell>
          <cell r="M7341">
            <v>-19</v>
          </cell>
          <cell r="N7341">
            <v>20</v>
          </cell>
          <cell r="O7341">
            <v>1</v>
          </cell>
          <cell r="P7341">
            <v>96.201999999999998</v>
          </cell>
          <cell r="Q7341">
            <v>0</v>
          </cell>
          <cell r="R7341">
            <v>96.201999999999998</v>
          </cell>
        </row>
        <row r="7342">
          <cell r="A7342" t="str">
            <v xml:space="preserve">МЖК </v>
          </cell>
          <cell r="B7342" t="str">
            <v xml:space="preserve">Железнодорожная 23/1 АВТОСАЛОН </v>
          </cell>
          <cell r="C7342" t="str">
            <v xml:space="preserve">Прочие </v>
          </cell>
          <cell r="D7342">
            <v>969.92</v>
          </cell>
          <cell r="E7342">
            <v>8875</v>
          </cell>
          <cell r="F7342">
            <v>4364.6499999999996</v>
          </cell>
          <cell r="G7342">
            <v>0.43</v>
          </cell>
          <cell r="H7342">
            <v>1.19</v>
          </cell>
          <cell r="I7342">
            <v>4.5999999999999996</v>
          </cell>
          <cell r="J7342" t="str">
            <v xml:space="preserve"> </v>
          </cell>
          <cell r="K7342">
            <v>167</v>
          </cell>
          <cell r="L7342">
            <v>0.08</v>
          </cell>
          <cell r="M7342">
            <v>-19</v>
          </cell>
          <cell r="N7342">
            <v>15</v>
          </cell>
          <cell r="O7342">
            <v>1</v>
          </cell>
          <cell r="P7342">
            <v>98.811999999999998</v>
          </cell>
          <cell r="Q7342">
            <v>0</v>
          </cell>
          <cell r="R7342">
            <v>98.811999999999998</v>
          </cell>
        </row>
        <row r="7343">
          <cell r="A7343" t="str">
            <v xml:space="preserve">МЖК </v>
          </cell>
          <cell r="B7343" t="str">
            <v xml:space="preserve">Тихорецкая 5 пищеблок ЦО </v>
          </cell>
          <cell r="C7343" t="str">
            <v xml:space="preserve">Прочие </v>
          </cell>
          <cell r="D7343">
            <v>60.5</v>
          </cell>
          <cell r="E7343">
            <v>187</v>
          </cell>
          <cell r="F7343">
            <v>187</v>
          </cell>
          <cell r="G7343">
            <v>0</v>
          </cell>
          <cell r="H7343">
            <v>0</v>
          </cell>
          <cell r="I7343">
            <v>4.5999999999999996</v>
          </cell>
          <cell r="J7343" t="str">
            <v xml:space="preserve"> </v>
          </cell>
          <cell r="K7343">
            <v>167</v>
          </cell>
          <cell r="L7343">
            <v>3.258E-3</v>
          </cell>
          <cell r="M7343">
            <v>-19</v>
          </cell>
          <cell r="N7343">
            <v>18</v>
          </cell>
          <cell r="O7343">
            <v>1</v>
          </cell>
          <cell r="P7343">
            <v>4.7569999999999997</v>
          </cell>
          <cell r="Q7343">
            <v>0</v>
          </cell>
          <cell r="R7343">
            <v>4.7569999999999997</v>
          </cell>
        </row>
        <row r="7344">
          <cell r="A7344" t="str">
            <v xml:space="preserve">МЖК </v>
          </cell>
          <cell r="B7344" t="str">
            <v xml:space="preserve">Суворова 74 ОФИС </v>
          </cell>
          <cell r="C7344" t="str">
            <v xml:space="preserve">Прочие </v>
          </cell>
          <cell r="D7344">
            <v>15.7</v>
          </cell>
          <cell r="E7344">
            <v>0</v>
          </cell>
          <cell r="F7344">
            <v>62.9</v>
          </cell>
          <cell r="G7344">
            <v>0</v>
          </cell>
          <cell r="H7344">
            <v>0</v>
          </cell>
          <cell r="I7344">
            <v>4.5999999999999996</v>
          </cell>
          <cell r="J7344" t="str">
            <v xml:space="preserve"> </v>
          </cell>
          <cell r="K7344">
            <v>167</v>
          </cell>
          <cell r="L7344">
            <v>9.4500000000000001E-3</v>
          </cell>
          <cell r="M7344">
            <v>-19</v>
          </cell>
          <cell r="N7344">
            <v>18</v>
          </cell>
          <cell r="O7344">
            <v>1</v>
          </cell>
          <cell r="P7344">
            <v>13.795999999999999</v>
          </cell>
          <cell r="Q7344">
            <v>0</v>
          </cell>
          <cell r="R7344">
            <v>13.795999999999999</v>
          </cell>
        </row>
        <row r="7345">
          <cell r="A7345" t="str">
            <v xml:space="preserve">МЖК </v>
          </cell>
          <cell r="B7345" t="str">
            <v xml:space="preserve">Железнодорожная 35 ж/д </v>
          </cell>
          <cell r="C7345" t="str">
            <v xml:space="preserve">Население </v>
          </cell>
          <cell r="D7345">
            <v>41.9</v>
          </cell>
          <cell r="E7345">
            <v>139</v>
          </cell>
          <cell r="F7345">
            <v>150.62</v>
          </cell>
          <cell r="G7345">
            <v>0.76</v>
          </cell>
          <cell r="H7345">
            <v>1.19</v>
          </cell>
          <cell r="I7345">
            <v>4.5999999999999996</v>
          </cell>
          <cell r="J7345" t="str">
            <v xml:space="preserve">1 </v>
          </cell>
          <cell r="K7345">
            <v>167</v>
          </cell>
          <cell r="L7345">
            <v>5.2800000000000008E-3</v>
          </cell>
          <cell r="M7345">
            <v>-19</v>
          </cell>
          <cell r="N7345">
            <v>18</v>
          </cell>
          <cell r="O7345">
            <v>1</v>
          </cell>
          <cell r="P7345">
            <v>7.7089999999999996</v>
          </cell>
          <cell r="Q7345">
            <v>5.5609999999999999</v>
          </cell>
          <cell r="R7345">
            <v>5.5609999999999999</v>
          </cell>
        </row>
        <row r="7346">
          <cell r="A7346" t="str">
            <v xml:space="preserve">МЖК </v>
          </cell>
          <cell r="B7346" t="str">
            <v xml:space="preserve">Железнодорожная 35 ж/д </v>
          </cell>
          <cell r="C7346" t="str">
            <v xml:space="preserve">Население </v>
          </cell>
          <cell r="D7346">
            <v>39.299999999999997</v>
          </cell>
          <cell r="E7346">
            <v>177</v>
          </cell>
          <cell r="F7346">
            <v>177</v>
          </cell>
          <cell r="G7346">
            <v>0</v>
          </cell>
          <cell r="H7346">
            <v>0</v>
          </cell>
          <cell r="I7346">
            <v>4.5999999999999996</v>
          </cell>
          <cell r="J7346" t="str">
            <v xml:space="preserve">1 </v>
          </cell>
          <cell r="K7346">
            <v>167</v>
          </cell>
          <cell r="L7346">
            <v>6.7200000000000003E-3</v>
          </cell>
          <cell r="M7346">
            <v>-19</v>
          </cell>
          <cell r="N7346">
            <v>18</v>
          </cell>
          <cell r="O7346">
            <v>1</v>
          </cell>
          <cell r="P7346">
            <v>9.8109999999999999</v>
          </cell>
          <cell r="Q7346">
            <v>5.2130000000000001</v>
          </cell>
          <cell r="R7346">
            <v>5.2130000000000001</v>
          </cell>
        </row>
        <row r="7347">
          <cell r="A7347" t="str">
            <v xml:space="preserve">МЖК </v>
          </cell>
          <cell r="B7347" t="str">
            <v xml:space="preserve">Володарского 1  д/сад 99 </v>
          </cell>
          <cell r="C7347" t="str">
            <v xml:space="preserve">Бюджет </v>
          </cell>
          <cell r="D7347">
            <v>1079.96</v>
          </cell>
          <cell r="E7347">
            <v>0</v>
          </cell>
          <cell r="F7347">
            <v>4859.82</v>
          </cell>
          <cell r="G7347">
            <v>0.34</v>
          </cell>
          <cell r="H7347">
            <v>1.19</v>
          </cell>
          <cell r="I7347">
            <v>4.5999999999999996</v>
          </cell>
          <cell r="J7347" t="str">
            <v xml:space="preserve"> </v>
          </cell>
          <cell r="K7347">
            <v>167</v>
          </cell>
          <cell r="L7347">
            <v>8.0790000000000001E-2</v>
          </cell>
          <cell r="M7347">
            <v>-19</v>
          </cell>
          <cell r="N7347">
            <v>20</v>
          </cell>
          <cell r="O7347">
            <v>1</v>
          </cell>
          <cell r="P7347">
            <v>128.50700000000001</v>
          </cell>
          <cell r="Q7347">
            <v>0</v>
          </cell>
          <cell r="R7347">
            <v>128.50700000000001</v>
          </cell>
        </row>
        <row r="7348">
          <cell r="A7348" t="str">
            <v xml:space="preserve">МЖК </v>
          </cell>
          <cell r="B7348" t="str">
            <v xml:space="preserve">Володарского 8 МАГАЗИН </v>
          </cell>
          <cell r="C7348" t="str">
            <v xml:space="preserve">Прочие </v>
          </cell>
          <cell r="D7348">
            <v>71.27</v>
          </cell>
          <cell r="E7348">
            <v>0</v>
          </cell>
          <cell r="F7348">
            <v>344</v>
          </cell>
          <cell r="G7348">
            <v>0.38</v>
          </cell>
          <cell r="H7348">
            <v>1.19</v>
          </cell>
          <cell r="I7348">
            <v>4.5999999999999996</v>
          </cell>
          <cell r="J7348" t="str">
            <v xml:space="preserve"> </v>
          </cell>
          <cell r="K7348">
            <v>167</v>
          </cell>
          <cell r="L7348">
            <v>6.0549999999999996E-3</v>
          </cell>
          <cell r="M7348">
            <v>-19</v>
          </cell>
          <cell r="N7348">
            <v>18</v>
          </cell>
          <cell r="O7348">
            <v>1</v>
          </cell>
          <cell r="P7348">
            <v>8.8409999999999993</v>
          </cell>
          <cell r="Q7348">
            <v>0</v>
          </cell>
          <cell r="R7348">
            <v>8.8409999999999993</v>
          </cell>
        </row>
        <row r="7349">
          <cell r="A7349" t="str">
            <v xml:space="preserve">МЖК </v>
          </cell>
          <cell r="B7349" t="str">
            <v xml:space="preserve">Володарского 3 д/сад 73 </v>
          </cell>
          <cell r="C7349" t="str">
            <v xml:space="preserve">Бюджет </v>
          </cell>
          <cell r="D7349">
            <v>868.75</v>
          </cell>
          <cell r="E7349">
            <v>3350</v>
          </cell>
          <cell r="F7349">
            <v>3909.39</v>
          </cell>
          <cell r="G7349">
            <v>0.34</v>
          </cell>
          <cell r="H7349">
            <v>1.194</v>
          </cell>
          <cell r="I7349">
            <v>4.5999999999999996</v>
          </cell>
          <cell r="J7349" t="str">
            <v xml:space="preserve"> </v>
          </cell>
          <cell r="K7349">
            <v>167</v>
          </cell>
          <cell r="L7349">
            <v>6.4990000000000006E-2</v>
          </cell>
          <cell r="M7349">
            <v>-19</v>
          </cell>
          <cell r="N7349">
            <v>20</v>
          </cell>
          <cell r="O7349">
            <v>1</v>
          </cell>
          <cell r="P7349">
            <v>103.376</v>
          </cell>
          <cell r="Q7349">
            <v>0</v>
          </cell>
          <cell r="R7349">
            <v>103.376</v>
          </cell>
        </row>
        <row r="7350">
          <cell r="A7350" t="str">
            <v xml:space="preserve">МЖК </v>
          </cell>
          <cell r="B7350" t="str">
            <v xml:space="preserve">Железнодорожная 31 </v>
          </cell>
          <cell r="C7350" t="str">
            <v xml:space="preserve">Прочие </v>
          </cell>
          <cell r="D7350">
            <v>1811.9</v>
          </cell>
          <cell r="E7350">
            <v>0</v>
          </cell>
          <cell r="F7350">
            <v>4880</v>
          </cell>
          <cell r="G7350">
            <v>0</v>
          </cell>
          <cell r="H7350">
            <v>0</v>
          </cell>
          <cell r="I7350">
            <v>4.5999999999999996</v>
          </cell>
          <cell r="J7350" t="str">
            <v xml:space="preserve"> </v>
          </cell>
          <cell r="K7350">
            <v>167</v>
          </cell>
          <cell r="L7350">
            <v>6.4140000000000003E-2</v>
          </cell>
          <cell r="M7350">
            <v>-19</v>
          </cell>
          <cell r="N7350">
            <v>18</v>
          </cell>
          <cell r="O7350">
            <v>1</v>
          </cell>
          <cell r="P7350">
            <v>93.641999999999996</v>
          </cell>
          <cell r="Q7350">
            <v>0</v>
          </cell>
          <cell r="R7350">
            <v>93.641999999999996</v>
          </cell>
        </row>
        <row r="7351">
          <cell r="A7351" t="str">
            <v xml:space="preserve">МЖК </v>
          </cell>
          <cell r="B7351" t="str">
            <v xml:space="preserve">9 Мая 48/А адм.зд.раздевалка </v>
          </cell>
          <cell r="C7351" t="str">
            <v xml:space="preserve">Прочие </v>
          </cell>
          <cell r="D7351">
            <v>334.2</v>
          </cell>
          <cell r="E7351">
            <v>0</v>
          </cell>
          <cell r="F7351">
            <v>1492</v>
          </cell>
          <cell r="G7351">
            <v>0.43</v>
          </cell>
          <cell r="H7351">
            <v>1.19</v>
          </cell>
          <cell r="I7351">
            <v>4.5999999999999996</v>
          </cell>
          <cell r="J7351" t="str">
            <v xml:space="preserve"> </v>
          </cell>
          <cell r="K7351">
            <v>167</v>
          </cell>
          <cell r="L7351">
            <v>2.9760000000000002E-2</v>
          </cell>
          <cell r="M7351">
            <v>-19</v>
          </cell>
          <cell r="N7351">
            <v>18</v>
          </cell>
          <cell r="O7351">
            <v>1</v>
          </cell>
          <cell r="P7351">
            <v>43.448999999999998</v>
          </cell>
          <cell r="Q7351">
            <v>0</v>
          </cell>
          <cell r="R7351">
            <v>43.448999999999998</v>
          </cell>
        </row>
        <row r="7352">
          <cell r="A7352" t="str">
            <v xml:space="preserve">МЖК </v>
          </cell>
          <cell r="B7352" t="str">
            <v xml:space="preserve">9 Мая 48/А баня </v>
          </cell>
          <cell r="C7352" t="str">
            <v xml:space="preserve">Прочие </v>
          </cell>
          <cell r="D7352">
            <v>86.76</v>
          </cell>
          <cell r="E7352">
            <v>0</v>
          </cell>
          <cell r="F7352">
            <v>390.4</v>
          </cell>
          <cell r="G7352">
            <v>0.28000000000000003</v>
          </cell>
          <cell r="H7352">
            <v>1.19</v>
          </cell>
          <cell r="I7352">
            <v>4.5999999999999996</v>
          </cell>
          <cell r="J7352" t="str">
            <v xml:space="preserve"> </v>
          </cell>
          <cell r="K7352">
            <v>167</v>
          </cell>
          <cell r="L7352">
            <v>6.0300000000000006E-3</v>
          </cell>
          <cell r="M7352">
            <v>-19</v>
          </cell>
          <cell r="N7352">
            <v>25</v>
          </cell>
          <cell r="O7352">
            <v>1</v>
          </cell>
          <cell r="P7352">
            <v>11.247999999999999</v>
          </cell>
          <cell r="Q7352">
            <v>0</v>
          </cell>
          <cell r="R7352">
            <v>11.247999999999999</v>
          </cell>
        </row>
        <row r="7353">
          <cell r="A7353" t="str">
            <v xml:space="preserve">МЖК </v>
          </cell>
          <cell r="B7353" t="str">
            <v xml:space="preserve">9 Мая 48/А гараж </v>
          </cell>
          <cell r="C7353" t="str">
            <v xml:space="preserve">Прочие </v>
          </cell>
          <cell r="D7353">
            <v>110.9</v>
          </cell>
          <cell r="E7353">
            <v>0</v>
          </cell>
          <cell r="F7353">
            <v>352.9</v>
          </cell>
          <cell r="G7353">
            <v>0.7</v>
          </cell>
          <cell r="H7353">
            <v>1.19</v>
          </cell>
          <cell r="I7353">
            <v>4.5999999999999996</v>
          </cell>
          <cell r="J7353" t="str">
            <v xml:space="preserve"> </v>
          </cell>
          <cell r="K7353">
            <v>167</v>
          </cell>
          <cell r="L7353">
            <v>1.0530000000000001E-2</v>
          </cell>
          <cell r="M7353">
            <v>-19</v>
          </cell>
          <cell r="N7353">
            <v>16</v>
          </cell>
          <cell r="O7353">
            <v>1</v>
          </cell>
          <cell r="P7353">
            <v>13.840999999999999</v>
          </cell>
          <cell r="Q7353">
            <v>0</v>
          </cell>
          <cell r="R7353">
            <v>13.840999999999999</v>
          </cell>
        </row>
        <row r="7354">
          <cell r="A7354" t="str">
            <v xml:space="preserve">МЖК </v>
          </cell>
          <cell r="B7354" t="str">
            <v xml:space="preserve">Шмидта 1 кв.2 Прыгунова В.Н. </v>
          </cell>
          <cell r="C7354" t="str">
            <v xml:space="preserve">Население </v>
          </cell>
          <cell r="D7354">
            <v>45.2</v>
          </cell>
          <cell r="E7354">
            <v>0</v>
          </cell>
          <cell r="F7354">
            <v>136.26</v>
          </cell>
          <cell r="G7354">
            <v>0.71</v>
          </cell>
          <cell r="H7354">
            <v>1.19</v>
          </cell>
          <cell r="I7354">
            <v>4.5999999999999996</v>
          </cell>
          <cell r="J7354" t="str">
            <v xml:space="preserve">1 </v>
          </cell>
          <cell r="K7354">
            <v>167</v>
          </cell>
          <cell r="L7354">
            <v>4.4939999999999997E-3</v>
          </cell>
          <cell r="M7354">
            <v>-19</v>
          </cell>
          <cell r="N7354">
            <v>18</v>
          </cell>
          <cell r="O7354">
            <v>1</v>
          </cell>
          <cell r="P7354">
            <v>6.5609999999999999</v>
          </cell>
          <cell r="Q7354">
            <v>5.9980000000000002</v>
          </cell>
          <cell r="R7354">
            <v>5.9980000000000002</v>
          </cell>
        </row>
        <row r="7355">
          <cell r="A7355" t="str">
            <v xml:space="preserve">МЖК </v>
          </cell>
          <cell r="B7355" t="str">
            <v xml:space="preserve">Шмидта 1 кв.3 Безверхова Т.В. </v>
          </cell>
          <cell r="C7355" t="str">
            <v xml:space="preserve">Население </v>
          </cell>
          <cell r="D7355">
            <v>49.1</v>
          </cell>
          <cell r="E7355">
            <v>0</v>
          </cell>
          <cell r="F7355">
            <v>145.33000000000001</v>
          </cell>
          <cell r="G7355">
            <v>0.71</v>
          </cell>
          <cell r="H7355">
            <v>1.19</v>
          </cell>
          <cell r="I7355">
            <v>4.5999999999999996</v>
          </cell>
          <cell r="J7355" t="str">
            <v xml:space="preserve">1 </v>
          </cell>
          <cell r="K7355">
            <v>167</v>
          </cell>
          <cell r="L7355">
            <v>4.7929999999999995E-3</v>
          </cell>
          <cell r="M7355">
            <v>-19</v>
          </cell>
          <cell r="N7355">
            <v>18</v>
          </cell>
          <cell r="O7355">
            <v>1</v>
          </cell>
          <cell r="P7355">
            <v>6.9989999999999997</v>
          </cell>
          <cell r="Q7355">
            <v>6.5120000000000005</v>
          </cell>
          <cell r="R7355">
            <v>6.5120000000000005</v>
          </cell>
        </row>
        <row r="7356">
          <cell r="A7356" t="str">
            <v xml:space="preserve">МЖК </v>
          </cell>
          <cell r="B7356" t="str">
            <v xml:space="preserve">Шмидта 1кв.1 Китаинова Л.Л. </v>
          </cell>
          <cell r="C7356" t="str">
            <v xml:space="preserve">Население </v>
          </cell>
          <cell r="D7356">
            <v>77.2</v>
          </cell>
          <cell r="E7356">
            <v>0</v>
          </cell>
          <cell r="F7356">
            <v>215.55</v>
          </cell>
          <cell r="G7356">
            <v>0.71</v>
          </cell>
          <cell r="H7356">
            <v>1.19</v>
          </cell>
          <cell r="I7356">
            <v>4.5999999999999996</v>
          </cell>
          <cell r="J7356" t="str">
            <v xml:space="preserve">1 </v>
          </cell>
          <cell r="K7356">
            <v>167</v>
          </cell>
          <cell r="L7356">
            <v>7.1089999999999999E-3</v>
          </cell>
          <cell r="M7356">
            <v>-19</v>
          </cell>
          <cell r="N7356">
            <v>18</v>
          </cell>
          <cell r="O7356">
            <v>1</v>
          </cell>
          <cell r="P7356">
            <v>10.379</v>
          </cell>
          <cell r="Q7356">
            <v>10.243</v>
          </cell>
          <cell r="R7356">
            <v>10.243</v>
          </cell>
        </row>
        <row r="7357">
          <cell r="A7357" t="str">
            <v xml:space="preserve">МЖК </v>
          </cell>
          <cell r="B7357" t="str">
            <v xml:space="preserve">Суворова 74 ОФИС </v>
          </cell>
          <cell r="C7357" t="str">
            <v xml:space="preserve">Прочие </v>
          </cell>
          <cell r="D7357">
            <v>231.6</v>
          </cell>
          <cell r="E7357">
            <v>0</v>
          </cell>
          <cell r="F7357">
            <v>1052.4100000000001</v>
          </cell>
          <cell r="G7357">
            <v>0.34</v>
          </cell>
          <cell r="H7357">
            <v>1.19</v>
          </cell>
          <cell r="I7357">
            <v>4.5999999999999996</v>
          </cell>
          <cell r="J7357" t="str">
            <v xml:space="preserve"> </v>
          </cell>
          <cell r="K7357">
            <v>167</v>
          </cell>
          <cell r="L7357">
            <v>1.644E-2</v>
          </cell>
          <cell r="M7357">
            <v>-19</v>
          </cell>
          <cell r="N7357">
            <v>18</v>
          </cell>
          <cell r="O7357">
            <v>1</v>
          </cell>
          <cell r="P7357">
            <v>24.001999999999999</v>
          </cell>
          <cell r="Q7357">
            <v>0</v>
          </cell>
          <cell r="R7357">
            <v>24.001999999999999</v>
          </cell>
        </row>
        <row r="7358">
          <cell r="A7358" t="str">
            <v xml:space="preserve">МЖК </v>
          </cell>
          <cell r="B7358" t="str">
            <v xml:space="preserve">Суворова 74 ОФИС </v>
          </cell>
          <cell r="C7358" t="str">
            <v xml:space="preserve">Прочие </v>
          </cell>
          <cell r="D7358">
            <v>396.6</v>
          </cell>
          <cell r="E7358">
            <v>0</v>
          </cell>
          <cell r="F7358">
            <v>1776.42</v>
          </cell>
          <cell r="G7358">
            <v>0.34</v>
          </cell>
          <cell r="H7358">
            <v>1.19</v>
          </cell>
          <cell r="I7358">
            <v>4.5999999999999996</v>
          </cell>
          <cell r="J7358" t="str">
            <v xml:space="preserve"> </v>
          </cell>
          <cell r="K7358">
            <v>167</v>
          </cell>
          <cell r="L7358">
            <v>2.7750000000000004E-2</v>
          </cell>
          <cell r="M7358">
            <v>-19</v>
          </cell>
          <cell r="N7358">
            <v>18</v>
          </cell>
          <cell r="O7358">
            <v>1</v>
          </cell>
          <cell r="P7358">
            <v>40.514000000000003</v>
          </cell>
          <cell r="Q7358">
            <v>0</v>
          </cell>
          <cell r="R7358">
            <v>40.514000000000003</v>
          </cell>
        </row>
        <row r="7359">
          <cell r="A7359" t="str">
            <v xml:space="preserve">МЖК </v>
          </cell>
          <cell r="B7359" t="str">
            <v xml:space="preserve">Суворова 74 ж/д </v>
          </cell>
          <cell r="C7359" t="str">
            <v xml:space="preserve">Население </v>
          </cell>
          <cell r="D7359">
            <v>7527.2</v>
          </cell>
          <cell r="E7359">
            <v>0</v>
          </cell>
          <cell r="F7359">
            <v>33872.39</v>
          </cell>
          <cell r="G7359">
            <v>0.34</v>
          </cell>
          <cell r="H7359">
            <v>1.19</v>
          </cell>
          <cell r="I7359">
            <v>4.5999999999999996</v>
          </cell>
          <cell r="J7359" t="str">
            <v xml:space="preserve">9 </v>
          </cell>
          <cell r="K7359">
            <v>167</v>
          </cell>
          <cell r="L7359">
            <v>0.53422000000000003</v>
          </cell>
          <cell r="M7359">
            <v>-19</v>
          </cell>
          <cell r="N7359">
            <v>18</v>
          </cell>
          <cell r="O7359">
            <v>1</v>
          </cell>
          <cell r="P7359">
            <v>779.94899999999996</v>
          </cell>
          <cell r="Q7359">
            <v>748.98299999999995</v>
          </cell>
          <cell r="R7359">
            <v>748.98299999999995</v>
          </cell>
        </row>
        <row r="7360">
          <cell r="A7360" t="str">
            <v xml:space="preserve">МЖК </v>
          </cell>
          <cell r="B7360" t="str">
            <v xml:space="preserve">Володарского 10 </v>
          </cell>
          <cell r="C7360" t="str">
            <v xml:space="preserve">Население </v>
          </cell>
          <cell r="D7360">
            <v>2588</v>
          </cell>
          <cell r="E7360">
            <v>0</v>
          </cell>
          <cell r="F7360">
            <v>7682.74</v>
          </cell>
          <cell r="G7360">
            <v>0.37</v>
          </cell>
          <cell r="H7360">
            <v>1.19</v>
          </cell>
          <cell r="I7360">
            <v>4.5999999999999996</v>
          </cell>
          <cell r="J7360" t="str">
            <v xml:space="preserve">5 </v>
          </cell>
          <cell r="K7360">
            <v>167</v>
          </cell>
          <cell r="L7360">
            <v>0.13186</v>
          </cell>
          <cell r="M7360">
            <v>-19</v>
          </cell>
          <cell r="N7360">
            <v>18</v>
          </cell>
          <cell r="O7360">
            <v>1</v>
          </cell>
          <cell r="P7360">
            <v>192.51300000000001</v>
          </cell>
          <cell r="Q7360">
            <v>257.51499999999999</v>
          </cell>
          <cell r="R7360">
            <v>257.51499999999999</v>
          </cell>
        </row>
        <row r="7361">
          <cell r="A7361" t="str">
            <v xml:space="preserve">МЖК </v>
          </cell>
          <cell r="B7361" t="str">
            <v xml:space="preserve">Суворова 74 ОФИС"Страховой гарант" </v>
          </cell>
          <cell r="C7361" t="str">
            <v xml:space="preserve">Прочие </v>
          </cell>
          <cell r="D7361">
            <v>122.4</v>
          </cell>
          <cell r="E7361">
            <v>0</v>
          </cell>
          <cell r="F7361">
            <v>547.97</v>
          </cell>
          <cell r="G7361">
            <v>0.34</v>
          </cell>
          <cell r="H7361">
            <v>1.19</v>
          </cell>
          <cell r="I7361">
            <v>4.5999999999999996</v>
          </cell>
          <cell r="J7361" t="str">
            <v xml:space="preserve"> </v>
          </cell>
          <cell r="K7361">
            <v>167</v>
          </cell>
          <cell r="L7361">
            <v>8.5599999999999999E-3</v>
          </cell>
          <cell r="M7361">
            <v>-19</v>
          </cell>
          <cell r="N7361">
            <v>18</v>
          </cell>
          <cell r="O7361">
            <v>1</v>
          </cell>
          <cell r="P7361">
            <v>12.497999999999999</v>
          </cell>
          <cell r="Q7361">
            <v>0</v>
          </cell>
          <cell r="R7361">
            <v>12.497999999999999</v>
          </cell>
        </row>
        <row r="7362">
          <cell r="A7362" t="str">
            <v xml:space="preserve">МЖК </v>
          </cell>
          <cell r="B7362" t="str">
            <v xml:space="preserve">Суворова 74 ОФИС"ЮПС" </v>
          </cell>
          <cell r="C7362" t="str">
            <v xml:space="preserve">Прочие </v>
          </cell>
          <cell r="D7362">
            <v>94.56</v>
          </cell>
          <cell r="E7362">
            <v>0</v>
          </cell>
          <cell r="F7362">
            <v>422.7</v>
          </cell>
          <cell r="G7362">
            <v>0.32</v>
          </cell>
          <cell r="H7362">
            <v>1.19</v>
          </cell>
          <cell r="I7362">
            <v>4.5999999999999996</v>
          </cell>
          <cell r="J7362" t="str">
            <v xml:space="preserve"> </v>
          </cell>
          <cell r="K7362">
            <v>167</v>
          </cell>
          <cell r="L7362">
            <v>6.3500000000000006E-3</v>
          </cell>
          <cell r="M7362">
            <v>-19</v>
          </cell>
          <cell r="N7362">
            <v>18</v>
          </cell>
          <cell r="O7362">
            <v>1</v>
          </cell>
          <cell r="P7362">
            <v>9.27</v>
          </cell>
          <cell r="Q7362">
            <v>0</v>
          </cell>
          <cell r="R7362">
            <v>9.27</v>
          </cell>
        </row>
        <row r="7363">
          <cell r="A7363" t="str">
            <v xml:space="preserve">МЖК </v>
          </cell>
          <cell r="B7363" t="str">
            <v xml:space="preserve">Щорса 12 НЕЖ ПОМ </v>
          </cell>
          <cell r="C7363" t="str">
            <v xml:space="preserve">Прочие </v>
          </cell>
          <cell r="D7363">
            <v>56.48</v>
          </cell>
          <cell r="E7363">
            <v>0</v>
          </cell>
          <cell r="F7363">
            <v>254.18</v>
          </cell>
          <cell r="G7363">
            <v>0.43</v>
          </cell>
          <cell r="H7363">
            <v>1.19</v>
          </cell>
          <cell r="I7363">
            <v>4.5999999999999996</v>
          </cell>
          <cell r="J7363" t="str">
            <v xml:space="preserve"> </v>
          </cell>
          <cell r="K7363">
            <v>167</v>
          </cell>
          <cell r="L7363">
            <v>5.0700000000000007E-3</v>
          </cell>
          <cell r="M7363">
            <v>-19</v>
          </cell>
          <cell r="N7363">
            <v>18</v>
          </cell>
          <cell r="O7363">
            <v>1</v>
          </cell>
          <cell r="P7363">
            <v>7.4009999999999998</v>
          </cell>
          <cell r="Q7363">
            <v>0</v>
          </cell>
          <cell r="R7363">
            <v>7.4009999999999998</v>
          </cell>
        </row>
        <row r="7364">
          <cell r="A7364" t="str">
            <v xml:space="preserve">МЖК </v>
          </cell>
          <cell r="B7364" t="str">
            <v xml:space="preserve">Радио 3 ЦЕХ СВЯЗИ </v>
          </cell>
          <cell r="C7364" t="str">
            <v xml:space="preserve">Бюджет </v>
          </cell>
          <cell r="D7364">
            <v>69.180000000000007</v>
          </cell>
          <cell r="E7364">
            <v>0</v>
          </cell>
          <cell r="F7364">
            <v>311.29000000000002</v>
          </cell>
          <cell r="G7364">
            <v>0.5</v>
          </cell>
          <cell r="H7364">
            <v>1.19</v>
          </cell>
          <cell r="I7364">
            <v>4.5999999999999996</v>
          </cell>
          <cell r="J7364" t="str">
            <v xml:space="preserve"> </v>
          </cell>
          <cell r="K7364">
            <v>167</v>
          </cell>
          <cell r="L7364">
            <v>7.2200000000000007E-3</v>
          </cell>
          <cell r="M7364">
            <v>-19</v>
          </cell>
          <cell r="N7364">
            <v>18</v>
          </cell>
          <cell r="O7364">
            <v>1</v>
          </cell>
          <cell r="P7364">
            <v>10.541</v>
          </cell>
          <cell r="Q7364">
            <v>0</v>
          </cell>
          <cell r="R7364">
            <v>10.541</v>
          </cell>
        </row>
        <row r="7365">
          <cell r="A7365" t="str">
            <v xml:space="preserve">МЖК </v>
          </cell>
          <cell r="B7365" t="str">
            <v xml:space="preserve">Радио 3/А  ИНЖ ТЕХ КОРПУС </v>
          </cell>
          <cell r="C7365" t="str">
            <v xml:space="preserve">Бюджет </v>
          </cell>
          <cell r="D7365">
            <v>347.8</v>
          </cell>
          <cell r="E7365">
            <v>0</v>
          </cell>
          <cell r="F7365">
            <v>1565.1</v>
          </cell>
          <cell r="G7365">
            <v>0.5</v>
          </cell>
          <cell r="H7365">
            <v>1.19</v>
          </cell>
          <cell r="I7365">
            <v>4.5999999999999996</v>
          </cell>
          <cell r="J7365" t="str">
            <v xml:space="preserve"> </v>
          </cell>
          <cell r="K7365">
            <v>167</v>
          </cell>
          <cell r="L7365">
            <v>3.6299999999999999E-2</v>
          </cell>
          <cell r="M7365">
            <v>-19</v>
          </cell>
          <cell r="N7365">
            <v>18</v>
          </cell>
          <cell r="O7365">
            <v>1</v>
          </cell>
          <cell r="P7365">
            <v>52.997</v>
          </cell>
          <cell r="Q7365">
            <v>0</v>
          </cell>
          <cell r="R7365">
            <v>52.997</v>
          </cell>
        </row>
        <row r="7366">
          <cell r="A7366" t="str">
            <v xml:space="preserve">МЖК </v>
          </cell>
          <cell r="B7366" t="str">
            <v xml:space="preserve">Радио 3/А ПРОХОДНАЯ </v>
          </cell>
          <cell r="C7366" t="str">
            <v xml:space="preserve">Бюджет </v>
          </cell>
          <cell r="D7366">
            <v>33.25</v>
          </cell>
          <cell r="E7366">
            <v>0</v>
          </cell>
          <cell r="F7366">
            <v>149.61000000000001</v>
          </cell>
          <cell r="G7366">
            <v>0.5</v>
          </cell>
          <cell r="H7366">
            <v>1.19</v>
          </cell>
          <cell r="I7366">
            <v>4.5999999999999996</v>
          </cell>
          <cell r="J7366" t="str">
            <v xml:space="preserve"> </v>
          </cell>
          <cell r="K7366">
            <v>167</v>
          </cell>
          <cell r="L7366">
            <v>3.4700000000000004E-3</v>
          </cell>
          <cell r="M7366">
            <v>-19</v>
          </cell>
          <cell r="N7366">
            <v>18</v>
          </cell>
          <cell r="O7366">
            <v>1</v>
          </cell>
          <cell r="P7366">
            <v>5.0659999999999998</v>
          </cell>
          <cell r="Q7366">
            <v>0</v>
          </cell>
          <cell r="R7366">
            <v>5.0659999999999998</v>
          </cell>
        </row>
        <row r="7367">
          <cell r="A7367" t="str">
            <v xml:space="preserve">МЖК </v>
          </cell>
          <cell r="B7367" t="str">
            <v xml:space="preserve">Радио 3/А СКЛАДЫ </v>
          </cell>
          <cell r="C7367" t="str">
            <v xml:space="preserve">Бюджет </v>
          </cell>
          <cell r="D7367">
            <v>156.75</v>
          </cell>
          <cell r="E7367">
            <v>0</v>
          </cell>
          <cell r="F7367">
            <v>705.37</v>
          </cell>
          <cell r="G7367">
            <v>0.5</v>
          </cell>
          <cell r="H7367">
            <v>1.19</v>
          </cell>
          <cell r="I7367">
            <v>4.5999999999999996</v>
          </cell>
          <cell r="J7367" t="str">
            <v xml:space="preserve"> </v>
          </cell>
          <cell r="K7367">
            <v>167</v>
          </cell>
          <cell r="L7367">
            <v>1.6360000000000003E-2</v>
          </cell>
          <cell r="M7367">
            <v>-19</v>
          </cell>
          <cell r="N7367">
            <v>18</v>
          </cell>
          <cell r="O7367">
            <v>1</v>
          </cell>
          <cell r="P7367">
            <v>23.885000000000002</v>
          </cell>
          <cell r="Q7367">
            <v>0</v>
          </cell>
          <cell r="R7367">
            <v>23.885000000000002</v>
          </cell>
        </row>
        <row r="7368">
          <cell r="A7368" t="str">
            <v xml:space="preserve">МЖК </v>
          </cell>
          <cell r="B7368" t="str">
            <v xml:space="preserve">Радио 3А ЗД АПС.ГАРАЖ </v>
          </cell>
          <cell r="C7368" t="str">
            <v xml:space="preserve">Бюджет </v>
          </cell>
          <cell r="D7368">
            <v>501.04</v>
          </cell>
          <cell r="E7368">
            <v>0</v>
          </cell>
          <cell r="F7368">
            <v>2254.66</v>
          </cell>
          <cell r="G7368">
            <v>0.60000000000000009</v>
          </cell>
          <cell r="H7368">
            <v>1.19</v>
          </cell>
          <cell r="I7368">
            <v>4.5999999999999996</v>
          </cell>
          <cell r="J7368" t="str">
            <v xml:space="preserve"> </v>
          </cell>
          <cell r="K7368">
            <v>167</v>
          </cell>
          <cell r="L7368">
            <v>5.9360000000000003E-2</v>
          </cell>
          <cell r="M7368">
            <v>-19</v>
          </cell>
          <cell r="N7368">
            <v>16</v>
          </cell>
          <cell r="O7368">
            <v>1</v>
          </cell>
          <cell r="P7368">
            <v>78.021000000000001</v>
          </cell>
          <cell r="Q7368">
            <v>0</v>
          </cell>
          <cell r="R7368">
            <v>78.021000000000001</v>
          </cell>
        </row>
        <row r="7369">
          <cell r="A7369" t="str">
            <v xml:space="preserve">МЖК </v>
          </cell>
          <cell r="B7369" t="str">
            <v xml:space="preserve">Радио 3А ЗДАНИЕ УКВ </v>
          </cell>
          <cell r="C7369" t="str">
            <v xml:space="preserve">Бюджет </v>
          </cell>
          <cell r="D7369">
            <v>1567.53</v>
          </cell>
          <cell r="E7369">
            <v>0</v>
          </cell>
          <cell r="F7369">
            <v>7053.89</v>
          </cell>
          <cell r="G7369">
            <v>0.38</v>
          </cell>
          <cell r="H7369">
            <v>1.19</v>
          </cell>
          <cell r="I7369">
            <v>4.5999999999999996</v>
          </cell>
          <cell r="J7369" t="str">
            <v xml:space="preserve"> </v>
          </cell>
          <cell r="K7369">
            <v>167</v>
          </cell>
          <cell r="L7369">
            <v>0.12433899999999999</v>
          </cell>
          <cell r="M7369">
            <v>-19</v>
          </cell>
          <cell r="N7369">
            <v>18</v>
          </cell>
          <cell r="O7369">
            <v>1</v>
          </cell>
          <cell r="P7369">
            <v>181.53200000000001</v>
          </cell>
          <cell r="Q7369">
            <v>0</v>
          </cell>
          <cell r="R7369">
            <v>181.53200000000001</v>
          </cell>
        </row>
        <row r="7370">
          <cell r="A7370" t="str">
            <v xml:space="preserve">МЖК </v>
          </cell>
          <cell r="B7370" t="str">
            <v xml:space="preserve">Радио 3А СКЛАД N2 </v>
          </cell>
          <cell r="C7370" t="str">
            <v xml:space="preserve">Бюджет </v>
          </cell>
          <cell r="D7370">
            <v>237.14</v>
          </cell>
          <cell r="E7370">
            <v>0</v>
          </cell>
          <cell r="F7370">
            <v>1067.1099999999999</v>
          </cell>
          <cell r="G7370">
            <v>0.8</v>
          </cell>
          <cell r="H7370">
            <v>1.19</v>
          </cell>
          <cell r="I7370">
            <v>4.5999999999999996</v>
          </cell>
          <cell r="J7370" t="str">
            <v xml:space="preserve"> </v>
          </cell>
          <cell r="K7370">
            <v>167</v>
          </cell>
          <cell r="L7370">
            <v>3.9600000000000003E-2</v>
          </cell>
          <cell r="M7370">
            <v>-19</v>
          </cell>
          <cell r="N7370">
            <v>18</v>
          </cell>
          <cell r="O7370">
            <v>1</v>
          </cell>
          <cell r="P7370">
            <v>57.816000000000003</v>
          </cell>
          <cell r="Q7370">
            <v>0</v>
          </cell>
          <cell r="R7370">
            <v>57.816000000000003</v>
          </cell>
        </row>
        <row r="7371">
          <cell r="A7371" t="str">
            <v xml:space="preserve">МЖК </v>
          </cell>
          <cell r="B7371" t="str">
            <v xml:space="preserve">Радио 3А ХОЗ БЛОК </v>
          </cell>
          <cell r="C7371" t="str">
            <v xml:space="preserve">Бюджет </v>
          </cell>
          <cell r="D7371">
            <v>81.03</v>
          </cell>
          <cell r="E7371">
            <v>0</v>
          </cell>
          <cell r="F7371">
            <v>364.63</v>
          </cell>
          <cell r="G7371">
            <v>0.60000000000000009</v>
          </cell>
          <cell r="H7371">
            <v>1.19</v>
          </cell>
          <cell r="I7371">
            <v>4.5999999999999996</v>
          </cell>
          <cell r="J7371" t="str">
            <v xml:space="preserve"> </v>
          </cell>
          <cell r="K7371">
            <v>167</v>
          </cell>
          <cell r="L7371">
            <v>9.6000000000000009E-3</v>
          </cell>
          <cell r="M7371">
            <v>-19</v>
          </cell>
          <cell r="N7371">
            <v>16</v>
          </cell>
          <cell r="O7371">
            <v>1</v>
          </cell>
          <cell r="P7371">
            <v>12.616</v>
          </cell>
          <cell r="Q7371">
            <v>0</v>
          </cell>
          <cell r="R7371">
            <v>12.616</v>
          </cell>
        </row>
        <row r="7372">
          <cell r="A7372" t="str">
            <v xml:space="preserve">МЖК </v>
          </cell>
          <cell r="B7372" t="str">
            <v xml:space="preserve">Радио 3а ДИЗЕЛЬНАЯ </v>
          </cell>
          <cell r="C7372" t="str">
            <v xml:space="preserve">Бюджет </v>
          </cell>
          <cell r="D7372">
            <v>249.79</v>
          </cell>
          <cell r="E7372">
            <v>0</v>
          </cell>
          <cell r="F7372">
            <v>999.18</v>
          </cell>
          <cell r="G7372">
            <v>0.43</v>
          </cell>
          <cell r="H7372">
            <v>1.19</v>
          </cell>
          <cell r="I7372">
            <v>4.5999999999999996</v>
          </cell>
          <cell r="J7372" t="str">
            <v xml:space="preserve"> </v>
          </cell>
          <cell r="K7372">
            <v>167</v>
          </cell>
          <cell r="L7372">
            <v>1.9930000000000003E-2</v>
          </cell>
          <cell r="M7372">
            <v>-19</v>
          </cell>
          <cell r="N7372">
            <v>18</v>
          </cell>
          <cell r="O7372">
            <v>1</v>
          </cell>
          <cell r="P7372">
            <v>29.097999999999999</v>
          </cell>
          <cell r="Q7372">
            <v>0</v>
          </cell>
          <cell r="R7372">
            <v>29.097999999999999</v>
          </cell>
        </row>
        <row r="7373">
          <cell r="A7373" t="str">
            <v xml:space="preserve">МЖК </v>
          </cell>
          <cell r="B7373" t="str">
            <v xml:space="preserve">Радио 3а ЗД РРС </v>
          </cell>
          <cell r="C7373" t="str">
            <v xml:space="preserve">Бюджет </v>
          </cell>
          <cell r="D7373">
            <v>245.28</v>
          </cell>
          <cell r="E7373">
            <v>0</v>
          </cell>
          <cell r="F7373">
            <v>981.13</v>
          </cell>
          <cell r="G7373">
            <v>0.43</v>
          </cell>
          <cell r="H7373">
            <v>1.19</v>
          </cell>
          <cell r="I7373">
            <v>4.5999999999999996</v>
          </cell>
          <cell r="J7373" t="str">
            <v xml:space="preserve"> </v>
          </cell>
          <cell r="K7373">
            <v>167</v>
          </cell>
          <cell r="L7373">
            <v>1.9570000000000001E-2</v>
          </cell>
          <cell r="M7373">
            <v>-19</v>
          </cell>
          <cell r="N7373">
            <v>18</v>
          </cell>
          <cell r="O7373">
            <v>1</v>
          </cell>
          <cell r="P7373">
            <v>28.571999999999999</v>
          </cell>
          <cell r="Q7373">
            <v>0</v>
          </cell>
          <cell r="R7373">
            <v>28.571999999999999</v>
          </cell>
        </row>
        <row r="7374">
          <cell r="A7374" t="str">
            <v xml:space="preserve">МЖК </v>
          </cell>
          <cell r="B7374" t="str">
            <v xml:space="preserve">Карасунская 155/гараж/ </v>
          </cell>
          <cell r="C7374" t="str">
            <v xml:space="preserve">ИТП Бюджет </v>
          </cell>
          <cell r="D7374">
            <v>116.31</v>
          </cell>
          <cell r="E7374">
            <v>0</v>
          </cell>
          <cell r="F7374">
            <v>523.4</v>
          </cell>
          <cell r="G7374">
            <v>0</v>
          </cell>
          <cell r="H7374">
            <v>0</v>
          </cell>
          <cell r="I7374">
            <v>4.5999999999999996</v>
          </cell>
          <cell r="J7374" t="str">
            <v xml:space="preserve"> </v>
          </cell>
          <cell r="K7374">
            <v>167</v>
          </cell>
          <cell r="L7374">
            <v>1.0780000000000001E-2</v>
          </cell>
          <cell r="M7374">
            <v>-19</v>
          </cell>
          <cell r="N7374">
            <v>16</v>
          </cell>
          <cell r="O7374">
            <v>1</v>
          </cell>
          <cell r="P7374">
            <v>14.17</v>
          </cell>
          <cell r="Q7374">
            <v>0</v>
          </cell>
          <cell r="R7374">
            <v>14.17</v>
          </cell>
        </row>
        <row r="7375">
          <cell r="A7375" t="str">
            <v xml:space="preserve">МЖК </v>
          </cell>
          <cell r="B7375" t="str">
            <v xml:space="preserve">Карасунская 155/казнач/ </v>
          </cell>
          <cell r="C7375" t="str">
            <v xml:space="preserve">ИТП Бюджет </v>
          </cell>
          <cell r="D7375">
            <v>6055</v>
          </cell>
          <cell r="E7375">
            <v>22251</v>
          </cell>
          <cell r="F7375">
            <v>22251.4</v>
          </cell>
          <cell r="G7375">
            <v>0</v>
          </cell>
          <cell r="H7375">
            <v>0</v>
          </cell>
          <cell r="I7375">
            <v>4.5999999999999996</v>
          </cell>
          <cell r="J7375" t="str">
            <v xml:space="preserve"> </v>
          </cell>
          <cell r="K7375">
            <v>167</v>
          </cell>
          <cell r="L7375">
            <v>0.19433</v>
          </cell>
          <cell r="M7375">
            <v>-19</v>
          </cell>
          <cell r="N7375">
            <v>18</v>
          </cell>
          <cell r="O7375">
            <v>1</v>
          </cell>
          <cell r="P7375">
            <v>283.71800000000002</v>
          </cell>
          <cell r="Q7375">
            <v>0</v>
          </cell>
          <cell r="R7375">
            <v>283.71800000000002</v>
          </cell>
        </row>
        <row r="7376">
          <cell r="A7376" t="str">
            <v xml:space="preserve">МЖК </v>
          </cell>
          <cell r="B7376" t="str">
            <v xml:space="preserve">Короленко,2/1 ад.произ.корп. </v>
          </cell>
          <cell r="C7376" t="str">
            <v xml:space="preserve">ИТП Бюджет </v>
          </cell>
          <cell r="D7376">
            <v>3495</v>
          </cell>
          <cell r="E7376">
            <v>9829</v>
          </cell>
          <cell r="F7376">
            <v>2579.42</v>
          </cell>
          <cell r="G7376">
            <v>0.43</v>
          </cell>
          <cell r="H7376">
            <v>1.19</v>
          </cell>
          <cell r="I7376">
            <v>4.5999999999999996</v>
          </cell>
          <cell r="J7376" t="str">
            <v xml:space="preserve"> </v>
          </cell>
          <cell r="K7376">
            <v>167</v>
          </cell>
          <cell r="L7376">
            <v>5.1450000000000003E-2</v>
          </cell>
          <cell r="M7376">
            <v>-19</v>
          </cell>
          <cell r="N7376">
            <v>18</v>
          </cell>
          <cell r="O7376">
            <v>1</v>
          </cell>
          <cell r="P7376">
            <v>75.116</v>
          </cell>
          <cell r="Q7376">
            <v>0</v>
          </cell>
          <cell r="R7376">
            <v>75.116</v>
          </cell>
        </row>
        <row r="7377">
          <cell r="A7377" t="str">
            <v xml:space="preserve">МЖК </v>
          </cell>
          <cell r="B7377" t="str">
            <v xml:space="preserve">1Й Короленко пр 4 кв.1 Махтань Н.В. </v>
          </cell>
          <cell r="C7377" t="str">
            <v xml:space="preserve">Население </v>
          </cell>
          <cell r="D7377">
            <v>75.2</v>
          </cell>
          <cell r="E7377">
            <v>0</v>
          </cell>
          <cell r="F7377">
            <v>298.45</v>
          </cell>
          <cell r="G7377">
            <v>0.57000000000000006</v>
          </cell>
          <cell r="H7377">
            <v>1.19</v>
          </cell>
          <cell r="I7377">
            <v>4.5999999999999996</v>
          </cell>
          <cell r="J7377" t="str">
            <v xml:space="preserve">1 </v>
          </cell>
          <cell r="K7377">
            <v>167</v>
          </cell>
          <cell r="L7377">
            <v>7.5550000000000001E-3</v>
          </cell>
          <cell r="M7377">
            <v>-19</v>
          </cell>
          <cell r="N7377">
            <v>18</v>
          </cell>
          <cell r="O7377">
            <v>1</v>
          </cell>
          <cell r="P7377">
            <v>11.031000000000001</v>
          </cell>
          <cell r="Q7377">
            <v>9.9779999999999998</v>
          </cell>
          <cell r="R7377">
            <v>9.9779999999999998</v>
          </cell>
        </row>
        <row r="7378">
          <cell r="A7378" t="str">
            <v xml:space="preserve">МЖК </v>
          </cell>
          <cell r="B7378" t="str">
            <v xml:space="preserve">1Й Короленко пр 4 кв.3 Буренкова Е.А </v>
          </cell>
          <cell r="C7378" t="str">
            <v xml:space="preserve">Население </v>
          </cell>
          <cell r="D7378">
            <v>37.299999999999997</v>
          </cell>
          <cell r="E7378">
            <v>0</v>
          </cell>
          <cell r="F7378">
            <v>138.74</v>
          </cell>
          <cell r="G7378">
            <v>0.57000000000000006</v>
          </cell>
          <cell r="H7378">
            <v>1.19</v>
          </cell>
          <cell r="I7378">
            <v>4.5999999999999996</v>
          </cell>
          <cell r="J7378" t="str">
            <v xml:space="preserve">1 </v>
          </cell>
          <cell r="K7378">
            <v>167</v>
          </cell>
          <cell r="L7378">
            <v>3.5119999999999999E-3</v>
          </cell>
          <cell r="M7378">
            <v>-19</v>
          </cell>
          <cell r="N7378">
            <v>18</v>
          </cell>
          <cell r="O7378">
            <v>1</v>
          </cell>
          <cell r="P7378">
            <v>5.1280000000000001</v>
          </cell>
          <cell r="Q7378">
            <v>4.9470000000000001</v>
          </cell>
          <cell r="R7378">
            <v>4.9470000000000001</v>
          </cell>
        </row>
        <row r="7379">
          <cell r="A7379" t="str">
            <v xml:space="preserve">МЖК </v>
          </cell>
          <cell r="B7379" t="str">
            <v xml:space="preserve">1Й Короленко пр,4 кв.2 Кошевая С.А </v>
          </cell>
          <cell r="C7379" t="str">
            <v xml:space="preserve">Население </v>
          </cell>
          <cell r="D7379">
            <v>74.900000000000006</v>
          </cell>
          <cell r="E7379">
            <v>0</v>
          </cell>
          <cell r="F7379">
            <v>301.02</v>
          </cell>
          <cell r="G7379">
            <v>0.57000000000000006</v>
          </cell>
          <cell r="H7379">
            <v>1.19</v>
          </cell>
          <cell r="I7379">
            <v>4.5999999999999996</v>
          </cell>
          <cell r="J7379" t="str">
            <v xml:space="preserve">1 </v>
          </cell>
          <cell r="K7379">
            <v>167</v>
          </cell>
          <cell r="L7379">
            <v>7.6200000000000009E-3</v>
          </cell>
          <cell r="M7379">
            <v>-19</v>
          </cell>
          <cell r="N7379">
            <v>18</v>
          </cell>
          <cell r="O7379">
            <v>1</v>
          </cell>
          <cell r="P7379">
            <v>11.125</v>
          </cell>
          <cell r="Q7379">
            <v>9.9390000000000001</v>
          </cell>
          <cell r="R7379">
            <v>9.9390000000000001</v>
          </cell>
        </row>
        <row r="7380">
          <cell r="A7380" t="str">
            <v xml:space="preserve">МЖК </v>
          </cell>
          <cell r="B7380" t="str">
            <v xml:space="preserve">Радио 3/а радиодом </v>
          </cell>
          <cell r="C7380" t="str">
            <v xml:space="preserve">Бюджет </v>
          </cell>
          <cell r="D7380">
            <v>3039.35</v>
          </cell>
          <cell r="E7380">
            <v>0</v>
          </cell>
          <cell r="F7380">
            <v>13677.08</v>
          </cell>
          <cell r="G7380">
            <v>0.32</v>
          </cell>
          <cell r="H7380">
            <v>1.19</v>
          </cell>
          <cell r="I7380">
            <v>4.5999999999999996</v>
          </cell>
          <cell r="J7380" t="str">
            <v xml:space="preserve"> </v>
          </cell>
          <cell r="K7380">
            <v>167</v>
          </cell>
          <cell r="L7380">
            <v>0.20302000000000001</v>
          </cell>
          <cell r="M7380">
            <v>-19</v>
          </cell>
          <cell r="N7380">
            <v>18</v>
          </cell>
          <cell r="O7380">
            <v>1</v>
          </cell>
          <cell r="P7380">
            <v>296.40699999999998</v>
          </cell>
          <cell r="Q7380">
            <v>0</v>
          </cell>
          <cell r="R7380">
            <v>296.40699999999998</v>
          </cell>
        </row>
        <row r="7381">
          <cell r="A7381" t="str">
            <v xml:space="preserve">МЖК </v>
          </cell>
          <cell r="B7381" t="str">
            <v xml:space="preserve">Радио 3а БОМБОУБЕЖ. </v>
          </cell>
          <cell r="C7381" t="str">
            <v xml:space="preserve">Бюджет </v>
          </cell>
          <cell r="D7381">
            <v>116.31</v>
          </cell>
          <cell r="E7381">
            <v>0</v>
          </cell>
          <cell r="F7381">
            <v>523.4</v>
          </cell>
          <cell r="G7381">
            <v>0.43</v>
          </cell>
          <cell r="H7381">
            <v>1.19</v>
          </cell>
          <cell r="I7381">
            <v>4.5999999999999996</v>
          </cell>
          <cell r="J7381" t="str">
            <v xml:space="preserve"> </v>
          </cell>
          <cell r="K7381">
            <v>167</v>
          </cell>
          <cell r="L7381">
            <v>1.0440000000000001E-2</v>
          </cell>
          <cell r="M7381">
            <v>-19</v>
          </cell>
          <cell r="N7381">
            <v>18</v>
          </cell>
          <cell r="O7381">
            <v>1</v>
          </cell>
          <cell r="P7381">
            <v>15.242000000000001</v>
          </cell>
          <cell r="Q7381">
            <v>0</v>
          </cell>
          <cell r="R7381">
            <v>15.242000000000001</v>
          </cell>
        </row>
        <row r="7382">
          <cell r="A7382" t="str">
            <v xml:space="preserve">МЖК </v>
          </cell>
          <cell r="B7382" t="str">
            <v xml:space="preserve">Радио 3а ГАРАЖ-КОТЕЛЬН. </v>
          </cell>
          <cell r="C7382" t="str">
            <v xml:space="preserve">Бюджет </v>
          </cell>
          <cell r="D7382">
            <v>607.55999999999995</v>
          </cell>
          <cell r="E7382">
            <v>0</v>
          </cell>
          <cell r="F7382">
            <v>2734</v>
          </cell>
          <cell r="G7382">
            <v>0.60000000000000009</v>
          </cell>
          <cell r="H7382">
            <v>1.19</v>
          </cell>
          <cell r="I7382">
            <v>4.5999999999999996</v>
          </cell>
          <cell r="J7382" t="str">
            <v xml:space="preserve"> </v>
          </cell>
          <cell r="K7382">
            <v>167</v>
          </cell>
          <cell r="L7382">
            <v>7.1980000000000002E-2</v>
          </cell>
          <cell r="M7382">
            <v>-19</v>
          </cell>
          <cell r="N7382">
            <v>16</v>
          </cell>
          <cell r="O7382">
            <v>1</v>
          </cell>
          <cell r="P7382">
            <v>94.608999999999995</v>
          </cell>
          <cell r="Q7382">
            <v>0</v>
          </cell>
          <cell r="R7382">
            <v>94.608999999999995</v>
          </cell>
        </row>
        <row r="7383">
          <cell r="A7383" t="str">
            <v xml:space="preserve">МЖК </v>
          </cell>
          <cell r="B7383" t="str">
            <v xml:space="preserve">Радио 3а ГАРАЖ.Л/"И" </v>
          </cell>
          <cell r="C7383" t="str">
            <v xml:space="preserve">Бюджет </v>
          </cell>
          <cell r="D7383">
            <v>171.1</v>
          </cell>
          <cell r="E7383">
            <v>0</v>
          </cell>
          <cell r="F7383">
            <v>769.97</v>
          </cell>
          <cell r="G7383">
            <v>0.7</v>
          </cell>
          <cell r="H7383">
            <v>1.19</v>
          </cell>
          <cell r="I7383">
            <v>4.5999999999999996</v>
          </cell>
          <cell r="J7383" t="str">
            <v xml:space="preserve"> </v>
          </cell>
          <cell r="K7383">
            <v>167</v>
          </cell>
          <cell r="L7383">
            <v>2.3650000000000001E-2</v>
          </cell>
          <cell r="M7383">
            <v>-19</v>
          </cell>
          <cell r="N7383">
            <v>16</v>
          </cell>
          <cell r="O7383">
            <v>1</v>
          </cell>
          <cell r="P7383">
            <v>31.085000000000001</v>
          </cell>
          <cell r="Q7383">
            <v>0</v>
          </cell>
          <cell r="R7383">
            <v>31.085000000000001</v>
          </cell>
        </row>
        <row r="7384">
          <cell r="A7384" t="str">
            <v xml:space="preserve">МЖК </v>
          </cell>
          <cell r="B7384" t="str">
            <v xml:space="preserve">Радио 3а НАСОСНАЯ </v>
          </cell>
          <cell r="C7384" t="str">
            <v xml:space="preserve">Бюджет </v>
          </cell>
          <cell r="D7384">
            <v>26.22</v>
          </cell>
          <cell r="E7384">
            <v>0</v>
          </cell>
          <cell r="F7384">
            <v>117.97</v>
          </cell>
          <cell r="G7384">
            <v>0.7</v>
          </cell>
          <cell r="H7384">
            <v>1.19</v>
          </cell>
          <cell r="I7384">
            <v>4.5999999999999996</v>
          </cell>
          <cell r="J7384" t="str">
            <v xml:space="preserve"> </v>
          </cell>
          <cell r="K7384">
            <v>167</v>
          </cell>
          <cell r="L7384">
            <v>3.5200000000000001E-3</v>
          </cell>
          <cell r="M7384">
            <v>-19</v>
          </cell>
          <cell r="N7384">
            <v>15</v>
          </cell>
          <cell r="O7384">
            <v>1</v>
          </cell>
          <cell r="P7384">
            <v>4.3490000000000002</v>
          </cell>
          <cell r="Q7384">
            <v>0</v>
          </cell>
          <cell r="R7384">
            <v>4.3490000000000002</v>
          </cell>
        </row>
        <row r="7385">
          <cell r="A7385" t="str">
            <v xml:space="preserve">МЖК </v>
          </cell>
          <cell r="B7385" t="str">
            <v xml:space="preserve">Радио 3а ФИЛЬМОХРАН. </v>
          </cell>
          <cell r="C7385" t="str">
            <v xml:space="preserve">Бюджет </v>
          </cell>
          <cell r="D7385">
            <v>123.57</v>
          </cell>
          <cell r="E7385">
            <v>0</v>
          </cell>
          <cell r="F7385">
            <v>556.07000000000005</v>
          </cell>
          <cell r="G7385">
            <v>0.8</v>
          </cell>
          <cell r="H7385">
            <v>1.19</v>
          </cell>
          <cell r="I7385">
            <v>4.5999999999999996</v>
          </cell>
          <cell r="J7385" t="str">
            <v xml:space="preserve"> </v>
          </cell>
          <cell r="K7385">
            <v>167</v>
          </cell>
          <cell r="L7385">
            <v>1.9520000000000003E-2</v>
          </cell>
          <cell r="M7385">
            <v>-19</v>
          </cell>
          <cell r="N7385">
            <v>16</v>
          </cell>
          <cell r="O7385">
            <v>1</v>
          </cell>
          <cell r="P7385">
            <v>25.657</v>
          </cell>
          <cell r="Q7385">
            <v>0</v>
          </cell>
          <cell r="R7385">
            <v>25.657</v>
          </cell>
        </row>
        <row r="7386">
          <cell r="A7386" t="str">
            <v xml:space="preserve">МЖК </v>
          </cell>
          <cell r="B7386" t="str">
            <v xml:space="preserve">Радио 3а аппарат-студ.компл. </v>
          </cell>
          <cell r="C7386" t="str">
            <v xml:space="preserve">Бюджет </v>
          </cell>
          <cell r="D7386">
            <v>2840.51</v>
          </cell>
          <cell r="E7386">
            <v>0</v>
          </cell>
          <cell r="F7386">
            <v>12782.28</v>
          </cell>
          <cell r="G7386">
            <v>0.43</v>
          </cell>
          <cell r="H7386">
            <v>1.19</v>
          </cell>
          <cell r="I7386">
            <v>4.5999999999999996</v>
          </cell>
          <cell r="J7386" t="str">
            <v xml:space="preserve"> </v>
          </cell>
          <cell r="K7386">
            <v>167</v>
          </cell>
          <cell r="L7386">
            <v>0.25496000000000002</v>
          </cell>
          <cell r="M7386">
            <v>-19</v>
          </cell>
          <cell r="N7386">
            <v>18</v>
          </cell>
          <cell r="O7386">
            <v>1</v>
          </cell>
          <cell r="P7386">
            <v>372.23500000000001</v>
          </cell>
          <cell r="Q7386">
            <v>0</v>
          </cell>
          <cell r="R7386">
            <v>372.23500000000001</v>
          </cell>
        </row>
        <row r="7387">
          <cell r="A7387" t="str">
            <v xml:space="preserve">МЖК </v>
          </cell>
          <cell r="B7387" t="str">
            <v xml:space="preserve">Радио 3а гараж Л/3 </v>
          </cell>
          <cell r="C7387" t="str">
            <v xml:space="preserve">Бюджет </v>
          </cell>
          <cell r="D7387">
            <v>298.94</v>
          </cell>
          <cell r="E7387">
            <v>0</v>
          </cell>
          <cell r="F7387">
            <v>1345.24</v>
          </cell>
          <cell r="G7387">
            <v>0.7</v>
          </cell>
          <cell r="H7387">
            <v>1.19</v>
          </cell>
          <cell r="I7387">
            <v>4.5999999999999996</v>
          </cell>
          <cell r="J7387" t="str">
            <v xml:space="preserve"> </v>
          </cell>
          <cell r="K7387">
            <v>167</v>
          </cell>
          <cell r="L7387">
            <v>4.1320000000000003E-2</v>
          </cell>
          <cell r="M7387">
            <v>-19</v>
          </cell>
          <cell r="N7387">
            <v>16</v>
          </cell>
          <cell r="O7387">
            <v>1</v>
          </cell>
          <cell r="P7387">
            <v>54.31</v>
          </cell>
          <cell r="Q7387">
            <v>0</v>
          </cell>
          <cell r="R7387">
            <v>54.31</v>
          </cell>
        </row>
        <row r="7388">
          <cell r="A7388" t="str">
            <v xml:space="preserve">МЖК </v>
          </cell>
          <cell r="B7388" t="str">
            <v xml:space="preserve">Радио 3а проходная </v>
          </cell>
          <cell r="C7388" t="str">
            <v xml:space="preserve">Бюджет </v>
          </cell>
          <cell r="D7388">
            <v>30.98</v>
          </cell>
          <cell r="E7388">
            <v>0</v>
          </cell>
          <cell r="F7388">
            <v>139.41</v>
          </cell>
          <cell r="G7388">
            <v>0.30000000000000004</v>
          </cell>
          <cell r="H7388">
            <v>1.19</v>
          </cell>
          <cell r="I7388">
            <v>4.5999999999999996</v>
          </cell>
          <cell r="J7388" t="str">
            <v xml:space="preserve"> </v>
          </cell>
          <cell r="K7388">
            <v>167</v>
          </cell>
          <cell r="L7388">
            <v>1.9400000000000001E-3</v>
          </cell>
          <cell r="M7388">
            <v>-19</v>
          </cell>
          <cell r="N7388">
            <v>18</v>
          </cell>
          <cell r="O7388">
            <v>1</v>
          </cell>
          <cell r="P7388">
            <v>2.8330000000000002</v>
          </cell>
          <cell r="Q7388">
            <v>0</v>
          </cell>
          <cell r="R7388">
            <v>2.8330000000000002</v>
          </cell>
        </row>
        <row r="7389">
          <cell r="A7389" t="str">
            <v xml:space="preserve">МЖК </v>
          </cell>
          <cell r="B7389" t="str">
            <v xml:space="preserve">Радио 5 проходная КПП </v>
          </cell>
          <cell r="C7389" t="str">
            <v xml:space="preserve">Бюджет </v>
          </cell>
          <cell r="D7389">
            <v>13.5</v>
          </cell>
          <cell r="E7389">
            <v>53</v>
          </cell>
          <cell r="F7389">
            <v>53</v>
          </cell>
          <cell r="G7389">
            <v>0.79680000000000006</v>
          </cell>
          <cell r="H7389">
            <v>1.194</v>
          </cell>
          <cell r="I7389">
            <v>4.5999999999999996</v>
          </cell>
          <cell r="J7389" t="str">
            <v xml:space="preserve"> </v>
          </cell>
          <cell r="K7389">
            <v>167</v>
          </cell>
          <cell r="L7389">
            <v>1.9400000000000001E-3</v>
          </cell>
          <cell r="M7389">
            <v>-19</v>
          </cell>
          <cell r="N7389">
            <v>18</v>
          </cell>
          <cell r="O7389">
            <v>1</v>
          </cell>
          <cell r="P7389">
            <v>2.8330000000000002</v>
          </cell>
          <cell r="Q7389">
            <v>0</v>
          </cell>
          <cell r="R7389">
            <v>2.8330000000000002</v>
          </cell>
        </row>
        <row r="7390">
          <cell r="A7390" t="str">
            <v xml:space="preserve">МЖК </v>
          </cell>
          <cell r="B7390" t="str">
            <v xml:space="preserve">Тихорецкая 7 произ.пом. </v>
          </cell>
          <cell r="C7390" t="str">
            <v xml:space="preserve">Прочие </v>
          </cell>
          <cell r="D7390">
            <v>187</v>
          </cell>
          <cell r="E7390">
            <v>0</v>
          </cell>
          <cell r="F7390">
            <v>769</v>
          </cell>
          <cell r="G7390">
            <v>0.5</v>
          </cell>
          <cell r="H7390">
            <v>1.19</v>
          </cell>
          <cell r="I7390">
            <v>4.5999999999999996</v>
          </cell>
          <cell r="J7390" t="str">
            <v xml:space="preserve"> </v>
          </cell>
          <cell r="K7390">
            <v>167</v>
          </cell>
          <cell r="L7390">
            <v>1.6867999999999998E-2</v>
          </cell>
          <cell r="M7390">
            <v>-19</v>
          </cell>
          <cell r="N7390">
            <v>16</v>
          </cell>
          <cell r="O7390">
            <v>1</v>
          </cell>
          <cell r="P7390">
            <v>22.170999999999999</v>
          </cell>
          <cell r="Q7390">
            <v>0</v>
          </cell>
          <cell r="R7390">
            <v>22.170999999999999</v>
          </cell>
        </row>
        <row r="7391">
          <cell r="A7391" t="str">
            <v xml:space="preserve">МЖК </v>
          </cell>
          <cell r="B7391" t="str">
            <v xml:space="preserve">Шмидта 5 КВ 2 ЗАМОРИНА </v>
          </cell>
          <cell r="C7391" t="str">
            <v xml:space="preserve">Население </v>
          </cell>
          <cell r="D7391">
            <v>55.1</v>
          </cell>
          <cell r="E7391">
            <v>0</v>
          </cell>
          <cell r="F7391">
            <v>87.4</v>
          </cell>
          <cell r="G7391">
            <v>0.92</v>
          </cell>
          <cell r="H7391">
            <v>1.19</v>
          </cell>
          <cell r="I7391">
            <v>4.5999999999999996</v>
          </cell>
          <cell r="J7391" t="str">
            <v xml:space="preserve">1 </v>
          </cell>
          <cell r="K7391">
            <v>167</v>
          </cell>
          <cell r="L7391">
            <v>3.7300000000000002E-3</v>
          </cell>
          <cell r="M7391">
            <v>-19</v>
          </cell>
          <cell r="N7391">
            <v>18</v>
          </cell>
          <cell r="O7391">
            <v>1</v>
          </cell>
          <cell r="P7391">
            <v>5.4470000000000001</v>
          </cell>
          <cell r="Q7391">
            <v>7.3079999999999998</v>
          </cell>
          <cell r="R7391">
            <v>7.3079999999999998</v>
          </cell>
        </row>
        <row r="7392">
          <cell r="A7392" t="str">
            <v xml:space="preserve">МЖК </v>
          </cell>
          <cell r="B7392" t="str">
            <v xml:space="preserve">Шмидта 5 кв 1 НЕМКОВА </v>
          </cell>
          <cell r="C7392" t="str">
            <v xml:space="preserve">Население </v>
          </cell>
          <cell r="D7392">
            <v>61.7</v>
          </cell>
          <cell r="E7392">
            <v>0</v>
          </cell>
          <cell r="F7392">
            <v>103.57</v>
          </cell>
          <cell r="G7392">
            <v>0.92</v>
          </cell>
          <cell r="H7392">
            <v>1.19</v>
          </cell>
          <cell r="I7392">
            <v>4.5999999999999996</v>
          </cell>
          <cell r="J7392" t="str">
            <v xml:space="preserve">1 </v>
          </cell>
          <cell r="K7392">
            <v>167</v>
          </cell>
          <cell r="L7392">
            <v>4.4200000000000003E-3</v>
          </cell>
          <cell r="M7392">
            <v>-19</v>
          </cell>
          <cell r="N7392">
            <v>18</v>
          </cell>
          <cell r="O7392">
            <v>1</v>
          </cell>
          <cell r="P7392">
            <v>6.4509999999999996</v>
          </cell>
          <cell r="Q7392">
            <v>8.1869999999999994</v>
          </cell>
          <cell r="R7392">
            <v>8.1869999999999994</v>
          </cell>
        </row>
        <row r="7393">
          <cell r="A7393" t="str">
            <v xml:space="preserve">МЖК </v>
          </cell>
          <cell r="B7393" t="str">
            <v xml:space="preserve">Шмидта 5 кв 3 ЛАВРИК Н.А. </v>
          </cell>
          <cell r="C7393" t="str">
            <v xml:space="preserve">Население </v>
          </cell>
          <cell r="D7393">
            <v>27.9</v>
          </cell>
          <cell r="E7393">
            <v>0</v>
          </cell>
          <cell r="F7393">
            <v>51.08</v>
          </cell>
          <cell r="G7393">
            <v>0.92</v>
          </cell>
          <cell r="H7393">
            <v>1.19</v>
          </cell>
          <cell r="I7393">
            <v>4.5999999999999996</v>
          </cell>
          <cell r="J7393" t="str">
            <v xml:space="preserve">1 </v>
          </cell>
          <cell r="K7393">
            <v>167</v>
          </cell>
          <cell r="L7393">
            <v>2.1800000000000001E-3</v>
          </cell>
          <cell r="M7393">
            <v>-19</v>
          </cell>
          <cell r="N7393">
            <v>18</v>
          </cell>
          <cell r="O7393">
            <v>1</v>
          </cell>
          <cell r="P7393">
            <v>3.1819999999999999</v>
          </cell>
          <cell r="Q7393">
            <v>3.7039999999999997</v>
          </cell>
          <cell r="R7393">
            <v>3.7039999999999997</v>
          </cell>
        </row>
        <row r="7394">
          <cell r="A7394" t="str">
            <v xml:space="preserve">МЖК </v>
          </cell>
          <cell r="B7394" t="str">
            <v xml:space="preserve">Шмидта 5 кв 4 ЛАВРИК М.В. </v>
          </cell>
          <cell r="C7394" t="str">
            <v xml:space="preserve">Население </v>
          </cell>
          <cell r="D7394">
            <v>52.5</v>
          </cell>
          <cell r="E7394">
            <v>0</v>
          </cell>
          <cell r="F7394">
            <v>86.7</v>
          </cell>
          <cell r="G7394">
            <v>0.92</v>
          </cell>
          <cell r="H7394">
            <v>1.19</v>
          </cell>
          <cell r="I7394">
            <v>4.5999999999999996</v>
          </cell>
          <cell r="J7394" t="str">
            <v xml:space="preserve">1 </v>
          </cell>
          <cell r="K7394">
            <v>167</v>
          </cell>
          <cell r="L7394">
            <v>3.7000000000000002E-3</v>
          </cell>
          <cell r="M7394">
            <v>-19</v>
          </cell>
          <cell r="N7394">
            <v>18</v>
          </cell>
          <cell r="O7394">
            <v>1</v>
          </cell>
          <cell r="P7394">
            <v>5.4009999999999998</v>
          </cell>
          <cell r="Q7394">
            <v>6.9649999999999999</v>
          </cell>
          <cell r="R7394">
            <v>6.9649999999999999</v>
          </cell>
        </row>
        <row r="7395">
          <cell r="A7395" t="str">
            <v xml:space="preserve">МЖК </v>
          </cell>
          <cell r="B7395" t="str">
            <v xml:space="preserve">Радио 9 пуско-наладка </v>
          </cell>
          <cell r="C7395" t="str">
            <v xml:space="preserve">Бюджет </v>
          </cell>
          <cell r="D7395">
            <v>1304</v>
          </cell>
          <cell r="E7395">
            <v>0</v>
          </cell>
          <cell r="F7395">
            <v>3823</v>
          </cell>
          <cell r="G7395">
            <v>0</v>
          </cell>
          <cell r="H7395">
            <v>0</v>
          </cell>
          <cell r="I7395">
            <v>4.5999999999999996</v>
          </cell>
          <cell r="J7395" t="str">
            <v xml:space="preserve">3 </v>
          </cell>
          <cell r="K7395">
            <v>167</v>
          </cell>
          <cell r="L7395">
            <v>6.8788000000000002E-2</v>
          </cell>
          <cell r="M7395">
            <v>-19</v>
          </cell>
          <cell r="N7395">
            <v>16</v>
          </cell>
          <cell r="O7395">
            <v>1</v>
          </cell>
          <cell r="P7395">
            <v>90.414000000000001</v>
          </cell>
          <cell r="Q7395">
            <v>0</v>
          </cell>
          <cell r="R7395">
            <v>90.414000000000001</v>
          </cell>
        </row>
        <row r="7396">
          <cell r="A7396" t="str">
            <v xml:space="preserve">МЖК </v>
          </cell>
          <cell r="B7396" t="str">
            <v xml:space="preserve">Радио 7 КАФЕ"АНИТ" </v>
          </cell>
          <cell r="C7396" t="str">
            <v xml:space="preserve">Прочие </v>
          </cell>
          <cell r="D7396">
            <v>659.82</v>
          </cell>
          <cell r="E7396">
            <v>0</v>
          </cell>
          <cell r="F7396">
            <v>2969.17</v>
          </cell>
          <cell r="G7396">
            <v>0.35</v>
          </cell>
          <cell r="H7396">
            <v>1.19</v>
          </cell>
          <cell r="I7396">
            <v>4.5999999999999996</v>
          </cell>
          <cell r="J7396" t="str">
            <v xml:space="preserve"> </v>
          </cell>
          <cell r="K7396">
            <v>167</v>
          </cell>
          <cell r="L7396">
            <v>4.5600000000000002E-2</v>
          </cell>
          <cell r="M7396">
            <v>-19</v>
          </cell>
          <cell r="N7396">
            <v>16</v>
          </cell>
          <cell r="O7396">
            <v>1</v>
          </cell>
          <cell r="P7396">
            <v>59.936</v>
          </cell>
          <cell r="Q7396">
            <v>0</v>
          </cell>
          <cell r="R7396">
            <v>59.936</v>
          </cell>
        </row>
        <row r="7397">
          <cell r="A7397" t="str">
            <v xml:space="preserve">МЖК </v>
          </cell>
          <cell r="B7397" t="str">
            <v xml:space="preserve">Железнодорожная 23 НОТАР.КОНТОРА </v>
          </cell>
          <cell r="C7397" t="str">
            <v xml:space="preserve">Прочие </v>
          </cell>
          <cell r="D7397">
            <v>25.74</v>
          </cell>
          <cell r="E7397">
            <v>0</v>
          </cell>
          <cell r="F7397">
            <v>115.81</v>
          </cell>
          <cell r="G7397">
            <v>0.43</v>
          </cell>
          <cell r="H7397">
            <v>1.19</v>
          </cell>
          <cell r="I7397">
            <v>4.5999999999999996</v>
          </cell>
          <cell r="J7397" t="str">
            <v xml:space="preserve"> </v>
          </cell>
          <cell r="K7397">
            <v>167</v>
          </cell>
          <cell r="L7397">
            <v>2.31E-3</v>
          </cell>
          <cell r="M7397">
            <v>-19</v>
          </cell>
          <cell r="N7397">
            <v>18</v>
          </cell>
          <cell r="O7397">
            <v>1</v>
          </cell>
          <cell r="P7397">
            <v>3.3730000000000002</v>
          </cell>
          <cell r="Q7397">
            <v>0</v>
          </cell>
          <cell r="R7397">
            <v>3.3730000000000002</v>
          </cell>
        </row>
        <row r="7398">
          <cell r="A7398" t="str">
            <v xml:space="preserve">МЖК </v>
          </cell>
          <cell r="B7398" t="str">
            <v xml:space="preserve">9-го Мая 46а неж пом </v>
          </cell>
          <cell r="C7398" t="str">
            <v xml:space="preserve">Прочие </v>
          </cell>
          <cell r="D7398">
            <v>886.14</v>
          </cell>
          <cell r="E7398">
            <v>0</v>
          </cell>
          <cell r="F7398">
            <v>3987.63</v>
          </cell>
          <cell r="G7398">
            <v>0.38</v>
          </cell>
          <cell r="H7398">
            <v>1.194</v>
          </cell>
          <cell r="I7398">
            <v>4.5999999999999996</v>
          </cell>
          <cell r="J7398" t="str">
            <v xml:space="preserve"> </v>
          </cell>
          <cell r="K7398">
            <v>167</v>
          </cell>
          <cell r="L7398">
            <v>7.0290000000000005E-2</v>
          </cell>
          <cell r="M7398">
            <v>-19</v>
          </cell>
          <cell r="N7398">
            <v>18</v>
          </cell>
          <cell r="O7398">
            <v>1</v>
          </cell>
          <cell r="P7398">
            <v>102.622</v>
          </cell>
          <cell r="Q7398">
            <v>0</v>
          </cell>
          <cell r="R7398">
            <v>102.622</v>
          </cell>
        </row>
        <row r="7399">
          <cell r="A7399" t="str">
            <v xml:space="preserve">МЖК </v>
          </cell>
          <cell r="B7399" t="str">
            <v xml:space="preserve">Володарского 6 АД.ЗД. </v>
          </cell>
          <cell r="C7399" t="str">
            <v xml:space="preserve">Прочие </v>
          </cell>
          <cell r="D7399">
            <v>129.59</v>
          </cell>
          <cell r="E7399">
            <v>0</v>
          </cell>
          <cell r="F7399">
            <v>625</v>
          </cell>
          <cell r="G7399">
            <v>0.38</v>
          </cell>
          <cell r="H7399">
            <v>1.19</v>
          </cell>
          <cell r="I7399">
            <v>4.5999999999999996</v>
          </cell>
          <cell r="J7399" t="str">
            <v xml:space="preserve"> </v>
          </cell>
          <cell r="K7399">
            <v>167</v>
          </cell>
          <cell r="L7399">
            <v>1.1010000000000001E-2</v>
          </cell>
          <cell r="M7399">
            <v>-19</v>
          </cell>
          <cell r="N7399">
            <v>18</v>
          </cell>
          <cell r="O7399">
            <v>1</v>
          </cell>
          <cell r="P7399">
            <v>16.073</v>
          </cell>
          <cell r="Q7399">
            <v>0</v>
          </cell>
          <cell r="R7399">
            <v>16.073</v>
          </cell>
        </row>
        <row r="7400">
          <cell r="A7400" t="str">
            <v xml:space="preserve">МЖК </v>
          </cell>
          <cell r="B7400" t="str">
            <v xml:space="preserve">Короленко 2 Админ.зд. </v>
          </cell>
          <cell r="C7400" t="str">
            <v xml:space="preserve">Прочие </v>
          </cell>
          <cell r="D7400">
            <v>6287.69</v>
          </cell>
          <cell r="E7400">
            <v>0</v>
          </cell>
          <cell r="F7400">
            <v>28294.63</v>
          </cell>
          <cell r="G7400">
            <v>0.32</v>
          </cell>
          <cell r="H7400">
            <v>1.19</v>
          </cell>
          <cell r="I7400">
            <v>4.5999999999999996</v>
          </cell>
          <cell r="J7400" t="str">
            <v xml:space="preserve"> </v>
          </cell>
          <cell r="K7400">
            <v>167</v>
          </cell>
          <cell r="L7400">
            <v>0.42</v>
          </cell>
          <cell r="M7400">
            <v>-19</v>
          </cell>
          <cell r="N7400">
            <v>18</v>
          </cell>
          <cell r="O7400">
            <v>1</v>
          </cell>
          <cell r="P7400">
            <v>613.19100000000003</v>
          </cell>
          <cell r="Q7400">
            <v>0</v>
          </cell>
          <cell r="R7400">
            <v>613.19100000000003</v>
          </cell>
        </row>
        <row r="7401">
          <cell r="A7401" t="str">
            <v xml:space="preserve">МЖК </v>
          </cell>
          <cell r="B7401" t="str">
            <v xml:space="preserve">Железнодорожная 23 ПОДКАЧКА </v>
          </cell>
          <cell r="C7401" t="str">
            <v xml:space="preserve">Прочие </v>
          </cell>
          <cell r="D7401">
            <v>9.9</v>
          </cell>
          <cell r="E7401">
            <v>0</v>
          </cell>
          <cell r="F7401">
            <v>44.55</v>
          </cell>
          <cell r="G7401">
            <v>1.05</v>
          </cell>
          <cell r="H7401">
            <v>1.19</v>
          </cell>
          <cell r="I7401">
            <v>4.5999999999999996</v>
          </cell>
          <cell r="J7401" t="str">
            <v xml:space="preserve"> </v>
          </cell>
          <cell r="K7401">
            <v>167</v>
          </cell>
          <cell r="L7401">
            <v>2.1700000000000001E-3</v>
          </cell>
          <cell r="M7401">
            <v>-19</v>
          </cell>
          <cell r="N7401">
            <v>18</v>
          </cell>
          <cell r="O7401">
            <v>1</v>
          </cell>
          <cell r="P7401">
            <v>3.17</v>
          </cell>
          <cell r="Q7401">
            <v>0</v>
          </cell>
          <cell r="R7401">
            <v>3.17</v>
          </cell>
        </row>
        <row r="7402">
          <cell r="A7402" t="str">
            <v xml:space="preserve">МЖК </v>
          </cell>
          <cell r="B7402" t="str">
            <v xml:space="preserve">Радио 1/6 </v>
          </cell>
          <cell r="C7402" t="str">
            <v xml:space="preserve">Прочие </v>
          </cell>
          <cell r="D7402">
            <v>2280</v>
          </cell>
          <cell r="E7402">
            <v>0</v>
          </cell>
          <cell r="F7402">
            <v>9122</v>
          </cell>
          <cell r="G7402">
            <v>0.38</v>
          </cell>
          <cell r="H7402">
            <v>1.19</v>
          </cell>
          <cell r="I7402">
            <v>4.5999999999999996</v>
          </cell>
          <cell r="J7402" t="str">
            <v xml:space="preserve"> </v>
          </cell>
          <cell r="K7402">
            <v>167</v>
          </cell>
          <cell r="L7402">
            <v>0.14341000000000001</v>
          </cell>
          <cell r="M7402">
            <v>-19</v>
          </cell>
          <cell r="N7402">
            <v>14</v>
          </cell>
          <cell r="O7402">
            <v>1</v>
          </cell>
          <cell r="P7402">
            <v>165.083</v>
          </cell>
          <cell r="Q7402">
            <v>0</v>
          </cell>
          <cell r="R7402">
            <v>165.083</v>
          </cell>
        </row>
        <row r="7403">
          <cell r="A7403" t="str">
            <v xml:space="preserve">Итого по котельной </v>
          </cell>
          <cell r="B7403" t="str">
            <v xml:space="preserve">покупное ------------------------------- </v>
          </cell>
          <cell r="C7403" t="str">
            <v xml:space="preserve">По всем группам </v>
          </cell>
          <cell r="D7403">
            <v>137114.26999999999</v>
          </cell>
          <cell r="E7403">
            <v>322675</v>
          </cell>
          <cell r="F7403">
            <v>569762.34000000008</v>
          </cell>
          <cell r="L7403">
            <v>9.7641299999999998</v>
          </cell>
          <cell r="P7403">
            <v>14110.271999999999</v>
          </cell>
          <cell r="Q7403">
            <v>6642.0550000000003</v>
          </cell>
          <cell r="R7403">
            <v>14185.049000000001</v>
          </cell>
        </row>
        <row r="7404">
          <cell r="A7404" t="str">
            <v xml:space="preserve"> </v>
          </cell>
          <cell r="B7404" t="str">
            <v xml:space="preserve"> </v>
          </cell>
          <cell r="C7404" t="str">
            <v xml:space="preserve">Бюджет </v>
          </cell>
          <cell r="D7404">
            <v>45715.940000000017</v>
          </cell>
          <cell r="E7404">
            <v>79223</v>
          </cell>
          <cell r="F7404">
            <v>203440.34</v>
          </cell>
          <cell r="L7404">
            <v>3.5838539999999992</v>
          </cell>
          <cell r="P7404">
            <v>5159.7110000000011</v>
          </cell>
          <cell r="Q7404">
            <v>0</v>
          </cell>
          <cell r="R7404">
            <v>5159.7110000000011</v>
          </cell>
        </row>
        <row r="7405">
          <cell r="A7405" t="str">
            <v xml:space="preserve"> </v>
          </cell>
          <cell r="B7405" t="str">
            <v xml:space="preserve"> </v>
          </cell>
          <cell r="C7405" t="str">
            <v xml:space="preserve">"Население" в т.ч. "Жилзаказчик" </v>
          </cell>
          <cell r="D7405">
            <v>61469.289999999994</v>
          </cell>
          <cell r="E7405">
            <v>196865</v>
          </cell>
          <cell r="F7405">
            <v>255244.45999999996</v>
          </cell>
          <cell r="L7405">
            <v>4.4981979999999995</v>
          </cell>
          <cell r="P7405">
            <v>6567.2780000000002</v>
          </cell>
          <cell r="Q7405">
            <v>6642.0550000000003</v>
          </cell>
          <cell r="R7405">
            <v>6642.0550000000003</v>
          </cell>
        </row>
        <row r="7406">
          <cell r="A7406" t="str">
            <v xml:space="preserve"> </v>
          </cell>
          <cell r="B7406" t="str">
            <v xml:space="preserve"> </v>
          </cell>
          <cell r="C7406" t="str">
            <v xml:space="preserve">Жилзаказчик </v>
          </cell>
          <cell r="D7406">
            <v>39837.889999999992</v>
          </cell>
          <cell r="E7406">
            <v>171364</v>
          </cell>
          <cell r="F7406">
            <v>164375.07999999996</v>
          </cell>
          <cell r="L7406">
            <v>2.9618269999999995</v>
          </cell>
          <cell r="P7406">
            <v>4324.2110000000002</v>
          </cell>
          <cell r="Q7406">
            <v>4438.4630000000006</v>
          </cell>
          <cell r="R7406">
            <v>4438.4630000000006</v>
          </cell>
        </row>
        <row r="7407">
          <cell r="A7407" t="str">
            <v xml:space="preserve"> </v>
          </cell>
          <cell r="B7407" t="str">
            <v xml:space="preserve"> </v>
          </cell>
          <cell r="C7407" t="str">
            <v xml:space="preserve">Прочие </v>
          </cell>
          <cell r="D7407">
            <v>19052.739999999998</v>
          </cell>
          <cell r="E7407">
            <v>9062</v>
          </cell>
          <cell r="F7407">
            <v>80278.350000000006</v>
          </cell>
          <cell r="L7407">
            <v>1.3329340000000001</v>
          </cell>
          <cell r="P7407">
            <v>1863.0100000000004</v>
          </cell>
          <cell r="Q7407">
            <v>0</v>
          </cell>
          <cell r="R7407">
            <v>1863.0100000000004</v>
          </cell>
        </row>
        <row r="7408">
          <cell r="A7408" t="str">
            <v xml:space="preserve"> </v>
          </cell>
          <cell r="B7408" t="str">
            <v xml:space="preserve"> </v>
          </cell>
          <cell r="C7408" t="str">
            <v xml:space="preserve">ИТП Бюджет </v>
          </cell>
          <cell r="D7408">
            <v>10876.3</v>
          </cell>
          <cell r="E7408">
            <v>37525</v>
          </cell>
          <cell r="F7408">
            <v>30799.19</v>
          </cell>
          <cell r="L7408">
            <v>0.34914400000000001</v>
          </cell>
          <cell r="P7408">
            <v>520.27300000000002</v>
          </cell>
          <cell r="Q7408">
            <v>0</v>
          </cell>
          <cell r="R7408">
            <v>520.27300000000002</v>
          </cell>
        </row>
        <row r="7409">
          <cell r="A7409" t="str">
            <v>Тепловые потери в наружных сетях потребителей</v>
          </cell>
        </row>
        <row r="7410">
          <cell r="A7410" t="str">
            <v xml:space="preserve">НЕФТЕЗАВОД </v>
          </cell>
          <cell r="B7410" t="str">
            <v xml:space="preserve">Индустриальная 28 адм.зд. </v>
          </cell>
          <cell r="C7410" t="str">
            <v xml:space="preserve">Прочие </v>
          </cell>
          <cell r="D7410">
            <v>793.7</v>
          </cell>
          <cell r="E7410">
            <v>3290</v>
          </cell>
          <cell r="F7410">
            <v>3290</v>
          </cell>
          <cell r="G7410">
            <v>0.43</v>
          </cell>
          <cell r="H7410">
            <v>1.194</v>
          </cell>
          <cell r="I7410">
            <v>4.5999999999999996</v>
          </cell>
          <cell r="J7410" t="str">
            <v xml:space="preserve"> </v>
          </cell>
          <cell r="K7410">
            <v>167</v>
          </cell>
          <cell r="L7410">
            <v>6.5194000000000002E-2</v>
          </cell>
          <cell r="M7410">
            <v>-19</v>
          </cell>
          <cell r="N7410">
            <v>18</v>
          </cell>
          <cell r="O7410">
            <v>1</v>
          </cell>
          <cell r="P7410">
            <v>95.18</v>
          </cell>
          <cell r="Q7410">
            <v>0</v>
          </cell>
          <cell r="R7410">
            <v>95.18</v>
          </cell>
        </row>
        <row r="7411">
          <cell r="A7411" t="str">
            <v xml:space="preserve">НЕФТЕЗАВОД </v>
          </cell>
          <cell r="B7411" t="str">
            <v xml:space="preserve">Южная 28 </v>
          </cell>
          <cell r="C7411" t="str">
            <v xml:space="preserve">Прочие </v>
          </cell>
          <cell r="D7411">
            <v>729.1</v>
          </cell>
          <cell r="E7411">
            <v>2893</v>
          </cell>
          <cell r="F7411">
            <v>2825.39</v>
          </cell>
          <cell r="G7411">
            <v>0.43</v>
          </cell>
          <cell r="H7411">
            <v>1.19</v>
          </cell>
          <cell r="I7411">
            <v>4.5999999999999996</v>
          </cell>
          <cell r="J7411" t="str">
            <v xml:space="preserve"> </v>
          </cell>
          <cell r="K7411">
            <v>167</v>
          </cell>
          <cell r="L7411">
            <v>5.5900000000000005E-2</v>
          </cell>
          <cell r="M7411">
            <v>-19</v>
          </cell>
          <cell r="N7411">
            <v>18</v>
          </cell>
          <cell r="O7411">
            <v>1</v>
          </cell>
          <cell r="P7411">
            <v>81.613</v>
          </cell>
          <cell r="Q7411">
            <v>0</v>
          </cell>
          <cell r="R7411">
            <v>81.613</v>
          </cell>
        </row>
        <row r="7412">
          <cell r="A7412" t="str">
            <v xml:space="preserve">НЕФТЕЗАВОД </v>
          </cell>
          <cell r="B7412" t="str">
            <v xml:space="preserve">2й Нефтезаводский Пр 1а </v>
          </cell>
          <cell r="C7412" t="str">
            <v xml:space="preserve">Прочие </v>
          </cell>
          <cell r="D7412">
            <v>244.5</v>
          </cell>
          <cell r="E7412">
            <v>915</v>
          </cell>
          <cell r="F7412">
            <v>528.1</v>
          </cell>
          <cell r="G7412">
            <v>0.70579099999999995</v>
          </cell>
          <cell r="H7412">
            <v>1.194</v>
          </cell>
          <cell r="I7412">
            <v>4.5999999999999996</v>
          </cell>
          <cell r="J7412" t="str">
            <v xml:space="preserve"> </v>
          </cell>
          <cell r="K7412">
            <v>167</v>
          </cell>
          <cell r="L7412">
            <v>1.729E-2</v>
          </cell>
          <cell r="M7412">
            <v>-19</v>
          </cell>
          <cell r="N7412">
            <v>18</v>
          </cell>
          <cell r="O7412">
            <v>1</v>
          </cell>
          <cell r="P7412">
            <v>25.242999999999999</v>
          </cell>
          <cell r="Q7412">
            <v>0</v>
          </cell>
          <cell r="R7412">
            <v>25.242999999999999</v>
          </cell>
        </row>
        <row r="7413">
          <cell r="A7413" t="str">
            <v xml:space="preserve">НЕФТЕЗАВОД </v>
          </cell>
          <cell r="B7413" t="str">
            <v xml:space="preserve">1й НЕФТЕЗАВОДСКОЙ пр 4 ДО № 8619/050 </v>
          </cell>
          <cell r="C7413" t="str">
            <v xml:space="preserve">Прочие </v>
          </cell>
          <cell r="D7413">
            <v>144.69999999999999</v>
          </cell>
          <cell r="E7413">
            <v>0</v>
          </cell>
          <cell r="F7413">
            <v>486.18</v>
          </cell>
          <cell r="G7413">
            <v>0.42</v>
          </cell>
          <cell r="H7413">
            <v>1.19</v>
          </cell>
          <cell r="I7413">
            <v>4.5999999999999996</v>
          </cell>
          <cell r="J7413" t="str">
            <v xml:space="preserve"> </v>
          </cell>
          <cell r="K7413">
            <v>167</v>
          </cell>
          <cell r="L7413">
            <v>9.4719999999999995E-3</v>
          </cell>
          <cell r="M7413">
            <v>-19</v>
          </cell>
          <cell r="N7413">
            <v>18</v>
          </cell>
          <cell r="O7413">
            <v>1</v>
          </cell>
          <cell r="P7413">
            <v>13.829000000000001</v>
          </cell>
          <cell r="Q7413">
            <v>0</v>
          </cell>
          <cell r="R7413">
            <v>13.829000000000001</v>
          </cell>
        </row>
        <row r="7414">
          <cell r="A7414" t="str">
            <v xml:space="preserve">НЕФТЕЗАВОД </v>
          </cell>
          <cell r="B7414" t="str">
            <v xml:space="preserve">Индустриальная 8 адм.зд </v>
          </cell>
          <cell r="C7414" t="str">
            <v xml:space="preserve">Бюджет </v>
          </cell>
          <cell r="D7414">
            <v>238.31</v>
          </cell>
          <cell r="E7414">
            <v>0</v>
          </cell>
          <cell r="F7414">
            <v>1072.3800000000001</v>
          </cell>
          <cell r="G7414">
            <v>0.43</v>
          </cell>
          <cell r="H7414">
            <v>1.19</v>
          </cell>
          <cell r="I7414">
            <v>4.5999999999999996</v>
          </cell>
          <cell r="J7414" t="str">
            <v xml:space="preserve"> </v>
          </cell>
          <cell r="K7414">
            <v>167</v>
          </cell>
          <cell r="L7414">
            <v>2.1390000000000003E-2</v>
          </cell>
          <cell r="M7414">
            <v>-19</v>
          </cell>
          <cell r="N7414">
            <v>18</v>
          </cell>
          <cell r="O7414">
            <v>1</v>
          </cell>
          <cell r="P7414">
            <v>31.23</v>
          </cell>
          <cell r="Q7414">
            <v>0</v>
          </cell>
          <cell r="R7414">
            <v>31.23</v>
          </cell>
        </row>
        <row r="7415">
          <cell r="A7415" t="str">
            <v xml:space="preserve">НЕФТЕЗАВОД </v>
          </cell>
          <cell r="B7415" t="str">
            <v xml:space="preserve">Захарова 23 маг-н </v>
          </cell>
          <cell r="C7415" t="str">
            <v xml:space="preserve">Прочие </v>
          </cell>
          <cell r="D7415">
            <v>112.7</v>
          </cell>
          <cell r="E7415">
            <v>0</v>
          </cell>
          <cell r="F7415">
            <v>484.98</v>
          </cell>
          <cell r="G7415">
            <v>0.36</v>
          </cell>
          <cell r="H7415">
            <v>1.19</v>
          </cell>
          <cell r="I7415">
            <v>4.5999999999999996</v>
          </cell>
          <cell r="J7415" t="str">
            <v xml:space="preserve"> </v>
          </cell>
          <cell r="K7415">
            <v>167</v>
          </cell>
          <cell r="L7415">
            <v>7.4639999999999993E-3</v>
          </cell>
          <cell r="M7415">
            <v>-19</v>
          </cell>
          <cell r="N7415">
            <v>15</v>
          </cell>
          <cell r="O7415">
            <v>1</v>
          </cell>
          <cell r="P7415">
            <v>9.2210000000000001</v>
          </cell>
          <cell r="Q7415">
            <v>0</v>
          </cell>
          <cell r="R7415">
            <v>9.2210000000000001</v>
          </cell>
        </row>
        <row r="7416">
          <cell r="A7416" t="str">
            <v xml:space="preserve">НЕФТЕЗАВОД </v>
          </cell>
          <cell r="B7416" t="str">
            <v xml:space="preserve">Захарова 23 п\о 7 </v>
          </cell>
          <cell r="C7416" t="str">
            <v xml:space="preserve">Прочие </v>
          </cell>
          <cell r="D7416">
            <v>184.23</v>
          </cell>
          <cell r="E7416">
            <v>530</v>
          </cell>
          <cell r="F7416">
            <v>681.65</v>
          </cell>
          <cell r="G7416">
            <v>0.36</v>
          </cell>
          <cell r="H7416">
            <v>1.19</v>
          </cell>
          <cell r="I7416">
            <v>4.5999999999999996</v>
          </cell>
          <cell r="J7416" t="str">
            <v xml:space="preserve"> </v>
          </cell>
          <cell r="K7416">
            <v>167</v>
          </cell>
          <cell r="L7416">
            <v>1.15E-2</v>
          </cell>
          <cell r="M7416">
            <v>-19</v>
          </cell>
          <cell r="N7416">
            <v>18</v>
          </cell>
          <cell r="O7416">
            <v>1</v>
          </cell>
          <cell r="P7416">
            <v>16.79</v>
          </cell>
          <cell r="Q7416">
            <v>0</v>
          </cell>
          <cell r="R7416">
            <v>16.79</v>
          </cell>
        </row>
        <row r="7417">
          <cell r="A7417" t="str">
            <v xml:space="preserve">НЕФТЕЗАВОД </v>
          </cell>
          <cell r="B7417" t="str">
            <v xml:space="preserve">1 Нефтезаводской пр 4 офис </v>
          </cell>
          <cell r="C7417" t="str">
            <v xml:space="preserve">Прочие </v>
          </cell>
          <cell r="D7417">
            <v>96.82</v>
          </cell>
          <cell r="E7417">
            <v>0</v>
          </cell>
          <cell r="F7417">
            <v>446</v>
          </cell>
          <cell r="G7417">
            <v>0.42</v>
          </cell>
          <cell r="H7417">
            <v>1.19</v>
          </cell>
          <cell r="I7417">
            <v>4.5999999999999996</v>
          </cell>
          <cell r="J7417" t="str">
            <v xml:space="preserve"> </v>
          </cell>
          <cell r="K7417">
            <v>167</v>
          </cell>
          <cell r="L7417">
            <v>8.6900000000000015E-3</v>
          </cell>
          <cell r="M7417">
            <v>-19</v>
          </cell>
          <cell r="N7417">
            <v>18</v>
          </cell>
          <cell r="O7417">
            <v>1</v>
          </cell>
          <cell r="P7417">
            <v>12.686999999999999</v>
          </cell>
          <cell r="Q7417">
            <v>0</v>
          </cell>
          <cell r="R7417">
            <v>12.686999999999999</v>
          </cell>
        </row>
        <row r="7418">
          <cell r="A7418" t="str">
            <v xml:space="preserve">НЕФТЕЗАВОД </v>
          </cell>
          <cell r="B7418" t="str">
            <v xml:space="preserve">Захарова 17 кв.1 </v>
          </cell>
          <cell r="C7418" t="str">
            <v xml:space="preserve">Население </v>
          </cell>
          <cell r="D7418">
            <v>42</v>
          </cell>
          <cell r="E7418">
            <v>0</v>
          </cell>
          <cell r="F7418">
            <v>141.11999999999998</v>
          </cell>
          <cell r="H7418">
            <v>0</v>
          </cell>
          <cell r="I7418">
            <v>4.5999999999999996</v>
          </cell>
          <cell r="J7418" t="str">
            <v xml:space="preserve">3 </v>
          </cell>
          <cell r="K7418">
            <v>167</v>
          </cell>
          <cell r="L7418">
            <v>3.9029999999999998E-3</v>
          </cell>
          <cell r="M7418">
            <v>-19</v>
          </cell>
          <cell r="N7418">
            <v>18</v>
          </cell>
          <cell r="O7418">
            <v>1</v>
          </cell>
          <cell r="P7418">
            <v>5.6980000000000004</v>
          </cell>
          <cell r="Q7418">
            <v>5.5730000000000004</v>
          </cell>
          <cell r="R7418">
            <v>5.5730000000000004</v>
          </cell>
        </row>
        <row r="7419">
          <cell r="A7419" t="str">
            <v xml:space="preserve">НЕФТЕЗАВОД </v>
          </cell>
          <cell r="B7419" t="str">
            <v xml:space="preserve">Захарова 17 кв.2 </v>
          </cell>
          <cell r="C7419" t="str">
            <v xml:space="preserve">Население </v>
          </cell>
          <cell r="D7419">
            <v>41.2</v>
          </cell>
          <cell r="E7419">
            <v>0</v>
          </cell>
          <cell r="F7419">
            <v>138.43200000000002</v>
          </cell>
          <cell r="H7419">
            <v>0</v>
          </cell>
          <cell r="I7419">
            <v>4.5999999999999996</v>
          </cell>
          <cell r="J7419" t="str">
            <v xml:space="preserve">3 </v>
          </cell>
          <cell r="K7419">
            <v>167</v>
          </cell>
          <cell r="L7419">
            <v>3.8279999999999998E-3</v>
          </cell>
          <cell r="M7419">
            <v>-19</v>
          </cell>
          <cell r="N7419">
            <v>18</v>
          </cell>
          <cell r="O7419">
            <v>1</v>
          </cell>
          <cell r="P7419">
            <v>5.59</v>
          </cell>
          <cell r="Q7419">
            <v>5.4669999999999996</v>
          </cell>
          <cell r="R7419">
            <v>5.4669999999999996</v>
          </cell>
        </row>
        <row r="7420">
          <cell r="A7420" t="str">
            <v xml:space="preserve">НЕФТЕЗАВОД </v>
          </cell>
          <cell r="B7420" t="str">
            <v xml:space="preserve">Захарова 17 кв.3 </v>
          </cell>
          <cell r="C7420" t="str">
            <v xml:space="preserve">Население </v>
          </cell>
          <cell r="D7420">
            <v>27.2</v>
          </cell>
          <cell r="E7420">
            <v>0</v>
          </cell>
          <cell r="F7420">
            <v>91.391999999999996</v>
          </cell>
          <cell r="H7420">
            <v>0</v>
          </cell>
          <cell r="I7420">
            <v>4.5999999999999996</v>
          </cell>
          <cell r="J7420" t="str">
            <v xml:space="preserve">3 </v>
          </cell>
          <cell r="K7420">
            <v>167</v>
          </cell>
          <cell r="L7420">
            <v>2.5269999999999997E-3</v>
          </cell>
          <cell r="M7420">
            <v>-19</v>
          </cell>
          <cell r="N7420">
            <v>18</v>
          </cell>
          <cell r="O7420">
            <v>1</v>
          </cell>
          <cell r="P7420">
            <v>3.6880000000000002</v>
          </cell>
          <cell r="Q7420">
            <v>3.609</v>
          </cell>
          <cell r="R7420">
            <v>3.609</v>
          </cell>
        </row>
        <row r="7421">
          <cell r="A7421" t="str">
            <v xml:space="preserve">НЕФТЕЗАВОД </v>
          </cell>
          <cell r="B7421" t="str">
            <v xml:space="preserve">Захарова 17 кв.4 </v>
          </cell>
          <cell r="C7421" t="str">
            <v xml:space="preserve">Население </v>
          </cell>
          <cell r="D7421">
            <v>40</v>
          </cell>
          <cell r="E7421">
            <v>0</v>
          </cell>
          <cell r="F7421">
            <v>134.39999999999998</v>
          </cell>
          <cell r="H7421">
            <v>0</v>
          </cell>
          <cell r="I7421">
            <v>4.5999999999999996</v>
          </cell>
          <cell r="J7421" t="str">
            <v xml:space="preserve">3 </v>
          </cell>
          <cell r="K7421">
            <v>167</v>
          </cell>
          <cell r="L7421">
            <v>3.7169999999999998E-3</v>
          </cell>
          <cell r="M7421">
            <v>-19</v>
          </cell>
          <cell r="N7421">
            <v>18</v>
          </cell>
          <cell r="O7421">
            <v>1</v>
          </cell>
          <cell r="P7421">
            <v>5.4269999999999996</v>
          </cell>
          <cell r="Q7421">
            <v>5.3070000000000004</v>
          </cell>
          <cell r="R7421">
            <v>5.3070000000000004</v>
          </cell>
        </row>
        <row r="7422">
          <cell r="A7422" t="str">
            <v xml:space="preserve">НЕФТЕЗАВОД </v>
          </cell>
          <cell r="B7422" t="str">
            <v xml:space="preserve">Захарова 17 кв.5 </v>
          </cell>
          <cell r="C7422" t="str">
            <v xml:space="preserve">Население </v>
          </cell>
          <cell r="D7422">
            <v>41.1</v>
          </cell>
          <cell r="E7422">
            <v>0</v>
          </cell>
          <cell r="F7422">
            <v>138.096</v>
          </cell>
          <cell r="H7422">
            <v>0</v>
          </cell>
          <cell r="I7422">
            <v>4.5999999999999996</v>
          </cell>
          <cell r="J7422" t="str">
            <v xml:space="preserve">3 </v>
          </cell>
          <cell r="K7422">
            <v>167</v>
          </cell>
          <cell r="L7422">
            <v>3.8189999999999999E-3</v>
          </cell>
          <cell r="M7422">
            <v>-19</v>
          </cell>
          <cell r="N7422">
            <v>18</v>
          </cell>
          <cell r="O7422">
            <v>1</v>
          </cell>
          <cell r="P7422">
            <v>5.577</v>
          </cell>
          <cell r="Q7422">
            <v>5.4509999999999996</v>
          </cell>
          <cell r="R7422">
            <v>5.4509999999999996</v>
          </cell>
        </row>
        <row r="7423">
          <cell r="A7423" t="str">
            <v xml:space="preserve">НЕФТЕЗАВОД </v>
          </cell>
          <cell r="B7423" t="str">
            <v xml:space="preserve">Захарова 17 кв.6 </v>
          </cell>
          <cell r="C7423" t="str">
            <v xml:space="preserve">Население </v>
          </cell>
          <cell r="D7423">
            <v>41.7</v>
          </cell>
          <cell r="E7423">
            <v>0</v>
          </cell>
          <cell r="F7423">
            <v>140.11199999999999</v>
          </cell>
          <cell r="H7423">
            <v>0</v>
          </cell>
          <cell r="I7423">
            <v>4.5999999999999996</v>
          </cell>
          <cell r="J7423" t="str">
            <v xml:space="preserve">3 </v>
          </cell>
          <cell r="K7423">
            <v>167</v>
          </cell>
          <cell r="L7423">
            <v>3.875E-3</v>
          </cell>
          <cell r="M7423">
            <v>-19</v>
          </cell>
          <cell r="N7423">
            <v>18</v>
          </cell>
          <cell r="O7423">
            <v>1</v>
          </cell>
          <cell r="P7423">
            <v>5.6559999999999997</v>
          </cell>
          <cell r="Q7423">
            <v>5.5330000000000004</v>
          </cell>
          <cell r="R7423">
            <v>5.5330000000000004</v>
          </cell>
        </row>
        <row r="7424">
          <cell r="A7424" t="str">
            <v xml:space="preserve">НЕФТЕЗАВОД </v>
          </cell>
          <cell r="B7424" t="str">
            <v xml:space="preserve">Захарова 17 кв.7 </v>
          </cell>
          <cell r="C7424" t="str">
            <v xml:space="preserve">Население </v>
          </cell>
          <cell r="D7424">
            <v>27.8</v>
          </cell>
          <cell r="E7424">
            <v>0</v>
          </cell>
          <cell r="F7424">
            <v>93.407999999999987</v>
          </cell>
          <cell r="H7424">
            <v>0</v>
          </cell>
          <cell r="I7424">
            <v>4.5999999999999996</v>
          </cell>
          <cell r="J7424" t="str">
            <v xml:space="preserve">3 </v>
          </cell>
          <cell r="K7424">
            <v>167</v>
          </cell>
          <cell r="L7424">
            <v>2.5829999999999998E-3</v>
          </cell>
          <cell r="M7424">
            <v>-19</v>
          </cell>
          <cell r="N7424">
            <v>18</v>
          </cell>
          <cell r="O7424">
            <v>1</v>
          </cell>
          <cell r="P7424">
            <v>3.7709999999999999</v>
          </cell>
          <cell r="Q7424">
            <v>3.6880000000000002</v>
          </cell>
          <cell r="R7424">
            <v>3.6880000000000002</v>
          </cell>
        </row>
        <row r="7425">
          <cell r="A7425" t="str">
            <v xml:space="preserve">НЕФТЕЗАВОД </v>
          </cell>
          <cell r="B7425" t="str">
            <v xml:space="preserve">Захарова 17 кв.8 </v>
          </cell>
          <cell r="C7425" t="str">
            <v xml:space="preserve">Население </v>
          </cell>
          <cell r="D7425">
            <v>40.299999999999997</v>
          </cell>
          <cell r="E7425">
            <v>0</v>
          </cell>
          <cell r="F7425">
            <v>135.40799999999996</v>
          </cell>
          <cell r="H7425">
            <v>0</v>
          </cell>
          <cell r="I7425">
            <v>4.5999999999999996</v>
          </cell>
          <cell r="J7425" t="str">
            <v xml:space="preserve">3 </v>
          </cell>
          <cell r="K7425">
            <v>167</v>
          </cell>
          <cell r="L7425">
            <v>3.7449999999999996E-3</v>
          </cell>
          <cell r="M7425">
            <v>-19</v>
          </cell>
          <cell r="N7425">
            <v>18</v>
          </cell>
          <cell r="O7425">
            <v>1</v>
          </cell>
          <cell r="P7425">
            <v>5.4669999999999996</v>
          </cell>
          <cell r="Q7425">
            <v>5.3460000000000001</v>
          </cell>
          <cell r="R7425">
            <v>5.3460000000000001</v>
          </cell>
        </row>
        <row r="7426">
          <cell r="A7426" t="str">
            <v xml:space="preserve">НЕФТЕЗАВОД </v>
          </cell>
          <cell r="B7426" t="str">
            <v xml:space="preserve">Захарова 17 кв.9 </v>
          </cell>
          <cell r="C7426" t="str">
            <v xml:space="preserve">Население </v>
          </cell>
          <cell r="D7426">
            <v>42.3</v>
          </cell>
          <cell r="E7426">
            <v>0</v>
          </cell>
          <cell r="F7426">
            <v>142.12799999999999</v>
          </cell>
          <cell r="H7426">
            <v>0</v>
          </cell>
          <cell r="I7426">
            <v>4.5999999999999996</v>
          </cell>
          <cell r="J7426" t="str">
            <v xml:space="preserve">3 </v>
          </cell>
          <cell r="K7426">
            <v>167</v>
          </cell>
          <cell r="L7426">
            <v>3.9309999999999996E-3</v>
          </cell>
          <cell r="M7426">
            <v>-19</v>
          </cell>
          <cell r="N7426">
            <v>18</v>
          </cell>
          <cell r="O7426">
            <v>1</v>
          </cell>
          <cell r="P7426">
            <v>5.7389999999999999</v>
          </cell>
          <cell r="Q7426">
            <v>5.6109999999999998</v>
          </cell>
          <cell r="R7426">
            <v>5.6109999999999998</v>
          </cell>
        </row>
        <row r="7427">
          <cell r="A7427" t="str">
            <v xml:space="preserve">НЕФТЕЗАВОД </v>
          </cell>
          <cell r="B7427" t="str">
            <v xml:space="preserve">Захарова 17 кв.10 </v>
          </cell>
          <cell r="C7427" t="str">
            <v xml:space="preserve">Население </v>
          </cell>
          <cell r="D7427">
            <v>43.5</v>
          </cell>
          <cell r="E7427">
            <v>0</v>
          </cell>
          <cell r="F7427">
            <v>146.15999999999997</v>
          </cell>
          <cell r="H7427">
            <v>0</v>
          </cell>
          <cell r="I7427">
            <v>4.5999999999999996</v>
          </cell>
          <cell r="J7427" t="str">
            <v xml:space="preserve">3 </v>
          </cell>
          <cell r="K7427">
            <v>167</v>
          </cell>
          <cell r="L7427">
            <v>4.0419999999999996E-3</v>
          </cell>
          <cell r="M7427">
            <v>-19</v>
          </cell>
          <cell r="N7427">
            <v>18</v>
          </cell>
          <cell r="O7427">
            <v>1</v>
          </cell>
          <cell r="P7427">
            <v>5.9020000000000001</v>
          </cell>
          <cell r="Q7427">
            <v>5.7709999999999999</v>
          </cell>
          <cell r="R7427">
            <v>5.7709999999999999</v>
          </cell>
        </row>
        <row r="7428">
          <cell r="A7428" t="str">
            <v xml:space="preserve">НЕФТЕЗАВОД </v>
          </cell>
          <cell r="B7428" t="str">
            <v xml:space="preserve">Захарова 17 кв.11 </v>
          </cell>
          <cell r="C7428" t="str">
            <v xml:space="preserve">Население </v>
          </cell>
          <cell r="D7428">
            <v>28.8</v>
          </cell>
          <cell r="E7428">
            <v>0</v>
          </cell>
          <cell r="F7428">
            <v>96.768000000000001</v>
          </cell>
          <cell r="H7428">
            <v>0</v>
          </cell>
          <cell r="I7428">
            <v>4.5999999999999996</v>
          </cell>
          <cell r="J7428" t="str">
            <v xml:space="preserve">3 </v>
          </cell>
          <cell r="K7428">
            <v>167</v>
          </cell>
          <cell r="L7428">
            <v>2.676E-3</v>
          </cell>
          <cell r="M7428">
            <v>-19</v>
          </cell>
          <cell r="N7428">
            <v>18</v>
          </cell>
          <cell r="O7428">
            <v>1</v>
          </cell>
          <cell r="P7428">
            <v>3.9079999999999999</v>
          </cell>
          <cell r="Q7428">
            <v>3.819</v>
          </cell>
          <cell r="R7428">
            <v>3.819</v>
          </cell>
        </row>
        <row r="7429">
          <cell r="A7429" t="str">
            <v xml:space="preserve">НЕФТЕЗАВОД </v>
          </cell>
          <cell r="B7429" t="str">
            <v xml:space="preserve">Захарова 17 кв.12 </v>
          </cell>
          <cell r="C7429" t="str">
            <v xml:space="preserve">Население </v>
          </cell>
          <cell r="D7429">
            <v>40.6</v>
          </cell>
          <cell r="E7429">
            <v>0</v>
          </cell>
          <cell r="F7429">
            <v>136.416</v>
          </cell>
          <cell r="H7429">
            <v>0</v>
          </cell>
          <cell r="I7429">
            <v>4.5999999999999996</v>
          </cell>
          <cell r="J7429" t="str">
            <v xml:space="preserve">3 </v>
          </cell>
          <cell r="K7429">
            <v>167</v>
          </cell>
          <cell r="L7429">
            <v>3.7729999999999999E-3</v>
          </cell>
          <cell r="M7429">
            <v>-19</v>
          </cell>
          <cell r="N7429">
            <v>18</v>
          </cell>
          <cell r="O7429">
            <v>1</v>
          </cell>
          <cell r="P7429">
            <v>5.5069999999999997</v>
          </cell>
          <cell r="Q7429">
            <v>5.3840000000000003</v>
          </cell>
          <cell r="R7429">
            <v>5.3840000000000003</v>
          </cell>
        </row>
        <row r="7430">
          <cell r="A7430" t="str">
            <v xml:space="preserve">НЕФТЕЗАВОД </v>
          </cell>
          <cell r="B7430" t="str">
            <v xml:space="preserve">Захарова 17 кв.13 </v>
          </cell>
          <cell r="C7430" t="str">
            <v xml:space="preserve">Население </v>
          </cell>
          <cell r="D7430">
            <v>39.4</v>
          </cell>
          <cell r="E7430">
            <v>0</v>
          </cell>
          <cell r="F7430">
            <v>132.38399999999999</v>
          </cell>
          <cell r="H7430">
            <v>0</v>
          </cell>
          <cell r="I7430">
            <v>4.5999999999999996</v>
          </cell>
          <cell r="J7430" t="str">
            <v xml:space="preserve">3 </v>
          </cell>
          <cell r="K7430">
            <v>167</v>
          </cell>
          <cell r="L7430">
            <v>3.6609999999999998E-3</v>
          </cell>
          <cell r="M7430">
            <v>-19</v>
          </cell>
          <cell r="N7430">
            <v>18</v>
          </cell>
          <cell r="O7430">
            <v>1</v>
          </cell>
          <cell r="P7430">
            <v>5.3449999999999998</v>
          </cell>
          <cell r="Q7430">
            <v>5.23</v>
          </cell>
          <cell r="R7430">
            <v>5.23</v>
          </cell>
        </row>
        <row r="7431">
          <cell r="A7431" t="str">
            <v xml:space="preserve">НЕФТЕЗАВОД </v>
          </cell>
          <cell r="B7431" t="str">
            <v xml:space="preserve">Захарова 17 кв.14 </v>
          </cell>
          <cell r="C7431" t="str">
            <v xml:space="preserve">Население </v>
          </cell>
          <cell r="D7431">
            <v>27.8</v>
          </cell>
          <cell r="E7431">
            <v>0</v>
          </cell>
          <cell r="F7431">
            <v>93.407999999999987</v>
          </cell>
          <cell r="H7431">
            <v>0</v>
          </cell>
          <cell r="I7431">
            <v>4.5999999999999996</v>
          </cell>
          <cell r="J7431" t="str">
            <v xml:space="preserve">3 </v>
          </cell>
          <cell r="K7431">
            <v>167</v>
          </cell>
          <cell r="L7431">
            <v>2.5829999999999998E-3</v>
          </cell>
          <cell r="M7431">
            <v>-19</v>
          </cell>
          <cell r="N7431">
            <v>18</v>
          </cell>
          <cell r="O7431">
            <v>1</v>
          </cell>
          <cell r="P7431">
            <v>3.7709999999999999</v>
          </cell>
          <cell r="Q7431">
            <v>3.6880000000000002</v>
          </cell>
          <cell r="R7431">
            <v>3.6880000000000002</v>
          </cell>
        </row>
        <row r="7432">
          <cell r="A7432" t="str">
            <v xml:space="preserve">НЕФТЕЗАВОД </v>
          </cell>
          <cell r="B7432" t="str">
            <v xml:space="preserve">Захарова 17 кв.15 </v>
          </cell>
          <cell r="C7432" t="str">
            <v xml:space="preserve">Население </v>
          </cell>
          <cell r="D7432">
            <v>41.3</v>
          </cell>
          <cell r="E7432">
            <v>0</v>
          </cell>
          <cell r="F7432">
            <v>138.76799999999997</v>
          </cell>
          <cell r="H7432">
            <v>0</v>
          </cell>
          <cell r="I7432">
            <v>4.5999999999999996</v>
          </cell>
          <cell r="J7432" t="str">
            <v xml:space="preserve">3 </v>
          </cell>
          <cell r="K7432">
            <v>167</v>
          </cell>
          <cell r="L7432">
            <v>3.8379999999999998E-3</v>
          </cell>
          <cell r="M7432">
            <v>-19</v>
          </cell>
          <cell r="N7432">
            <v>18</v>
          </cell>
          <cell r="O7432">
            <v>1</v>
          </cell>
          <cell r="P7432">
            <v>5.6029999999999998</v>
          </cell>
          <cell r="Q7432">
            <v>5.4779999999999998</v>
          </cell>
          <cell r="R7432">
            <v>5.4779999999999998</v>
          </cell>
        </row>
        <row r="7433">
          <cell r="A7433" t="str">
            <v xml:space="preserve">НЕФТЕЗАВОД </v>
          </cell>
          <cell r="B7433" t="str">
            <v xml:space="preserve">Захарова 17 кв.16 </v>
          </cell>
          <cell r="C7433" t="str">
            <v xml:space="preserve">Население </v>
          </cell>
          <cell r="D7433">
            <v>40</v>
          </cell>
          <cell r="E7433">
            <v>0</v>
          </cell>
          <cell r="F7433">
            <v>134.39999999999998</v>
          </cell>
          <cell r="H7433">
            <v>0</v>
          </cell>
          <cell r="I7433">
            <v>4.5999999999999996</v>
          </cell>
          <cell r="J7433" t="str">
            <v xml:space="preserve">3 </v>
          </cell>
          <cell r="K7433">
            <v>167</v>
          </cell>
          <cell r="L7433">
            <v>3.7169999999999998E-3</v>
          </cell>
          <cell r="M7433">
            <v>-19</v>
          </cell>
          <cell r="N7433">
            <v>18</v>
          </cell>
          <cell r="O7433">
            <v>1</v>
          </cell>
          <cell r="P7433">
            <v>5.4269999999999996</v>
          </cell>
          <cell r="Q7433">
            <v>5.3070000000000004</v>
          </cell>
          <cell r="R7433">
            <v>5.3070000000000004</v>
          </cell>
        </row>
        <row r="7434">
          <cell r="A7434" t="str">
            <v xml:space="preserve">НЕФТЕЗАВОД </v>
          </cell>
          <cell r="B7434" t="str">
            <v xml:space="preserve">Захарова 17 кв.17 </v>
          </cell>
          <cell r="C7434" t="str">
            <v xml:space="preserve">Население </v>
          </cell>
          <cell r="D7434">
            <v>39.9</v>
          </cell>
          <cell r="E7434">
            <v>0</v>
          </cell>
          <cell r="F7434">
            <v>134.06399999999999</v>
          </cell>
          <cell r="H7434">
            <v>0</v>
          </cell>
          <cell r="I7434">
            <v>4.5999999999999996</v>
          </cell>
          <cell r="J7434" t="str">
            <v xml:space="preserve">3 </v>
          </cell>
          <cell r="K7434">
            <v>167</v>
          </cell>
          <cell r="L7434">
            <v>3.7079999999999999E-3</v>
          </cell>
          <cell r="M7434">
            <v>-19</v>
          </cell>
          <cell r="N7434">
            <v>18</v>
          </cell>
          <cell r="O7434">
            <v>1</v>
          </cell>
          <cell r="P7434">
            <v>5.4139999999999997</v>
          </cell>
          <cell r="Q7434">
            <v>5.2949999999999999</v>
          </cell>
          <cell r="R7434">
            <v>5.2949999999999999</v>
          </cell>
        </row>
        <row r="7435">
          <cell r="A7435" t="str">
            <v xml:space="preserve">НЕФТЕЗАВОД </v>
          </cell>
          <cell r="B7435" t="str">
            <v xml:space="preserve">Захарова 17 кв.18 </v>
          </cell>
          <cell r="C7435" t="str">
            <v xml:space="preserve">Население </v>
          </cell>
          <cell r="D7435">
            <v>27.3</v>
          </cell>
          <cell r="E7435">
            <v>0</v>
          </cell>
          <cell r="F7435">
            <v>91.727999999999994</v>
          </cell>
          <cell r="H7435">
            <v>0</v>
          </cell>
          <cell r="I7435">
            <v>4.5999999999999996</v>
          </cell>
          <cell r="J7435" t="str">
            <v xml:space="preserve">3 </v>
          </cell>
          <cell r="K7435">
            <v>167</v>
          </cell>
          <cell r="L7435">
            <v>2.5369999999999998E-3</v>
          </cell>
          <cell r="M7435">
            <v>-19</v>
          </cell>
          <cell r="N7435">
            <v>18</v>
          </cell>
          <cell r="O7435">
            <v>1</v>
          </cell>
          <cell r="P7435">
            <v>3.7039999999999997</v>
          </cell>
          <cell r="Q7435">
            <v>3.621</v>
          </cell>
          <cell r="R7435">
            <v>3.621</v>
          </cell>
        </row>
        <row r="7436">
          <cell r="A7436" t="str">
            <v xml:space="preserve">НЕФТЕЗАВОД </v>
          </cell>
          <cell r="B7436" t="str">
            <v xml:space="preserve">Захарова 17 кв.19 </v>
          </cell>
          <cell r="C7436" t="str">
            <v xml:space="preserve">Население </v>
          </cell>
          <cell r="D7436">
            <v>41.2</v>
          </cell>
          <cell r="E7436">
            <v>0</v>
          </cell>
          <cell r="F7436">
            <v>138.43200000000002</v>
          </cell>
          <cell r="H7436">
            <v>0</v>
          </cell>
          <cell r="I7436">
            <v>4.5999999999999996</v>
          </cell>
          <cell r="J7436" t="str">
            <v xml:space="preserve">3 </v>
          </cell>
          <cell r="K7436">
            <v>167</v>
          </cell>
          <cell r="L7436">
            <v>3.8279999999999998E-3</v>
          </cell>
          <cell r="M7436">
            <v>-19</v>
          </cell>
          <cell r="N7436">
            <v>18</v>
          </cell>
          <cell r="O7436">
            <v>1</v>
          </cell>
          <cell r="P7436">
            <v>5.59</v>
          </cell>
          <cell r="Q7436">
            <v>5.4669999999999996</v>
          </cell>
          <cell r="R7436">
            <v>5.4669999999999996</v>
          </cell>
        </row>
        <row r="7437">
          <cell r="A7437" t="str">
            <v xml:space="preserve">НЕФТЕЗАВОД </v>
          </cell>
          <cell r="B7437" t="str">
            <v xml:space="preserve">Захарова 17 кв.20 </v>
          </cell>
          <cell r="C7437" t="str">
            <v xml:space="preserve">Население </v>
          </cell>
          <cell r="D7437">
            <v>39.799999999999997</v>
          </cell>
          <cell r="E7437">
            <v>0</v>
          </cell>
          <cell r="F7437">
            <v>133.72799999999998</v>
          </cell>
          <cell r="H7437">
            <v>0</v>
          </cell>
          <cell r="I7437">
            <v>4.5999999999999996</v>
          </cell>
          <cell r="J7437" t="str">
            <v xml:space="preserve">3 </v>
          </cell>
          <cell r="K7437">
            <v>167</v>
          </cell>
          <cell r="L7437">
            <v>3.6979999999999999E-3</v>
          </cell>
          <cell r="M7437">
            <v>-19</v>
          </cell>
          <cell r="N7437">
            <v>18</v>
          </cell>
          <cell r="O7437">
            <v>1</v>
          </cell>
          <cell r="P7437">
            <v>5.4</v>
          </cell>
          <cell r="Q7437">
            <v>5.2789999999999999</v>
          </cell>
          <cell r="R7437">
            <v>5.2789999999999999</v>
          </cell>
        </row>
        <row r="7438">
          <cell r="A7438" t="str">
            <v xml:space="preserve">НЕФТЕЗАВОД </v>
          </cell>
          <cell r="B7438" t="str">
            <v xml:space="preserve">Захарова 17 кв.21 </v>
          </cell>
          <cell r="C7438" t="str">
            <v xml:space="preserve">Население </v>
          </cell>
          <cell r="D7438">
            <v>40.299999999999997</v>
          </cell>
          <cell r="E7438">
            <v>0</v>
          </cell>
          <cell r="F7438">
            <v>135.40799999999996</v>
          </cell>
          <cell r="H7438">
            <v>0</v>
          </cell>
          <cell r="I7438">
            <v>4.5999999999999996</v>
          </cell>
          <cell r="J7438" t="str">
            <v xml:space="preserve">3 </v>
          </cell>
          <cell r="K7438">
            <v>167</v>
          </cell>
          <cell r="L7438">
            <v>3.7449999999999996E-3</v>
          </cell>
          <cell r="M7438">
            <v>-19</v>
          </cell>
          <cell r="N7438">
            <v>18</v>
          </cell>
          <cell r="O7438">
            <v>1</v>
          </cell>
          <cell r="P7438">
            <v>5.4669999999999996</v>
          </cell>
          <cell r="Q7438">
            <v>5.3460000000000001</v>
          </cell>
          <cell r="R7438">
            <v>5.3460000000000001</v>
          </cell>
        </row>
        <row r="7439">
          <cell r="A7439" t="str">
            <v xml:space="preserve">НЕФТЕЗАВОД </v>
          </cell>
          <cell r="B7439" t="str">
            <v xml:space="preserve">Захарова 17 кв.22 </v>
          </cell>
          <cell r="C7439" t="str">
            <v xml:space="preserve">Население </v>
          </cell>
          <cell r="D7439">
            <v>28.9</v>
          </cell>
          <cell r="E7439">
            <v>0</v>
          </cell>
          <cell r="F7439">
            <v>97.103999999999999</v>
          </cell>
          <cell r="H7439">
            <v>0</v>
          </cell>
          <cell r="I7439">
            <v>4.5999999999999996</v>
          </cell>
          <cell r="J7439" t="str">
            <v xml:space="preserve">3 </v>
          </cell>
          <cell r="K7439">
            <v>167</v>
          </cell>
          <cell r="L7439">
            <v>2.6849999999999999E-3</v>
          </cell>
          <cell r="M7439">
            <v>-19</v>
          </cell>
          <cell r="N7439">
            <v>18</v>
          </cell>
          <cell r="O7439">
            <v>1</v>
          </cell>
          <cell r="P7439">
            <v>3.919</v>
          </cell>
          <cell r="Q7439">
            <v>3.8359999999999999</v>
          </cell>
          <cell r="R7439">
            <v>3.8359999999999999</v>
          </cell>
        </row>
        <row r="7440">
          <cell r="A7440" t="str">
            <v xml:space="preserve">НЕФТЕЗАВОД </v>
          </cell>
          <cell r="B7440" t="str">
            <v xml:space="preserve">Захарова 17 кв.23 </v>
          </cell>
          <cell r="C7440" t="str">
            <v xml:space="preserve">Население </v>
          </cell>
          <cell r="D7440">
            <v>43.6</v>
          </cell>
          <cell r="E7440">
            <v>0</v>
          </cell>
          <cell r="F7440">
            <v>146.49599999999998</v>
          </cell>
          <cell r="H7440">
            <v>0</v>
          </cell>
          <cell r="I7440">
            <v>4.5999999999999996</v>
          </cell>
          <cell r="J7440" t="str">
            <v xml:space="preserve">3 </v>
          </cell>
          <cell r="K7440">
            <v>167</v>
          </cell>
          <cell r="L7440">
            <v>4.0509999999999999E-3</v>
          </cell>
          <cell r="M7440">
            <v>-19</v>
          </cell>
          <cell r="N7440">
            <v>18</v>
          </cell>
          <cell r="O7440">
            <v>1</v>
          </cell>
          <cell r="P7440">
            <v>5.9139999999999997</v>
          </cell>
          <cell r="Q7440">
            <v>5.7830000000000004</v>
          </cell>
          <cell r="R7440">
            <v>5.7830000000000004</v>
          </cell>
        </row>
        <row r="7441">
          <cell r="A7441" t="str">
            <v xml:space="preserve">НЕФТЕЗАВОД </v>
          </cell>
          <cell r="B7441" t="str">
            <v xml:space="preserve">Захарова 17 кв.24 </v>
          </cell>
          <cell r="C7441" t="str">
            <v xml:space="preserve">Население </v>
          </cell>
          <cell r="D7441">
            <v>41.6</v>
          </cell>
          <cell r="E7441">
            <v>0</v>
          </cell>
          <cell r="F7441">
            <v>139.77599999999998</v>
          </cell>
          <cell r="H7441">
            <v>0</v>
          </cell>
          <cell r="I7441">
            <v>4.5999999999999996</v>
          </cell>
          <cell r="J7441" t="str">
            <v xml:space="preserve">3 </v>
          </cell>
          <cell r="K7441">
            <v>167</v>
          </cell>
          <cell r="L7441">
            <v>3.8659999999999996E-3</v>
          </cell>
          <cell r="M7441">
            <v>-19</v>
          </cell>
          <cell r="N7441">
            <v>18</v>
          </cell>
          <cell r="O7441">
            <v>1</v>
          </cell>
          <cell r="P7441">
            <v>5.6440000000000001</v>
          </cell>
          <cell r="Q7441">
            <v>5.5170000000000003</v>
          </cell>
          <cell r="R7441">
            <v>5.5170000000000003</v>
          </cell>
        </row>
        <row r="7442">
          <cell r="A7442" t="str">
            <v xml:space="preserve">НЕФТЕЗАВОД </v>
          </cell>
          <cell r="B7442" t="str">
            <v xml:space="preserve">Южный переулок 5 опор пункт </v>
          </cell>
          <cell r="C7442" t="str">
            <v xml:space="preserve">Бюджет </v>
          </cell>
          <cell r="D7442">
            <v>21.72</v>
          </cell>
          <cell r="E7442">
            <v>0</v>
          </cell>
          <cell r="F7442">
            <v>97.76</v>
          </cell>
          <cell r="G7442">
            <v>0.43</v>
          </cell>
          <cell r="H7442">
            <v>1.19</v>
          </cell>
          <cell r="I7442">
            <v>4.5999999999999996</v>
          </cell>
          <cell r="J7442" t="str">
            <v xml:space="preserve"> </v>
          </cell>
          <cell r="K7442">
            <v>167</v>
          </cell>
          <cell r="L7442">
            <v>1.9500000000000001E-3</v>
          </cell>
          <cell r="M7442">
            <v>-19</v>
          </cell>
          <cell r="N7442">
            <v>18</v>
          </cell>
          <cell r="O7442">
            <v>1</v>
          </cell>
          <cell r="P7442">
            <v>2.8460000000000001</v>
          </cell>
          <cell r="Q7442">
            <v>0</v>
          </cell>
          <cell r="R7442">
            <v>2.8460000000000001</v>
          </cell>
        </row>
        <row r="7443">
          <cell r="A7443" t="str">
            <v xml:space="preserve">НЕФТЕЗАВОД </v>
          </cell>
          <cell r="B7443" t="str">
            <v xml:space="preserve">1й Нефтезаводской пр 4 </v>
          </cell>
          <cell r="C7443" t="str">
            <v xml:space="preserve">Жилзаказчик </v>
          </cell>
          <cell r="D7443">
            <v>895.5</v>
          </cell>
          <cell r="E7443">
            <v>7016</v>
          </cell>
          <cell r="F7443">
            <v>5313.17</v>
          </cell>
          <cell r="G7443">
            <v>0.42</v>
          </cell>
          <cell r="H7443">
            <v>1.19</v>
          </cell>
          <cell r="I7443">
            <v>4.5999999999999996</v>
          </cell>
          <cell r="J7443" t="str">
            <v xml:space="preserve">3 </v>
          </cell>
          <cell r="K7443">
            <v>167</v>
          </cell>
          <cell r="L7443">
            <v>0.10351399999999999</v>
          </cell>
          <cell r="M7443">
            <v>-19</v>
          </cell>
          <cell r="N7443">
            <v>18</v>
          </cell>
          <cell r="O7443">
            <v>1</v>
          </cell>
          <cell r="P7443">
            <v>151.12899999999999</v>
          </cell>
          <cell r="Q7443">
            <v>118.806</v>
          </cell>
          <cell r="R7443">
            <v>118.806</v>
          </cell>
        </row>
        <row r="7444">
          <cell r="A7444" t="str">
            <v xml:space="preserve">НЕФТЕЗАВОД </v>
          </cell>
          <cell r="B7444" t="str">
            <v xml:space="preserve">1й Нефтезаводской пр 4/1 </v>
          </cell>
          <cell r="C7444" t="str">
            <v xml:space="preserve">Жилзаказчик </v>
          </cell>
          <cell r="D7444">
            <v>919.3</v>
          </cell>
          <cell r="E7444">
            <v>3815</v>
          </cell>
          <cell r="F7444">
            <v>3810.41</v>
          </cell>
          <cell r="G7444">
            <v>0.47</v>
          </cell>
          <cell r="H7444">
            <v>1.19</v>
          </cell>
          <cell r="I7444">
            <v>4.5999999999999996</v>
          </cell>
          <cell r="J7444" t="str">
            <v xml:space="preserve">3 </v>
          </cell>
          <cell r="K7444">
            <v>167</v>
          </cell>
          <cell r="L7444">
            <v>8.3780999999999994E-2</v>
          </cell>
          <cell r="M7444">
            <v>-19</v>
          </cell>
          <cell r="N7444">
            <v>18</v>
          </cell>
          <cell r="O7444">
            <v>1</v>
          </cell>
          <cell r="P7444">
            <v>122.318</v>
          </cell>
          <cell r="Q7444">
            <v>121.964</v>
          </cell>
          <cell r="R7444">
            <v>121.964</v>
          </cell>
        </row>
        <row r="7445">
          <cell r="A7445" t="str">
            <v xml:space="preserve">НЕФТЕЗАВОД </v>
          </cell>
          <cell r="B7445" t="str">
            <v xml:space="preserve">1й Нефтезаводской пр 6 </v>
          </cell>
          <cell r="C7445" t="str">
            <v xml:space="preserve">Жилзаказчик </v>
          </cell>
          <cell r="D7445">
            <v>1353.2</v>
          </cell>
          <cell r="E7445">
            <v>6455</v>
          </cell>
          <cell r="F7445">
            <v>6444.42</v>
          </cell>
          <cell r="G7445">
            <v>0.43</v>
          </cell>
          <cell r="H7445">
            <v>1.19</v>
          </cell>
          <cell r="I7445">
            <v>4.5999999999999996</v>
          </cell>
          <cell r="J7445" t="str">
            <v xml:space="preserve">3 </v>
          </cell>
          <cell r="K7445">
            <v>167</v>
          </cell>
          <cell r="L7445">
            <v>0.12734699999999999</v>
          </cell>
          <cell r="M7445">
            <v>-19</v>
          </cell>
          <cell r="N7445">
            <v>18</v>
          </cell>
          <cell r="O7445">
            <v>1</v>
          </cell>
          <cell r="P7445">
            <v>185.923</v>
          </cell>
          <cell r="Q7445">
            <v>179.53100000000001</v>
          </cell>
          <cell r="R7445">
            <v>179.53100000000001</v>
          </cell>
        </row>
        <row r="7446">
          <cell r="A7446" t="str">
            <v xml:space="preserve">НЕФТЕЗАВОД </v>
          </cell>
          <cell r="B7446" t="str">
            <v xml:space="preserve">2й Нефтезаводской пр 1 </v>
          </cell>
          <cell r="C7446" t="str">
            <v xml:space="preserve">Жилзаказчик </v>
          </cell>
          <cell r="D7446">
            <v>145.30000000000001</v>
          </cell>
          <cell r="E7446">
            <v>1711</v>
          </cell>
          <cell r="F7446">
            <v>662.39</v>
          </cell>
          <cell r="G7446">
            <v>0.46</v>
          </cell>
          <cell r="H7446">
            <v>1.19</v>
          </cell>
          <cell r="I7446">
            <v>4.5999999999999996</v>
          </cell>
          <cell r="J7446" t="str">
            <v xml:space="preserve">1 </v>
          </cell>
          <cell r="K7446">
            <v>167</v>
          </cell>
          <cell r="L7446">
            <v>1.4133999999999999E-2</v>
          </cell>
          <cell r="M7446">
            <v>-19</v>
          </cell>
          <cell r="N7446">
            <v>18</v>
          </cell>
          <cell r="O7446">
            <v>1</v>
          </cell>
          <cell r="P7446">
            <v>20.635000000000002</v>
          </cell>
          <cell r="Q7446">
            <v>19.276</v>
          </cell>
          <cell r="R7446">
            <v>19.276</v>
          </cell>
        </row>
        <row r="7447">
          <cell r="A7447" t="str">
            <v xml:space="preserve">НЕФТЕЗАВОД </v>
          </cell>
          <cell r="B7447" t="str">
            <v xml:space="preserve">2й Нефтезаводской пр 12 </v>
          </cell>
          <cell r="C7447" t="str">
            <v xml:space="preserve">Жилзаказчик </v>
          </cell>
          <cell r="D7447">
            <v>830.81999999999994</v>
          </cell>
          <cell r="E7447">
            <v>1546</v>
          </cell>
          <cell r="F7447">
            <v>2072.5300000000002</v>
          </cell>
          <cell r="G7447">
            <v>0.46800000000000003</v>
          </cell>
          <cell r="H7447">
            <v>1.194</v>
          </cell>
          <cell r="I7447">
            <v>4.5999999999999996</v>
          </cell>
          <cell r="J7447" t="str">
            <v xml:space="preserve">1 </v>
          </cell>
          <cell r="K7447">
            <v>167</v>
          </cell>
          <cell r="L7447">
            <v>4.4992999999999998E-2</v>
          </cell>
          <cell r="M7447">
            <v>-19</v>
          </cell>
          <cell r="N7447">
            <v>18</v>
          </cell>
          <cell r="O7447">
            <v>1</v>
          </cell>
          <cell r="P7447">
            <v>48.97</v>
          </cell>
          <cell r="Q7447">
            <v>91.41</v>
          </cell>
          <cell r="R7447">
            <v>91.41</v>
          </cell>
        </row>
        <row r="7448">
          <cell r="A7448" t="str">
            <v xml:space="preserve">НЕФТЕЗАВОД </v>
          </cell>
          <cell r="B7448" t="str">
            <v xml:space="preserve">2й Нефтезаводской пр 2 </v>
          </cell>
          <cell r="C7448" t="str">
            <v xml:space="preserve">Жилзаказчик </v>
          </cell>
          <cell r="D7448">
            <v>818.98</v>
          </cell>
          <cell r="E7448">
            <v>2073</v>
          </cell>
          <cell r="F7448">
            <v>2779.2299999999996</v>
          </cell>
          <cell r="G7448">
            <v>0.45</v>
          </cell>
          <cell r="H7448">
            <v>1.19</v>
          </cell>
          <cell r="I7448">
            <v>4.5999999999999996</v>
          </cell>
          <cell r="J7448" t="str">
            <v xml:space="preserve">1 </v>
          </cell>
          <cell r="K7448">
            <v>167</v>
          </cell>
          <cell r="L7448">
            <v>5.7884999999999992E-2</v>
          </cell>
          <cell r="M7448">
            <v>-19</v>
          </cell>
          <cell r="N7448">
            <v>18</v>
          </cell>
          <cell r="O7448">
            <v>1</v>
          </cell>
          <cell r="P7448">
            <v>63.006</v>
          </cell>
          <cell r="Q7448">
            <v>87.364000000000004</v>
          </cell>
          <cell r="R7448">
            <v>87.364000000000004</v>
          </cell>
        </row>
        <row r="7449">
          <cell r="A7449" t="str">
            <v xml:space="preserve">НЕФТЕЗАВОД </v>
          </cell>
          <cell r="B7449" t="str">
            <v xml:space="preserve">2й Нефтезаводской пр 4 </v>
          </cell>
          <cell r="C7449" t="str">
            <v xml:space="preserve">Жилзаказчик </v>
          </cell>
          <cell r="D7449">
            <v>1119.5</v>
          </cell>
          <cell r="E7449">
            <v>4118</v>
          </cell>
          <cell r="F7449">
            <v>4213.2</v>
          </cell>
          <cell r="G7449">
            <v>0.47</v>
          </cell>
          <cell r="H7449">
            <v>1.19</v>
          </cell>
          <cell r="I7449">
            <v>4.5999999999999996</v>
          </cell>
          <cell r="J7449" t="str">
            <v xml:space="preserve">3 </v>
          </cell>
          <cell r="K7449">
            <v>167</v>
          </cell>
          <cell r="L7449">
            <v>9.1462999999999989E-2</v>
          </cell>
          <cell r="M7449">
            <v>-19</v>
          </cell>
          <cell r="N7449">
            <v>18</v>
          </cell>
          <cell r="O7449">
            <v>1</v>
          </cell>
          <cell r="P7449">
            <v>130.34100000000001</v>
          </cell>
          <cell r="Q7449">
            <v>144.94300000000001</v>
          </cell>
          <cell r="R7449">
            <v>144.94300000000001</v>
          </cell>
        </row>
        <row r="7450">
          <cell r="A7450" t="str">
            <v xml:space="preserve">НЕФТЕЗАВОД </v>
          </cell>
          <cell r="B7450" t="str">
            <v xml:space="preserve">2й Нефтезаводской пр 4/1 </v>
          </cell>
          <cell r="C7450" t="str">
            <v xml:space="preserve">Жилзаказчик </v>
          </cell>
          <cell r="D7450">
            <v>385.4</v>
          </cell>
          <cell r="E7450">
            <v>743</v>
          </cell>
          <cell r="F7450">
            <v>742</v>
          </cell>
          <cell r="G7450">
            <v>0.54</v>
          </cell>
          <cell r="H7450">
            <v>1.19</v>
          </cell>
          <cell r="I7450">
            <v>4.5999999999999996</v>
          </cell>
          <cell r="J7450" t="str">
            <v xml:space="preserve">1 </v>
          </cell>
          <cell r="K7450">
            <v>167</v>
          </cell>
          <cell r="L7450">
            <v>1.8442E-2</v>
          </cell>
          <cell r="M7450">
            <v>-19</v>
          </cell>
          <cell r="N7450">
            <v>18</v>
          </cell>
          <cell r="O7450">
            <v>1</v>
          </cell>
          <cell r="P7450">
            <v>26.925000000000001</v>
          </cell>
          <cell r="Q7450">
            <v>51.134</v>
          </cell>
          <cell r="R7450">
            <v>51.134</v>
          </cell>
        </row>
        <row r="7451">
          <cell r="A7451" t="str">
            <v xml:space="preserve">НЕФТЕЗАВОД </v>
          </cell>
          <cell r="B7451" t="str">
            <v xml:space="preserve">2й Нефтезаводской пр 6 </v>
          </cell>
          <cell r="C7451" t="str">
            <v xml:space="preserve">Жилзаказчик </v>
          </cell>
          <cell r="D7451">
            <v>1502.8</v>
          </cell>
          <cell r="E7451">
            <v>5647</v>
          </cell>
          <cell r="F7451">
            <v>5643</v>
          </cell>
          <cell r="G7451">
            <v>0.44</v>
          </cell>
          <cell r="H7451">
            <v>1.19</v>
          </cell>
          <cell r="I7451">
            <v>4.5999999999999996</v>
          </cell>
          <cell r="J7451" t="str">
            <v xml:space="preserve">4 </v>
          </cell>
          <cell r="K7451">
            <v>167</v>
          </cell>
          <cell r="L7451">
            <v>0.11439000000000001</v>
          </cell>
          <cell r="M7451">
            <v>-19</v>
          </cell>
          <cell r="N7451">
            <v>18</v>
          </cell>
          <cell r="O7451">
            <v>1</v>
          </cell>
          <cell r="P7451">
            <v>167.00800000000001</v>
          </cell>
          <cell r="Q7451">
            <v>199.37700000000001</v>
          </cell>
          <cell r="R7451">
            <v>199.37700000000001</v>
          </cell>
        </row>
        <row r="7452">
          <cell r="A7452" t="str">
            <v xml:space="preserve">НЕФТЕЗАВОД </v>
          </cell>
          <cell r="B7452" t="str">
            <v xml:space="preserve">3й Нефтезаводской пр 5 </v>
          </cell>
          <cell r="C7452" t="str">
            <v xml:space="preserve">Жилзаказчик </v>
          </cell>
          <cell r="D7452">
            <v>558.41000000000008</v>
          </cell>
          <cell r="E7452">
            <v>883</v>
          </cell>
          <cell r="F7452">
            <v>1204.68</v>
          </cell>
          <cell r="G7452">
            <v>0.52</v>
          </cell>
          <cell r="H7452">
            <v>1.19</v>
          </cell>
          <cell r="I7452">
            <v>4.5999999999999996</v>
          </cell>
          <cell r="J7452" t="str">
            <v xml:space="preserve">2 </v>
          </cell>
          <cell r="K7452">
            <v>167</v>
          </cell>
          <cell r="L7452">
            <v>2.9165E-2</v>
          </cell>
          <cell r="M7452">
            <v>-19</v>
          </cell>
          <cell r="N7452">
            <v>18</v>
          </cell>
          <cell r="O7452">
            <v>1</v>
          </cell>
          <cell r="P7452">
            <v>31.138000000000002</v>
          </cell>
          <cell r="Q7452">
            <v>64.08</v>
          </cell>
          <cell r="R7452">
            <v>64.08</v>
          </cell>
        </row>
        <row r="7453">
          <cell r="A7453" t="str">
            <v xml:space="preserve">НЕФТЕЗАВОД </v>
          </cell>
          <cell r="B7453" t="str">
            <v xml:space="preserve">3й Нефтезаводской пр 6 </v>
          </cell>
          <cell r="C7453" t="str">
            <v xml:space="preserve">Жилзаказчик </v>
          </cell>
          <cell r="D7453">
            <v>310.39999999999998</v>
          </cell>
          <cell r="E7453">
            <v>863</v>
          </cell>
          <cell r="F7453">
            <v>862</v>
          </cell>
          <cell r="G7453">
            <v>0.52</v>
          </cell>
          <cell r="H7453">
            <v>1.19</v>
          </cell>
          <cell r="I7453">
            <v>4.5999999999999996</v>
          </cell>
          <cell r="J7453" t="str">
            <v xml:space="preserve">1 </v>
          </cell>
          <cell r="K7453">
            <v>167</v>
          </cell>
          <cell r="L7453">
            <v>2.0951999999999998E-2</v>
          </cell>
          <cell r="M7453">
            <v>-19</v>
          </cell>
          <cell r="N7453">
            <v>18</v>
          </cell>
          <cell r="O7453">
            <v>1</v>
          </cell>
          <cell r="P7453">
            <v>30.59</v>
          </cell>
          <cell r="Q7453">
            <v>41.183999999999997</v>
          </cell>
          <cell r="R7453">
            <v>41.183999999999997</v>
          </cell>
        </row>
        <row r="7454">
          <cell r="A7454" t="str">
            <v xml:space="preserve">НЕФТЕЗАВОД </v>
          </cell>
          <cell r="B7454" t="str">
            <v xml:space="preserve">3й Нефтезаводской пр 7 </v>
          </cell>
          <cell r="C7454" t="str">
            <v xml:space="preserve">Жилзаказчик </v>
          </cell>
          <cell r="D7454">
            <v>350.5</v>
          </cell>
          <cell r="E7454">
            <v>952</v>
          </cell>
          <cell r="F7454">
            <v>951</v>
          </cell>
          <cell r="G7454">
            <v>0.52</v>
          </cell>
          <cell r="H7454">
            <v>1.19</v>
          </cell>
          <cell r="I7454">
            <v>4.5999999999999996</v>
          </cell>
          <cell r="J7454" t="str">
            <v xml:space="preserve">1 </v>
          </cell>
          <cell r="K7454">
            <v>167</v>
          </cell>
          <cell r="L7454">
            <v>2.2719E-2</v>
          </cell>
          <cell r="M7454">
            <v>-19</v>
          </cell>
          <cell r="N7454">
            <v>18</v>
          </cell>
          <cell r="O7454">
            <v>1</v>
          </cell>
          <cell r="P7454">
            <v>33.168999999999997</v>
          </cell>
          <cell r="Q7454">
            <v>46.500999999999998</v>
          </cell>
          <cell r="R7454">
            <v>46.500999999999998</v>
          </cell>
        </row>
        <row r="7455">
          <cell r="A7455" t="str">
            <v xml:space="preserve">НЕФТЕЗАВОД </v>
          </cell>
          <cell r="B7455" t="str">
            <v xml:space="preserve">3й Нефтезаводской пр 8 </v>
          </cell>
          <cell r="C7455" t="str">
            <v xml:space="preserve">Жилзаказчик </v>
          </cell>
          <cell r="D7455">
            <v>411.08000000000004</v>
          </cell>
          <cell r="E7455">
            <v>948</v>
          </cell>
          <cell r="F7455">
            <v>1048.18</v>
          </cell>
          <cell r="G7455">
            <v>0.52</v>
          </cell>
          <cell r="H7455">
            <v>1.19</v>
          </cell>
          <cell r="I7455">
            <v>4.5999999999999996</v>
          </cell>
          <cell r="J7455" t="str">
            <v xml:space="preserve">1 </v>
          </cell>
          <cell r="K7455">
            <v>167</v>
          </cell>
          <cell r="L7455">
            <v>2.504E-2</v>
          </cell>
          <cell r="M7455">
            <v>-19</v>
          </cell>
          <cell r="N7455">
            <v>18</v>
          </cell>
          <cell r="O7455">
            <v>1</v>
          </cell>
          <cell r="P7455">
            <v>33.027999999999999</v>
          </cell>
          <cell r="Q7455">
            <v>51.554000000000002</v>
          </cell>
          <cell r="R7455">
            <v>51.554000000000002</v>
          </cell>
        </row>
        <row r="7456">
          <cell r="A7456" t="str">
            <v xml:space="preserve">НЕФТЕЗАВОД </v>
          </cell>
          <cell r="B7456" t="str">
            <v xml:space="preserve">Заводская 3 </v>
          </cell>
          <cell r="C7456" t="str">
            <v xml:space="preserve">Жилзаказчик </v>
          </cell>
          <cell r="D7456">
            <v>661.3</v>
          </cell>
          <cell r="E7456">
            <v>3018</v>
          </cell>
          <cell r="F7456">
            <v>3018.44</v>
          </cell>
          <cell r="G7456">
            <v>0.5</v>
          </cell>
          <cell r="H7456">
            <v>1.19</v>
          </cell>
          <cell r="I7456">
            <v>4.5999999999999996</v>
          </cell>
          <cell r="J7456" t="str">
            <v xml:space="preserve">2 </v>
          </cell>
          <cell r="K7456">
            <v>167</v>
          </cell>
          <cell r="L7456">
            <v>6.9868E-2</v>
          </cell>
          <cell r="M7456">
            <v>-19</v>
          </cell>
          <cell r="N7456">
            <v>18</v>
          </cell>
          <cell r="O7456">
            <v>1</v>
          </cell>
          <cell r="P7456">
            <v>102.005</v>
          </cell>
          <cell r="Q7456">
            <v>87.733999999999995</v>
          </cell>
          <cell r="R7456">
            <v>87.733999999999995</v>
          </cell>
        </row>
        <row r="7457">
          <cell r="A7457" t="str">
            <v xml:space="preserve">НЕФТЕЗАВОД </v>
          </cell>
          <cell r="B7457" t="str">
            <v xml:space="preserve">Заводская 7/1 </v>
          </cell>
          <cell r="C7457" t="str">
            <v xml:space="preserve">Жилзаказчик </v>
          </cell>
          <cell r="D7457">
            <v>2721.2</v>
          </cell>
          <cell r="E7457">
            <v>9427</v>
          </cell>
          <cell r="F7457">
            <v>9417.2199999999993</v>
          </cell>
          <cell r="G7457">
            <v>0.4</v>
          </cell>
          <cell r="H7457">
            <v>1.19</v>
          </cell>
          <cell r="I7457">
            <v>4.5999999999999996</v>
          </cell>
          <cell r="J7457" t="str">
            <v xml:space="preserve">5 </v>
          </cell>
          <cell r="K7457">
            <v>167</v>
          </cell>
          <cell r="L7457">
            <v>0.172987</v>
          </cell>
          <cell r="M7457">
            <v>-19</v>
          </cell>
          <cell r="N7457">
            <v>18</v>
          </cell>
          <cell r="O7457">
            <v>1</v>
          </cell>
          <cell r="P7457">
            <v>252.55699999999999</v>
          </cell>
          <cell r="Q7457">
            <v>270.77</v>
          </cell>
          <cell r="R7457">
            <v>270.77</v>
          </cell>
        </row>
        <row r="7458">
          <cell r="A7458" t="str">
            <v xml:space="preserve">НЕФТЕЗАВОД </v>
          </cell>
          <cell r="B7458" t="str">
            <v xml:space="preserve">Заводская 7/2 </v>
          </cell>
          <cell r="C7458" t="str">
            <v xml:space="preserve">Жилзаказчик </v>
          </cell>
          <cell r="D7458">
            <v>2692</v>
          </cell>
          <cell r="E7458">
            <v>9371</v>
          </cell>
          <cell r="F7458">
            <v>9366</v>
          </cell>
          <cell r="G7458">
            <v>0.4</v>
          </cell>
          <cell r="H7458">
            <v>1.19</v>
          </cell>
          <cell r="I7458">
            <v>4.5999999999999996</v>
          </cell>
          <cell r="J7458" t="str">
            <v xml:space="preserve">5 </v>
          </cell>
          <cell r="K7458">
            <v>167</v>
          </cell>
          <cell r="L7458">
            <v>0.172046</v>
          </cell>
          <cell r="M7458">
            <v>-19</v>
          </cell>
          <cell r="N7458">
            <v>18</v>
          </cell>
          <cell r="O7458">
            <v>1</v>
          </cell>
          <cell r="P7458">
            <v>251.185</v>
          </cell>
          <cell r="Q7458">
            <v>267.86200000000002</v>
          </cell>
          <cell r="R7458">
            <v>267.86200000000002</v>
          </cell>
        </row>
        <row r="7459">
          <cell r="A7459" t="str">
            <v xml:space="preserve">НЕФТЕЗАВОД </v>
          </cell>
          <cell r="B7459" t="str">
            <v xml:space="preserve">Захарова 13 </v>
          </cell>
          <cell r="C7459" t="str">
            <v xml:space="preserve">Жилзаказчик </v>
          </cell>
          <cell r="D7459">
            <v>1113.4000000000001</v>
          </cell>
          <cell r="E7459">
            <v>4471</v>
          </cell>
          <cell r="F7459">
            <v>4251.5600000000004</v>
          </cell>
          <cell r="G7459">
            <v>0.46</v>
          </cell>
          <cell r="H7459">
            <v>1.19</v>
          </cell>
          <cell r="I7459">
            <v>4.5999999999999996</v>
          </cell>
          <cell r="J7459" t="str">
            <v xml:space="preserve">3 </v>
          </cell>
          <cell r="K7459">
            <v>167</v>
          </cell>
          <cell r="L7459">
            <v>9.0916999999999998E-2</v>
          </cell>
          <cell r="M7459">
            <v>-19</v>
          </cell>
          <cell r="N7459">
            <v>18</v>
          </cell>
          <cell r="O7459">
            <v>1</v>
          </cell>
          <cell r="P7459">
            <v>132.738</v>
          </cell>
          <cell r="Q7459">
            <v>147.71799999999999</v>
          </cell>
          <cell r="R7459">
            <v>147.71799999999999</v>
          </cell>
        </row>
        <row r="7460">
          <cell r="A7460" t="str">
            <v xml:space="preserve">НЕФТЕЗАВОД </v>
          </cell>
          <cell r="B7460" t="str">
            <v xml:space="preserve">Захарова 15 </v>
          </cell>
          <cell r="C7460" t="str">
            <v xml:space="preserve">Жилзаказчик </v>
          </cell>
          <cell r="D7460">
            <v>1326.3</v>
          </cell>
          <cell r="E7460">
            <v>6260</v>
          </cell>
          <cell r="F7460">
            <v>6257</v>
          </cell>
          <cell r="G7460">
            <v>0.37</v>
          </cell>
          <cell r="H7460">
            <v>1.19</v>
          </cell>
          <cell r="I7460">
            <v>4.5999999999999996</v>
          </cell>
          <cell r="J7460" t="str">
            <v xml:space="preserve">3 </v>
          </cell>
          <cell r="K7460">
            <v>167</v>
          </cell>
          <cell r="L7460">
            <v>0.10651899999999999</v>
          </cell>
          <cell r="M7460">
            <v>-19</v>
          </cell>
          <cell r="N7460">
            <v>18</v>
          </cell>
          <cell r="O7460">
            <v>1</v>
          </cell>
          <cell r="P7460">
            <v>155.51400000000001</v>
          </cell>
          <cell r="Q7460">
            <v>175.96</v>
          </cell>
          <cell r="R7460">
            <v>175.96</v>
          </cell>
        </row>
        <row r="7461">
          <cell r="A7461" t="str">
            <v xml:space="preserve">НЕФТЕЗАВОД </v>
          </cell>
          <cell r="B7461" t="str">
            <v xml:space="preserve">Захарова 21 </v>
          </cell>
          <cell r="C7461" t="str">
            <v xml:space="preserve">Жилзаказчик </v>
          </cell>
          <cell r="D7461">
            <v>1351.6</v>
          </cell>
          <cell r="E7461">
            <v>6334</v>
          </cell>
          <cell r="F7461">
            <v>6325.84</v>
          </cell>
          <cell r="G7461">
            <v>0.37</v>
          </cell>
          <cell r="H7461">
            <v>1.19</v>
          </cell>
          <cell r="I7461">
            <v>4.5999999999999996</v>
          </cell>
          <cell r="J7461" t="str">
            <v xml:space="preserve">3 </v>
          </cell>
          <cell r="K7461">
            <v>167</v>
          </cell>
          <cell r="L7461">
            <v>0.107691</v>
          </cell>
          <cell r="M7461">
            <v>-19</v>
          </cell>
          <cell r="N7461">
            <v>18</v>
          </cell>
          <cell r="O7461">
            <v>1</v>
          </cell>
          <cell r="P7461">
            <v>157.226</v>
          </cell>
          <cell r="Q7461">
            <v>179.316</v>
          </cell>
          <cell r="R7461">
            <v>179.316</v>
          </cell>
        </row>
        <row r="7462">
          <cell r="A7462" t="str">
            <v xml:space="preserve">НЕФТЕЗАВОД </v>
          </cell>
          <cell r="B7462" t="str">
            <v xml:space="preserve">Захарова 23 </v>
          </cell>
          <cell r="C7462" t="str">
            <v xml:space="preserve">Жилзаказчик </v>
          </cell>
          <cell r="D7462">
            <v>1113.8</v>
          </cell>
          <cell r="E7462">
            <v>6638</v>
          </cell>
          <cell r="F7462">
            <v>5684.63</v>
          </cell>
          <cell r="G7462">
            <v>0.36</v>
          </cell>
          <cell r="H7462">
            <v>1.19</v>
          </cell>
          <cell r="I7462">
            <v>4.5999999999999996</v>
          </cell>
          <cell r="J7462" t="str">
            <v xml:space="preserve">3 </v>
          </cell>
          <cell r="K7462">
            <v>167</v>
          </cell>
          <cell r="L7462">
            <v>9.5984E-2</v>
          </cell>
          <cell r="M7462">
            <v>-19</v>
          </cell>
          <cell r="N7462">
            <v>18</v>
          </cell>
          <cell r="O7462">
            <v>1</v>
          </cell>
          <cell r="P7462">
            <v>140.13499999999999</v>
          </cell>
          <cell r="Q7462">
            <v>147.767</v>
          </cell>
          <cell r="R7462">
            <v>147.767</v>
          </cell>
        </row>
        <row r="7463">
          <cell r="A7463" t="str">
            <v xml:space="preserve">НЕФТЕЗАВОД </v>
          </cell>
          <cell r="B7463" t="str">
            <v xml:space="preserve">Захарова 9 </v>
          </cell>
          <cell r="C7463" t="str">
            <v xml:space="preserve">Жилзаказчик </v>
          </cell>
          <cell r="D7463">
            <v>1052.5999999999999</v>
          </cell>
          <cell r="E7463">
            <v>3940</v>
          </cell>
          <cell r="F7463">
            <v>3773.85</v>
          </cell>
          <cell r="G7463">
            <v>0.47</v>
          </cell>
          <cell r="H7463">
            <v>1.19</v>
          </cell>
          <cell r="I7463">
            <v>4.5999999999999996</v>
          </cell>
          <cell r="J7463" t="str">
            <v xml:space="preserve">3 </v>
          </cell>
          <cell r="K7463">
            <v>167</v>
          </cell>
          <cell r="L7463">
            <v>8.2451999999999998E-2</v>
          </cell>
          <cell r="M7463">
            <v>-19</v>
          </cell>
          <cell r="N7463">
            <v>18</v>
          </cell>
          <cell r="O7463">
            <v>1</v>
          </cell>
          <cell r="P7463">
            <v>120.378</v>
          </cell>
          <cell r="Q7463">
            <v>139.648</v>
          </cell>
          <cell r="R7463">
            <v>139.648</v>
          </cell>
        </row>
        <row r="7464">
          <cell r="A7464" t="str">
            <v xml:space="preserve">НЕФТЕЗАВОД </v>
          </cell>
          <cell r="B7464" t="str">
            <v xml:space="preserve">Индустриальная 14 </v>
          </cell>
          <cell r="C7464" t="str">
            <v xml:space="preserve">Жилзаказчик </v>
          </cell>
          <cell r="D7464">
            <v>20.2</v>
          </cell>
          <cell r="E7464">
            <v>82</v>
          </cell>
          <cell r="F7464">
            <v>81</v>
          </cell>
          <cell r="G7464">
            <v>0.74</v>
          </cell>
          <cell r="H7464">
            <v>1.19</v>
          </cell>
          <cell r="I7464">
            <v>4.5999999999999996</v>
          </cell>
          <cell r="J7464" t="str">
            <v xml:space="preserve">1 </v>
          </cell>
          <cell r="K7464">
            <v>167</v>
          </cell>
          <cell r="L7464">
            <v>2.7800000000000004E-3</v>
          </cell>
          <cell r="M7464">
            <v>-19</v>
          </cell>
          <cell r="N7464">
            <v>18</v>
          </cell>
          <cell r="O7464">
            <v>1</v>
          </cell>
          <cell r="P7464">
            <v>4.0599999999999996</v>
          </cell>
          <cell r="Q7464">
            <v>2.681</v>
          </cell>
          <cell r="R7464">
            <v>2.681</v>
          </cell>
        </row>
        <row r="7465">
          <cell r="A7465" t="str">
            <v xml:space="preserve">НЕФТЕЗАВОД </v>
          </cell>
          <cell r="B7465" t="str">
            <v xml:space="preserve">Индустриальная 14 А </v>
          </cell>
          <cell r="C7465" t="str">
            <v xml:space="preserve">Жилзаказчик </v>
          </cell>
          <cell r="D7465">
            <v>51.5</v>
          </cell>
          <cell r="E7465">
            <v>160</v>
          </cell>
          <cell r="F7465">
            <v>133.18</v>
          </cell>
          <cell r="G7465">
            <v>0</v>
          </cell>
          <cell r="H7465">
            <v>0</v>
          </cell>
          <cell r="I7465">
            <v>4.5999999999999996</v>
          </cell>
          <cell r="J7465" t="str">
            <v xml:space="preserve">1 </v>
          </cell>
          <cell r="K7465">
            <v>167</v>
          </cell>
          <cell r="L7465">
            <v>2.794E-3</v>
          </cell>
          <cell r="M7465">
            <v>-19</v>
          </cell>
          <cell r="N7465">
            <v>18</v>
          </cell>
          <cell r="O7465">
            <v>1</v>
          </cell>
          <cell r="P7465">
            <v>4.0789999999999997</v>
          </cell>
          <cell r="Q7465">
            <v>6.8319999999999999</v>
          </cell>
          <cell r="R7465">
            <v>6.8319999999999999</v>
          </cell>
        </row>
        <row r="7466">
          <cell r="A7466" t="str">
            <v xml:space="preserve">НЕФТЕЗАВОД </v>
          </cell>
          <cell r="B7466" t="str">
            <v xml:space="preserve">Индустриальная 16 </v>
          </cell>
          <cell r="C7466" t="str">
            <v xml:space="preserve">Жилзаказчик </v>
          </cell>
          <cell r="D7466">
            <v>1119.2</v>
          </cell>
          <cell r="E7466">
            <v>4333</v>
          </cell>
          <cell r="F7466">
            <v>4333.7299999999996</v>
          </cell>
          <cell r="G7466">
            <v>0.46</v>
          </cell>
          <cell r="H7466">
            <v>1.19</v>
          </cell>
          <cell r="I7466">
            <v>4.5999999999999996</v>
          </cell>
          <cell r="J7466" t="str">
            <v xml:space="preserve">3 </v>
          </cell>
          <cell r="K7466">
            <v>167</v>
          </cell>
          <cell r="L7466">
            <v>9.3075999999999992E-2</v>
          </cell>
          <cell r="M7466">
            <v>-19</v>
          </cell>
          <cell r="N7466">
            <v>18</v>
          </cell>
          <cell r="O7466">
            <v>1</v>
          </cell>
          <cell r="P7466">
            <v>135.88900000000001</v>
          </cell>
          <cell r="Q7466">
            <v>148.48599999999999</v>
          </cell>
          <cell r="R7466">
            <v>148.48599999999999</v>
          </cell>
        </row>
        <row r="7467">
          <cell r="A7467" t="str">
            <v xml:space="preserve">НЕФТЕЗАВОД </v>
          </cell>
          <cell r="B7467" t="str">
            <v xml:space="preserve">Индустриальная 18 </v>
          </cell>
          <cell r="C7467" t="str">
            <v xml:space="preserve">Жилзаказчик </v>
          </cell>
          <cell r="D7467">
            <v>1005.26</v>
          </cell>
          <cell r="E7467">
            <v>4490</v>
          </cell>
          <cell r="F7467">
            <v>4557.83</v>
          </cell>
          <cell r="G7467">
            <v>0.39</v>
          </cell>
          <cell r="H7467">
            <v>1.19</v>
          </cell>
          <cell r="I7467">
            <v>4.5999999999999996</v>
          </cell>
          <cell r="J7467" t="str">
            <v xml:space="preserve">2 </v>
          </cell>
          <cell r="K7467">
            <v>167</v>
          </cell>
          <cell r="L7467">
            <v>8.2456000000000002E-2</v>
          </cell>
          <cell r="M7467">
            <v>-19</v>
          </cell>
          <cell r="N7467">
            <v>18</v>
          </cell>
          <cell r="O7467">
            <v>1</v>
          </cell>
          <cell r="P7467">
            <v>118.539</v>
          </cell>
          <cell r="Q7467">
            <v>131.05199999999999</v>
          </cell>
          <cell r="R7467">
            <v>131.05199999999999</v>
          </cell>
        </row>
        <row r="7468">
          <cell r="A7468" t="str">
            <v xml:space="preserve">НЕФТЕЗАВОД </v>
          </cell>
          <cell r="B7468" t="str">
            <v xml:space="preserve">Индустриальная 20 </v>
          </cell>
          <cell r="C7468" t="str">
            <v xml:space="preserve">Жилзаказчик </v>
          </cell>
          <cell r="D7468">
            <v>417.9</v>
          </cell>
          <cell r="E7468">
            <v>1757</v>
          </cell>
          <cell r="F7468">
            <v>1755.78</v>
          </cell>
          <cell r="G7468">
            <v>0.46</v>
          </cell>
          <cell r="H7468">
            <v>1.19</v>
          </cell>
          <cell r="I7468">
            <v>4.5999999999999996</v>
          </cell>
          <cell r="J7468" t="str">
            <v xml:space="preserve">2 </v>
          </cell>
          <cell r="K7468">
            <v>167</v>
          </cell>
          <cell r="L7468">
            <v>3.7301999999999995E-2</v>
          </cell>
          <cell r="M7468">
            <v>-19</v>
          </cell>
          <cell r="N7468">
            <v>18</v>
          </cell>
          <cell r="O7468">
            <v>1</v>
          </cell>
          <cell r="P7468">
            <v>54.46</v>
          </cell>
          <cell r="Q7468">
            <v>55.445999999999998</v>
          </cell>
          <cell r="R7468">
            <v>55.445999999999998</v>
          </cell>
        </row>
        <row r="7469">
          <cell r="A7469" t="str">
            <v xml:space="preserve">НЕФТЕЗАВОД </v>
          </cell>
          <cell r="B7469" t="str">
            <v xml:space="preserve">Индустриальная 22 </v>
          </cell>
          <cell r="C7469" t="str">
            <v xml:space="preserve">Жилзаказчик </v>
          </cell>
          <cell r="D7469">
            <v>399.2</v>
          </cell>
          <cell r="E7469">
            <v>1788</v>
          </cell>
          <cell r="F7469">
            <v>1786</v>
          </cell>
          <cell r="G7469">
            <v>0.46</v>
          </cell>
          <cell r="H7469">
            <v>1.19</v>
          </cell>
          <cell r="I7469">
            <v>4.5999999999999996</v>
          </cell>
          <cell r="J7469" t="str">
            <v xml:space="preserve">2 </v>
          </cell>
          <cell r="K7469">
            <v>167</v>
          </cell>
          <cell r="L7469">
            <v>3.7869E-2</v>
          </cell>
          <cell r="M7469">
            <v>-19</v>
          </cell>
          <cell r="N7469">
            <v>18</v>
          </cell>
          <cell r="O7469">
            <v>1</v>
          </cell>
          <cell r="P7469">
            <v>55.287999999999997</v>
          </cell>
          <cell r="Q7469">
            <v>52.963000000000001</v>
          </cell>
          <cell r="R7469">
            <v>52.963000000000001</v>
          </cell>
        </row>
        <row r="7470">
          <cell r="A7470" t="str">
            <v xml:space="preserve">НЕФТЕЗАВОД </v>
          </cell>
          <cell r="B7470" t="str">
            <v xml:space="preserve">Индустриальная 24 </v>
          </cell>
          <cell r="C7470" t="str">
            <v xml:space="preserve">Жилзаказчик </v>
          </cell>
          <cell r="D7470">
            <v>840.8</v>
          </cell>
          <cell r="E7470">
            <v>3661</v>
          </cell>
          <cell r="F7470">
            <v>3447.16</v>
          </cell>
          <cell r="G7470">
            <v>0.41</v>
          </cell>
          <cell r="H7470">
            <v>1.19</v>
          </cell>
          <cell r="I7470">
            <v>4.5999999999999996</v>
          </cell>
          <cell r="J7470" t="str">
            <v xml:space="preserve">2 </v>
          </cell>
          <cell r="K7470">
            <v>167</v>
          </cell>
          <cell r="L7470">
            <v>6.6136E-2</v>
          </cell>
          <cell r="M7470">
            <v>-19</v>
          </cell>
          <cell r="N7470">
            <v>18</v>
          </cell>
          <cell r="O7470">
            <v>1</v>
          </cell>
          <cell r="P7470">
            <v>96.558000000000007</v>
          </cell>
          <cell r="Q7470">
            <v>111.54900000000001</v>
          </cell>
          <cell r="R7470">
            <v>111.54900000000001</v>
          </cell>
        </row>
        <row r="7471">
          <cell r="A7471" t="str">
            <v xml:space="preserve">НЕФТЕЗАВОД </v>
          </cell>
          <cell r="B7471" t="str">
            <v xml:space="preserve">Индустриальная 24 кв 13 прис </v>
          </cell>
          <cell r="C7471" t="str">
            <v xml:space="preserve">Жилзаказчик </v>
          </cell>
          <cell r="D7471">
            <v>44.96</v>
          </cell>
          <cell r="E7471">
            <v>180</v>
          </cell>
          <cell r="F7471">
            <v>179.84</v>
          </cell>
          <cell r="G7471">
            <v>0.41</v>
          </cell>
          <cell r="H7471">
            <v>1.19</v>
          </cell>
          <cell r="I7471">
            <v>4.5999999999999996</v>
          </cell>
          <cell r="J7471" t="str">
            <v xml:space="preserve">. </v>
          </cell>
          <cell r="K7471">
            <v>167</v>
          </cell>
          <cell r="L7471">
            <v>3.4500000000000004E-3</v>
          </cell>
          <cell r="M7471">
            <v>-19</v>
          </cell>
          <cell r="N7471">
            <v>18</v>
          </cell>
          <cell r="O7471">
            <v>1</v>
          </cell>
          <cell r="P7471">
            <v>5.0369999999999999</v>
          </cell>
          <cell r="Q7471">
            <v>0</v>
          </cell>
          <cell r="R7471">
            <v>0</v>
          </cell>
        </row>
        <row r="7472">
          <cell r="A7472" t="str">
            <v xml:space="preserve">НЕФТЕЗАВОД </v>
          </cell>
          <cell r="B7472" t="str">
            <v xml:space="preserve">Индустриальная 24 кв 5 пристройка </v>
          </cell>
          <cell r="C7472" t="str">
            <v xml:space="preserve">Жилзаказчик </v>
          </cell>
          <cell r="D7472">
            <v>16.09</v>
          </cell>
          <cell r="E7472">
            <v>64</v>
          </cell>
          <cell r="F7472">
            <v>64.349999999999994</v>
          </cell>
          <cell r="G7472">
            <v>0.41</v>
          </cell>
          <cell r="H7472">
            <v>1.19</v>
          </cell>
          <cell r="I7472">
            <v>4.5999999999999996</v>
          </cell>
          <cell r="J7472" t="str">
            <v xml:space="preserve">. </v>
          </cell>
          <cell r="K7472">
            <v>167</v>
          </cell>
          <cell r="L7472">
            <v>1.235E-3</v>
          </cell>
          <cell r="M7472">
            <v>-19</v>
          </cell>
          <cell r="N7472">
            <v>18</v>
          </cell>
          <cell r="O7472">
            <v>1</v>
          </cell>
          <cell r="P7472">
            <v>1.802</v>
          </cell>
          <cell r="Q7472">
            <v>0</v>
          </cell>
          <cell r="R7472">
            <v>0</v>
          </cell>
        </row>
        <row r="7473">
          <cell r="A7473" t="str">
            <v xml:space="preserve">НЕФТЕЗАВОД </v>
          </cell>
          <cell r="B7473" t="str">
            <v xml:space="preserve">Индустриальная 30 </v>
          </cell>
          <cell r="C7473" t="str">
            <v xml:space="preserve">Жилзаказчик </v>
          </cell>
          <cell r="D7473">
            <v>423.6</v>
          </cell>
          <cell r="E7473">
            <v>1169</v>
          </cell>
          <cell r="F7473">
            <v>1167.71</v>
          </cell>
          <cell r="G7473">
            <v>0.49</v>
          </cell>
          <cell r="H7473">
            <v>1.19</v>
          </cell>
          <cell r="I7473">
            <v>4.5999999999999996</v>
          </cell>
          <cell r="J7473" t="str">
            <v xml:space="preserve">2 </v>
          </cell>
          <cell r="K7473">
            <v>167</v>
          </cell>
          <cell r="L7473">
            <v>2.6703999999999999E-2</v>
          </cell>
          <cell r="M7473">
            <v>-19</v>
          </cell>
          <cell r="N7473">
            <v>18</v>
          </cell>
          <cell r="O7473">
            <v>1</v>
          </cell>
          <cell r="P7473">
            <v>38.988</v>
          </cell>
          <cell r="Q7473">
            <v>56.198</v>
          </cell>
          <cell r="R7473">
            <v>56.198</v>
          </cell>
        </row>
        <row r="7474">
          <cell r="A7474" t="str">
            <v xml:space="preserve">НЕФТЕЗАВОД </v>
          </cell>
          <cell r="B7474" t="str">
            <v xml:space="preserve">Индустриальная 32 </v>
          </cell>
          <cell r="C7474" t="str">
            <v xml:space="preserve">Жилзаказчик </v>
          </cell>
          <cell r="D7474">
            <v>602.86</v>
          </cell>
          <cell r="E7474">
            <v>1734</v>
          </cell>
          <cell r="F7474">
            <v>2095.0500000000002</v>
          </cell>
          <cell r="G7474">
            <v>0.46</v>
          </cell>
          <cell r="H7474">
            <v>1.19</v>
          </cell>
          <cell r="I7474">
            <v>4.5999999999999996</v>
          </cell>
          <cell r="J7474" t="str">
            <v xml:space="preserve">2 </v>
          </cell>
          <cell r="K7474">
            <v>167</v>
          </cell>
          <cell r="L7474">
            <v>4.4596999999999998E-2</v>
          </cell>
          <cell r="M7474">
            <v>-19</v>
          </cell>
          <cell r="N7474">
            <v>18</v>
          </cell>
          <cell r="O7474">
            <v>1</v>
          </cell>
          <cell r="P7474">
            <v>53.828000000000003</v>
          </cell>
          <cell r="Q7474">
            <v>67.938000000000002</v>
          </cell>
          <cell r="R7474">
            <v>67.938000000000002</v>
          </cell>
        </row>
        <row r="7475">
          <cell r="A7475" t="str">
            <v xml:space="preserve">НЕФТЕЗАВОД </v>
          </cell>
          <cell r="B7475" t="str">
            <v xml:space="preserve">Индустриальная 34 </v>
          </cell>
          <cell r="C7475" t="str">
            <v xml:space="preserve">Жилзаказчик </v>
          </cell>
          <cell r="D7475">
            <v>388.5</v>
          </cell>
          <cell r="E7475">
            <v>1898</v>
          </cell>
          <cell r="F7475">
            <v>1893.91</v>
          </cell>
          <cell r="G7475">
            <v>0.45</v>
          </cell>
          <cell r="H7475">
            <v>1.19</v>
          </cell>
          <cell r="I7475">
            <v>4.5999999999999996</v>
          </cell>
          <cell r="J7475" t="str">
            <v xml:space="preserve">2 </v>
          </cell>
          <cell r="K7475">
            <v>167</v>
          </cell>
          <cell r="L7475">
            <v>3.9884999999999997E-2</v>
          </cell>
          <cell r="M7475">
            <v>-19</v>
          </cell>
          <cell r="N7475">
            <v>18</v>
          </cell>
          <cell r="O7475">
            <v>1</v>
          </cell>
          <cell r="P7475">
            <v>58.231000000000002</v>
          </cell>
          <cell r="Q7475">
            <v>51.542999999999999</v>
          </cell>
          <cell r="R7475">
            <v>51.542999999999999</v>
          </cell>
        </row>
        <row r="7476">
          <cell r="A7476" t="str">
            <v xml:space="preserve">НЕФТЕЗАВОД </v>
          </cell>
          <cell r="B7476" t="str">
            <v xml:space="preserve">Индустриальная 36 </v>
          </cell>
          <cell r="C7476" t="str">
            <v xml:space="preserve">Жилзаказчик </v>
          </cell>
          <cell r="D7476">
            <v>390.5</v>
          </cell>
          <cell r="E7476">
            <v>1811</v>
          </cell>
          <cell r="F7476">
            <v>1808</v>
          </cell>
          <cell r="G7476">
            <v>0.54</v>
          </cell>
          <cell r="H7476">
            <v>1.19</v>
          </cell>
          <cell r="I7476">
            <v>4.5999999999999996</v>
          </cell>
          <cell r="J7476" t="str">
            <v xml:space="preserve">2 </v>
          </cell>
          <cell r="K7476">
            <v>167</v>
          </cell>
          <cell r="L7476">
            <v>4.5540000000000004E-2</v>
          </cell>
          <cell r="M7476">
            <v>-19</v>
          </cell>
          <cell r="N7476">
            <v>18</v>
          </cell>
          <cell r="O7476">
            <v>1</v>
          </cell>
          <cell r="P7476">
            <v>66.488</v>
          </cell>
          <cell r="Q7476">
            <v>51.808</v>
          </cell>
          <cell r="R7476">
            <v>51.808</v>
          </cell>
        </row>
        <row r="7477">
          <cell r="A7477" t="str">
            <v xml:space="preserve">НЕФТЕЗАВОД </v>
          </cell>
          <cell r="B7477" t="str">
            <v xml:space="preserve">Индустриальная 38 </v>
          </cell>
          <cell r="C7477" t="str">
            <v xml:space="preserve">Жилзаказчик </v>
          </cell>
          <cell r="D7477">
            <v>823</v>
          </cell>
          <cell r="E7477">
            <v>3669</v>
          </cell>
          <cell r="F7477">
            <v>3669.68</v>
          </cell>
          <cell r="G7477">
            <v>0.41</v>
          </cell>
          <cell r="H7477">
            <v>1.19</v>
          </cell>
          <cell r="I7477">
            <v>4.5999999999999996</v>
          </cell>
          <cell r="J7477" t="str">
            <v xml:space="preserve">2 </v>
          </cell>
          <cell r="K7477">
            <v>167</v>
          </cell>
          <cell r="L7477">
            <v>7.030299999999999E-2</v>
          </cell>
          <cell r="M7477">
            <v>-19</v>
          </cell>
          <cell r="N7477">
            <v>18</v>
          </cell>
          <cell r="O7477">
            <v>1</v>
          </cell>
          <cell r="P7477">
            <v>102.64100000000001</v>
          </cell>
          <cell r="Q7477">
            <v>109.188</v>
          </cell>
          <cell r="R7477">
            <v>109.188</v>
          </cell>
        </row>
        <row r="7478">
          <cell r="A7478" t="str">
            <v xml:space="preserve">НЕФТЕЗАВОД </v>
          </cell>
          <cell r="B7478" t="str">
            <v xml:space="preserve">Индустриальная 40 </v>
          </cell>
          <cell r="C7478" t="str">
            <v xml:space="preserve">Жилзаказчик </v>
          </cell>
          <cell r="D7478">
            <v>587.05999999999995</v>
          </cell>
          <cell r="E7478">
            <v>1806</v>
          </cell>
          <cell r="F7478">
            <v>2238.27</v>
          </cell>
          <cell r="G7478">
            <v>0.46</v>
          </cell>
          <cell r="H7478">
            <v>1.19</v>
          </cell>
          <cell r="I7478">
            <v>4.5999999999999996</v>
          </cell>
          <cell r="J7478" t="str">
            <v xml:space="preserve">2 </v>
          </cell>
          <cell r="K7478">
            <v>167</v>
          </cell>
          <cell r="L7478">
            <v>4.7439000000000002E-2</v>
          </cell>
          <cell r="M7478">
            <v>-19</v>
          </cell>
          <cell r="N7478">
            <v>18</v>
          </cell>
          <cell r="O7478">
            <v>1</v>
          </cell>
          <cell r="P7478">
            <v>55.771999999999998</v>
          </cell>
          <cell r="Q7478">
            <v>63.415999999999997</v>
          </cell>
          <cell r="R7478">
            <v>63.415999999999997</v>
          </cell>
        </row>
        <row r="7479">
          <cell r="A7479" t="str">
            <v xml:space="preserve">НЕФТЕЗАВОД </v>
          </cell>
          <cell r="B7479" t="str">
            <v xml:space="preserve">Индустриальная 42 </v>
          </cell>
          <cell r="C7479" t="str">
            <v xml:space="preserve">Жилзаказчик </v>
          </cell>
          <cell r="D7479">
            <v>765.12</v>
          </cell>
          <cell r="E7479">
            <v>1776</v>
          </cell>
          <cell r="F7479">
            <v>2285.9299999999998</v>
          </cell>
          <cell r="G7479">
            <v>0.46</v>
          </cell>
          <cell r="H7479">
            <v>1.19</v>
          </cell>
          <cell r="I7479">
            <v>4.5999999999999996</v>
          </cell>
          <cell r="J7479" t="str">
            <v xml:space="preserve">3 </v>
          </cell>
          <cell r="K7479">
            <v>167</v>
          </cell>
          <cell r="L7479">
            <v>4.8555000000000008E-2</v>
          </cell>
          <cell r="M7479">
            <v>-19</v>
          </cell>
          <cell r="N7479">
            <v>18</v>
          </cell>
          <cell r="O7479">
            <v>1</v>
          </cell>
          <cell r="P7479">
            <v>54.945999999999998</v>
          </cell>
          <cell r="Q7479">
            <v>84.444999999999993</v>
          </cell>
          <cell r="R7479">
            <v>84.444999999999993</v>
          </cell>
        </row>
        <row r="7480">
          <cell r="A7480" t="str">
            <v xml:space="preserve">НЕФТЕЗАВОД </v>
          </cell>
          <cell r="B7480" t="str">
            <v xml:space="preserve">Индустриальная 44 </v>
          </cell>
          <cell r="C7480" t="str">
            <v xml:space="preserve">Жилзаказчик </v>
          </cell>
          <cell r="D7480">
            <v>467.21000000000004</v>
          </cell>
          <cell r="E7480">
            <v>1802</v>
          </cell>
          <cell r="F7480">
            <v>1963.28</v>
          </cell>
          <cell r="G7480">
            <v>0.46</v>
          </cell>
          <cell r="H7480">
            <v>1.19</v>
          </cell>
          <cell r="I7480">
            <v>4.5999999999999996</v>
          </cell>
          <cell r="J7480" t="str">
            <v xml:space="preserve">2 </v>
          </cell>
          <cell r="K7480">
            <v>167</v>
          </cell>
          <cell r="L7480">
            <v>4.1617000000000001E-2</v>
          </cell>
          <cell r="M7480">
            <v>-19</v>
          </cell>
          <cell r="N7480">
            <v>18</v>
          </cell>
          <cell r="O7480">
            <v>1</v>
          </cell>
          <cell r="P7480">
            <v>55.673999999999999</v>
          </cell>
          <cell r="Q7480">
            <v>56.529000000000003</v>
          </cell>
          <cell r="R7480">
            <v>56.529000000000003</v>
          </cell>
        </row>
        <row r="7481">
          <cell r="A7481" t="str">
            <v xml:space="preserve">НЕФТЕЗАВОД </v>
          </cell>
          <cell r="B7481" t="str">
            <v xml:space="preserve">Индустриальная 46 </v>
          </cell>
          <cell r="C7481" t="str">
            <v xml:space="preserve">Жилзаказчик </v>
          </cell>
          <cell r="D7481">
            <v>394</v>
          </cell>
          <cell r="E7481">
            <v>1851</v>
          </cell>
          <cell r="F7481">
            <v>1849</v>
          </cell>
          <cell r="G7481">
            <v>0.46</v>
          </cell>
          <cell r="H7481">
            <v>1.19</v>
          </cell>
          <cell r="I7481">
            <v>4.5999999999999996</v>
          </cell>
          <cell r="J7481" t="str">
            <v xml:space="preserve">2 </v>
          </cell>
          <cell r="K7481">
            <v>167</v>
          </cell>
          <cell r="L7481">
            <v>3.9024999999999997E-2</v>
          </cell>
          <cell r="M7481">
            <v>-19</v>
          </cell>
          <cell r="N7481">
            <v>18</v>
          </cell>
          <cell r="O7481">
            <v>1</v>
          </cell>
          <cell r="P7481">
            <v>56.975000000000001</v>
          </cell>
          <cell r="Q7481">
            <v>52.271999999999998</v>
          </cell>
          <cell r="R7481">
            <v>52.271999999999998</v>
          </cell>
        </row>
        <row r="7482">
          <cell r="A7482" t="str">
            <v xml:space="preserve">НЕФТЕЗАВОД </v>
          </cell>
          <cell r="B7482" t="str">
            <v xml:space="preserve">Индустриальная 48 </v>
          </cell>
          <cell r="C7482" t="str">
            <v xml:space="preserve">Жилзаказчик </v>
          </cell>
          <cell r="D7482">
            <v>342.7</v>
          </cell>
          <cell r="E7482">
            <v>1520</v>
          </cell>
          <cell r="F7482">
            <v>1518</v>
          </cell>
          <cell r="G7482">
            <v>0.47</v>
          </cell>
          <cell r="H7482">
            <v>1.19</v>
          </cell>
          <cell r="I7482">
            <v>4.5999999999999996</v>
          </cell>
          <cell r="J7482" t="str">
            <v xml:space="preserve">2 </v>
          </cell>
          <cell r="K7482">
            <v>167</v>
          </cell>
          <cell r="L7482">
            <v>3.3024999999999999E-2</v>
          </cell>
          <cell r="M7482">
            <v>-19</v>
          </cell>
          <cell r="N7482">
            <v>18</v>
          </cell>
          <cell r="O7482">
            <v>1</v>
          </cell>
          <cell r="P7482">
            <v>48.216000000000001</v>
          </cell>
          <cell r="Q7482">
            <v>45.468000000000004</v>
          </cell>
          <cell r="R7482">
            <v>45.468000000000004</v>
          </cell>
        </row>
        <row r="7483">
          <cell r="A7483" t="str">
            <v xml:space="preserve">НЕФТЕЗАВОД </v>
          </cell>
          <cell r="B7483" t="str">
            <v xml:space="preserve">Индустриальная 50 </v>
          </cell>
          <cell r="C7483" t="str">
            <v xml:space="preserve">Жилзаказчик </v>
          </cell>
          <cell r="D7483">
            <v>740.8</v>
          </cell>
          <cell r="E7483">
            <v>3089</v>
          </cell>
          <cell r="F7483">
            <v>3089.16</v>
          </cell>
          <cell r="G7483">
            <v>0.43</v>
          </cell>
          <cell r="H7483">
            <v>1.19</v>
          </cell>
          <cell r="I7483">
            <v>4.5999999999999996</v>
          </cell>
          <cell r="J7483" t="str">
            <v xml:space="preserve">2 </v>
          </cell>
          <cell r="K7483">
            <v>167</v>
          </cell>
          <cell r="L7483">
            <v>6.1330999999999997E-2</v>
          </cell>
          <cell r="M7483">
            <v>-19</v>
          </cell>
          <cell r="N7483">
            <v>18</v>
          </cell>
          <cell r="O7483">
            <v>1</v>
          </cell>
          <cell r="P7483">
            <v>89.542000000000002</v>
          </cell>
          <cell r="Q7483">
            <v>98.281999999999996</v>
          </cell>
          <cell r="R7483">
            <v>98.281999999999996</v>
          </cell>
        </row>
        <row r="7484">
          <cell r="A7484" t="str">
            <v xml:space="preserve">НЕФТЕЗАВОД </v>
          </cell>
          <cell r="B7484" t="str">
            <v xml:space="preserve">Индустриальный пр. 36 </v>
          </cell>
          <cell r="C7484" t="str">
            <v xml:space="preserve">Жилзаказчик </v>
          </cell>
          <cell r="D7484">
            <v>413.7</v>
          </cell>
          <cell r="E7484">
            <v>1771</v>
          </cell>
          <cell r="F7484">
            <v>1769</v>
          </cell>
          <cell r="G7484">
            <v>0.45800000000000002</v>
          </cell>
          <cell r="H7484">
            <v>1.194</v>
          </cell>
          <cell r="I7484">
            <v>4.5999999999999996</v>
          </cell>
          <cell r="J7484" t="str">
            <v xml:space="preserve">2 </v>
          </cell>
          <cell r="K7484">
            <v>167</v>
          </cell>
          <cell r="L7484">
            <v>3.7582999999999998E-2</v>
          </cell>
          <cell r="M7484">
            <v>-19</v>
          </cell>
          <cell r="N7484">
            <v>18</v>
          </cell>
          <cell r="O7484">
            <v>1</v>
          </cell>
          <cell r="P7484">
            <v>54.87</v>
          </cell>
          <cell r="Q7484">
            <v>54.887</v>
          </cell>
          <cell r="R7484">
            <v>54.887</v>
          </cell>
        </row>
        <row r="7485">
          <cell r="A7485" t="str">
            <v xml:space="preserve">НЕФТЕЗАВОД </v>
          </cell>
          <cell r="B7485" t="str">
            <v xml:space="preserve">Индустриальный пр. 38 </v>
          </cell>
          <cell r="C7485" t="str">
            <v xml:space="preserve">Жилзаказчик </v>
          </cell>
          <cell r="D7485">
            <v>420.5</v>
          </cell>
          <cell r="E7485">
            <v>1766</v>
          </cell>
          <cell r="F7485">
            <v>1764</v>
          </cell>
          <cell r="G7485">
            <v>0.45800000000000002</v>
          </cell>
          <cell r="H7485">
            <v>1.194</v>
          </cell>
          <cell r="I7485">
            <v>4.5999999999999996</v>
          </cell>
          <cell r="J7485" t="str">
            <v xml:space="preserve">2 </v>
          </cell>
          <cell r="K7485">
            <v>167</v>
          </cell>
          <cell r="L7485">
            <v>3.7476999999999996E-2</v>
          </cell>
          <cell r="M7485">
            <v>-19</v>
          </cell>
          <cell r="N7485">
            <v>18</v>
          </cell>
          <cell r="O7485">
            <v>1</v>
          </cell>
          <cell r="P7485">
            <v>54.716000000000001</v>
          </cell>
          <cell r="Q7485">
            <v>55.787999999999997</v>
          </cell>
          <cell r="R7485">
            <v>55.787999999999997</v>
          </cell>
        </row>
        <row r="7486">
          <cell r="A7486" t="str">
            <v xml:space="preserve">НЕФТЕЗАВОД </v>
          </cell>
          <cell r="B7486" t="str">
            <v xml:space="preserve">Индустриальный пр. 40 </v>
          </cell>
          <cell r="C7486" t="str">
            <v xml:space="preserve">Жилзаказчик </v>
          </cell>
          <cell r="D7486">
            <v>298.5</v>
          </cell>
          <cell r="E7486">
            <v>1562</v>
          </cell>
          <cell r="F7486">
            <v>1561</v>
          </cell>
          <cell r="G7486">
            <v>0.46700000000000003</v>
          </cell>
          <cell r="H7486">
            <v>1.194</v>
          </cell>
          <cell r="I7486">
            <v>4.5999999999999996</v>
          </cell>
          <cell r="J7486" t="str">
            <v xml:space="preserve">1 </v>
          </cell>
          <cell r="K7486">
            <v>167</v>
          </cell>
          <cell r="L7486">
            <v>3.3814999999999998E-2</v>
          </cell>
          <cell r="M7486">
            <v>-19</v>
          </cell>
          <cell r="N7486">
            <v>18</v>
          </cell>
          <cell r="O7486">
            <v>1</v>
          </cell>
          <cell r="P7486">
            <v>49.366999999999997</v>
          </cell>
          <cell r="Q7486">
            <v>39.601999999999997</v>
          </cell>
          <cell r="R7486">
            <v>39.601999999999997</v>
          </cell>
        </row>
        <row r="7487">
          <cell r="A7487" t="str">
            <v xml:space="preserve">НЕФТЕЗАВОД </v>
          </cell>
          <cell r="B7487" t="str">
            <v xml:space="preserve">Южная 21 </v>
          </cell>
          <cell r="C7487" t="str">
            <v xml:space="preserve">Жилзаказчик </v>
          </cell>
          <cell r="D7487">
            <v>1340.9</v>
          </cell>
          <cell r="E7487">
            <v>5779</v>
          </cell>
          <cell r="F7487">
            <v>5776</v>
          </cell>
          <cell r="G7487">
            <v>0.43</v>
          </cell>
          <cell r="H7487">
            <v>1.19</v>
          </cell>
          <cell r="I7487">
            <v>4.5999999999999996</v>
          </cell>
          <cell r="J7487" t="str">
            <v xml:space="preserve">3 </v>
          </cell>
          <cell r="K7487">
            <v>167</v>
          </cell>
          <cell r="L7487">
            <v>0.116282</v>
          </cell>
          <cell r="M7487">
            <v>-19</v>
          </cell>
          <cell r="N7487">
            <v>18</v>
          </cell>
          <cell r="O7487">
            <v>1</v>
          </cell>
          <cell r="P7487">
            <v>169.77</v>
          </cell>
          <cell r="Q7487">
            <v>177.90100000000001</v>
          </cell>
          <cell r="R7487">
            <v>177.90100000000001</v>
          </cell>
        </row>
        <row r="7488">
          <cell r="A7488" t="str">
            <v xml:space="preserve">НЕФТЕЗАВОД </v>
          </cell>
          <cell r="B7488" t="str">
            <v xml:space="preserve">Южная 26 </v>
          </cell>
          <cell r="C7488" t="str">
            <v xml:space="preserve">Жилзаказчик </v>
          </cell>
          <cell r="D7488">
            <v>6050.2</v>
          </cell>
          <cell r="E7488">
            <v>22629</v>
          </cell>
          <cell r="F7488">
            <v>22624</v>
          </cell>
          <cell r="G7488">
            <v>0.37</v>
          </cell>
          <cell r="H7488">
            <v>1.19</v>
          </cell>
          <cell r="I7488">
            <v>4.5999999999999996</v>
          </cell>
          <cell r="J7488" t="str">
            <v xml:space="preserve">5 </v>
          </cell>
          <cell r="K7488">
            <v>167</v>
          </cell>
          <cell r="L7488">
            <v>0.38829900000000001</v>
          </cell>
          <cell r="M7488">
            <v>-19</v>
          </cell>
          <cell r="N7488">
            <v>18</v>
          </cell>
          <cell r="O7488">
            <v>1</v>
          </cell>
          <cell r="P7488">
            <v>566.90899999999999</v>
          </cell>
          <cell r="Q7488">
            <v>602.01599999999996</v>
          </cell>
          <cell r="R7488">
            <v>602.01599999999996</v>
          </cell>
        </row>
        <row r="7489">
          <cell r="A7489" t="str">
            <v xml:space="preserve">НЕФТЕЗАВОД </v>
          </cell>
          <cell r="B7489" t="str">
            <v xml:space="preserve">Южная 28 </v>
          </cell>
          <cell r="C7489" t="str">
            <v xml:space="preserve">Жилзаказчик </v>
          </cell>
          <cell r="D7489">
            <v>2579.5</v>
          </cell>
          <cell r="E7489">
            <v>13449</v>
          </cell>
          <cell r="F7489">
            <v>9854.41</v>
          </cell>
          <cell r="G7489">
            <v>0</v>
          </cell>
          <cell r="H7489">
            <v>0</v>
          </cell>
          <cell r="I7489">
            <v>4.5999999999999996</v>
          </cell>
          <cell r="J7489" t="str">
            <v xml:space="preserve">5 </v>
          </cell>
          <cell r="K7489">
            <v>167</v>
          </cell>
          <cell r="L7489">
            <v>0.17050399999999999</v>
          </cell>
          <cell r="M7489">
            <v>-19</v>
          </cell>
          <cell r="N7489">
            <v>18</v>
          </cell>
          <cell r="O7489">
            <v>1</v>
          </cell>
          <cell r="P7489">
            <v>248.93299999999999</v>
          </cell>
          <cell r="Q7489">
            <v>256.66899999999998</v>
          </cell>
          <cell r="R7489">
            <v>256.66899999999998</v>
          </cell>
        </row>
        <row r="7490">
          <cell r="A7490" t="str">
            <v xml:space="preserve">НЕФТЕЗАВОД </v>
          </cell>
          <cell r="B7490" t="str">
            <v xml:space="preserve">Захарова 7 МБОУДОД ДЮЦ </v>
          </cell>
          <cell r="C7490" t="str">
            <v xml:space="preserve">Бюджет </v>
          </cell>
          <cell r="D7490">
            <v>1481.67</v>
          </cell>
          <cell r="E7490">
            <v>0</v>
          </cell>
          <cell r="F7490">
            <v>5185.8500000000004</v>
          </cell>
          <cell r="G7490">
            <v>0.38</v>
          </cell>
          <cell r="H7490">
            <v>1.194</v>
          </cell>
          <cell r="I7490">
            <v>4.5999999999999996</v>
          </cell>
          <cell r="J7490" t="str">
            <v xml:space="preserve"> </v>
          </cell>
          <cell r="K7490">
            <v>167</v>
          </cell>
          <cell r="L7490">
            <v>8.6470000000000005E-2</v>
          </cell>
          <cell r="M7490">
            <v>-19</v>
          </cell>
          <cell r="N7490">
            <v>16</v>
          </cell>
          <cell r="O7490">
            <v>1</v>
          </cell>
          <cell r="P7490">
            <v>113.65300000000001</v>
          </cell>
          <cell r="Q7490">
            <v>0</v>
          </cell>
          <cell r="R7490">
            <v>113.65300000000001</v>
          </cell>
        </row>
        <row r="7491">
          <cell r="A7491" t="str">
            <v xml:space="preserve">НЕФТЕЗАВОД </v>
          </cell>
          <cell r="B7491" t="str">
            <v xml:space="preserve">Индустриальная 14 кв.2 ж/д </v>
          </cell>
          <cell r="C7491" t="str">
            <v xml:space="preserve">Население </v>
          </cell>
          <cell r="D7491">
            <v>65.599999999999994</v>
          </cell>
          <cell r="E7491">
            <v>216</v>
          </cell>
          <cell r="F7491">
            <v>216</v>
          </cell>
          <cell r="G7491">
            <v>0</v>
          </cell>
          <cell r="H7491">
            <v>0</v>
          </cell>
          <cell r="I7491">
            <v>4.5999999999999996</v>
          </cell>
          <cell r="J7491" t="str">
            <v xml:space="preserve">1 </v>
          </cell>
          <cell r="K7491">
            <v>167</v>
          </cell>
          <cell r="L7491">
            <v>8.2310000000000005E-3</v>
          </cell>
          <cell r="M7491">
            <v>-19</v>
          </cell>
          <cell r="N7491">
            <v>18</v>
          </cell>
          <cell r="O7491">
            <v>1</v>
          </cell>
          <cell r="P7491">
            <v>12.018000000000001</v>
          </cell>
          <cell r="Q7491">
            <v>8.7010000000000005</v>
          </cell>
          <cell r="R7491">
            <v>8.7010000000000005</v>
          </cell>
        </row>
        <row r="7492">
          <cell r="A7492" t="str">
            <v xml:space="preserve">НЕФТЕЗАВОД </v>
          </cell>
          <cell r="B7492" t="str">
            <v xml:space="preserve">2й Нефтезаводской пр 3 сл.пом </v>
          </cell>
          <cell r="C7492" t="str">
            <v xml:space="preserve">Прочие </v>
          </cell>
          <cell r="D7492">
            <v>208</v>
          </cell>
          <cell r="E7492">
            <v>0</v>
          </cell>
          <cell r="F7492">
            <v>937</v>
          </cell>
          <cell r="G7492">
            <v>0.66</v>
          </cell>
          <cell r="H7492">
            <v>1.19</v>
          </cell>
          <cell r="I7492">
            <v>4.5999999999999996</v>
          </cell>
          <cell r="J7492" t="str">
            <v xml:space="preserve"> </v>
          </cell>
          <cell r="K7492">
            <v>167</v>
          </cell>
          <cell r="L7492">
            <v>2.8500000000000001E-2</v>
          </cell>
          <cell r="M7492">
            <v>-19</v>
          </cell>
          <cell r="N7492">
            <v>18</v>
          </cell>
          <cell r="O7492">
            <v>1</v>
          </cell>
          <cell r="P7492">
            <v>41.61</v>
          </cell>
          <cell r="Q7492">
            <v>0</v>
          </cell>
          <cell r="R7492">
            <v>41.61</v>
          </cell>
        </row>
        <row r="7493">
          <cell r="A7493" t="str">
            <v xml:space="preserve">НЕФТЕЗАВОД </v>
          </cell>
          <cell r="B7493" t="str">
            <v xml:space="preserve">Индустриальная 26 </v>
          </cell>
          <cell r="C7493" t="str">
            <v xml:space="preserve">Прочие </v>
          </cell>
          <cell r="D7493">
            <v>36</v>
          </cell>
          <cell r="E7493">
            <v>0</v>
          </cell>
          <cell r="F7493">
            <v>177</v>
          </cell>
          <cell r="G7493">
            <v>0.86</v>
          </cell>
          <cell r="H7493">
            <v>1.19</v>
          </cell>
          <cell r="I7493">
            <v>4.5999999999999996</v>
          </cell>
          <cell r="J7493" t="str">
            <v xml:space="preserve"> </v>
          </cell>
          <cell r="K7493">
            <v>167</v>
          </cell>
          <cell r="L7493">
            <v>6.4579999999999993E-3</v>
          </cell>
          <cell r="M7493">
            <v>-19</v>
          </cell>
          <cell r="N7493">
            <v>15</v>
          </cell>
          <cell r="O7493">
            <v>1</v>
          </cell>
          <cell r="P7493">
            <v>7.976</v>
          </cell>
          <cell r="Q7493">
            <v>0</v>
          </cell>
          <cell r="R7493">
            <v>7.976</v>
          </cell>
        </row>
        <row r="7494">
          <cell r="A7494" t="str">
            <v xml:space="preserve">НЕФТЕЗАВОД </v>
          </cell>
          <cell r="B7494" t="str">
            <v xml:space="preserve">Южная 27 ж\д </v>
          </cell>
          <cell r="C7494" t="str">
            <v xml:space="preserve">Население </v>
          </cell>
          <cell r="D7494">
            <v>88</v>
          </cell>
          <cell r="E7494">
            <v>1</v>
          </cell>
          <cell r="F7494">
            <v>224</v>
          </cell>
          <cell r="G7494">
            <v>0.81</v>
          </cell>
          <cell r="H7494">
            <v>1.19</v>
          </cell>
          <cell r="I7494">
            <v>4.5999999999999996</v>
          </cell>
          <cell r="J7494" t="str">
            <v xml:space="preserve">1 </v>
          </cell>
          <cell r="K7494">
            <v>167</v>
          </cell>
          <cell r="L7494">
            <v>8.4000000000000012E-3</v>
          </cell>
          <cell r="M7494">
            <v>-19</v>
          </cell>
          <cell r="N7494">
            <v>18</v>
          </cell>
          <cell r="O7494">
            <v>1</v>
          </cell>
          <cell r="P7494">
            <v>12.263999999999999</v>
          </cell>
          <cell r="Q7494">
            <v>11.675000000000001</v>
          </cell>
          <cell r="R7494">
            <v>11.675000000000001</v>
          </cell>
        </row>
        <row r="7495">
          <cell r="A7495" t="str">
            <v xml:space="preserve">НЕФТЕЗАВОД </v>
          </cell>
          <cell r="B7495" t="str">
            <v xml:space="preserve">Южный пер 5 уч.площадка </v>
          </cell>
          <cell r="C7495" t="str">
            <v xml:space="preserve">Бюджет </v>
          </cell>
          <cell r="D7495">
            <v>119.99</v>
          </cell>
          <cell r="E7495">
            <v>0</v>
          </cell>
          <cell r="F7495">
            <v>511</v>
          </cell>
          <cell r="G7495">
            <v>0.39</v>
          </cell>
          <cell r="H7495">
            <v>1.19</v>
          </cell>
          <cell r="I7495">
            <v>4.5999999999999996</v>
          </cell>
          <cell r="J7495" t="str">
            <v xml:space="preserve"> </v>
          </cell>
          <cell r="K7495">
            <v>167</v>
          </cell>
          <cell r="L7495">
            <v>9.2399999999999999E-3</v>
          </cell>
          <cell r="M7495">
            <v>-19</v>
          </cell>
          <cell r="N7495">
            <v>18</v>
          </cell>
          <cell r="O7495">
            <v>1</v>
          </cell>
          <cell r="P7495">
            <v>13.491</v>
          </cell>
          <cell r="Q7495">
            <v>0</v>
          </cell>
          <cell r="R7495">
            <v>13.491</v>
          </cell>
        </row>
        <row r="7496">
          <cell r="A7496" t="str">
            <v xml:space="preserve">НЕФТЕЗАВОД </v>
          </cell>
          <cell r="B7496" t="str">
            <v xml:space="preserve">2й Нефтезаводской Пр 8 ВНС </v>
          </cell>
          <cell r="C7496" t="str">
            <v xml:space="preserve">Прочие </v>
          </cell>
          <cell r="D7496">
            <v>6.75</v>
          </cell>
          <cell r="E7496">
            <v>0</v>
          </cell>
          <cell r="F7496">
            <v>30.39</v>
          </cell>
          <cell r="G7496">
            <v>1.05</v>
          </cell>
          <cell r="H7496">
            <v>1.19</v>
          </cell>
          <cell r="I7496">
            <v>4.5999999999999996</v>
          </cell>
          <cell r="J7496" t="str">
            <v xml:space="preserve"> </v>
          </cell>
          <cell r="K7496">
            <v>167</v>
          </cell>
          <cell r="L7496">
            <v>1.4800000000000002E-3</v>
          </cell>
          <cell r="M7496">
            <v>-19</v>
          </cell>
          <cell r="N7496">
            <v>18</v>
          </cell>
          <cell r="O7496">
            <v>1</v>
          </cell>
          <cell r="P7496">
            <v>2.16</v>
          </cell>
          <cell r="Q7496">
            <v>0</v>
          </cell>
          <cell r="R7496">
            <v>2.16</v>
          </cell>
        </row>
        <row r="7497">
          <cell r="A7497" t="str">
            <v xml:space="preserve">Итого по котельной </v>
          </cell>
          <cell r="B7497" t="str">
            <v xml:space="preserve">покупное ------------------------------- </v>
          </cell>
          <cell r="C7497" t="str">
            <v xml:space="preserve">По всем группам </v>
          </cell>
          <cell r="D7497">
            <v>48056.539999999994</v>
          </cell>
          <cell r="E7497">
            <v>182977</v>
          </cell>
          <cell r="F7497">
            <v>187349.23600000003</v>
          </cell>
          <cell r="L7497">
            <v>3.6933329999999991</v>
          </cell>
          <cell r="P7497">
            <v>5376.4719999999998</v>
          </cell>
          <cell r="Q7497">
            <v>5207.6400000000003</v>
          </cell>
          <cell r="R7497">
            <v>5675.1689999999999</v>
          </cell>
        </row>
        <row r="7498">
          <cell r="A7498" t="str">
            <v xml:space="preserve"> </v>
          </cell>
          <cell r="B7498" t="str">
            <v xml:space="preserve"> </v>
          </cell>
          <cell r="C7498" t="str">
            <v xml:space="preserve">Бюджет </v>
          </cell>
          <cell r="D7498">
            <v>1861.69</v>
          </cell>
          <cell r="E7498">
            <v>0</v>
          </cell>
          <cell r="F7498">
            <v>6866.9900000000007</v>
          </cell>
          <cell r="L7498">
            <v>0.11905</v>
          </cell>
          <cell r="P7498">
            <v>161.22000000000003</v>
          </cell>
          <cell r="Q7498">
            <v>0</v>
          </cell>
          <cell r="R7498">
            <v>161.22000000000003</v>
          </cell>
        </row>
        <row r="7499">
          <cell r="A7499" t="str">
            <v xml:space="preserve"> </v>
          </cell>
          <cell r="B7499" t="str">
            <v xml:space="preserve"> </v>
          </cell>
          <cell r="C7499" t="str">
            <v xml:space="preserve">"Население" в т.ч. "Жилзаказчик" </v>
          </cell>
          <cell r="D7499">
            <v>43638.349999999991</v>
          </cell>
          <cell r="E7499">
            <v>175349</v>
          </cell>
          <cell r="F7499">
            <v>170595.55600000001</v>
          </cell>
          <cell r="L7499">
            <v>3.362334999999999</v>
          </cell>
          <cell r="P7499">
            <v>4908.9429999999993</v>
          </cell>
          <cell r="Q7499">
            <v>5207.6400000000003</v>
          </cell>
          <cell r="R7499">
            <v>5207.6400000000003</v>
          </cell>
        </row>
        <row r="7500">
          <cell r="A7500" t="str">
            <v xml:space="preserve"> </v>
          </cell>
          <cell r="B7500" t="str">
            <v xml:space="preserve"> </v>
          </cell>
          <cell r="C7500" t="str">
            <v xml:space="preserve">Жилзаказчик </v>
          </cell>
          <cell r="D7500">
            <v>42577.149999999994</v>
          </cell>
          <cell r="E7500">
            <v>175132</v>
          </cell>
          <cell r="F7500">
            <v>167106.02000000002</v>
          </cell>
          <cell r="L7500">
            <v>3.2613679999999992</v>
          </cell>
          <cell r="P7500">
            <v>4761.5329999999994</v>
          </cell>
          <cell r="Q7500">
            <v>5066.8580000000002</v>
          </cell>
          <cell r="R7500">
            <v>5066.8580000000002</v>
          </cell>
        </row>
        <row r="7501">
          <cell r="A7501" t="str">
            <v xml:space="preserve"> </v>
          </cell>
          <cell r="B7501" t="str">
            <v xml:space="preserve"> </v>
          </cell>
          <cell r="C7501" t="str">
            <v xml:space="preserve">Прочие </v>
          </cell>
          <cell r="D7501">
            <v>2556.5000000000005</v>
          </cell>
          <cell r="E7501">
            <v>7628</v>
          </cell>
          <cell r="F7501">
            <v>9886.6899999999987</v>
          </cell>
          <cell r="L7501">
            <v>0.21194800000000003</v>
          </cell>
          <cell r="P7501">
            <v>306.30900000000003</v>
          </cell>
          <cell r="Q7501">
            <v>0</v>
          </cell>
          <cell r="R7501">
            <v>306.30900000000003</v>
          </cell>
        </row>
        <row r="7502">
          <cell r="A7502" t="str">
            <v>Тепловые потери в наружных сетях потребителей</v>
          </cell>
        </row>
        <row r="7503">
          <cell r="A7503" t="str">
            <v xml:space="preserve">ООО"Славяне" </v>
          </cell>
          <cell r="B7503" t="str">
            <v xml:space="preserve">Садовая 110 "А" ад.зд </v>
          </cell>
          <cell r="C7503" t="str">
            <v xml:space="preserve">Бюджет </v>
          </cell>
          <cell r="D7503">
            <v>1391</v>
          </cell>
          <cell r="E7503">
            <v>750</v>
          </cell>
          <cell r="F7503">
            <v>6681</v>
          </cell>
          <cell r="G7503">
            <v>0.38</v>
          </cell>
          <cell r="H7503">
            <v>1.19</v>
          </cell>
          <cell r="I7503">
            <v>4.5999999999999996</v>
          </cell>
          <cell r="J7503" t="str">
            <v xml:space="preserve"> </v>
          </cell>
          <cell r="K7503">
            <v>167</v>
          </cell>
          <cell r="L7503">
            <v>0.117766</v>
          </cell>
          <cell r="M7503">
            <v>-19</v>
          </cell>
          <cell r="N7503">
            <v>18</v>
          </cell>
          <cell r="O7503">
            <v>1</v>
          </cell>
          <cell r="P7503">
            <v>171.93600000000001</v>
          </cell>
          <cell r="Q7503">
            <v>0</v>
          </cell>
          <cell r="R7503">
            <v>171.93600000000001</v>
          </cell>
        </row>
        <row r="7504">
          <cell r="A7504" t="str">
            <v xml:space="preserve">ООО"Славяне" </v>
          </cell>
          <cell r="B7504" t="str">
            <v xml:space="preserve">Садовая 110"Е"ад пом 2 бокса </v>
          </cell>
          <cell r="C7504" t="str">
            <v xml:space="preserve">Бюджет </v>
          </cell>
          <cell r="D7504">
            <v>54.14</v>
          </cell>
          <cell r="E7504">
            <v>0</v>
          </cell>
          <cell r="F7504">
            <v>204</v>
          </cell>
          <cell r="G7504">
            <v>0.43</v>
          </cell>
          <cell r="H7504">
            <v>1.19</v>
          </cell>
          <cell r="I7504">
            <v>4.5999999999999996</v>
          </cell>
          <cell r="J7504" t="str">
            <v xml:space="preserve"> </v>
          </cell>
          <cell r="K7504">
            <v>167</v>
          </cell>
          <cell r="L7504">
            <v>4.0619999999999996E-3</v>
          </cell>
          <cell r="M7504">
            <v>-19</v>
          </cell>
          <cell r="N7504">
            <v>18</v>
          </cell>
          <cell r="O7504">
            <v>1</v>
          </cell>
          <cell r="P7504">
            <v>5.93</v>
          </cell>
          <cell r="Q7504">
            <v>0</v>
          </cell>
          <cell r="R7504">
            <v>5.93</v>
          </cell>
        </row>
        <row r="7505">
          <cell r="A7505" t="str">
            <v xml:space="preserve">ООО"Славяне" </v>
          </cell>
          <cell r="B7505" t="str">
            <v xml:space="preserve">Садовая 110"Е"гаражи 5 боксов </v>
          </cell>
          <cell r="C7505" t="str">
            <v xml:space="preserve">Бюджет </v>
          </cell>
          <cell r="D7505">
            <v>68</v>
          </cell>
          <cell r="E7505">
            <v>0</v>
          </cell>
          <cell r="F7505">
            <v>313</v>
          </cell>
          <cell r="G7505">
            <v>0.7</v>
          </cell>
          <cell r="H7505">
            <v>1.19</v>
          </cell>
          <cell r="I7505">
            <v>4.5999999999999996</v>
          </cell>
          <cell r="J7505" t="str">
            <v xml:space="preserve"> </v>
          </cell>
          <cell r="K7505">
            <v>167</v>
          </cell>
          <cell r="L7505">
            <v>9.6069999999999992E-3</v>
          </cell>
          <cell r="M7505">
            <v>-19</v>
          </cell>
          <cell r="N7505">
            <v>16</v>
          </cell>
          <cell r="O7505">
            <v>1</v>
          </cell>
          <cell r="P7505">
            <v>12.625999999999999</v>
          </cell>
          <cell r="Q7505">
            <v>0</v>
          </cell>
          <cell r="R7505">
            <v>12.625999999999999</v>
          </cell>
        </row>
        <row r="7506">
          <cell r="A7506" t="str">
            <v xml:space="preserve">ООО"Славяне" </v>
          </cell>
          <cell r="B7506" t="str">
            <v xml:space="preserve">Новокузнечная 127 ОФИС </v>
          </cell>
          <cell r="C7506" t="str">
            <v xml:space="preserve">Прочие </v>
          </cell>
          <cell r="D7506">
            <v>33.770000000000003</v>
          </cell>
          <cell r="E7506">
            <v>0</v>
          </cell>
          <cell r="F7506">
            <v>151.96</v>
          </cell>
          <cell r="G7506">
            <v>0.37</v>
          </cell>
          <cell r="H7506">
            <v>1.19</v>
          </cell>
          <cell r="I7506">
            <v>4.5999999999999996</v>
          </cell>
          <cell r="J7506" t="str">
            <v xml:space="preserve"> </v>
          </cell>
          <cell r="K7506">
            <v>167</v>
          </cell>
          <cell r="L7506">
            <v>2.5800000000000003E-3</v>
          </cell>
          <cell r="M7506">
            <v>-19</v>
          </cell>
          <cell r="N7506">
            <v>18</v>
          </cell>
          <cell r="O7506">
            <v>1</v>
          </cell>
          <cell r="P7506">
            <v>3.766</v>
          </cell>
          <cell r="Q7506">
            <v>0</v>
          </cell>
          <cell r="R7506">
            <v>3.766</v>
          </cell>
        </row>
        <row r="7507">
          <cell r="A7507" t="str">
            <v xml:space="preserve">ООО"Славяне" </v>
          </cell>
          <cell r="B7507" t="str">
            <v xml:space="preserve">Новокузнечная 125 Л Б </v>
          </cell>
          <cell r="C7507" t="str">
            <v xml:space="preserve">Бюджет </v>
          </cell>
          <cell r="D7507">
            <v>25.68</v>
          </cell>
          <cell r="E7507">
            <v>115</v>
          </cell>
          <cell r="F7507">
            <v>109</v>
          </cell>
          <cell r="G7507">
            <v>0.60000000000000009</v>
          </cell>
          <cell r="H7507">
            <v>1.19</v>
          </cell>
          <cell r="I7507">
            <v>4.5999999999999996</v>
          </cell>
          <cell r="J7507" t="str">
            <v xml:space="preserve"> </v>
          </cell>
          <cell r="K7507">
            <v>167</v>
          </cell>
          <cell r="L7507">
            <v>3.042E-3</v>
          </cell>
          <cell r="M7507">
            <v>-19</v>
          </cell>
          <cell r="N7507">
            <v>18</v>
          </cell>
          <cell r="O7507">
            <v>1</v>
          </cell>
          <cell r="P7507">
            <v>4.4420000000000002</v>
          </cell>
          <cell r="Q7507">
            <v>0</v>
          </cell>
          <cell r="R7507">
            <v>4.4420000000000002</v>
          </cell>
        </row>
        <row r="7508">
          <cell r="A7508" t="str">
            <v xml:space="preserve">ООО"Славяне" </v>
          </cell>
          <cell r="B7508" t="str">
            <v xml:space="preserve">Новокузнечная 125 ад.зд.Л"А" </v>
          </cell>
          <cell r="C7508" t="str">
            <v xml:space="preserve">Бюджет </v>
          </cell>
          <cell r="D7508">
            <v>1656</v>
          </cell>
          <cell r="E7508">
            <v>0</v>
          </cell>
          <cell r="F7508">
            <v>6137</v>
          </cell>
          <cell r="G7508">
            <v>0.38</v>
          </cell>
          <cell r="H7508">
            <v>1.19</v>
          </cell>
          <cell r="I7508">
            <v>4.5999999999999996</v>
          </cell>
          <cell r="J7508" t="str">
            <v xml:space="preserve"> </v>
          </cell>
          <cell r="K7508">
            <v>167</v>
          </cell>
          <cell r="L7508">
            <v>0.108177</v>
          </cell>
          <cell r="M7508">
            <v>-19</v>
          </cell>
          <cell r="N7508">
            <v>18</v>
          </cell>
          <cell r="O7508">
            <v>1</v>
          </cell>
          <cell r="P7508">
            <v>157.93600000000001</v>
          </cell>
          <cell r="Q7508">
            <v>0</v>
          </cell>
          <cell r="R7508">
            <v>157.93600000000001</v>
          </cell>
        </row>
        <row r="7509">
          <cell r="A7509" t="str">
            <v xml:space="preserve">ООО"Славяне" </v>
          </cell>
          <cell r="B7509" t="str">
            <v xml:space="preserve">Новокузнечная 125 гаражи </v>
          </cell>
          <cell r="C7509" t="str">
            <v xml:space="preserve">Бюджет </v>
          </cell>
          <cell r="D7509">
            <v>211</v>
          </cell>
          <cell r="E7509">
            <v>0</v>
          </cell>
          <cell r="F7509">
            <v>883</v>
          </cell>
          <cell r="G7509">
            <v>0.7</v>
          </cell>
          <cell r="H7509">
            <v>1.19</v>
          </cell>
          <cell r="I7509">
            <v>4.5999999999999996</v>
          </cell>
          <cell r="J7509" t="str">
            <v xml:space="preserve"> </v>
          </cell>
          <cell r="K7509">
            <v>167</v>
          </cell>
          <cell r="L7509">
            <v>2.6360000000000001E-2</v>
          </cell>
          <cell r="M7509">
            <v>-19</v>
          </cell>
          <cell r="N7509">
            <v>15</v>
          </cell>
          <cell r="O7509">
            <v>1</v>
          </cell>
          <cell r="P7509">
            <v>32.558999999999997</v>
          </cell>
          <cell r="Q7509">
            <v>0</v>
          </cell>
          <cell r="R7509">
            <v>32.558999999999997</v>
          </cell>
        </row>
        <row r="7510">
          <cell r="A7510" t="str">
            <v xml:space="preserve">ООО"Славяне" </v>
          </cell>
          <cell r="B7510" t="str">
            <v xml:space="preserve">Новокузнечная 127 </v>
          </cell>
          <cell r="C7510" t="str">
            <v xml:space="preserve">Прочие </v>
          </cell>
          <cell r="D7510">
            <v>24.5</v>
          </cell>
          <cell r="E7510">
            <v>0</v>
          </cell>
          <cell r="F7510">
            <v>110.25</v>
          </cell>
          <cell r="G7510">
            <v>0.37</v>
          </cell>
          <cell r="H7510">
            <v>1.19</v>
          </cell>
          <cell r="I7510">
            <v>4.5999999999999996</v>
          </cell>
          <cell r="J7510" t="str">
            <v xml:space="preserve"> </v>
          </cell>
          <cell r="K7510">
            <v>167</v>
          </cell>
          <cell r="L7510">
            <v>1.7200000000000002E-3</v>
          </cell>
          <cell r="M7510">
            <v>-19</v>
          </cell>
          <cell r="N7510">
            <v>15</v>
          </cell>
          <cell r="O7510">
            <v>1</v>
          </cell>
          <cell r="P7510">
            <v>2.125</v>
          </cell>
          <cell r="Q7510">
            <v>0</v>
          </cell>
          <cell r="R7510">
            <v>2.125</v>
          </cell>
        </row>
        <row r="7511">
          <cell r="A7511" t="str">
            <v xml:space="preserve">ООО"Славяне" </v>
          </cell>
          <cell r="B7511" t="str">
            <v xml:space="preserve">Новокузнечная 127 ж/д </v>
          </cell>
          <cell r="C7511" t="str">
            <v xml:space="preserve">Жилзаказчик </v>
          </cell>
          <cell r="D7511">
            <v>6290.6</v>
          </cell>
          <cell r="E7511">
            <v>26771</v>
          </cell>
          <cell r="F7511">
            <v>25627.7</v>
          </cell>
          <cell r="G7511">
            <v>0.37</v>
          </cell>
          <cell r="H7511">
            <v>1.19</v>
          </cell>
          <cell r="I7511">
            <v>4.5999999999999996</v>
          </cell>
          <cell r="J7511" t="str">
            <v xml:space="preserve">9 </v>
          </cell>
          <cell r="K7511">
            <v>167</v>
          </cell>
          <cell r="L7511">
            <v>0.43509699999999996</v>
          </cell>
          <cell r="M7511">
            <v>-19</v>
          </cell>
          <cell r="N7511">
            <v>18</v>
          </cell>
          <cell r="O7511">
            <v>1</v>
          </cell>
          <cell r="P7511">
            <v>635.23299999999995</v>
          </cell>
          <cell r="Q7511">
            <v>625.93600000000004</v>
          </cell>
          <cell r="R7511">
            <v>625.93600000000004</v>
          </cell>
        </row>
        <row r="7512">
          <cell r="A7512" t="str">
            <v xml:space="preserve">ООО"Славяне" </v>
          </cell>
          <cell r="B7512" t="str">
            <v xml:space="preserve">Промышленная 94 </v>
          </cell>
          <cell r="C7512" t="str">
            <v xml:space="preserve">Жилзаказчик </v>
          </cell>
          <cell r="D7512">
            <v>7953.6</v>
          </cell>
          <cell r="E7512">
            <v>36012</v>
          </cell>
          <cell r="F7512">
            <v>36003</v>
          </cell>
          <cell r="G7512">
            <v>0.35</v>
          </cell>
          <cell r="H7512">
            <v>1.19</v>
          </cell>
          <cell r="I7512">
            <v>4.5999999999999996</v>
          </cell>
          <cell r="J7512" t="str">
            <v xml:space="preserve">9 </v>
          </cell>
          <cell r="K7512">
            <v>167</v>
          </cell>
          <cell r="L7512">
            <v>0.58452399999999993</v>
          </cell>
          <cell r="M7512">
            <v>-19</v>
          </cell>
          <cell r="N7512">
            <v>18</v>
          </cell>
          <cell r="O7512">
            <v>1</v>
          </cell>
          <cell r="P7512">
            <v>853.39200000000005</v>
          </cell>
          <cell r="Q7512">
            <v>791.41</v>
          </cell>
          <cell r="R7512">
            <v>791.41</v>
          </cell>
        </row>
        <row r="7513">
          <cell r="A7513" t="str">
            <v xml:space="preserve">ООО"Славяне" </v>
          </cell>
          <cell r="B7513" t="str">
            <v xml:space="preserve">Промышленная 43 </v>
          </cell>
          <cell r="C7513" t="str">
            <v xml:space="preserve">Население </v>
          </cell>
          <cell r="D7513">
            <v>7911</v>
          </cell>
          <cell r="E7513">
            <v>0</v>
          </cell>
          <cell r="F7513">
            <v>28697.52</v>
          </cell>
          <cell r="G7513">
            <v>0.37</v>
          </cell>
          <cell r="H7513">
            <v>1.19</v>
          </cell>
          <cell r="I7513">
            <v>4.5999999999999996</v>
          </cell>
          <cell r="J7513" t="str">
            <v xml:space="preserve">5 </v>
          </cell>
          <cell r="K7513">
            <v>167</v>
          </cell>
          <cell r="L7513">
            <v>0.49254000000000003</v>
          </cell>
          <cell r="M7513">
            <v>-19</v>
          </cell>
          <cell r="N7513">
            <v>18</v>
          </cell>
          <cell r="O7513">
            <v>1</v>
          </cell>
          <cell r="P7513">
            <v>719.09699999999998</v>
          </cell>
          <cell r="Q7513">
            <v>787.17</v>
          </cell>
          <cell r="R7513">
            <v>787.17</v>
          </cell>
        </row>
        <row r="7514">
          <cell r="A7514" t="str">
            <v xml:space="preserve">ООО"Славяне" </v>
          </cell>
          <cell r="B7514" t="str">
            <v xml:space="preserve">Ново-Кузнечная 127 магазин </v>
          </cell>
          <cell r="C7514" t="str">
            <v xml:space="preserve">Прочие </v>
          </cell>
          <cell r="D7514">
            <v>53.4</v>
          </cell>
          <cell r="E7514">
            <v>257</v>
          </cell>
          <cell r="F7514">
            <v>233.54</v>
          </cell>
          <cell r="G7514">
            <v>0.36</v>
          </cell>
          <cell r="H7514">
            <v>1.19</v>
          </cell>
          <cell r="I7514">
            <v>4.5999999999999996</v>
          </cell>
          <cell r="J7514" t="str">
            <v xml:space="preserve"> </v>
          </cell>
          <cell r="K7514">
            <v>167</v>
          </cell>
          <cell r="L7514">
            <v>3.614E-3</v>
          </cell>
          <cell r="M7514">
            <v>-19</v>
          </cell>
          <cell r="N7514">
            <v>15</v>
          </cell>
          <cell r="O7514">
            <v>1</v>
          </cell>
          <cell r="P7514">
            <v>4.4640000000000004</v>
          </cell>
          <cell r="Q7514">
            <v>0</v>
          </cell>
          <cell r="R7514">
            <v>4.4640000000000004</v>
          </cell>
        </row>
        <row r="7515">
          <cell r="A7515" t="str">
            <v xml:space="preserve">ООО"Славяне" </v>
          </cell>
          <cell r="B7515" t="str">
            <v xml:space="preserve">Березанская 86/1 д/с 126 </v>
          </cell>
          <cell r="C7515" t="str">
            <v xml:space="preserve">Бюджет </v>
          </cell>
          <cell r="D7515">
            <v>997.12</v>
          </cell>
          <cell r="E7515">
            <v>0</v>
          </cell>
          <cell r="F7515">
            <v>3912</v>
          </cell>
          <cell r="G7515">
            <v>0.38</v>
          </cell>
          <cell r="H7515">
            <v>1.19</v>
          </cell>
          <cell r="I7515">
            <v>4.5999999999999996</v>
          </cell>
          <cell r="J7515" t="str">
            <v xml:space="preserve"> </v>
          </cell>
          <cell r="K7515">
            <v>167</v>
          </cell>
          <cell r="L7515">
            <v>7.2680000000000008E-2</v>
          </cell>
          <cell r="M7515">
            <v>-19</v>
          </cell>
          <cell r="N7515">
            <v>20</v>
          </cell>
          <cell r="O7515">
            <v>1</v>
          </cell>
          <cell r="P7515">
            <v>115.60899999999999</v>
          </cell>
          <cell r="Q7515">
            <v>0</v>
          </cell>
          <cell r="R7515">
            <v>115.60899999999999</v>
          </cell>
        </row>
        <row r="7516">
          <cell r="A7516" t="str">
            <v xml:space="preserve">ООО"Славяне" </v>
          </cell>
          <cell r="B7516" t="str">
            <v xml:space="preserve">Новокузнечная 127 офис </v>
          </cell>
          <cell r="C7516" t="str">
            <v xml:space="preserve">Прочие </v>
          </cell>
          <cell r="D7516">
            <v>60.96</v>
          </cell>
          <cell r="E7516">
            <v>152</v>
          </cell>
          <cell r="F7516">
            <v>243.8</v>
          </cell>
          <cell r="G7516">
            <v>0</v>
          </cell>
          <cell r="H7516">
            <v>0</v>
          </cell>
          <cell r="I7516">
            <v>4.5999999999999996</v>
          </cell>
          <cell r="J7516" t="str">
            <v xml:space="preserve"> </v>
          </cell>
          <cell r="K7516">
            <v>167</v>
          </cell>
          <cell r="L7516">
            <v>4.1400000000000005E-3</v>
          </cell>
          <cell r="M7516">
            <v>-19</v>
          </cell>
          <cell r="N7516">
            <v>18</v>
          </cell>
          <cell r="O7516">
            <v>1</v>
          </cell>
          <cell r="P7516">
            <v>6.0430000000000001</v>
          </cell>
          <cell r="Q7516">
            <v>0</v>
          </cell>
          <cell r="R7516">
            <v>6.0430000000000001</v>
          </cell>
        </row>
        <row r="7517">
          <cell r="A7517" t="str">
            <v xml:space="preserve">Итого по котельной </v>
          </cell>
          <cell r="B7517" t="str">
            <v xml:space="preserve">покупное ------------------------------- </v>
          </cell>
          <cell r="C7517" t="str">
            <v xml:space="preserve">По всем группам </v>
          </cell>
          <cell r="D7517">
            <v>26730.77</v>
          </cell>
          <cell r="E7517">
            <v>64057</v>
          </cell>
          <cell r="F7517">
            <v>109306.77</v>
          </cell>
          <cell r="L7517">
            <v>1.8659089999999998</v>
          </cell>
          <cell r="P7517">
            <v>2725.1579999999999</v>
          </cell>
          <cell r="Q7517">
            <v>2204.5160000000001</v>
          </cell>
          <cell r="R7517">
            <v>2721.9519999999998</v>
          </cell>
        </row>
        <row r="7518">
          <cell r="A7518" t="str">
            <v xml:space="preserve"> </v>
          </cell>
          <cell r="B7518" t="str">
            <v xml:space="preserve"> </v>
          </cell>
          <cell r="C7518" t="str">
            <v xml:space="preserve">Бюджет </v>
          </cell>
          <cell r="D7518">
            <v>4402.9400000000005</v>
          </cell>
          <cell r="E7518">
            <v>865</v>
          </cell>
          <cell r="F7518">
            <v>18239</v>
          </cell>
          <cell r="L7518">
            <v>0.341694</v>
          </cell>
          <cell r="P7518">
            <v>501.03799999999995</v>
          </cell>
          <cell r="Q7518">
            <v>0</v>
          </cell>
          <cell r="R7518">
            <v>501.03799999999995</v>
          </cell>
        </row>
        <row r="7519">
          <cell r="A7519" t="str">
            <v xml:space="preserve"> </v>
          </cell>
          <cell r="B7519" t="str">
            <v xml:space="preserve"> </v>
          </cell>
          <cell r="C7519" t="str">
            <v xml:space="preserve">"Население" в т.ч. "Жилзаказчик" </v>
          </cell>
          <cell r="D7519">
            <v>22155.200000000001</v>
          </cell>
          <cell r="E7519">
            <v>62783</v>
          </cell>
          <cell r="F7519">
            <v>90328.22</v>
          </cell>
          <cell r="L7519">
            <v>1.5121609999999999</v>
          </cell>
          <cell r="P7519">
            <v>2207.7219999999998</v>
          </cell>
          <cell r="Q7519">
            <v>2204.5160000000001</v>
          </cell>
          <cell r="R7519">
            <v>2204.5160000000001</v>
          </cell>
        </row>
        <row r="7520">
          <cell r="A7520" t="str">
            <v xml:space="preserve"> </v>
          </cell>
          <cell r="B7520" t="str">
            <v xml:space="preserve"> </v>
          </cell>
          <cell r="C7520" t="str">
            <v xml:space="preserve">Жилзаказчик </v>
          </cell>
          <cell r="D7520">
            <v>14244.2</v>
          </cell>
          <cell r="E7520">
            <v>62783</v>
          </cell>
          <cell r="F7520">
            <v>61630.7</v>
          </cell>
          <cell r="L7520">
            <v>1.0196209999999999</v>
          </cell>
          <cell r="P7520">
            <v>1488.625</v>
          </cell>
          <cell r="Q7520">
            <v>1417.346</v>
          </cell>
          <cell r="R7520">
            <v>1417.346</v>
          </cell>
        </row>
        <row r="7521">
          <cell r="A7521" t="str">
            <v xml:space="preserve"> </v>
          </cell>
          <cell r="B7521" t="str">
            <v xml:space="preserve"> </v>
          </cell>
          <cell r="C7521" t="str">
            <v xml:space="preserve">Прочие </v>
          </cell>
          <cell r="D7521">
            <v>172.63</v>
          </cell>
          <cell r="E7521">
            <v>409</v>
          </cell>
          <cell r="F7521">
            <v>739.55</v>
          </cell>
          <cell r="L7521">
            <v>1.2054000000000002E-2</v>
          </cell>
          <cell r="P7521">
            <v>16.398</v>
          </cell>
          <cell r="Q7521">
            <v>0</v>
          </cell>
          <cell r="R7521">
            <v>16.398</v>
          </cell>
        </row>
        <row r="7522">
          <cell r="A7522" t="str">
            <v>Тепловые потери в наружных сетях потребителей</v>
          </cell>
        </row>
        <row r="7523">
          <cell r="A7523" t="str">
            <v xml:space="preserve">ТЭЦ-КМР </v>
          </cell>
          <cell r="B7523" t="str">
            <v xml:space="preserve">Сормовская 214 литер 1 </v>
          </cell>
          <cell r="C7523" t="str">
            <v xml:space="preserve">ИТП Прочие </v>
          </cell>
          <cell r="D7523">
            <v>5054.83</v>
          </cell>
          <cell r="F7523">
            <v>18702.86</v>
          </cell>
          <cell r="I7523">
            <v>4.5999999999999996</v>
          </cell>
          <cell r="J7523" t="str">
            <v xml:space="preserve">17 </v>
          </cell>
          <cell r="K7523">
            <v>167</v>
          </cell>
          <cell r="L7523">
            <v>0.32100000000000001</v>
          </cell>
          <cell r="M7523">
            <v>-19</v>
          </cell>
          <cell r="N7523">
            <v>18</v>
          </cell>
          <cell r="O7523">
            <v>1</v>
          </cell>
          <cell r="P7523">
            <v>468.65300000000002</v>
          </cell>
          <cell r="Q7523">
            <v>0</v>
          </cell>
          <cell r="R7523">
            <v>468.65300000000002</v>
          </cell>
        </row>
        <row r="7524">
          <cell r="A7524" t="str">
            <v xml:space="preserve">ТЭЦ-КМР </v>
          </cell>
          <cell r="B7524" t="str">
            <v xml:space="preserve">Сормовская 214 литер 2 </v>
          </cell>
          <cell r="C7524" t="str">
            <v xml:space="preserve">ИТП Прочие </v>
          </cell>
          <cell r="D7524">
            <v>11715.86</v>
          </cell>
          <cell r="F7524">
            <v>43348.68</v>
          </cell>
          <cell r="I7524">
            <v>4.5999999999999996</v>
          </cell>
          <cell r="J7524" t="str">
            <v xml:space="preserve">17 </v>
          </cell>
          <cell r="K7524">
            <v>167</v>
          </cell>
          <cell r="L7524">
            <v>0.74399999999999999</v>
          </cell>
          <cell r="M7524">
            <v>-19</v>
          </cell>
          <cell r="N7524">
            <v>18</v>
          </cell>
          <cell r="O7524">
            <v>1</v>
          </cell>
          <cell r="P7524">
            <v>1086.2239999999999</v>
          </cell>
          <cell r="Q7524">
            <v>0</v>
          </cell>
          <cell r="R7524">
            <v>1086.2239999999999</v>
          </cell>
        </row>
        <row r="7525">
          <cell r="A7525" t="str">
            <v xml:space="preserve">ТЭЦ-КМР </v>
          </cell>
          <cell r="B7525" t="str">
            <v xml:space="preserve">Сормовская 214 литер 3 </v>
          </cell>
          <cell r="C7525" t="str">
            <v xml:space="preserve">ИТП Прочие </v>
          </cell>
          <cell r="D7525">
            <v>5054.83</v>
          </cell>
          <cell r="F7525">
            <v>18702.86</v>
          </cell>
          <cell r="I7525">
            <v>4.5999999999999996</v>
          </cell>
          <cell r="J7525" t="str">
            <v xml:space="preserve"> </v>
          </cell>
          <cell r="K7525">
            <v>167</v>
          </cell>
          <cell r="L7525">
            <v>0.32100000000000001</v>
          </cell>
          <cell r="M7525">
            <v>-19</v>
          </cell>
          <cell r="N7525">
            <v>18</v>
          </cell>
          <cell r="O7525">
            <v>1</v>
          </cell>
          <cell r="P7525">
            <v>468.65300000000002</v>
          </cell>
          <cell r="Q7525">
            <v>0</v>
          </cell>
          <cell r="R7525">
            <v>468.65300000000002</v>
          </cell>
        </row>
        <row r="7526">
          <cell r="A7526" t="str">
            <v xml:space="preserve">ТЭЦ-КМР </v>
          </cell>
          <cell r="B7526" t="str">
            <v xml:space="preserve">Сормовская 214 литер 4 </v>
          </cell>
          <cell r="C7526" t="str">
            <v xml:space="preserve">ИТП Прочие </v>
          </cell>
          <cell r="D7526">
            <v>5338.28</v>
          </cell>
          <cell r="F7526">
            <v>19751.62</v>
          </cell>
          <cell r="I7526">
            <v>4.5999999999999996</v>
          </cell>
          <cell r="J7526" t="str">
            <v xml:space="preserve"> </v>
          </cell>
          <cell r="K7526">
            <v>167</v>
          </cell>
          <cell r="L7526">
            <v>0.33900000000000002</v>
          </cell>
          <cell r="M7526">
            <v>-19</v>
          </cell>
          <cell r="N7526">
            <v>18</v>
          </cell>
          <cell r="O7526">
            <v>1</v>
          </cell>
          <cell r="P7526">
            <v>494.93200000000002</v>
          </cell>
          <cell r="Q7526">
            <v>0</v>
          </cell>
          <cell r="R7526">
            <v>494.93200000000002</v>
          </cell>
        </row>
        <row r="7527">
          <cell r="A7527" t="str">
            <v xml:space="preserve">ТЭЦ-КМР </v>
          </cell>
          <cell r="B7527" t="str">
            <v xml:space="preserve">Сормовская 185 ж/д цок.этаж </v>
          </cell>
          <cell r="C7527" t="str">
            <v xml:space="preserve">Прочие </v>
          </cell>
          <cell r="D7527">
            <v>307</v>
          </cell>
          <cell r="E7527">
            <v>0</v>
          </cell>
          <cell r="F7527">
            <v>1074.9000000000001</v>
          </cell>
          <cell r="G7527">
            <v>0.36</v>
          </cell>
          <cell r="H7527">
            <v>1.194</v>
          </cell>
          <cell r="I7527">
            <v>4.5999999999999996</v>
          </cell>
          <cell r="J7527" t="str">
            <v xml:space="preserve">14 </v>
          </cell>
          <cell r="K7527">
            <v>167</v>
          </cell>
          <cell r="L7527">
            <v>1.7950000000000001E-2</v>
          </cell>
          <cell r="M7527">
            <v>-19</v>
          </cell>
          <cell r="N7527">
            <v>18</v>
          </cell>
          <cell r="O7527">
            <v>1</v>
          </cell>
          <cell r="P7527">
            <v>26.207999999999998</v>
          </cell>
          <cell r="Q7527">
            <v>0</v>
          </cell>
          <cell r="R7527">
            <v>26.207999999999998</v>
          </cell>
        </row>
        <row r="7528">
          <cell r="A7528" t="str">
            <v xml:space="preserve">ТЭЦ-КМР </v>
          </cell>
          <cell r="B7528" t="str">
            <v xml:space="preserve">Сормовская 185 ж.д. </v>
          </cell>
          <cell r="C7528" t="str">
            <v xml:space="preserve">ИТП Население </v>
          </cell>
          <cell r="D7528">
            <v>7311</v>
          </cell>
          <cell r="E7528">
            <v>32899</v>
          </cell>
          <cell r="F7528">
            <v>32899.61</v>
          </cell>
          <cell r="G7528">
            <v>0.36</v>
          </cell>
          <cell r="H7528">
            <v>1.19</v>
          </cell>
          <cell r="I7528">
            <v>4.5999999999999996</v>
          </cell>
          <cell r="J7528" t="str">
            <v xml:space="preserve">14 </v>
          </cell>
          <cell r="K7528">
            <v>167</v>
          </cell>
          <cell r="L7528">
            <v>0.5494</v>
          </cell>
          <cell r="M7528">
            <v>-19</v>
          </cell>
          <cell r="N7528">
            <v>18</v>
          </cell>
          <cell r="O7528">
            <v>1</v>
          </cell>
          <cell r="P7528">
            <v>802.11300000000006</v>
          </cell>
          <cell r="Q7528">
            <v>889.12699999999995</v>
          </cell>
          <cell r="R7528">
            <v>889.12699999999995</v>
          </cell>
        </row>
        <row r="7529">
          <cell r="A7529" t="str">
            <v xml:space="preserve">ТЭЦ-КМР </v>
          </cell>
          <cell r="B7529" t="str">
            <v xml:space="preserve">Сормовская 9/2 ж/д (цо) </v>
          </cell>
          <cell r="C7529" t="str">
            <v xml:space="preserve">Население </v>
          </cell>
          <cell r="D7529">
            <v>5269.9</v>
          </cell>
          <cell r="E7529">
            <v>26325</v>
          </cell>
          <cell r="F7529">
            <v>26325</v>
          </cell>
          <cell r="G7529">
            <v>0.37</v>
          </cell>
          <cell r="H7529">
            <v>1.194</v>
          </cell>
          <cell r="I7529">
            <v>4.5999999999999996</v>
          </cell>
          <cell r="J7529" t="str">
            <v xml:space="preserve">10 </v>
          </cell>
          <cell r="K7529">
            <v>167</v>
          </cell>
          <cell r="L7529">
            <v>0.45182000000000005</v>
          </cell>
          <cell r="M7529">
            <v>-19</v>
          </cell>
          <cell r="N7529">
            <v>18</v>
          </cell>
          <cell r="O7529">
            <v>1</v>
          </cell>
          <cell r="P7529">
            <v>659.64599999999996</v>
          </cell>
          <cell r="Q7529">
            <v>524.37099999999998</v>
          </cell>
          <cell r="R7529">
            <v>524.37099999999998</v>
          </cell>
        </row>
        <row r="7530">
          <cell r="A7530" t="str">
            <v xml:space="preserve">ТЭЦ-КМР </v>
          </cell>
          <cell r="B7530" t="str">
            <v xml:space="preserve">Сормовская 116а магазин </v>
          </cell>
          <cell r="C7530" t="str">
            <v xml:space="preserve">Прочие </v>
          </cell>
          <cell r="D7530">
            <v>274.16000000000003</v>
          </cell>
          <cell r="E7530">
            <v>0</v>
          </cell>
          <cell r="F7530">
            <v>959.57</v>
          </cell>
          <cell r="G7530">
            <v>0.38</v>
          </cell>
          <cell r="H7530">
            <v>1.19</v>
          </cell>
          <cell r="I7530">
            <v>4.5999999999999996</v>
          </cell>
          <cell r="J7530" t="str">
            <v xml:space="preserve"> </v>
          </cell>
          <cell r="K7530">
            <v>167</v>
          </cell>
          <cell r="L7530">
            <v>1.6E-2</v>
          </cell>
          <cell r="M7530">
            <v>-19</v>
          </cell>
          <cell r="N7530">
            <v>16</v>
          </cell>
          <cell r="O7530">
            <v>1</v>
          </cell>
          <cell r="P7530">
            <v>21.03</v>
          </cell>
          <cell r="Q7530">
            <v>0</v>
          </cell>
          <cell r="R7530">
            <v>21.03</v>
          </cell>
        </row>
        <row r="7531">
          <cell r="A7531" t="str">
            <v xml:space="preserve">ТЭЦ-КМР </v>
          </cell>
          <cell r="B7531" t="str">
            <v xml:space="preserve">Сормовская 177 кв.251 дет.одежда </v>
          </cell>
          <cell r="C7531" t="str">
            <v xml:space="preserve">Прочие </v>
          </cell>
          <cell r="D7531">
            <v>47.4</v>
          </cell>
          <cell r="E7531">
            <v>0</v>
          </cell>
          <cell r="F7531">
            <v>200.29</v>
          </cell>
          <cell r="G7531">
            <v>0.25</v>
          </cell>
          <cell r="H7531">
            <v>1.19</v>
          </cell>
          <cell r="I7531">
            <v>4.5999999999999996</v>
          </cell>
          <cell r="J7531" t="str">
            <v xml:space="preserve"> </v>
          </cell>
          <cell r="K7531">
            <v>167</v>
          </cell>
          <cell r="L7531">
            <v>2.2889999999999998E-3</v>
          </cell>
          <cell r="M7531">
            <v>-19</v>
          </cell>
          <cell r="N7531">
            <v>18</v>
          </cell>
          <cell r="O7531">
            <v>1</v>
          </cell>
          <cell r="P7531">
            <v>3.3420000000000001</v>
          </cell>
          <cell r="Q7531">
            <v>0</v>
          </cell>
          <cell r="R7531">
            <v>3.3420000000000001</v>
          </cell>
        </row>
        <row r="7532">
          <cell r="A7532" t="str">
            <v xml:space="preserve">ТЭЦ-КМР </v>
          </cell>
          <cell r="B7532" t="str">
            <v xml:space="preserve">30 Иркутской дивизии 10/2 кв.6 </v>
          </cell>
          <cell r="C7532" t="str">
            <v xml:space="preserve">Прочие </v>
          </cell>
          <cell r="D7532">
            <v>577</v>
          </cell>
          <cell r="E7532">
            <v>0</v>
          </cell>
          <cell r="F7532">
            <v>98.71</v>
          </cell>
          <cell r="G7532">
            <v>0.38</v>
          </cell>
          <cell r="H7532">
            <v>1.19</v>
          </cell>
          <cell r="I7532">
            <v>4.5999999999999996</v>
          </cell>
          <cell r="J7532" t="str">
            <v xml:space="preserve"> </v>
          </cell>
          <cell r="K7532">
            <v>167</v>
          </cell>
          <cell r="L7532">
            <v>1.7400000000000002E-3</v>
          </cell>
          <cell r="M7532">
            <v>-19</v>
          </cell>
          <cell r="N7532">
            <v>18</v>
          </cell>
          <cell r="O7532">
            <v>1</v>
          </cell>
          <cell r="P7532">
            <v>2.54</v>
          </cell>
          <cell r="Q7532">
            <v>0</v>
          </cell>
          <cell r="R7532">
            <v>2.54</v>
          </cell>
        </row>
        <row r="7533">
          <cell r="A7533" t="str">
            <v xml:space="preserve">ТЭЦ-КМР </v>
          </cell>
          <cell r="B7533" t="str">
            <v xml:space="preserve">Уральская 156 здание сортировки </v>
          </cell>
          <cell r="C7533" t="str">
            <v xml:space="preserve">Прочие </v>
          </cell>
          <cell r="D7533">
            <v>543</v>
          </cell>
          <cell r="E7533">
            <v>1520</v>
          </cell>
          <cell r="F7533">
            <v>6990.4</v>
          </cell>
          <cell r="G7533">
            <v>0.38</v>
          </cell>
          <cell r="H7533">
            <v>1.19</v>
          </cell>
          <cell r="I7533">
            <v>4.5999999999999996</v>
          </cell>
          <cell r="J7533" t="str">
            <v xml:space="preserve"> </v>
          </cell>
          <cell r="K7533">
            <v>167</v>
          </cell>
          <cell r="L7533">
            <v>0.12322000000000001</v>
          </cell>
          <cell r="M7533">
            <v>-19</v>
          </cell>
          <cell r="N7533">
            <v>18</v>
          </cell>
          <cell r="O7533">
            <v>1</v>
          </cell>
          <cell r="P7533">
            <v>179.899</v>
          </cell>
          <cell r="Q7533">
            <v>0</v>
          </cell>
          <cell r="R7533">
            <v>179.899</v>
          </cell>
        </row>
        <row r="7534">
          <cell r="A7534" t="str">
            <v xml:space="preserve">ТЭЦ-КМР </v>
          </cell>
          <cell r="B7534" t="str">
            <v xml:space="preserve">Уральская 198 детская одежда </v>
          </cell>
          <cell r="C7534" t="str">
            <v xml:space="preserve">Прочие </v>
          </cell>
          <cell r="D7534">
            <v>162.9</v>
          </cell>
          <cell r="E7534">
            <v>0</v>
          </cell>
          <cell r="F7534">
            <v>593</v>
          </cell>
          <cell r="G7534">
            <v>0.37008199999999997</v>
          </cell>
          <cell r="H7534">
            <v>1.194</v>
          </cell>
          <cell r="I7534">
            <v>4.5999999999999996</v>
          </cell>
          <cell r="J7534" t="str">
            <v xml:space="preserve"> </v>
          </cell>
          <cell r="K7534">
            <v>167</v>
          </cell>
          <cell r="L7534">
            <v>1.0180000000000002E-2</v>
          </cell>
          <cell r="M7534">
            <v>-19</v>
          </cell>
          <cell r="N7534">
            <v>18</v>
          </cell>
          <cell r="O7534">
            <v>1</v>
          </cell>
          <cell r="P7534">
            <v>14.862</v>
          </cell>
          <cell r="Q7534">
            <v>0</v>
          </cell>
          <cell r="R7534">
            <v>14.862</v>
          </cell>
        </row>
        <row r="7535">
          <cell r="A7535" t="str">
            <v xml:space="preserve">ТЭЦ-КМР </v>
          </cell>
          <cell r="B7535" t="str">
            <v xml:space="preserve">Сормовская 108 кв.8 нот.конт(отоп) </v>
          </cell>
          <cell r="C7535" t="str">
            <v xml:space="preserve">Прочие </v>
          </cell>
          <cell r="D7535">
            <v>29</v>
          </cell>
          <cell r="E7535">
            <v>93</v>
          </cell>
          <cell r="F7535">
            <v>93.22</v>
          </cell>
          <cell r="G7535">
            <v>0.37</v>
          </cell>
          <cell r="H7535">
            <v>1.19</v>
          </cell>
          <cell r="I7535">
            <v>4.5999999999999996</v>
          </cell>
          <cell r="J7535" t="str">
            <v xml:space="preserve"> </v>
          </cell>
          <cell r="K7535">
            <v>167</v>
          </cell>
          <cell r="L7535">
            <v>1.6000000000000001E-3</v>
          </cell>
          <cell r="M7535">
            <v>-19</v>
          </cell>
          <cell r="N7535">
            <v>18</v>
          </cell>
          <cell r="O7535">
            <v>1</v>
          </cell>
          <cell r="P7535">
            <v>2.3359999999999999</v>
          </cell>
          <cell r="Q7535">
            <v>0</v>
          </cell>
          <cell r="R7535">
            <v>2.3359999999999999</v>
          </cell>
        </row>
        <row r="7536">
          <cell r="A7536" t="str">
            <v xml:space="preserve">ТЭЦ-КМР </v>
          </cell>
          <cell r="B7536" t="str">
            <v xml:space="preserve">Сормовская 203 школа"Новатор" </v>
          </cell>
          <cell r="C7536" t="str">
            <v xml:space="preserve">Бюджет </v>
          </cell>
          <cell r="D7536">
            <v>1395.1</v>
          </cell>
          <cell r="E7536">
            <v>9581</v>
          </cell>
          <cell r="F7536">
            <v>10518.32</v>
          </cell>
          <cell r="G7536">
            <v>0.35</v>
          </cell>
          <cell r="H7536">
            <v>1.19</v>
          </cell>
          <cell r="I7536">
            <v>4.5999999999999996</v>
          </cell>
          <cell r="J7536" t="str">
            <v xml:space="preserve"> </v>
          </cell>
          <cell r="K7536">
            <v>167</v>
          </cell>
          <cell r="L7536">
            <v>0.18</v>
          </cell>
          <cell r="M7536">
            <v>-19</v>
          </cell>
          <cell r="N7536">
            <v>20</v>
          </cell>
          <cell r="O7536">
            <v>1</v>
          </cell>
          <cell r="P7536">
            <v>286.31700000000001</v>
          </cell>
          <cell r="Q7536">
            <v>0</v>
          </cell>
          <cell r="R7536">
            <v>286.31700000000001</v>
          </cell>
        </row>
        <row r="7537">
          <cell r="A7537" t="str">
            <v xml:space="preserve">ТЭЦ-КМР </v>
          </cell>
          <cell r="B7537" t="str">
            <v xml:space="preserve">Симферопольская 58 цок.этаж </v>
          </cell>
          <cell r="C7537" t="str">
            <v xml:space="preserve">Прочие </v>
          </cell>
          <cell r="D7537">
            <v>255.55</v>
          </cell>
          <cell r="E7537">
            <v>0</v>
          </cell>
          <cell r="F7537">
            <v>1149.96</v>
          </cell>
          <cell r="G7537">
            <v>0.35</v>
          </cell>
          <cell r="H7537">
            <v>1.19</v>
          </cell>
          <cell r="I7537">
            <v>4.5999999999999996</v>
          </cell>
          <cell r="J7537" t="str">
            <v xml:space="preserve">14 </v>
          </cell>
          <cell r="K7537">
            <v>167</v>
          </cell>
          <cell r="L7537">
            <v>1.8670000000000003E-2</v>
          </cell>
          <cell r="M7537">
            <v>-19</v>
          </cell>
          <cell r="N7537">
            <v>18</v>
          </cell>
          <cell r="O7537">
            <v>1</v>
          </cell>
          <cell r="P7537">
            <v>27.257000000000001</v>
          </cell>
          <cell r="Q7537">
            <v>0</v>
          </cell>
          <cell r="R7537">
            <v>27.257000000000001</v>
          </cell>
        </row>
        <row r="7538">
          <cell r="A7538" t="str">
            <v xml:space="preserve">ТЭЦ-КМР </v>
          </cell>
          <cell r="B7538" t="str">
            <v xml:space="preserve">Симферопольская 58 ж/д </v>
          </cell>
          <cell r="C7538" t="str">
            <v xml:space="preserve">Население </v>
          </cell>
          <cell r="D7538">
            <v>7696.9</v>
          </cell>
          <cell r="E7538">
            <v>34636</v>
          </cell>
          <cell r="F7538">
            <v>34636.01</v>
          </cell>
          <cell r="G7538">
            <v>0.35</v>
          </cell>
          <cell r="H7538">
            <v>1.19</v>
          </cell>
          <cell r="I7538">
            <v>4.5999999999999996</v>
          </cell>
          <cell r="J7538" t="str">
            <v xml:space="preserve">14 </v>
          </cell>
          <cell r="K7538">
            <v>167</v>
          </cell>
          <cell r="L7538">
            <v>0.56233</v>
          </cell>
          <cell r="M7538">
            <v>-19</v>
          </cell>
          <cell r="N7538">
            <v>18</v>
          </cell>
          <cell r="O7538">
            <v>1</v>
          </cell>
          <cell r="P7538">
            <v>820.98900000000003</v>
          </cell>
          <cell r="Q7538">
            <v>936.06</v>
          </cell>
          <cell r="R7538">
            <v>936.06</v>
          </cell>
        </row>
        <row r="7539">
          <cell r="A7539" t="str">
            <v xml:space="preserve">ТЭЦ-КМР </v>
          </cell>
          <cell r="B7539" t="str">
            <v xml:space="preserve">Фабричная 5 адм.зд. </v>
          </cell>
          <cell r="C7539" t="str">
            <v xml:space="preserve">ИТП Прочие </v>
          </cell>
          <cell r="D7539">
            <v>215.41</v>
          </cell>
          <cell r="E7539">
            <v>0</v>
          </cell>
          <cell r="F7539">
            <v>969.35</v>
          </cell>
          <cell r="G7539">
            <v>0.43</v>
          </cell>
          <cell r="H7539">
            <v>1.19</v>
          </cell>
          <cell r="I7539">
            <v>4.5999999999999996</v>
          </cell>
          <cell r="J7539" t="str">
            <v xml:space="preserve"> </v>
          </cell>
          <cell r="K7539">
            <v>167</v>
          </cell>
          <cell r="L7539">
            <v>1.9334999999999998E-2</v>
          </cell>
          <cell r="M7539">
            <v>-19</v>
          </cell>
          <cell r="N7539">
            <v>18</v>
          </cell>
          <cell r="O7539">
            <v>1</v>
          </cell>
          <cell r="P7539">
            <v>28.228999999999999</v>
          </cell>
          <cell r="Q7539">
            <v>0</v>
          </cell>
          <cell r="R7539">
            <v>28.228999999999999</v>
          </cell>
        </row>
        <row r="7540">
          <cell r="A7540" t="str">
            <v xml:space="preserve">ТЭЦ-КМР </v>
          </cell>
          <cell r="B7540" t="str">
            <v xml:space="preserve">Сормовская 185 Ж.конс.6 </v>
          </cell>
          <cell r="C7540" t="str">
            <v xml:space="preserve">ИТП Бюджет </v>
          </cell>
          <cell r="D7540">
            <v>805.02</v>
          </cell>
          <cell r="E7540">
            <v>0</v>
          </cell>
          <cell r="F7540">
            <v>3622.61</v>
          </cell>
          <cell r="G7540">
            <v>0.4</v>
          </cell>
          <cell r="H7540">
            <v>1.19</v>
          </cell>
          <cell r="I7540">
            <v>4.5999999999999996</v>
          </cell>
          <cell r="J7540" t="str">
            <v xml:space="preserve"> </v>
          </cell>
          <cell r="K7540">
            <v>167</v>
          </cell>
          <cell r="L7540">
            <v>7.085000000000001E-2</v>
          </cell>
          <cell r="M7540">
            <v>-19</v>
          </cell>
          <cell r="N7540">
            <v>20</v>
          </cell>
          <cell r="O7540">
            <v>1</v>
          </cell>
          <cell r="P7540">
            <v>112.696</v>
          </cell>
          <cell r="Q7540">
            <v>0</v>
          </cell>
          <cell r="R7540">
            <v>112.696</v>
          </cell>
        </row>
        <row r="7541">
          <cell r="A7541" t="str">
            <v xml:space="preserve">ТЭЦ-КМР </v>
          </cell>
          <cell r="B7541" t="str">
            <v xml:space="preserve">Симферопольская 16 пол-ка 17 </v>
          </cell>
          <cell r="C7541" t="str">
            <v xml:space="preserve">Бюджет </v>
          </cell>
          <cell r="D7541">
            <v>1008.72</v>
          </cell>
          <cell r="E7541">
            <v>4407</v>
          </cell>
          <cell r="F7541">
            <v>4539.24</v>
          </cell>
          <cell r="G7541">
            <v>0.35</v>
          </cell>
          <cell r="H7541">
            <v>1.19</v>
          </cell>
          <cell r="I7541">
            <v>4.5999999999999996</v>
          </cell>
          <cell r="J7541" t="str">
            <v xml:space="preserve"> </v>
          </cell>
          <cell r="K7541">
            <v>167</v>
          </cell>
          <cell r="L7541">
            <v>7.7680000000000013E-2</v>
          </cell>
          <cell r="M7541">
            <v>-19</v>
          </cell>
          <cell r="N7541">
            <v>20</v>
          </cell>
          <cell r="O7541">
            <v>1</v>
          </cell>
          <cell r="P7541">
            <v>123.56100000000001</v>
          </cell>
          <cell r="Q7541">
            <v>0</v>
          </cell>
          <cell r="R7541">
            <v>123.56100000000001</v>
          </cell>
        </row>
        <row r="7542">
          <cell r="A7542" t="str">
            <v xml:space="preserve">ТЭЦ-КМР </v>
          </cell>
          <cell r="B7542" t="str">
            <v xml:space="preserve">Симферопольская 4/1 Пол-ка 17 </v>
          </cell>
          <cell r="C7542" t="str">
            <v xml:space="preserve">Бюджет </v>
          </cell>
          <cell r="D7542">
            <v>1615.52</v>
          </cell>
          <cell r="E7542">
            <v>0</v>
          </cell>
          <cell r="F7542">
            <v>7269.86</v>
          </cell>
          <cell r="G7542">
            <v>0.35</v>
          </cell>
          <cell r="H7542">
            <v>1.19</v>
          </cell>
          <cell r="I7542">
            <v>4.5999999999999996</v>
          </cell>
          <cell r="J7542" t="str">
            <v xml:space="preserve"> </v>
          </cell>
          <cell r="K7542">
            <v>167</v>
          </cell>
          <cell r="L7542">
            <v>0.12512000000000001</v>
          </cell>
          <cell r="M7542">
            <v>-19</v>
          </cell>
          <cell r="N7542">
            <v>20</v>
          </cell>
          <cell r="O7542">
            <v>1</v>
          </cell>
          <cell r="P7542">
            <v>199.02199999999999</v>
          </cell>
          <cell r="Q7542">
            <v>0</v>
          </cell>
          <cell r="R7542">
            <v>199.02199999999999</v>
          </cell>
        </row>
        <row r="7543">
          <cell r="A7543" t="str">
            <v xml:space="preserve">ТЭЦ-КМР </v>
          </cell>
          <cell r="B7543" t="str">
            <v xml:space="preserve">Симферопольская 4/1 рентген отд. </v>
          </cell>
          <cell r="C7543" t="str">
            <v xml:space="preserve">Бюджет </v>
          </cell>
          <cell r="D7543">
            <v>296.97000000000003</v>
          </cell>
          <cell r="E7543">
            <v>0</v>
          </cell>
          <cell r="F7543">
            <v>1336.37</v>
          </cell>
          <cell r="G7543">
            <v>0.35</v>
          </cell>
          <cell r="H7543">
            <v>1.19</v>
          </cell>
          <cell r="I7543">
            <v>4.5999999999999996</v>
          </cell>
          <cell r="J7543" t="str">
            <v xml:space="preserve"> </v>
          </cell>
          <cell r="K7543">
            <v>167</v>
          </cell>
          <cell r="L7543">
            <v>2.3E-2</v>
          </cell>
          <cell r="M7543">
            <v>-19</v>
          </cell>
          <cell r="N7543">
            <v>20</v>
          </cell>
          <cell r="O7543">
            <v>1</v>
          </cell>
          <cell r="P7543">
            <v>36.585000000000001</v>
          </cell>
          <cell r="Q7543">
            <v>0</v>
          </cell>
          <cell r="R7543">
            <v>36.585000000000001</v>
          </cell>
        </row>
        <row r="7544">
          <cell r="A7544" t="str">
            <v xml:space="preserve">ТЭЦ-КМР </v>
          </cell>
          <cell r="B7544" t="str">
            <v xml:space="preserve">Сормовская 185 Ж.К.цок.этаж </v>
          </cell>
          <cell r="C7544" t="str">
            <v xml:space="preserve">Бюджет </v>
          </cell>
          <cell r="D7544">
            <v>106.01</v>
          </cell>
          <cell r="E7544">
            <v>0</v>
          </cell>
          <cell r="F7544">
            <v>502.84</v>
          </cell>
          <cell r="G7544">
            <v>0.4</v>
          </cell>
          <cell r="H7544">
            <v>1.19</v>
          </cell>
          <cell r="I7544">
            <v>4.5999999999999996</v>
          </cell>
          <cell r="J7544" t="str">
            <v xml:space="preserve"> </v>
          </cell>
          <cell r="K7544">
            <v>167</v>
          </cell>
          <cell r="L7544">
            <v>9.3300000000000015E-3</v>
          </cell>
          <cell r="M7544">
            <v>-19</v>
          </cell>
          <cell r="N7544">
            <v>18</v>
          </cell>
          <cell r="O7544">
            <v>1</v>
          </cell>
          <cell r="P7544">
            <v>13.622</v>
          </cell>
          <cell r="Q7544">
            <v>0</v>
          </cell>
          <cell r="R7544">
            <v>13.622</v>
          </cell>
        </row>
        <row r="7545">
          <cell r="A7545" t="str">
            <v xml:space="preserve">ТЭЦ-КМР </v>
          </cell>
          <cell r="B7545" t="str">
            <v xml:space="preserve">Фабричная 5 неж.пом. </v>
          </cell>
          <cell r="C7545" t="str">
            <v xml:space="preserve">Прочие </v>
          </cell>
          <cell r="D7545">
            <v>80</v>
          </cell>
          <cell r="E7545">
            <v>397</v>
          </cell>
          <cell r="F7545">
            <v>323</v>
          </cell>
          <cell r="G7545">
            <v>0.43</v>
          </cell>
          <cell r="H7545">
            <v>1.19</v>
          </cell>
          <cell r="I7545">
            <v>4.5999999999999996</v>
          </cell>
          <cell r="J7545" t="str">
            <v xml:space="preserve"> </v>
          </cell>
          <cell r="K7545">
            <v>167</v>
          </cell>
          <cell r="L7545">
            <v>6.4459999999999995E-3</v>
          </cell>
          <cell r="M7545">
            <v>-19</v>
          </cell>
          <cell r="N7545">
            <v>18</v>
          </cell>
          <cell r="O7545">
            <v>1</v>
          </cell>
          <cell r="P7545">
            <v>9.4120000000000008</v>
          </cell>
          <cell r="Q7545">
            <v>0</v>
          </cell>
          <cell r="R7545">
            <v>9.4120000000000008</v>
          </cell>
        </row>
        <row r="7546">
          <cell r="A7546" t="str">
            <v xml:space="preserve">ТЭЦ-КМР </v>
          </cell>
          <cell r="B7546" t="str">
            <v xml:space="preserve">Сормовская 102 Лит А магазин </v>
          </cell>
          <cell r="C7546" t="str">
            <v xml:space="preserve">Прочие </v>
          </cell>
          <cell r="D7546">
            <v>58</v>
          </cell>
          <cell r="E7546">
            <v>0</v>
          </cell>
          <cell r="F7546">
            <v>207.42</v>
          </cell>
          <cell r="G7546">
            <v>0.37</v>
          </cell>
          <cell r="H7546">
            <v>1.19</v>
          </cell>
          <cell r="I7546">
            <v>4.5999999999999996</v>
          </cell>
          <cell r="J7546" t="str">
            <v xml:space="preserve"> </v>
          </cell>
          <cell r="K7546">
            <v>167</v>
          </cell>
          <cell r="L7546">
            <v>3.5600000000000002E-3</v>
          </cell>
          <cell r="M7546">
            <v>-19</v>
          </cell>
          <cell r="N7546">
            <v>18</v>
          </cell>
          <cell r="O7546">
            <v>1</v>
          </cell>
          <cell r="P7546">
            <v>5.1980000000000004</v>
          </cell>
          <cell r="Q7546">
            <v>0</v>
          </cell>
          <cell r="R7546">
            <v>5.1980000000000004</v>
          </cell>
        </row>
        <row r="7547">
          <cell r="A7547" t="str">
            <v xml:space="preserve">ТЭЦ-КМР </v>
          </cell>
          <cell r="B7547" t="str">
            <v xml:space="preserve">Уральская 198 неж.пом"Звукарик" </v>
          </cell>
          <cell r="C7547" t="str">
            <v xml:space="preserve">Прочие </v>
          </cell>
          <cell r="D7547">
            <v>103.84</v>
          </cell>
          <cell r="E7547">
            <v>0</v>
          </cell>
          <cell r="F7547">
            <v>467.28</v>
          </cell>
          <cell r="G7547">
            <v>0.37</v>
          </cell>
          <cell r="H7547">
            <v>1.194</v>
          </cell>
          <cell r="I7547">
            <v>4.5999999999999996</v>
          </cell>
          <cell r="J7547" t="str">
            <v xml:space="preserve"> </v>
          </cell>
          <cell r="K7547">
            <v>167</v>
          </cell>
          <cell r="L7547">
            <v>8.0200000000000011E-3</v>
          </cell>
          <cell r="M7547">
            <v>-19</v>
          </cell>
          <cell r="N7547">
            <v>18</v>
          </cell>
          <cell r="O7547">
            <v>1</v>
          </cell>
          <cell r="P7547">
            <v>11.71</v>
          </cell>
          <cell r="Q7547">
            <v>0</v>
          </cell>
          <cell r="R7547">
            <v>11.71</v>
          </cell>
        </row>
        <row r="7548">
          <cell r="A7548" t="str">
            <v xml:space="preserve">ТЭЦ-КМР </v>
          </cell>
          <cell r="B7548" t="str">
            <v xml:space="preserve">1я Заречная 17 </v>
          </cell>
          <cell r="C7548" t="str">
            <v xml:space="preserve">Бюджет </v>
          </cell>
          <cell r="D7548">
            <v>1146</v>
          </cell>
          <cell r="E7548">
            <v>0</v>
          </cell>
          <cell r="F7548">
            <v>3990.53</v>
          </cell>
          <cell r="G7548">
            <v>0.37</v>
          </cell>
          <cell r="H7548">
            <v>1.19</v>
          </cell>
          <cell r="I7548">
            <v>4.5999999999999996</v>
          </cell>
          <cell r="J7548" t="str">
            <v xml:space="preserve"> </v>
          </cell>
          <cell r="K7548">
            <v>167</v>
          </cell>
          <cell r="L7548">
            <v>6.8490000000000009E-2</v>
          </cell>
          <cell r="M7548">
            <v>-19</v>
          </cell>
          <cell r="N7548">
            <v>18</v>
          </cell>
          <cell r="O7548">
            <v>1</v>
          </cell>
          <cell r="P7548">
            <v>99.992999999999995</v>
          </cell>
          <cell r="Q7548">
            <v>0</v>
          </cell>
          <cell r="R7548">
            <v>99.992999999999995</v>
          </cell>
        </row>
        <row r="7549">
          <cell r="A7549" t="str">
            <v xml:space="preserve">ТЭЦ-КМР </v>
          </cell>
          <cell r="B7549" t="str">
            <v xml:space="preserve">Тюляева 16 ЛТП </v>
          </cell>
          <cell r="C7549" t="str">
            <v xml:space="preserve">Бюджет </v>
          </cell>
          <cell r="D7549">
            <v>3708</v>
          </cell>
          <cell r="E7549">
            <v>17615</v>
          </cell>
          <cell r="F7549">
            <v>16689.060000000001</v>
          </cell>
          <cell r="G7549">
            <v>0.32</v>
          </cell>
          <cell r="H7549">
            <v>1.19</v>
          </cell>
          <cell r="I7549">
            <v>4.5999999999999996</v>
          </cell>
          <cell r="J7549" t="str">
            <v xml:space="preserve"> </v>
          </cell>
          <cell r="K7549">
            <v>167</v>
          </cell>
          <cell r="L7549">
            <v>0.26112000000000002</v>
          </cell>
          <cell r="M7549">
            <v>-19</v>
          </cell>
          <cell r="N7549">
            <v>20</v>
          </cell>
          <cell r="O7549">
            <v>1</v>
          </cell>
          <cell r="P7549">
            <v>415.35</v>
          </cell>
          <cell r="Q7549">
            <v>0</v>
          </cell>
          <cell r="R7549">
            <v>415.35</v>
          </cell>
        </row>
        <row r="7550">
          <cell r="A7550" t="str">
            <v xml:space="preserve">ТЭЦ-КМР </v>
          </cell>
          <cell r="B7550" t="str">
            <v xml:space="preserve">Тюляева 16 столовая </v>
          </cell>
          <cell r="C7550" t="str">
            <v xml:space="preserve">Бюджет </v>
          </cell>
          <cell r="D7550">
            <v>706.66</v>
          </cell>
          <cell r="E7550">
            <v>1542</v>
          </cell>
          <cell r="F7550">
            <v>3179.96</v>
          </cell>
          <cell r="G7550">
            <v>0.43</v>
          </cell>
          <cell r="H7550">
            <v>1.19</v>
          </cell>
          <cell r="I7550">
            <v>4.5999999999999996</v>
          </cell>
          <cell r="J7550" t="str">
            <v xml:space="preserve"> </v>
          </cell>
          <cell r="K7550">
            <v>167</v>
          </cell>
          <cell r="L7550">
            <v>0.06</v>
          </cell>
          <cell r="M7550">
            <v>-19</v>
          </cell>
          <cell r="N7550">
            <v>16</v>
          </cell>
          <cell r="O7550">
            <v>1</v>
          </cell>
          <cell r="P7550">
            <v>78.863</v>
          </cell>
          <cell r="Q7550">
            <v>0</v>
          </cell>
          <cell r="R7550">
            <v>78.863</v>
          </cell>
        </row>
        <row r="7551">
          <cell r="A7551" t="str">
            <v xml:space="preserve">ТЭЦ-КМР </v>
          </cell>
          <cell r="B7551" t="str">
            <v xml:space="preserve">СОРМОВСКАЯ 175 маг.88 </v>
          </cell>
          <cell r="C7551" t="str">
            <v xml:space="preserve">Прочие </v>
          </cell>
          <cell r="D7551">
            <v>143.27000000000001</v>
          </cell>
          <cell r="E7551">
            <v>562</v>
          </cell>
          <cell r="F7551">
            <v>644.72</v>
          </cell>
          <cell r="G7551">
            <v>0.36</v>
          </cell>
          <cell r="H7551">
            <v>1.19</v>
          </cell>
          <cell r="I7551">
            <v>4.5999999999999996</v>
          </cell>
          <cell r="J7551" t="str">
            <v xml:space="preserve"> </v>
          </cell>
          <cell r="K7551">
            <v>167</v>
          </cell>
          <cell r="L7551">
            <v>9.8659999999999998E-3</v>
          </cell>
          <cell r="M7551">
            <v>-19</v>
          </cell>
          <cell r="N7551">
            <v>15</v>
          </cell>
          <cell r="O7551">
            <v>1</v>
          </cell>
          <cell r="P7551">
            <v>12.186</v>
          </cell>
          <cell r="Q7551">
            <v>0</v>
          </cell>
          <cell r="R7551">
            <v>12.186</v>
          </cell>
        </row>
        <row r="7552">
          <cell r="A7552" t="str">
            <v xml:space="preserve">ТЭЦ-КМР </v>
          </cell>
          <cell r="B7552" t="str">
            <v xml:space="preserve">Сормовская 9/1  ДО № 8619/054 </v>
          </cell>
          <cell r="C7552" t="str">
            <v xml:space="preserve">Прочие </v>
          </cell>
          <cell r="D7552">
            <v>783.5</v>
          </cell>
          <cell r="E7552">
            <v>0</v>
          </cell>
          <cell r="F7552">
            <v>2632.5</v>
          </cell>
          <cell r="G7552">
            <v>0.36</v>
          </cell>
          <cell r="H7552">
            <v>1.19</v>
          </cell>
          <cell r="I7552">
            <v>4.5999999999999996</v>
          </cell>
          <cell r="J7552" t="str">
            <v xml:space="preserve"> </v>
          </cell>
          <cell r="K7552">
            <v>167</v>
          </cell>
          <cell r="L7552">
            <v>4.3840000000000004E-2</v>
          </cell>
          <cell r="M7552">
            <v>-19</v>
          </cell>
          <cell r="N7552">
            <v>18</v>
          </cell>
          <cell r="O7552">
            <v>1</v>
          </cell>
          <cell r="P7552">
            <v>64.004999999999995</v>
          </cell>
          <cell r="Q7552">
            <v>0</v>
          </cell>
          <cell r="R7552">
            <v>64.004999999999995</v>
          </cell>
        </row>
        <row r="7553">
          <cell r="A7553" t="str">
            <v xml:space="preserve">ТЭЦ-КМР </v>
          </cell>
          <cell r="B7553" t="str">
            <v xml:space="preserve">Уральская 158 ДО №8619/0128 </v>
          </cell>
          <cell r="C7553" t="str">
            <v xml:space="preserve">Прочие </v>
          </cell>
          <cell r="D7553">
            <v>638.63</v>
          </cell>
          <cell r="E7553">
            <v>0</v>
          </cell>
          <cell r="F7553">
            <v>2235.1999999999998</v>
          </cell>
          <cell r="G7553">
            <v>0.38</v>
          </cell>
          <cell r="H7553">
            <v>1.19</v>
          </cell>
          <cell r="I7553">
            <v>4.5999999999999996</v>
          </cell>
          <cell r="J7553" t="str">
            <v xml:space="preserve"> </v>
          </cell>
          <cell r="K7553">
            <v>167</v>
          </cell>
          <cell r="L7553">
            <v>3.9400000000000004E-2</v>
          </cell>
          <cell r="M7553">
            <v>-19</v>
          </cell>
          <cell r="N7553">
            <v>18</v>
          </cell>
          <cell r="O7553">
            <v>1</v>
          </cell>
          <cell r="P7553">
            <v>57.523000000000003</v>
          </cell>
          <cell r="Q7553">
            <v>0</v>
          </cell>
          <cell r="R7553">
            <v>57.523000000000003</v>
          </cell>
        </row>
        <row r="7554">
          <cell r="A7554" t="str">
            <v xml:space="preserve">ТЭЦ-КМР </v>
          </cell>
          <cell r="B7554" t="str">
            <v xml:space="preserve">Уральская 170 ДО № 8619/0119 </v>
          </cell>
          <cell r="C7554" t="str">
            <v xml:space="preserve">Прочие </v>
          </cell>
          <cell r="D7554">
            <v>702.3</v>
          </cell>
          <cell r="E7554">
            <v>0</v>
          </cell>
          <cell r="F7554">
            <v>2359</v>
          </cell>
          <cell r="G7554">
            <v>0.37</v>
          </cell>
          <cell r="H7554">
            <v>1.19</v>
          </cell>
          <cell r="I7554">
            <v>4.5999999999999996</v>
          </cell>
          <cell r="J7554" t="str">
            <v xml:space="preserve"> </v>
          </cell>
          <cell r="K7554">
            <v>167</v>
          </cell>
          <cell r="L7554">
            <v>4.0500000000000001E-2</v>
          </cell>
          <cell r="M7554">
            <v>-19</v>
          </cell>
          <cell r="N7554">
            <v>18</v>
          </cell>
          <cell r="O7554">
            <v>1</v>
          </cell>
          <cell r="P7554">
            <v>59.128999999999998</v>
          </cell>
          <cell r="Q7554">
            <v>0</v>
          </cell>
          <cell r="R7554">
            <v>59.128999999999998</v>
          </cell>
        </row>
        <row r="7555">
          <cell r="A7555" t="str">
            <v xml:space="preserve">ТЭЦ-КМР </v>
          </cell>
          <cell r="B7555" t="str">
            <v xml:space="preserve">Симферопольская 6/1 воен пат"Разведчик" </v>
          </cell>
          <cell r="C7555" t="str">
            <v xml:space="preserve">Прочие </v>
          </cell>
          <cell r="D7555">
            <v>202.7</v>
          </cell>
          <cell r="E7555">
            <v>676</v>
          </cell>
          <cell r="F7555">
            <v>676</v>
          </cell>
          <cell r="G7555">
            <v>0.37</v>
          </cell>
          <cell r="H7555">
            <v>1.19</v>
          </cell>
          <cell r="I7555">
            <v>4.5999999999999996</v>
          </cell>
          <cell r="J7555" t="str">
            <v xml:space="preserve"> </v>
          </cell>
          <cell r="K7555">
            <v>167</v>
          </cell>
          <cell r="L7555">
            <v>1.1604999999999999E-2</v>
          </cell>
          <cell r="M7555">
            <v>-19</v>
          </cell>
          <cell r="N7555">
            <v>18</v>
          </cell>
          <cell r="O7555">
            <v>1</v>
          </cell>
          <cell r="P7555">
            <v>16.943000000000001</v>
          </cell>
          <cell r="Q7555">
            <v>0</v>
          </cell>
          <cell r="R7555">
            <v>16.943000000000001</v>
          </cell>
        </row>
        <row r="7556">
          <cell r="A7556" t="str">
            <v xml:space="preserve">ТЭЦ-КМР </v>
          </cell>
          <cell r="B7556" t="str">
            <v xml:space="preserve">1я Заречная 17 КАРАС.ФИЛИАЛ </v>
          </cell>
          <cell r="C7556" t="str">
            <v xml:space="preserve">Бюджет </v>
          </cell>
          <cell r="D7556">
            <v>1036</v>
          </cell>
          <cell r="E7556">
            <v>0</v>
          </cell>
          <cell r="F7556">
            <v>3350</v>
          </cell>
          <cell r="G7556">
            <v>0.37</v>
          </cell>
          <cell r="H7556">
            <v>1.19</v>
          </cell>
          <cell r="I7556">
            <v>4.5999999999999996</v>
          </cell>
          <cell r="J7556" t="str">
            <v xml:space="preserve"> </v>
          </cell>
          <cell r="K7556">
            <v>167</v>
          </cell>
          <cell r="L7556">
            <v>5.7510000000000006E-2</v>
          </cell>
          <cell r="M7556">
            <v>-19</v>
          </cell>
          <cell r="N7556">
            <v>18</v>
          </cell>
          <cell r="O7556">
            <v>1</v>
          </cell>
          <cell r="P7556">
            <v>83.963999999999999</v>
          </cell>
          <cell r="Q7556">
            <v>0</v>
          </cell>
          <cell r="R7556">
            <v>83.963999999999999</v>
          </cell>
        </row>
        <row r="7557">
          <cell r="A7557" t="str">
            <v xml:space="preserve">ТЭЦ-КМР </v>
          </cell>
          <cell r="B7557" t="str">
            <v xml:space="preserve">Симферопольская 32 кв 148 стомат. каб. </v>
          </cell>
          <cell r="C7557" t="str">
            <v xml:space="preserve">Прочие </v>
          </cell>
          <cell r="D7557">
            <v>38.53</v>
          </cell>
          <cell r="E7557">
            <v>0</v>
          </cell>
          <cell r="F7557">
            <v>173.39</v>
          </cell>
          <cell r="G7557">
            <v>0.35</v>
          </cell>
          <cell r="H7557">
            <v>1.19</v>
          </cell>
          <cell r="I7557">
            <v>4.5999999999999996</v>
          </cell>
          <cell r="J7557" t="str">
            <v xml:space="preserve"> </v>
          </cell>
          <cell r="K7557">
            <v>167</v>
          </cell>
          <cell r="L7557">
            <v>2.8149999999999998E-3</v>
          </cell>
          <cell r="M7557">
            <v>-19</v>
          </cell>
          <cell r="N7557">
            <v>18</v>
          </cell>
          <cell r="O7557">
            <v>1</v>
          </cell>
          <cell r="P7557">
            <v>4.1109999999999998</v>
          </cell>
          <cell r="Q7557">
            <v>0</v>
          </cell>
          <cell r="R7557">
            <v>4.1109999999999998</v>
          </cell>
        </row>
        <row r="7558">
          <cell r="A7558" t="str">
            <v xml:space="preserve">ТЭЦ-КМР </v>
          </cell>
          <cell r="B7558" t="str">
            <v xml:space="preserve">Уральская 156лит"Б"Мика-Сервис(ЦО) </v>
          </cell>
          <cell r="C7558" t="str">
            <v xml:space="preserve">Прочие </v>
          </cell>
          <cell r="D7558">
            <v>328.5</v>
          </cell>
          <cell r="E7558">
            <v>0</v>
          </cell>
          <cell r="F7558">
            <v>1509</v>
          </cell>
          <cell r="G7558">
            <v>0.37</v>
          </cell>
          <cell r="H7558">
            <v>1.19</v>
          </cell>
          <cell r="I7558">
            <v>4.5999999999999996</v>
          </cell>
          <cell r="J7558" t="str">
            <v xml:space="preserve"> </v>
          </cell>
          <cell r="K7558">
            <v>167</v>
          </cell>
          <cell r="L7558">
            <v>2.5905999999999998E-2</v>
          </cell>
          <cell r="M7558">
            <v>-19</v>
          </cell>
          <cell r="N7558">
            <v>18</v>
          </cell>
          <cell r="O7558">
            <v>1</v>
          </cell>
          <cell r="P7558">
            <v>37.822000000000003</v>
          </cell>
          <cell r="Q7558">
            <v>0</v>
          </cell>
          <cell r="R7558">
            <v>37.822000000000003</v>
          </cell>
        </row>
        <row r="7559">
          <cell r="A7559" t="str">
            <v xml:space="preserve">ТЭЦ-КМР </v>
          </cell>
          <cell r="B7559" t="str">
            <v xml:space="preserve">Уральская 196 кв2 неж.пом </v>
          </cell>
          <cell r="C7559" t="str">
            <v xml:space="preserve">Прочие </v>
          </cell>
          <cell r="D7559">
            <v>32.4</v>
          </cell>
          <cell r="E7559">
            <v>116</v>
          </cell>
          <cell r="F7559">
            <v>116</v>
          </cell>
          <cell r="G7559">
            <v>0</v>
          </cell>
          <cell r="H7559">
            <v>0</v>
          </cell>
          <cell r="I7559">
            <v>4.5999999999999996</v>
          </cell>
          <cell r="J7559" t="str">
            <v xml:space="preserve"> </v>
          </cell>
          <cell r="K7559">
            <v>167</v>
          </cell>
          <cell r="L7559">
            <v>2.4679999999999997E-3</v>
          </cell>
          <cell r="M7559">
            <v>-19</v>
          </cell>
          <cell r="N7559">
            <v>18</v>
          </cell>
          <cell r="O7559">
            <v>1</v>
          </cell>
          <cell r="P7559">
            <v>3.6029999999999998</v>
          </cell>
          <cell r="Q7559">
            <v>0</v>
          </cell>
          <cell r="R7559">
            <v>3.6029999999999998</v>
          </cell>
        </row>
        <row r="7560">
          <cell r="A7560" t="str">
            <v xml:space="preserve">ТЭЦ-КМР </v>
          </cell>
          <cell r="B7560" t="str">
            <v xml:space="preserve">Тюляева 12 неж.пом </v>
          </cell>
          <cell r="C7560" t="str">
            <v xml:space="preserve">Прочие </v>
          </cell>
          <cell r="D7560">
            <v>21.1</v>
          </cell>
          <cell r="E7560">
            <v>70</v>
          </cell>
          <cell r="F7560">
            <v>72.400000000000006</v>
          </cell>
          <cell r="G7560">
            <v>0.34700000000000003</v>
          </cell>
          <cell r="H7560">
            <v>1.194</v>
          </cell>
          <cell r="I7560">
            <v>4.5999999999999996</v>
          </cell>
          <cell r="J7560" t="str">
            <v xml:space="preserve"> </v>
          </cell>
          <cell r="K7560">
            <v>167</v>
          </cell>
          <cell r="L7560">
            <v>1.165E-3</v>
          </cell>
          <cell r="M7560">
            <v>-19</v>
          </cell>
          <cell r="N7560">
            <v>18</v>
          </cell>
          <cell r="O7560">
            <v>1</v>
          </cell>
          <cell r="P7560">
            <v>1.7010000000000001</v>
          </cell>
          <cell r="Q7560">
            <v>0</v>
          </cell>
          <cell r="R7560">
            <v>1.7010000000000001</v>
          </cell>
        </row>
        <row r="7561">
          <cell r="A7561" t="str">
            <v xml:space="preserve">ТЭЦ-КМР </v>
          </cell>
          <cell r="B7561" t="str">
            <v xml:space="preserve">ДЕМУСА 9 АКБ </v>
          </cell>
          <cell r="C7561" t="str">
            <v xml:space="preserve">Прочие </v>
          </cell>
          <cell r="D7561">
            <v>986.89</v>
          </cell>
          <cell r="E7561">
            <v>0</v>
          </cell>
          <cell r="F7561">
            <v>4441.01</v>
          </cell>
          <cell r="G7561">
            <v>0.43</v>
          </cell>
          <cell r="H7561">
            <v>1.19</v>
          </cell>
          <cell r="I7561">
            <v>4.5999999999999996</v>
          </cell>
          <cell r="J7561" t="str">
            <v xml:space="preserve"> </v>
          </cell>
          <cell r="K7561">
            <v>167</v>
          </cell>
          <cell r="L7561">
            <v>8.8581999999999994E-2</v>
          </cell>
          <cell r="M7561">
            <v>-19</v>
          </cell>
          <cell r="N7561">
            <v>18</v>
          </cell>
          <cell r="O7561">
            <v>1</v>
          </cell>
          <cell r="P7561">
            <v>129.327</v>
          </cell>
          <cell r="Q7561">
            <v>0</v>
          </cell>
          <cell r="R7561">
            <v>129.327</v>
          </cell>
        </row>
        <row r="7562">
          <cell r="A7562" t="str">
            <v xml:space="preserve">ТЭЦ-КМР </v>
          </cell>
          <cell r="B7562" t="str">
            <v xml:space="preserve">ДЕМУСА 9 ГАРАЖ </v>
          </cell>
          <cell r="C7562" t="str">
            <v xml:space="preserve">Прочие </v>
          </cell>
          <cell r="D7562">
            <v>471.65</v>
          </cell>
          <cell r="E7562">
            <v>2072</v>
          </cell>
          <cell r="F7562">
            <v>1973.26</v>
          </cell>
          <cell r="G7562">
            <v>0.7</v>
          </cell>
          <cell r="H7562">
            <v>1.19</v>
          </cell>
          <cell r="I7562">
            <v>4.5999999999999996</v>
          </cell>
          <cell r="J7562" t="str">
            <v xml:space="preserve"> </v>
          </cell>
          <cell r="K7562">
            <v>167</v>
          </cell>
          <cell r="L7562">
            <v>6.0610000000000004E-2</v>
          </cell>
          <cell r="M7562">
            <v>-19</v>
          </cell>
          <cell r="N7562">
            <v>16</v>
          </cell>
          <cell r="O7562">
            <v>1</v>
          </cell>
          <cell r="P7562">
            <v>79.665000000000006</v>
          </cell>
          <cell r="Q7562">
            <v>0</v>
          </cell>
          <cell r="R7562">
            <v>79.665000000000006</v>
          </cell>
        </row>
        <row r="7563">
          <cell r="A7563" t="str">
            <v xml:space="preserve">ТЭЦ-КМР </v>
          </cell>
          <cell r="B7563" t="str">
            <v xml:space="preserve">ДЕМУСА 9 ПРОИЗ.КОРПУС </v>
          </cell>
          <cell r="C7563" t="str">
            <v xml:space="preserve">Прочие </v>
          </cell>
          <cell r="D7563">
            <v>7543.67</v>
          </cell>
          <cell r="E7563">
            <v>0</v>
          </cell>
          <cell r="F7563">
            <v>33946.53</v>
          </cell>
          <cell r="G7563">
            <v>0.30000000000000004</v>
          </cell>
          <cell r="H7563">
            <v>1.19</v>
          </cell>
          <cell r="I7563">
            <v>4.5999999999999996</v>
          </cell>
          <cell r="J7563" t="str">
            <v xml:space="preserve"> </v>
          </cell>
          <cell r="K7563">
            <v>167</v>
          </cell>
          <cell r="L7563">
            <v>0.44686699999999996</v>
          </cell>
          <cell r="M7563">
            <v>-19</v>
          </cell>
          <cell r="N7563">
            <v>16</v>
          </cell>
          <cell r="O7563">
            <v>1</v>
          </cell>
          <cell r="P7563">
            <v>587.35199999999998</v>
          </cell>
          <cell r="Q7563">
            <v>0</v>
          </cell>
          <cell r="R7563">
            <v>587.35199999999998</v>
          </cell>
        </row>
        <row r="7564">
          <cell r="A7564" t="str">
            <v xml:space="preserve">ТЭЦ-КМР </v>
          </cell>
          <cell r="B7564" t="str">
            <v xml:space="preserve">Сормовская 187 Бассейн школы-83 </v>
          </cell>
          <cell r="C7564" t="str">
            <v xml:space="preserve">Бюджет </v>
          </cell>
          <cell r="D7564">
            <v>625.37</v>
          </cell>
          <cell r="E7564">
            <v>1338</v>
          </cell>
          <cell r="F7564">
            <v>2525.5500000000002</v>
          </cell>
          <cell r="G7564">
            <v>0.33</v>
          </cell>
          <cell r="H7564">
            <v>1.19</v>
          </cell>
          <cell r="I7564">
            <v>4.5999999999999996</v>
          </cell>
          <cell r="J7564" t="str">
            <v xml:space="preserve"> </v>
          </cell>
          <cell r="K7564">
            <v>167</v>
          </cell>
          <cell r="L7564">
            <v>4.0750000000000001E-2</v>
          </cell>
          <cell r="M7564">
            <v>-19</v>
          </cell>
          <cell r="N7564">
            <v>20</v>
          </cell>
          <cell r="O7564">
            <v>1</v>
          </cell>
          <cell r="P7564">
            <v>64.817999999999998</v>
          </cell>
          <cell r="Q7564">
            <v>0</v>
          </cell>
          <cell r="R7564">
            <v>64.817999999999998</v>
          </cell>
        </row>
        <row r="7565">
          <cell r="A7565" t="str">
            <v xml:space="preserve">ТЭЦ-КМР </v>
          </cell>
          <cell r="B7565" t="str">
            <v xml:space="preserve">Сормовская 187 Гараж </v>
          </cell>
          <cell r="C7565" t="str">
            <v xml:space="preserve">Бюджет </v>
          </cell>
          <cell r="D7565">
            <v>248.85</v>
          </cell>
          <cell r="E7565">
            <v>1219</v>
          </cell>
          <cell r="F7565">
            <v>955.16</v>
          </cell>
          <cell r="G7565">
            <v>0.7</v>
          </cell>
          <cell r="H7565">
            <v>1.19</v>
          </cell>
          <cell r="I7565">
            <v>4.5999999999999996</v>
          </cell>
          <cell r="J7565" t="str">
            <v xml:space="preserve"> </v>
          </cell>
          <cell r="K7565">
            <v>167</v>
          </cell>
          <cell r="L7565">
            <v>2.8500000000000001E-2</v>
          </cell>
          <cell r="M7565">
            <v>-19</v>
          </cell>
          <cell r="N7565">
            <v>15</v>
          </cell>
          <cell r="O7565">
            <v>1</v>
          </cell>
          <cell r="P7565">
            <v>35.201000000000001</v>
          </cell>
          <cell r="Q7565">
            <v>0</v>
          </cell>
          <cell r="R7565">
            <v>35.201000000000001</v>
          </cell>
        </row>
        <row r="7566">
          <cell r="A7566" t="str">
            <v xml:space="preserve">ТЭЦ-КМР </v>
          </cell>
          <cell r="B7566" t="str">
            <v xml:space="preserve">Сормовская 187 сош 83 </v>
          </cell>
          <cell r="C7566" t="str">
            <v xml:space="preserve">Бюджет </v>
          </cell>
          <cell r="D7566">
            <v>5118.09</v>
          </cell>
          <cell r="E7566">
            <v>24888</v>
          </cell>
          <cell r="F7566">
            <v>23031.39</v>
          </cell>
          <cell r="G7566">
            <v>0.33</v>
          </cell>
          <cell r="H7566">
            <v>1.19</v>
          </cell>
          <cell r="I7566">
            <v>4.5999999999999996</v>
          </cell>
          <cell r="J7566" t="str">
            <v xml:space="preserve"> </v>
          </cell>
          <cell r="K7566">
            <v>167</v>
          </cell>
          <cell r="L7566">
            <v>0.33350000000000002</v>
          </cell>
          <cell r="M7566">
            <v>-19</v>
          </cell>
          <cell r="N7566">
            <v>16</v>
          </cell>
          <cell r="O7566">
            <v>1</v>
          </cell>
          <cell r="P7566">
            <v>438.34399999999999</v>
          </cell>
          <cell r="Q7566">
            <v>0</v>
          </cell>
          <cell r="R7566">
            <v>438.34399999999999</v>
          </cell>
        </row>
        <row r="7567">
          <cell r="A7567" t="str">
            <v xml:space="preserve">ТЭЦ-КМР </v>
          </cell>
          <cell r="B7567" t="str">
            <v xml:space="preserve">Тюляева 10 неж.пом. </v>
          </cell>
          <cell r="C7567" t="str">
            <v xml:space="preserve">Прочие </v>
          </cell>
          <cell r="D7567">
            <v>24.79</v>
          </cell>
          <cell r="E7567">
            <v>0</v>
          </cell>
          <cell r="F7567">
            <v>111.57</v>
          </cell>
          <cell r="G7567">
            <v>0.34</v>
          </cell>
          <cell r="H7567">
            <v>1.19</v>
          </cell>
          <cell r="I7567">
            <v>4.5999999999999996</v>
          </cell>
          <cell r="J7567" t="str">
            <v xml:space="preserve"> </v>
          </cell>
          <cell r="K7567">
            <v>167</v>
          </cell>
          <cell r="L7567">
            <v>1.7700000000000001E-3</v>
          </cell>
          <cell r="M7567">
            <v>-19</v>
          </cell>
          <cell r="N7567">
            <v>18</v>
          </cell>
          <cell r="O7567">
            <v>1</v>
          </cell>
          <cell r="P7567">
            <v>2.5830000000000002</v>
          </cell>
          <cell r="Q7567">
            <v>0</v>
          </cell>
          <cell r="R7567">
            <v>2.5830000000000002</v>
          </cell>
        </row>
        <row r="7568">
          <cell r="A7568" t="str">
            <v xml:space="preserve">ТЭЦ-КМР </v>
          </cell>
          <cell r="B7568" t="str">
            <v xml:space="preserve">Уральская 158 биб-ка Островского </v>
          </cell>
          <cell r="C7568" t="str">
            <v xml:space="preserve">Бюджет </v>
          </cell>
          <cell r="D7568">
            <v>515.11</v>
          </cell>
          <cell r="E7568">
            <v>1270</v>
          </cell>
          <cell r="F7568">
            <v>2317.98</v>
          </cell>
          <cell r="G7568">
            <v>0.38</v>
          </cell>
          <cell r="H7568">
            <v>1.19</v>
          </cell>
          <cell r="I7568">
            <v>4.5999999999999996</v>
          </cell>
          <cell r="J7568" t="str">
            <v xml:space="preserve"> </v>
          </cell>
          <cell r="K7568">
            <v>167</v>
          </cell>
          <cell r="L7568">
            <v>4.0858999999999999E-2</v>
          </cell>
          <cell r="M7568">
            <v>-19</v>
          </cell>
          <cell r="N7568">
            <v>18</v>
          </cell>
          <cell r="O7568">
            <v>1</v>
          </cell>
          <cell r="P7568">
            <v>59.652999999999999</v>
          </cell>
          <cell r="Q7568">
            <v>0</v>
          </cell>
          <cell r="R7568">
            <v>59.652999999999999</v>
          </cell>
        </row>
        <row r="7569">
          <cell r="A7569" t="str">
            <v xml:space="preserve">ТЭЦ-КМР </v>
          </cell>
          <cell r="B7569" t="str">
            <v xml:space="preserve">Новороссийская 47 админ.здание </v>
          </cell>
          <cell r="C7569" t="str">
            <v xml:space="preserve">Прочие </v>
          </cell>
          <cell r="D7569">
            <v>503.4</v>
          </cell>
          <cell r="E7569">
            <v>0</v>
          </cell>
          <cell r="F7569">
            <v>2294.9</v>
          </cell>
          <cell r="G7569">
            <v>0.43</v>
          </cell>
          <cell r="H7569">
            <v>1.19</v>
          </cell>
          <cell r="I7569">
            <v>4.5999999999999996</v>
          </cell>
          <cell r="J7569" t="str">
            <v xml:space="preserve"> </v>
          </cell>
          <cell r="K7569">
            <v>167</v>
          </cell>
          <cell r="L7569">
            <v>4.5774999999999996E-2</v>
          </cell>
          <cell r="M7569">
            <v>-19</v>
          </cell>
          <cell r="N7569">
            <v>18</v>
          </cell>
          <cell r="O7569">
            <v>1</v>
          </cell>
          <cell r="P7569">
            <v>66.831000000000003</v>
          </cell>
          <cell r="Q7569">
            <v>0</v>
          </cell>
          <cell r="R7569">
            <v>66.831000000000003</v>
          </cell>
        </row>
        <row r="7570">
          <cell r="A7570" t="str">
            <v xml:space="preserve">ТЭЦ-КМР </v>
          </cell>
          <cell r="B7570" t="str">
            <v xml:space="preserve">Новороссийская 47произ.склад помещ </v>
          </cell>
          <cell r="C7570" t="str">
            <v xml:space="preserve">Прочие </v>
          </cell>
          <cell r="D7570">
            <v>1185.0999999999999</v>
          </cell>
          <cell r="E7570">
            <v>0</v>
          </cell>
          <cell r="F7570">
            <v>4649</v>
          </cell>
          <cell r="G7570">
            <v>0.67</v>
          </cell>
          <cell r="H7570">
            <v>1.19</v>
          </cell>
          <cell r="I7570">
            <v>4.5999999999999996</v>
          </cell>
          <cell r="J7570" t="str">
            <v xml:space="preserve"> </v>
          </cell>
          <cell r="K7570">
            <v>167</v>
          </cell>
          <cell r="L7570">
            <v>0.13694799999999999</v>
          </cell>
          <cell r="M7570">
            <v>-19</v>
          </cell>
          <cell r="N7570">
            <v>16</v>
          </cell>
          <cell r="O7570">
            <v>1</v>
          </cell>
          <cell r="P7570">
            <v>180.00200000000001</v>
          </cell>
          <cell r="Q7570">
            <v>0</v>
          </cell>
          <cell r="R7570">
            <v>180.00200000000001</v>
          </cell>
        </row>
        <row r="7571">
          <cell r="A7571" t="str">
            <v xml:space="preserve">ТЭЦ-КМР </v>
          </cell>
          <cell r="B7571" t="str">
            <v xml:space="preserve">Сормовская 173 уч.кор.педагогики </v>
          </cell>
          <cell r="C7571" t="str">
            <v xml:space="preserve">Бюджет </v>
          </cell>
          <cell r="D7571">
            <v>3529.72</v>
          </cell>
          <cell r="E7571">
            <v>10461</v>
          </cell>
          <cell r="F7571">
            <v>14254.62</v>
          </cell>
          <cell r="G7571">
            <v>0.33</v>
          </cell>
          <cell r="H7571">
            <v>1.194</v>
          </cell>
          <cell r="I7571">
            <v>4.5999999999999996</v>
          </cell>
          <cell r="J7571" t="str">
            <v xml:space="preserve"> </v>
          </cell>
          <cell r="K7571">
            <v>167</v>
          </cell>
          <cell r="L7571">
            <v>0.23</v>
          </cell>
          <cell r="M7571">
            <v>-19</v>
          </cell>
          <cell r="N7571">
            <v>20</v>
          </cell>
          <cell r="O7571">
            <v>1</v>
          </cell>
          <cell r="P7571">
            <v>365.84800000000001</v>
          </cell>
          <cell r="Q7571">
            <v>0</v>
          </cell>
          <cell r="R7571">
            <v>365.84800000000001</v>
          </cell>
        </row>
        <row r="7572">
          <cell r="A7572" t="str">
            <v xml:space="preserve">ТЭЦ-КМР </v>
          </cell>
          <cell r="B7572" t="str">
            <v xml:space="preserve">Уральская 196 склад </v>
          </cell>
          <cell r="C7572" t="str">
            <v xml:space="preserve">Прочие </v>
          </cell>
          <cell r="D7572">
            <v>122.8</v>
          </cell>
          <cell r="E7572">
            <v>0</v>
          </cell>
          <cell r="F7572">
            <v>468.38</v>
          </cell>
          <cell r="G7572">
            <v>0.37</v>
          </cell>
          <cell r="H7572">
            <v>1.19</v>
          </cell>
          <cell r="I7572">
            <v>4.5999999999999996</v>
          </cell>
          <cell r="J7572" t="str">
            <v xml:space="preserve"> </v>
          </cell>
          <cell r="K7572">
            <v>167</v>
          </cell>
          <cell r="L7572">
            <v>7.3869999999999995E-3</v>
          </cell>
          <cell r="M7572">
            <v>-19</v>
          </cell>
          <cell r="N7572">
            <v>15</v>
          </cell>
          <cell r="O7572">
            <v>1</v>
          </cell>
          <cell r="P7572">
            <v>9.125</v>
          </cell>
          <cell r="Q7572">
            <v>0</v>
          </cell>
          <cell r="R7572">
            <v>9.125</v>
          </cell>
        </row>
        <row r="7573">
          <cell r="A7573" t="str">
            <v xml:space="preserve">ТЭЦ-КМР </v>
          </cell>
          <cell r="B7573" t="str">
            <v xml:space="preserve">Сормовская 108/3 ж/д </v>
          </cell>
          <cell r="C7573" t="str">
            <v xml:space="preserve">Население </v>
          </cell>
          <cell r="D7573">
            <v>3158</v>
          </cell>
          <cell r="E7573">
            <v>19220</v>
          </cell>
          <cell r="F7573">
            <v>19220</v>
          </cell>
          <cell r="G7573">
            <v>0</v>
          </cell>
          <cell r="H7573">
            <v>0</v>
          </cell>
          <cell r="I7573">
            <v>4.5999999999999996</v>
          </cell>
          <cell r="J7573" t="str">
            <v xml:space="preserve">5 </v>
          </cell>
          <cell r="K7573">
            <v>167</v>
          </cell>
          <cell r="L7573">
            <v>0.25846000000000002</v>
          </cell>
          <cell r="M7573">
            <v>-19</v>
          </cell>
          <cell r="N7573">
            <v>18</v>
          </cell>
          <cell r="O7573">
            <v>1</v>
          </cell>
          <cell r="P7573">
            <v>377.346</v>
          </cell>
          <cell r="Q7573">
            <v>314.23099999999999</v>
          </cell>
          <cell r="R7573">
            <v>314.23099999999999</v>
          </cell>
        </row>
        <row r="7574">
          <cell r="A7574" t="str">
            <v xml:space="preserve">ТЭЦ-КМР </v>
          </cell>
          <cell r="B7574" t="str">
            <v xml:space="preserve">Новороссийская 252 быт.пом-я </v>
          </cell>
          <cell r="C7574" t="str">
            <v xml:space="preserve">Прочие </v>
          </cell>
          <cell r="D7574">
            <v>94.75</v>
          </cell>
          <cell r="E7574">
            <v>0</v>
          </cell>
          <cell r="F7574">
            <v>426.37</v>
          </cell>
          <cell r="G7574">
            <v>0.45</v>
          </cell>
          <cell r="H7574">
            <v>1.19</v>
          </cell>
          <cell r="I7574">
            <v>4.5999999999999996</v>
          </cell>
          <cell r="J7574" t="str">
            <v xml:space="preserve"> </v>
          </cell>
          <cell r="K7574">
            <v>167</v>
          </cell>
          <cell r="L7574">
            <v>8.8999999999999999E-3</v>
          </cell>
          <cell r="M7574">
            <v>-19</v>
          </cell>
          <cell r="N7574">
            <v>18</v>
          </cell>
          <cell r="O7574">
            <v>1</v>
          </cell>
          <cell r="P7574">
            <v>12.994</v>
          </cell>
          <cell r="Q7574">
            <v>0</v>
          </cell>
          <cell r="R7574">
            <v>12.994</v>
          </cell>
        </row>
        <row r="7575">
          <cell r="A7575" t="str">
            <v xml:space="preserve">ТЭЦ-КМР </v>
          </cell>
          <cell r="B7575" t="str">
            <v xml:space="preserve">Тюляева 19/3 "Лина" </v>
          </cell>
          <cell r="C7575" t="str">
            <v xml:space="preserve">Прочие </v>
          </cell>
          <cell r="D7575">
            <v>280.8</v>
          </cell>
          <cell r="E7575">
            <v>0</v>
          </cell>
          <cell r="F7575">
            <v>1234.74</v>
          </cell>
          <cell r="G7575">
            <v>0.38</v>
          </cell>
          <cell r="H7575">
            <v>1.19</v>
          </cell>
          <cell r="I7575">
            <v>4.5999999999999996</v>
          </cell>
          <cell r="J7575" t="str">
            <v xml:space="preserve"> </v>
          </cell>
          <cell r="K7575">
            <v>167</v>
          </cell>
          <cell r="L7575">
            <v>0.02</v>
          </cell>
          <cell r="M7575">
            <v>-19</v>
          </cell>
          <cell r="N7575">
            <v>15</v>
          </cell>
          <cell r="O7575">
            <v>1</v>
          </cell>
          <cell r="P7575">
            <v>24.702000000000002</v>
          </cell>
          <cell r="Q7575">
            <v>0</v>
          </cell>
          <cell r="R7575">
            <v>24.702000000000002</v>
          </cell>
        </row>
        <row r="7576">
          <cell r="A7576" t="str">
            <v xml:space="preserve">ТЭЦ-КМР </v>
          </cell>
          <cell r="B7576" t="str">
            <v xml:space="preserve">Симферопольская 48 КФ"Золотой телец" </v>
          </cell>
          <cell r="C7576" t="str">
            <v xml:space="preserve">Прочие </v>
          </cell>
          <cell r="D7576">
            <v>1176.8</v>
          </cell>
          <cell r="E7576">
            <v>4637</v>
          </cell>
          <cell r="F7576">
            <v>4637</v>
          </cell>
          <cell r="G7576">
            <v>0.38</v>
          </cell>
          <cell r="H7576">
            <v>1.194</v>
          </cell>
          <cell r="I7576">
            <v>4.5999999999999996</v>
          </cell>
          <cell r="J7576" t="str">
            <v xml:space="preserve"> </v>
          </cell>
          <cell r="K7576">
            <v>167</v>
          </cell>
          <cell r="L7576">
            <v>8.1310000000000007E-2</v>
          </cell>
          <cell r="M7576">
            <v>-19</v>
          </cell>
          <cell r="N7576">
            <v>18</v>
          </cell>
          <cell r="O7576">
            <v>1</v>
          </cell>
          <cell r="P7576">
            <v>118.71</v>
          </cell>
          <cell r="Q7576">
            <v>0</v>
          </cell>
          <cell r="R7576">
            <v>118.71</v>
          </cell>
        </row>
        <row r="7577">
          <cell r="A7577" t="str">
            <v xml:space="preserve">ТЭЦ-КМР </v>
          </cell>
          <cell r="B7577" t="str">
            <v xml:space="preserve">Уральская 117 </v>
          </cell>
          <cell r="C7577" t="str">
            <v xml:space="preserve">Прочие </v>
          </cell>
          <cell r="D7577">
            <v>356.2</v>
          </cell>
          <cell r="E7577">
            <v>1467</v>
          </cell>
          <cell r="F7577">
            <v>1392.4</v>
          </cell>
          <cell r="G7577">
            <v>0.38</v>
          </cell>
          <cell r="H7577">
            <v>1.19</v>
          </cell>
          <cell r="I7577">
            <v>4.5999999999999996</v>
          </cell>
          <cell r="J7577" t="str">
            <v xml:space="preserve"> </v>
          </cell>
          <cell r="K7577">
            <v>167</v>
          </cell>
          <cell r="L7577">
            <v>2.4310000000000002E-2</v>
          </cell>
          <cell r="M7577">
            <v>-19</v>
          </cell>
          <cell r="N7577">
            <v>18</v>
          </cell>
          <cell r="O7577">
            <v>1</v>
          </cell>
          <cell r="P7577">
            <v>35.491999999999997</v>
          </cell>
          <cell r="Q7577">
            <v>0</v>
          </cell>
          <cell r="R7577">
            <v>35.491999999999997</v>
          </cell>
        </row>
        <row r="7578">
          <cell r="A7578" t="str">
            <v xml:space="preserve">ТЭЦ-КМР </v>
          </cell>
          <cell r="B7578" t="str">
            <v xml:space="preserve">Уральская 146  ж/дом </v>
          </cell>
          <cell r="C7578" t="str">
            <v xml:space="preserve">Население </v>
          </cell>
          <cell r="D7578">
            <v>3910</v>
          </cell>
          <cell r="E7578">
            <v>17595</v>
          </cell>
          <cell r="F7578">
            <v>17595.02</v>
          </cell>
          <cell r="G7578">
            <v>0.37</v>
          </cell>
          <cell r="H7578">
            <v>1.19</v>
          </cell>
          <cell r="I7578">
            <v>4.5999999999999996</v>
          </cell>
          <cell r="J7578" t="str">
            <v xml:space="preserve">12 </v>
          </cell>
          <cell r="K7578">
            <v>167</v>
          </cell>
          <cell r="L7578">
            <v>0.30198599999999998</v>
          </cell>
          <cell r="M7578">
            <v>-19</v>
          </cell>
          <cell r="N7578">
            <v>18</v>
          </cell>
          <cell r="O7578">
            <v>1</v>
          </cell>
          <cell r="P7578">
            <v>440.89400000000001</v>
          </cell>
          <cell r="Q7578">
            <v>389.05799999999999</v>
          </cell>
          <cell r="R7578">
            <v>389.05799999999999</v>
          </cell>
        </row>
        <row r="7579">
          <cell r="A7579" t="str">
            <v xml:space="preserve">ТЭЦ-КМР </v>
          </cell>
          <cell r="B7579" t="str">
            <v xml:space="preserve">Уральская 150 ж/д </v>
          </cell>
          <cell r="C7579" t="str">
            <v xml:space="preserve">Население </v>
          </cell>
          <cell r="D7579">
            <v>4073.7</v>
          </cell>
          <cell r="E7579">
            <v>16598</v>
          </cell>
          <cell r="F7579">
            <v>16597.82</v>
          </cell>
          <cell r="G7579">
            <v>0.37</v>
          </cell>
          <cell r="H7579">
            <v>1.19</v>
          </cell>
          <cell r="I7579">
            <v>4.5999999999999996</v>
          </cell>
          <cell r="J7579" t="str">
            <v xml:space="preserve">12 </v>
          </cell>
          <cell r="K7579">
            <v>167</v>
          </cell>
          <cell r="L7579">
            <v>0.28487099999999999</v>
          </cell>
          <cell r="M7579">
            <v>-19</v>
          </cell>
          <cell r="N7579">
            <v>18</v>
          </cell>
          <cell r="O7579">
            <v>1</v>
          </cell>
          <cell r="P7579">
            <v>415.90699999999998</v>
          </cell>
          <cell r="Q7579">
            <v>405.34800000000001</v>
          </cell>
          <cell r="R7579">
            <v>405.34800000000001</v>
          </cell>
        </row>
        <row r="7580">
          <cell r="A7580" t="str">
            <v xml:space="preserve">ТЭЦ-КМР </v>
          </cell>
          <cell r="B7580" t="str">
            <v xml:space="preserve">Сормовская 199 школа №84 </v>
          </cell>
          <cell r="C7580" t="str">
            <v xml:space="preserve">Бюджет </v>
          </cell>
          <cell r="D7580">
            <v>7443.1</v>
          </cell>
          <cell r="E7580">
            <v>32480</v>
          </cell>
          <cell r="F7580">
            <v>33493.93</v>
          </cell>
          <cell r="G7580">
            <v>0.33</v>
          </cell>
          <cell r="H7580">
            <v>1.194</v>
          </cell>
          <cell r="I7580">
            <v>4.5999999999999996</v>
          </cell>
          <cell r="J7580" t="str">
            <v xml:space="preserve"> </v>
          </cell>
          <cell r="K7580">
            <v>167</v>
          </cell>
          <cell r="L7580">
            <v>0.48499999999999999</v>
          </cell>
          <cell r="M7580">
            <v>-19</v>
          </cell>
          <cell r="N7580">
            <v>16</v>
          </cell>
          <cell r="O7580">
            <v>1</v>
          </cell>
          <cell r="P7580">
            <v>637.47400000000005</v>
          </cell>
          <cell r="Q7580">
            <v>0</v>
          </cell>
          <cell r="R7580">
            <v>637.47400000000005</v>
          </cell>
        </row>
        <row r="7581">
          <cell r="A7581" t="str">
            <v xml:space="preserve">ТЭЦ-КМР </v>
          </cell>
          <cell r="B7581" t="str">
            <v xml:space="preserve">Сормовская 177 кв.1 неж.пом. </v>
          </cell>
          <cell r="C7581" t="str">
            <v xml:space="preserve">Прочие </v>
          </cell>
          <cell r="D7581">
            <v>35.32</v>
          </cell>
          <cell r="E7581">
            <v>0</v>
          </cell>
          <cell r="F7581">
            <v>158.96</v>
          </cell>
          <cell r="G7581">
            <v>0.34</v>
          </cell>
          <cell r="H7581">
            <v>1.194</v>
          </cell>
          <cell r="I7581">
            <v>4.5999999999999996</v>
          </cell>
          <cell r="J7581" t="str">
            <v xml:space="preserve"> </v>
          </cell>
          <cell r="K7581">
            <v>167</v>
          </cell>
          <cell r="L7581">
            <v>2.5069999999999997E-3</v>
          </cell>
          <cell r="M7581">
            <v>-19</v>
          </cell>
          <cell r="N7581">
            <v>18</v>
          </cell>
          <cell r="O7581">
            <v>1</v>
          </cell>
          <cell r="P7581">
            <v>3.661</v>
          </cell>
          <cell r="Q7581">
            <v>0</v>
          </cell>
          <cell r="R7581">
            <v>3.661</v>
          </cell>
        </row>
        <row r="7582">
          <cell r="A7582" t="str">
            <v xml:space="preserve">ТЭЦ-КМР </v>
          </cell>
          <cell r="B7582" t="str">
            <v xml:space="preserve">Симферопольская 44 детск.п-ка 7 </v>
          </cell>
          <cell r="C7582" t="str">
            <v xml:space="preserve">Бюджет </v>
          </cell>
          <cell r="D7582">
            <v>2115.44</v>
          </cell>
          <cell r="E7582">
            <v>0</v>
          </cell>
          <cell r="F7582">
            <v>7404.03</v>
          </cell>
          <cell r="G7582">
            <v>0.34</v>
          </cell>
          <cell r="H7582">
            <v>1.19</v>
          </cell>
          <cell r="I7582">
            <v>4.5999999999999996</v>
          </cell>
          <cell r="J7582" t="str">
            <v xml:space="preserve"> </v>
          </cell>
          <cell r="K7582">
            <v>167</v>
          </cell>
          <cell r="L7582">
            <v>0.123085</v>
          </cell>
          <cell r="M7582">
            <v>-19</v>
          </cell>
          <cell r="N7582">
            <v>20</v>
          </cell>
          <cell r="O7582">
            <v>1</v>
          </cell>
          <cell r="P7582">
            <v>195.785</v>
          </cell>
          <cell r="Q7582">
            <v>0</v>
          </cell>
          <cell r="R7582">
            <v>195.785</v>
          </cell>
        </row>
        <row r="7583">
          <cell r="A7583" t="str">
            <v xml:space="preserve">ТЭЦ-КМР </v>
          </cell>
          <cell r="B7583" t="str">
            <v xml:space="preserve">Уральская 156 Дет.поликл.7 </v>
          </cell>
          <cell r="C7583" t="str">
            <v xml:space="preserve">Бюджет </v>
          </cell>
          <cell r="D7583">
            <v>558.46</v>
          </cell>
          <cell r="E7583">
            <v>4000</v>
          </cell>
          <cell r="F7583">
            <v>2513.0700000000002</v>
          </cell>
          <cell r="G7583">
            <v>0.4</v>
          </cell>
          <cell r="H7583">
            <v>1.19</v>
          </cell>
          <cell r="I7583">
            <v>4.5999999999999996</v>
          </cell>
          <cell r="J7583" t="str">
            <v xml:space="preserve"> </v>
          </cell>
          <cell r="K7583">
            <v>167</v>
          </cell>
          <cell r="L7583">
            <v>4.9150000000000006E-2</v>
          </cell>
          <cell r="M7583">
            <v>-19</v>
          </cell>
          <cell r="N7583">
            <v>20</v>
          </cell>
          <cell r="O7583">
            <v>1</v>
          </cell>
          <cell r="P7583">
            <v>78.180000000000007</v>
          </cell>
          <cell r="Q7583">
            <v>0</v>
          </cell>
          <cell r="R7583">
            <v>78.180000000000007</v>
          </cell>
        </row>
        <row r="7584">
          <cell r="A7584" t="str">
            <v xml:space="preserve">ТЭЦ-КМР </v>
          </cell>
          <cell r="B7584" t="str">
            <v xml:space="preserve">Уральская 158 МАГ.38 </v>
          </cell>
          <cell r="C7584" t="str">
            <v xml:space="preserve">Прочие </v>
          </cell>
          <cell r="D7584">
            <v>672.66</v>
          </cell>
          <cell r="E7584">
            <v>10073</v>
          </cell>
          <cell r="F7584">
            <v>3026.95</v>
          </cell>
          <cell r="G7584">
            <v>0.38</v>
          </cell>
          <cell r="H7584">
            <v>1.19</v>
          </cell>
          <cell r="I7584">
            <v>4.5999999999999996</v>
          </cell>
          <cell r="J7584" t="str">
            <v xml:space="preserve"> </v>
          </cell>
          <cell r="K7584">
            <v>167</v>
          </cell>
          <cell r="L7584">
            <v>4.9030000000000004E-2</v>
          </cell>
          <cell r="M7584">
            <v>-19</v>
          </cell>
          <cell r="N7584">
            <v>15</v>
          </cell>
          <cell r="O7584">
            <v>1</v>
          </cell>
          <cell r="P7584">
            <v>60.56</v>
          </cell>
          <cell r="Q7584">
            <v>0</v>
          </cell>
          <cell r="R7584">
            <v>60.56</v>
          </cell>
        </row>
        <row r="7585">
          <cell r="A7585" t="str">
            <v xml:space="preserve">ТЭЦ-КМР </v>
          </cell>
          <cell r="B7585" t="str">
            <v xml:space="preserve">Уральская 196 фотостудия </v>
          </cell>
          <cell r="C7585" t="str">
            <v xml:space="preserve">Прочие </v>
          </cell>
          <cell r="D7585">
            <v>30.04</v>
          </cell>
          <cell r="E7585">
            <v>0</v>
          </cell>
          <cell r="F7585">
            <v>135.16999999999999</v>
          </cell>
          <cell r="G7585">
            <v>0.37</v>
          </cell>
          <cell r="H7585">
            <v>1.19</v>
          </cell>
          <cell r="I7585">
            <v>4.5999999999999996</v>
          </cell>
          <cell r="J7585" t="str">
            <v xml:space="preserve"> </v>
          </cell>
          <cell r="K7585">
            <v>167</v>
          </cell>
          <cell r="L7585">
            <v>2.32E-3</v>
          </cell>
          <cell r="M7585">
            <v>-19</v>
          </cell>
          <cell r="N7585">
            <v>18</v>
          </cell>
          <cell r="O7585">
            <v>1</v>
          </cell>
          <cell r="P7585">
            <v>3.3860000000000001</v>
          </cell>
          <cell r="Q7585">
            <v>0</v>
          </cell>
          <cell r="R7585">
            <v>3.3860000000000001</v>
          </cell>
        </row>
        <row r="7586">
          <cell r="A7586" t="str">
            <v xml:space="preserve">ТЭЦ-КМР </v>
          </cell>
          <cell r="B7586" t="str">
            <v xml:space="preserve">Уральская 196 салон красоты </v>
          </cell>
          <cell r="C7586" t="str">
            <v xml:space="preserve">Прочие </v>
          </cell>
          <cell r="D7586">
            <v>43.2</v>
          </cell>
          <cell r="E7586">
            <v>0</v>
          </cell>
          <cell r="F7586">
            <v>145</v>
          </cell>
          <cell r="G7586">
            <v>0.37</v>
          </cell>
          <cell r="H7586">
            <v>1.19</v>
          </cell>
          <cell r="I7586">
            <v>4.5999999999999996</v>
          </cell>
          <cell r="J7586" t="str">
            <v xml:space="preserve"> </v>
          </cell>
          <cell r="K7586">
            <v>167</v>
          </cell>
          <cell r="L7586">
            <v>2.49E-3</v>
          </cell>
          <cell r="M7586">
            <v>-19</v>
          </cell>
          <cell r="N7586">
            <v>18</v>
          </cell>
          <cell r="O7586">
            <v>1</v>
          </cell>
          <cell r="P7586">
            <v>3.6349999999999998</v>
          </cell>
          <cell r="Q7586">
            <v>0</v>
          </cell>
          <cell r="R7586">
            <v>3.6349999999999998</v>
          </cell>
        </row>
        <row r="7587">
          <cell r="A7587" t="str">
            <v xml:space="preserve">ТЭЦ-КМР </v>
          </cell>
          <cell r="B7587" t="str">
            <v xml:space="preserve">Новороссийская 47 </v>
          </cell>
          <cell r="C7587" t="str">
            <v xml:space="preserve">Прочие </v>
          </cell>
          <cell r="D7587">
            <v>5093.3</v>
          </cell>
          <cell r="E7587">
            <v>0</v>
          </cell>
          <cell r="F7587">
            <v>35205</v>
          </cell>
          <cell r="G7587">
            <v>0.42</v>
          </cell>
          <cell r="H7587">
            <v>1.19</v>
          </cell>
          <cell r="I7587">
            <v>4.5999999999999996</v>
          </cell>
          <cell r="J7587" t="str">
            <v xml:space="preserve"> </v>
          </cell>
          <cell r="K7587">
            <v>167</v>
          </cell>
          <cell r="L7587">
            <v>0.64776800000000001</v>
          </cell>
          <cell r="M7587">
            <v>-19</v>
          </cell>
          <cell r="N7587">
            <v>16</v>
          </cell>
          <cell r="O7587">
            <v>1</v>
          </cell>
          <cell r="P7587">
            <v>851.41</v>
          </cell>
          <cell r="Q7587">
            <v>0</v>
          </cell>
          <cell r="R7587">
            <v>851.41</v>
          </cell>
        </row>
        <row r="7588">
          <cell r="A7588" t="str">
            <v xml:space="preserve">ТЭЦ-КМР </v>
          </cell>
          <cell r="B7588" t="str">
            <v xml:space="preserve">Тюляева 2/2 ж/дом 2-ая очередь </v>
          </cell>
          <cell r="C7588" t="str">
            <v xml:space="preserve">ИТП Население </v>
          </cell>
          <cell r="D7588">
            <v>14132.2</v>
          </cell>
          <cell r="E7588">
            <v>59194</v>
          </cell>
          <cell r="F7588">
            <v>59177</v>
          </cell>
          <cell r="G7588">
            <v>0</v>
          </cell>
          <cell r="H7588">
            <v>0</v>
          </cell>
          <cell r="I7588">
            <v>4.5999999999999996</v>
          </cell>
          <cell r="J7588" t="str">
            <v xml:space="preserve">17 </v>
          </cell>
          <cell r="K7588">
            <v>167</v>
          </cell>
          <cell r="L7588">
            <v>0.476607</v>
          </cell>
          <cell r="M7588">
            <v>-19</v>
          </cell>
          <cell r="N7588">
            <v>18</v>
          </cell>
          <cell r="O7588">
            <v>1</v>
          </cell>
          <cell r="P7588">
            <v>695.83500000000004</v>
          </cell>
          <cell r="Q7588">
            <v>1718.6869999999999</v>
          </cell>
          <cell r="R7588">
            <v>1718.6869999999999</v>
          </cell>
        </row>
        <row r="7589">
          <cell r="A7589" t="str">
            <v xml:space="preserve">ТЭЦ-КМР </v>
          </cell>
          <cell r="B7589" t="str">
            <v xml:space="preserve">Сормовская 108/1 супермаркет </v>
          </cell>
          <cell r="C7589" t="str">
            <v xml:space="preserve">Прочие </v>
          </cell>
          <cell r="D7589">
            <v>2626.69</v>
          </cell>
          <cell r="E7589">
            <v>0</v>
          </cell>
          <cell r="F7589">
            <v>11820.12</v>
          </cell>
          <cell r="G7589">
            <v>0.38</v>
          </cell>
          <cell r="H7589">
            <v>1.19</v>
          </cell>
          <cell r="I7589">
            <v>4.5999999999999996</v>
          </cell>
          <cell r="J7589" t="str">
            <v xml:space="preserve"> </v>
          </cell>
          <cell r="K7589">
            <v>167</v>
          </cell>
          <cell r="L7589">
            <v>0.19146000000000002</v>
          </cell>
          <cell r="M7589">
            <v>-19</v>
          </cell>
          <cell r="N7589">
            <v>15</v>
          </cell>
          <cell r="O7589">
            <v>1</v>
          </cell>
          <cell r="P7589">
            <v>236.483</v>
          </cell>
          <cell r="Q7589">
            <v>0</v>
          </cell>
          <cell r="R7589">
            <v>236.483</v>
          </cell>
        </row>
        <row r="7590">
          <cell r="A7590" t="str">
            <v xml:space="preserve">ТЭЦ-КМР </v>
          </cell>
          <cell r="B7590" t="str">
            <v xml:space="preserve">Тюляева 4/1 встр.офис цо </v>
          </cell>
          <cell r="C7590" t="str">
            <v xml:space="preserve">Прочие </v>
          </cell>
          <cell r="D7590">
            <v>2867</v>
          </cell>
          <cell r="E7590">
            <v>0</v>
          </cell>
          <cell r="F7590">
            <v>14622.5</v>
          </cell>
          <cell r="G7590">
            <v>0</v>
          </cell>
          <cell r="H7590">
            <v>0</v>
          </cell>
          <cell r="I7590">
            <v>4.5999999999999996</v>
          </cell>
          <cell r="J7590" t="str">
            <v xml:space="preserve">18 </v>
          </cell>
          <cell r="K7590">
            <v>167</v>
          </cell>
          <cell r="L7590">
            <v>9.4431000000000001E-2</v>
          </cell>
          <cell r="M7590">
            <v>-19</v>
          </cell>
          <cell r="N7590">
            <v>18</v>
          </cell>
          <cell r="O7590">
            <v>1</v>
          </cell>
          <cell r="P7590">
            <v>137.86699999999999</v>
          </cell>
          <cell r="Q7590">
            <v>0</v>
          </cell>
          <cell r="R7590">
            <v>137.86699999999999</v>
          </cell>
        </row>
        <row r="7591">
          <cell r="A7591" t="str">
            <v xml:space="preserve">ТЭЦ-КМР </v>
          </cell>
          <cell r="B7591" t="str">
            <v xml:space="preserve">Тюляева 4/1 встр.пом. вент. </v>
          </cell>
          <cell r="C7591" t="str">
            <v xml:space="preserve">Прочие 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4.5999999999999996</v>
          </cell>
          <cell r="J7591" t="str">
            <v xml:space="preserve">18 </v>
          </cell>
          <cell r="K7591">
            <v>167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</row>
        <row r="7592">
          <cell r="A7592" t="str">
            <v xml:space="preserve">ТЭЦ-КМР </v>
          </cell>
          <cell r="B7592" t="str">
            <v xml:space="preserve">Тюляева 4/1 ж/д </v>
          </cell>
          <cell r="C7592" t="str">
            <v xml:space="preserve">ИТП Население </v>
          </cell>
          <cell r="D7592">
            <v>34381.4</v>
          </cell>
          <cell r="E7592">
            <v>175474</v>
          </cell>
          <cell r="F7592">
            <v>160851.5</v>
          </cell>
          <cell r="G7592">
            <v>0</v>
          </cell>
          <cell r="H7592">
            <v>0</v>
          </cell>
          <cell r="I7592">
            <v>4.5999999999999996</v>
          </cell>
          <cell r="J7592" t="str">
            <v xml:space="preserve">18 </v>
          </cell>
          <cell r="K7592">
            <v>167</v>
          </cell>
          <cell r="L7592">
            <v>1.0387649999999999</v>
          </cell>
          <cell r="M7592">
            <v>-19</v>
          </cell>
          <cell r="N7592">
            <v>18</v>
          </cell>
          <cell r="O7592">
            <v>1</v>
          </cell>
          <cell r="P7592">
            <v>1516.575</v>
          </cell>
          <cell r="Q7592">
            <v>4181.2969999999996</v>
          </cell>
          <cell r="R7592">
            <v>4181.2969999999996</v>
          </cell>
        </row>
        <row r="7593">
          <cell r="A7593" t="str">
            <v xml:space="preserve">ТЭЦ-КМР </v>
          </cell>
          <cell r="B7593" t="str">
            <v xml:space="preserve">Симферопольская 2/2 ж/д </v>
          </cell>
          <cell r="C7593" t="str">
            <v xml:space="preserve">ИТП Население </v>
          </cell>
          <cell r="D7593">
            <v>13275.3</v>
          </cell>
          <cell r="E7593">
            <v>36869</v>
          </cell>
          <cell r="F7593">
            <v>36857</v>
          </cell>
          <cell r="G7593">
            <v>0.35</v>
          </cell>
          <cell r="H7593">
            <v>1.19</v>
          </cell>
          <cell r="I7593">
            <v>4.5999999999999996</v>
          </cell>
          <cell r="J7593" t="str">
            <v xml:space="preserve">12 </v>
          </cell>
          <cell r="K7593">
            <v>167</v>
          </cell>
          <cell r="L7593">
            <v>0.59839000000000009</v>
          </cell>
          <cell r="M7593">
            <v>-19</v>
          </cell>
          <cell r="N7593">
            <v>18</v>
          </cell>
          <cell r="O7593">
            <v>1</v>
          </cell>
          <cell r="P7593">
            <v>873.63699999999994</v>
          </cell>
          <cell r="Q7593">
            <v>1320.933</v>
          </cell>
          <cell r="R7593">
            <v>1320.933</v>
          </cell>
        </row>
        <row r="7594">
          <cell r="A7594" t="str">
            <v xml:space="preserve">ТЭЦ-КМР </v>
          </cell>
          <cell r="B7594" t="str">
            <v xml:space="preserve">Уральская 156 </v>
          </cell>
          <cell r="C7594" t="str">
            <v xml:space="preserve">Прочие </v>
          </cell>
          <cell r="D7594">
            <v>57.24</v>
          </cell>
          <cell r="E7594">
            <v>343</v>
          </cell>
          <cell r="F7594">
            <v>280.27999999999997</v>
          </cell>
          <cell r="G7594">
            <v>0.38</v>
          </cell>
          <cell r="H7594">
            <v>1.19</v>
          </cell>
          <cell r="I7594">
            <v>4.5999999999999996</v>
          </cell>
          <cell r="J7594" t="str">
            <v xml:space="preserve"> </v>
          </cell>
          <cell r="K7594">
            <v>167</v>
          </cell>
          <cell r="L7594">
            <v>4.5400000000000006E-3</v>
          </cell>
          <cell r="M7594">
            <v>-19</v>
          </cell>
          <cell r="N7594">
            <v>15</v>
          </cell>
          <cell r="O7594">
            <v>1</v>
          </cell>
          <cell r="P7594">
            <v>5.6079999999999997</v>
          </cell>
          <cell r="Q7594">
            <v>0</v>
          </cell>
          <cell r="R7594">
            <v>5.6079999999999997</v>
          </cell>
        </row>
        <row r="7595">
          <cell r="A7595" t="str">
            <v xml:space="preserve">ТЭЦ-КМР </v>
          </cell>
          <cell r="B7595" t="str">
            <v xml:space="preserve">Сормовская 12/1 офис </v>
          </cell>
          <cell r="C7595" t="str">
            <v xml:space="preserve">Прочие </v>
          </cell>
          <cell r="D7595">
            <v>127.1</v>
          </cell>
          <cell r="E7595">
            <v>0</v>
          </cell>
          <cell r="F7595">
            <v>503</v>
          </cell>
          <cell r="G7595">
            <v>0.43</v>
          </cell>
          <cell r="H7595">
            <v>1.19</v>
          </cell>
          <cell r="I7595">
            <v>4.5999999999999996</v>
          </cell>
          <cell r="J7595" t="str">
            <v xml:space="preserve"> </v>
          </cell>
          <cell r="K7595">
            <v>167</v>
          </cell>
          <cell r="L7595">
            <v>1.0034999999999999E-2</v>
          </cell>
          <cell r="M7595">
            <v>-19</v>
          </cell>
          <cell r="N7595">
            <v>18</v>
          </cell>
          <cell r="O7595">
            <v>1</v>
          </cell>
          <cell r="P7595">
            <v>14.651</v>
          </cell>
          <cell r="Q7595">
            <v>0</v>
          </cell>
          <cell r="R7595">
            <v>14.651</v>
          </cell>
        </row>
        <row r="7596">
          <cell r="A7596" t="str">
            <v xml:space="preserve">ТЭЦ-КМР </v>
          </cell>
          <cell r="B7596" t="str">
            <v xml:space="preserve">Симферопольская 56/1цок.этаж </v>
          </cell>
          <cell r="C7596" t="str">
            <v xml:space="preserve">Прочие </v>
          </cell>
          <cell r="D7596">
            <v>114.97</v>
          </cell>
          <cell r="E7596">
            <v>14</v>
          </cell>
          <cell r="F7596">
            <v>517.39</v>
          </cell>
          <cell r="G7596">
            <v>0.38</v>
          </cell>
          <cell r="H7596">
            <v>1.19</v>
          </cell>
          <cell r="I7596">
            <v>4.5999999999999996</v>
          </cell>
          <cell r="J7596" t="str">
            <v xml:space="preserve">14 </v>
          </cell>
          <cell r="K7596">
            <v>167</v>
          </cell>
          <cell r="L7596">
            <v>9.1200000000000014E-3</v>
          </cell>
          <cell r="M7596">
            <v>-19</v>
          </cell>
          <cell r="N7596">
            <v>18</v>
          </cell>
          <cell r="O7596">
            <v>1</v>
          </cell>
          <cell r="P7596">
            <v>13.315</v>
          </cell>
          <cell r="Q7596">
            <v>0</v>
          </cell>
          <cell r="R7596">
            <v>13.315</v>
          </cell>
        </row>
        <row r="7597">
          <cell r="A7597" t="str">
            <v xml:space="preserve">ТЭЦ-КМР </v>
          </cell>
          <cell r="B7597" t="str">
            <v xml:space="preserve">Уральская 115/1 цоколь </v>
          </cell>
          <cell r="C7597" t="str">
            <v xml:space="preserve">Прочие </v>
          </cell>
          <cell r="D7597">
            <v>207.62</v>
          </cell>
          <cell r="E7597">
            <v>0</v>
          </cell>
          <cell r="F7597">
            <v>934.27</v>
          </cell>
          <cell r="G7597">
            <v>0.37</v>
          </cell>
          <cell r="H7597">
            <v>1.19</v>
          </cell>
          <cell r="I7597">
            <v>4.5999999999999996</v>
          </cell>
          <cell r="J7597" t="str">
            <v xml:space="preserve">16 </v>
          </cell>
          <cell r="K7597">
            <v>167</v>
          </cell>
          <cell r="L7597">
            <v>1.6035000000000001E-2</v>
          </cell>
          <cell r="M7597">
            <v>-19</v>
          </cell>
          <cell r="N7597">
            <v>18</v>
          </cell>
          <cell r="O7597">
            <v>1</v>
          </cell>
          <cell r="P7597">
            <v>23.41</v>
          </cell>
          <cell r="Q7597">
            <v>0</v>
          </cell>
          <cell r="R7597">
            <v>23.41</v>
          </cell>
        </row>
        <row r="7598">
          <cell r="A7598" t="str">
            <v xml:space="preserve">ТЭЦ-КМР </v>
          </cell>
          <cell r="B7598" t="str">
            <v xml:space="preserve">Уральская 119/2 цоколь </v>
          </cell>
          <cell r="C7598" t="str">
            <v xml:space="preserve">Прочие </v>
          </cell>
          <cell r="D7598">
            <v>434.88</v>
          </cell>
          <cell r="E7598">
            <v>0</v>
          </cell>
          <cell r="F7598">
            <v>1956.97</v>
          </cell>
          <cell r="G7598">
            <v>0.36</v>
          </cell>
          <cell r="H7598">
            <v>1.19</v>
          </cell>
          <cell r="I7598">
            <v>4.5999999999999996</v>
          </cell>
          <cell r="J7598" t="str">
            <v xml:space="preserve">16 </v>
          </cell>
          <cell r="K7598">
            <v>167</v>
          </cell>
          <cell r="L7598">
            <v>3.2680000000000001E-2</v>
          </cell>
          <cell r="M7598">
            <v>-19</v>
          </cell>
          <cell r="N7598">
            <v>18</v>
          </cell>
          <cell r="O7598">
            <v>1</v>
          </cell>
          <cell r="P7598">
            <v>47.713000000000001</v>
          </cell>
          <cell r="Q7598">
            <v>0</v>
          </cell>
          <cell r="R7598">
            <v>47.713000000000001</v>
          </cell>
        </row>
        <row r="7599">
          <cell r="A7599" t="str">
            <v xml:space="preserve">ТЭЦ-КМР </v>
          </cell>
          <cell r="B7599" t="str">
            <v xml:space="preserve">Симферопольская 56 ж/дом </v>
          </cell>
          <cell r="C7599" t="str">
            <v xml:space="preserve">Население </v>
          </cell>
          <cell r="D7599">
            <v>5610.8</v>
          </cell>
          <cell r="E7599">
            <v>25259</v>
          </cell>
          <cell r="F7599">
            <v>25248.62</v>
          </cell>
          <cell r="G7599">
            <v>0.37</v>
          </cell>
          <cell r="H7599">
            <v>1.19</v>
          </cell>
          <cell r="I7599">
            <v>4.5999999999999996</v>
          </cell>
          <cell r="J7599" t="str">
            <v xml:space="preserve">10 </v>
          </cell>
          <cell r="K7599">
            <v>167</v>
          </cell>
          <cell r="L7599">
            <v>0.43334599999999995</v>
          </cell>
          <cell r="M7599">
            <v>-19</v>
          </cell>
          <cell r="N7599">
            <v>18</v>
          </cell>
          <cell r="O7599">
            <v>1</v>
          </cell>
          <cell r="P7599">
            <v>632.67600000000004</v>
          </cell>
          <cell r="Q7599">
            <v>558.29</v>
          </cell>
          <cell r="R7599">
            <v>558.29</v>
          </cell>
        </row>
        <row r="7600">
          <cell r="A7600" t="str">
            <v xml:space="preserve">ТЭЦ-КМР </v>
          </cell>
          <cell r="B7600" t="str">
            <v xml:space="preserve">Симферопольская 56/1 ж/дом </v>
          </cell>
          <cell r="C7600" t="str">
            <v xml:space="preserve">Население </v>
          </cell>
          <cell r="D7600">
            <v>2537.6</v>
          </cell>
          <cell r="E7600">
            <v>11433</v>
          </cell>
          <cell r="F7600">
            <v>11419.4</v>
          </cell>
          <cell r="G7600">
            <v>0.38</v>
          </cell>
          <cell r="H7600">
            <v>1.19</v>
          </cell>
          <cell r="I7600">
            <v>4.5999999999999996</v>
          </cell>
          <cell r="J7600" t="str">
            <v xml:space="preserve">14 </v>
          </cell>
          <cell r="K7600">
            <v>167</v>
          </cell>
          <cell r="L7600">
            <v>0.20129000000000002</v>
          </cell>
          <cell r="M7600">
            <v>-19</v>
          </cell>
          <cell r="N7600">
            <v>18</v>
          </cell>
          <cell r="O7600">
            <v>1</v>
          </cell>
          <cell r="P7600">
            <v>293.87799999999999</v>
          </cell>
          <cell r="Q7600">
            <v>308.60899999999998</v>
          </cell>
          <cell r="R7600">
            <v>308.60899999999998</v>
          </cell>
        </row>
        <row r="7601">
          <cell r="A7601" t="str">
            <v xml:space="preserve">ТЭЦ-КМР </v>
          </cell>
          <cell r="B7601" t="str">
            <v xml:space="preserve">Уральская 115/1 ж/дом </v>
          </cell>
          <cell r="C7601" t="str">
            <v xml:space="preserve">ИТП Население </v>
          </cell>
          <cell r="D7601">
            <v>4617</v>
          </cell>
          <cell r="E7601">
            <v>20796</v>
          </cell>
          <cell r="F7601">
            <v>20779.87</v>
          </cell>
          <cell r="G7601">
            <v>0</v>
          </cell>
          <cell r="H7601">
            <v>0</v>
          </cell>
          <cell r="I7601">
            <v>4.5999999999999996</v>
          </cell>
          <cell r="J7601" t="str">
            <v xml:space="preserve">16 </v>
          </cell>
          <cell r="K7601">
            <v>167</v>
          </cell>
          <cell r="L7601">
            <v>0.41448299999999999</v>
          </cell>
          <cell r="M7601">
            <v>-19</v>
          </cell>
          <cell r="N7601">
            <v>18</v>
          </cell>
          <cell r="O7601">
            <v>1</v>
          </cell>
          <cell r="P7601">
            <v>605.13699999999994</v>
          </cell>
          <cell r="Q7601">
            <v>561.49699999999996</v>
          </cell>
          <cell r="R7601">
            <v>561.49699999999996</v>
          </cell>
        </row>
        <row r="7602">
          <cell r="A7602" t="str">
            <v xml:space="preserve">ТЭЦ-КМР </v>
          </cell>
          <cell r="B7602" t="str">
            <v xml:space="preserve">Уральская 119/1 ж/дом </v>
          </cell>
          <cell r="C7602" t="str">
            <v xml:space="preserve">ИТП Население </v>
          </cell>
          <cell r="D7602">
            <v>4531.7</v>
          </cell>
          <cell r="E7602">
            <v>20403</v>
          </cell>
          <cell r="F7602">
            <v>20392.52</v>
          </cell>
          <cell r="G7602">
            <v>0.37</v>
          </cell>
          <cell r="H7602">
            <v>1.19</v>
          </cell>
          <cell r="I7602">
            <v>4.5999999999999996</v>
          </cell>
          <cell r="J7602" t="str">
            <v xml:space="preserve">10 </v>
          </cell>
          <cell r="K7602">
            <v>167</v>
          </cell>
          <cell r="L7602">
            <v>0.35</v>
          </cell>
          <cell r="M7602">
            <v>-19</v>
          </cell>
          <cell r="N7602">
            <v>18</v>
          </cell>
          <cell r="O7602">
            <v>1</v>
          </cell>
          <cell r="P7602">
            <v>510.99200000000002</v>
          </cell>
          <cell r="Q7602">
            <v>450.92099999999999</v>
          </cell>
          <cell r="R7602">
            <v>450.92099999999999</v>
          </cell>
        </row>
        <row r="7603">
          <cell r="A7603" t="str">
            <v xml:space="preserve">ТЭЦ-КМР </v>
          </cell>
          <cell r="B7603" t="str">
            <v xml:space="preserve">Уральская 119/2 ж/д </v>
          </cell>
          <cell r="C7603" t="str">
            <v xml:space="preserve">ИТП Население </v>
          </cell>
          <cell r="D7603">
            <v>7216.8</v>
          </cell>
          <cell r="E7603">
            <v>32491</v>
          </cell>
          <cell r="F7603">
            <v>32475.4</v>
          </cell>
          <cell r="G7603">
            <v>0.36</v>
          </cell>
          <cell r="H7603">
            <v>1.19</v>
          </cell>
          <cell r="I7603">
            <v>4.5999999999999996</v>
          </cell>
          <cell r="J7603" t="str">
            <v xml:space="preserve">16 </v>
          </cell>
          <cell r="K7603">
            <v>167</v>
          </cell>
          <cell r="L7603">
            <v>0.54231600000000002</v>
          </cell>
          <cell r="M7603">
            <v>-19</v>
          </cell>
          <cell r="N7603">
            <v>18</v>
          </cell>
          <cell r="O7603">
            <v>1</v>
          </cell>
          <cell r="P7603">
            <v>791.77</v>
          </cell>
          <cell r="Q7603">
            <v>877.67399999999998</v>
          </cell>
          <cell r="R7603">
            <v>877.67399999999998</v>
          </cell>
        </row>
        <row r="7604">
          <cell r="A7604" t="str">
            <v xml:space="preserve">ТЭЦ-КМР </v>
          </cell>
          <cell r="B7604" t="str">
            <v xml:space="preserve">Сормовская 12а гл.кор.с пристр.лит.Б1.Б2 </v>
          </cell>
          <cell r="C7604" t="str">
            <v xml:space="preserve">Прочие </v>
          </cell>
          <cell r="D7604">
            <v>400.52</v>
          </cell>
          <cell r="E7604">
            <v>0</v>
          </cell>
          <cell r="F7604">
            <v>1802.33</v>
          </cell>
          <cell r="G7604">
            <v>0.43</v>
          </cell>
          <cell r="H7604">
            <v>1.19</v>
          </cell>
          <cell r="I7604">
            <v>4.5999999999999996</v>
          </cell>
          <cell r="J7604" t="str">
            <v xml:space="preserve"> </v>
          </cell>
          <cell r="K7604">
            <v>167</v>
          </cell>
          <cell r="L7604">
            <v>3.5950000000000003E-2</v>
          </cell>
          <cell r="M7604">
            <v>-19</v>
          </cell>
          <cell r="N7604">
            <v>18</v>
          </cell>
          <cell r="O7604">
            <v>1</v>
          </cell>
          <cell r="P7604">
            <v>52.487000000000002</v>
          </cell>
          <cell r="Q7604">
            <v>0</v>
          </cell>
          <cell r="R7604">
            <v>52.487000000000002</v>
          </cell>
        </row>
        <row r="7605">
          <cell r="A7605" t="str">
            <v xml:space="preserve">ТЭЦ-КМР </v>
          </cell>
          <cell r="B7605" t="str">
            <v xml:space="preserve">Уральская 170 маг.Ирина+ </v>
          </cell>
          <cell r="C7605" t="str">
            <v xml:space="preserve">Прочие </v>
          </cell>
          <cell r="D7605">
            <v>42.21</v>
          </cell>
          <cell r="E7605">
            <v>0</v>
          </cell>
          <cell r="F7605">
            <v>189.94</v>
          </cell>
          <cell r="G7605">
            <v>0.37</v>
          </cell>
          <cell r="H7605">
            <v>1.19</v>
          </cell>
          <cell r="I7605">
            <v>4.5999999999999996</v>
          </cell>
          <cell r="J7605" t="str">
            <v xml:space="preserve"> </v>
          </cell>
          <cell r="K7605">
            <v>167</v>
          </cell>
          <cell r="L7605">
            <v>3.2600000000000003E-3</v>
          </cell>
          <cell r="M7605">
            <v>-19</v>
          </cell>
          <cell r="N7605">
            <v>18</v>
          </cell>
          <cell r="O7605">
            <v>1</v>
          </cell>
          <cell r="P7605">
            <v>4.76</v>
          </cell>
          <cell r="Q7605">
            <v>0</v>
          </cell>
          <cell r="R7605">
            <v>4.76</v>
          </cell>
        </row>
        <row r="7606">
          <cell r="A7606" t="str">
            <v xml:space="preserve">ТЭЦ-КМР </v>
          </cell>
          <cell r="B7606" t="str">
            <v xml:space="preserve">Уральская 170 </v>
          </cell>
          <cell r="C7606" t="str">
            <v xml:space="preserve">Прочие </v>
          </cell>
          <cell r="D7606">
            <v>37.03</v>
          </cell>
          <cell r="E7606">
            <v>0</v>
          </cell>
          <cell r="F7606">
            <v>166.64</v>
          </cell>
          <cell r="G7606">
            <v>0.37</v>
          </cell>
          <cell r="H7606">
            <v>1.19</v>
          </cell>
          <cell r="I7606">
            <v>4.5999999999999996</v>
          </cell>
          <cell r="J7606" t="str">
            <v xml:space="preserve"> </v>
          </cell>
          <cell r="K7606">
            <v>167</v>
          </cell>
          <cell r="L7606">
            <v>2.8600000000000001E-3</v>
          </cell>
          <cell r="M7606">
            <v>-19</v>
          </cell>
          <cell r="N7606">
            <v>18</v>
          </cell>
          <cell r="O7606">
            <v>1</v>
          </cell>
          <cell r="P7606">
            <v>4.1749999999999998</v>
          </cell>
          <cell r="Q7606">
            <v>0</v>
          </cell>
          <cell r="R7606">
            <v>4.1749999999999998</v>
          </cell>
        </row>
        <row r="7607">
          <cell r="A7607" t="str">
            <v xml:space="preserve">ТЭЦ-КМР </v>
          </cell>
          <cell r="B7607" t="str">
            <v xml:space="preserve">Уральская 164/4 дисп.пункт </v>
          </cell>
          <cell r="C7607" t="str">
            <v xml:space="preserve">Прочие </v>
          </cell>
          <cell r="D7607">
            <v>23.24</v>
          </cell>
          <cell r="E7607">
            <v>108</v>
          </cell>
          <cell r="F7607">
            <v>104.59</v>
          </cell>
          <cell r="G7607">
            <v>0.35</v>
          </cell>
          <cell r="H7607">
            <v>1.194</v>
          </cell>
          <cell r="I7607">
            <v>4.5999999999999996</v>
          </cell>
          <cell r="J7607" t="str">
            <v xml:space="preserve"> </v>
          </cell>
          <cell r="K7607">
            <v>167</v>
          </cell>
          <cell r="L7607">
            <v>1.6979999999999999E-3</v>
          </cell>
          <cell r="M7607">
            <v>-19</v>
          </cell>
          <cell r="N7607">
            <v>18</v>
          </cell>
          <cell r="O7607">
            <v>1</v>
          </cell>
          <cell r="P7607">
            <v>2.4790000000000001</v>
          </cell>
          <cell r="Q7607">
            <v>0</v>
          </cell>
          <cell r="R7607">
            <v>2.4790000000000001</v>
          </cell>
        </row>
        <row r="7608">
          <cell r="A7608" t="str">
            <v xml:space="preserve">ТЭЦ-КМР </v>
          </cell>
          <cell r="B7608" t="str">
            <v xml:space="preserve">Уральская 210 лит А офис </v>
          </cell>
          <cell r="C7608" t="str">
            <v xml:space="preserve">Прочие </v>
          </cell>
          <cell r="D7608">
            <v>214.93</v>
          </cell>
          <cell r="E7608">
            <v>0</v>
          </cell>
          <cell r="F7608">
            <v>967.19</v>
          </cell>
          <cell r="G7608">
            <v>0.43</v>
          </cell>
          <cell r="H7608">
            <v>1.19</v>
          </cell>
          <cell r="I7608">
            <v>4.5999999999999996</v>
          </cell>
          <cell r="J7608" t="str">
            <v xml:space="preserve"> </v>
          </cell>
          <cell r="K7608">
            <v>167</v>
          </cell>
          <cell r="L7608">
            <v>1.9292E-2</v>
          </cell>
          <cell r="M7608">
            <v>-19</v>
          </cell>
          <cell r="N7608">
            <v>18</v>
          </cell>
          <cell r="O7608">
            <v>1</v>
          </cell>
          <cell r="P7608">
            <v>28.164999999999999</v>
          </cell>
          <cell r="Q7608">
            <v>0</v>
          </cell>
          <cell r="R7608">
            <v>28.164999999999999</v>
          </cell>
        </row>
        <row r="7609">
          <cell r="A7609" t="str">
            <v xml:space="preserve">ТЭЦ-КМР </v>
          </cell>
          <cell r="B7609" t="str">
            <v xml:space="preserve">Уральская 210 лит В офис </v>
          </cell>
          <cell r="C7609" t="str">
            <v xml:space="preserve">Прочие </v>
          </cell>
          <cell r="D7609">
            <v>395.82</v>
          </cell>
          <cell r="E7609">
            <v>0</v>
          </cell>
          <cell r="F7609">
            <v>1781.18</v>
          </cell>
          <cell r="G7609">
            <v>0.43</v>
          </cell>
          <cell r="H7609">
            <v>1.19</v>
          </cell>
          <cell r="I7609">
            <v>4.5999999999999996</v>
          </cell>
          <cell r="J7609" t="str">
            <v xml:space="preserve"> </v>
          </cell>
          <cell r="K7609">
            <v>167</v>
          </cell>
          <cell r="L7609">
            <v>3.5527999999999997E-2</v>
          </cell>
          <cell r="M7609">
            <v>-19</v>
          </cell>
          <cell r="N7609">
            <v>18</v>
          </cell>
          <cell r="O7609">
            <v>1</v>
          </cell>
          <cell r="P7609">
            <v>51.87</v>
          </cell>
          <cell r="Q7609">
            <v>0</v>
          </cell>
          <cell r="R7609">
            <v>51.87</v>
          </cell>
        </row>
        <row r="7610">
          <cell r="A7610" t="str">
            <v xml:space="preserve">ТЭЦ-КМР </v>
          </cell>
          <cell r="B7610" t="str">
            <v xml:space="preserve">Уральская 156 кафе </v>
          </cell>
          <cell r="C7610" t="str">
            <v xml:space="preserve">Прочие </v>
          </cell>
          <cell r="D7610">
            <v>165.18</v>
          </cell>
          <cell r="E7610">
            <v>0</v>
          </cell>
          <cell r="F7610">
            <v>722.07</v>
          </cell>
          <cell r="G7610">
            <v>0.38</v>
          </cell>
          <cell r="H7610">
            <v>1.19</v>
          </cell>
          <cell r="I7610">
            <v>4.5999999999999996</v>
          </cell>
          <cell r="J7610" t="str">
            <v xml:space="preserve"> </v>
          </cell>
          <cell r="K7610">
            <v>167</v>
          </cell>
          <cell r="L7610">
            <v>1.204E-2</v>
          </cell>
          <cell r="M7610">
            <v>-19</v>
          </cell>
          <cell r="N7610">
            <v>16</v>
          </cell>
          <cell r="O7610">
            <v>1</v>
          </cell>
          <cell r="P7610">
            <v>15.824999999999999</v>
          </cell>
          <cell r="Q7610">
            <v>0</v>
          </cell>
          <cell r="R7610">
            <v>15.824999999999999</v>
          </cell>
        </row>
        <row r="7611">
          <cell r="A7611" t="str">
            <v xml:space="preserve">ТЭЦ-КМР </v>
          </cell>
          <cell r="B7611" t="str">
            <v xml:space="preserve">Тюляева 14 бассейн центр-д\с217 </v>
          </cell>
          <cell r="C7611" t="str">
            <v xml:space="preserve">Бюджет </v>
          </cell>
          <cell r="D7611">
            <v>250.7</v>
          </cell>
          <cell r="E7611">
            <v>0</v>
          </cell>
          <cell r="F7611">
            <v>5714.61</v>
          </cell>
          <cell r="G7611">
            <v>0.34</v>
          </cell>
          <cell r="H7611">
            <v>1.19</v>
          </cell>
          <cell r="I7611">
            <v>4.5999999999999996</v>
          </cell>
          <cell r="J7611" t="str">
            <v xml:space="preserve"> </v>
          </cell>
          <cell r="K7611">
            <v>167</v>
          </cell>
          <cell r="L7611">
            <v>9.5000000000000001E-2</v>
          </cell>
          <cell r="M7611">
            <v>-19</v>
          </cell>
          <cell r="N7611">
            <v>20</v>
          </cell>
          <cell r="O7611">
            <v>1</v>
          </cell>
          <cell r="P7611">
            <v>151.11199999999999</v>
          </cell>
          <cell r="Q7611">
            <v>0</v>
          </cell>
          <cell r="R7611">
            <v>151.11199999999999</v>
          </cell>
        </row>
        <row r="7612">
          <cell r="A7612" t="str">
            <v xml:space="preserve">ТЭЦ-КМР </v>
          </cell>
          <cell r="B7612" t="str">
            <v xml:space="preserve">Тюляева 14 центр -д\сад 217 </v>
          </cell>
          <cell r="C7612" t="str">
            <v xml:space="preserve">Бюджет </v>
          </cell>
          <cell r="D7612">
            <v>2569.3000000000002</v>
          </cell>
          <cell r="E7612">
            <v>3040</v>
          </cell>
          <cell r="F7612">
            <v>15429.44</v>
          </cell>
          <cell r="G7612">
            <v>0.34</v>
          </cell>
          <cell r="H7612">
            <v>1.19</v>
          </cell>
          <cell r="I7612">
            <v>4.5999999999999996</v>
          </cell>
          <cell r="J7612" t="str">
            <v xml:space="preserve"> </v>
          </cell>
          <cell r="K7612">
            <v>167</v>
          </cell>
          <cell r="L7612">
            <v>0.25650000000000001</v>
          </cell>
          <cell r="M7612">
            <v>-19</v>
          </cell>
          <cell r="N7612">
            <v>20</v>
          </cell>
          <cell r="O7612">
            <v>1</v>
          </cell>
          <cell r="P7612">
            <v>408</v>
          </cell>
          <cell r="Q7612">
            <v>0</v>
          </cell>
          <cell r="R7612">
            <v>408</v>
          </cell>
        </row>
        <row r="7613">
          <cell r="A7613" t="str">
            <v xml:space="preserve">ТЭЦ-КМР </v>
          </cell>
          <cell r="B7613" t="str">
            <v xml:space="preserve">Сормовская 197/1 Купова </v>
          </cell>
          <cell r="C7613" t="str">
            <v xml:space="preserve">Прочие </v>
          </cell>
          <cell r="D7613">
            <v>17.22</v>
          </cell>
          <cell r="E7613">
            <v>0</v>
          </cell>
          <cell r="F7613">
            <v>77.489999999999995</v>
          </cell>
          <cell r="G7613">
            <v>0.37</v>
          </cell>
          <cell r="H7613">
            <v>1.19</v>
          </cell>
          <cell r="I7613">
            <v>4.5999999999999996</v>
          </cell>
          <cell r="J7613" t="str">
            <v xml:space="preserve"> </v>
          </cell>
          <cell r="K7613">
            <v>167</v>
          </cell>
          <cell r="L7613">
            <v>1.33E-3</v>
          </cell>
          <cell r="M7613">
            <v>-19</v>
          </cell>
          <cell r="N7613">
            <v>18</v>
          </cell>
          <cell r="O7613">
            <v>1</v>
          </cell>
          <cell r="P7613">
            <v>1.9420000000000002</v>
          </cell>
          <cell r="Q7613">
            <v>0</v>
          </cell>
          <cell r="R7613">
            <v>1.9420000000000002</v>
          </cell>
        </row>
        <row r="7614">
          <cell r="A7614" t="str">
            <v xml:space="preserve">ТЭЦ-КМР </v>
          </cell>
          <cell r="B7614" t="str">
            <v xml:space="preserve">Сормовская 197/1 офис.часть ж/д </v>
          </cell>
          <cell r="C7614" t="str">
            <v xml:space="preserve">Прочие </v>
          </cell>
          <cell r="D7614">
            <v>188.13</v>
          </cell>
          <cell r="E7614">
            <v>0</v>
          </cell>
          <cell r="F7614">
            <v>846.58</v>
          </cell>
          <cell r="G7614">
            <v>0.37</v>
          </cell>
          <cell r="H7614">
            <v>1.194</v>
          </cell>
          <cell r="I7614">
            <v>4.5999999999999996</v>
          </cell>
          <cell r="J7614" t="str">
            <v xml:space="preserve">10 </v>
          </cell>
          <cell r="K7614">
            <v>167</v>
          </cell>
          <cell r="L7614">
            <v>1.4530000000000001E-2</v>
          </cell>
          <cell r="M7614">
            <v>-19</v>
          </cell>
          <cell r="N7614">
            <v>18</v>
          </cell>
          <cell r="O7614">
            <v>1</v>
          </cell>
          <cell r="P7614">
            <v>21.213000000000001</v>
          </cell>
          <cell r="Q7614">
            <v>0</v>
          </cell>
          <cell r="R7614">
            <v>21.213000000000001</v>
          </cell>
        </row>
        <row r="7615">
          <cell r="A7615" t="str">
            <v xml:space="preserve">ТЭЦ-КМР </v>
          </cell>
          <cell r="B7615" t="str">
            <v xml:space="preserve">Сормовская 197/1 ТСЖ "Маяк" </v>
          </cell>
          <cell r="C7615" t="str">
            <v xml:space="preserve">Население </v>
          </cell>
          <cell r="D7615">
            <v>4997.8</v>
          </cell>
          <cell r="E7615">
            <v>22490</v>
          </cell>
          <cell r="F7615">
            <v>22490.04</v>
          </cell>
          <cell r="G7615">
            <v>0.37</v>
          </cell>
          <cell r="H7615">
            <v>1.19</v>
          </cell>
          <cell r="I7615">
            <v>4.5999999999999996</v>
          </cell>
          <cell r="J7615" t="str">
            <v xml:space="preserve">10 </v>
          </cell>
          <cell r="K7615">
            <v>167</v>
          </cell>
          <cell r="L7615">
            <v>0.38600000000000001</v>
          </cell>
          <cell r="M7615">
            <v>-19</v>
          </cell>
          <cell r="N7615">
            <v>18</v>
          </cell>
          <cell r="O7615">
            <v>1</v>
          </cell>
          <cell r="P7615">
            <v>563.55200000000002</v>
          </cell>
          <cell r="Q7615">
            <v>497.29500000000002</v>
          </cell>
          <cell r="R7615">
            <v>497.29500000000002</v>
          </cell>
        </row>
        <row r="7616">
          <cell r="A7616" t="str">
            <v xml:space="preserve">ТЭЦ-КМР </v>
          </cell>
          <cell r="B7616" t="str">
            <v xml:space="preserve">Сормовская 122 кв.33 неж.пом. </v>
          </cell>
          <cell r="C7616" t="str">
            <v xml:space="preserve">Прочие </v>
          </cell>
          <cell r="D7616">
            <v>56</v>
          </cell>
          <cell r="E7616">
            <v>0</v>
          </cell>
          <cell r="F7616">
            <v>179.14</v>
          </cell>
          <cell r="G7616">
            <v>0.41</v>
          </cell>
          <cell r="H7616">
            <v>1.19</v>
          </cell>
          <cell r="I7616">
            <v>4.5999999999999996</v>
          </cell>
          <cell r="J7616" t="str">
            <v xml:space="preserve">9 </v>
          </cell>
          <cell r="K7616">
            <v>167</v>
          </cell>
          <cell r="L7616">
            <v>3.4069999999999999E-3</v>
          </cell>
          <cell r="M7616">
            <v>-19</v>
          </cell>
          <cell r="N7616">
            <v>18</v>
          </cell>
          <cell r="O7616">
            <v>1</v>
          </cell>
          <cell r="P7616">
            <v>4.9729999999999999</v>
          </cell>
          <cell r="Q7616">
            <v>0</v>
          </cell>
          <cell r="R7616">
            <v>4.9729999999999999</v>
          </cell>
        </row>
        <row r="7617">
          <cell r="A7617" t="str">
            <v xml:space="preserve">ТЭЦ-КМР </v>
          </cell>
          <cell r="B7617" t="str">
            <v xml:space="preserve">Сормовская 122 ж/д </v>
          </cell>
          <cell r="C7617" t="str">
            <v xml:space="preserve">Население </v>
          </cell>
          <cell r="D7617">
            <v>1786</v>
          </cell>
          <cell r="E7617">
            <v>8037</v>
          </cell>
          <cell r="F7617">
            <v>8037.01</v>
          </cell>
          <cell r="G7617">
            <v>0.41</v>
          </cell>
          <cell r="H7617">
            <v>1.194</v>
          </cell>
          <cell r="I7617">
            <v>4.5999999999999996</v>
          </cell>
          <cell r="J7617" t="str">
            <v xml:space="preserve">9 </v>
          </cell>
          <cell r="K7617">
            <v>167</v>
          </cell>
          <cell r="L7617">
            <v>0.15285299999999999</v>
          </cell>
          <cell r="M7617">
            <v>-19</v>
          </cell>
          <cell r="N7617">
            <v>18</v>
          </cell>
          <cell r="O7617">
            <v>1</v>
          </cell>
          <cell r="P7617">
            <v>223.16200000000001</v>
          </cell>
          <cell r="Q7617">
            <v>177.71299999999999</v>
          </cell>
          <cell r="R7617">
            <v>177.71299999999999</v>
          </cell>
        </row>
        <row r="7618">
          <cell r="A7618" t="str">
            <v xml:space="preserve">ТЭЦ-КМР </v>
          </cell>
          <cell r="B7618" t="str">
            <v xml:space="preserve">Уральская 158\3 нежил.пом. </v>
          </cell>
          <cell r="C7618" t="str">
            <v xml:space="preserve">Прочие </v>
          </cell>
          <cell r="D7618">
            <v>155.63</v>
          </cell>
          <cell r="E7618">
            <v>0</v>
          </cell>
          <cell r="F7618">
            <v>700.34</v>
          </cell>
          <cell r="G7618">
            <v>0.37</v>
          </cell>
          <cell r="H7618">
            <v>1.19</v>
          </cell>
          <cell r="I7618">
            <v>4.5999999999999996</v>
          </cell>
          <cell r="J7618" t="str">
            <v xml:space="preserve"> </v>
          </cell>
          <cell r="K7618">
            <v>167</v>
          </cell>
          <cell r="L7618">
            <v>1.2020000000000001E-2</v>
          </cell>
          <cell r="M7618">
            <v>-19</v>
          </cell>
          <cell r="N7618">
            <v>18</v>
          </cell>
          <cell r="O7618">
            <v>1</v>
          </cell>
          <cell r="P7618">
            <v>17.548999999999999</v>
          </cell>
          <cell r="Q7618">
            <v>0</v>
          </cell>
          <cell r="R7618">
            <v>17.548999999999999</v>
          </cell>
        </row>
        <row r="7619">
          <cell r="A7619" t="str">
            <v xml:space="preserve">ТЭЦ-КМР </v>
          </cell>
          <cell r="B7619" t="str">
            <v xml:space="preserve">Герцена 190 кв.58 </v>
          </cell>
          <cell r="C7619" t="str">
            <v xml:space="preserve">Прочие </v>
          </cell>
          <cell r="D7619">
            <v>47.4</v>
          </cell>
          <cell r="E7619">
            <v>158</v>
          </cell>
          <cell r="F7619">
            <v>158</v>
          </cell>
          <cell r="G7619">
            <v>0</v>
          </cell>
          <cell r="H7619">
            <v>0</v>
          </cell>
          <cell r="I7619">
            <v>4.5999999999999996</v>
          </cell>
          <cell r="J7619" t="str">
            <v xml:space="preserve"> </v>
          </cell>
          <cell r="K7619">
            <v>167</v>
          </cell>
          <cell r="L7619">
            <v>2.4970000000000001E-3</v>
          </cell>
          <cell r="M7619">
            <v>-19</v>
          </cell>
          <cell r="N7619">
            <v>18</v>
          </cell>
          <cell r="O7619">
            <v>1</v>
          </cell>
          <cell r="P7619">
            <v>3.6470000000000002</v>
          </cell>
          <cell r="Q7619">
            <v>0</v>
          </cell>
          <cell r="R7619">
            <v>3.6470000000000002</v>
          </cell>
        </row>
        <row r="7620">
          <cell r="A7620" t="str">
            <v xml:space="preserve">ТЭЦ-КМР </v>
          </cell>
          <cell r="B7620" t="str">
            <v xml:space="preserve">Сормовская 177 кв.144 офис леч.трав </v>
          </cell>
          <cell r="C7620" t="str">
            <v xml:space="preserve">Прочие </v>
          </cell>
          <cell r="D7620">
            <v>52.7</v>
          </cell>
          <cell r="E7620">
            <v>0</v>
          </cell>
          <cell r="F7620">
            <v>204</v>
          </cell>
          <cell r="G7620">
            <v>0</v>
          </cell>
          <cell r="H7620">
            <v>0</v>
          </cell>
          <cell r="I7620">
            <v>4.5999999999999996</v>
          </cell>
          <cell r="J7620" t="str">
            <v xml:space="preserve"> </v>
          </cell>
          <cell r="K7620">
            <v>167</v>
          </cell>
          <cell r="L7620">
            <v>2.3730000000000001E-3</v>
          </cell>
          <cell r="M7620">
            <v>-19</v>
          </cell>
          <cell r="N7620">
            <v>18</v>
          </cell>
          <cell r="O7620">
            <v>1</v>
          </cell>
          <cell r="P7620">
            <v>3.464</v>
          </cell>
          <cell r="Q7620">
            <v>0</v>
          </cell>
          <cell r="R7620">
            <v>3.464</v>
          </cell>
        </row>
        <row r="7621">
          <cell r="A7621" t="str">
            <v xml:space="preserve">ТЭЦ-КМР </v>
          </cell>
          <cell r="B7621" t="str">
            <v xml:space="preserve">Камвольная 3/1 Лит 2 офисы адм.зд. </v>
          </cell>
          <cell r="C7621" t="str">
            <v xml:space="preserve">ИТП Прочие </v>
          </cell>
          <cell r="D7621">
            <v>4437.3</v>
          </cell>
          <cell r="E7621">
            <v>0</v>
          </cell>
          <cell r="F7621">
            <v>16901</v>
          </cell>
          <cell r="G7621">
            <v>0</v>
          </cell>
          <cell r="H7621">
            <v>0</v>
          </cell>
          <cell r="I7621">
            <v>4.5999999999999996</v>
          </cell>
          <cell r="J7621" t="str">
            <v xml:space="preserve"> </v>
          </cell>
          <cell r="K7621">
            <v>167</v>
          </cell>
          <cell r="L7621">
            <v>0.14222000000000001</v>
          </cell>
          <cell r="M7621">
            <v>-19</v>
          </cell>
          <cell r="N7621">
            <v>18</v>
          </cell>
          <cell r="O7621">
            <v>1</v>
          </cell>
          <cell r="P7621">
            <v>207.63800000000001</v>
          </cell>
          <cell r="Q7621">
            <v>0</v>
          </cell>
          <cell r="R7621">
            <v>207.63800000000001</v>
          </cell>
        </row>
        <row r="7622">
          <cell r="A7622" t="str">
            <v xml:space="preserve">ТЭЦ-КМР </v>
          </cell>
          <cell r="B7622" t="str">
            <v xml:space="preserve">Камвольная 3/1 Лит.1А офисы </v>
          </cell>
          <cell r="C7622" t="str">
            <v xml:space="preserve">ИТП Прочие </v>
          </cell>
          <cell r="D7622">
            <v>249.8</v>
          </cell>
          <cell r="E7622">
            <v>0</v>
          </cell>
          <cell r="F7622">
            <v>967</v>
          </cell>
          <cell r="G7622">
            <v>0</v>
          </cell>
          <cell r="H7622">
            <v>0</v>
          </cell>
          <cell r="I7622">
            <v>4.5999999999999996</v>
          </cell>
          <cell r="J7622" t="str">
            <v xml:space="preserve"> </v>
          </cell>
          <cell r="K7622">
            <v>167</v>
          </cell>
          <cell r="L7622">
            <v>1.651E-2</v>
          </cell>
          <cell r="M7622">
            <v>-19</v>
          </cell>
          <cell r="N7622">
            <v>18</v>
          </cell>
          <cell r="O7622">
            <v>1</v>
          </cell>
          <cell r="P7622">
            <v>24.103999999999999</v>
          </cell>
          <cell r="Q7622">
            <v>0</v>
          </cell>
          <cell r="R7622">
            <v>24.103999999999999</v>
          </cell>
        </row>
        <row r="7623">
          <cell r="A7623" t="str">
            <v xml:space="preserve">ТЭЦ-КМР </v>
          </cell>
          <cell r="B7623" t="str">
            <v xml:space="preserve">Камвольная 3/1 Лит.1Б офисы </v>
          </cell>
          <cell r="C7623" t="str">
            <v xml:space="preserve">ИТП Прочие </v>
          </cell>
          <cell r="D7623">
            <v>539.79999999999995</v>
          </cell>
          <cell r="E7623">
            <v>0</v>
          </cell>
          <cell r="F7623">
            <v>2136</v>
          </cell>
          <cell r="G7623">
            <v>0</v>
          </cell>
          <cell r="H7623">
            <v>0</v>
          </cell>
          <cell r="I7623">
            <v>4.5999999999999996</v>
          </cell>
          <cell r="J7623" t="str">
            <v xml:space="preserve"> </v>
          </cell>
          <cell r="K7623">
            <v>167</v>
          </cell>
          <cell r="L7623">
            <v>1.2758E-2</v>
          </cell>
          <cell r="M7623">
            <v>-19</v>
          </cell>
          <cell r="N7623">
            <v>18</v>
          </cell>
          <cell r="O7623">
            <v>1</v>
          </cell>
          <cell r="P7623">
            <v>18.626000000000001</v>
          </cell>
          <cell r="Q7623">
            <v>0</v>
          </cell>
          <cell r="R7623">
            <v>18.626000000000001</v>
          </cell>
        </row>
        <row r="7624">
          <cell r="A7624" t="str">
            <v xml:space="preserve">ТЭЦ-КМР </v>
          </cell>
          <cell r="B7624" t="str">
            <v xml:space="preserve">Камвольная 3/1 Лит.1А ж/д </v>
          </cell>
          <cell r="C7624" t="str">
            <v xml:space="preserve">ИТП Население </v>
          </cell>
          <cell r="D7624">
            <v>1953.6</v>
          </cell>
          <cell r="E7624">
            <v>9892</v>
          </cell>
          <cell r="F7624">
            <v>9892</v>
          </cell>
          <cell r="G7624">
            <v>0</v>
          </cell>
          <cell r="H7624">
            <v>0</v>
          </cell>
          <cell r="I7624">
            <v>4.5999999999999996</v>
          </cell>
          <cell r="J7624" t="str">
            <v xml:space="preserve">9 </v>
          </cell>
          <cell r="K7624">
            <v>167</v>
          </cell>
          <cell r="L7624">
            <v>8.5660000000000014E-2</v>
          </cell>
          <cell r="M7624">
            <v>-19</v>
          </cell>
          <cell r="N7624">
            <v>18</v>
          </cell>
          <cell r="O7624">
            <v>1</v>
          </cell>
          <cell r="P7624">
            <v>125.06100000000001</v>
          </cell>
          <cell r="Q7624">
            <v>194.39099999999999</v>
          </cell>
          <cell r="R7624">
            <v>194.39099999999999</v>
          </cell>
        </row>
        <row r="7625">
          <cell r="A7625" t="str">
            <v xml:space="preserve">ТЭЦ-КМР </v>
          </cell>
          <cell r="B7625" t="str">
            <v xml:space="preserve">Камвольная 3/1 Лит.1Б ж/д </v>
          </cell>
          <cell r="C7625" t="str">
            <v xml:space="preserve">ИТП Население </v>
          </cell>
          <cell r="D7625">
            <v>2913.2</v>
          </cell>
          <cell r="E7625">
            <v>14258</v>
          </cell>
          <cell r="F7625">
            <v>14258</v>
          </cell>
          <cell r="G7625">
            <v>0</v>
          </cell>
          <cell r="H7625">
            <v>0</v>
          </cell>
          <cell r="I7625">
            <v>4.5999999999999996</v>
          </cell>
          <cell r="J7625" t="str">
            <v xml:space="preserve">9 </v>
          </cell>
          <cell r="K7625">
            <v>167</v>
          </cell>
          <cell r="L7625">
            <v>0.11601000000000002</v>
          </cell>
          <cell r="M7625">
            <v>-19</v>
          </cell>
          <cell r="N7625">
            <v>18</v>
          </cell>
          <cell r="O7625">
            <v>1</v>
          </cell>
          <cell r="P7625">
            <v>169.37200000000001</v>
          </cell>
          <cell r="Q7625">
            <v>289.875</v>
          </cell>
          <cell r="R7625">
            <v>289.875</v>
          </cell>
        </row>
        <row r="7626">
          <cell r="A7626" t="str">
            <v xml:space="preserve">ТЭЦ-КМР </v>
          </cell>
          <cell r="B7626" t="str">
            <v xml:space="preserve">Симферопольская 50 адм.зд.лит А </v>
          </cell>
          <cell r="C7626" t="str">
            <v xml:space="preserve">ИТП Прочие </v>
          </cell>
          <cell r="D7626">
            <v>346.6</v>
          </cell>
          <cell r="E7626">
            <v>1137</v>
          </cell>
          <cell r="F7626">
            <v>1127.1199999999999</v>
          </cell>
          <cell r="G7626">
            <v>0.43</v>
          </cell>
          <cell r="H7626">
            <v>1.19</v>
          </cell>
          <cell r="I7626">
            <v>4.5999999999999996</v>
          </cell>
          <cell r="J7626" t="str">
            <v xml:space="preserve"> </v>
          </cell>
          <cell r="K7626">
            <v>167</v>
          </cell>
          <cell r="L7626">
            <v>2.2481999999999999E-2</v>
          </cell>
          <cell r="M7626">
            <v>-19</v>
          </cell>
          <cell r="N7626">
            <v>18</v>
          </cell>
          <cell r="O7626">
            <v>1</v>
          </cell>
          <cell r="P7626">
            <v>32.822000000000003</v>
          </cell>
          <cell r="Q7626">
            <v>0</v>
          </cell>
          <cell r="R7626">
            <v>32.822000000000003</v>
          </cell>
        </row>
        <row r="7627">
          <cell r="A7627" t="str">
            <v xml:space="preserve">ТЭЦ-КМР </v>
          </cell>
          <cell r="B7627" t="str">
            <v xml:space="preserve">Симферопольская 50 зд.РП-39 литВ </v>
          </cell>
          <cell r="C7627" t="str">
            <v xml:space="preserve">Прочие </v>
          </cell>
          <cell r="D7627">
            <v>83.2</v>
          </cell>
          <cell r="E7627">
            <v>755</v>
          </cell>
          <cell r="F7627">
            <v>497.23</v>
          </cell>
          <cell r="G7627">
            <v>0.43</v>
          </cell>
          <cell r="H7627">
            <v>1.19</v>
          </cell>
          <cell r="I7627">
            <v>4.5999999999999996</v>
          </cell>
          <cell r="J7627" t="str">
            <v xml:space="preserve"> </v>
          </cell>
          <cell r="K7627">
            <v>167</v>
          </cell>
          <cell r="L7627">
            <v>9.9179999999999997E-3</v>
          </cell>
          <cell r="M7627">
            <v>-19</v>
          </cell>
          <cell r="N7627">
            <v>18</v>
          </cell>
          <cell r="O7627">
            <v>1</v>
          </cell>
          <cell r="P7627">
            <v>14.48</v>
          </cell>
          <cell r="Q7627">
            <v>0</v>
          </cell>
          <cell r="R7627">
            <v>14.48</v>
          </cell>
        </row>
        <row r="7628">
          <cell r="A7628" t="str">
            <v xml:space="preserve">ТЭЦ-КМР </v>
          </cell>
          <cell r="B7628" t="str">
            <v xml:space="preserve">Симферопольская 50 прист.лит В </v>
          </cell>
          <cell r="C7628" t="str">
            <v xml:space="preserve">Прочие </v>
          </cell>
          <cell r="D7628">
            <v>45</v>
          </cell>
          <cell r="E7628">
            <v>143</v>
          </cell>
          <cell r="F7628">
            <v>230.49</v>
          </cell>
          <cell r="G7628">
            <v>0.43</v>
          </cell>
          <cell r="H7628">
            <v>1.19</v>
          </cell>
          <cell r="I7628">
            <v>4.5999999999999996</v>
          </cell>
          <cell r="J7628" t="str">
            <v xml:space="preserve"> </v>
          </cell>
          <cell r="K7628">
            <v>167</v>
          </cell>
          <cell r="L7628">
            <v>4.3489999999999996E-3</v>
          </cell>
          <cell r="M7628">
            <v>-19</v>
          </cell>
          <cell r="N7628">
            <v>16</v>
          </cell>
          <cell r="O7628">
            <v>1</v>
          </cell>
          <cell r="P7628">
            <v>5.7160000000000002</v>
          </cell>
          <cell r="Q7628">
            <v>0</v>
          </cell>
          <cell r="R7628">
            <v>5.7160000000000002</v>
          </cell>
        </row>
        <row r="7629">
          <cell r="A7629" t="str">
            <v xml:space="preserve">ТЭЦ-КМР </v>
          </cell>
          <cell r="B7629" t="str">
            <v xml:space="preserve">Сормовская 112а рпу.43 </v>
          </cell>
          <cell r="C7629" t="str">
            <v xml:space="preserve">Прочие </v>
          </cell>
          <cell r="D7629">
            <v>86.6</v>
          </cell>
          <cell r="E7629">
            <v>377</v>
          </cell>
          <cell r="F7629">
            <v>1059.99</v>
          </cell>
          <cell r="G7629">
            <v>0.43</v>
          </cell>
          <cell r="H7629">
            <v>1.19</v>
          </cell>
          <cell r="I7629">
            <v>4.5999999999999996</v>
          </cell>
          <cell r="J7629" t="str">
            <v xml:space="preserve"> </v>
          </cell>
          <cell r="K7629">
            <v>167</v>
          </cell>
          <cell r="L7629">
            <v>0.02</v>
          </cell>
          <cell r="M7629">
            <v>-19</v>
          </cell>
          <cell r="N7629">
            <v>16</v>
          </cell>
          <cell r="O7629">
            <v>1</v>
          </cell>
          <cell r="P7629">
            <v>26.288</v>
          </cell>
          <cell r="Q7629">
            <v>0</v>
          </cell>
          <cell r="R7629">
            <v>26.288</v>
          </cell>
        </row>
        <row r="7630">
          <cell r="A7630" t="str">
            <v xml:space="preserve">ТЭЦ-КМР </v>
          </cell>
          <cell r="B7630" t="str">
            <v xml:space="preserve">Тюляева 39 МРЦ"Олимпия" </v>
          </cell>
          <cell r="C7630" t="str">
            <v xml:space="preserve">Прочие </v>
          </cell>
          <cell r="D7630">
            <v>1143.6600000000001</v>
          </cell>
          <cell r="E7630">
            <v>0</v>
          </cell>
          <cell r="F7630">
            <v>5146.49</v>
          </cell>
          <cell r="G7630">
            <v>0.37</v>
          </cell>
          <cell r="H7630">
            <v>1.19</v>
          </cell>
          <cell r="I7630">
            <v>4.5999999999999996</v>
          </cell>
          <cell r="J7630" t="str">
            <v xml:space="preserve"> </v>
          </cell>
          <cell r="K7630">
            <v>167</v>
          </cell>
          <cell r="L7630">
            <v>8.8330000000000006E-2</v>
          </cell>
          <cell r="M7630">
            <v>-19</v>
          </cell>
          <cell r="N7630">
            <v>18</v>
          </cell>
          <cell r="O7630">
            <v>1</v>
          </cell>
          <cell r="P7630">
            <v>128.959</v>
          </cell>
          <cell r="Q7630">
            <v>0</v>
          </cell>
          <cell r="R7630">
            <v>128.959</v>
          </cell>
        </row>
        <row r="7631">
          <cell r="A7631" t="str">
            <v xml:space="preserve">ТЭЦ-КМР </v>
          </cell>
          <cell r="B7631" t="str">
            <v xml:space="preserve">Уральская 166/3 МРЦ"Олимпия" </v>
          </cell>
          <cell r="C7631" t="str">
            <v xml:space="preserve">Прочие </v>
          </cell>
          <cell r="D7631">
            <v>858.2</v>
          </cell>
          <cell r="E7631">
            <v>2038</v>
          </cell>
          <cell r="F7631">
            <v>2038</v>
          </cell>
          <cell r="G7631">
            <v>0</v>
          </cell>
          <cell r="H7631">
            <v>0</v>
          </cell>
          <cell r="I7631">
            <v>4.5999999999999996</v>
          </cell>
          <cell r="J7631" t="str">
            <v xml:space="preserve"> </v>
          </cell>
          <cell r="K7631">
            <v>167</v>
          </cell>
          <cell r="L7631">
            <v>3.422E-2</v>
          </cell>
          <cell r="M7631">
            <v>-19</v>
          </cell>
          <cell r="N7631">
            <v>18</v>
          </cell>
          <cell r="O7631">
            <v>1</v>
          </cell>
          <cell r="P7631">
            <v>49.960999999999999</v>
          </cell>
          <cell r="Q7631">
            <v>0</v>
          </cell>
          <cell r="R7631">
            <v>49.960999999999999</v>
          </cell>
        </row>
        <row r="7632">
          <cell r="A7632" t="str">
            <v xml:space="preserve">ТЭЦ-КМР </v>
          </cell>
          <cell r="B7632" t="str">
            <v xml:space="preserve">Камвольная 3/Молодежная 2 </v>
          </cell>
          <cell r="C7632" t="str">
            <v xml:space="preserve">Бюджет </v>
          </cell>
          <cell r="D7632">
            <v>2488.1999999999998</v>
          </cell>
          <cell r="E7632">
            <v>7838</v>
          </cell>
          <cell r="F7632">
            <v>7692.05</v>
          </cell>
          <cell r="G7632">
            <v>0.35</v>
          </cell>
          <cell r="H7632">
            <v>1.194</v>
          </cell>
          <cell r="I7632">
            <v>4.5999999999999996</v>
          </cell>
          <cell r="J7632" t="str">
            <v xml:space="preserve"> </v>
          </cell>
          <cell r="K7632">
            <v>167</v>
          </cell>
          <cell r="L7632">
            <v>0.13050599999999998</v>
          </cell>
          <cell r="M7632">
            <v>-19</v>
          </cell>
          <cell r="N7632">
            <v>20</v>
          </cell>
          <cell r="O7632">
            <v>1</v>
          </cell>
          <cell r="P7632">
            <v>207.58799999999999</v>
          </cell>
          <cell r="Q7632">
            <v>0</v>
          </cell>
          <cell r="R7632">
            <v>207.58799999999999</v>
          </cell>
        </row>
        <row r="7633">
          <cell r="A7633" t="str">
            <v xml:space="preserve">ТЭЦ-КМР </v>
          </cell>
          <cell r="B7633" t="str">
            <v xml:space="preserve">Сормовская 167 ГУ КК ЦОКО </v>
          </cell>
          <cell r="C7633" t="str">
            <v xml:space="preserve">Бюджет </v>
          </cell>
          <cell r="D7633">
            <v>342</v>
          </cell>
          <cell r="E7633">
            <v>0</v>
          </cell>
          <cell r="F7633">
            <v>1541.64</v>
          </cell>
          <cell r="G7633">
            <v>0.43</v>
          </cell>
          <cell r="H7633">
            <v>1.19</v>
          </cell>
          <cell r="I7633">
            <v>4.5999999999999996</v>
          </cell>
          <cell r="J7633" t="str">
            <v xml:space="preserve"> </v>
          </cell>
          <cell r="K7633">
            <v>167</v>
          </cell>
          <cell r="L7633">
            <v>2.9087999999999999E-2</v>
          </cell>
          <cell r="M7633">
            <v>-19</v>
          </cell>
          <cell r="N7633">
            <v>16</v>
          </cell>
          <cell r="O7633">
            <v>1</v>
          </cell>
          <cell r="P7633">
            <v>38.231999999999999</v>
          </cell>
          <cell r="Q7633">
            <v>0</v>
          </cell>
          <cell r="R7633">
            <v>38.231999999999999</v>
          </cell>
        </row>
        <row r="7634">
          <cell r="A7634" t="str">
            <v xml:space="preserve">ТЭЦ-КМР </v>
          </cell>
          <cell r="B7634" t="str">
            <v xml:space="preserve">Сормовская 167"Административное здание" </v>
          </cell>
          <cell r="C7634" t="str">
            <v xml:space="preserve">Бюджет </v>
          </cell>
          <cell r="D7634">
            <v>4520.28</v>
          </cell>
          <cell r="E7634">
            <v>0</v>
          </cell>
          <cell r="F7634">
            <v>20852</v>
          </cell>
          <cell r="G7634">
            <v>0.33</v>
          </cell>
          <cell r="H7634">
            <v>1.19</v>
          </cell>
          <cell r="I7634">
            <v>4.5999999999999996</v>
          </cell>
          <cell r="J7634" t="str">
            <v xml:space="preserve"> </v>
          </cell>
          <cell r="K7634">
            <v>167</v>
          </cell>
          <cell r="L7634">
            <v>0.30194199999999999</v>
          </cell>
          <cell r="M7634">
            <v>-19</v>
          </cell>
          <cell r="N7634">
            <v>16</v>
          </cell>
          <cell r="O7634">
            <v>1</v>
          </cell>
          <cell r="P7634">
            <v>396.86500000000001</v>
          </cell>
          <cell r="Q7634">
            <v>0</v>
          </cell>
          <cell r="R7634">
            <v>396.86500000000001</v>
          </cell>
        </row>
        <row r="7635">
          <cell r="A7635" t="str">
            <v xml:space="preserve">ТЭЦ-КМР </v>
          </cell>
          <cell r="B7635" t="str">
            <v xml:space="preserve">Уральская 184\2 неж.пом. </v>
          </cell>
          <cell r="C7635" t="str">
            <v xml:space="preserve">Прочие </v>
          </cell>
          <cell r="D7635">
            <v>561.28</v>
          </cell>
          <cell r="E7635">
            <v>0</v>
          </cell>
          <cell r="F7635">
            <v>2748.64</v>
          </cell>
          <cell r="G7635">
            <v>0.43</v>
          </cell>
          <cell r="H7635">
            <v>1.19</v>
          </cell>
          <cell r="I7635">
            <v>4.5999999999999996</v>
          </cell>
          <cell r="J7635" t="str">
            <v xml:space="preserve"> </v>
          </cell>
          <cell r="K7635">
            <v>167</v>
          </cell>
          <cell r="L7635">
            <v>5.0380000000000001E-2</v>
          </cell>
          <cell r="M7635">
            <v>-19</v>
          </cell>
          <cell r="N7635">
            <v>15</v>
          </cell>
          <cell r="O7635">
            <v>1</v>
          </cell>
          <cell r="P7635">
            <v>62.228000000000002</v>
          </cell>
          <cell r="Q7635">
            <v>0</v>
          </cell>
          <cell r="R7635">
            <v>62.228000000000002</v>
          </cell>
        </row>
        <row r="7636">
          <cell r="A7636" t="str">
            <v xml:space="preserve">ТЭЦ-КМР </v>
          </cell>
          <cell r="B7636" t="str">
            <v xml:space="preserve">Сормовская,126 храм </v>
          </cell>
          <cell r="C7636" t="str">
            <v xml:space="preserve">Прочие </v>
          </cell>
          <cell r="D7636">
            <v>1159</v>
          </cell>
          <cell r="E7636">
            <v>0</v>
          </cell>
          <cell r="F7636">
            <v>9500</v>
          </cell>
          <cell r="G7636">
            <v>0</v>
          </cell>
          <cell r="H7636">
            <v>0</v>
          </cell>
          <cell r="I7636">
            <v>4.5999999999999996</v>
          </cell>
          <cell r="J7636" t="str">
            <v xml:space="preserve"> </v>
          </cell>
          <cell r="K7636">
            <v>167</v>
          </cell>
          <cell r="L7636">
            <v>0.122028</v>
          </cell>
          <cell r="M7636">
            <v>-19</v>
          </cell>
          <cell r="N7636">
            <v>18</v>
          </cell>
          <cell r="O7636">
            <v>1</v>
          </cell>
          <cell r="P7636">
            <v>178.15799999999999</v>
          </cell>
          <cell r="Q7636">
            <v>0</v>
          </cell>
          <cell r="R7636">
            <v>178.15799999999999</v>
          </cell>
        </row>
        <row r="7637">
          <cell r="A7637" t="str">
            <v xml:space="preserve">ТЭЦ-КМР </v>
          </cell>
          <cell r="B7637" t="str">
            <v xml:space="preserve">Уральская 186-188 </v>
          </cell>
          <cell r="C7637" t="str">
            <v xml:space="preserve">Бюджет </v>
          </cell>
          <cell r="D7637">
            <v>231.2</v>
          </cell>
          <cell r="E7637">
            <v>0</v>
          </cell>
          <cell r="F7637">
            <v>892.7</v>
          </cell>
          <cell r="G7637">
            <v>0</v>
          </cell>
          <cell r="H7637">
            <v>0</v>
          </cell>
          <cell r="I7637">
            <v>4.5999999999999996</v>
          </cell>
          <cell r="J7637" t="str">
            <v xml:space="preserve"> </v>
          </cell>
          <cell r="K7637">
            <v>167</v>
          </cell>
          <cell r="L7637">
            <v>0.06</v>
          </cell>
          <cell r="M7637">
            <v>-19</v>
          </cell>
          <cell r="N7637">
            <v>18</v>
          </cell>
          <cell r="O7637">
            <v>1</v>
          </cell>
          <cell r="P7637">
            <v>87.599000000000004</v>
          </cell>
          <cell r="Q7637">
            <v>0</v>
          </cell>
          <cell r="R7637">
            <v>87.599000000000004</v>
          </cell>
        </row>
        <row r="7638">
          <cell r="A7638" t="str">
            <v xml:space="preserve">ТЭЦ-КМР </v>
          </cell>
          <cell r="B7638" t="str">
            <v xml:space="preserve">Дежнева-3-й пр.Заречный 14\1 цоколь </v>
          </cell>
          <cell r="C7638" t="str">
            <v xml:space="preserve">Прочие </v>
          </cell>
          <cell r="D7638">
            <v>485.9</v>
          </cell>
          <cell r="E7638">
            <v>0</v>
          </cell>
          <cell r="F7638">
            <v>2260</v>
          </cell>
          <cell r="G7638">
            <v>0</v>
          </cell>
          <cell r="H7638">
            <v>0</v>
          </cell>
          <cell r="I7638">
            <v>4.5999999999999996</v>
          </cell>
          <cell r="J7638" t="str">
            <v xml:space="preserve">2 </v>
          </cell>
          <cell r="K7638">
            <v>167</v>
          </cell>
          <cell r="L7638">
            <v>3.0095E-2</v>
          </cell>
          <cell r="M7638">
            <v>-19</v>
          </cell>
          <cell r="N7638">
            <v>18</v>
          </cell>
          <cell r="O7638">
            <v>1</v>
          </cell>
          <cell r="P7638">
            <v>43.938000000000002</v>
          </cell>
          <cell r="Q7638">
            <v>0</v>
          </cell>
          <cell r="R7638">
            <v>43.938000000000002</v>
          </cell>
        </row>
        <row r="7639">
          <cell r="A7639" t="str">
            <v xml:space="preserve">ТЭЦ-КМР </v>
          </cell>
          <cell r="B7639" t="str">
            <v xml:space="preserve">Дежнева 3-й пр.Заречный 14\1 ж\д </v>
          </cell>
          <cell r="C7639" t="str">
            <v xml:space="preserve">ИТП Население </v>
          </cell>
          <cell r="D7639">
            <v>1940.9</v>
          </cell>
          <cell r="E7639">
            <v>0</v>
          </cell>
          <cell r="F7639">
            <v>6988</v>
          </cell>
          <cell r="G7639">
            <v>0</v>
          </cell>
          <cell r="H7639">
            <v>0</v>
          </cell>
          <cell r="I7639">
            <v>4.5999999999999996</v>
          </cell>
          <cell r="J7639" t="str">
            <v xml:space="preserve">2 </v>
          </cell>
          <cell r="K7639">
            <v>167</v>
          </cell>
          <cell r="L7639">
            <v>0.11393</v>
          </cell>
          <cell r="M7639">
            <v>-19</v>
          </cell>
          <cell r="N7639">
            <v>18</v>
          </cell>
          <cell r="O7639">
            <v>1</v>
          </cell>
          <cell r="P7639">
            <v>166.33500000000001</v>
          </cell>
          <cell r="Q7639">
            <v>257.50299999999999</v>
          </cell>
          <cell r="R7639">
            <v>257.50299999999999</v>
          </cell>
        </row>
        <row r="7640">
          <cell r="A7640" t="str">
            <v xml:space="preserve">ТЭЦ-КМР </v>
          </cell>
          <cell r="B7640" t="str">
            <v xml:space="preserve">Заречная 15/1 66 гос. </v>
          </cell>
          <cell r="C7640" t="str">
            <v xml:space="preserve">Прочие </v>
          </cell>
          <cell r="D7640">
            <v>117</v>
          </cell>
          <cell r="E7640">
            <v>0</v>
          </cell>
          <cell r="F7640">
            <v>646.73</v>
          </cell>
          <cell r="G7640">
            <v>0.43</v>
          </cell>
          <cell r="H7640">
            <v>1.19</v>
          </cell>
          <cell r="I7640">
            <v>4.5999999999999996</v>
          </cell>
          <cell r="J7640" t="str">
            <v xml:space="preserve"> </v>
          </cell>
          <cell r="K7640">
            <v>167</v>
          </cell>
          <cell r="L7640">
            <v>1.29E-2</v>
          </cell>
          <cell r="M7640">
            <v>-19</v>
          </cell>
          <cell r="N7640">
            <v>18</v>
          </cell>
          <cell r="O7640">
            <v>1</v>
          </cell>
          <cell r="P7640">
            <v>18.834</v>
          </cell>
          <cell r="Q7640">
            <v>0</v>
          </cell>
          <cell r="R7640">
            <v>18.834</v>
          </cell>
        </row>
        <row r="7641">
          <cell r="A7641" t="str">
            <v xml:space="preserve">ТЭЦ-КМР </v>
          </cell>
          <cell r="B7641" t="str">
            <v xml:space="preserve">Уральская 170 п/о 80 </v>
          </cell>
          <cell r="C7641" t="str">
            <v xml:space="preserve">Прочие </v>
          </cell>
          <cell r="D7641">
            <v>448.12</v>
          </cell>
          <cell r="E7641">
            <v>3198</v>
          </cell>
          <cell r="F7641">
            <v>2016.53</v>
          </cell>
          <cell r="G7641">
            <v>0.37</v>
          </cell>
          <cell r="H7641">
            <v>1.19</v>
          </cell>
          <cell r="I7641">
            <v>4.5999999999999996</v>
          </cell>
          <cell r="J7641" t="str">
            <v xml:space="preserve"> </v>
          </cell>
          <cell r="K7641">
            <v>167</v>
          </cell>
          <cell r="L7641">
            <v>3.4610000000000002E-2</v>
          </cell>
          <cell r="M7641">
            <v>-19</v>
          </cell>
          <cell r="N7641">
            <v>18</v>
          </cell>
          <cell r="O7641">
            <v>1</v>
          </cell>
          <cell r="P7641">
            <v>50.53</v>
          </cell>
          <cell r="Q7641">
            <v>0</v>
          </cell>
          <cell r="R7641">
            <v>50.53</v>
          </cell>
        </row>
        <row r="7642">
          <cell r="A7642" t="str">
            <v xml:space="preserve">ТЭЦ-КМР </v>
          </cell>
          <cell r="B7642" t="str">
            <v xml:space="preserve">Уральская 186 п/о 88 </v>
          </cell>
          <cell r="C7642" t="str">
            <v xml:space="preserve">Прочие </v>
          </cell>
          <cell r="D7642">
            <v>544.58000000000004</v>
          </cell>
          <cell r="E7642">
            <v>2421</v>
          </cell>
          <cell r="F7642">
            <v>2450.6</v>
          </cell>
          <cell r="G7642">
            <v>0.37</v>
          </cell>
          <cell r="H7642">
            <v>1.19</v>
          </cell>
          <cell r="I7642">
            <v>4.5999999999999996</v>
          </cell>
          <cell r="J7642" t="str">
            <v xml:space="preserve"> </v>
          </cell>
          <cell r="K7642">
            <v>167</v>
          </cell>
          <cell r="L7642">
            <v>4.206E-2</v>
          </cell>
          <cell r="M7642">
            <v>-19</v>
          </cell>
          <cell r="N7642">
            <v>18</v>
          </cell>
          <cell r="O7642">
            <v>1</v>
          </cell>
          <cell r="P7642">
            <v>61.405999999999999</v>
          </cell>
          <cell r="Q7642">
            <v>0</v>
          </cell>
          <cell r="R7642">
            <v>61.405999999999999</v>
          </cell>
        </row>
        <row r="7643">
          <cell r="A7643" t="str">
            <v xml:space="preserve">ТЭЦ-КМР </v>
          </cell>
          <cell r="B7643" t="str">
            <v xml:space="preserve">Уральская 121/1 билетные кассы </v>
          </cell>
          <cell r="C7643" t="str">
            <v xml:space="preserve">Прочие </v>
          </cell>
          <cell r="D7643">
            <v>56</v>
          </cell>
          <cell r="E7643">
            <v>150</v>
          </cell>
          <cell r="F7643">
            <v>501.34</v>
          </cell>
          <cell r="G7643">
            <v>0.43</v>
          </cell>
          <cell r="H7643">
            <v>1.19</v>
          </cell>
          <cell r="I7643">
            <v>4.5999999999999996</v>
          </cell>
          <cell r="J7643" t="str">
            <v xml:space="preserve"> </v>
          </cell>
          <cell r="K7643">
            <v>167</v>
          </cell>
          <cell r="L7643">
            <v>0.01</v>
          </cell>
          <cell r="M7643">
            <v>-19</v>
          </cell>
          <cell r="N7643">
            <v>18</v>
          </cell>
          <cell r="O7643">
            <v>1</v>
          </cell>
          <cell r="P7643">
            <v>14.6</v>
          </cell>
          <cell r="Q7643">
            <v>0</v>
          </cell>
          <cell r="R7643">
            <v>14.6</v>
          </cell>
        </row>
        <row r="7644">
          <cell r="A7644" t="str">
            <v xml:space="preserve">ТЭЦ-КМР </v>
          </cell>
          <cell r="B7644" t="str">
            <v xml:space="preserve">Симферопольская 38 маг.26 </v>
          </cell>
          <cell r="C7644" t="str">
            <v xml:space="preserve">Прочие </v>
          </cell>
          <cell r="D7644">
            <v>213.1</v>
          </cell>
          <cell r="E7644">
            <v>757</v>
          </cell>
          <cell r="F7644">
            <v>1717.02</v>
          </cell>
          <cell r="G7644">
            <v>0.37</v>
          </cell>
          <cell r="H7644">
            <v>1.19</v>
          </cell>
          <cell r="I7644">
            <v>4.5999999999999996</v>
          </cell>
          <cell r="J7644" t="str">
            <v xml:space="preserve"> </v>
          </cell>
          <cell r="K7644">
            <v>167</v>
          </cell>
          <cell r="L7644">
            <v>2.7080000000000003E-2</v>
          </cell>
          <cell r="M7644">
            <v>-19</v>
          </cell>
          <cell r="N7644">
            <v>15</v>
          </cell>
          <cell r="O7644">
            <v>1</v>
          </cell>
          <cell r="P7644">
            <v>33.447000000000003</v>
          </cell>
          <cell r="Q7644">
            <v>0</v>
          </cell>
          <cell r="R7644">
            <v>33.447000000000003</v>
          </cell>
        </row>
        <row r="7645">
          <cell r="A7645" t="str">
            <v xml:space="preserve">ТЭЦ-КМР </v>
          </cell>
          <cell r="B7645" t="str">
            <v xml:space="preserve">Сормовская 116/17 </v>
          </cell>
          <cell r="C7645" t="str">
            <v xml:space="preserve">Прочие </v>
          </cell>
          <cell r="D7645">
            <v>263.39</v>
          </cell>
          <cell r="E7645">
            <v>0</v>
          </cell>
          <cell r="F7645">
            <v>921.87</v>
          </cell>
          <cell r="G7645">
            <v>0.43</v>
          </cell>
          <cell r="H7645">
            <v>1.19</v>
          </cell>
          <cell r="I7645">
            <v>4.5999999999999996</v>
          </cell>
          <cell r="J7645" t="str">
            <v xml:space="preserve"> </v>
          </cell>
          <cell r="K7645">
            <v>167</v>
          </cell>
          <cell r="L7645">
            <v>1.8387999999999998E-2</v>
          </cell>
          <cell r="M7645">
            <v>-19</v>
          </cell>
          <cell r="N7645">
            <v>18</v>
          </cell>
          <cell r="O7645">
            <v>1</v>
          </cell>
          <cell r="P7645">
            <v>26.846</v>
          </cell>
          <cell r="Q7645">
            <v>0</v>
          </cell>
          <cell r="R7645">
            <v>26.846</v>
          </cell>
        </row>
        <row r="7646">
          <cell r="A7646" t="str">
            <v xml:space="preserve">ТЭЦ-КМР </v>
          </cell>
          <cell r="B7646" t="str">
            <v xml:space="preserve">Сормовская 116а магазин </v>
          </cell>
          <cell r="C7646" t="str">
            <v xml:space="preserve">Прочие </v>
          </cell>
          <cell r="D7646">
            <v>46.51</v>
          </cell>
          <cell r="E7646">
            <v>360</v>
          </cell>
          <cell r="F7646">
            <v>209.29</v>
          </cell>
          <cell r="G7646">
            <v>0.38</v>
          </cell>
          <cell r="H7646">
            <v>1.19</v>
          </cell>
          <cell r="I7646">
            <v>4.5999999999999996</v>
          </cell>
          <cell r="J7646" t="str">
            <v xml:space="preserve"> </v>
          </cell>
          <cell r="K7646">
            <v>167</v>
          </cell>
          <cell r="L7646">
            <v>3.3900000000000002E-3</v>
          </cell>
          <cell r="M7646">
            <v>-19</v>
          </cell>
          <cell r="N7646">
            <v>15</v>
          </cell>
          <cell r="O7646">
            <v>1</v>
          </cell>
          <cell r="P7646">
            <v>4.1879999999999997</v>
          </cell>
          <cell r="Q7646">
            <v>0</v>
          </cell>
          <cell r="R7646">
            <v>4.1879999999999997</v>
          </cell>
        </row>
        <row r="7647">
          <cell r="A7647" t="str">
            <v xml:space="preserve">ТЭЦ-КМР </v>
          </cell>
          <cell r="B7647" t="str">
            <v xml:space="preserve">1я Заречная 13/1 жил.дом </v>
          </cell>
          <cell r="C7647" t="str">
            <v xml:space="preserve">ИТП Население </v>
          </cell>
          <cell r="D7647">
            <v>12284.9</v>
          </cell>
          <cell r="E7647">
            <v>44685</v>
          </cell>
          <cell r="F7647">
            <v>44684.9</v>
          </cell>
          <cell r="G7647">
            <v>0.34</v>
          </cell>
          <cell r="H7647">
            <v>1.19</v>
          </cell>
          <cell r="I7647">
            <v>4.5999999999999996</v>
          </cell>
          <cell r="J7647" t="str">
            <v xml:space="preserve">10 </v>
          </cell>
          <cell r="K7647">
            <v>167</v>
          </cell>
          <cell r="L7647">
            <v>0.7047500000000001</v>
          </cell>
          <cell r="M7647">
            <v>-19</v>
          </cell>
          <cell r="N7647">
            <v>18</v>
          </cell>
          <cell r="O7647">
            <v>1</v>
          </cell>
          <cell r="P7647">
            <v>1028.921</v>
          </cell>
          <cell r="Q7647">
            <v>1222.386</v>
          </cell>
          <cell r="R7647">
            <v>1222.386</v>
          </cell>
        </row>
        <row r="7648">
          <cell r="A7648" t="str">
            <v xml:space="preserve">ТЭЦ-КМР </v>
          </cell>
          <cell r="B7648" t="str">
            <v xml:space="preserve">Уральская 152/1 магазин </v>
          </cell>
          <cell r="C7648" t="str">
            <v xml:space="preserve">Прочие </v>
          </cell>
          <cell r="D7648">
            <v>126.07</v>
          </cell>
          <cell r="E7648">
            <v>693</v>
          </cell>
          <cell r="F7648">
            <v>617.37</v>
          </cell>
          <cell r="G7648">
            <v>0.38</v>
          </cell>
          <cell r="H7648">
            <v>1.19</v>
          </cell>
          <cell r="I7648">
            <v>4.5999999999999996</v>
          </cell>
          <cell r="J7648" t="str">
            <v xml:space="preserve"> </v>
          </cell>
          <cell r="K7648">
            <v>167</v>
          </cell>
          <cell r="L7648">
            <v>0.01</v>
          </cell>
          <cell r="M7648">
            <v>-19</v>
          </cell>
          <cell r="N7648">
            <v>15</v>
          </cell>
          <cell r="O7648">
            <v>1</v>
          </cell>
          <cell r="P7648">
            <v>12.351000000000001</v>
          </cell>
          <cell r="Q7648">
            <v>0</v>
          </cell>
          <cell r="R7648">
            <v>12.351000000000001</v>
          </cell>
        </row>
        <row r="7649">
          <cell r="A7649" t="str">
            <v xml:space="preserve">ТЭЦ-КМР </v>
          </cell>
          <cell r="B7649" t="str">
            <v xml:space="preserve">Тюляева 29 комп.клуб </v>
          </cell>
          <cell r="C7649" t="str">
            <v xml:space="preserve">Прочие </v>
          </cell>
          <cell r="D7649">
            <v>71.989999999999995</v>
          </cell>
          <cell r="E7649">
            <v>0</v>
          </cell>
          <cell r="F7649">
            <v>323.95</v>
          </cell>
          <cell r="G7649">
            <v>0.37</v>
          </cell>
          <cell r="H7649">
            <v>1.194</v>
          </cell>
          <cell r="I7649">
            <v>4.5999999999999996</v>
          </cell>
          <cell r="J7649" t="str">
            <v xml:space="preserve"> </v>
          </cell>
          <cell r="K7649">
            <v>167</v>
          </cell>
          <cell r="L7649">
            <v>5.5600000000000007E-3</v>
          </cell>
          <cell r="M7649">
            <v>-19</v>
          </cell>
          <cell r="N7649">
            <v>18</v>
          </cell>
          <cell r="O7649">
            <v>1</v>
          </cell>
          <cell r="P7649">
            <v>8.1170000000000009</v>
          </cell>
          <cell r="Q7649">
            <v>0</v>
          </cell>
          <cell r="R7649">
            <v>8.1170000000000009</v>
          </cell>
        </row>
        <row r="7650">
          <cell r="A7650" t="str">
            <v xml:space="preserve">ТЭЦ-КМР </v>
          </cell>
          <cell r="B7650" t="str">
            <v xml:space="preserve">Трамвайная 21 АБЗ </v>
          </cell>
          <cell r="C7650" t="str">
            <v xml:space="preserve">Прочие </v>
          </cell>
          <cell r="D7650">
            <v>245.1</v>
          </cell>
          <cell r="E7650">
            <v>1145</v>
          </cell>
          <cell r="F7650">
            <v>1200.28</v>
          </cell>
          <cell r="G7650">
            <v>0.43</v>
          </cell>
          <cell r="H7650">
            <v>1.19</v>
          </cell>
          <cell r="I7650">
            <v>4.5999999999999996</v>
          </cell>
          <cell r="J7650" t="str">
            <v xml:space="preserve"> </v>
          </cell>
          <cell r="K7650">
            <v>167</v>
          </cell>
          <cell r="L7650">
            <v>2.1999999999999999E-2</v>
          </cell>
          <cell r="M7650">
            <v>-19</v>
          </cell>
          <cell r="N7650">
            <v>15</v>
          </cell>
          <cell r="O7650">
            <v>1</v>
          </cell>
          <cell r="P7650">
            <v>27.173999999999999</v>
          </cell>
          <cell r="Q7650">
            <v>0</v>
          </cell>
          <cell r="R7650">
            <v>27.173999999999999</v>
          </cell>
        </row>
        <row r="7651">
          <cell r="A7651" t="str">
            <v xml:space="preserve">ТЭЦ-КМР </v>
          </cell>
          <cell r="B7651" t="str">
            <v xml:space="preserve">Трамвайная 21 магазин </v>
          </cell>
          <cell r="C7651" t="str">
            <v xml:space="preserve">Прочие </v>
          </cell>
          <cell r="D7651">
            <v>439.02</v>
          </cell>
          <cell r="E7651">
            <v>270</v>
          </cell>
          <cell r="F7651">
            <v>1975.58</v>
          </cell>
          <cell r="G7651">
            <v>0.38</v>
          </cell>
          <cell r="H7651">
            <v>1.19</v>
          </cell>
          <cell r="I7651">
            <v>4.5999999999999996</v>
          </cell>
          <cell r="J7651" t="str">
            <v xml:space="preserve"> </v>
          </cell>
          <cell r="K7651">
            <v>167</v>
          </cell>
          <cell r="L7651">
            <v>3.2000000000000001E-2</v>
          </cell>
          <cell r="M7651">
            <v>-19</v>
          </cell>
          <cell r="N7651">
            <v>15</v>
          </cell>
          <cell r="O7651">
            <v>1</v>
          </cell>
          <cell r="P7651">
            <v>39.524000000000001</v>
          </cell>
          <cell r="Q7651">
            <v>0</v>
          </cell>
          <cell r="R7651">
            <v>39.524000000000001</v>
          </cell>
        </row>
        <row r="7652">
          <cell r="A7652" t="str">
            <v xml:space="preserve">ТЭЦ-КМР </v>
          </cell>
          <cell r="B7652" t="str">
            <v xml:space="preserve">Трамвайная 21 произ пом. </v>
          </cell>
          <cell r="C7652" t="str">
            <v xml:space="preserve">Прочие </v>
          </cell>
          <cell r="D7652">
            <v>425.41</v>
          </cell>
          <cell r="E7652">
            <v>2115</v>
          </cell>
          <cell r="F7652">
            <v>1970.64</v>
          </cell>
          <cell r="G7652">
            <v>0.5</v>
          </cell>
          <cell r="H7652">
            <v>1.19</v>
          </cell>
          <cell r="I7652">
            <v>4.5999999999999996</v>
          </cell>
          <cell r="J7652" t="str">
            <v xml:space="preserve"> </v>
          </cell>
          <cell r="K7652">
            <v>167</v>
          </cell>
          <cell r="L7652">
            <v>4.2000000000000003E-2</v>
          </cell>
          <cell r="M7652">
            <v>-19</v>
          </cell>
          <cell r="N7652">
            <v>15</v>
          </cell>
          <cell r="O7652">
            <v>1</v>
          </cell>
          <cell r="P7652">
            <v>51.877000000000002</v>
          </cell>
          <cell r="Q7652">
            <v>0</v>
          </cell>
          <cell r="R7652">
            <v>51.877000000000002</v>
          </cell>
        </row>
        <row r="7653">
          <cell r="A7653" t="str">
            <v xml:space="preserve">ТЭЦ-КМР </v>
          </cell>
          <cell r="B7653" t="str">
            <v xml:space="preserve">УРАЛЬСКАЯ 121 Жилье УЦ УГПС </v>
          </cell>
          <cell r="C7653" t="str">
            <v xml:space="preserve">Население </v>
          </cell>
          <cell r="D7653">
            <v>313.3</v>
          </cell>
          <cell r="E7653">
            <v>1410</v>
          </cell>
          <cell r="F7653">
            <v>1409.81</v>
          </cell>
          <cell r="G7653">
            <v>0.57999999999999996</v>
          </cell>
          <cell r="H7653">
            <v>1.19</v>
          </cell>
          <cell r="I7653">
            <v>4.5999999999999996</v>
          </cell>
          <cell r="J7653" t="str">
            <v xml:space="preserve">5 </v>
          </cell>
          <cell r="K7653">
            <v>167</v>
          </cell>
          <cell r="L7653">
            <v>3.7930000000000005E-2</v>
          </cell>
          <cell r="M7653">
            <v>-19</v>
          </cell>
          <cell r="N7653">
            <v>18</v>
          </cell>
          <cell r="O7653">
            <v>1</v>
          </cell>
          <cell r="P7653">
            <v>55.378</v>
          </cell>
          <cell r="Q7653">
            <v>31.172999999999998</v>
          </cell>
          <cell r="R7653">
            <v>31.172999999999998</v>
          </cell>
        </row>
        <row r="7654">
          <cell r="A7654" t="str">
            <v xml:space="preserve">ТЭЦ-КМР </v>
          </cell>
          <cell r="B7654" t="str">
            <v xml:space="preserve">УРАЛЬСКАЯ 121 пож.депо </v>
          </cell>
          <cell r="C7654" t="str">
            <v xml:space="preserve">Бюджет </v>
          </cell>
          <cell r="D7654">
            <v>5204.51</v>
          </cell>
          <cell r="E7654">
            <v>0</v>
          </cell>
          <cell r="F7654">
            <v>24758.59</v>
          </cell>
          <cell r="G7654">
            <v>0.38</v>
          </cell>
          <cell r="H7654">
            <v>1.19</v>
          </cell>
          <cell r="I7654">
            <v>4.5999999999999996</v>
          </cell>
          <cell r="J7654" t="str">
            <v xml:space="preserve"> </v>
          </cell>
          <cell r="K7654">
            <v>167</v>
          </cell>
          <cell r="L7654">
            <v>0.41283000000000003</v>
          </cell>
          <cell r="M7654">
            <v>-19</v>
          </cell>
          <cell r="N7654">
            <v>16</v>
          </cell>
          <cell r="O7654">
            <v>1</v>
          </cell>
          <cell r="P7654">
            <v>542.61500000000001</v>
          </cell>
          <cell r="Q7654">
            <v>0</v>
          </cell>
          <cell r="R7654">
            <v>542.61500000000001</v>
          </cell>
        </row>
        <row r="7655">
          <cell r="A7655" t="str">
            <v xml:space="preserve">ТЭЦ-КМР </v>
          </cell>
          <cell r="B7655" t="str">
            <v xml:space="preserve">УРАЛЬСКАЯ 121 столовая.УЦ.УГПС </v>
          </cell>
          <cell r="C7655" t="str">
            <v xml:space="preserve">Бюджет </v>
          </cell>
          <cell r="D7655">
            <v>559.11</v>
          </cell>
          <cell r="E7655">
            <v>0</v>
          </cell>
          <cell r="F7655">
            <v>2515.98</v>
          </cell>
          <cell r="G7655">
            <v>0.35</v>
          </cell>
          <cell r="H7655">
            <v>1.19</v>
          </cell>
          <cell r="I7655">
            <v>4.5999999999999996</v>
          </cell>
          <cell r="J7655" t="str">
            <v xml:space="preserve"> </v>
          </cell>
          <cell r="K7655">
            <v>167</v>
          </cell>
          <cell r="L7655">
            <v>3.8640000000000001E-2</v>
          </cell>
          <cell r="M7655">
            <v>-19</v>
          </cell>
          <cell r="N7655">
            <v>16</v>
          </cell>
          <cell r="O7655">
            <v>1</v>
          </cell>
          <cell r="P7655">
            <v>50.786000000000001</v>
          </cell>
          <cell r="Q7655">
            <v>0</v>
          </cell>
          <cell r="R7655">
            <v>50.786000000000001</v>
          </cell>
        </row>
        <row r="7656">
          <cell r="A7656" t="str">
            <v xml:space="preserve">ТЭЦ-КМР </v>
          </cell>
          <cell r="B7656" t="str">
            <v xml:space="preserve">Уральская 152 неж.помещ. </v>
          </cell>
          <cell r="C7656" t="str">
            <v xml:space="preserve">Прочие </v>
          </cell>
          <cell r="D7656">
            <v>51.9</v>
          </cell>
          <cell r="E7656">
            <v>177</v>
          </cell>
          <cell r="F7656">
            <v>196.7</v>
          </cell>
          <cell r="G7656">
            <v>0.43</v>
          </cell>
          <cell r="H7656">
            <v>1.19</v>
          </cell>
          <cell r="I7656">
            <v>4.5999999999999996</v>
          </cell>
          <cell r="J7656" t="str">
            <v xml:space="preserve"> </v>
          </cell>
          <cell r="K7656">
            <v>167</v>
          </cell>
          <cell r="L7656">
            <v>3.9229999999999994E-3</v>
          </cell>
          <cell r="M7656">
            <v>-19</v>
          </cell>
          <cell r="N7656">
            <v>18</v>
          </cell>
          <cell r="O7656">
            <v>1</v>
          </cell>
          <cell r="P7656">
            <v>5.726</v>
          </cell>
          <cell r="Q7656">
            <v>0</v>
          </cell>
          <cell r="R7656">
            <v>5.726</v>
          </cell>
        </row>
        <row r="7657">
          <cell r="A7657" t="str">
            <v xml:space="preserve">ТЭЦ-КМР </v>
          </cell>
          <cell r="B7657" t="str">
            <v xml:space="preserve">Уральская 148а м-н 26 </v>
          </cell>
          <cell r="C7657" t="str">
            <v xml:space="preserve">Прочие </v>
          </cell>
          <cell r="D7657">
            <v>242.15</v>
          </cell>
          <cell r="E7657">
            <v>0</v>
          </cell>
          <cell r="F7657">
            <v>1024.9000000000001</v>
          </cell>
          <cell r="G7657">
            <v>0.38</v>
          </cell>
          <cell r="H7657">
            <v>1.19</v>
          </cell>
          <cell r="I7657">
            <v>4.5999999999999996</v>
          </cell>
          <cell r="J7657" t="str">
            <v xml:space="preserve"> </v>
          </cell>
          <cell r="K7657">
            <v>167</v>
          </cell>
          <cell r="L7657">
            <v>1.8065999999999999E-2</v>
          </cell>
          <cell r="M7657">
            <v>-19</v>
          </cell>
          <cell r="N7657">
            <v>18</v>
          </cell>
          <cell r="O7657">
            <v>1</v>
          </cell>
          <cell r="P7657">
            <v>26.376000000000001</v>
          </cell>
          <cell r="Q7657">
            <v>0</v>
          </cell>
          <cell r="R7657">
            <v>26.376000000000001</v>
          </cell>
        </row>
        <row r="7658">
          <cell r="A7658" t="str">
            <v xml:space="preserve">ТЭЦ-КМР </v>
          </cell>
          <cell r="B7658" t="str">
            <v xml:space="preserve">Тюляева 15 маг.3 (цо) </v>
          </cell>
          <cell r="C7658" t="str">
            <v xml:space="preserve">Прочие </v>
          </cell>
          <cell r="D7658">
            <v>960.5</v>
          </cell>
          <cell r="E7658">
            <v>3623</v>
          </cell>
          <cell r="F7658">
            <v>4248.16</v>
          </cell>
          <cell r="G7658">
            <v>0.37</v>
          </cell>
          <cell r="H7658">
            <v>1.194</v>
          </cell>
          <cell r="I7658">
            <v>4.5999999999999996</v>
          </cell>
          <cell r="J7658" t="str">
            <v xml:space="preserve"> </v>
          </cell>
          <cell r="K7658">
            <v>167</v>
          </cell>
          <cell r="L7658">
            <v>6.7000000000000004E-2</v>
          </cell>
          <cell r="M7658">
            <v>-19</v>
          </cell>
          <cell r="N7658">
            <v>15</v>
          </cell>
          <cell r="O7658">
            <v>1</v>
          </cell>
          <cell r="P7658">
            <v>82.754999999999995</v>
          </cell>
          <cell r="Q7658">
            <v>0</v>
          </cell>
          <cell r="R7658">
            <v>82.754999999999995</v>
          </cell>
        </row>
        <row r="7659">
          <cell r="A7659" t="str">
            <v xml:space="preserve">ТЭЦ-КМР </v>
          </cell>
          <cell r="B7659" t="str">
            <v xml:space="preserve">Сормовская 116/2 неж.пом. </v>
          </cell>
          <cell r="C7659" t="str">
            <v xml:space="preserve">Прочие </v>
          </cell>
          <cell r="D7659">
            <v>171</v>
          </cell>
          <cell r="E7659">
            <v>0</v>
          </cell>
          <cell r="F7659">
            <v>598.5</v>
          </cell>
          <cell r="G7659">
            <v>0.43</v>
          </cell>
          <cell r="H7659">
            <v>1.19</v>
          </cell>
          <cell r="I7659">
            <v>4.5999999999999996</v>
          </cell>
          <cell r="J7659" t="str">
            <v xml:space="preserve"> </v>
          </cell>
          <cell r="K7659">
            <v>167</v>
          </cell>
          <cell r="L7659">
            <v>1.0970000000000001E-2</v>
          </cell>
          <cell r="M7659">
            <v>-19</v>
          </cell>
          <cell r="N7659">
            <v>15</v>
          </cell>
          <cell r="O7659">
            <v>1</v>
          </cell>
          <cell r="P7659">
            <v>13.551</v>
          </cell>
          <cell r="Q7659">
            <v>0</v>
          </cell>
          <cell r="R7659">
            <v>13.551</v>
          </cell>
        </row>
        <row r="7660">
          <cell r="A7660" t="str">
            <v xml:space="preserve">ТЭЦ-КМР </v>
          </cell>
          <cell r="B7660" t="str">
            <v xml:space="preserve">Уральская 158/4 мастер.быт.тех </v>
          </cell>
          <cell r="C7660" t="str">
            <v xml:space="preserve">Прочие </v>
          </cell>
          <cell r="D7660">
            <v>152.30000000000001</v>
          </cell>
          <cell r="E7660">
            <v>327</v>
          </cell>
          <cell r="F7660">
            <v>724.88</v>
          </cell>
          <cell r="G7660">
            <v>0.60000000000000009</v>
          </cell>
          <cell r="H7660">
            <v>1.19</v>
          </cell>
          <cell r="I7660">
            <v>4.5999999999999996</v>
          </cell>
          <cell r="J7660" t="str">
            <v xml:space="preserve"> </v>
          </cell>
          <cell r="K7660">
            <v>167</v>
          </cell>
          <cell r="L7660">
            <v>2.0174999999999998E-2</v>
          </cell>
          <cell r="M7660">
            <v>-19</v>
          </cell>
          <cell r="N7660">
            <v>18</v>
          </cell>
          <cell r="O7660">
            <v>1</v>
          </cell>
          <cell r="P7660">
            <v>29.456</v>
          </cell>
          <cell r="Q7660">
            <v>0</v>
          </cell>
          <cell r="R7660">
            <v>29.456</v>
          </cell>
        </row>
        <row r="7661">
          <cell r="A7661" t="str">
            <v xml:space="preserve">ТЭЦ-КМР </v>
          </cell>
          <cell r="B7661" t="str">
            <v xml:space="preserve">30 И Дивизии 1 гимназия 82 </v>
          </cell>
          <cell r="C7661" t="str">
            <v xml:space="preserve">Бюджет </v>
          </cell>
          <cell r="D7661">
            <v>9761.58</v>
          </cell>
          <cell r="E7661">
            <v>31146</v>
          </cell>
          <cell r="F7661">
            <v>43927.12</v>
          </cell>
          <cell r="G7661">
            <v>0.24</v>
          </cell>
          <cell r="H7661">
            <v>1.194</v>
          </cell>
          <cell r="I7661">
            <v>4.5999999999999996</v>
          </cell>
          <cell r="J7661" t="str">
            <v xml:space="preserve"> </v>
          </cell>
          <cell r="K7661">
            <v>167</v>
          </cell>
          <cell r="L7661">
            <v>0.46260000000000001</v>
          </cell>
          <cell r="M7661">
            <v>-19</v>
          </cell>
          <cell r="N7661">
            <v>16</v>
          </cell>
          <cell r="O7661">
            <v>1</v>
          </cell>
          <cell r="P7661">
            <v>608.03</v>
          </cell>
          <cell r="Q7661">
            <v>0</v>
          </cell>
          <cell r="R7661">
            <v>608.03</v>
          </cell>
        </row>
        <row r="7662">
          <cell r="A7662" t="str">
            <v xml:space="preserve">ТЭЦ-КМР </v>
          </cell>
          <cell r="B7662" t="str">
            <v xml:space="preserve">Сормовская 116а магазин </v>
          </cell>
          <cell r="C7662" t="str">
            <v xml:space="preserve">Прочие </v>
          </cell>
          <cell r="D7662">
            <v>158.46</v>
          </cell>
          <cell r="E7662">
            <v>4735</v>
          </cell>
          <cell r="F7662">
            <v>713.06</v>
          </cell>
          <cell r="G7662">
            <v>0.38</v>
          </cell>
          <cell r="H7662">
            <v>1.19</v>
          </cell>
          <cell r="I7662">
            <v>4.5999999999999996</v>
          </cell>
          <cell r="J7662" t="str">
            <v xml:space="preserve"> </v>
          </cell>
          <cell r="K7662">
            <v>167</v>
          </cell>
          <cell r="L7662">
            <v>1.1550000000000001E-2</v>
          </cell>
          <cell r="M7662">
            <v>-19</v>
          </cell>
          <cell r="N7662">
            <v>15</v>
          </cell>
          <cell r="O7662">
            <v>1</v>
          </cell>
          <cell r="P7662">
            <v>14.266</v>
          </cell>
          <cell r="Q7662">
            <v>0</v>
          </cell>
          <cell r="R7662">
            <v>14.266</v>
          </cell>
        </row>
        <row r="7663">
          <cell r="A7663" t="str">
            <v xml:space="preserve">ТЭЦ-КМР </v>
          </cell>
          <cell r="B7663" t="str">
            <v xml:space="preserve">Уральская 156 неж.пом. </v>
          </cell>
          <cell r="C7663" t="str">
            <v xml:space="preserve">Прочие </v>
          </cell>
          <cell r="D7663">
            <v>521.33000000000004</v>
          </cell>
          <cell r="E7663">
            <v>3805</v>
          </cell>
          <cell r="F7663">
            <v>2346</v>
          </cell>
          <cell r="G7663">
            <v>0.38</v>
          </cell>
          <cell r="H7663">
            <v>1.19</v>
          </cell>
          <cell r="I7663">
            <v>4.5999999999999996</v>
          </cell>
          <cell r="J7663" t="str">
            <v xml:space="preserve"> </v>
          </cell>
          <cell r="K7663">
            <v>167</v>
          </cell>
          <cell r="L7663">
            <v>3.7999999999999999E-2</v>
          </cell>
          <cell r="M7663">
            <v>-19</v>
          </cell>
          <cell r="N7663">
            <v>15</v>
          </cell>
          <cell r="O7663">
            <v>1</v>
          </cell>
          <cell r="P7663">
            <v>46.936</v>
          </cell>
          <cell r="Q7663">
            <v>0</v>
          </cell>
          <cell r="R7663">
            <v>46.936</v>
          </cell>
        </row>
        <row r="7664">
          <cell r="A7664" t="str">
            <v xml:space="preserve">ТЭЦ-КМР </v>
          </cell>
          <cell r="B7664" t="str">
            <v xml:space="preserve">Уральская 196 маг.72 </v>
          </cell>
          <cell r="C7664" t="str">
            <v xml:space="preserve">Прочие </v>
          </cell>
          <cell r="D7664">
            <v>326</v>
          </cell>
          <cell r="E7664">
            <v>0</v>
          </cell>
          <cell r="F7664">
            <v>1305.77</v>
          </cell>
          <cell r="G7664">
            <v>0.37</v>
          </cell>
          <cell r="H7664">
            <v>1.19</v>
          </cell>
          <cell r="I7664">
            <v>4.5999999999999996</v>
          </cell>
          <cell r="J7664" t="str">
            <v xml:space="preserve"> </v>
          </cell>
          <cell r="K7664">
            <v>167</v>
          </cell>
          <cell r="L7664">
            <v>2.0593999999999998E-2</v>
          </cell>
          <cell r="M7664">
            <v>-19</v>
          </cell>
          <cell r="N7664">
            <v>15</v>
          </cell>
          <cell r="O7664">
            <v>1</v>
          </cell>
          <cell r="P7664">
            <v>25.436</v>
          </cell>
          <cell r="Q7664">
            <v>0</v>
          </cell>
          <cell r="R7664">
            <v>25.436</v>
          </cell>
        </row>
        <row r="7665">
          <cell r="A7665" t="str">
            <v xml:space="preserve">ТЭЦ-КМР </v>
          </cell>
          <cell r="B7665" t="str">
            <v xml:space="preserve">Сормовская 195 120-кв.жилой дом </v>
          </cell>
          <cell r="C7665" t="str">
            <v xml:space="preserve">Население </v>
          </cell>
          <cell r="D7665">
            <v>5533.6</v>
          </cell>
          <cell r="E7665">
            <v>22440</v>
          </cell>
          <cell r="F7665">
            <v>26026.05</v>
          </cell>
          <cell r="G7665">
            <v>0.37</v>
          </cell>
          <cell r="H7665">
            <v>1.194</v>
          </cell>
          <cell r="I7665">
            <v>4.5999999999999996</v>
          </cell>
          <cell r="J7665" t="str">
            <v xml:space="preserve">10 </v>
          </cell>
          <cell r="K7665">
            <v>167</v>
          </cell>
          <cell r="L7665">
            <v>0.46243000000000006</v>
          </cell>
          <cell r="M7665">
            <v>-19</v>
          </cell>
          <cell r="N7665">
            <v>18</v>
          </cell>
          <cell r="O7665">
            <v>1</v>
          </cell>
          <cell r="P7665">
            <v>675.13699999999994</v>
          </cell>
          <cell r="Q7665">
            <v>550.61199999999997</v>
          </cell>
          <cell r="R7665">
            <v>550.61199999999997</v>
          </cell>
        </row>
        <row r="7666">
          <cell r="A7666" t="str">
            <v xml:space="preserve">ТЭЦ-КМР </v>
          </cell>
          <cell r="B7666" t="str">
            <v xml:space="preserve">30 И Дивизии 2/1 маг.55 </v>
          </cell>
          <cell r="C7666" t="str">
            <v xml:space="preserve">Прочие </v>
          </cell>
          <cell r="D7666">
            <v>866.8</v>
          </cell>
          <cell r="E7666">
            <v>520</v>
          </cell>
          <cell r="F7666">
            <v>4004.05</v>
          </cell>
          <cell r="G7666">
            <v>0.38</v>
          </cell>
          <cell r="H7666">
            <v>1.194</v>
          </cell>
          <cell r="I7666">
            <v>4.5999999999999996</v>
          </cell>
          <cell r="J7666" t="str">
            <v xml:space="preserve"> </v>
          </cell>
          <cell r="K7666">
            <v>167</v>
          </cell>
          <cell r="L7666">
            <v>1.7400000000000002E-2</v>
          </cell>
          <cell r="M7666">
            <v>-19</v>
          </cell>
          <cell r="N7666">
            <v>15</v>
          </cell>
          <cell r="O7666">
            <v>1</v>
          </cell>
          <cell r="P7666">
            <v>21.492000000000001</v>
          </cell>
          <cell r="Q7666">
            <v>0</v>
          </cell>
          <cell r="R7666">
            <v>21.492000000000001</v>
          </cell>
        </row>
        <row r="7667">
          <cell r="A7667" t="str">
            <v xml:space="preserve">ТЭЦ-КМР </v>
          </cell>
          <cell r="B7667" t="str">
            <v xml:space="preserve">Симферопольская 34/А Киоск </v>
          </cell>
          <cell r="C7667" t="str">
            <v xml:space="preserve">Прочие </v>
          </cell>
          <cell r="D7667">
            <v>146.28</v>
          </cell>
          <cell r="E7667">
            <v>347</v>
          </cell>
          <cell r="F7667">
            <v>658.27</v>
          </cell>
          <cell r="G7667">
            <v>0.43</v>
          </cell>
          <cell r="H7667">
            <v>1.19</v>
          </cell>
          <cell r="I7667">
            <v>4.5999999999999996</v>
          </cell>
          <cell r="J7667" t="str">
            <v xml:space="preserve"> </v>
          </cell>
          <cell r="K7667">
            <v>167</v>
          </cell>
          <cell r="L7667">
            <v>1.3130000000000001E-2</v>
          </cell>
          <cell r="M7667">
            <v>-19</v>
          </cell>
          <cell r="N7667">
            <v>18</v>
          </cell>
          <cell r="O7667">
            <v>1</v>
          </cell>
          <cell r="P7667">
            <v>19.169</v>
          </cell>
          <cell r="Q7667">
            <v>0</v>
          </cell>
          <cell r="R7667">
            <v>19.169</v>
          </cell>
        </row>
        <row r="7668">
          <cell r="A7668" t="str">
            <v xml:space="preserve">ТЭЦ-КМР </v>
          </cell>
          <cell r="B7668" t="str">
            <v xml:space="preserve">Новороссийская 61 Адм зд </v>
          </cell>
          <cell r="C7668" t="str">
            <v xml:space="preserve">Бюджет </v>
          </cell>
          <cell r="D7668">
            <v>333.9</v>
          </cell>
          <cell r="E7668">
            <v>2139</v>
          </cell>
          <cell r="F7668">
            <v>2123.44</v>
          </cell>
          <cell r="G7668">
            <v>0.43</v>
          </cell>
          <cell r="H7668">
            <v>1.19</v>
          </cell>
          <cell r="I7668">
            <v>4.5999999999999996</v>
          </cell>
          <cell r="J7668" t="str">
            <v xml:space="preserve"> </v>
          </cell>
          <cell r="K7668">
            <v>167</v>
          </cell>
          <cell r="L7668">
            <v>4.2354999999999997E-2</v>
          </cell>
          <cell r="M7668">
            <v>-19</v>
          </cell>
          <cell r="N7668">
            <v>18</v>
          </cell>
          <cell r="O7668">
            <v>1</v>
          </cell>
          <cell r="P7668">
            <v>61.837000000000003</v>
          </cell>
          <cell r="Q7668">
            <v>0</v>
          </cell>
          <cell r="R7668">
            <v>61.837000000000003</v>
          </cell>
        </row>
        <row r="7669">
          <cell r="A7669" t="str">
            <v xml:space="preserve">ТЭЦ-КМР </v>
          </cell>
          <cell r="B7669" t="str">
            <v xml:space="preserve">Новороссийская 61 КПП литС </v>
          </cell>
          <cell r="C7669" t="str">
            <v xml:space="preserve">Бюджет </v>
          </cell>
          <cell r="D7669">
            <v>25.8</v>
          </cell>
          <cell r="E7669">
            <v>65</v>
          </cell>
          <cell r="F7669">
            <v>64.37</v>
          </cell>
          <cell r="G7669">
            <v>0.43</v>
          </cell>
          <cell r="H7669">
            <v>1.19</v>
          </cell>
          <cell r="I7669">
            <v>4.5999999999999996</v>
          </cell>
          <cell r="J7669" t="str">
            <v xml:space="preserve"> </v>
          </cell>
          <cell r="K7669">
            <v>167</v>
          </cell>
          <cell r="L7669">
            <v>1.284E-3</v>
          </cell>
          <cell r="M7669">
            <v>-19</v>
          </cell>
          <cell r="N7669">
            <v>18</v>
          </cell>
          <cell r="O7669">
            <v>1</v>
          </cell>
          <cell r="P7669">
            <v>1.8740000000000001</v>
          </cell>
          <cell r="Q7669">
            <v>0</v>
          </cell>
          <cell r="R7669">
            <v>1.8740000000000001</v>
          </cell>
        </row>
        <row r="7670">
          <cell r="A7670" t="str">
            <v xml:space="preserve">ТЭЦ-КМР </v>
          </cell>
          <cell r="B7670" t="str">
            <v xml:space="preserve">Новороссийская 61 Мастер литБ </v>
          </cell>
          <cell r="C7670" t="str">
            <v xml:space="preserve">Бюджет </v>
          </cell>
          <cell r="D7670">
            <v>177.7</v>
          </cell>
          <cell r="E7670">
            <v>672</v>
          </cell>
          <cell r="F7670">
            <v>667.95</v>
          </cell>
          <cell r="G7670">
            <v>0.5</v>
          </cell>
          <cell r="H7670">
            <v>1.19</v>
          </cell>
          <cell r="I7670">
            <v>4.5999999999999996</v>
          </cell>
          <cell r="J7670" t="str">
            <v xml:space="preserve"> </v>
          </cell>
          <cell r="K7670">
            <v>167</v>
          </cell>
          <cell r="L7670">
            <v>1.5491999999999999E-2</v>
          </cell>
          <cell r="M7670">
            <v>-19</v>
          </cell>
          <cell r="N7670">
            <v>18</v>
          </cell>
          <cell r="O7670">
            <v>1</v>
          </cell>
          <cell r="P7670">
            <v>22.617999999999999</v>
          </cell>
          <cell r="Q7670">
            <v>0</v>
          </cell>
          <cell r="R7670">
            <v>22.617999999999999</v>
          </cell>
        </row>
        <row r="7671">
          <cell r="A7671" t="str">
            <v xml:space="preserve">ТЭЦ-КМР </v>
          </cell>
          <cell r="B7671" t="str">
            <v xml:space="preserve">Новороссийская 61 Мастер литБ1 </v>
          </cell>
          <cell r="C7671" t="str">
            <v xml:space="preserve">Бюджет </v>
          </cell>
          <cell r="D7671">
            <v>243.2</v>
          </cell>
          <cell r="E7671">
            <v>1132</v>
          </cell>
          <cell r="F7671">
            <v>1123.6400000000001</v>
          </cell>
          <cell r="G7671">
            <v>0.5</v>
          </cell>
          <cell r="H7671">
            <v>1.19</v>
          </cell>
          <cell r="I7671">
            <v>4.5999999999999996</v>
          </cell>
          <cell r="J7671" t="str">
            <v xml:space="preserve"> </v>
          </cell>
          <cell r="K7671">
            <v>167</v>
          </cell>
          <cell r="L7671">
            <v>2.6060999999999997E-2</v>
          </cell>
          <cell r="M7671">
            <v>-19</v>
          </cell>
          <cell r="N7671">
            <v>18</v>
          </cell>
          <cell r="O7671">
            <v>1</v>
          </cell>
          <cell r="P7671">
            <v>38.048999999999999</v>
          </cell>
          <cell r="Q7671">
            <v>0</v>
          </cell>
          <cell r="R7671">
            <v>38.048999999999999</v>
          </cell>
        </row>
        <row r="7672">
          <cell r="A7672" t="str">
            <v xml:space="preserve">ТЭЦ-КМР </v>
          </cell>
          <cell r="B7672" t="str">
            <v xml:space="preserve">Новороссийская 61 Склад литФ </v>
          </cell>
          <cell r="C7672" t="str">
            <v xml:space="preserve">Бюджет </v>
          </cell>
          <cell r="D7672">
            <v>898.2</v>
          </cell>
          <cell r="E7672">
            <v>3690</v>
          </cell>
          <cell r="F7672">
            <v>3669.79</v>
          </cell>
          <cell r="G7672">
            <v>0.60000000000000009</v>
          </cell>
          <cell r="H7672">
            <v>1.19</v>
          </cell>
          <cell r="I7672">
            <v>4.5999999999999996</v>
          </cell>
          <cell r="J7672" t="str">
            <v xml:space="preserve"> </v>
          </cell>
          <cell r="K7672">
            <v>167</v>
          </cell>
          <cell r="L7672">
            <v>0.10213799999999999</v>
          </cell>
          <cell r="M7672">
            <v>-19</v>
          </cell>
          <cell r="N7672">
            <v>18</v>
          </cell>
          <cell r="O7672">
            <v>1</v>
          </cell>
          <cell r="P7672">
            <v>149.12</v>
          </cell>
          <cell r="Q7672">
            <v>0</v>
          </cell>
          <cell r="R7672">
            <v>149.12</v>
          </cell>
        </row>
        <row r="7673">
          <cell r="A7673" t="str">
            <v xml:space="preserve">ТЭЦ-КМР </v>
          </cell>
          <cell r="B7673" t="str">
            <v xml:space="preserve">Новороссийская 61 адм зд литА </v>
          </cell>
          <cell r="C7673" t="str">
            <v xml:space="preserve">Бюджет </v>
          </cell>
          <cell r="D7673">
            <v>144.4</v>
          </cell>
          <cell r="E7673">
            <v>823</v>
          </cell>
          <cell r="F7673">
            <v>822.05</v>
          </cell>
          <cell r="G7673">
            <v>0.43</v>
          </cell>
          <cell r="H7673">
            <v>1.19</v>
          </cell>
          <cell r="I7673">
            <v>4.5999999999999996</v>
          </cell>
          <cell r="J7673" t="str">
            <v xml:space="preserve"> </v>
          </cell>
          <cell r="K7673">
            <v>167</v>
          </cell>
          <cell r="L7673">
            <v>1.6396999999999998E-2</v>
          </cell>
          <cell r="M7673">
            <v>-19</v>
          </cell>
          <cell r="N7673">
            <v>18</v>
          </cell>
          <cell r="O7673">
            <v>1</v>
          </cell>
          <cell r="P7673">
            <v>23.939</v>
          </cell>
          <cell r="Q7673">
            <v>0</v>
          </cell>
          <cell r="R7673">
            <v>23.939</v>
          </cell>
        </row>
        <row r="7674">
          <cell r="A7674" t="str">
            <v xml:space="preserve">ТЭЦ-КМР </v>
          </cell>
          <cell r="B7674" t="str">
            <v xml:space="preserve">Тюляева 1а Маг автост </v>
          </cell>
          <cell r="C7674" t="str">
            <v xml:space="preserve">Прочие </v>
          </cell>
          <cell r="D7674">
            <v>90.55</v>
          </cell>
          <cell r="E7674">
            <v>207</v>
          </cell>
          <cell r="F7674">
            <v>407.46</v>
          </cell>
          <cell r="G7674">
            <v>0.38</v>
          </cell>
          <cell r="H7674">
            <v>1.19</v>
          </cell>
          <cell r="I7674">
            <v>4.5999999999999996</v>
          </cell>
          <cell r="J7674" t="str">
            <v xml:space="preserve"> </v>
          </cell>
          <cell r="K7674">
            <v>167</v>
          </cell>
          <cell r="L7674">
            <v>6.6E-3</v>
          </cell>
          <cell r="M7674">
            <v>-19</v>
          </cell>
          <cell r="N7674">
            <v>15</v>
          </cell>
          <cell r="O7674">
            <v>1</v>
          </cell>
          <cell r="P7674">
            <v>8.1519999999999992</v>
          </cell>
          <cell r="Q7674">
            <v>0</v>
          </cell>
          <cell r="R7674">
            <v>8.1519999999999992</v>
          </cell>
        </row>
        <row r="7675">
          <cell r="A7675" t="str">
            <v xml:space="preserve">ТЭЦ-КМР </v>
          </cell>
          <cell r="B7675" t="str">
            <v xml:space="preserve">Тюляева 51 Казарма </v>
          </cell>
          <cell r="C7675" t="str">
            <v xml:space="preserve">Бюджет </v>
          </cell>
          <cell r="D7675">
            <v>251.96</v>
          </cell>
          <cell r="E7675">
            <v>0</v>
          </cell>
          <cell r="F7675">
            <v>1133.8399999999999</v>
          </cell>
          <cell r="G7675">
            <v>0.43</v>
          </cell>
          <cell r="H7675">
            <v>1.19</v>
          </cell>
          <cell r="I7675">
            <v>4.5999999999999996</v>
          </cell>
          <cell r="J7675" t="str">
            <v xml:space="preserve"> </v>
          </cell>
          <cell r="K7675">
            <v>167</v>
          </cell>
          <cell r="L7675">
            <v>2.2616000000000001E-2</v>
          </cell>
          <cell r="M7675">
            <v>-19</v>
          </cell>
          <cell r="N7675">
            <v>18</v>
          </cell>
          <cell r="O7675">
            <v>1</v>
          </cell>
          <cell r="P7675">
            <v>33.018999999999998</v>
          </cell>
          <cell r="Q7675">
            <v>0</v>
          </cell>
          <cell r="R7675">
            <v>33.018999999999998</v>
          </cell>
        </row>
        <row r="7676">
          <cell r="A7676" t="str">
            <v xml:space="preserve">ТЭЦ-КМР </v>
          </cell>
          <cell r="B7676" t="str">
            <v xml:space="preserve">Тюляева 51 Адм зд </v>
          </cell>
          <cell r="C7676" t="str">
            <v xml:space="preserve">ИТП Бюджет </v>
          </cell>
          <cell r="D7676">
            <v>760.93</v>
          </cell>
          <cell r="E7676">
            <v>0</v>
          </cell>
          <cell r="F7676">
            <v>3984.99</v>
          </cell>
          <cell r="G7676">
            <v>0.43</v>
          </cell>
          <cell r="H7676">
            <v>1.19</v>
          </cell>
          <cell r="I7676">
            <v>4.5999999999999996</v>
          </cell>
          <cell r="J7676" t="str">
            <v xml:space="preserve"> </v>
          </cell>
          <cell r="K7676">
            <v>167</v>
          </cell>
          <cell r="L7676">
            <v>7.9486000000000001E-2</v>
          </cell>
          <cell r="M7676">
            <v>-19</v>
          </cell>
          <cell r="N7676">
            <v>18</v>
          </cell>
          <cell r="O7676">
            <v>1</v>
          </cell>
          <cell r="P7676">
            <v>116.048</v>
          </cell>
          <cell r="Q7676">
            <v>0</v>
          </cell>
          <cell r="R7676">
            <v>116.048</v>
          </cell>
        </row>
        <row r="7677">
          <cell r="A7677" t="str">
            <v xml:space="preserve">ТЭЦ-КМР </v>
          </cell>
          <cell r="B7677" t="str">
            <v xml:space="preserve">Уральская 155/2 Маг </v>
          </cell>
          <cell r="C7677" t="str">
            <v xml:space="preserve">Прочие </v>
          </cell>
          <cell r="D7677">
            <v>24.01</v>
          </cell>
          <cell r="E7677">
            <v>39</v>
          </cell>
          <cell r="F7677">
            <v>108.04</v>
          </cell>
          <cell r="G7677">
            <v>0.38</v>
          </cell>
          <cell r="H7677">
            <v>1.19</v>
          </cell>
          <cell r="I7677">
            <v>4.5999999999999996</v>
          </cell>
          <cell r="J7677" t="str">
            <v xml:space="preserve"> </v>
          </cell>
          <cell r="K7677">
            <v>167</v>
          </cell>
          <cell r="L7677">
            <v>1.75E-3</v>
          </cell>
          <cell r="M7677">
            <v>-19</v>
          </cell>
          <cell r="N7677">
            <v>15</v>
          </cell>
          <cell r="O7677">
            <v>1</v>
          </cell>
          <cell r="P7677">
            <v>2.1619999999999999</v>
          </cell>
          <cell r="Q7677">
            <v>0</v>
          </cell>
          <cell r="R7677">
            <v>2.1619999999999999</v>
          </cell>
        </row>
        <row r="7678">
          <cell r="A7678" t="str">
            <v xml:space="preserve">ТЭЦ-КМР </v>
          </cell>
          <cell r="B7678" t="str">
            <v xml:space="preserve">Уральская 152/4 </v>
          </cell>
          <cell r="C7678" t="str">
            <v xml:space="preserve">Прочие </v>
          </cell>
          <cell r="D7678">
            <v>213.3</v>
          </cell>
          <cell r="E7678">
            <v>600</v>
          </cell>
          <cell r="F7678">
            <v>600</v>
          </cell>
          <cell r="G7678">
            <v>0</v>
          </cell>
          <cell r="H7678">
            <v>0</v>
          </cell>
          <cell r="I7678">
            <v>4.5999999999999996</v>
          </cell>
          <cell r="J7678" t="str">
            <v xml:space="preserve"> </v>
          </cell>
          <cell r="K7678">
            <v>167</v>
          </cell>
          <cell r="L7678">
            <v>1.4E-2</v>
          </cell>
          <cell r="M7678">
            <v>-19</v>
          </cell>
          <cell r="N7678">
            <v>15</v>
          </cell>
          <cell r="O7678">
            <v>1</v>
          </cell>
          <cell r="P7678">
            <v>17.292999999999999</v>
          </cell>
          <cell r="Q7678">
            <v>0</v>
          </cell>
          <cell r="R7678">
            <v>17.292999999999999</v>
          </cell>
        </row>
        <row r="7679">
          <cell r="A7679" t="str">
            <v xml:space="preserve">ТЭЦ-КМР </v>
          </cell>
          <cell r="B7679" t="str">
            <v xml:space="preserve">Сормовская 116/1 Магазин </v>
          </cell>
          <cell r="C7679" t="str">
            <v xml:space="preserve">Прочие </v>
          </cell>
          <cell r="D7679">
            <v>88.35</v>
          </cell>
          <cell r="E7679">
            <v>0</v>
          </cell>
          <cell r="F7679">
            <v>439.2</v>
          </cell>
          <cell r="G7679">
            <v>0.38</v>
          </cell>
          <cell r="H7679">
            <v>1.19</v>
          </cell>
          <cell r="I7679">
            <v>4.5999999999999996</v>
          </cell>
          <cell r="J7679" t="str">
            <v xml:space="preserve"> </v>
          </cell>
          <cell r="K7679">
            <v>167</v>
          </cell>
          <cell r="L7679">
            <v>7.1139999999999997E-3</v>
          </cell>
          <cell r="M7679">
            <v>-19</v>
          </cell>
          <cell r="N7679">
            <v>15</v>
          </cell>
          <cell r="O7679">
            <v>1</v>
          </cell>
          <cell r="P7679">
            <v>8.7880000000000003</v>
          </cell>
          <cell r="Q7679">
            <v>0</v>
          </cell>
          <cell r="R7679">
            <v>8.7880000000000003</v>
          </cell>
        </row>
        <row r="7680">
          <cell r="A7680" t="str">
            <v xml:space="preserve">ТЭЦ-КМР </v>
          </cell>
          <cell r="B7680" t="str">
            <v xml:space="preserve">Сормовская 108/2 вст-прист.оздоров.комп. </v>
          </cell>
          <cell r="C7680" t="str">
            <v xml:space="preserve">ИТП Прочие </v>
          </cell>
          <cell r="D7680">
            <v>2138</v>
          </cell>
          <cell r="E7680">
            <v>0</v>
          </cell>
          <cell r="F7680">
            <v>8552</v>
          </cell>
          <cell r="G7680">
            <v>0</v>
          </cell>
          <cell r="H7680">
            <v>0</v>
          </cell>
          <cell r="I7680">
            <v>4.5999999999999996</v>
          </cell>
          <cell r="J7680" t="str">
            <v xml:space="preserve"> </v>
          </cell>
          <cell r="K7680">
            <v>167</v>
          </cell>
          <cell r="L7680">
            <v>6.8510000000000001E-2</v>
          </cell>
          <cell r="M7680">
            <v>-19</v>
          </cell>
          <cell r="N7680">
            <v>18</v>
          </cell>
          <cell r="O7680">
            <v>1</v>
          </cell>
          <cell r="P7680">
            <v>100.024</v>
          </cell>
          <cell r="Q7680">
            <v>0</v>
          </cell>
          <cell r="R7680">
            <v>100.024</v>
          </cell>
        </row>
        <row r="7681">
          <cell r="A7681" t="str">
            <v xml:space="preserve">ТЭЦ-КМР </v>
          </cell>
          <cell r="B7681" t="str">
            <v xml:space="preserve">Демуса 13 Админ.зд.лит А. </v>
          </cell>
          <cell r="C7681" t="str">
            <v xml:space="preserve">Бюджет </v>
          </cell>
          <cell r="D7681">
            <v>438</v>
          </cell>
          <cell r="E7681">
            <v>0</v>
          </cell>
          <cell r="F7681">
            <v>1534</v>
          </cell>
          <cell r="G7681">
            <v>0.43</v>
          </cell>
          <cell r="H7681">
            <v>1.19</v>
          </cell>
          <cell r="I7681">
            <v>4.5999999999999996</v>
          </cell>
          <cell r="J7681" t="str">
            <v xml:space="preserve"> </v>
          </cell>
          <cell r="K7681">
            <v>167</v>
          </cell>
          <cell r="L7681">
            <v>3.0608E-2</v>
          </cell>
          <cell r="M7681">
            <v>-19</v>
          </cell>
          <cell r="N7681">
            <v>18</v>
          </cell>
          <cell r="O7681">
            <v>1</v>
          </cell>
          <cell r="P7681">
            <v>44.688000000000002</v>
          </cell>
          <cell r="Q7681">
            <v>0</v>
          </cell>
          <cell r="R7681">
            <v>44.688000000000002</v>
          </cell>
        </row>
        <row r="7682">
          <cell r="A7682" t="str">
            <v xml:space="preserve">ТЭЦ-КМР </v>
          </cell>
          <cell r="B7682" t="str">
            <v xml:space="preserve">Демуса 13 Произ.зд.лит Е.Ж </v>
          </cell>
          <cell r="C7682" t="str">
            <v xml:space="preserve">Бюджет </v>
          </cell>
          <cell r="D7682">
            <v>1989.51</v>
          </cell>
          <cell r="E7682">
            <v>0</v>
          </cell>
          <cell r="F7682">
            <v>8952.7800000000007</v>
          </cell>
          <cell r="G7682">
            <v>0.60000000000000009</v>
          </cell>
          <cell r="H7682">
            <v>1.19</v>
          </cell>
          <cell r="I7682">
            <v>4.5999999999999996</v>
          </cell>
          <cell r="J7682" t="str">
            <v xml:space="preserve"> </v>
          </cell>
          <cell r="K7682">
            <v>167</v>
          </cell>
          <cell r="L7682">
            <v>0.235706</v>
          </cell>
          <cell r="M7682">
            <v>-19</v>
          </cell>
          <cell r="N7682">
            <v>16</v>
          </cell>
          <cell r="O7682">
            <v>1</v>
          </cell>
          <cell r="P7682">
            <v>309.80700000000002</v>
          </cell>
          <cell r="Q7682">
            <v>0</v>
          </cell>
          <cell r="R7682">
            <v>309.80700000000002</v>
          </cell>
        </row>
        <row r="7683">
          <cell r="A7683" t="str">
            <v xml:space="preserve">ТЭЦ-КМР </v>
          </cell>
          <cell r="B7683" t="str">
            <v xml:space="preserve">Симферопольская 42 СТОМ.ПОЛ. </v>
          </cell>
          <cell r="C7683" t="str">
            <v xml:space="preserve">Бюджет </v>
          </cell>
          <cell r="D7683">
            <v>61.92</v>
          </cell>
          <cell r="E7683">
            <v>310</v>
          </cell>
          <cell r="F7683">
            <v>278.64</v>
          </cell>
          <cell r="G7683">
            <v>0.35</v>
          </cell>
          <cell r="H7683">
            <v>1.19</v>
          </cell>
          <cell r="I7683">
            <v>4.5999999999999996</v>
          </cell>
          <cell r="J7683" t="str">
            <v xml:space="preserve"> </v>
          </cell>
          <cell r="K7683">
            <v>167</v>
          </cell>
          <cell r="L7683">
            <v>4.7819999999999998E-3</v>
          </cell>
          <cell r="M7683">
            <v>-19</v>
          </cell>
          <cell r="N7683">
            <v>20</v>
          </cell>
          <cell r="O7683">
            <v>1</v>
          </cell>
          <cell r="P7683">
            <v>7.6059999999999999</v>
          </cell>
          <cell r="Q7683">
            <v>0</v>
          </cell>
          <cell r="R7683">
            <v>7.6059999999999999</v>
          </cell>
        </row>
        <row r="7684">
          <cell r="A7684" t="str">
            <v xml:space="preserve">ТЭЦ-КМР </v>
          </cell>
          <cell r="B7684" t="str">
            <v xml:space="preserve">1я ЗАРЕЧНАЯ 15\1 </v>
          </cell>
          <cell r="C7684" t="str">
            <v xml:space="preserve">Прочие </v>
          </cell>
          <cell r="D7684">
            <v>17.39</v>
          </cell>
          <cell r="E7684">
            <v>205</v>
          </cell>
          <cell r="F7684">
            <v>85.17</v>
          </cell>
          <cell r="G7684">
            <v>0.92</v>
          </cell>
          <cell r="H7684">
            <v>1.19</v>
          </cell>
          <cell r="I7684">
            <v>4.5999999999999996</v>
          </cell>
          <cell r="J7684" t="str">
            <v xml:space="preserve"> </v>
          </cell>
          <cell r="K7684">
            <v>167</v>
          </cell>
          <cell r="L7684">
            <v>3.3400000000000001E-3</v>
          </cell>
          <cell r="M7684">
            <v>-19</v>
          </cell>
          <cell r="N7684">
            <v>15</v>
          </cell>
          <cell r="O7684">
            <v>1</v>
          </cell>
          <cell r="P7684">
            <v>4.1260000000000003</v>
          </cell>
          <cell r="Q7684">
            <v>0</v>
          </cell>
          <cell r="R7684">
            <v>4.1260000000000003</v>
          </cell>
        </row>
        <row r="7685">
          <cell r="A7685" t="str">
            <v xml:space="preserve">ТЭЦ-КМР </v>
          </cell>
          <cell r="B7685" t="str">
            <v xml:space="preserve">Новороссийская 61 Бак лабор </v>
          </cell>
          <cell r="C7685" t="str">
            <v xml:space="preserve">Бюджет </v>
          </cell>
          <cell r="D7685">
            <v>212.46</v>
          </cell>
          <cell r="E7685">
            <v>0</v>
          </cell>
          <cell r="F7685">
            <v>956.06</v>
          </cell>
          <cell r="G7685">
            <v>0.43</v>
          </cell>
          <cell r="H7685">
            <v>1.19</v>
          </cell>
          <cell r="I7685">
            <v>4.5999999999999996</v>
          </cell>
          <cell r="J7685" t="str">
            <v xml:space="preserve"> </v>
          </cell>
          <cell r="K7685">
            <v>167</v>
          </cell>
          <cell r="L7685">
            <v>1.907E-2</v>
          </cell>
          <cell r="M7685">
            <v>-19</v>
          </cell>
          <cell r="N7685">
            <v>18</v>
          </cell>
          <cell r="O7685">
            <v>1</v>
          </cell>
          <cell r="P7685">
            <v>27.843</v>
          </cell>
          <cell r="Q7685">
            <v>0</v>
          </cell>
          <cell r="R7685">
            <v>27.843</v>
          </cell>
        </row>
        <row r="7686">
          <cell r="A7686" t="str">
            <v xml:space="preserve">ТЭЦ-КМР </v>
          </cell>
          <cell r="B7686" t="str">
            <v xml:space="preserve">Уральская 170 АПТЕКА 506 </v>
          </cell>
          <cell r="C7686" t="str">
            <v xml:space="preserve">Прочие </v>
          </cell>
          <cell r="D7686">
            <v>1442.37</v>
          </cell>
          <cell r="E7686">
            <v>300</v>
          </cell>
          <cell r="F7686">
            <v>6490.65</v>
          </cell>
          <cell r="G7686">
            <v>0.37</v>
          </cell>
          <cell r="H7686">
            <v>1.19</v>
          </cell>
          <cell r="I7686">
            <v>4.5999999999999996</v>
          </cell>
          <cell r="J7686" t="str">
            <v xml:space="preserve"> </v>
          </cell>
          <cell r="K7686">
            <v>167</v>
          </cell>
          <cell r="L7686">
            <v>0.1114</v>
          </cell>
          <cell r="M7686">
            <v>-19</v>
          </cell>
          <cell r="N7686">
            <v>18</v>
          </cell>
          <cell r="O7686">
            <v>1</v>
          </cell>
          <cell r="P7686">
            <v>162.642</v>
          </cell>
          <cell r="Q7686">
            <v>0</v>
          </cell>
          <cell r="R7686">
            <v>162.642</v>
          </cell>
        </row>
        <row r="7687">
          <cell r="A7687" t="str">
            <v xml:space="preserve">ТЭЦ-КМР </v>
          </cell>
          <cell r="B7687" t="str">
            <v xml:space="preserve">Сормовская 122 аптека </v>
          </cell>
          <cell r="C7687" t="str">
            <v xml:space="preserve">Прочие </v>
          </cell>
          <cell r="D7687">
            <v>49.97</v>
          </cell>
          <cell r="E7687">
            <v>0</v>
          </cell>
          <cell r="F7687">
            <v>244.73</v>
          </cell>
          <cell r="G7687">
            <v>0.41</v>
          </cell>
          <cell r="H7687">
            <v>1.19</v>
          </cell>
          <cell r="I7687">
            <v>4.5999999999999996</v>
          </cell>
          <cell r="J7687" t="str">
            <v xml:space="preserve"> </v>
          </cell>
          <cell r="K7687">
            <v>167</v>
          </cell>
          <cell r="L7687">
            <v>4.2769999999999996E-3</v>
          </cell>
          <cell r="M7687">
            <v>-19</v>
          </cell>
          <cell r="N7687">
            <v>15</v>
          </cell>
          <cell r="O7687">
            <v>1</v>
          </cell>
          <cell r="P7687">
            <v>5.2830000000000004</v>
          </cell>
          <cell r="Q7687">
            <v>0</v>
          </cell>
          <cell r="R7687">
            <v>5.2830000000000004</v>
          </cell>
        </row>
        <row r="7688">
          <cell r="A7688" t="str">
            <v xml:space="preserve">ТЭЦ-КМР </v>
          </cell>
          <cell r="B7688" t="str">
            <v xml:space="preserve">Уральская 158/1 АПТЕКА </v>
          </cell>
          <cell r="C7688" t="str">
            <v xml:space="preserve">Прочие </v>
          </cell>
          <cell r="D7688">
            <v>169.61</v>
          </cell>
          <cell r="E7688">
            <v>0</v>
          </cell>
          <cell r="F7688">
            <v>763.26</v>
          </cell>
          <cell r="G7688">
            <v>0.37</v>
          </cell>
          <cell r="H7688">
            <v>1.19</v>
          </cell>
          <cell r="I7688">
            <v>4.5999999999999996</v>
          </cell>
          <cell r="J7688" t="str">
            <v xml:space="preserve"> </v>
          </cell>
          <cell r="K7688">
            <v>167</v>
          </cell>
          <cell r="L7688">
            <v>1.3100000000000001E-2</v>
          </cell>
          <cell r="M7688">
            <v>-19</v>
          </cell>
          <cell r="N7688">
            <v>18</v>
          </cell>
          <cell r="O7688">
            <v>1</v>
          </cell>
          <cell r="P7688">
            <v>19.126000000000001</v>
          </cell>
          <cell r="Q7688">
            <v>0</v>
          </cell>
          <cell r="R7688">
            <v>19.126000000000001</v>
          </cell>
        </row>
        <row r="7689">
          <cell r="A7689" t="str">
            <v xml:space="preserve">ТЭЦ-КМР </v>
          </cell>
          <cell r="B7689" t="str">
            <v xml:space="preserve">Камвольная 3 офис  Веретенина </v>
          </cell>
          <cell r="C7689" t="str">
            <v xml:space="preserve">ИТП Прочие </v>
          </cell>
          <cell r="D7689">
            <v>273.5</v>
          </cell>
          <cell r="E7689">
            <v>0</v>
          </cell>
          <cell r="F7689">
            <v>820.5</v>
          </cell>
          <cell r="G7689">
            <v>0</v>
          </cell>
          <cell r="H7689">
            <v>0</v>
          </cell>
          <cell r="I7689">
            <v>4.5999999999999996</v>
          </cell>
          <cell r="J7689" t="str">
            <v xml:space="preserve"> </v>
          </cell>
          <cell r="K7689">
            <v>167</v>
          </cell>
          <cell r="L7689">
            <v>1.3111999999999999E-2</v>
          </cell>
          <cell r="M7689">
            <v>-19</v>
          </cell>
          <cell r="N7689">
            <v>18</v>
          </cell>
          <cell r="O7689">
            <v>1</v>
          </cell>
          <cell r="P7689">
            <v>19.141999999999999</v>
          </cell>
          <cell r="Q7689">
            <v>0</v>
          </cell>
          <cell r="R7689">
            <v>19.141999999999999</v>
          </cell>
        </row>
        <row r="7690">
          <cell r="A7690" t="str">
            <v xml:space="preserve">ТЭЦ-КМР </v>
          </cell>
          <cell r="B7690" t="str">
            <v xml:space="preserve">Сормовская 181 Содействие </v>
          </cell>
          <cell r="C7690" t="str">
            <v xml:space="preserve">Прочие </v>
          </cell>
          <cell r="D7690">
            <v>238.4</v>
          </cell>
          <cell r="E7690">
            <v>961</v>
          </cell>
          <cell r="F7690">
            <v>1524.9</v>
          </cell>
          <cell r="G7690">
            <v>0.34</v>
          </cell>
          <cell r="H7690">
            <v>1.19</v>
          </cell>
          <cell r="I7690">
            <v>4.5999999999999996</v>
          </cell>
          <cell r="J7690" t="str">
            <v xml:space="preserve"> </v>
          </cell>
          <cell r="K7690">
            <v>167</v>
          </cell>
          <cell r="L7690">
            <v>2.4050000000000002E-2</v>
          </cell>
          <cell r="M7690">
            <v>-19</v>
          </cell>
          <cell r="N7690">
            <v>18</v>
          </cell>
          <cell r="O7690">
            <v>1</v>
          </cell>
          <cell r="P7690">
            <v>35.113</v>
          </cell>
          <cell r="Q7690">
            <v>0</v>
          </cell>
          <cell r="R7690">
            <v>35.113</v>
          </cell>
        </row>
        <row r="7691">
          <cell r="A7691" t="str">
            <v xml:space="preserve">ТЭЦ-КМР </v>
          </cell>
          <cell r="B7691" t="str">
            <v xml:space="preserve">Сормовская 181 Стомат.клин. </v>
          </cell>
          <cell r="C7691" t="str">
            <v xml:space="preserve">Прочие </v>
          </cell>
          <cell r="D7691">
            <v>93.1</v>
          </cell>
          <cell r="E7691">
            <v>337</v>
          </cell>
          <cell r="F7691">
            <v>465.8</v>
          </cell>
          <cell r="G7691">
            <v>0.34</v>
          </cell>
          <cell r="H7691">
            <v>1.194</v>
          </cell>
          <cell r="I7691">
            <v>4.5999999999999996</v>
          </cell>
          <cell r="J7691" t="str">
            <v xml:space="preserve"> </v>
          </cell>
          <cell r="K7691">
            <v>167</v>
          </cell>
          <cell r="L7691">
            <v>7.3460000000000001E-3</v>
          </cell>
          <cell r="M7691">
            <v>-19</v>
          </cell>
          <cell r="N7691">
            <v>18</v>
          </cell>
          <cell r="O7691">
            <v>1</v>
          </cell>
          <cell r="P7691">
            <v>10.725</v>
          </cell>
          <cell r="Q7691">
            <v>0</v>
          </cell>
          <cell r="R7691">
            <v>10.725</v>
          </cell>
        </row>
        <row r="7692">
          <cell r="A7692" t="str">
            <v xml:space="preserve">ТЭЦ-КМР </v>
          </cell>
          <cell r="B7692" t="str">
            <v xml:space="preserve">Сормовская 181 ж/д </v>
          </cell>
          <cell r="C7692" t="str">
            <v xml:space="preserve">Население </v>
          </cell>
          <cell r="D7692">
            <v>10779.61</v>
          </cell>
          <cell r="E7692">
            <v>48508</v>
          </cell>
          <cell r="F7692">
            <v>48508.24</v>
          </cell>
          <cell r="G7692">
            <v>0.34</v>
          </cell>
          <cell r="H7692">
            <v>1.19</v>
          </cell>
          <cell r="I7692">
            <v>4.5999999999999996</v>
          </cell>
          <cell r="J7692" t="str">
            <v xml:space="preserve">14 </v>
          </cell>
          <cell r="K7692">
            <v>167</v>
          </cell>
          <cell r="L7692">
            <v>0.76505000000000001</v>
          </cell>
          <cell r="M7692">
            <v>-19</v>
          </cell>
          <cell r="N7692">
            <v>18</v>
          </cell>
          <cell r="O7692">
            <v>1</v>
          </cell>
          <cell r="P7692">
            <v>1116.9570000000001</v>
          </cell>
          <cell r="Q7692">
            <v>1310.961</v>
          </cell>
          <cell r="R7692">
            <v>1310.961</v>
          </cell>
        </row>
        <row r="7693">
          <cell r="A7693" t="str">
            <v xml:space="preserve">ТЭЦ-КМР </v>
          </cell>
          <cell r="B7693" t="str">
            <v xml:space="preserve">Сормовская 210 цоколь </v>
          </cell>
          <cell r="C7693" t="str">
            <v xml:space="preserve">Прочие </v>
          </cell>
          <cell r="D7693">
            <v>1407.3</v>
          </cell>
          <cell r="E7693">
            <v>0</v>
          </cell>
          <cell r="F7693">
            <v>4550</v>
          </cell>
          <cell r="G7693">
            <v>0</v>
          </cell>
          <cell r="H7693">
            <v>0</v>
          </cell>
          <cell r="I7693">
            <v>4.5999999999999996</v>
          </cell>
          <cell r="J7693" t="str">
            <v xml:space="preserve"> </v>
          </cell>
          <cell r="K7693">
            <v>167</v>
          </cell>
          <cell r="L7693">
            <v>2.6447999999999999E-2</v>
          </cell>
          <cell r="M7693">
            <v>-19</v>
          </cell>
          <cell r="N7693">
            <v>18</v>
          </cell>
          <cell r="O7693">
            <v>1</v>
          </cell>
          <cell r="P7693">
            <v>38.615000000000002</v>
          </cell>
          <cell r="Q7693">
            <v>0</v>
          </cell>
          <cell r="R7693">
            <v>38.615000000000002</v>
          </cell>
        </row>
        <row r="7694">
          <cell r="A7694" t="str">
            <v xml:space="preserve">ТЭЦ-КМР </v>
          </cell>
          <cell r="B7694" t="str">
            <v xml:space="preserve">Сормовская 210 ж/д </v>
          </cell>
          <cell r="C7694" t="str">
            <v xml:space="preserve">ИТП Население </v>
          </cell>
          <cell r="D7694">
            <v>18663.8</v>
          </cell>
          <cell r="E7694">
            <v>82079</v>
          </cell>
          <cell r="F7694">
            <v>82078.600000000006</v>
          </cell>
          <cell r="G7694">
            <v>0</v>
          </cell>
          <cell r="H7694">
            <v>0</v>
          </cell>
          <cell r="I7694">
            <v>4.5999999999999996</v>
          </cell>
          <cell r="J7694" t="str">
            <v xml:space="preserve">16 </v>
          </cell>
          <cell r="K7694">
            <v>167</v>
          </cell>
          <cell r="L7694">
            <v>1.3275859999999999</v>
          </cell>
          <cell r="M7694">
            <v>-19</v>
          </cell>
          <cell r="N7694">
            <v>18</v>
          </cell>
          <cell r="O7694">
            <v>1</v>
          </cell>
          <cell r="P7694">
            <v>1938.2460000000001</v>
          </cell>
          <cell r="Q7694">
            <v>2269.8009999999999</v>
          </cell>
          <cell r="R7694">
            <v>2269.8009999999999</v>
          </cell>
        </row>
        <row r="7695">
          <cell r="A7695" t="str">
            <v xml:space="preserve">ТЭЦ-КМР </v>
          </cell>
          <cell r="B7695" t="str">
            <v xml:space="preserve">Сормовская 118 ж/д Лит 19/2 </v>
          </cell>
          <cell r="C7695" t="str">
            <v xml:space="preserve">Население </v>
          </cell>
          <cell r="D7695">
            <v>3637.1</v>
          </cell>
          <cell r="E7695">
            <v>16367</v>
          </cell>
          <cell r="F7695">
            <v>16367.04</v>
          </cell>
          <cell r="G7695">
            <v>0.37</v>
          </cell>
          <cell r="H7695">
            <v>1.19</v>
          </cell>
          <cell r="I7695">
            <v>4.5999999999999996</v>
          </cell>
          <cell r="J7695" t="str">
            <v xml:space="preserve">14 </v>
          </cell>
          <cell r="K7695">
            <v>167</v>
          </cell>
          <cell r="L7695">
            <v>0.28091000000000005</v>
          </cell>
          <cell r="M7695">
            <v>-19</v>
          </cell>
          <cell r="N7695">
            <v>18</v>
          </cell>
          <cell r="O7695">
            <v>1</v>
          </cell>
          <cell r="P7695">
            <v>410.12299999999999</v>
          </cell>
          <cell r="Q7695">
            <v>442.32499999999999</v>
          </cell>
          <cell r="R7695">
            <v>442.32499999999999</v>
          </cell>
        </row>
        <row r="7696">
          <cell r="A7696" t="str">
            <v xml:space="preserve">ТЭЦ-КМР </v>
          </cell>
          <cell r="B7696" t="str">
            <v xml:space="preserve">Сормовская 110/4 Парикмах </v>
          </cell>
          <cell r="C7696" t="str">
            <v xml:space="preserve">Прочие </v>
          </cell>
          <cell r="D7696">
            <v>14</v>
          </cell>
          <cell r="E7696">
            <v>0</v>
          </cell>
          <cell r="F7696">
            <v>75.2</v>
          </cell>
          <cell r="G7696">
            <v>0.43</v>
          </cell>
          <cell r="H7696">
            <v>1.19</v>
          </cell>
          <cell r="I7696">
            <v>4.5999999999999996</v>
          </cell>
          <cell r="J7696" t="str">
            <v xml:space="preserve"> </v>
          </cell>
          <cell r="K7696">
            <v>167</v>
          </cell>
          <cell r="L7696">
            <v>1.5E-3</v>
          </cell>
          <cell r="M7696">
            <v>-19</v>
          </cell>
          <cell r="N7696">
            <v>18</v>
          </cell>
          <cell r="O7696">
            <v>1</v>
          </cell>
          <cell r="P7696">
            <v>2.1909999999999998</v>
          </cell>
          <cell r="Q7696">
            <v>0</v>
          </cell>
          <cell r="R7696">
            <v>2.1909999999999998</v>
          </cell>
        </row>
        <row r="7697">
          <cell r="A7697" t="str">
            <v xml:space="preserve">ТЭЦ-КМР </v>
          </cell>
          <cell r="B7697" t="str">
            <v xml:space="preserve">Симферопольская 3 ж/д </v>
          </cell>
          <cell r="C7697" t="str">
            <v xml:space="preserve">Население </v>
          </cell>
          <cell r="D7697">
            <v>8349.4</v>
          </cell>
          <cell r="E7697">
            <v>37572</v>
          </cell>
          <cell r="F7697">
            <v>37572.18</v>
          </cell>
          <cell r="G7697">
            <v>0.35</v>
          </cell>
          <cell r="H7697">
            <v>1.19</v>
          </cell>
          <cell r="I7697">
            <v>4.5999999999999996</v>
          </cell>
          <cell r="J7697" t="str">
            <v xml:space="preserve">9 </v>
          </cell>
          <cell r="K7697">
            <v>167</v>
          </cell>
          <cell r="L7697">
            <v>0.61</v>
          </cell>
          <cell r="M7697">
            <v>-19</v>
          </cell>
          <cell r="N7697">
            <v>18</v>
          </cell>
          <cell r="O7697">
            <v>1</v>
          </cell>
          <cell r="P7697">
            <v>890.58699999999999</v>
          </cell>
          <cell r="Q7697">
            <v>830.79100000000005</v>
          </cell>
          <cell r="R7697">
            <v>830.79100000000005</v>
          </cell>
        </row>
        <row r="7698">
          <cell r="A7698" t="str">
            <v xml:space="preserve">ТЭЦ-КМР </v>
          </cell>
          <cell r="B7698" t="str">
            <v xml:space="preserve">Тюляева 9 ж/д </v>
          </cell>
          <cell r="C7698" t="str">
            <v xml:space="preserve">Население </v>
          </cell>
          <cell r="D7698">
            <v>4648.1000000000004</v>
          </cell>
          <cell r="E7698">
            <v>20917</v>
          </cell>
          <cell r="F7698">
            <v>20916.62</v>
          </cell>
          <cell r="G7698">
            <v>0.35</v>
          </cell>
          <cell r="H7698">
            <v>1.19</v>
          </cell>
          <cell r="I7698">
            <v>4.5999999999999996</v>
          </cell>
          <cell r="J7698" t="str">
            <v xml:space="preserve">14 </v>
          </cell>
          <cell r="K7698">
            <v>167</v>
          </cell>
          <cell r="L7698">
            <v>0.33959</v>
          </cell>
          <cell r="M7698">
            <v>-19</v>
          </cell>
          <cell r="N7698">
            <v>18</v>
          </cell>
          <cell r="O7698">
            <v>1</v>
          </cell>
          <cell r="P7698">
            <v>495.79399999999998</v>
          </cell>
          <cell r="Q7698">
            <v>565.27800000000002</v>
          </cell>
          <cell r="R7698">
            <v>565.27800000000002</v>
          </cell>
        </row>
        <row r="7699">
          <cell r="A7699" t="str">
            <v xml:space="preserve">ТЭЦ-КМР </v>
          </cell>
          <cell r="B7699" t="str">
            <v xml:space="preserve">Фабричная 5 Пристройка </v>
          </cell>
          <cell r="C7699" t="str">
            <v xml:space="preserve">Прочие </v>
          </cell>
          <cell r="D7699">
            <v>182.32</v>
          </cell>
          <cell r="E7699">
            <v>0</v>
          </cell>
          <cell r="F7699">
            <v>820.43</v>
          </cell>
          <cell r="G7699">
            <v>0.35</v>
          </cell>
          <cell r="H7699">
            <v>1.19</v>
          </cell>
          <cell r="I7699">
            <v>4.5999999999999996</v>
          </cell>
          <cell r="J7699" t="str">
            <v xml:space="preserve"> </v>
          </cell>
          <cell r="K7699">
            <v>167</v>
          </cell>
          <cell r="L7699">
            <v>1.332E-2</v>
          </cell>
          <cell r="M7699">
            <v>-19</v>
          </cell>
          <cell r="N7699">
            <v>18</v>
          </cell>
          <cell r="O7699">
            <v>1</v>
          </cell>
          <cell r="P7699">
            <v>19.448</v>
          </cell>
          <cell r="Q7699">
            <v>0</v>
          </cell>
          <cell r="R7699">
            <v>19.448</v>
          </cell>
        </row>
        <row r="7700">
          <cell r="A7700" t="str">
            <v xml:space="preserve">ТЭЦ-КМР </v>
          </cell>
          <cell r="B7700" t="str">
            <v xml:space="preserve">Фабричная 5 Стом каб </v>
          </cell>
          <cell r="C7700" t="str">
            <v xml:space="preserve">Прочие </v>
          </cell>
          <cell r="D7700">
            <v>93.35</v>
          </cell>
          <cell r="E7700">
            <v>0</v>
          </cell>
          <cell r="F7700">
            <v>420.07</v>
          </cell>
          <cell r="G7700">
            <v>0.35</v>
          </cell>
          <cell r="H7700">
            <v>1.19</v>
          </cell>
          <cell r="I7700">
            <v>4.5999999999999996</v>
          </cell>
          <cell r="J7700" t="str">
            <v xml:space="preserve"> </v>
          </cell>
          <cell r="K7700">
            <v>167</v>
          </cell>
          <cell r="L7700">
            <v>6.8200000000000005E-3</v>
          </cell>
          <cell r="M7700">
            <v>-19</v>
          </cell>
          <cell r="N7700">
            <v>18</v>
          </cell>
          <cell r="O7700">
            <v>1</v>
          </cell>
          <cell r="P7700">
            <v>9.9570000000000007</v>
          </cell>
          <cell r="Q7700">
            <v>0</v>
          </cell>
          <cell r="R7700">
            <v>9.9570000000000007</v>
          </cell>
        </row>
        <row r="7701">
          <cell r="A7701" t="str">
            <v xml:space="preserve">ТЭЦ-КМР </v>
          </cell>
          <cell r="B7701" t="str">
            <v xml:space="preserve">Уральская 156 лит г ОМ 1 </v>
          </cell>
          <cell r="C7701" t="str">
            <v xml:space="preserve">Бюджет </v>
          </cell>
          <cell r="D7701">
            <v>450</v>
          </cell>
          <cell r="E7701">
            <v>0</v>
          </cell>
          <cell r="F7701">
            <v>1800</v>
          </cell>
          <cell r="G7701">
            <v>0.38</v>
          </cell>
          <cell r="H7701">
            <v>1.19</v>
          </cell>
          <cell r="I7701">
            <v>4.5999999999999996</v>
          </cell>
          <cell r="J7701" t="str">
            <v xml:space="preserve"> </v>
          </cell>
          <cell r="K7701">
            <v>167</v>
          </cell>
          <cell r="L7701">
            <v>3.1730000000000001E-2</v>
          </cell>
          <cell r="M7701">
            <v>-19</v>
          </cell>
          <cell r="N7701">
            <v>18</v>
          </cell>
          <cell r="O7701">
            <v>1</v>
          </cell>
          <cell r="P7701">
            <v>46.326000000000001</v>
          </cell>
          <cell r="Q7701">
            <v>0</v>
          </cell>
          <cell r="R7701">
            <v>46.326000000000001</v>
          </cell>
        </row>
        <row r="7702">
          <cell r="A7702" t="str">
            <v xml:space="preserve">ТЭЦ-КМР </v>
          </cell>
          <cell r="B7702" t="str">
            <v xml:space="preserve">Сормовская 118 КОНТ РЭП-17 </v>
          </cell>
          <cell r="C7702" t="str">
            <v xml:space="preserve">Прочие </v>
          </cell>
          <cell r="D7702">
            <v>263.33999999999997</v>
          </cell>
          <cell r="E7702">
            <v>0</v>
          </cell>
          <cell r="F7702">
            <v>1088.96</v>
          </cell>
          <cell r="G7702">
            <v>0.37</v>
          </cell>
          <cell r="H7702">
            <v>1.19</v>
          </cell>
          <cell r="I7702">
            <v>4.5999999999999996</v>
          </cell>
          <cell r="J7702" t="str">
            <v xml:space="preserve"> </v>
          </cell>
          <cell r="K7702">
            <v>167</v>
          </cell>
          <cell r="L7702">
            <v>1.8690000000000002E-2</v>
          </cell>
          <cell r="M7702">
            <v>-19</v>
          </cell>
          <cell r="N7702">
            <v>18</v>
          </cell>
          <cell r="O7702">
            <v>1</v>
          </cell>
          <cell r="P7702">
            <v>27.286999999999999</v>
          </cell>
          <cell r="Q7702">
            <v>0</v>
          </cell>
          <cell r="R7702">
            <v>27.286999999999999</v>
          </cell>
        </row>
        <row r="7703">
          <cell r="A7703" t="str">
            <v xml:space="preserve">ТЭЦ-КМР </v>
          </cell>
          <cell r="B7703" t="str">
            <v xml:space="preserve">Уральская 158/в контора </v>
          </cell>
          <cell r="C7703" t="str">
            <v xml:space="preserve">Прочие </v>
          </cell>
          <cell r="D7703">
            <v>201.65</v>
          </cell>
          <cell r="E7703">
            <v>0</v>
          </cell>
          <cell r="F7703">
            <v>907.43</v>
          </cell>
          <cell r="G7703">
            <v>0.43</v>
          </cell>
          <cell r="H7703">
            <v>1.19</v>
          </cell>
          <cell r="I7703">
            <v>4.5999999999999996</v>
          </cell>
          <cell r="J7703" t="str">
            <v xml:space="preserve"> </v>
          </cell>
          <cell r="K7703">
            <v>167</v>
          </cell>
          <cell r="L7703">
            <v>1.8100000000000002E-2</v>
          </cell>
          <cell r="M7703">
            <v>-19</v>
          </cell>
          <cell r="N7703">
            <v>18</v>
          </cell>
          <cell r="O7703">
            <v>1</v>
          </cell>
          <cell r="P7703">
            <v>26.425999999999998</v>
          </cell>
          <cell r="Q7703">
            <v>0</v>
          </cell>
          <cell r="R7703">
            <v>26.425999999999998</v>
          </cell>
        </row>
        <row r="7704">
          <cell r="A7704" t="str">
            <v xml:space="preserve">ТЭЦ-КМР </v>
          </cell>
          <cell r="B7704" t="str">
            <v xml:space="preserve">Уральская 156 неж пом </v>
          </cell>
          <cell r="C7704" t="str">
            <v xml:space="preserve">Прочие </v>
          </cell>
          <cell r="D7704">
            <v>66.3</v>
          </cell>
          <cell r="E7704">
            <v>0</v>
          </cell>
          <cell r="F7704">
            <v>311.25</v>
          </cell>
          <cell r="G7704">
            <v>0.38</v>
          </cell>
          <cell r="H7704">
            <v>1.194</v>
          </cell>
          <cell r="I7704">
            <v>4.5999999999999996</v>
          </cell>
          <cell r="J7704" t="str">
            <v xml:space="preserve"> </v>
          </cell>
          <cell r="K7704">
            <v>167</v>
          </cell>
          <cell r="L7704">
            <v>1.6625000000000001E-2</v>
          </cell>
          <cell r="M7704">
            <v>-19</v>
          </cell>
          <cell r="N7704">
            <v>18</v>
          </cell>
          <cell r="O7704">
            <v>1</v>
          </cell>
          <cell r="P7704">
            <v>24.273</v>
          </cell>
          <cell r="Q7704">
            <v>0</v>
          </cell>
          <cell r="R7704">
            <v>24.273</v>
          </cell>
        </row>
        <row r="7705">
          <cell r="A7705" t="str">
            <v xml:space="preserve">ТЭЦ-КМР </v>
          </cell>
          <cell r="B7705" t="str">
            <v xml:space="preserve">Сормовская 165 кв.8 маг.сум. </v>
          </cell>
          <cell r="C7705" t="str">
            <v xml:space="preserve">Прочие </v>
          </cell>
          <cell r="D7705">
            <v>20.8</v>
          </cell>
          <cell r="E7705">
            <v>0</v>
          </cell>
          <cell r="F7705">
            <v>121.36</v>
          </cell>
          <cell r="G7705">
            <v>0.37</v>
          </cell>
          <cell r="H7705">
            <v>1.19</v>
          </cell>
          <cell r="I7705">
            <v>4.5999999999999996</v>
          </cell>
          <cell r="J7705" t="str">
            <v xml:space="preserve"> </v>
          </cell>
          <cell r="K7705">
            <v>167</v>
          </cell>
          <cell r="L7705">
            <v>2.0829999999999998E-3</v>
          </cell>
          <cell r="M7705">
            <v>-19</v>
          </cell>
          <cell r="N7705">
            <v>18</v>
          </cell>
          <cell r="O7705">
            <v>1</v>
          </cell>
          <cell r="P7705">
            <v>3.04</v>
          </cell>
          <cell r="Q7705">
            <v>0</v>
          </cell>
          <cell r="R7705">
            <v>3.04</v>
          </cell>
        </row>
        <row r="7706">
          <cell r="A7706" t="str">
            <v xml:space="preserve">ТЭЦ-КМР </v>
          </cell>
          <cell r="B7706" t="str">
            <v xml:space="preserve">Лавочкина 3 лит."А" ж/д </v>
          </cell>
          <cell r="C7706" t="str">
            <v xml:space="preserve">ИТП Население </v>
          </cell>
          <cell r="D7706">
            <v>2024.5</v>
          </cell>
          <cell r="E7706">
            <v>8288</v>
          </cell>
          <cell r="F7706">
            <v>8288</v>
          </cell>
          <cell r="G7706">
            <v>0</v>
          </cell>
          <cell r="H7706">
            <v>0</v>
          </cell>
          <cell r="I7706">
            <v>4.5999999999999996</v>
          </cell>
          <cell r="J7706" t="str">
            <v xml:space="preserve">6 </v>
          </cell>
          <cell r="K7706">
            <v>167</v>
          </cell>
          <cell r="L7706">
            <v>0.12440000000000001</v>
          </cell>
          <cell r="M7706">
            <v>-19</v>
          </cell>
          <cell r="N7706">
            <v>18</v>
          </cell>
          <cell r="O7706">
            <v>1</v>
          </cell>
          <cell r="P7706">
            <v>181.62100000000001</v>
          </cell>
          <cell r="Q7706">
            <v>201.44499999999999</v>
          </cell>
          <cell r="R7706">
            <v>201.44499999999999</v>
          </cell>
        </row>
        <row r="7707">
          <cell r="A7707" t="str">
            <v xml:space="preserve">ТЭЦ-КМР </v>
          </cell>
          <cell r="B7707" t="str">
            <v xml:space="preserve">Лавочкина 3 лит."Б" ж/д </v>
          </cell>
          <cell r="C7707" t="str">
            <v xml:space="preserve">ИТП Население </v>
          </cell>
          <cell r="D7707">
            <v>2029.5</v>
          </cell>
          <cell r="E7707">
            <v>8288</v>
          </cell>
          <cell r="F7707">
            <v>8288</v>
          </cell>
          <cell r="G7707">
            <v>0</v>
          </cell>
          <cell r="H7707">
            <v>0</v>
          </cell>
          <cell r="I7707">
            <v>4.5999999999999996</v>
          </cell>
          <cell r="J7707" t="str">
            <v xml:space="preserve">6 </v>
          </cell>
          <cell r="K7707">
            <v>167</v>
          </cell>
          <cell r="L7707">
            <v>0.12440000000000001</v>
          </cell>
          <cell r="M7707">
            <v>-19</v>
          </cell>
          <cell r="N7707">
            <v>18</v>
          </cell>
          <cell r="O7707">
            <v>1</v>
          </cell>
          <cell r="P7707">
            <v>181.62100000000001</v>
          </cell>
          <cell r="Q7707">
            <v>201.94200000000001</v>
          </cell>
          <cell r="R7707">
            <v>201.94200000000001</v>
          </cell>
        </row>
        <row r="7708">
          <cell r="A7708" t="str">
            <v xml:space="preserve">ТЭЦ-КМР </v>
          </cell>
          <cell r="B7708" t="str">
            <v xml:space="preserve">Камвольная 7 Адм.зд. </v>
          </cell>
          <cell r="C7708" t="str">
            <v xml:space="preserve">Бюджет </v>
          </cell>
          <cell r="D7708">
            <v>887.38</v>
          </cell>
          <cell r="E7708">
            <v>0</v>
          </cell>
          <cell r="F7708">
            <v>3993.21</v>
          </cell>
          <cell r="G7708">
            <v>0.43</v>
          </cell>
          <cell r="H7708">
            <v>1.19</v>
          </cell>
          <cell r="I7708">
            <v>4.5999999999999996</v>
          </cell>
          <cell r="J7708" t="str">
            <v xml:space="preserve"> </v>
          </cell>
          <cell r="K7708">
            <v>167</v>
          </cell>
          <cell r="L7708">
            <v>7.9650000000000012E-2</v>
          </cell>
          <cell r="M7708">
            <v>-19</v>
          </cell>
          <cell r="N7708">
            <v>18</v>
          </cell>
          <cell r="O7708">
            <v>1</v>
          </cell>
          <cell r="P7708">
            <v>116.28700000000001</v>
          </cell>
          <cell r="Q7708">
            <v>0</v>
          </cell>
          <cell r="R7708">
            <v>116.28700000000001</v>
          </cell>
        </row>
        <row r="7709">
          <cell r="A7709" t="str">
            <v xml:space="preserve">ТЭЦ-КМР </v>
          </cell>
          <cell r="B7709" t="str">
            <v xml:space="preserve">Камвольная 7 Гаражи </v>
          </cell>
          <cell r="C7709" t="str">
            <v xml:space="preserve">Бюджет </v>
          </cell>
          <cell r="D7709">
            <v>151.49</v>
          </cell>
          <cell r="E7709">
            <v>0</v>
          </cell>
          <cell r="F7709">
            <v>564.86</v>
          </cell>
          <cell r="G7709">
            <v>0.7</v>
          </cell>
          <cell r="H7709">
            <v>1.19</v>
          </cell>
          <cell r="I7709">
            <v>4.5999999999999996</v>
          </cell>
          <cell r="J7709" t="str">
            <v xml:space="preserve"> </v>
          </cell>
          <cell r="K7709">
            <v>167</v>
          </cell>
          <cell r="L7709">
            <v>1.7350000000000001E-2</v>
          </cell>
          <cell r="M7709">
            <v>-19</v>
          </cell>
          <cell r="N7709">
            <v>16</v>
          </cell>
          <cell r="O7709">
            <v>1</v>
          </cell>
          <cell r="P7709">
            <v>22.805</v>
          </cell>
          <cell r="Q7709">
            <v>0</v>
          </cell>
          <cell r="R7709">
            <v>22.805</v>
          </cell>
        </row>
        <row r="7710">
          <cell r="A7710" t="str">
            <v xml:space="preserve">ТЭЦ-КМР </v>
          </cell>
          <cell r="B7710" t="str">
            <v xml:space="preserve">Сормовская 102 кв 8 магазин </v>
          </cell>
          <cell r="C7710" t="str">
            <v xml:space="preserve">Прочие </v>
          </cell>
          <cell r="D7710">
            <v>31</v>
          </cell>
          <cell r="E7710">
            <v>0</v>
          </cell>
          <cell r="F7710">
            <v>106.49</v>
          </cell>
          <cell r="G7710">
            <v>0.37</v>
          </cell>
          <cell r="H7710">
            <v>1.19</v>
          </cell>
          <cell r="I7710">
            <v>4.5999999999999996</v>
          </cell>
          <cell r="J7710" t="str">
            <v xml:space="preserve"> </v>
          </cell>
          <cell r="K7710">
            <v>167</v>
          </cell>
          <cell r="L7710">
            <v>1.828E-3</v>
          </cell>
          <cell r="M7710">
            <v>-19</v>
          </cell>
          <cell r="N7710">
            <v>18</v>
          </cell>
          <cell r="O7710">
            <v>1</v>
          </cell>
          <cell r="P7710">
            <v>2.6680000000000001</v>
          </cell>
          <cell r="Q7710">
            <v>0</v>
          </cell>
          <cell r="R7710">
            <v>2.6680000000000001</v>
          </cell>
        </row>
        <row r="7711">
          <cell r="A7711" t="str">
            <v xml:space="preserve">ТЭЦ-КМР </v>
          </cell>
          <cell r="B7711" t="str">
            <v xml:space="preserve">Тюляева 19 кор.1 кв.39 </v>
          </cell>
          <cell r="C7711" t="str">
            <v xml:space="preserve">Прочие </v>
          </cell>
          <cell r="D7711">
            <v>54</v>
          </cell>
          <cell r="E7711">
            <v>53</v>
          </cell>
          <cell r="F7711">
            <v>184.04</v>
          </cell>
          <cell r="G7711">
            <v>0.35</v>
          </cell>
          <cell r="H7711">
            <v>1.19</v>
          </cell>
          <cell r="I7711">
            <v>4.5999999999999996</v>
          </cell>
          <cell r="J7711" t="str">
            <v xml:space="preserve"> </v>
          </cell>
          <cell r="K7711">
            <v>167</v>
          </cell>
          <cell r="L7711">
            <v>2.9879999999999998E-3</v>
          </cell>
          <cell r="M7711">
            <v>-19</v>
          </cell>
          <cell r="N7711">
            <v>18</v>
          </cell>
          <cell r="O7711">
            <v>1</v>
          </cell>
          <cell r="P7711">
            <v>4.3620000000000001</v>
          </cell>
          <cell r="Q7711">
            <v>0</v>
          </cell>
          <cell r="R7711">
            <v>4.3620000000000001</v>
          </cell>
        </row>
        <row r="7712">
          <cell r="A7712" t="str">
            <v xml:space="preserve">ТЭЦ-КМР </v>
          </cell>
          <cell r="B7712" t="str">
            <v xml:space="preserve">1я Заречная 15/1 </v>
          </cell>
          <cell r="C7712" t="str">
            <v xml:space="preserve">Жилзаказчик </v>
          </cell>
          <cell r="D7712">
            <v>3102</v>
          </cell>
          <cell r="E7712">
            <v>12493</v>
          </cell>
          <cell r="F7712">
            <v>11389.14</v>
          </cell>
          <cell r="G7712">
            <v>0.38</v>
          </cell>
          <cell r="H7712">
            <v>1.19</v>
          </cell>
          <cell r="I7712">
            <v>4.5999999999999996</v>
          </cell>
          <cell r="J7712" t="str">
            <v xml:space="preserve">5 </v>
          </cell>
          <cell r="K7712">
            <v>167</v>
          </cell>
          <cell r="L7712">
            <v>0.19811499999999999</v>
          </cell>
          <cell r="M7712">
            <v>-19</v>
          </cell>
          <cell r="N7712">
            <v>18</v>
          </cell>
          <cell r="O7712">
            <v>1</v>
          </cell>
          <cell r="P7712">
            <v>289.24400000000003</v>
          </cell>
          <cell r="Q7712">
            <v>308.65899999999999</v>
          </cell>
          <cell r="R7712">
            <v>308.65899999999999</v>
          </cell>
        </row>
        <row r="7713">
          <cell r="A7713" t="str">
            <v xml:space="preserve">ТЭЦ-КМР </v>
          </cell>
          <cell r="B7713" t="str">
            <v xml:space="preserve">1я Заречная 15/2 </v>
          </cell>
          <cell r="C7713" t="str">
            <v xml:space="preserve">Жилзаказчик </v>
          </cell>
          <cell r="D7713">
            <v>3303.2</v>
          </cell>
          <cell r="E7713">
            <v>11446</v>
          </cell>
          <cell r="F7713">
            <v>10896.17</v>
          </cell>
          <cell r="G7713">
            <v>0.38</v>
          </cell>
          <cell r="H7713">
            <v>1.19</v>
          </cell>
          <cell r="I7713">
            <v>4.5999999999999996</v>
          </cell>
          <cell r="J7713" t="str">
            <v xml:space="preserve">5 </v>
          </cell>
          <cell r="K7713">
            <v>167</v>
          </cell>
          <cell r="L7713">
            <v>0.19206699999999999</v>
          </cell>
          <cell r="M7713">
            <v>-19</v>
          </cell>
          <cell r="N7713">
            <v>18</v>
          </cell>
          <cell r="O7713">
            <v>1</v>
          </cell>
          <cell r="P7713">
            <v>280.41300000000001</v>
          </cell>
          <cell r="Q7713">
            <v>328.68099999999998</v>
          </cell>
          <cell r="R7713">
            <v>328.68099999999998</v>
          </cell>
        </row>
        <row r="7714">
          <cell r="A7714" t="str">
            <v xml:space="preserve">ТЭЦ-КМР </v>
          </cell>
          <cell r="B7714" t="str">
            <v xml:space="preserve">2я Заречная 104а </v>
          </cell>
          <cell r="C7714" t="str">
            <v xml:space="preserve">Жилзаказчик </v>
          </cell>
          <cell r="D7714">
            <v>633.9</v>
          </cell>
          <cell r="E7714">
            <v>2</v>
          </cell>
          <cell r="F7714">
            <v>2503</v>
          </cell>
          <cell r="G7714">
            <v>0.52</v>
          </cell>
          <cell r="H7714">
            <v>1.19</v>
          </cell>
          <cell r="I7714">
            <v>4.5999999999999996</v>
          </cell>
          <cell r="J7714" t="str">
            <v xml:space="preserve">2 </v>
          </cell>
          <cell r="K7714">
            <v>167</v>
          </cell>
          <cell r="L7714">
            <v>6.0374999999999998E-2</v>
          </cell>
          <cell r="M7714">
            <v>-19</v>
          </cell>
          <cell r="N7714">
            <v>18</v>
          </cell>
          <cell r="O7714">
            <v>1</v>
          </cell>
          <cell r="P7714">
            <v>88.147000000000006</v>
          </cell>
          <cell r="Q7714">
            <v>84.102000000000004</v>
          </cell>
          <cell r="R7714">
            <v>84.102000000000004</v>
          </cell>
        </row>
        <row r="7715">
          <cell r="A7715" t="str">
            <v xml:space="preserve">ТЭЦ-КМР </v>
          </cell>
          <cell r="B7715" t="str">
            <v xml:space="preserve">2я Заречная 104б </v>
          </cell>
          <cell r="C7715" t="str">
            <v xml:space="preserve">Жилзаказчик </v>
          </cell>
          <cell r="D7715">
            <v>635.29999999999995</v>
          </cell>
          <cell r="E7715">
            <v>2</v>
          </cell>
          <cell r="F7715">
            <v>2494</v>
          </cell>
          <cell r="G7715">
            <v>0.52</v>
          </cell>
          <cell r="H7715">
            <v>1.19</v>
          </cell>
          <cell r="I7715">
            <v>4.5999999999999996</v>
          </cell>
          <cell r="J7715" t="str">
            <v xml:space="preserve">2 </v>
          </cell>
          <cell r="K7715">
            <v>167</v>
          </cell>
          <cell r="L7715">
            <v>6.0157999999999996E-2</v>
          </cell>
          <cell r="M7715">
            <v>-19</v>
          </cell>
          <cell r="N7715">
            <v>18</v>
          </cell>
          <cell r="O7715">
            <v>1</v>
          </cell>
          <cell r="P7715">
            <v>87.828999999999994</v>
          </cell>
          <cell r="Q7715">
            <v>84.284999999999997</v>
          </cell>
          <cell r="R7715">
            <v>84.284999999999997</v>
          </cell>
        </row>
        <row r="7716">
          <cell r="A7716" t="str">
            <v xml:space="preserve">ТЭЦ-КМР </v>
          </cell>
          <cell r="B7716" t="str">
            <v xml:space="preserve">2я Заречная 104в </v>
          </cell>
          <cell r="C7716" t="str">
            <v xml:space="preserve">Жилзаказчик </v>
          </cell>
          <cell r="D7716">
            <v>671.6</v>
          </cell>
          <cell r="E7716">
            <v>2</v>
          </cell>
          <cell r="F7716">
            <v>2819.85</v>
          </cell>
          <cell r="G7716">
            <v>0.5</v>
          </cell>
          <cell r="H7716">
            <v>1.19</v>
          </cell>
          <cell r="I7716">
            <v>4.5999999999999996</v>
          </cell>
          <cell r="J7716" t="str">
            <v xml:space="preserve">2 </v>
          </cell>
          <cell r="K7716">
            <v>167</v>
          </cell>
          <cell r="L7716">
            <v>6.5402000000000002E-2</v>
          </cell>
          <cell r="M7716">
            <v>-19</v>
          </cell>
          <cell r="N7716">
            <v>18</v>
          </cell>
          <cell r="O7716">
            <v>1</v>
          </cell>
          <cell r="P7716">
            <v>95.484999999999999</v>
          </cell>
          <cell r="Q7716">
            <v>89.1</v>
          </cell>
          <cell r="R7716">
            <v>89.1</v>
          </cell>
        </row>
        <row r="7717">
          <cell r="A7717" t="str">
            <v xml:space="preserve">ТЭЦ-КМР </v>
          </cell>
          <cell r="B7717" t="str">
            <v xml:space="preserve">30 И Дивизии 10/1 </v>
          </cell>
          <cell r="C7717" t="str">
            <v xml:space="preserve">Жилзаказчик </v>
          </cell>
          <cell r="D7717">
            <v>2318.5</v>
          </cell>
          <cell r="E7717">
            <v>10301</v>
          </cell>
          <cell r="F7717">
            <v>10292</v>
          </cell>
          <cell r="G7717">
            <v>0.39</v>
          </cell>
          <cell r="H7717">
            <v>1.19</v>
          </cell>
          <cell r="I7717">
            <v>4.5999999999999996</v>
          </cell>
          <cell r="J7717" t="str">
            <v xml:space="preserve">9 </v>
          </cell>
          <cell r="K7717">
            <v>167</v>
          </cell>
          <cell r="L7717">
            <v>0.18475899999999998</v>
          </cell>
          <cell r="M7717">
            <v>-19</v>
          </cell>
          <cell r="N7717">
            <v>18</v>
          </cell>
          <cell r="O7717">
            <v>1</v>
          </cell>
          <cell r="P7717">
            <v>269.74400000000003</v>
          </cell>
          <cell r="Q7717">
            <v>230.69800000000001</v>
          </cell>
          <cell r="R7717">
            <v>230.69800000000001</v>
          </cell>
        </row>
        <row r="7718">
          <cell r="A7718" t="str">
            <v xml:space="preserve">ТЭЦ-КМР </v>
          </cell>
          <cell r="B7718" t="str">
            <v xml:space="preserve">30 И Дивизии 10/2 </v>
          </cell>
          <cell r="C7718" t="str">
            <v xml:space="preserve">Жилзаказчик </v>
          </cell>
          <cell r="D7718">
            <v>2283.4</v>
          </cell>
          <cell r="E7718">
            <v>10994</v>
          </cell>
          <cell r="F7718">
            <v>10908</v>
          </cell>
          <cell r="G7718">
            <v>0.38</v>
          </cell>
          <cell r="H7718">
            <v>1.19</v>
          </cell>
          <cell r="I7718">
            <v>4.5999999999999996</v>
          </cell>
          <cell r="J7718" t="str">
            <v xml:space="preserve">9 </v>
          </cell>
          <cell r="K7718">
            <v>167</v>
          </cell>
          <cell r="L7718">
            <v>0.19226699999999999</v>
          </cell>
          <cell r="M7718">
            <v>-19</v>
          </cell>
          <cell r="N7718">
            <v>18</v>
          </cell>
          <cell r="O7718">
            <v>1</v>
          </cell>
          <cell r="P7718">
            <v>280.70600000000002</v>
          </cell>
          <cell r="Q7718">
            <v>227.20400000000001</v>
          </cell>
          <cell r="R7718">
            <v>227.20400000000001</v>
          </cell>
        </row>
        <row r="7719">
          <cell r="A7719" t="str">
            <v xml:space="preserve">ТЭЦ-КМР </v>
          </cell>
          <cell r="B7719" t="str">
            <v xml:space="preserve">30 И Дивизии 14 </v>
          </cell>
          <cell r="C7719" t="str">
            <v xml:space="preserve">Жилзаказчик </v>
          </cell>
          <cell r="D7719">
            <v>8584.9</v>
          </cell>
          <cell r="E7719">
            <v>37539</v>
          </cell>
          <cell r="F7719">
            <v>37530</v>
          </cell>
          <cell r="G7719">
            <v>0.35</v>
          </cell>
          <cell r="H7719">
            <v>1.19</v>
          </cell>
          <cell r="I7719">
            <v>4.5999999999999996</v>
          </cell>
          <cell r="J7719" t="str">
            <v xml:space="preserve">9 </v>
          </cell>
          <cell r="K7719">
            <v>167</v>
          </cell>
          <cell r="L7719">
            <v>0.60931499999999994</v>
          </cell>
          <cell r="M7719">
            <v>-19</v>
          </cell>
          <cell r="N7719">
            <v>18</v>
          </cell>
          <cell r="O7719">
            <v>1</v>
          </cell>
          <cell r="P7719">
            <v>889.58699999999999</v>
          </cell>
          <cell r="Q7719">
            <v>854.22400000000005</v>
          </cell>
          <cell r="R7719">
            <v>854.22400000000005</v>
          </cell>
        </row>
        <row r="7720">
          <cell r="A7720" t="str">
            <v xml:space="preserve">ТЭЦ-КМР </v>
          </cell>
          <cell r="B7720" t="str">
            <v xml:space="preserve">30 И Дивизии 9/2 </v>
          </cell>
          <cell r="C7720" t="str">
            <v xml:space="preserve">Жилзаказчик </v>
          </cell>
          <cell r="D7720">
            <v>3980.2</v>
          </cell>
          <cell r="E7720">
            <v>17245</v>
          </cell>
          <cell r="F7720">
            <v>17233</v>
          </cell>
          <cell r="G7720">
            <v>0.37</v>
          </cell>
          <cell r="H7720">
            <v>1.19</v>
          </cell>
          <cell r="I7720">
            <v>4.5999999999999996</v>
          </cell>
          <cell r="J7720" t="str">
            <v xml:space="preserve">12 </v>
          </cell>
          <cell r="K7720">
            <v>167</v>
          </cell>
          <cell r="L7720">
            <v>0.29577300000000001</v>
          </cell>
          <cell r="M7720">
            <v>-19</v>
          </cell>
          <cell r="N7720">
            <v>18</v>
          </cell>
          <cell r="O7720">
            <v>1</v>
          </cell>
          <cell r="P7720">
            <v>431.822</v>
          </cell>
          <cell r="Q7720">
            <v>396.04399999999998</v>
          </cell>
          <cell r="R7720">
            <v>396.04399999999998</v>
          </cell>
        </row>
        <row r="7721">
          <cell r="A7721" t="str">
            <v xml:space="preserve">ТЭЦ-КМР </v>
          </cell>
          <cell r="B7721" t="str">
            <v xml:space="preserve">Приозерная 13 </v>
          </cell>
          <cell r="C7721" t="str">
            <v xml:space="preserve">Жилзаказчик </v>
          </cell>
          <cell r="D7721">
            <v>15622.4</v>
          </cell>
          <cell r="E7721">
            <v>62203</v>
          </cell>
          <cell r="F7721">
            <v>62194</v>
          </cell>
          <cell r="G7721">
            <v>0</v>
          </cell>
          <cell r="H7721">
            <v>0</v>
          </cell>
          <cell r="I7721">
            <v>4.5999999999999996</v>
          </cell>
          <cell r="J7721" t="str">
            <v xml:space="preserve">9 </v>
          </cell>
          <cell r="K7721">
            <v>167</v>
          </cell>
          <cell r="L7721">
            <v>1.0259</v>
          </cell>
          <cell r="M7721">
            <v>-19</v>
          </cell>
          <cell r="N7721">
            <v>18</v>
          </cell>
          <cell r="O7721">
            <v>1</v>
          </cell>
          <cell r="P7721">
            <v>1497.7919999999999</v>
          </cell>
          <cell r="Q7721">
            <v>1554.4780000000001</v>
          </cell>
          <cell r="R7721">
            <v>1554.4780000000001</v>
          </cell>
        </row>
        <row r="7722">
          <cell r="A7722" t="str">
            <v xml:space="preserve">ТЭЦ-КМР </v>
          </cell>
          <cell r="B7722" t="str">
            <v xml:space="preserve">Приозерная 15 ж/д </v>
          </cell>
          <cell r="C7722" t="str">
            <v xml:space="preserve">Жилзаказчик </v>
          </cell>
          <cell r="D7722">
            <v>4162.2</v>
          </cell>
          <cell r="E7722">
            <v>19585</v>
          </cell>
          <cell r="F7722">
            <v>19573</v>
          </cell>
          <cell r="G7722">
            <v>0.37</v>
          </cell>
          <cell r="H7722">
            <v>1.19</v>
          </cell>
          <cell r="I7722">
            <v>4.5999999999999996</v>
          </cell>
          <cell r="J7722" t="str">
            <v xml:space="preserve">12 </v>
          </cell>
          <cell r="K7722">
            <v>167</v>
          </cell>
          <cell r="L7722">
            <v>0.33593400000000001</v>
          </cell>
          <cell r="M7722">
            <v>-19</v>
          </cell>
          <cell r="N7722">
            <v>18</v>
          </cell>
          <cell r="O7722">
            <v>1</v>
          </cell>
          <cell r="P7722">
            <v>490.45600000000002</v>
          </cell>
          <cell r="Q7722">
            <v>414.15499999999997</v>
          </cell>
          <cell r="R7722">
            <v>414.15499999999997</v>
          </cell>
        </row>
        <row r="7723">
          <cell r="A7723" t="str">
            <v xml:space="preserve">ТЭЦ-КМР </v>
          </cell>
          <cell r="B7723" t="str">
            <v xml:space="preserve">Приозерная 19 ж/д </v>
          </cell>
          <cell r="C7723" t="str">
            <v xml:space="preserve">Жилзаказчик </v>
          </cell>
          <cell r="D7723">
            <v>4175.8</v>
          </cell>
          <cell r="E7723">
            <v>18084</v>
          </cell>
          <cell r="F7723">
            <v>18072</v>
          </cell>
          <cell r="G7723">
            <v>0.37</v>
          </cell>
          <cell r="H7723">
            <v>1.19</v>
          </cell>
          <cell r="I7723">
            <v>4.5999999999999996</v>
          </cell>
          <cell r="J7723" t="str">
            <v xml:space="preserve">12 </v>
          </cell>
          <cell r="K7723">
            <v>167</v>
          </cell>
          <cell r="L7723">
            <v>0.310166</v>
          </cell>
          <cell r="M7723">
            <v>-19</v>
          </cell>
          <cell r="N7723">
            <v>18</v>
          </cell>
          <cell r="O7723">
            <v>1</v>
          </cell>
          <cell r="P7723">
            <v>452.83600000000001</v>
          </cell>
          <cell r="Q7723">
            <v>415.50299999999999</v>
          </cell>
          <cell r="R7723">
            <v>415.50299999999999</v>
          </cell>
        </row>
        <row r="7724">
          <cell r="A7724" t="str">
            <v xml:space="preserve">ТЭЦ-КМР </v>
          </cell>
          <cell r="B7724" t="str">
            <v xml:space="preserve">Симферопольская 12 </v>
          </cell>
          <cell r="C7724" t="str">
            <v xml:space="preserve">Жилзаказчик </v>
          </cell>
          <cell r="D7724">
            <v>5255.2</v>
          </cell>
          <cell r="E7724">
            <v>19156</v>
          </cell>
          <cell r="F7724">
            <v>19147</v>
          </cell>
          <cell r="G7724">
            <v>0.37</v>
          </cell>
          <cell r="H7724">
            <v>1.19</v>
          </cell>
          <cell r="I7724">
            <v>4.5999999999999996</v>
          </cell>
          <cell r="J7724" t="str">
            <v xml:space="preserve">9 </v>
          </cell>
          <cell r="K7724">
            <v>167</v>
          </cell>
          <cell r="L7724">
            <v>0.328623</v>
          </cell>
          <cell r="M7724">
            <v>-19</v>
          </cell>
          <cell r="N7724">
            <v>18</v>
          </cell>
          <cell r="O7724">
            <v>1</v>
          </cell>
          <cell r="P7724">
            <v>479.78199999999998</v>
          </cell>
          <cell r="Q7724">
            <v>522.91099999999994</v>
          </cell>
          <cell r="R7724">
            <v>522.91099999999994</v>
          </cell>
        </row>
        <row r="7725">
          <cell r="A7725" t="str">
            <v xml:space="preserve">ТЭЦ-КМР </v>
          </cell>
          <cell r="B7725" t="str">
            <v xml:space="preserve">Симферопольская 16 </v>
          </cell>
          <cell r="C7725" t="str">
            <v xml:space="preserve">Жилзаказчик </v>
          </cell>
          <cell r="D7725">
            <v>6949.8</v>
          </cell>
          <cell r="E7725">
            <v>35398</v>
          </cell>
          <cell r="F7725">
            <v>31943</v>
          </cell>
          <cell r="G7725">
            <v>0.35</v>
          </cell>
          <cell r="H7725">
            <v>1.19</v>
          </cell>
          <cell r="I7725">
            <v>4.5999999999999996</v>
          </cell>
          <cell r="J7725" t="str">
            <v xml:space="preserve">9 </v>
          </cell>
          <cell r="K7725">
            <v>167</v>
          </cell>
          <cell r="L7725">
            <v>0.51860799999999996</v>
          </cell>
          <cell r="M7725">
            <v>-19</v>
          </cell>
          <cell r="N7725">
            <v>18</v>
          </cell>
          <cell r="O7725">
            <v>1</v>
          </cell>
          <cell r="P7725">
            <v>757.15700000000004</v>
          </cell>
          <cell r="Q7725">
            <v>691.52599999999995</v>
          </cell>
          <cell r="R7725">
            <v>691.52599999999995</v>
          </cell>
        </row>
        <row r="7726">
          <cell r="A7726" t="str">
            <v xml:space="preserve">ТЭЦ-КМР </v>
          </cell>
          <cell r="B7726" t="str">
            <v xml:space="preserve">Симферопольская 18 </v>
          </cell>
          <cell r="C7726" t="str">
            <v xml:space="preserve">Жилзаказчик </v>
          </cell>
          <cell r="D7726">
            <v>28323.3</v>
          </cell>
          <cell r="E7726">
            <v>112628</v>
          </cell>
          <cell r="F7726">
            <v>112570</v>
          </cell>
          <cell r="G7726">
            <v>0.34</v>
          </cell>
          <cell r="H7726">
            <v>1.19</v>
          </cell>
          <cell r="I7726">
            <v>4.5999999999999996</v>
          </cell>
          <cell r="J7726" t="str">
            <v xml:space="preserve">9 </v>
          </cell>
          <cell r="K7726">
            <v>167</v>
          </cell>
          <cell r="L7726">
            <v>1.7754029999999998</v>
          </cell>
          <cell r="M7726">
            <v>-19</v>
          </cell>
          <cell r="N7726">
            <v>18</v>
          </cell>
          <cell r="O7726">
            <v>1</v>
          </cell>
          <cell r="P7726">
            <v>2592.0500000000002</v>
          </cell>
          <cell r="Q7726">
            <v>2818.2579999999998</v>
          </cell>
          <cell r="R7726">
            <v>2818.2579999999998</v>
          </cell>
        </row>
        <row r="7727">
          <cell r="A7727" t="str">
            <v xml:space="preserve">ТЭЦ-КМР </v>
          </cell>
          <cell r="B7727" t="str">
            <v xml:space="preserve">Симферопольская 24 </v>
          </cell>
          <cell r="C7727" t="str">
            <v xml:space="preserve">Жилзаказчик </v>
          </cell>
          <cell r="D7727">
            <v>4368.1000000000004</v>
          </cell>
          <cell r="E7727">
            <v>17573</v>
          </cell>
          <cell r="F7727">
            <v>17564</v>
          </cell>
          <cell r="G7727">
            <v>0.37</v>
          </cell>
          <cell r="H7727">
            <v>1.19</v>
          </cell>
          <cell r="I7727">
            <v>4.5999999999999996</v>
          </cell>
          <cell r="J7727" t="str">
            <v xml:space="preserve">9 </v>
          </cell>
          <cell r="K7727">
            <v>167</v>
          </cell>
          <cell r="L7727">
            <v>0.301454</v>
          </cell>
          <cell r="M7727">
            <v>-19</v>
          </cell>
          <cell r="N7727">
            <v>18</v>
          </cell>
          <cell r="O7727">
            <v>1</v>
          </cell>
          <cell r="P7727">
            <v>440.11599999999999</v>
          </cell>
          <cell r="Q7727">
            <v>434.64100000000002</v>
          </cell>
          <cell r="R7727">
            <v>434.64100000000002</v>
          </cell>
        </row>
        <row r="7728">
          <cell r="A7728" t="str">
            <v xml:space="preserve">ТЭЦ-КМР </v>
          </cell>
          <cell r="B7728" t="str">
            <v xml:space="preserve">Симферопольская 30/1.2 </v>
          </cell>
          <cell r="C7728" t="str">
            <v xml:space="preserve">Жилзаказчик </v>
          </cell>
          <cell r="D7728">
            <v>15239.6</v>
          </cell>
          <cell r="E7728">
            <v>62085</v>
          </cell>
          <cell r="F7728">
            <v>62076</v>
          </cell>
          <cell r="G7728">
            <v>0.34</v>
          </cell>
          <cell r="H7728">
            <v>1.19</v>
          </cell>
          <cell r="I7728">
            <v>4.5999999999999996</v>
          </cell>
          <cell r="J7728" t="str">
            <v xml:space="preserve">9 </v>
          </cell>
          <cell r="K7728">
            <v>167</v>
          </cell>
          <cell r="L7728">
            <v>0.97903399999999996</v>
          </cell>
          <cell r="M7728">
            <v>-19</v>
          </cell>
          <cell r="N7728">
            <v>18</v>
          </cell>
          <cell r="O7728">
            <v>1</v>
          </cell>
          <cell r="P7728">
            <v>1429.3689999999999</v>
          </cell>
          <cell r="Q7728">
            <v>1516.39</v>
          </cell>
          <cell r="R7728">
            <v>1516.39</v>
          </cell>
        </row>
        <row r="7729">
          <cell r="A7729" t="str">
            <v xml:space="preserve">ТЭЦ-КМР </v>
          </cell>
          <cell r="B7729" t="str">
            <v xml:space="preserve">Симферопольская 32 </v>
          </cell>
          <cell r="C7729" t="str">
            <v xml:space="preserve">Жилзаказчик </v>
          </cell>
          <cell r="D7729">
            <v>8846.2999999999993</v>
          </cell>
          <cell r="E7729">
            <v>36499</v>
          </cell>
          <cell r="F7729">
            <v>36280</v>
          </cell>
          <cell r="G7729">
            <v>0.35</v>
          </cell>
          <cell r="H7729">
            <v>1.19</v>
          </cell>
          <cell r="I7729">
            <v>4.5999999999999996</v>
          </cell>
          <cell r="J7729" t="str">
            <v xml:space="preserve">9 </v>
          </cell>
          <cell r="K7729">
            <v>167</v>
          </cell>
          <cell r="L7729">
            <v>0.589028</v>
          </cell>
          <cell r="M7729">
            <v>-19</v>
          </cell>
          <cell r="N7729">
            <v>18</v>
          </cell>
          <cell r="O7729">
            <v>1</v>
          </cell>
          <cell r="P7729">
            <v>859.96799999999996</v>
          </cell>
          <cell r="Q7729">
            <v>880.23400000000004</v>
          </cell>
          <cell r="R7729">
            <v>880.23400000000004</v>
          </cell>
        </row>
        <row r="7730">
          <cell r="A7730" t="str">
            <v xml:space="preserve">ТЭЦ-КМР </v>
          </cell>
          <cell r="B7730" t="str">
            <v xml:space="preserve">Симферопольская 34 </v>
          </cell>
          <cell r="C7730" t="str">
            <v xml:space="preserve">Жилзаказчик </v>
          </cell>
          <cell r="D7730">
            <v>5775.7</v>
          </cell>
          <cell r="E7730">
            <v>19857</v>
          </cell>
          <cell r="F7730">
            <v>19852</v>
          </cell>
          <cell r="G7730">
            <v>0.37</v>
          </cell>
          <cell r="H7730">
            <v>1.19</v>
          </cell>
          <cell r="I7730">
            <v>4.5999999999999996</v>
          </cell>
          <cell r="J7730" t="str">
            <v xml:space="preserve">5 </v>
          </cell>
          <cell r="K7730">
            <v>167</v>
          </cell>
          <cell r="L7730">
            <v>0.340723</v>
          </cell>
          <cell r="M7730">
            <v>-19</v>
          </cell>
          <cell r="N7730">
            <v>18</v>
          </cell>
          <cell r="O7730">
            <v>1</v>
          </cell>
          <cell r="P7730">
            <v>497.44799999999998</v>
          </cell>
          <cell r="Q7730">
            <v>574.70299999999997</v>
          </cell>
          <cell r="R7730">
            <v>574.70299999999997</v>
          </cell>
        </row>
        <row r="7731">
          <cell r="A7731" t="str">
            <v xml:space="preserve">ТЭЦ-КМР </v>
          </cell>
          <cell r="B7731" t="str">
            <v xml:space="preserve">Симферопольская 38 </v>
          </cell>
          <cell r="C7731" t="str">
            <v xml:space="preserve">Жилзаказчик </v>
          </cell>
          <cell r="D7731">
            <v>5759.5</v>
          </cell>
          <cell r="E7731">
            <v>19858</v>
          </cell>
          <cell r="F7731">
            <v>19853</v>
          </cell>
          <cell r="G7731">
            <v>0.37</v>
          </cell>
          <cell r="H7731">
            <v>1.19</v>
          </cell>
          <cell r="I7731">
            <v>4.5999999999999996</v>
          </cell>
          <cell r="J7731" t="str">
            <v xml:space="preserve">5 </v>
          </cell>
          <cell r="K7731">
            <v>167</v>
          </cell>
          <cell r="L7731">
            <v>0.34074000000000004</v>
          </cell>
          <cell r="M7731">
            <v>-19</v>
          </cell>
          <cell r="N7731">
            <v>18</v>
          </cell>
          <cell r="O7731">
            <v>1</v>
          </cell>
          <cell r="P7731">
            <v>497.47300000000001</v>
          </cell>
          <cell r="Q7731">
            <v>573.08900000000006</v>
          </cell>
          <cell r="R7731">
            <v>573.08900000000006</v>
          </cell>
        </row>
        <row r="7732">
          <cell r="A7732" t="str">
            <v xml:space="preserve">ТЭЦ-КМР </v>
          </cell>
          <cell r="B7732" t="str">
            <v xml:space="preserve">Симферопольская 4-А </v>
          </cell>
          <cell r="C7732" t="str">
            <v xml:space="preserve">Жилзаказчик </v>
          </cell>
          <cell r="D7732">
            <v>5872.6</v>
          </cell>
          <cell r="E7732">
            <v>24899</v>
          </cell>
          <cell r="F7732">
            <v>24946.69</v>
          </cell>
          <cell r="G7732">
            <v>0.37</v>
          </cell>
          <cell r="H7732">
            <v>1.19</v>
          </cell>
          <cell r="I7732">
            <v>4.5999999999999996</v>
          </cell>
          <cell r="J7732" t="str">
            <v xml:space="preserve">9 </v>
          </cell>
          <cell r="K7732">
            <v>167</v>
          </cell>
          <cell r="L7732">
            <v>0.42816399999999999</v>
          </cell>
          <cell r="M7732">
            <v>-19</v>
          </cell>
          <cell r="N7732">
            <v>18</v>
          </cell>
          <cell r="O7732">
            <v>1</v>
          </cell>
          <cell r="P7732">
            <v>623.68899999999996</v>
          </cell>
          <cell r="Q7732">
            <v>583.08900000000006</v>
          </cell>
          <cell r="R7732">
            <v>583.08900000000006</v>
          </cell>
        </row>
        <row r="7733">
          <cell r="A7733" t="str">
            <v xml:space="preserve">ТЭЦ-КМР </v>
          </cell>
          <cell r="B7733" t="str">
            <v xml:space="preserve">Симферопольская 4/1-Б </v>
          </cell>
          <cell r="C7733" t="str">
            <v xml:space="preserve">Жилзаказчик </v>
          </cell>
          <cell r="D7733">
            <v>12699.1</v>
          </cell>
          <cell r="E7733">
            <v>30549</v>
          </cell>
          <cell r="F7733">
            <v>30044</v>
          </cell>
          <cell r="G7733">
            <v>0.35</v>
          </cell>
          <cell r="H7733">
            <v>1.19</v>
          </cell>
          <cell r="I7733">
            <v>4.5999999999999996</v>
          </cell>
          <cell r="J7733" t="str">
            <v xml:space="preserve">9 </v>
          </cell>
          <cell r="K7733">
            <v>167</v>
          </cell>
          <cell r="L7733">
            <v>0.49056899999999992</v>
          </cell>
          <cell r="M7733">
            <v>-19</v>
          </cell>
          <cell r="N7733">
            <v>18</v>
          </cell>
          <cell r="O7733">
            <v>1</v>
          </cell>
          <cell r="P7733">
            <v>701.346</v>
          </cell>
          <cell r="Q7733">
            <v>1246.9860000000001</v>
          </cell>
          <cell r="R7733">
            <v>1246.9860000000001</v>
          </cell>
        </row>
        <row r="7734">
          <cell r="A7734" t="str">
            <v xml:space="preserve">ТЭЦ-КМР </v>
          </cell>
          <cell r="B7734" t="str">
            <v xml:space="preserve">Симферопольская 40 </v>
          </cell>
          <cell r="C7734" t="str">
            <v xml:space="preserve">Жилзаказчик </v>
          </cell>
          <cell r="D7734">
            <v>12144.1</v>
          </cell>
          <cell r="E7734">
            <v>54091</v>
          </cell>
          <cell r="F7734">
            <v>53970.78</v>
          </cell>
          <cell r="G7734">
            <v>0</v>
          </cell>
          <cell r="H7734">
            <v>0</v>
          </cell>
          <cell r="I7734">
            <v>4.5999999999999996</v>
          </cell>
          <cell r="J7734" t="str">
            <v xml:space="preserve">9 </v>
          </cell>
          <cell r="K7734">
            <v>167</v>
          </cell>
          <cell r="L7734">
            <v>0.89282899999999998</v>
          </cell>
          <cell r="M7734">
            <v>-19</v>
          </cell>
          <cell r="N7734">
            <v>18</v>
          </cell>
          <cell r="O7734">
            <v>1</v>
          </cell>
          <cell r="P7734">
            <v>1303.5119999999999</v>
          </cell>
          <cell r="Q7734">
            <v>1208.3779999999999</v>
          </cell>
          <cell r="R7734">
            <v>1208.3779999999999</v>
          </cell>
        </row>
        <row r="7735">
          <cell r="A7735" t="str">
            <v xml:space="preserve">ТЭЦ-КМР </v>
          </cell>
          <cell r="B7735" t="str">
            <v xml:space="preserve">Симферопольская 42 </v>
          </cell>
          <cell r="C7735" t="str">
            <v xml:space="preserve">Жилзаказчик </v>
          </cell>
          <cell r="D7735">
            <v>8628.6</v>
          </cell>
          <cell r="E7735">
            <v>34609</v>
          </cell>
          <cell r="F7735">
            <v>34413</v>
          </cell>
          <cell r="G7735">
            <v>0.35</v>
          </cell>
          <cell r="H7735">
            <v>1.19</v>
          </cell>
          <cell r="I7735">
            <v>4.5999999999999996</v>
          </cell>
          <cell r="J7735" t="str">
            <v xml:space="preserve">9 </v>
          </cell>
          <cell r="K7735">
            <v>167</v>
          </cell>
          <cell r="L7735">
            <v>0.560311</v>
          </cell>
          <cell r="M7735">
            <v>-19</v>
          </cell>
          <cell r="N7735">
            <v>18</v>
          </cell>
          <cell r="O7735">
            <v>1</v>
          </cell>
          <cell r="P7735">
            <v>818.04200000000003</v>
          </cell>
          <cell r="Q7735">
            <v>858.57500000000005</v>
          </cell>
          <cell r="R7735">
            <v>858.57500000000005</v>
          </cell>
        </row>
        <row r="7736">
          <cell r="A7736" t="str">
            <v xml:space="preserve">ТЭЦ-КМР </v>
          </cell>
          <cell r="B7736" t="str">
            <v xml:space="preserve">Симферопольская 54 общ. </v>
          </cell>
          <cell r="C7736" t="str">
            <v xml:space="preserve">Жилзаказчик </v>
          </cell>
          <cell r="D7736">
            <v>6105.4</v>
          </cell>
          <cell r="E7736">
            <v>9</v>
          </cell>
          <cell r="F7736">
            <v>16480</v>
          </cell>
          <cell r="G7736">
            <v>0.37</v>
          </cell>
          <cell r="H7736">
            <v>1.19</v>
          </cell>
          <cell r="I7736">
            <v>4.5999999999999996</v>
          </cell>
          <cell r="J7736" t="str">
            <v xml:space="preserve">9 </v>
          </cell>
          <cell r="K7736">
            <v>167</v>
          </cell>
          <cell r="L7736">
            <v>0.28284899999999996</v>
          </cell>
          <cell r="M7736">
            <v>-19</v>
          </cell>
          <cell r="N7736">
            <v>18</v>
          </cell>
          <cell r="O7736">
            <v>1</v>
          </cell>
          <cell r="P7736">
            <v>412.952</v>
          </cell>
          <cell r="Q7736">
            <v>607.50599999999997</v>
          </cell>
          <cell r="R7736">
            <v>607.50599999999997</v>
          </cell>
        </row>
        <row r="7737">
          <cell r="A7737" t="str">
            <v xml:space="preserve">ТЭЦ-КМР </v>
          </cell>
          <cell r="B7737" t="str">
            <v xml:space="preserve">Симферопольская 6/1 </v>
          </cell>
          <cell r="C7737" t="str">
            <v xml:space="preserve">Жилзаказчик </v>
          </cell>
          <cell r="D7737">
            <v>4807.7</v>
          </cell>
          <cell r="E7737">
            <v>23403</v>
          </cell>
          <cell r="F7737">
            <v>22887</v>
          </cell>
          <cell r="G7737">
            <v>0</v>
          </cell>
          <cell r="H7737">
            <v>0</v>
          </cell>
          <cell r="I7737">
            <v>4.5999999999999996</v>
          </cell>
          <cell r="J7737" t="str">
            <v xml:space="preserve">9 </v>
          </cell>
          <cell r="K7737">
            <v>167</v>
          </cell>
          <cell r="L7737">
            <v>0.38991000000000003</v>
          </cell>
          <cell r="M7737">
            <v>-19</v>
          </cell>
          <cell r="N7737">
            <v>18</v>
          </cell>
          <cell r="O7737">
            <v>1</v>
          </cell>
          <cell r="P7737">
            <v>569.26</v>
          </cell>
          <cell r="Q7737">
            <v>478.38400000000001</v>
          </cell>
          <cell r="R7737">
            <v>478.38400000000001</v>
          </cell>
        </row>
        <row r="7738">
          <cell r="A7738" t="str">
            <v xml:space="preserve">ТЭЦ-КМР </v>
          </cell>
          <cell r="B7738" t="str">
            <v xml:space="preserve">Сормовская  9 </v>
          </cell>
          <cell r="C7738" t="str">
            <v xml:space="preserve">Жилзаказчик </v>
          </cell>
          <cell r="D7738">
            <v>6480.2</v>
          </cell>
          <cell r="E7738">
            <v>27394</v>
          </cell>
          <cell r="F7738">
            <v>27303</v>
          </cell>
          <cell r="G7738">
            <v>0.37</v>
          </cell>
          <cell r="H7738">
            <v>1.19</v>
          </cell>
          <cell r="I7738">
            <v>4.5999999999999996</v>
          </cell>
          <cell r="J7738" t="str">
            <v xml:space="preserve">10 </v>
          </cell>
          <cell r="K7738">
            <v>167</v>
          </cell>
          <cell r="L7738">
            <v>0.46227699999999999</v>
          </cell>
          <cell r="M7738">
            <v>-19</v>
          </cell>
          <cell r="N7738">
            <v>18</v>
          </cell>
          <cell r="O7738">
            <v>1</v>
          </cell>
          <cell r="P7738">
            <v>674.91399999999999</v>
          </cell>
          <cell r="Q7738">
            <v>644.80200000000002</v>
          </cell>
          <cell r="R7738">
            <v>644.80200000000002</v>
          </cell>
        </row>
        <row r="7739">
          <cell r="A7739" t="str">
            <v xml:space="preserve">ТЭЦ-КМР </v>
          </cell>
          <cell r="B7739" t="str">
            <v xml:space="preserve">Сормовская  9/1 </v>
          </cell>
          <cell r="C7739" t="str">
            <v xml:space="preserve">Жилзаказчик </v>
          </cell>
          <cell r="D7739">
            <v>5988.1</v>
          </cell>
          <cell r="E7739">
            <v>30518</v>
          </cell>
          <cell r="F7739">
            <v>25028</v>
          </cell>
          <cell r="G7739">
            <v>0.36</v>
          </cell>
          <cell r="H7739">
            <v>1.19</v>
          </cell>
          <cell r="I7739">
            <v>4.5999999999999996</v>
          </cell>
          <cell r="J7739" t="str">
            <v xml:space="preserve">10 </v>
          </cell>
          <cell r="K7739">
            <v>167</v>
          </cell>
          <cell r="L7739">
            <v>0.41678399999999999</v>
          </cell>
          <cell r="M7739">
            <v>-19</v>
          </cell>
          <cell r="N7739">
            <v>18</v>
          </cell>
          <cell r="O7739">
            <v>1</v>
          </cell>
          <cell r="P7739">
            <v>608.495</v>
          </cell>
          <cell r="Q7739">
            <v>595.83600000000001</v>
          </cell>
          <cell r="R7739">
            <v>595.83600000000001</v>
          </cell>
        </row>
        <row r="7740">
          <cell r="A7740" t="str">
            <v xml:space="preserve">ТЭЦ-КМР </v>
          </cell>
          <cell r="B7740" t="str">
            <v xml:space="preserve">Сормовская 102 </v>
          </cell>
          <cell r="C7740" t="str">
            <v xml:space="preserve">Жилзаказчик </v>
          </cell>
          <cell r="D7740">
            <v>4309.1000000000004</v>
          </cell>
          <cell r="E7740">
            <v>17659</v>
          </cell>
          <cell r="F7740">
            <v>17940.599999999999</v>
          </cell>
          <cell r="G7740">
            <v>0.37</v>
          </cell>
          <cell r="H7740">
            <v>1.19</v>
          </cell>
          <cell r="I7740">
            <v>4.5999999999999996</v>
          </cell>
          <cell r="J7740" t="str">
            <v xml:space="preserve">12 </v>
          </cell>
          <cell r="K7740">
            <v>167</v>
          </cell>
          <cell r="L7740">
            <v>0.307917</v>
          </cell>
          <cell r="M7740">
            <v>-19</v>
          </cell>
          <cell r="N7740">
            <v>18</v>
          </cell>
          <cell r="O7740">
            <v>1</v>
          </cell>
          <cell r="P7740">
            <v>449.55200000000002</v>
          </cell>
          <cell r="Q7740">
            <v>428.77</v>
          </cell>
          <cell r="R7740">
            <v>428.77</v>
          </cell>
        </row>
        <row r="7741">
          <cell r="A7741" t="str">
            <v xml:space="preserve">ТЭЦ-КМР </v>
          </cell>
          <cell r="B7741" t="str">
            <v xml:space="preserve">Сормовская 104 </v>
          </cell>
          <cell r="C7741" t="str">
            <v xml:space="preserve">Жилзаказчик </v>
          </cell>
          <cell r="D7741">
            <v>4363.6000000000004</v>
          </cell>
          <cell r="E7741">
            <v>18772</v>
          </cell>
          <cell r="F7741">
            <v>18760</v>
          </cell>
          <cell r="G7741">
            <v>0.37</v>
          </cell>
          <cell r="H7741">
            <v>1.19</v>
          </cell>
          <cell r="I7741">
            <v>4.5999999999999996</v>
          </cell>
          <cell r="J7741" t="str">
            <v xml:space="preserve">12 </v>
          </cell>
          <cell r="K7741">
            <v>167</v>
          </cell>
          <cell r="L7741">
            <v>0.32198099999999996</v>
          </cell>
          <cell r="M7741">
            <v>-19</v>
          </cell>
          <cell r="N7741">
            <v>18</v>
          </cell>
          <cell r="O7741">
            <v>1</v>
          </cell>
          <cell r="P7741">
            <v>470.08600000000001</v>
          </cell>
          <cell r="Q7741">
            <v>434.19400000000002</v>
          </cell>
          <cell r="R7741">
            <v>434.19400000000002</v>
          </cell>
        </row>
        <row r="7742">
          <cell r="A7742" t="str">
            <v xml:space="preserve">ТЭЦ-КМР </v>
          </cell>
          <cell r="B7742" t="str">
            <v xml:space="preserve">Сормовская 110/1 </v>
          </cell>
          <cell r="C7742" t="str">
            <v xml:space="preserve">Жилзаказчик </v>
          </cell>
          <cell r="D7742">
            <v>3828.8</v>
          </cell>
          <cell r="E7742">
            <v>15381</v>
          </cell>
          <cell r="F7742">
            <v>15372</v>
          </cell>
          <cell r="G7742">
            <v>0.37</v>
          </cell>
          <cell r="H7742">
            <v>1.19</v>
          </cell>
          <cell r="I7742">
            <v>4.5999999999999996</v>
          </cell>
          <cell r="J7742" t="str">
            <v xml:space="preserve">9 </v>
          </cell>
          <cell r="K7742">
            <v>167</v>
          </cell>
          <cell r="L7742">
            <v>0.26383200000000001</v>
          </cell>
          <cell r="M7742">
            <v>-19</v>
          </cell>
          <cell r="N7742">
            <v>18</v>
          </cell>
          <cell r="O7742">
            <v>1</v>
          </cell>
          <cell r="P7742">
            <v>385.18900000000002</v>
          </cell>
          <cell r="Q7742">
            <v>380.976</v>
          </cell>
          <cell r="R7742">
            <v>380.976</v>
          </cell>
        </row>
        <row r="7743">
          <cell r="A7743" t="str">
            <v xml:space="preserve">ТЭЦ-КМР </v>
          </cell>
          <cell r="B7743" t="str">
            <v xml:space="preserve">Сормовская 110/4 </v>
          </cell>
          <cell r="C7743" t="str">
            <v xml:space="preserve">Жилзаказчик </v>
          </cell>
          <cell r="D7743">
            <v>3812.6</v>
          </cell>
          <cell r="E7743">
            <v>15381</v>
          </cell>
          <cell r="F7743">
            <v>15322</v>
          </cell>
          <cell r="G7743">
            <v>0.37</v>
          </cell>
          <cell r="H7743">
            <v>1.19</v>
          </cell>
          <cell r="I7743">
            <v>4.5999999999999996</v>
          </cell>
          <cell r="J7743" t="str">
            <v xml:space="preserve">9 </v>
          </cell>
          <cell r="K7743">
            <v>167</v>
          </cell>
          <cell r="L7743">
            <v>0.26297399999999999</v>
          </cell>
          <cell r="M7743">
            <v>-19</v>
          </cell>
          <cell r="N7743">
            <v>18</v>
          </cell>
          <cell r="O7743">
            <v>1</v>
          </cell>
          <cell r="P7743">
            <v>383.93599999999998</v>
          </cell>
          <cell r="Q7743">
            <v>379.36700000000002</v>
          </cell>
          <cell r="R7743">
            <v>379.36700000000002</v>
          </cell>
        </row>
        <row r="7744">
          <cell r="A7744" t="str">
            <v xml:space="preserve">ТЭЦ-КМР </v>
          </cell>
          <cell r="B7744" t="str">
            <v xml:space="preserve">Сормовская 112 </v>
          </cell>
          <cell r="C7744" t="str">
            <v xml:space="preserve">Жилзаказчик </v>
          </cell>
          <cell r="D7744">
            <v>15269.1</v>
          </cell>
          <cell r="E7744">
            <v>65373</v>
          </cell>
          <cell r="F7744">
            <v>65364</v>
          </cell>
          <cell r="G7744">
            <v>0.34</v>
          </cell>
          <cell r="H7744">
            <v>1.19</v>
          </cell>
          <cell r="I7744">
            <v>4.5999999999999996</v>
          </cell>
          <cell r="J7744" t="str">
            <v xml:space="preserve">9 </v>
          </cell>
          <cell r="K7744">
            <v>167</v>
          </cell>
          <cell r="L7744">
            <v>1.030891</v>
          </cell>
          <cell r="M7744">
            <v>-19</v>
          </cell>
          <cell r="N7744">
            <v>18</v>
          </cell>
          <cell r="O7744">
            <v>1</v>
          </cell>
          <cell r="P7744">
            <v>1505.079</v>
          </cell>
          <cell r="Q7744">
            <v>1519.326</v>
          </cell>
          <cell r="R7744">
            <v>1519.326</v>
          </cell>
        </row>
        <row r="7745">
          <cell r="A7745" t="str">
            <v xml:space="preserve">ТЭЦ-КМР </v>
          </cell>
          <cell r="B7745" t="str">
            <v xml:space="preserve">Сормовская 163 </v>
          </cell>
          <cell r="C7745" t="str">
            <v xml:space="preserve">Жилзаказчик </v>
          </cell>
          <cell r="D7745">
            <v>13637.1</v>
          </cell>
          <cell r="E7745">
            <v>67833</v>
          </cell>
          <cell r="F7745">
            <v>67622.820000000007</v>
          </cell>
          <cell r="G7745">
            <v>0.34</v>
          </cell>
          <cell r="H7745">
            <v>1.19</v>
          </cell>
          <cell r="I7745">
            <v>4.5999999999999996</v>
          </cell>
          <cell r="J7745" t="str">
            <v xml:space="preserve">9 </v>
          </cell>
          <cell r="K7745">
            <v>167</v>
          </cell>
          <cell r="L7745">
            <v>1.066516</v>
          </cell>
          <cell r="M7745">
            <v>-19</v>
          </cell>
          <cell r="N7745">
            <v>18</v>
          </cell>
          <cell r="O7745">
            <v>1</v>
          </cell>
          <cell r="P7745">
            <v>1557.09</v>
          </cell>
          <cell r="Q7745">
            <v>1356.9369999999999</v>
          </cell>
          <cell r="R7745">
            <v>1356.9369999999999</v>
          </cell>
        </row>
        <row r="7746">
          <cell r="A7746" t="str">
            <v xml:space="preserve">ТЭЦ-КМР </v>
          </cell>
          <cell r="B7746" t="str">
            <v xml:space="preserve">Сормовская 165 </v>
          </cell>
          <cell r="C7746" t="str">
            <v xml:space="preserve">Жилзаказчик </v>
          </cell>
          <cell r="D7746">
            <v>4204.2</v>
          </cell>
          <cell r="E7746">
            <v>19599</v>
          </cell>
          <cell r="F7746">
            <v>19520</v>
          </cell>
          <cell r="G7746">
            <v>0.37</v>
          </cell>
          <cell r="H7746">
            <v>1.19</v>
          </cell>
          <cell r="I7746">
            <v>4.5999999999999996</v>
          </cell>
          <cell r="J7746" t="str">
            <v xml:space="preserve">9 </v>
          </cell>
          <cell r="K7746">
            <v>167</v>
          </cell>
          <cell r="L7746">
            <v>0.33502499999999996</v>
          </cell>
          <cell r="M7746">
            <v>-19</v>
          </cell>
          <cell r="N7746">
            <v>18</v>
          </cell>
          <cell r="O7746">
            <v>1</v>
          </cell>
          <cell r="P7746">
            <v>489.12799999999999</v>
          </cell>
          <cell r="Q7746">
            <v>418.334</v>
          </cell>
          <cell r="R7746">
            <v>418.334</v>
          </cell>
        </row>
        <row r="7747">
          <cell r="A7747" t="str">
            <v xml:space="preserve">ТЭЦ-КМР </v>
          </cell>
          <cell r="B7747" t="str">
            <v xml:space="preserve">Сормовская 175/1 175/2 </v>
          </cell>
          <cell r="C7747" t="str">
            <v xml:space="preserve">Жилзаказчик </v>
          </cell>
          <cell r="D7747">
            <v>6308.1</v>
          </cell>
          <cell r="E7747">
            <v>30257</v>
          </cell>
          <cell r="F7747">
            <v>29927</v>
          </cell>
          <cell r="G7747">
            <v>0.36</v>
          </cell>
          <cell r="H7747">
            <v>1.19</v>
          </cell>
          <cell r="I7747">
            <v>4.5999999999999996</v>
          </cell>
          <cell r="J7747" t="str">
            <v xml:space="preserve">5 </v>
          </cell>
          <cell r="K7747">
            <v>167</v>
          </cell>
          <cell r="L7747">
            <v>0.49837099999999995</v>
          </cell>
          <cell r="M7747">
            <v>-19</v>
          </cell>
          <cell r="N7747">
            <v>18</v>
          </cell>
          <cell r="O7747">
            <v>1</v>
          </cell>
          <cell r="P7747">
            <v>727.61199999999997</v>
          </cell>
          <cell r="Q7747">
            <v>627.67700000000002</v>
          </cell>
          <cell r="R7747">
            <v>627.67700000000002</v>
          </cell>
        </row>
        <row r="7748">
          <cell r="A7748" t="str">
            <v xml:space="preserve">ТЭЦ-КМР </v>
          </cell>
          <cell r="B7748" t="str">
            <v xml:space="preserve">Сормовская 177 </v>
          </cell>
          <cell r="C7748" t="str">
            <v xml:space="preserve">Жилзаказчик </v>
          </cell>
          <cell r="D7748">
            <v>16644.099999999999</v>
          </cell>
          <cell r="E7748">
            <v>69133</v>
          </cell>
          <cell r="F7748">
            <v>66560.62</v>
          </cell>
          <cell r="G7748">
            <v>0.34</v>
          </cell>
          <cell r="H7748">
            <v>1.194</v>
          </cell>
          <cell r="I7748">
            <v>4.5999999999999996</v>
          </cell>
          <cell r="J7748" t="str">
            <v xml:space="preserve">9 </v>
          </cell>
          <cell r="K7748">
            <v>167</v>
          </cell>
          <cell r="L7748">
            <v>1.0497639999999999</v>
          </cell>
          <cell r="M7748">
            <v>-19</v>
          </cell>
          <cell r="N7748">
            <v>18</v>
          </cell>
          <cell r="O7748">
            <v>1</v>
          </cell>
          <cell r="P7748">
            <v>1532.633</v>
          </cell>
          <cell r="Q7748">
            <v>1656.143</v>
          </cell>
          <cell r="R7748">
            <v>1656.143</v>
          </cell>
        </row>
        <row r="7749">
          <cell r="A7749" t="str">
            <v xml:space="preserve">ТЭЦ-КМР </v>
          </cell>
          <cell r="B7749" t="str">
            <v xml:space="preserve">Сормовская 183 ж/д </v>
          </cell>
          <cell r="C7749" t="str">
            <v xml:space="preserve">Жилзаказчик </v>
          </cell>
          <cell r="D7749">
            <v>8476.7999999999993</v>
          </cell>
          <cell r="E7749">
            <v>39560</v>
          </cell>
          <cell r="F7749">
            <v>39551</v>
          </cell>
          <cell r="G7749">
            <v>0.35</v>
          </cell>
          <cell r="H7749">
            <v>1.19</v>
          </cell>
          <cell r="I7749">
            <v>4.5999999999999996</v>
          </cell>
          <cell r="J7749" t="str">
            <v xml:space="preserve">9 </v>
          </cell>
          <cell r="K7749">
            <v>167</v>
          </cell>
          <cell r="L7749">
            <v>0.642127</v>
          </cell>
          <cell r="M7749">
            <v>-19</v>
          </cell>
          <cell r="N7749">
            <v>18</v>
          </cell>
          <cell r="O7749">
            <v>1</v>
          </cell>
          <cell r="P7749">
            <v>937.49099999999999</v>
          </cell>
          <cell r="Q7749">
            <v>843.46699999999998</v>
          </cell>
          <cell r="R7749">
            <v>843.46699999999998</v>
          </cell>
        </row>
        <row r="7750">
          <cell r="A7750" t="str">
            <v xml:space="preserve">ТЭЦ-КМР </v>
          </cell>
          <cell r="B7750" t="str">
            <v xml:space="preserve">Сормовская 189 </v>
          </cell>
          <cell r="C7750" t="str">
            <v xml:space="preserve">Жилзаказчик </v>
          </cell>
          <cell r="D7750">
            <v>23802.6</v>
          </cell>
          <cell r="E7750">
            <v>94302</v>
          </cell>
          <cell r="F7750">
            <v>94293</v>
          </cell>
          <cell r="G7750">
            <v>0.34</v>
          </cell>
          <cell r="H7750">
            <v>1.19</v>
          </cell>
          <cell r="I7750">
            <v>4.5999999999999996</v>
          </cell>
          <cell r="J7750" t="str">
            <v xml:space="preserve">9 </v>
          </cell>
          <cell r="K7750">
            <v>167</v>
          </cell>
          <cell r="L7750">
            <v>1.4871460000000001</v>
          </cell>
          <cell r="M7750">
            <v>-19</v>
          </cell>
          <cell r="N7750">
            <v>18</v>
          </cell>
          <cell r="O7750">
            <v>1</v>
          </cell>
          <cell r="P7750">
            <v>2171.201</v>
          </cell>
          <cell r="Q7750">
            <v>2368.4360000000001</v>
          </cell>
          <cell r="R7750">
            <v>2368.4360000000001</v>
          </cell>
        </row>
        <row r="7751">
          <cell r="A7751" t="str">
            <v xml:space="preserve">ТЭЦ-КМР </v>
          </cell>
          <cell r="B7751" t="str">
            <v xml:space="preserve">Сормовская 191 </v>
          </cell>
          <cell r="C7751" t="str">
            <v xml:space="preserve">Жилзаказчик </v>
          </cell>
          <cell r="D7751">
            <v>5352.5700000000006</v>
          </cell>
          <cell r="E7751">
            <v>22046</v>
          </cell>
          <cell r="F7751">
            <v>22549</v>
          </cell>
          <cell r="G7751">
            <v>0.37</v>
          </cell>
          <cell r="H7751">
            <v>1.19</v>
          </cell>
          <cell r="I7751">
            <v>4.5999999999999996</v>
          </cell>
          <cell r="J7751" t="str">
            <v xml:space="preserve">10 </v>
          </cell>
          <cell r="K7751">
            <v>167</v>
          </cell>
          <cell r="L7751">
            <v>0.38701000000000002</v>
          </cell>
          <cell r="M7751">
            <v>-19</v>
          </cell>
          <cell r="N7751">
            <v>18</v>
          </cell>
          <cell r="O7751">
            <v>1</v>
          </cell>
          <cell r="P7751">
            <v>552.17399999999998</v>
          </cell>
          <cell r="Q7751">
            <v>520.827</v>
          </cell>
          <cell r="R7751">
            <v>520.827</v>
          </cell>
        </row>
        <row r="7752">
          <cell r="A7752" t="str">
            <v xml:space="preserve">ТЭЦ-КМР </v>
          </cell>
          <cell r="B7752" t="str">
            <v xml:space="preserve">Сормовская 193 </v>
          </cell>
          <cell r="C7752" t="str">
            <v xml:space="preserve">Жилзаказчик </v>
          </cell>
          <cell r="D7752">
            <v>5376.5</v>
          </cell>
          <cell r="E7752">
            <v>23055</v>
          </cell>
          <cell r="F7752">
            <v>23045</v>
          </cell>
          <cell r="G7752">
            <v>0.37</v>
          </cell>
          <cell r="H7752">
            <v>1.19</v>
          </cell>
          <cell r="I7752">
            <v>4.5999999999999996</v>
          </cell>
          <cell r="J7752" t="str">
            <v xml:space="preserve">10 </v>
          </cell>
          <cell r="K7752">
            <v>167</v>
          </cell>
          <cell r="L7752">
            <v>0.39552499999999996</v>
          </cell>
          <cell r="M7752">
            <v>-19</v>
          </cell>
          <cell r="N7752">
            <v>18</v>
          </cell>
          <cell r="O7752">
            <v>1</v>
          </cell>
          <cell r="P7752">
            <v>577.45699999999999</v>
          </cell>
          <cell r="Q7752">
            <v>534.97900000000004</v>
          </cell>
          <cell r="R7752">
            <v>534.97900000000004</v>
          </cell>
        </row>
        <row r="7753">
          <cell r="A7753" t="str">
            <v xml:space="preserve">ТЭЦ-КМР </v>
          </cell>
          <cell r="B7753" t="str">
            <v xml:space="preserve">Сормовская 197 </v>
          </cell>
          <cell r="C7753" t="str">
            <v xml:space="preserve">Жилзаказчик </v>
          </cell>
          <cell r="D7753">
            <v>5216.5</v>
          </cell>
          <cell r="E7753">
            <v>22307</v>
          </cell>
          <cell r="F7753">
            <v>22297</v>
          </cell>
          <cell r="G7753">
            <v>0.37</v>
          </cell>
          <cell r="H7753">
            <v>1.19</v>
          </cell>
          <cell r="I7753">
            <v>4.5999999999999996</v>
          </cell>
          <cell r="J7753" t="str">
            <v xml:space="preserve">10 </v>
          </cell>
          <cell r="K7753">
            <v>167</v>
          </cell>
          <cell r="L7753">
            <v>0.382687</v>
          </cell>
          <cell r="M7753">
            <v>-19</v>
          </cell>
          <cell r="N7753">
            <v>18</v>
          </cell>
          <cell r="O7753">
            <v>1</v>
          </cell>
          <cell r="P7753">
            <v>558.71500000000003</v>
          </cell>
          <cell r="Q7753">
            <v>519.05899999999997</v>
          </cell>
          <cell r="R7753">
            <v>519.05899999999997</v>
          </cell>
        </row>
        <row r="7754">
          <cell r="A7754" t="str">
            <v xml:space="preserve">ТЭЦ-КМР </v>
          </cell>
          <cell r="B7754" t="str">
            <v xml:space="preserve">Тюляева 1 </v>
          </cell>
          <cell r="C7754" t="str">
            <v xml:space="preserve">Жилзаказчик </v>
          </cell>
          <cell r="D7754">
            <v>17540.3</v>
          </cell>
          <cell r="E7754">
            <v>54015</v>
          </cell>
          <cell r="F7754">
            <v>54050</v>
          </cell>
          <cell r="G7754">
            <v>0.34</v>
          </cell>
          <cell r="H7754">
            <v>1.19</v>
          </cell>
          <cell r="I7754">
            <v>4.5999999999999996</v>
          </cell>
          <cell r="J7754" t="str">
            <v xml:space="preserve">9 </v>
          </cell>
          <cell r="K7754">
            <v>167</v>
          </cell>
          <cell r="L7754">
            <v>0.85245199999999999</v>
          </cell>
          <cell r="M7754">
            <v>-19</v>
          </cell>
          <cell r="N7754">
            <v>18</v>
          </cell>
          <cell r="O7754">
            <v>1</v>
          </cell>
          <cell r="P7754">
            <v>1243.548</v>
          </cell>
          <cell r="Q7754">
            <v>1744.22</v>
          </cell>
          <cell r="R7754">
            <v>1744.22</v>
          </cell>
        </row>
        <row r="7755">
          <cell r="A7755" t="str">
            <v xml:space="preserve">ТЭЦ-КМР </v>
          </cell>
          <cell r="B7755" t="str">
            <v xml:space="preserve">Тюляева 10 </v>
          </cell>
          <cell r="C7755" t="str">
            <v xml:space="preserve">Жилзаказчик </v>
          </cell>
          <cell r="D7755">
            <v>10911.06</v>
          </cell>
          <cell r="E7755">
            <v>43907</v>
          </cell>
          <cell r="F7755">
            <v>43802.060000000005</v>
          </cell>
          <cell r="G7755">
            <v>0.34</v>
          </cell>
          <cell r="H7755">
            <v>1.19</v>
          </cell>
          <cell r="I7755">
            <v>4.5999999999999996</v>
          </cell>
          <cell r="J7755" t="str">
            <v xml:space="preserve">9 </v>
          </cell>
          <cell r="K7755">
            <v>167</v>
          </cell>
          <cell r="L7755">
            <v>0.69489600000000007</v>
          </cell>
          <cell r="M7755">
            <v>-19</v>
          </cell>
          <cell r="N7755">
            <v>18</v>
          </cell>
          <cell r="O7755">
            <v>1</v>
          </cell>
          <cell r="P7755">
            <v>1012.98</v>
          </cell>
          <cell r="Q7755">
            <v>1084.0160000000001</v>
          </cell>
          <cell r="R7755">
            <v>1084.0160000000001</v>
          </cell>
        </row>
        <row r="7756">
          <cell r="A7756" t="str">
            <v xml:space="preserve">ТЭЦ-КМР </v>
          </cell>
          <cell r="B7756" t="str">
            <v xml:space="preserve">Тюляева 12 </v>
          </cell>
          <cell r="C7756" t="str">
            <v xml:space="preserve">Жилзаказчик </v>
          </cell>
          <cell r="D7756">
            <v>9698.5</v>
          </cell>
          <cell r="E7756">
            <v>41616</v>
          </cell>
          <cell r="F7756">
            <v>41537</v>
          </cell>
          <cell r="G7756">
            <v>0.35</v>
          </cell>
          <cell r="H7756">
            <v>1.19</v>
          </cell>
          <cell r="I7756">
            <v>4.5999999999999996</v>
          </cell>
          <cell r="J7756" t="str">
            <v xml:space="preserve">9 </v>
          </cell>
          <cell r="K7756">
            <v>167</v>
          </cell>
          <cell r="L7756">
            <v>0.66859000000000002</v>
          </cell>
          <cell r="M7756">
            <v>-19</v>
          </cell>
          <cell r="N7756">
            <v>18</v>
          </cell>
          <cell r="O7756">
            <v>1</v>
          </cell>
          <cell r="P7756">
            <v>976.12800000000004</v>
          </cell>
          <cell r="Q7756">
            <v>965.03200000000004</v>
          </cell>
          <cell r="R7756">
            <v>965.03200000000004</v>
          </cell>
        </row>
        <row r="7757">
          <cell r="A7757" t="str">
            <v xml:space="preserve">ТЭЦ-КМР </v>
          </cell>
          <cell r="B7757" t="str">
            <v xml:space="preserve">Тюляева 16/1 </v>
          </cell>
          <cell r="C7757" t="str">
            <v xml:space="preserve">Жилзаказчик </v>
          </cell>
          <cell r="D7757">
            <v>3888.1</v>
          </cell>
          <cell r="E7757">
            <v>19967</v>
          </cell>
          <cell r="F7757">
            <v>19838</v>
          </cell>
          <cell r="G7757">
            <v>0.37</v>
          </cell>
          <cell r="H7757">
            <v>1.19</v>
          </cell>
          <cell r="I7757">
            <v>4.5999999999999996</v>
          </cell>
          <cell r="J7757" t="str">
            <v xml:space="preserve">12 </v>
          </cell>
          <cell r="K7757">
            <v>167</v>
          </cell>
          <cell r="L7757">
            <v>0.34048299999999998</v>
          </cell>
          <cell r="M7757">
            <v>-19</v>
          </cell>
          <cell r="N7757">
            <v>18</v>
          </cell>
          <cell r="O7757">
            <v>1</v>
          </cell>
          <cell r="P7757">
            <v>497.09899999999999</v>
          </cell>
          <cell r="Q7757">
            <v>386.87900000000002</v>
          </cell>
          <cell r="R7757">
            <v>386.87900000000002</v>
          </cell>
        </row>
        <row r="7758">
          <cell r="A7758" t="str">
            <v xml:space="preserve">ТЭЦ-КМР </v>
          </cell>
          <cell r="B7758" t="str">
            <v xml:space="preserve">Тюляева 18 </v>
          </cell>
          <cell r="C7758" t="str">
            <v xml:space="preserve">Жилзаказчик </v>
          </cell>
          <cell r="D7758">
            <v>23889.33</v>
          </cell>
          <cell r="E7758">
            <v>94055</v>
          </cell>
          <cell r="F7758">
            <v>94282.5</v>
          </cell>
          <cell r="G7758">
            <v>0.34</v>
          </cell>
          <cell r="H7758">
            <v>1.19</v>
          </cell>
          <cell r="I7758">
            <v>4.5999999999999996</v>
          </cell>
          <cell r="J7758" t="str">
            <v xml:space="preserve">9 </v>
          </cell>
          <cell r="K7758">
            <v>167</v>
          </cell>
          <cell r="L7758">
            <v>1.4869810000000003</v>
          </cell>
          <cell r="M7758">
            <v>-19</v>
          </cell>
          <cell r="N7758">
            <v>18</v>
          </cell>
          <cell r="O7758">
            <v>1</v>
          </cell>
          <cell r="P7758">
            <v>2165.5169999999998</v>
          </cell>
          <cell r="Q7758">
            <v>2371.183</v>
          </cell>
          <cell r="R7758">
            <v>2371.183</v>
          </cell>
        </row>
        <row r="7759">
          <cell r="A7759" t="str">
            <v xml:space="preserve">ТЭЦ-КМР </v>
          </cell>
          <cell r="B7759" t="str">
            <v xml:space="preserve">Тюляева 19/2 </v>
          </cell>
          <cell r="C7759" t="str">
            <v xml:space="preserve">Жилзаказчик </v>
          </cell>
          <cell r="D7759">
            <v>17500.8</v>
          </cell>
          <cell r="E7759">
            <v>72990</v>
          </cell>
          <cell r="F7759">
            <v>72981</v>
          </cell>
          <cell r="G7759">
            <v>0.34</v>
          </cell>
          <cell r="H7759">
            <v>1.19</v>
          </cell>
          <cell r="I7759">
            <v>4.5999999999999996</v>
          </cell>
          <cell r="J7759" t="str">
            <v xml:space="preserve">9 </v>
          </cell>
          <cell r="K7759">
            <v>167</v>
          </cell>
          <cell r="L7759">
            <v>1.1510229999999999</v>
          </cell>
          <cell r="M7759">
            <v>-19</v>
          </cell>
          <cell r="N7759">
            <v>18</v>
          </cell>
          <cell r="O7759">
            <v>1</v>
          </cell>
          <cell r="P7759">
            <v>1680.4680000000001</v>
          </cell>
          <cell r="Q7759">
            <v>1741.384</v>
          </cell>
          <cell r="R7759">
            <v>1741.384</v>
          </cell>
        </row>
        <row r="7760">
          <cell r="A7760" t="str">
            <v xml:space="preserve">ТЭЦ-КМР </v>
          </cell>
          <cell r="B7760" t="str">
            <v xml:space="preserve">Тюляева 20 </v>
          </cell>
          <cell r="C7760" t="str">
            <v xml:space="preserve">Жилзаказчик </v>
          </cell>
          <cell r="D7760">
            <v>17292.700000000004</v>
          </cell>
          <cell r="E7760">
            <v>69057</v>
          </cell>
          <cell r="F7760">
            <v>68792.200000000012</v>
          </cell>
          <cell r="G7760">
            <v>0.34</v>
          </cell>
          <cell r="H7760">
            <v>1.19</v>
          </cell>
          <cell r="I7760">
            <v>4.5999999999999996</v>
          </cell>
          <cell r="J7760" t="str">
            <v xml:space="preserve">9 </v>
          </cell>
          <cell r="K7760">
            <v>167</v>
          </cell>
          <cell r="L7760">
            <v>1.0849629999999999</v>
          </cell>
          <cell r="M7760">
            <v>-19</v>
          </cell>
          <cell r="N7760">
            <v>18</v>
          </cell>
          <cell r="O7760">
            <v>1</v>
          </cell>
          <cell r="P7760">
            <v>1582.4739999999999</v>
          </cell>
          <cell r="Q7760">
            <v>1719.0070000000001</v>
          </cell>
          <cell r="R7760">
            <v>1719.0070000000001</v>
          </cell>
        </row>
        <row r="7761">
          <cell r="A7761" t="str">
            <v xml:space="preserve">ТЭЦ-КМР </v>
          </cell>
          <cell r="B7761" t="str">
            <v xml:space="preserve">Тюляева 25 </v>
          </cell>
          <cell r="C7761" t="str">
            <v xml:space="preserve">Жилзаказчик </v>
          </cell>
          <cell r="D7761">
            <v>12530.7</v>
          </cell>
          <cell r="E7761">
            <v>52097</v>
          </cell>
          <cell r="F7761">
            <v>52051</v>
          </cell>
          <cell r="G7761">
            <v>0.34</v>
          </cell>
          <cell r="H7761">
            <v>1.19</v>
          </cell>
          <cell r="I7761">
            <v>4.5999999999999996</v>
          </cell>
          <cell r="J7761" t="str">
            <v xml:space="preserve">9 </v>
          </cell>
          <cell r="K7761">
            <v>167</v>
          </cell>
          <cell r="L7761">
            <v>0.82092500000000002</v>
          </cell>
          <cell r="M7761">
            <v>-19</v>
          </cell>
          <cell r="N7761">
            <v>18</v>
          </cell>
          <cell r="O7761">
            <v>1</v>
          </cell>
          <cell r="P7761">
            <v>1198.5329999999999</v>
          </cell>
          <cell r="Q7761">
            <v>1246.847</v>
          </cell>
          <cell r="R7761">
            <v>1246.847</v>
          </cell>
        </row>
        <row r="7762">
          <cell r="A7762" t="str">
            <v xml:space="preserve">ТЭЦ-КМР </v>
          </cell>
          <cell r="B7762" t="str">
            <v xml:space="preserve">Тюляева 29 </v>
          </cell>
          <cell r="C7762" t="str">
            <v xml:space="preserve">Жилзаказчик </v>
          </cell>
          <cell r="D7762">
            <v>6178.7</v>
          </cell>
          <cell r="E7762">
            <v>27819</v>
          </cell>
          <cell r="F7762">
            <v>27307</v>
          </cell>
          <cell r="G7762">
            <v>0.37</v>
          </cell>
          <cell r="H7762">
            <v>1.19</v>
          </cell>
          <cell r="I7762">
            <v>4.5999999999999996</v>
          </cell>
          <cell r="J7762" t="str">
            <v xml:space="preserve">5 </v>
          </cell>
          <cell r="K7762">
            <v>167</v>
          </cell>
          <cell r="L7762">
            <v>0.46866599999999997</v>
          </cell>
          <cell r="M7762">
            <v>-19</v>
          </cell>
          <cell r="N7762">
            <v>18</v>
          </cell>
          <cell r="O7762">
            <v>1</v>
          </cell>
          <cell r="P7762">
            <v>684.24199999999996</v>
          </cell>
          <cell r="Q7762">
            <v>614.80200000000002</v>
          </cell>
          <cell r="R7762">
            <v>614.80200000000002</v>
          </cell>
        </row>
        <row r="7763">
          <cell r="A7763" t="str">
            <v xml:space="preserve">ТЭЦ-КМР </v>
          </cell>
          <cell r="B7763" t="str">
            <v xml:space="preserve">Тюляева 35 </v>
          </cell>
          <cell r="C7763" t="str">
            <v xml:space="preserve">Жилзаказчик </v>
          </cell>
          <cell r="D7763">
            <v>10914.6</v>
          </cell>
          <cell r="E7763">
            <v>46179</v>
          </cell>
          <cell r="F7763">
            <v>46170</v>
          </cell>
          <cell r="G7763">
            <v>0.34</v>
          </cell>
          <cell r="H7763">
            <v>1.19</v>
          </cell>
          <cell r="I7763">
            <v>4.5999999999999996</v>
          </cell>
          <cell r="J7763" t="str">
            <v xml:space="preserve">9 </v>
          </cell>
          <cell r="K7763">
            <v>167</v>
          </cell>
          <cell r="L7763">
            <v>0.72817199999999993</v>
          </cell>
          <cell r="M7763">
            <v>-19</v>
          </cell>
          <cell r="N7763">
            <v>18</v>
          </cell>
          <cell r="O7763">
            <v>1</v>
          </cell>
          <cell r="P7763">
            <v>1063.115</v>
          </cell>
          <cell r="Q7763">
            <v>1086.039</v>
          </cell>
          <cell r="R7763">
            <v>1086.039</v>
          </cell>
        </row>
        <row r="7764">
          <cell r="A7764" t="str">
            <v xml:space="preserve">ТЭЦ-КМР </v>
          </cell>
          <cell r="B7764" t="str">
            <v xml:space="preserve">Тюляева 37/1 </v>
          </cell>
          <cell r="C7764" t="str">
            <v xml:space="preserve">Жилзаказчик </v>
          </cell>
          <cell r="D7764">
            <v>8874.1</v>
          </cell>
          <cell r="E7764">
            <v>33856</v>
          </cell>
          <cell r="F7764">
            <v>33442</v>
          </cell>
          <cell r="G7764">
            <v>0.35</v>
          </cell>
          <cell r="H7764">
            <v>1.19</v>
          </cell>
          <cell r="I7764">
            <v>4.5999999999999996</v>
          </cell>
          <cell r="J7764" t="str">
            <v xml:space="preserve">9 </v>
          </cell>
          <cell r="K7764">
            <v>167</v>
          </cell>
          <cell r="L7764">
            <v>0.54605199999999998</v>
          </cell>
          <cell r="M7764">
            <v>-19</v>
          </cell>
          <cell r="N7764">
            <v>18</v>
          </cell>
          <cell r="O7764">
            <v>1</v>
          </cell>
          <cell r="P7764">
            <v>797.22400000000005</v>
          </cell>
          <cell r="Q7764">
            <v>883.00300000000004</v>
          </cell>
          <cell r="R7764">
            <v>883.00300000000004</v>
          </cell>
        </row>
        <row r="7765">
          <cell r="A7765" t="str">
            <v xml:space="preserve">ТЭЦ-КМР </v>
          </cell>
          <cell r="B7765" t="str">
            <v xml:space="preserve">Тюляева 37/2 </v>
          </cell>
          <cell r="C7765" t="str">
            <v xml:space="preserve">Жилзаказчик </v>
          </cell>
          <cell r="D7765">
            <v>4344.2</v>
          </cell>
          <cell r="E7765">
            <v>17170</v>
          </cell>
          <cell r="F7765">
            <v>17161</v>
          </cell>
          <cell r="G7765">
            <v>0.37</v>
          </cell>
          <cell r="H7765">
            <v>1.19</v>
          </cell>
          <cell r="I7765">
            <v>4.5999999999999996</v>
          </cell>
          <cell r="J7765" t="str">
            <v xml:space="preserve">9 </v>
          </cell>
          <cell r="K7765">
            <v>167</v>
          </cell>
          <cell r="L7765">
            <v>0.29453699999999999</v>
          </cell>
          <cell r="M7765">
            <v>-19</v>
          </cell>
          <cell r="N7765">
            <v>18</v>
          </cell>
          <cell r="O7765">
            <v>1</v>
          </cell>
          <cell r="P7765">
            <v>430.017</v>
          </cell>
          <cell r="Q7765">
            <v>432.26400000000001</v>
          </cell>
          <cell r="R7765">
            <v>432.26400000000001</v>
          </cell>
        </row>
        <row r="7766">
          <cell r="A7766" t="str">
            <v xml:space="preserve">ТЭЦ-КМР </v>
          </cell>
          <cell r="B7766" t="str">
            <v xml:space="preserve">Тюляева 5 ж/д </v>
          </cell>
          <cell r="C7766" t="str">
            <v xml:space="preserve">Жилзаказчик </v>
          </cell>
          <cell r="D7766">
            <v>5170.08</v>
          </cell>
          <cell r="E7766">
            <v>23877</v>
          </cell>
          <cell r="F7766">
            <v>23892</v>
          </cell>
          <cell r="G7766">
            <v>0.37</v>
          </cell>
          <cell r="H7766">
            <v>1.19</v>
          </cell>
          <cell r="I7766">
            <v>4.5999999999999996</v>
          </cell>
          <cell r="J7766" t="str">
            <v xml:space="preserve">9 </v>
          </cell>
          <cell r="K7766">
            <v>167</v>
          </cell>
          <cell r="L7766">
            <v>0.41006200000000004</v>
          </cell>
          <cell r="M7766">
            <v>-19</v>
          </cell>
          <cell r="N7766">
            <v>18</v>
          </cell>
          <cell r="O7766">
            <v>1</v>
          </cell>
          <cell r="P7766">
            <v>598.07899999999995</v>
          </cell>
          <cell r="Q7766">
            <v>513.923</v>
          </cell>
          <cell r="R7766">
            <v>513.923</v>
          </cell>
        </row>
        <row r="7767">
          <cell r="A7767" t="str">
            <v xml:space="preserve">ТЭЦ-КМР </v>
          </cell>
          <cell r="B7767" t="str">
            <v xml:space="preserve">Тюляева 6/1 </v>
          </cell>
          <cell r="C7767" t="str">
            <v xml:space="preserve">Жилзаказчик </v>
          </cell>
          <cell r="D7767">
            <v>3972.3</v>
          </cell>
          <cell r="E7767">
            <v>16912</v>
          </cell>
          <cell r="F7767">
            <v>16900</v>
          </cell>
          <cell r="G7767">
            <v>0.37</v>
          </cell>
          <cell r="H7767">
            <v>1.19</v>
          </cell>
          <cell r="I7767">
            <v>4.5999999999999996</v>
          </cell>
          <cell r="J7767" t="str">
            <v xml:space="preserve">12 </v>
          </cell>
          <cell r="K7767">
            <v>167</v>
          </cell>
          <cell r="L7767">
            <v>0.29005700000000001</v>
          </cell>
          <cell r="M7767">
            <v>-19</v>
          </cell>
          <cell r="N7767">
            <v>18</v>
          </cell>
          <cell r="O7767">
            <v>1</v>
          </cell>
          <cell r="P7767">
            <v>423.47699999999998</v>
          </cell>
          <cell r="Q7767">
            <v>395.25400000000002</v>
          </cell>
          <cell r="R7767">
            <v>395.25400000000002</v>
          </cell>
        </row>
        <row r="7768">
          <cell r="A7768" t="str">
            <v xml:space="preserve">ТЭЦ-КМР </v>
          </cell>
          <cell r="B7768" t="str">
            <v xml:space="preserve">Тюляева 6/2 </v>
          </cell>
          <cell r="C7768" t="str">
            <v xml:space="preserve">Жилзаказчик </v>
          </cell>
          <cell r="D7768">
            <v>3806.9</v>
          </cell>
          <cell r="E7768">
            <v>20263</v>
          </cell>
          <cell r="F7768">
            <v>16948.73</v>
          </cell>
          <cell r="G7768">
            <v>0.37</v>
          </cell>
          <cell r="H7768">
            <v>1.19</v>
          </cell>
          <cell r="I7768">
            <v>4.5999999999999996</v>
          </cell>
          <cell r="J7768" t="str">
            <v xml:space="preserve">12 </v>
          </cell>
          <cell r="K7768">
            <v>167</v>
          </cell>
          <cell r="L7768">
            <v>0.29089399999999999</v>
          </cell>
          <cell r="M7768">
            <v>-19</v>
          </cell>
          <cell r="N7768">
            <v>18</v>
          </cell>
          <cell r="O7768">
            <v>1</v>
          </cell>
          <cell r="P7768">
            <v>424.69900000000001</v>
          </cell>
          <cell r="Q7768">
            <v>378.798</v>
          </cell>
          <cell r="R7768">
            <v>378.798</v>
          </cell>
        </row>
        <row r="7769">
          <cell r="A7769" t="str">
            <v xml:space="preserve">ТЭЦ-КМР </v>
          </cell>
          <cell r="B7769" t="str">
            <v xml:space="preserve">Уральская 111 общ. </v>
          </cell>
          <cell r="C7769" t="str">
            <v xml:space="preserve">Жилзаказчик </v>
          </cell>
          <cell r="D7769">
            <v>5665.3</v>
          </cell>
          <cell r="E7769">
            <v>23897</v>
          </cell>
          <cell r="F7769">
            <v>25922.69</v>
          </cell>
          <cell r="G7769">
            <v>0.37</v>
          </cell>
          <cell r="H7769">
            <v>1.19</v>
          </cell>
          <cell r="I7769">
            <v>4.5999999999999996</v>
          </cell>
          <cell r="J7769" t="str">
            <v xml:space="preserve">9 </v>
          </cell>
          <cell r="K7769">
            <v>167</v>
          </cell>
          <cell r="L7769">
            <v>0.43949199999999999</v>
          </cell>
          <cell r="M7769">
            <v>-19</v>
          </cell>
          <cell r="N7769">
            <v>18</v>
          </cell>
          <cell r="O7769">
            <v>1</v>
          </cell>
          <cell r="P7769">
            <v>641.64800000000002</v>
          </cell>
          <cell r="Q7769">
            <v>563.71400000000006</v>
          </cell>
          <cell r="R7769">
            <v>563.71400000000006</v>
          </cell>
        </row>
        <row r="7770">
          <cell r="A7770" t="str">
            <v xml:space="preserve">ТЭЦ-КМР </v>
          </cell>
          <cell r="B7770" t="str">
            <v xml:space="preserve">Уральская 113 </v>
          </cell>
          <cell r="C7770" t="str">
            <v xml:space="preserve">Жилзаказчик </v>
          </cell>
          <cell r="D7770">
            <v>5397.5</v>
          </cell>
          <cell r="E7770">
            <v>28722</v>
          </cell>
          <cell r="F7770">
            <v>28569.62</v>
          </cell>
          <cell r="G7770">
            <v>0.36</v>
          </cell>
          <cell r="H7770">
            <v>1.19</v>
          </cell>
          <cell r="I7770">
            <v>4.5999999999999996</v>
          </cell>
          <cell r="J7770" t="str">
            <v xml:space="preserve">9 </v>
          </cell>
          <cell r="K7770">
            <v>167</v>
          </cell>
          <cell r="L7770">
            <v>0.481068</v>
          </cell>
          <cell r="M7770">
            <v>-19</v>
          </cell>
          <cell r="N7770">
            <v>18</v>
          </cell>
          <cell r="O7770">
            <v>1</v>
          </cell>
          <cell r="P7770">
            <v>702.34900000000005</v>
          </cell>
          <cell r="Q7770">
            <v>537.06899999999996</v>
          </cell>
          <cell r="R7770">
            <v>537.06899999999996</v>
          </cell>
        </row>
        <row r="7771">
          <cell r="A7771" t="str">
            <v xml:space="preserve">ТЭЦ-КМР </v>
          </cell>
          <cell r="B7771" t="str">
            <v xml:space="preserve">Уральская 119 общ. </v>
          </cell>
          <cell r="C7771" t="str">
            <v xml:space="preserve">Жилзаказчик </v>
          </cell>
          <cell r="D7771">
            <v>6135.4</v>
          </cell>
          <cell r="E7771">
            <v>9</v>
          </cell>
          <cell r="F7771">
            <v>22020.98</v>
          </cell>
          <cell r="G7771">
            <v>0.37</v>
          </cell>
          <cell r="H7771">
            <v>1.19</v>
          </cell>
          <cell r="I7771">
            <v>4.5999999999999996</v>
          </cell>
          <cell r="J7771" t="str">
            <v xml:space="preserve">9 </v>
          </cell>
          <cell r="K7771">
            <v>167</v>
          </cell>
          <cell r="L7771">
            <v>0.37794899999999998</v>
          </cell>
          <cell r="M7771">
            <v>-19</v>
          </cell>
          <cell r="N7771">
            <v>18</v>
          </cell>
          <cell r="O7771">
            <v>1</v>
          </cell>
          <cell r="P7771">
            <v>551.798</v>
          </cell>
          <cell r="Q7771">
            <v>610.49099999999999</v>
          </cell>
          <cell r="R7771">
            <v>610.49099999999999</v>
          </cell>
        </row>
        <row r="7772">
          <cell r="A7772" t="str">
            <v xml:space="preserve">ТЭЦ-КМР </v>
          </cell>
          <cell r="B7772" t="str">
            <v xml:space="preserve">Уральская 152 </v>
          </cell>
          <cell r="C7772" t="str">
            <v xml:space="preserve">Жилзаказчик </v>
          </cell>
          <cell r="D7772">
            <v>3925.9</v>
          </cell>
          <cell r="E7772">
            <v>16879</v>
          </cell>
          <cell r="F7772">
            <v>16689.2</v>
          </cell>
          <cell r="G7772">
            <v>0.37</v>
          </cell>
          <cell r="H7772">
            <v>1.19</v>
          </cell>
          <cell r="I7772">
            <v>4.5999999999999996</v>
          </cell>
          <cell r="J7772" t="str">
            <v xml:space="preserve">12 </v>
          </cell>
          <cell r="K7772">
            <v>167</v>
          </cell>
          <cell r="L7772">
            <v>0.286439</v>
          </cell>
          <cell r="M7772">
            <v>-19</v>
          </cell>
          <cell r="N7772">
            <v>18</v>
          </cell>
          <cell r="O7772">
            <v>1</v>
          </cell>
          <cell r="P7772">
            <v>418.19400000000002</v>
          </cell>
          <cell r="Q7772">
            <v>390.63900000000001</v>
          </cell>
          <cell r="R7772">
            <v>390.63900000000001</v>
          </cell>
        </row>
        <row r="7773">
          <cell r="A7773" t="str">
            <v xml:space="preserve">ТЭЦ-КМР </v>
          </cell>
          <cell r="B7773" t="str">
            <v xml:space="preserve">Уральская 154/3 </v>
          </cell>
          <cell r="C7773" t="str">
            <v xml:space="preserve">Жилзаказчик </v>
          </cell>
          <cell r="D7773">
            <v>4142</v>
          </cell>
          <cell r="E7773">
            <v>20107</v>
          </cell>
          <cell r="F7773">
            <v>20093</v>
          </cell>
          <cell r="G7773">
            <v>0.37</v>
          </cell>
          <cell r="H7773">
            <v>1.19</v>
          </cell>
          <cell r="I7773">
            <v>4.5999999999999996</v>
          </cell>
          <cell r="J7773" t="str">
            <v xml:space="preserve">14 </v>
          </cell>
          <cell r="K7773">
            <v>167</v>
          </cell>
          <cell r="L7773">
            <v>0.34485899999999997</v>
          </cell>
          <cell r="M7773">
            <v>-19</v>
          </cell>
          <cell r="N7773">
            <v>18</v>
          </cell>
          <cell r="O7773">
            <v>1</v>
          </cell>
          <cell r="P7773">
            <v>503.48700000000002</v>
          </cell>
          <cell r="Q7773">
            <v>503.72899999999998</v>
          </cell>
          <cell r="R7773">
            <v>503.72899999999998</v>
          </cell>
        </row>
        <row r="7774">
          <cell r="A7774" t="str">
            <v xml:space="preserve">ТЭЦ-КМР </v>
          </cell>
          <cell r="B7774" t="str">
            <v xml:space="preserve">Уральская 158/1 </v>
          </cell>
          <cell r="C7774" t="str">
            <v xml:space="preserve">Жилзаказчик </v>
          </cell>
          <cell r="D7774">
            <v>3938.9</v>
          </cell>
          <cell r="E7774">
            <v>17595</v>
          </cell>
          <cell r="F7774">
            <v>17115</v>
          </cell>
          <cell r="G7774">
            <v>0</v>
          </cell>
          <cell r="H7774">
            <v>0</v>
          </cell>
          <cell r="I7774">
            <v>4.5999999999999996</v>
          </cell>
          <cell r="J7774" t="str">
            <v xml:space="preserve">14 </v>
          </cell>
          <cell r="K7774">
            <v>167</v>
          </cell>
          <cell r="L7774">
            <v>0.327158</v>
          </cell>
          <cell r="M7774">
            <v>-19</v>
          </cell>
          <cell r="N7774">
            <v>18</v>
          </cell>
          <cell r="O7774">
            <v>1</v>
          </cell>
          <cell r="P7774">
            <v>477.64400000000001</v>
          </cell>
          <cell r="Q7774">
            <v>479.03100000000001</v>
          </cell>
          <cell r="R7774">
            <v>479.03100000000001</v>
          </cell>
        </row>
        <row r="7775">
          <cell r="A7775" t="str">
            <v xml:space="preserve">ТЭЦ-КМР </v>
          </cell>
          <cell r="B7775" t="str">
            <v xml:space="preserve">Уральская 158/2 </v>
          </cell>
          <cell r="C7775" t="str">
            <v xml:space="preserve">Жилзаказчик </v>
          </cell>
          <cell r="D7775">
            <v>4010.15</v>
          </cell>
          <cell r="E7775">
            <v>18729</v>
          </cell>
          <cell r="F7775">
            <v>19290.2</v>
          </cell>
          <cell r="G7775">
            <v>0</v>
          </cell>
          <cell r="H7775">
            <v>0</v>
          </cell>
          <cell r="I7775">
            <v>4.5999999999999996</v>
          </cell>
          <cell r="J7775" t="str">
            <v xml:space="preserve">14 </v>
          </cell>
          <cell r="K7775">
            <v>167</v>
          </cell>
          <cell r="L7775">
            <v>0.34417699999999996</v>
          </cell>
          <cell r="M7775">
            <v>-19</v>
          </cell>
          <cell r="N7775">
            <v>18</v>
          </cell>
          <cell r="O7775">
            <v>1</v>
          </cell>
          <cell r="P7775">
            <v>486.40100000000001</v>
          </cell>
          <cell r="Q7775">
            <v>467.19499999999999</v>
          </cell>
          <cell r="R7775">
            <v>467.19499999999999</v>
          </cell>
        </row>
        <row r="7776">
          <cell r="A7776" t="str">
            <v xml:space="preserve">ТЭЦ-КМР </v>
          </cell>
          <cell r="B7776" t="str">
            <v xml:space="preserve">Уральская 158/3 </v>
          </cell>
          <cell r="C7776" t="str">
            <v xml:space="preserve">Жилзаказчик </v>
          </cell>
          <cell r="D7776">
            <v>4040.7</v>
          </cell>
          <cell r="E7776">
            <v>19944</v>
          </cell>
          <cell r="F7776">
            <v>19930</v>
          </cell>
          <cell r="G7776">
            <v>0.37</v>
          </cell>
          <cell r="H7776">
            <v>1.19</v>
          </cell>
          <cell r="I7776">
            <v>4.5999999999999996</v>
          </cell>
          <cell r="J7776" t="str">
            <v xml:space="preserve">14 </v>
          </cell>
          <cell r="K7776">
            <v>167</v>
          </cell>
          <cell r="L7776">
            <v>0.34206199999999998</v>
          </cell>
          <cell r="M7776">
            <v>-19</v>
          </cell>
          <cell r="N7776">
            <v>18</v>
          </cell>
          <cell r="O7776">
            <v>1</v>
          </cell>
          <cell r="P7776">
            <v>499.40300000000002</v>
          </cell>
          <cell r="Q7776">
            <v>491.40800000000002</v>
          </cell>
          <cell r="R7776">
            <v>491.40800000000002</v>
          </cell>
        </row>
        <row r="7777">
          <cell r="A7777" t="str">
            <v xml:space="preserve">ТЭЦ-КМР </v>
          </cell>
          <cell r="B7777" t="str">
            <v xml:space="preserve">Уральская 168 </v>
          </cell>
          <cell r="C7777" t="str">
            <v xml:space="preserve">Жилзаказчик </v>
          </cell>
          <cell r="D7777">
            <v>3913.3</v>
          </cell>
          <cell r="E7777">
            <v>16701</v>
          </cell>
          <cell r="F7777">
            <v>12948.3</v>
          </cell>
          <cell r="G7777">
            <v>0.37</v>
          </cell>
          <cell r="H7777">
            <v>1.19</v>
          </cell>
          <cell r="I7777">
            <v>4.5999999999999996</v>
          </cell>
          <cell r="J7777" t="str">
            <v xml:space="preserve">12 </v>
          </cell>
          <cell r="K7777">
            <v>167</v>
          </cell>
          <cell r="L7777">
            <v>0.22223399999999999</v>
          </cell>
          <cell r="M7777">
            <v>-19</v>
          </cell>
          <cell r="N7777">
            <v>18</v>
          </cell>
          <cell r="O7777">
            <v>1</v>
          </cell>
          <cell r="P7777">
            <v>324.45600000000002</v>
          </cell>
          <cell r="Q7777">
            <v>389.38400000000001</v>
          </cell>
          <cell r="R7777">
            <v>389.38400000000001</v>
          </cell>
        </row>
        <row r="7778">
          <cell r="A7778" t="str">
            <v xml:space="preserve">ТЭЦ-КМР </v>
          </cell>
          <cell r="B7778" t="str">
            <v xml:space="preserve">Уральская 170 </v>
          </cell>
          <cell r="C7778" t="str">
            <v xml:space="preserve">Жилзаказчик </v>
          </cell>
          <cell r="D7778">
            <v>3951.1</v>
          </cell>
          <cell r="E7778">
            <v>17407</v>
          </cell>
          <cell r="F7778">
            <v>16285.8</v>
          </cell>
          <cell r="G7778">
            <v>0</v>
          </cell>
          <cell r="H7778">
            <v>0</v>
          </cell>
          <cell r="I7778">
            <v>4.5999999999999996</v>
          </cell>
          <cell r="J7778" t="str">
            <v xml:space="preserve">12 </v>
          </cell>
          <cell r="K7778">
            <v>167</v>
          </cell>
          <cell r="L7778">
            <v>0.27951599999999999</v>
          </cell>
          <cell r="M7778">
            <v>-19</v>
          </cell>
          <cell r="N7778">
            <v>18</v>
          </cell>
          <cell r="O7778">
            <v>1</v>
          </cell>
          <cell r="P7778">
            <v>408.08600000000001</v>
          </cell>
          <cell r="Q7778">
            <v>393.14800000000002</v>
          </cell>
          <cell r="R7778">
            <v>393.14800000000002</v>
          </cell>
        </row>
        <row r="7779">
          <cell r="A7779" t="str">
            <v xml:space="preserve">ТЭЦ-КМР </v>
          </cell>
          <cell r="B7779" t="str">
            <v xml:space="preserve">Уральская 172 </v>
          </cell>
          <cell r="C7779" t="str">
            <v xml:space="preserve">Жилзаказчик </v>
          </cell>
          <cell r="D7779">
            <v>13247</v>
          </cell>
          <cell r="E7779">
            <v>55521</v>
          </cell>
          <cell r="F7779">
            <v>55512</v>
          </cell>
          <cell r="G7779">
            <v>0.34</v>
          </cell>
          <cell r="H7779">
            <v>1.19</v>
          </cell>
          <cell r="I7779">
            <v>4.5999999999999996</v>
          </cell>
          <cell r="J7779" t="str">
            <v xml:space="preserve">9 </v>
          </cell>
          <cell r="K7779">
            <v>167</v>
          </cell>
          <cell r="L7779">
            <v>0.87551000000000012</v>
          </cell>
          <cell r="M7779">
            <v>-19</v>
          </cell>
          <cell r="N7779">
            <v>18</v>
          </cell>
          <cell r="O7779">
            <v>1</v>
          </cell>
          <cell r="P7779">
            <v>1278.2249999999999</v>
          </cell>
          <cell r="Q7779">
            <v>1318.1189999999999</v>
          </cell>
          <cell r="R7779">
            <v>1318.1189999999999</v>
          </cell>
        </row>
        <row r="7780">
          <cell r="A7780" t="str">
            <v xml:space="preserve">ТЭЦ-КМР </v>
          </cell>
          <cell r="B7780" t="str">
            <v xml:space="preserve">Уральская 174 </v>
          </cell>
          <cell r="C7780" t="str">
            <v xml:space="preserve">Жилзаказчик </v>
          </cell>
          <cell r="D7780">
            <v>9655.7999999999993</v>
          </cell>
          <cell r="E7780">
            <v>39988</v>
          </cell>
          <cell r="F7780">
            <v>39979</v>
          </cell>
          <cell r="G7780">
            <v>0.35</v>
          </cell>
          <cell r="H7780">
            <v>1.19</v>
          </cell>
          <cell r="I7780">
            <v>4.5999999999999996</v>
          </cell>
          <cell r="J7780" t="str">
            <v xml:space="preserve">9 </v>
          </cell>
          <cell r="K7780">
            <v>167</v>
          </cell>
          <cell r="L7780">
            <v>0.64907599999999999</v>
          </cell>
          <cell r="M7780">
            <v>-19</v>
          </cell>
          <cell r="N7780">
            <v>18</v>
          </cell>
          <cell r="O7780">
            <v>1</v>
          </cell>
          <cell r="P7780">
            <v>947.63699999999994</v>
          </cell>
          <cell r="Q7780">
            <v>960.78099999999995</v>
          </cell>
          <cell r="R7780">
            <v>960.78099999999995</v>
          </cell>
        </row>
        <row r="7781">
          <cell r="A7781" t="str">
            <v xml:space="preserve">ТЭЦ-КМР </v>
          </cell>
          <cell r="B7781" t="str">
            <v xml:space="preserve">Уральская 178 </v>
          </cell>
          <cell r="C7781" t="str">
            <v xml:space="preserve">Жилзаказчик </v>
          </cell>
          <cell r="D7781">
            <v>19579.400000000001</v>
          </cell>
          <cell r="E7781">
            <v>77675</v>
          </cell>
          <cell r="F7781">
            <v>77666</v>
          </cell>
          <cell r="G7781">
            <v>0.34</v>
          </cell>
          <cell r="H7781">
            <v>1.19</v>
          </cell>
          <cell r="I7781">
            <v>4.5999999999999996</v>
          </cell>
          <cell r="J7781" t="str">
            <v xml:space="preserve">9 </v>
          </cell>
          <cell r="K7781">
            <v>167</v>
          </cell>
          <cell r="L7781">
            <v>1.2249129999999999</v>
          </cell>
          <cell r="M7781">
            <v>-19</v>
          </cell>
          <cell r="N7781">
            <v>18</v>
          </cell>
          <cell r="O7781">
            <v>1</v>
          </cell>
          <cell r="P7781">
            <v>1788.346</v>
          </cell>
          <cell r="Q7781">
            <v>1948.212</v>
          </cell>
          <cell r="R7781">
            <v>1948.212</v>
          </cell>
        </row>
        <row r="7782">
          <cell r="A7782" t="str">
            <v xml:space="preserve">ТЭЦ-КМР </v>
          </cell>
          <cell r="B7782" t="str">
            <v xml:space="preserve">Уральская 182 </v>
          </cell>
          <cell r="C7782" t="str">
            <v xml:space="preserve">Жилзаказчик </v>
          </cell>
          <cell r="D7782">
            <v>15193.4</v>
          </cell>
          <cell r="E7782">
            <v>55903</v>
          </cell>
          <cell r="F7782">
            <v>55894</v>
          </cell>
          <cell r="G7782">
            <v>0</v>
          </cell>
          <cell r="H7782">
            <v>0</v>
          </cell>
          <cell r="I7782">
            <v>4.5999999999999996</v>
          </cell>
          <cell r="J7782" t="str">
            <v xml:space="preserve">9 </v>
          </cell>
          <cell r="K7782">
            <v>167</v>
          </cell>
          <cell r="L7782">
            <v>1.0409999999999999</v>
          </cell>
          <cell r="M7782">
            <v>-19</v>
          </cell>
          <cell r="N7782">
            <v>18</v>
          </cell>
          <cell r="O7782">
            <v>1</v>
          </cell>
          <cell r="P7782">
            <v>1519.837</v>
          </cell>
          <cell r="Q7782">
            <v>1511.7909999999999</v>
          </cell>
          <cell r="R7782">
            <v>1511.7909999999999</v>
          </cell>
        </row>
        <row r="7783">
          <cell r="A7783" t="str">
            <v xml:space="preserve">ТЭЦ-КМР </v>
          </cell>
          <cell r="B7783" t="str">
            <v xml:space="preserve">Уральская 184 </v>
          </cell>
          <cell r="C7783" t="str">
            <v xml:space="preserve">Жилзаказчик </v>
          </cell>
          <cell r="D7783">
            <v>8993.5</v>
          </cell>
          <cell r="E7783">
            <v>35853</v>
          </cell>
          <cell r="F7783">
            <v>35844</v>
          </cell>
          <cell r="G7783">
            <v>0.35</v>
          </cell>
          <cell r="H7783">
            <v>1.19</v>
          </cell>
          <cell r="I7783">
            <v>4.5999999999999996</v>
          </cell>
          <cell r="J7783" t="str">
            <v xml:space="preserve">9 </v>
          </cell>
          <cell r="K7783">
            <v>167</v>
          </cell>
          <cell r="L7783">
            <v>0.58194199999999996</v>
          </cell>
          <cell r="M7783">
            <v>-19</v>
          </cell>
          <cell r="N7783">
            <v>18</v>
          </cell>
          <cell r="O7783">
            <v>1</v>
          </cell>
          <cell r="P7783">
            <v>849.62199999999996</v>
          </cell>
          <cell r="Q7783">
            <v>894.88199999999995</v>
          </cell>
          <cell r="R7783">
            <v>894.88199999999995</v>
          </cell>
        </row>
        <row r="7784">
          <cell r="A7784" t="str">
            <v xml:space="preserve">ТЭЦ-КМР </v>
          </cell>
          <cell r="B7784" t="str">
            <v xml:space="preserve">Уральская 186 </v>
          </cell>
          <cell r="C7784" t="str">
            <v xml:space="preserve">Жилзаказчик </v>
          </cell>
          <cell r="D7784">
            <v>3860.5</v>
          </cell>
          <cell r="E7784">
            <v>17484</v>
          </cell>
          <cell r="F7784">
            <v>13428</v>
          </cell>
          <cell r="G7784">
            <v>0.37</v>
          </cell>
          <cell r="H7784">
            <v>1.19</v>
          </cell>
          <cell r="I7784">
            <v>4.5999999999999996</v>
          </cell>
          <cell r="J7784" t="str">
            <v xml:space="preserve">12 </v>
          </cell>
          <cell r="K7784">
            <v>167</v>
          </cell>
          <cell r="L7784">
            <v>0.23046899999999998</v>
          </cell>
          <cell r="M7784">
            <v>-19</v>
          </cell>
          <cell r="N7784">
            <v>18</v>
          </cell>
          <cell r="O7784">
            <v>1</v>
          </cell>
          <cell r="P7784">
            <v>336.48</v>
          </cell>
          <cell r="Q7784">
            <v>384.13200000000001</v>
          </cell>
          <cell r="R7784">
            <v>384.13200000000001</v>
          </cell>
        </row>
        <row r="7785">
          <cell r="A7785" t="str">
            <v xml:space="preserve">ТЭЦ-КМР </v>
          </cell>
          <cell r="B7785" t="str">
            <v xml:space="preserve">Уральская 188 </v>
          </cell>
          <cell r="C7785" t="str">
            <v xml:space="preserve">Жилзаказчик </v>
          </cell>
          <cell r="D7785">
            <v>3852.8</v>
          </cell>
          <cell r="E7785">
            <v>17484</v>
          </cell>
          <cell r="F7785">
            <v>17472</v>
          </cell>
          <cell r="G7785">
            <v>0.37</v>
          </cell>
          <cell r="H7785">
            <v>1.19</v>
          </cell>
          <cell r="I7785">
            <v>4.5999999999999996</v>
          </cell>
          <cell r="J7785" t="str">
            <v xml:space="preserve">12 </v>
          </cell>
          <cell r="K7785">
            <v>167</v>
          </cell>
          <cell r="L7785">
            <v>0.299875</v>
          </cell>
          <cell r="M7785">
            <v>-19</v>
          </cell>
          <cell r="N7785">
            <v>18</v>
          </cell>
          <cell r="O7785">
            <v>1</v>
          </cell>
          <cell r="P7785">
            <v>437.81099999999998</v>
          </cell>
          <cell r="Q7785">
            <v>383.36399999999998</v>
          </cell>
          <cell r="R7785">
            <v>383.36399999999998</v>
          </cell>
        </row>
        <row r="7786">
          <cell r="A7786" t="str">
            <v xml:space="preserve">ТЭЦ-КМР </v>
          </cell>
          <cell r="B7786" t="str">
            <v xml:space="preserve">Уральская 190 </v>
          </cell>
          <cell r="C7786" t="str">
            <v xml:space="preserve">Жилзаказчик </v>
          </cell>
          <cell r="D7786">
            <v>9029.2000000000007</v>
          </cell>
          <cell r="E7786">
            <v>35755</v>
          </cell>
          <cell r="F7786">
            <v>35746</v>
          </cell>
          <cell r="G7786">
            <v>0.35</v>
          </cell>
          <cell r="H7786">
            <v>1.19</v>
          </cell>
          <cell r="I7786">
            <v>4.5999999999999996</v>
          </cell>
          <cell r="J7786" t="str">
            <v xml:space="preserve">9 </v>
          </cell>
          <cell r="K7786">
            <v>167</v>
          </cell>
          <cell r="L7786">
            <v>0.58035099999999995</v>
          </cell>
          <cell r="M7786">
            <v>-19</v>
          </cell>
          <cell r="N7786">
            <v>18</v>
          </cell>
          <cell r="O7786">
            <v>1</v>
          </cell>
          <cell r="P7786">
            <v>847.3</v>
          </cell>
          <cell r="Q7786">
            <v>898.43700000000001</v>
          </cell>
          <cell r="R7786">
            <v>898.43700000000001</v>
          </cell>
        </row>
        <row r="7787">
          <cell r="A7787" t="str">
            <v xml:space="preserve">ТЭЦ-КМР </v>
          </cell>
          <cell r="B7787" t="str">
            <v xml:space="preserve">Уральская 194 </v>
          </cell>
          <cell r="C7787" t="str">
            <v xml:space="preserve">Жилзаказчик </v>
          </cell>
          <cell r="D7787">
            <v>21738.5</v>
          </cell>
          <cell r="E7787">
            <v>83647</v>
          </cell>
          <cell r="F7787">
            <v>83554</v>
          </cell>
          <cell r="G7787">
            <v>0.34</v>
          </cell>
          <cell r="H7787">
            <v>1.19</v>
          </cell>
          <cell r="I7787">
            <v>4.5999999999999996</v>
          </cell>
          <cell r="J7787" t="str">
            <v xml:space="preserve">9 </v>
          </cell>
          <cell r="K7787">
            <v>167</v>
          </cell>
          <cell r="L7787">
            <v>1.31778</v>
          </cell>
          <cell r="M7787">
            <v>-19</v>
          </cell>
          <cell r="N7787">
            <v>18</v>
          </cell>
          <cell r="O7787">
            <v>1</v>
          </cell>
          <cell r="P7787">
            <v>1923.93</v>
          </cell>
          <cell r="Q7787">
            <v>2163.0509999999999</v>
          </cell>
          <cell r="R7787">
            <v>2163.0509999999999</v>
          </cell>
        </row>
        <row r="7788">
          <cell r="A7788" t="str">
            <v xml:space="preserve">ТЭЦ-КМР </v>
          </cell>
          <cell r="B7788" t="str">
            <v xml:space="preserve">Уральская 196 </v>
          </cell>
          <cell r="C7788" t="str">
            <v xml:space="preserve">Жилзаказчик </v>
          </cell>
          <cell r="D7788">
            <v>3813.3</v>
          </cell>
          <cell r="E7788">
            <v>16678</v>
          </cell>
          <cell r="F7788">
            <v>14519.07</v>
          </cell>
          <cell r="G7788">
            <v>0.37</v>
          </cell>
          <cell r="H7788">
            <v>1.194</v>
          </cell>
          <cell r="I7788">
            <v>4.5999999999999996</v>
          </cell>
          <cell r="J7788" t="str">
            <v xml:space="preserve">12 </v>
          </cell>
          <cell r="K7788">
            <v>167</v>
          </cell>
          <cell r="L7788">
            <v>0.249193</v>
          </cell>
          <cell r="M7788">
            <v>-19</v>
          </cell>
          <cell r="N7788">
            <v>18</v>
          </cell>
          <cell r="O7788">
            <v>1</v>
          </cell>
          <cell r="P7788">
            <v>363.815</v>
          </cell>
          <cell r="Q7788">
            <v>379.43400000000003</v>
          </cell>
          <cell r="R7788">
            <v>379.43400000000003</v>
          </cell>
        </row>
        <row r="7789">
          <cell r="A7789" t="str">
            <v xml:space="preserve">ТЭЦ-КМР </v>
          </cell>
          <cell r="B7789" t="str">
            <v xml:space="preserve">Уральская 198 цо </v>
          </cell>
          <cell r="C7789" t="str">
            <v xml:space="preserve">Жилзаказчик </v>
          </cell>
          <cell r="D7789">
            <v>3843.4</v>
          </cell>
          <cell r="E7789">
            <v>1783</v>
          </cell>
          <cell r="F7789">
            <v>15269</v>
          </cell>
          <cell r="G7789">
            <v>0.37000299999999997</v>
          </cell>
          <cell r="H7789">
            <v>1.194</v>
          </cell>
          <cell r="I7789">
            <v>4.5999999999999996</v>
          </cell>
          <cell r="J7789" t="str">
            <v xml:space="preserve">12 </v>
          </cell>
          <cell r="K7789">
            <v>167</v>
          </cell>
          <cell r="L7789">
            <v>0.26206599999999997</v>
          </cell>
          <cell r="M7789">
            <v>-19</v>
          </cell>
          <cell r="N7789">
            <v>18</v>
          </cell>
          <cell r="O7789">
            <v>1</v>
          </cell>
          <cell r="P7789">
            <v>382.61099999999999</v>
          </cell>
          <cell r="Q7789">
            <v>382.42899999999997</v>
          </cell>
          <cell r="R7789">
            <v>382.42899999999997</v>
          </cell>
        </row>
        <row r="7790">
          <cell r="A7790" t="str">
            <v xml:space="preserve">ТЭЦ-КМР </v>
          </cell>
          <cell r="B7790" t="str">
            <v xml:space="preserve">Уральская 200 </v>
          </cell>
          <cell r="C7790" t="str">
            <v xml:space="preserve">Жилзаказчик </v>
          </cell>
          <cell r="D7790">
            <v>11025.9</v>
          </cell>
          <cell r="E7790">
            <v>43020</v>
          </cell>
          <cell r="F7790">
            <v>43011</v>
          </cell>
          <cell r="G7790">
            <v>0.34</v>
          </cell>
          <cell r="H7790">
            <v>1.19</v>
          </cell>
          <cell r="I7790">
            <v>4.5999999999999996</v>
          </cell>
          <cell r="J7790" t="str">
            <v xml:space="preserve">9 </v>
          </cell>
          <cell r="K7790">
            <v>167</v>
          </cell>
          <cell r="L7790">
            <v>0.68633100000000002</v>
          </cell>
          <cell r="M7790">
            <v>-19</v>
          </cell>
          <cell r="N7790">
            <v>18</v>
          </cell>
          <cell r="O7790">
            <v>1</v>
          </cell>
          <cell r="P7790">
            <v>1002.028</v>
          </cell>
          <cell r="Q7790">
            <v>1097.1120000000001</v>
          </cell>
          <cell r="R7790">
            <v>1097.1120000000001</v>
          </cell>
        </row>
        <row r="7791">
          <cell r="A7791" t="str">
            <v xml:space="preserve">ТЭЦ-КМР </v>
          </cell>
          <cell r="B7791" t="str">
            <v xml:space="preserve">Уральская 204 1-7 подъезд </v>
          </cell>
          <cell r="C7791" t="str">
            <v xml:space="preserve">Жилзаказчик </v>
          </cell>
          <cell r="D7791">
            <v>13313.2</v>
          </cell>
          <cell r="E7791">
            <v>19340</v>
          </cell>
          <cell r="F7791">
            <v>62101.55</v>
          </cell>
          <cell r="G7791">
            <v>0.32937569999999999</v>
          </cell>
          <cell r="H7791">
            <v>1.194</v>
          </cell>
          <cell r="I7791">
            <v>4.5999999999999996</v>
          </cell>
          <cell r="J7791" t="str">
            <v xml:space="preserve">9 </v>
          </cell>
          <cell r="K7791">
            <v>167</v>
          </cell>
          <cell r="L7791">
            <v>0.94883200000000001</v>
          </cell>
          <cell r="M7791">
            <v>-19</v>
          </cell>
          <cell r="N7791">
            <v>18</v>
          </cell>
          <cell r="O7791">
            <v>1</v>
          </cell>
          <cell r="P7791">
            <v>1385.2729999999999</v>
          </cell>
          <cell r="Q7791">
            <v>1324.7080000000001</v>
          </cell>
          <cell r="R7791">
            <v>1324.7080000000001</v>
          </cell>
        </row>
        <row r="7792">
          <cell r="A7792" t="str">
            <v xml:space="preserve">ТЭЦ-КМР </v>
          </cell>
          <cell r="B7792" t="str">
            <v xml:space="preserve">Фабричная 5 </v>
          </cell>
          <cell r="C7792" t="str">
            <v xml:space="preserve">ИТП Население-Жилзаказчик </v>
          </cell>
          <cell r="D7792">
            <v>6175.3</v>
          </cell>
          <cell r="E7792">
            <v>34245</v>
          </cell>
          <cell r="F7792">
            <v>27625.29</v>
          </cell>
          <cell r="G7792">
            <v>0.37</v>
          </cell>
          <cell r="H7792">
            <v>1.19</v>
          </cell>
          <cell r="I7792">
            <v>4.5999999999999996</v>
          </cell>
          <cell r="J7792" t="str">
            <v xml:space="preserve">9 </v>
          </cell>
          <cell r="K7792">
            <v>167</v>
          </cell>
          <cell r="L7792">
            <v>0.47413699999999998</v>
          </cell>
          <cell r="M7792">
            <v>-19</v>
          </cell>
          <cell r="N7792">
            <v>18</v>
          </cell>
          <cell r="O7792">
            <v>1</v>
          </cell>
          <cell r="P7792">
            <v>692.23</v>
          </cell>
          <cell r="Q7792">
            <v>614.46</v>
          </cell>
          <cell r="R7792">
            <v>614.46</v>
          </cell>
        </row>
        <row r="7793">
          <cell r="A7793" t="str">
            <v xml:space="preserve">ТЭЦ-КМР </v>
          </cell>
          <cell r="B7793" t="str">
            <v xml:space="preserve">30 И Дивизии 6 </v>
          </cell>
          <cell r="C7793" t="str">
            <v xml:space="preserve">Жилзаказчик </v>
          </cell>
          <cell r="D7793">
            <v>16875.599999999999</v>
          </cell>
          <cell r="E7793">
            <v>68402</v>
          </cell>
          <cell r="F7793">
            <v>68393</v>
          </cell>
          <cell r="G7793">
            <v>0.34</v>
          </cell>
          <cell r="H7793">
            <v>1.19</v>
          </cell>
          <cell r="I7793">
            <v>4.5999999999999996</v>
          </cell>
          <cell r="J7793" t="str">
            <v xml:space="preserve">9 </v>
          </cell>
          <cell r="K7793">
            <v>167</v>
          </cell>
          <cell r="L7793">
            <v>1.0786629999999999</v>
          </cell>
          <cell r="M7793">
            <v>-19</v>
          </cell>
          <cell r="N7793">
            <v>18</v>
          </cell>
          <cell r="O7793">
            <v>1</v>
          </cell>
          <cell r="P7793">
            <v>1574.825</v>
          </cell>
          <cell r="Q7793">
            <v>1679.1780000000001</v>
          </cell>
          <cell r="R7793">
            <v>1679.1780000000001</v>
          </cell>
        </row>
        <row r="7794">
          <cell r="A7794" t="str">
            <v xml:space="preserve">ТЭЦ-КМР </v>
          </cell>
          <cell r="B7794" t="str">
            <v xml:space="preserve">30 И Дивизии 9/1 </v>
          </cell>
          <cell r="C7794" t="str">
            <v xml:space="preserve">Жилзаказчик </v>
          </cell>
          <cell r="D7794">
            <v>3955.1</v>
          </cell>
          <cell r="E7794">
            <v>17128</v>
          </cell>
          <cell r="F7794">
            <v>17003.400000000001</v>
          </cell>
          <cell r="G7794">
            <v>0.37</v>
          </cell>
          <cell r="H7794">
            <v>1.19</v>
          </cell>
          <cell r="I7794">
            <v>4.5999999999999996</v>
          </cell>
          <cell r="J7794" t="str">
            <v xml:space="preserve">12 </v>
          </cell>
          <cell r="K7794">
            <v>167</v>
          </cell>
          <cell r="L7794">
            <v>0.29183199999999998</v>
          </cell>
          <cell r="M7794">
            <v>-19</v>
          </cell>
          <cell r="N7794">
            <v>18</v>
          </cell>
          <cell r="O7794">
            <v>1</v>
          </cell>
          <cell r="P7794">
            <v>426.06900000000002</v>
          </cell>
          <cell r="Q7794">
            <v>393.54700000000003</v>
          </cell>
          <cell r="R7794">
            <v>393.54700000000003</v>
          </cell>
        </row>
        <row r="7795">
          <cell r="A7795" t="str">
            <v xml:space="preserve">ТЭЦ-КМР </v>
          </cell>
          <cell r="B7795" t="str">
            <v xml:space="preserve">Приозерная 17 ж/д </v>
          </cell>
          <cell r="C7795" t="str">
            <v xml:space="preserve">Жилзаказчик </v>
          </cell>
          <cell r="D7795">
            <v>4171.5</v>
          </cell>
          <cell r="E7795">
            <v>17998</v>
          </cell>
          <cell r="F7795">
            <v>17986</v>
          </cell>
          <cell r="G7795">
            <v>0.37</v>
          </cell>
          <cell r="H7795">
            <v>1.19</v>
          </cell>
          <cell r="I7795">
            <v>4.5999999999999996</v>
          </cell>
          <cell r="J7795" t="str">
            <v xml:space="preserve">12 </v>
          </cell>
          <cell r="K7795">
            <v>167</v>
          </cell>
          <cell r="L7795">
            <v>0.30869599999999997</v>
          </cell>
          <cell r="M7795">
            <v>-19</v>
          </cell>
          <cell r="N7795">
            <v>18</v>
          </cell>
          <cell r="O7795">
            <v>1</v>
          </cell>
          <cell r="P7795">
            <v>450.68799999999999</v>
          </cell>
          <cell r="Q7795">
            <v>415.07799999999997</v>
          </cell>
          <cell r="R7795">
            <v>415.07799999999997</v>
          </cell>
        </row>
        <row r="7796">
          <cell r="A7796" t="str">
            <v xml:space="preserve">ТЭЦ-КМР </v>
          </cell>
          <cell r="B7796" t="str">
            <v xml:space="preserve">Приозерная 9 ж/д </v>
          </cell>
          <cell r="C7796" t="str">
            <v xml:space="preserve">Жилзаказчик </v>
          </cell>
          <cell r="D7796">
            <v>4204.5</v>
          </cell>
          <cell r="E7796">
            <v>17998</v>
          </cell>
          <cell r="F7796">
            <v>17986</v>
          </cell>
          <cell r="G7796">
            <v>0.37</v>
          </cell>
          <cell r="H7796">
            <v>1.19</v>
          </cell>
          <cell r="I7796">
            <v>4.5999999999999996</v>
          </cell>
          <cell r="J7796" t="str">
            <v xml:space="preserve">12 </v>
          </cell>
          <cell r="K7796">
            <v>167</v>
          </cell>
          <cell r="L7796">
            <v>0.30869599999999997</v>
          </cell>
          <cell r="M7796">
            <v>-19</v>
          </cell>
          <cell r="N7796">
            <v>18</v>
          </cell>
          <cell r="O7796">
            <v>1</v>
          </cell>
          <cell r="P7796">
            <v>450.68799999999999</v>
          </cell>
          <cell r="Q7796">
            <v>418.36200000000002</v>
          </cell>
          <cell r="R7796">
            <v>418.36200000000002</v>
          </cell>
        </row>
        <row r="7797">
          <cell r="A7797" t="str">
            <v xml:space="preserve">ТЭЦ-КМР </v>
          </cell>
          <cell r="B7797" t="str">
            <v xml:space="preserve">Сормовская 106 </v>
          </cell>
          <cell r="C7797" t="str">
            <v xml:space="preserve">Жилзаказчик </v>
          </cell>
          <cell r="D7797">
            <v>4254.3</v>
          </cell>
          <cell r="E7797">
            <v>18772</v>
          </cell>
          <cell r="F7797">
            <v>18342.02</v>
          </cell>
          <cell r="G7797">
            <v>0.37</v>
          </cell>
          <cell r="H7797">
            <v>1.194</v>
          </cell>
          <cell r="I7797">
            <v>4.5999999999999996</v>
          </cell>
          <cell r="J7797" t="str">
            <v xml:space="preserve">12 </v>
          </cell>
          <cell r="K7797">
            <v>167</v>
          </cell>
          <cell r="L7797">
            <v>0.314807</v>
          </cell>
          <cell r="M7797">
            <v>-19</v>
          </cell>
          <cell r="N7797">
            <v>18</v>
          </cell>
          <cell r="O7797">
            <v>1</v>
          </cell>
          <cell r="P7797">
            <v>459.61200000000002</v>
          </cell>
          <cell r="Q7797">
            <v>423.31400000000002</v>
          </cell>
          <cell r="R7797">
            <v>423.31400000000002</v>
          </cell>
        </row>
        <row r="7798">
          <cell r="A7798" t="str">
            <v xml:space="preserve">ТЭЦ-КМР </v>
          </cell>
          <cell r="B7798" t="str">
            <v xml:space="preserve">Сормовская 108 </v>
          </cell>
          <cell r="C7798" t="str">
            <v xml:space="preserve">Жилзаказчик </v>
          </cell>
          <cell r="D7798">
            <v>4228.8999999999996</v>
          </cell>
          <cell r="E7798">
            <v>18912</v>
          </cell>
          <cell r="F7798">
            <v>18655</v>
          </cell>
          <cell r="G7798">
            <v>0.37</v>
          </cell>
          <cell r="H7798">
            <v>1.19</v>
          </cell>
          <cell r="I7798">
            <v>4.5999999999999996</v>
          </cell>
          <cell r="J7798" t="str">
            <v xml:space="preserve">12 </v>
          </cell>
          <cell r="K7798">
            <v>167</v>
          </cell>
          <cell r="L7798">
            <v>0.320185</v>
          </cell>
          <cell r="M7798">
            <v>-19</v>
          </cell>
          <cell r="N7798">
            <v>18</v>
          </cell>
          <cell r="O7798">
            <v>1</v>
          </cell>
          <cell r="P7798">
            <v>467.464</v>
          </cell>
          <cell r="Q7798">
            <v>420.78800000000001</v>
          </cell>
          <cell r="R7798">
            <v>420.78800000000001</v>
          </cell>
        </row>
        <row r="7799">
          <cell r="A7799" t="str">
            <v xml:space="preserve">ТЭЦ-КМР </v>
          </cell>
          <cell r="B7799" t="str">
            <v xml:space="preserve">Тюляева 11 </v>
          </cell>
          <cell r="C7799" t="str">
            <v xml:space="preserve">Жилзаказчик </v>
          </cell>
          <cell r="D7799">
            <v>8887.5</v>
          </cell>
          <cell r="E7799">
            <v>34195</v>
          </cell>
          <cell r="F7799">
            <v>34053</v>
          </cell>
          <cell r="G7799">
            <v>0.35</v>
          </cell>
          <cell r="H7799">
            <v>1.19</v>
          </cell>
          <cell r="I7799">
            <v>4.5999999999999996</v>
          </cell>
          <cell r="J7799" t="str">
            <v xml:space="preserve">9 </v>
          </cell>
          <cell r="K7799">
            <v>167</v>
          </cell>
          <cell r="L7799">
            <v>0.55603000000000002</v>
          </cell>
          <cell r="M7799">
            <v>-19</v>
          </cell>
          <cell r="N7799">
            <v>18</v>
          </cell>
          <cell r="O7799">
            <v>1</v>
          </cell>
          <cell r="P7799">
            <v>811.79200000000003</v>
          </cell>
          <cell r="Q7799">
            <v>884.33500000000004</v>
          </cell>
          <cell r="R7799">
            <v>884.33500000000004</v>
          </cell>
        </row>
        <row r="7800">
          <cell r="A7800" t="str">
            <v xml:space="preserve">ТЭЦ-КМР </v>
          </cell>
          <cell r="B7800" t="str">
            <v xml:space="preserve">Тюляева 15 </v>
          </cell>
          <cell r="C7800" t="str">
            <v xml:space="preserve">Жилзаказчик </v>
          </cell>
          <cell r="D7800">
            <v>4003.1</v>
          </cell>
          <cell r="E7800">
            <v>22723</v>
          </cell>
          <cell r="F7800">
            <v>22709</v>
          </cell>
          <cell r="G7800">
            <v>0.37</v>
          </cell>
          <cell r="H7800">
            <v>1.19</v>
          </cell>
          <cell r="I7800">
            <v>4.5999999999999996</v>
          </cell>
          <cell r="J7800" t="str">
            <v xml:space="preserve">14 </v>
          </cell>
          <cell r="K7800">
            <v>167</v>
          </cell>
          <cell r="L7800">
            <v>0.38975799999999999</v>
          </cell>
          <cell r="M7800">
            <v>-19</v>
          </cell>
          <cell r="N7800">
            <v>18</v>
          </cell>
          <cell r="O7800">
            <v>1</v>
          </cell>
          <cell r="P7800">
            <v>569.03800000000001</v>
          </cell>
          <cell r="Q7800">
            <v>486.83699999999999</v>
          </cell>
          <cell r="R7800">
            <v>486.83699999999999</v>
          </cell>
        </row>
        <row r="7801">
          <cell r="A7801" t="str">
            <v xml:space="preserve">ТЭЦ-КМР </v>
          </cell>
          <cell r="B7801" t="str">
            <v xml:space="preserve">Тюляева 19/1 </v>
          </cell>
          <cell r="C7801" t="str">
            <v xml:space="preserve">Жилзаказчик </v>
          </cell>
          <cell r="D7801">
            <v>8971.9</v>
          </cell>
          <cell r="E7801">
            <v>37755</v>
          </cell>
          <cell r="F7801">
            <v>37561.96</v>
          </cell>
          <cell r="G7801">
            <v>0.35</v>
          </cell>
          <cell r="H7801">
            <v>1.19</v>
          </cell>
          <cell r="I7801">
            <v>4.5999999999999996</v>
          </cell>
          <cell r="J7801" t="str">
            <v xml:space="preserve">9 </v>
          </cell>
          <cell r="K7801">
            <v>167</v>
          </cell>
          <cell r="L7801">
            <v>0.60983399999999999</v>
          </cell>
          <cell r="M7801">
            <v>-19</v>
          </cell>
          <cell r="N7801">
            <v>18</v>
          </cell>
          <cell r="O7801">
            <v>1</v>
          </cell>
          <cell r="P7801">
            <v>890.34299999999996</v>
          </cell>
          <cell r="Q7801">
            <v>892.73199999999997</v>
          </cell>
          <cell r="R7801">
            <v>892.73199999999997</v>
          </cell>
        </row>
        <row r="7802">
          <cell r="A7802" t="str">
            <v xml:space="preserve">ТЭЦ-КМР </v>
          </cell>
          <cell r="B7802" t="str">
            <v xml:space="preserve">Тюляева 21 </v>
          </cell>
          <cell r="C7802" t="str">
            <v xml:space="preserve">Жилзаказчик </v>
          </cell>
          <cell r="D7802">
            <v>4147.5</v>
          </cell>
          <cell r="E7802">
            <v>19124</v>
          </cell>
          <cell r="F7802">
            <v>19110</v>
          </cell>
          <cell r="G7802">
            <v>0.37</v>
          </cell>
          <cell r="H7802">
            <v>1.19</v>
          </cell>
          <cell r="I7802">
            <v>4.5999999999999996</v>
          </cell>
          <cell r="J7802" t="str">
            <v xml:space="preserve">14 </v>
          </cell>
          <cell r="K7802">
            <v>167</v>
          </cell>
          <cell r="L7802">
            <v>0.327988</v>
          </cell>
          <cell r="M7802">
            <v>-19</v>
          </cell>
          <cell r="N7802">
            <v>18</v>
          </cell>
          <cell r="O7802">
            <v>1</v>
          </cell>
          <cell r="P7802">
            <v>478.85599999999999</v>
          </cell>
          <cell r="Q7802">
            <v>504.399</v>
          </cell>
          <cell r="R7802">
            <v>504.399</v>
          </cell>
        </row>
        <row r="7803">
          <cell r="A7803" t="str">
            <v xml:space="preserve">ТЭЦ-КМР </v>
          </cell>
          <cell r="B7803" t="str">
            <v xml:space="preserve">Тюляева 39 </v>
          </cell>
          <cell r="C7803" t="str">
            <v xml:space="preserve">Жилзаказчик </v>
          </cell>
          <cell r="D7803">
            <v>4033</v>
          </cell>
          <cell r="E7803">
            <v>24328</v>
          </cell>
          <cell r="F7803">
            <v>21911</v>
          </cell>
          <cell r="G7803">
            <v>0.37</v>
          </cell>
          <cell r="H7803">
            <v>1.19</v>
          </cell>
          <cell r="I7803">
            <v>4.5999999999999996</v>
          </cell>
          <cell r="J7803" t="str">
            <v xml:space="preserve">14 </v>
          </cell>
          <cell r="K7803">
            <v>167</v>
          </cell>
          <cell r="L7803">
            <v>0.37606200000000001</v>
          </cell>
          <cell r="M7803">
            <v>-19</v>
          </cell>
          <cell r="N7803">
            <v>18</v>
          </cell>
          <cell r="O7803">
            <v>1</v>
          </cell>
          <cell r="P7803">
            <v>549.04200000000003</v>
          </cell>
          <cell r="Q7803">
            <v>490.47399999999999</v>
          </cell>
          <cell r="R7803">
            <v>490.47399999999999</v>
          </cell>
        </row>
        <row r="7804">
          <cell r="A7804" t="str">
            <v xml:space="preserve">ТЭЦ-КМР </v>
          </cell>
          <cell r="B7804" t="str">
            <v xml:space="preserve">Уральская 148 </v>
          </cell>
          <cell r="C7804" t="str">
            <v xml:space="preserve">Жилзаказчик </v>
          </cell>
          <cell r="D7804">
            <v>4031.3</v>
          </cell>
          <cell r="E7804">
            <v>319</v>
          </cell>
          <cell r="F7804">
            <v>15939</v>
          </cell>
          <cell r="G7804">
            <v>0.37</v>
          </cell>
          <cell r="H7804">
            <v>1.194</v>
          </cell>
          <cell r="I7804">
            <v>4.5999999999999996</v>
          </cell>
          <cell r="J7804" t="str">
            <v xml:space="preserve">12 </v>
          </cell>
          <cell r="K7804">
            <v>167</v>
          </cell>
          <cell r="L7804">
            <v>0.273563</v>
          </cell>
          <cell r="M7804">
            <v>-19</v>
          </cell>
          <cell r="N7804">
            <v>18</v>
          </cell>
          <cell r="O7804">
            <v>1</v>
          </cell>
          <cell r="P7804">
            <v>399.39600000000002</v>
          </cell>
          <cell r="Q7804">
            <v>401.12599999999998</v>
          </cell>
          <cell r="R7804">
            <v>401.12599999999998</v>
          </cell>
        </row>
        <row r="7805">
          <cell r="A7805" t="str">
            <v xml:space="preserve">ТЭЦ-КМР </v>
          </cell>
          <cell r="B7805" t="str">
            <v xml:space="preserve">Уральская 164 </v>
          </cell>
          <cell r="C7805" t="str">
            <v xml:space="preserve">Жилзаказчик </v>
          </cell>
          <cell r="D7805">
            <v>8990.7000000000007</v>
          </cell>
          <cell r="E7805">
            <v>38079</v>
          </cell>
          <cell r="F7805">
            <v>38070</v>
          </cell>
          <cell r="G7805">
            <v>0.35</v>
          </cell>
          <cell r="H7805">
            <v>1.19</v>
          </cell>
          <cell r="I7805">
            <v>4.5999999999999996</v>
          </cell>
          <cell r="J7805" t="str">
            <v xml:space="preserve">9 </v>
          </cell>
          <cell r="K7805">
            <v>167</v>
          </cell>
          <cell r="L7805">
            <v>0.61808200000000002</v>
          </cell>
          <cell r="M7805">
            <v>-19</v>
          </cell>
          <cell r="N7805">
            <v>18</v>
          </cell>
          <cell r="O7805">
            <v>1</v>
          </cell>
          <cell r="P7805">
            <v>902.38699999999994</v>
          </cell>
          <cell r="Q7805">
            <v>894.60599999999999</v>
          </cell>
          <cell r="R7805">
            <v>894.60599999999999</v>
          </cell>
        </row>
        <row r="7806">
          <cell r="A7806" t="str">
            <v xml:space="preserve">ТЭЦ-КМР </v>
          </cell>
          <cell r="B7806" t="str">
            <v xml:space="preserve">Сормовская 11 общ. ИТП </v>
          </cell>
          <cell r="C7806" t="str">
            <v xml:space="preserve">ИТП Население-Жилзаказчик </v>
          </cell>
          <cell r="D7806">
            <v>2823.4</v>
          </cell>
          <cell r="E7806">
            <v>14284</v>
          </cell>
          <cell r="F7806">
            <v>14284</v>
          </cell>
          <cell r="G7806">
            <v>0</v>
          </cell>
          <cell r="H7806">
            <v>0</v>
          </cell>
          <cell r="I7806">
            <v>4.5999999999999996</v>
          </cell>
          <cell r="J7806" t="str">
            <v xml:space="preserve">4 </v>
          </cell>
          <cell r="K7806">
            <v>167</v>
          </cell>
          <cell r="L7806">
            <v>0.24509199999999998</v>
          </cell>
          <cell r="M7806">
            <v>-19</v>
          </cell>
          <cell r="N7806">
            <v>18</v>
          </cell>
          <cell r="O7806">
            <v>1</v>
          </cell>
          <cell r="P7806">
            <v>357.82900000000001</v>
          </cell>
          <cell r="Q7806">
            <v>374.58499999999998</v>
          </cell>
          <cell r="R7806">
            <v>374.58499999999998</v>
          </cell>
        </row>
        <row r="7807">
          <cell r="A7807" t="str">
            <v xml:space="preserve">ТЭЦ-КМР </v>
          </cell>
          <cell r="B7807" t="str">
            <v xml:space="preserve">Уральская 117 неж.помещение </v>
          </cell>
          <cell r="C7807" t="str">
            <v xml:space="preserve">Прочие </v>
          </cell>
          <cell r="D7807">
            <v>1063.5</v>
          </cell>
          <cell r="E7807">
            <v>4211</v>
          </cell>
          <cell r="F7807">
            <v>4210.9799999999996</v>
          </cell>
          <cell r="G7807">
            <v>0.38</v>
          </cell>
          <cell r="H7807">
            <v>1.19</v>
          </cell>
          <cell r="I7807">
            <v>4.5999999999999996</v>
          </cell>
          <cell r="J7807" t="str">
            <v xml:space="preserve"> </v>
          </cell>
          <cell r="K7807">
            <v>167</v>
          </cell>
          <cell r="L7807">
            <v>7.4227000000000001E-2</v>
          </cell>
          <cell r="M7807">
            <v>-19</v>
          </cell>
          <cell r="N7807">
            <v>18</v>
          </cell>
          <cell r="O7807">
            <v>1</v>
          </cell>
          <cell r="P7807">
            <v>108.37</v>
          </cell>
          <cell r="Q7807">
            <v>0</v>
          </cell>
          <cell r="R7807">
            <v>108.37</v>
          </cell>
        </row>
        <row r="7808">
          <cell r="A7808" t="str">
            <v xml:space="preserve">ТЭЦ-КМР </v>
          </cell>
          <cell r="B7808" t="str">
            <v xml:space="preserve">Сормовская 9 закусочная </v>
          </cell>
          <cell r="C7808" t="str">
            <v xml:space="preserve">Прочие </v>
          </cell>
          <cell r="D7808">
            <v>17.899999999999999</v>
          </cell>
          <cell r="E7808">
            <v>0</v>
          </cell>
          <cell r="F7808">
            <v>60</v>
          </cell>
          <cell r="G7808">
            <v>0.78</v>
          </cell>
          <cell r="H7808">
            <v>1.19</v>
          </cell>
          <cell r="I7808">
            <v>4.5999999999999996</v>
          </cell>
          <cell r="J7808" t="str">
            <v xml:space="preserve"> </v>
          </cell>
          <cell r="K7808">
            <v>167</v>
          </cell>
          <cell r="L7808">
            <v>2.1700000000000001E-3</v>
          </cell>
          <cell r="M7808">
            <v>-19</v>
          </cell>
          <cell r="N7808">
            <v>18</v>
          </cell>
          <cell r="O7808">
            <v>1</v>
          </cell>
          <cell r="P7808">
            <v>3.17</v>
          </cell>
          <cell r="Q7808">
            <v>0</v>
          </cell>
          <cell r="R7808">
            <v>3.17</v>
          </cell>
        </row>
        <row r="7809">
          <cell r="A7809" t="str">
            <v xml:space="preserve">ТЭЦ-КМР </v>
          </cell>
          <cell r="B7809" t="str">
            <v xml:space="preserve">Сормовская 7/6 магаз. </v>
          </cell>
          <cell r="C7809" t="str">
            <v xml:space="preserve">Прочие </v>
          </cell>
          <cell r="D7809">
            <v>9</v>
          </cell>
          <cell r="E7809">
            <v>0</v>
          </cell>
          <cell r="F7809">
            <v>36.090000000000003</v>
          </cell>
          <cell r="G7809">
            <v>0.39</v>
          </cell>
          <cell r="H7809">
            <v>1.19</v>
          </cell>
          <cell r="I7809">
            <v>4.5999999999999996</v>
          </cell>
          <cell r="J7809" t="str">
            <v xml:space="preserve"> </v>
          </cell>
          <cell r="K7809">
            <v>167</v>
          </cell>
          <cell r="L7809">
            <v>6.0000000000000006E-4</v>
          </cell>
          <cell r="M7809">
            <v>-19</v>
          </cell>
          <cell r="N7809">
            <v>15</v>
          </cell>
          <cell r="O7809">
            <v>1</v>
          </cell>
          <cell r="P7809">
            <v>0.74099999999999999</v>
          </cell>
          <cell r="Q7809">
            <v>0</v>
          </cell>
          <cell r="R7809">
            <v>0.74099999999999999</v>
          </cell>
        </row>
        <row r="7810">
          <cell r="A7810" t="str">
            <v xml:space="preserve">ТЭЦ-КМР </v>
          </cell>
          <cell r="B7810" t="str">
            <v xml:space="preserve">Сормовская 7/6 ПАВ 10 </v>
          </cell>
          <cell r="C7810" t="str">
            <v xml:space="preserve">Прочие </v>
          </cell>
          <cell r="D7810">
            <v>14.82</v>
          </cell>
          <cell r="E7810">
            <v>0</v>
          </cell>
          <cell r="F7810">
            <v>64.97</v>
          </cell>
          <cell r="G7810">
            <v>0.39</v>
          </cell>
          <cell r="H7810">
            <v>1.19</v>
          </cell>
          <cell r="I7810">
            <v>4.5999999999999996</v>
          </cell>
          <cell r="J7810" t="str">
            <v xml:space="preserve"> </v>
          </cell>
          <cell r="K7810">
            <v>167</v>
          </cell>
          <cell r="L7810">
            <v>1.08E-3</v>
          </cell>
          <cell r="M7810">
            <v>-19</v>
          </cell>
          <cell r="N7810">
            <v>15</v>
          </cell>
          <cell r="O7810">
            <v>1</v>
          </cell>
          <cell r="P7810">
            <v>1.333</v>
          </cell>
          <cell r="Q7810">
            <v>0</v>
          </cell>
          <cell r="R7810">
            <v>1.333</v>
          </cell>
        </row>
        <row r="7811">
          <cell r="A7811" t="str">
            <v xml:space="preserve">ТЭЦ-КМР </v>
          </cell>
          <cell r="B7811" t="str">
            <v xml:space="preserve">Сормовская 7/6 ПАВ 5 </v>
          </cell>
          <cell r="C7811" t="str">
            <v xml:space="preserve">Прочие </v>
          </cell>
          <cell r="D7811">
            <v>44.45</v>
          </cell>
          <cell r="E7811">
            <v>0</v>
          </cell>
          <cell r="F7811">
            <v>194.9</v>
          </cell>
          <cell r="G7811">
            <v>0.39</v>
          </cell>
          <cell r="H7811">
            <v>1.19</v>
          </cell>
          <cell r="I7811">
            <v>4.5999999999999996</v>
          </cell>
          <cell r="J7811" t="str">
            <v xml:space="preserve"> </v>
          </cell>
          <cell r="K7811">
            <v>167</v>
          </cell>
          <cell r="L7811">
            <v>3.2400000000000003E-3</v>
          </cell>
          <cell r="M7811">
            <v>-19</v>
          </cell>
          <cell r="N7811">
            <v>15</v>
          </cell>
          <cell r="O7811">
            <v>1</v>
          </cell>
          <cell r="P7811">
            <v>4.0010000000000003</v>
          </cell>
          <cell r="Q7811">
            <v>0</v>
          </cell>
          <cell r="R7811">
            <v>4.0010000000000003</v>
          </cell>
        </row>
        <row r="7812">
          <cell r="A7812" t="str">
            <v xml:space="preserve">ТЭЦ-КМР </v>
          </cell>
          <cell r="B7812" t="str">
            <v xml:space="preserve">Сормовская 7/6 ПАВ 18 </v>
          </cell>
          <cell r="C7812" t="str">
            <v xml:space="preserve">Прочие </v>
          </cell>
          <cell r="D7812">
            <v>16.8</v>
          </cell>
          <cell r="E7812">
            <v>63</v>
          </cell>
          <cell r="F7812">
            <v>81.209999999999994</v>
          </cell>
          <cell r="G7812">
            <v>0.39</v>
          </cell>
          <cell r="H7812">
            <v>1.19</v>
          </cell>
          <cell r="I7812">
            <v>4.5999999999999996</v>
          </cell>
          <cell r="J7812" t="str">
            <v xml:space="preserve"> </v>
          </cell>
          <cell r="K7812">
            <v>167</v>
          </cell>
          <cell r="L7812">
            <v>1.3500000000000001E-3</v>
          </cell>
          <cell r="M7812">
            <v>-19</v>
          </cell>
          <cell r="N7812">
            <v>15</v>
          </cell>
          <cell r="O7812">
            <v>1</v>
          </cell>
          <cell r="P7812">
            <v>1.667</v>
          </cell>
          <cell r="Q7812">
            <v>0</v>
          </cell>
          <cell r="R7812">
            <v>1.667</v>
          </cell>
        </row>
        <row r="7813">
          <cell r="A7813" t="str">
            <v xml:space="preserve">ТЭЦ-КМР </v>
          </cell>
          <cell r="B7813" t="str">
            <v xml:space="preserve">Сормовская 7/6 ПАВ 15 </v>
          </cell>
          <cell r="C7813" t="str">
            <v xml:space="preserve">Прочие </v>
          </cell>
          <cell r="D7813">
            <v>8.23</v>
          </cell>
          <cell r="E7813">
            <v>0</v>
          </cell>
          <cell r="F7813">
            <v>36.090000000000003</v>
          </cell>
          <cell r="G7813">
            <v>0.39</v>
          </cell>
          <cell r="H7813">
            <v>1.19</v>
          </cell>
          <cell r="I7813">
            <v>4.5999999999999996</v>
          </cell>
          <cell r="J7813" t="str">
            <v xml:space="preserve"> </v>
          </cell>
          <cell r="K7813">
            <v>167</v>
          </cell>
          <cell r="L7813">
            <v>6.0000000000000006E-4</v>
          </cell>
          <cell r="M7813">
            <v>-19</v>
          </cell>
          <cell r="N7813">
            <v>15</v>
          </cell>
          <cell r="O7813">
            <v>1</v>
          </cell>
          <cell r="P7813">
            <v>0.74099999999999999</v>
          </cell>
          <cell r="Q7813">
            <v>0</v>
          </cell>
          <cell r="R7813">
            <v>0.74099999999999999</v>
          </cell>
        </row>
        <row r="7814">
          <cell r="A7814" t="str">
            <v xml:space="preserve">ТЭЦ-КМР </v>
          </cell>
          <cell r="B7814" t="str">
            <v xml:space="preserve">Сормовская 7/6 пав1/14 </v>
          </cell>
          <cell r="C7814" t="str">
            <v xml:space="preserve">Прочие </v>
          </cell>
          <cell r="D7814">
            <v>62.15</v>
          </cell>
          <cell r="E7814">
            <v>0</v>
          </cell>
          <cell r="F7814">
            <v>272.5</v>
          </cell>
          <cell r="G7814">
            <v>0.39</v>
          </cell>
          <cell r="H7814">
            <v>1.19</v>
          </cell>
          <cell r="I7814">
            <v>4.5999999999999996</v>
          </cell>
          <cell r="J7814" t="str">
            <v xml:space="preserve"> </v>
          </cell>
          <cell r="K7814">
            <v>167</v>
          </cell>
          <cell r="L7814">
            <v>4.5300000000000002E-3</v>
          </cell>
          <cell r="M7814">
            <v>-19</v>
          </cell>
          <cell r="N7814">
            <v>15</v>
          </cell>
          <cell r="O7814">
            <v>1</v>
          </cell>
          <cell r="P7814">
            <v>5.5949999999999998</v>
          </cell>
          <cell r="Q7814">
            <v>0</v>
          </cell>
          <cell r="R7814">
            <v>5.5949999999999998</v>
          </cell>
        </row>
        <row r="7815">
          <cell r="A7815" t="str">
            <v xml:space="preserve">ТЭЦ-КМР </v>
          </cell>
          <cell r="B7815" t="str">
            <v xml:space="preserve">Сормовская 7/6 ПАВ 3 </v>
          </cell>
          <cell r="C7815" t="str">
            <v xml:space="preserve">Прочие </v>
          </cell>
          <cell r="D7815">
            <v>42.3</v>
          </cell>
          <cell r="E7815">
            <v>0</v>
          </cell>
          <cell r="F7815">
            <v>194.9</v>
          </cell>
          <cell r="G7815">
            <v>0.39</v>
          </cell>
          <cell r="H7815">
            <v>1.19</v>
          </cell>
          <cell r="I7815">
            <v>4.5999999999999996</v>
          </cell>
          <cell r="J7815" t="str">
            <v xml:space="preserve"> </v>
          </cell>
          <cell r="K7815">
            <v>167</v>
          </cell>
          <cell r="L7815">
            <v>3.2400000000000003E-3</v>
          </cell>
          <cell r="M7815">
            <v>-19</v>
          </cell>
          <cell r="N7815">
            <v>15</v>
          </cell>
          <cell r="O7815">
            <v>1</v>
          </cell>
          <cell r="P7815">
            <v>4.0010000000000003</v>
          </cell>
          <cell r="Q7815">
            <v>0</v>
          </cell>
          <cell r="R7815">
            <v>4.0010000000000003</v>
          </cell>
        </row>
        <row r="7816">
          <cell r="A7816" t="str">
            <v xml:space="preserve">ТЭЦ-КМР </v>
          </cell>
          <cell r="B7816" t="str">
            <v xml:space="preserve">Сормовская 7/6 ПАВ 22 </v>
          </cell>
          <cell r="C7816" t="str">
            <v xml:space="preserve">Прочие </v>
          </cell>
          <cell r="D7816">
            <v>6.17</v>
          </cell>
          <cell r="E7816">
            <v>0</v>
          </cell>
          <cell r="F7816">
            <v>27.07</v>
          </cell>
          <cell r="G7816">
            <v>0.39</v>
          </cell>
          <cell r="H7816">
            <v>1.19</v>
          </cell>
          <cell r="I7816">
            <v>4.5999999999999996</v>
          </cell>
          <cell r="J7816" t="str">
            <v xml:space="preserve"> </v>
          </cell>
          <cell r="K7816">
            <v>167</v>
          </cell>
          <cell r="L7816">
            <v>4.5000000000000004E-4</v>
          </cell>
          <cell r="M7816">
            <v>-19</v>
          </cell>
          <cell r="N7816">
            <v>15</v>
          </cell>
          <cell r="O7816">
            <v>1</v>
          </cell>
          <cell r="P7816">
            <v>0.55600000000000005</v>
          </cell>
          <cell r="Q7816">
            <v>0</v>
          </cell>
          <cell r="R7816">
            <v>0.55600000000000005</v>
          </cell>
        </row>
        <row r="7817">
          <cell r="A7817" t="str">
            <v xml:space="preserve">ТЭЦ-КМР </v>
          </cell>
          <cell r="B7817" t="str">
            <v xml:space="preserve">Сормовская 179/1 Ж/Д </v>
          </cell>
          <cell r="C7817" t="str">
            <v xml:space="preserve">Население </v>
          </cell>
          <cell r="D7817">
            <v>9057.2000000000007</v>
          </cell>
          <cell r="E7817">
            <v>33188</v>
          </cell>
          <cell r="F7817">
            <v>24060.25</v>
          </cell>
          <cell r="G7817">
            <v>0.37</v>
          </cell>
          <cell r="H7817">
            <v>1.194</v>
          </cell>
          <cell r="I7817">
            <v>4.5999999999999996</v>
          </cell>
          <cell r="J7817" t="str">
            <v xml:space="preserve">5 </v>
          </cell>
          <cell r="K7817">
            <v>167</v>
          </cell>
          <cell r="L7817">
            <v>0.41295000000000004</v>
          </cell>
          <cell r="M7817">
            <v>-19</v>
          </cell>
          <cell r="N7817">
            <v>18</v>
          </cell>
          <cell r="O7817">
            <v>1</v>
          </cell>
          <cell r="P7817">
            <v>602.899</v>
          </cell>
          <cell r="Q7817">
            <v>901.22299999999996</v>
          </cell>
          <cell r="R7817">
            <v>901.22299999999996</v>
          </cell>
        </row>
        <row r="7818">
          <cell r="A7818" t="str">
            <v xml:space="preserve">ТЭЦ-КМР </v>
          </cell>
          <cell r="B7818" t="str">
            <v xml:space="preserve">Сормовская 179/1 ПАРИКМАХЕРСКАЯ </v>
          </cell>
          <cell r="C7818" t="str">
            <v xml:space="preserve">Прочие </v>
          </cell>
          <cell r="D7818">
            <v>77.94</v>
          </cell>
          <cell r="E7818">
            <v>0</v>
          </cell>
          <cell r="F7818">
            <v>350.75</v>
          </cell>
          <cell r="G7818">
            <v>0.37</v>
          </cell>
          <cell r="H7818">
            <v>1.19</v>
          </cell>
          <cell r="I7818">
            <v>4.5999999999999996</v>
          </cell>
          <cell r="J7818" t="str">
            <v xml:space="preserve"> </v>
          </cell>
          <cell r="K7818">
            <v>167</v>
          </cell>
          <cell r="L7818">
            <v>6.0200000000000002E-3</v>
          </cell>
          <cell r="M7818">
            <v>-19</v>
          </cell>
          <cell r="N7818">
            <v>18</v>
          </cell>
          <cell r="O7818">
            <v>1</v>
          </cell>
          <cell r="P7818">
            <v>8.7889999999999997</v>
          </cell>
          <cell r="Q7818">
            <v>0</v>
          </cell>
          <cell r="R7818">
            <v>8.7889999999999997</v>
          </cell>
        </row>
        <row r="7819">
          <cell r="A7819" t="str">
            <v xml:space="preserve">ТЭЦ-КМР </v>
          </cell>
          <cell r="B7819" t="str">
            <v xml:space="preserve">Сормовская 9/1 НЕЖ.ПОМ.КАФЕ </v>
          </cell>
          <cell r="C7819" t="str">
            <v xml:space="preserve">Прочие </v>
          </cell>
          <cell r="D7819">
            <v>284.5</v>
          </cell>
          <cell r="E7819">
            <v>0</v>
          </cell>
          <cell r="F7819">
            <v>1010.62</v>
          </cell>
          <cell r="G7819">
            <v>0.36</v>
          </cell>
          <cell r="H7819">
            <v>1.19</v>
          </cell>
          <cell r="I7819">
            <v>4.5999999999999996</v>
          </cell>
          <cell r="J7819" t="str">
            <v xml:space="preserve"> </v>
          </cell>
          <cell r="K7819">
            <v>167</v>
          </cell>
          <cell r="L7819">
            <v>1.592E-2</v>
          </cell>
          <cell r="M7819">
            <v>-19</v>
          </cell>
          <cell r="N7819">
            <v>16</v>
          </cell>
          <cell r="O7819">
            <v>1</v>
          </cell>
          <cell r="P7819">
            <v>20.923000000000002</v>
          </cell>
          <cell r="Q7819">
            <v>0</v>
          </cell>
          <cell r="R7819">
            <v>20.923000000000002</v>
          </cell>
        </row>
        <row r="7820">
          <cell r="A7820" t="str">
            <v xml:space="preserve">ТЭЦ-КМР </v>
          </cell>
          <cell r="B7820" t="str">
            <v xml:space="preserve">Тюляева 11 СТОМ.КЛ-КА </v>
          </cell>
          <cell r="C7820" t="str">
            <v xml:space="preserve">Прочие </v>
          </cell>
          <cell r="D7820">
            <v>37.15</v>
          </cell>
          <cell r="E7820">
            <v>0</v>
          </cell>
          <cell r="F7820">
            <v>167.2</v>
          </cell>
          <cell r="G7820">
            <v>0.35</v>
          </cell>
          <cell r="H7820">
            <v>1.19</v>
          </cell>
          <cell r="I7820">
            <v>4.5999999999999996</v>
          </cell>
          <cell r="J7820" t="str">
            <v xml:space="preserve"> </v>
          </cell>
          <cell r="K7820">
            <v>167</v>
          </cell>
          <cell r="L7820">
            <v>2.7300000000000002E-3</v>
          </cell>
          <cell r="M7820">
            <v>-19</v>
          </cell>
          <cell r="N7820">
            <v>18</v>
          </cell>
          <cell r="O7820">
            <v>1</v>
          </cell>
          <cell r="P7820">
            <v>3.9849999999999999</v>
          </cell>
          <cell r="Q7820">
            <v>0</v>
          </cell>
          <cell r="R7820">
            <v>3.9849999999999999</v>
          </cell>
        </row>
        <row r="7821">
          <cell r="A7821" t="str">
            <v xml:space="preserve">ТЭЦ-КМР </v>
          </cell>
          <cell r="B7821" t="str">
            <v xml:space="preserve">Тюляева 7/1 Ж/Д (подвал) </v>
          </cell>
          <cell r="C7821" t="str">
            <v xml:space="preserve">Прочие </v>
          </cell>
          <cell r="D7821">
            <v>91.02</v>
          </cell>
          <cell r="E7821">
            <v>0</v>
          </cell>
          <cell r="F7821">
            <v>409.6</v>
          </cell>
          <cell r="G7821">
            <v>0.35</v>
          </cell>
          <cell r="H7821">
            <v>1.19</v>
          </cell>
          <cell r="I7821">
            <v>4.5999999999999996</v>
          </cell>
          <cell r="J7821" t="str">
            <v xml:space="preserve">12 </v>
          </cell>
          <cell r="K7821">
            <v>167</v>
          </cell>
          <cell r="L7821">
            <v>6.6500000000000005E-3</v>
          </cell>
          <cell r="M7821">
            <v>-19</v>
          </cell>
          <cell r="N7821">
            <v>18</v>
          </cell>
          <cell r="O7821">
            <v>1</v>
          </cell>
          <cell r="P7821">
            <v>9.7080000000000002</v>
          </cell>
          <cell r="Q7821">
            <v>0</v>
          </cell>
          <cell r="R7821">
            <v>9.7080000000000002</v>
          </cell>
        </row>
        <row r="7822">
          <cell r="A7822" t="str">
            <v xml:space="preserve">ТЭЦ-КМР </v>
          </cell>
          <cell r="B7822" t="str">
            <v xml:space="preserve">Тюляева 7/1 Ж/Д (жилая часть) </v>
          </cell>
          <cell r="C7822" t="str">
            <v xml:space="preserve">Население </v>
          </cell>
          <cell r="D7822">
            <v>5406</v>
          </cell>
          <cell r="E7822">
            <v>11244</v>
          </cell>
          <cell r="F7822">
            <v>11244.1</v>
          </cell>
          <cell r="G7822">
            <v>0.38</v>
          </cell>
          <cell r="H7822">
            <v>1.19</v>
          </cell>
          <cell r="I7822">
            <v>4.5999999999999996</v>
          </cell>
          <cell r="J7822" t="str">
            <v xml:space="preserve">12 </v>
          </cell>
          <cell r="K7822">
            <v>167</v>
          </cell>
          <cell r="L7822">
            <v>0.19820000000000002</v>
          </cell>
          <cell r="M7822">
            <v>-19</v>
          </cell>
          <cell r="N7822">
            <v>18</v>
          </cell>
          <cell r="O7822">
            <v>1</v>
          </cell>
          <cell r="P7822">
            <v>289.36700000000002</v>
          </cell>
          <cell r="Q7822">
            <v>537.91499999999996</v>
          </cell>
          <cell r="R7822">
            <v>537.91499999999996</v>
          </cell>
        </row>
        <row r="7823">
          <cell r="A7823" t="str">
            <v xml:space="preserve">ТЭЦ-КМР </v>
          </cell>
          <cell r="B7823" t="str">
            <v xml:space="preserve">Сормовская 9 офис </v>
          </cell>
          <cell r="C7823" t="str">
            <v xml:space="preserve">Прочие </v>
          </cell>
          <cell r="D7823">
            <v>33</v>
          </cell>
          <cell r="E7823">
            <v>0</v>
          </cell>
          <cell r="F7823">
            <v>118.3</v>
          </cell>
          <cell r="G7823">
            <v>0.37</v>
          </cell>
          <cell r="H7823">
            <v>1.19</v>
          </cell>
          <cell r="I7823">
            <v>4.5999999999999996</v>
          </cell>
          <cell r="J7823" t="str">
            <v xml:space="preserve"> </v>
          </cell>
          <cell r="K7823">
            <v>167</v>
          </cell>
          <cell r="L7823">
            <v>2.003E-3</v>
          </cell>
          <cell r="M7823">
            <v>-19</v>
          </cell>
          <cell r="N7823">
            <v>18</v>
          </cell>
          <cell r="O7823">
            <v>1</v>
          </cell>
          <cell r="P7823">
            <v>2.9239999999999999</v>
          </cell>
          <cell r="Q7823">
            <v>0</v>
          </cell>
          <cell r="R7823">
            <v>2.9239999999999999</v>
          </cell>
        </row>
        <row r="7824">
          <cell r="A7824" t="str">
            <v xml:space="preserve">ТЭЦ-КМР </v>
          </cell>
          <cell r="B7824" t="str">
            <v xml:space="preserve">Первомайская 31 админ.здание </v>
          </cell>
          <cell r="C7824" t="str">
            <v xml:space="preserve">Прочие </v>
          </cell>
          <cell r="D7824">
            <v>600</v>
          </cell>
          <cell r="E7824">
            <v>2730</v>
          </cell>
          <cell r="F7824">
            <v>1858</v>
          </cell>
          <cell r="G7824">
            <v>0.43</v>
          </cell>
          <cell r="H7824">
            <v>1.19</v>
          </cell>
          <cell r="I7824">
            <v>4.5999999999999996</v>
          </cell>
          <cell r="J7824" t="str">
            <v xml:space="preserve"> </v>
          </cell>
          <cell r="K7824">
            <v>167</v>
          </cell>
          <cell r="L7824">
            <v>3.7070000000000006E-2</v>
          </cell>
          <cell r="M7824">
            <v>-19</v>
          </cell>
          <cell r="N7824">
            <v>18</v>
          </cell>
          <cell r="O7824">
            <v>1</v>
          </cell>
          <cell r="P7824">
            <v>54.121000000000002</v>
          </cell>
          <cell r="Q7824">
            <v>0</v>
          </cell>
          <cell r="R7824">
            <v>54.121000000000002</v>
          </cell>
        </row>
        <row r="7825">
          <cell r="A7825" t="str">
            <v xml:space="preserve">ТЭЦ-КМР </v>
          </cell>
          <cell r="B7825" t="str">
            <v xml:space="preserve">Сормовская 114/а МБОУ ДОД СЮТ </v>
          </cell>
          <cell r="C7825" t="str">
            <v xml:space="preserve">Бюджет </v>
          </cell>
          <cell r="D7825">
            <v>517.01</v>
          </cell>
          <cell r="E7825">
            <v>353</v>
          </cell>
          <cell r="F7825">
            <v>2326.56</v>
          </cell>
          <cell r="G7825">
            <v>0.34</v>
          </cell>
          <cell r="H7825">
            <v>1.194</v>
          </cell>
          <cell r="I7825">
            <v>4.5999999999999996</v>
          </cell>
          <cell r="J7825" t="str">
            <v xml:space="preserve"> </v>
          </cell>
          <cell r="K7825">
            <v>167</v>
          </cell>
          <cell r="L7825">
            <v>3.4710000000000005E-2</v>
          </cell>
          <cell r="M7825">
            <v>-19</v>
          </cell>
          <cell r="N7825">
            <v>16</v>
          </cell>
          <cell r="O7825">
            <v>1</v>
          </cell>
          <cell r="P7825">
            <v>45.621000000000002</v>
          </cell>
          <cell r="Q7825">
            <v>0</v>
          </cell>
          <cell r="R7825">
            <v>45.621000000000002</v>
          </cell>
        </row>
        <row r="7826">
          <cell r="A7826" t="str">
            <v xml:space="preserve">ТЭЦ-КМР </v>
          </cell>
          <cell r="B7826" t="str">
            <v xml:space="preserve">Симферопольская 9 цок.этаж (офис) </v>
          </cell>
          <cell r="C7826" t="str">
            <v xml:space="preserve">ИТП Прочие </v>
          </cell>
          <cell r="D7826">
            <v>323.2</v>
          </cell>
          <cell r="E7826">
            <v>1058</v>
          </cell>
          <cell r="F7826">
            <v>1058</v>
          </cell>
          <cell r="G7826">
            <v>0</v>
          </cell>
          <cell r="H7826">
            <v>0</v>
          </cell>
          <cell r="I7826">
            <v>4.5999999999999996</v>
          </cell>
          <cell r="J7826" t="str">
            <v xml:space="preserve">3 </v>
          </cell>
          <cell r="K7826">
            <v>167</v>
          </cell>
          <cell r="L7826">
            <v>2.1238E-2</v>
          </cell>
          <cell r="M7826">
            <v>-19</v>
          </cell>
          <cell r="N7826">
            <v>18</v>
          </cell>
          <cell r="O7826">
            <v>1</v>
          </cell>
          <cell r="P7826">
            <v>31.007000000000001</v>
          </cell>
          <cell r="Q7826">
            <v>0</v>
          </cell>
          <cell r="R7826">
            <v>31.007000000000001</v>
          </cell>
        </row>
        <row r="7827">
          <cell r="A7827" t="str">
            <v xml:space="preserve">ТЭЦ-КМР </v>
          </cell>
          <cell r="B7827" t="str">
            <v xml:space="preserve">Симферопольская 9 ж/д </v>
          </cell>
          <cell r="C7827" t="str">
            <v xml:space="preserve">ИТП Население </v>
          </cell>
          <cell r="D7827">
            <v>1328.8</v>
          </cell>
          <cell r="E7827">
            <v>4616</v>
          </cell>
          <cell r="F7827">
            <v>4616</v>
          </cell>
          <cell r="G7827">
            <v>0</v>
          </cell>
          <cell r="H7827">
            <v>0</v>
          </cell>
          <cell r="I7827">
            <v>4.5999999999999996</v>
          </cell>
          <cell r="J7827" t="str">
            <v xml:space="preserve">3 </v>
          </cell>
          <cell r="K7827">
            <v>167</v>
          </cell>
          <cell r="L7827">
            <v>6.2755999999999992E-2</v>
          </cell>
          <cell r="M7827">
            <v>-19</v>
          </cell>
          <cell r="N7827">
            <v>18</v>
          </cell>
          <cell r="O7827">
            <v>1</v>
          </cell>
          <cell r="P7827">
            <v>91.623000000000005</v>
          </cell>
          <cell r="Q7827">
            <v>176.292</v>
          </cell>
          <cell r="R7827">
            <v>176.292</v>
          </cell>
        </row>
        <row r="7828">
          <cell r="A7828" t="str">
            <v xml:space="preserve">ТЭЦ-КМР </v>
          </cell>
          <cell r="B7828" t="str">
            <v xml:space="preserve">Сормовская 116/15 магазин </v>
          </cell>
          <cell r="C7828" t="str">
            <v xml:space="preserve">Прочие </v>
          </cell>
          <cell r="D7828">
            <v>54.28</v>
          </cell>
          <cell r="E7828">
            <v>0</v>
          </cell>
          <cell r="F7828">
            <v>244.26</v>
          </cell>
          <cell r="G7828">
            <v>0.34</v>
          </cell>
          <cell r="H7828">
            <v>1.19</v>
          </cell>
          <cell r="I7828">
            <v>4.5999999999999996</v>
          </cell>
          <cell r="J7828" t="str">
            <v xml:space="preserve"> </v>
          </cell>
          <cell r="K7828">
            <v>167</v>
          </cell>
          <cell r="L7828">
            <v>3.5400000000000002E-3</v>
          </cell>
          <cell r="M7828">
            <v>-19</v>
          </cell>
          <cell r="N7828">
            <v>15</v>
          </cell>
          <cell r="O7828">
            <v>1</v>
          </cell>
          <cell r="P7828">
            <v>4.3719999999999999</v>
          </cell>
          <cell r="Q7828">
            <v>0</v>
          </cell>
          <cell r="R7828">
            <v>4.3719999999999999</v>
          </cell>
        </row>
        <row r="7829">
          <cell r="A7829" t="str">
            <v xml:space="preserve">ТЭЦ-КМР </v>
          </cell>
          <cell r="B7829" t="str">
            <v xml:space="preserve">Тюляева 21 МАГАЗИН </v>
          </cell>
          <cell r="C7829" t="str">
            <v xml:space="preserve">Прочие </v>
          </cell>
          <cell r="D7829">
            <v>178.3</v>
          </cell>
          <cell r="E7829">
            <v>0</v>
          </cell>
          <cell r="F7829">
            <v>802.33</v>
          </cell>
          <cell r="G7829">
            <v>0.37</v>
          </cell>
          <cell r="H7829">
            <v>1.19</v>
          </cell>
          <cell r="I7829">
            <v>4.5999999999999996</v>
          </cell>
          <cell r="J7829" t="str">
            <v xml:space="preserve"> </v>
          </cell>
          <cell r="K7829">
            <v>167</v>
          </cell>
          <cell r="L7829">
            <v>1.2653999999999999E-2</v>
          </cell>
          <cell r="M7829">
            <v>-19</v>
          </cell>
          <cell r="N7829">
            <v>15</v>
          </cell>
          <cell r="O7829">
            <v>1</v>
          </cell>
          <cell r="P7829">
            <v>15.629</v>
          </cell>
          <cell r="Q7829">
            <v>0</v>
          </cell>
          <cell r="R7829">
            <v>15.629</v>
          </cell>
        </row>
        <row r="7830">
          <cell r="A7830" t="str">
            <v xml:space="preserve">ТЭЦ-КМР </v>
          </cell>
          <cell r="B7830" t="str">
            <v xml:space="preserve">Уральская 113 кв.106 парик. Красотка </v>
          </cell>
          <cell r="C7830" t="str">
            <v xml:space="preserve">Прочие </v>
          </cell>
          <cell r="D7830">
            <v>36</v>
          </cell>
          <cell r="E7830">
            <v>143</v>
          </cell>
          <cell r="F7830">
            <v>143</v>
          </cell>
          <cell r="G7830">
            <v>0.36</v>
          </cell>
          <cell r="H7830">
            <v>1.19</v>
          </cell>
          <cell r="I7830">
            <v>4.5999999999999996</v>
          </cell>
          <cell r="J7830" t="str">
            <v xml:space="preserve"> </v>
          </cell>
          <cell r="K7830">
            <v>167</v>
          </cell>
          <cell r="L7830">
            <v>2.4139999999999999E-3</v>
          </cell>
          <cell r="M7830">
            <v>-19</v>
          </cell>
          <cell r="N7830">
            <v>18</v>
          </cell>
          <cell r="O7830">
            <v>1</v>
          </cell>
          <cell r="P7830">
            <v>3.524</v>
          </cell>
          <cell r="Q7830">
            <v>0</v>
          </cell>
          <cell r="R7830">
            <v>3.524</v>
          </cell>
        </row>
        <row r="7831">
          <cell r="A7831" t="str">
            <v xml:space="preserve">ТЭЦ-КМР </v>
          </cell>
          <cell r="B7831" t="str">
            <v xml:space="preserve">Тюляева 8  ж/д </v>
          </cell>
          <cell r="C7831" t="str">
            <v xml:space="preserve">Население </v>
          </cell>
          <cell r="D7831">
            <v>8742</v>
          </cell>
          <cell r="E7831">
            <v>26016</v>
          </cell>
          <cell r="F7831">
            <v>2616.17</v>
          </cell>
          <cell r="G7831">
            <v>3.42</v>
          </cell>
          <cell r="H7831">
            <v>1.19</v>
          </cell>
          <cell r="I7831">
            <v>4.5999999999999996</v>
          </cell>
          <cell r="J7831" t="str">
            <v xml:space="preserve">9 </v>
          </cell>
          <cell r="K7831">
            <v>167</v>
          </cell>
          <cell r="L7831">
            <v>0.41507000000000005</v>
          </cell>
          <cell r="M7831">
            <v>-19</v>
          </cell>
          <cell r="N7831">
            <v>18</v>
          </cell>
          <cell r="O7831">
            <v>1</v>
          </cell>
          <cell r="P7831">
            <v>605.99300000000005</v>
          </cell>
          <cell r="Q7831">
            <v>869.85699999999997</v>
          </cell>
          <cell r="R7831">
            <v>869.85699999999997</v>
          </cell>
        </row>
        <row r="7832">
          <cell r="A7832" t="str">
            <v xml:space="preserve">ТЭЦ-КМР </v>
          </cell>
          <cell r="B7832" t="str">
            <v xml:space="preserve">Тюляева 9/1 неж.пом. </v>
          </cell>
          <cell r="C7832" t="str">
            <v xml:space="preserve">Прочие </v>
          </cell>
          <cell r="D7832">
            <v>378.3</v>
          </cell>
          <cell r="E7832">
            <v>1589</v>
          </cell>
          <cell r="F7832">
            <v>1589</v>
          </cell>
          <cell r="G7832">
            <v>0.43</v>
          </cell>
          <cell r="H7832">
            <v>1.19</v>
          </cell>
          <cell r="I7832">
            <v>4.5999999999999996</v>
          </cell>
          <cell r="J7832" t="str">
            <v xml:space="preserve"> </v>
          </cell>
          <cell r="K7832">
            <v>167</v>
          </cell>
          <cell r="L7832">
            <v>3.1699999999999999E-2</v>
          </cell>
          <cell r="M7832">
            <v>-19</v>
          </cell>
          <cell r="N7832">
            <v>18</v>
          </cell>
          <cell r="O7832">
            <v>1</v>
          </cell>
          <cell r="P7832">
            <v>46.280999999999999</v>
          </cell>
          <cell r="Q7832">
            <v>0</v>
          </cell>
          <cell r="R7832">
            <v>46.280999999999999</v>
          </cell>
        </row>
        <row r="7833">
          <cell r="A7833" t="str">
            <v xml:space="preserve">ТЭЦ-КМР </v>
          </cell>
          <cell r="B7833" t="str">
            <v xml:space="preserve">Камвольная 8 цоколь </v>
          </cell>
          <cell r="C7833" t="str">
            <v xml:space="preserve">Прочие </v>
          </cell>
          <cell r="D7833">
            <v>1026.6199999999999</v>
          </cell>
          <cell r="E7833">
            <v>0</v>
          </cell>
          <cell r="F7833">
            <v>3593.18</v>
          </cell>
          <cell r="G7833">
            <v>0.34</v>
          </cell>
          <cell r="H7833">
            <v>1.19</v>
          </cell>
          <cell r="I7833">
            <v>4.5999999999999996</v>
          </cell>
          <cell r="J7833" t="str">
            <v xml:space="preserve">14 </v>
          </cell>
          <cell r="K7833">
            <v>167</v>
          </cell>
          <cell r="L7833">
            <v>5.6670000000000005E-2</v>
          </cell>
          <cell r="M7833">
            <v>-19</v>
          </cell>
          <cell r="N7833">
            <v>18</v>
          </cell>
          <cell r="O7833">
            <v>1</v>
          </cell>
          <cell r="P7833">
            <v>82.738</v>
          </cell>
          <cell r="Q7833">
            <v>0</v>
          </cell>
          <cell r="R7833">
            <v>82.738</v>
          </cell>
        </row>
        <row r="7834">
          <cell r="A7834" t="str">
            <v xml:space="preserve">ТЭЦ-КМР </v>
          </cell>
          <cell r="B7834" t="str">
            <v xml:space="preserve">Камвольная 8 ж\д </v>
          </cell>
          <cell r="C7834" t="str">
            <v xml:space="preserve">ИТП Население </v>
          </cell>
          <cell r="D7834">
            <v>11852.2</v>
          </cell>
          <cell r="E7834">
            <v>54211</v>
          </cell>
          <cell r="F7834">
            <v>51153.51</v>
          </cell>
          <cell r="G7834">
            <v>0.34</v>
          </cell>
          <cell r="H7834">
            <v>1.19</v>
          </cell>
          <cell r="I7834">
            <v>4.5999999999999996</v>
          </cell>
          <cell r="J7834" t="str">
            <v xml:space="preserve">14 </v>
          </cell>
          <cell r="K7834">
            <v>167</v>
          </cell>
          <cell r="L7834">
            <v>0.8067700000000001</v>
          </cell>
          <cell r="M7834">
            <v>-19</v>
          </cell>
          <cell r="N7834">
            <v>18</v>
          </cell>
          <cell r="O7834">
            <v>1</v>
          </cell>
          <cell r="P7834">
            <v>1177.866</v>
          </cell>
          <cell r="Q7834">
            <v>1441.404</v>
          </cell>
          <cell r="R7834">
            <v>1441.404</v>
          </cell>
        </row>
        <row r="7835">
          <cell r="A7835" t="str">
            <v xml:space="preserve">ТЭЦ-КМР </v>
          </cell>
          <cell r="B7835" t="str">
            <v xml:space="preserve">Сормовская 163 кв.74 магазин </v>
          </cell>
          <cell r="C7835" t="str">
            <v xml:space="preserve">Прочие </v>
          </cell>
          <cell r="D7835">
            <v>54.8</v>
          </cell>
          <cell r="E7835">
            <v>0</v>
          </cell>
          <cell r="F7835">
            <v>201.18</v>
          </cell>
          <cell r="G7835">
            <v>0.34</v>
          </cell>
          <cell r="H7835">
            <v>1.19</v>
          </cell>
          <cell r="I7835">
            <v>4.5999999999999996</v>
          </cell>
          <cell r="J7835" t="str">
            <v xml:space="preserve"> </v>
          </cell>
          <cell r="K7835">
            <v>167</v>
          </cell>
          <cell r="L7835">
            <v>3.173E-3</v>
          </cell>
          <cell r="M7835">
            <v>-19</v>
          </cell>
          <cell r="N7835">
            <v>18</v>
          </cell>
          <cell r="O7835">
            <v>1</v>
          </cell>
          <cell r="P7835">
            <v>4.633</v>
          </cell>
          <cell r="Q7835">
            <v>0</v>
          </cell>
          <cell r="R7835">
            <v>4.633</v>
          </cell>
        </row>
        <row r="7836">
          <cell r="A7836" t="str">
            <v xml:space="preserve">ТЭЦ-КМР </v>
          </cell>
          <cell r="B7836" t="str">
            <v xml:space="preserve">Онежская 5/1 </v>
          </cell>
          <cell r="C7836" t="str">
            <v xml:space="preserve">Население </v>
          </cell>
          <cell r="D7836">
            <v>4075.7</v>
          </cell>
          <cell r="E7836">
            <v>18165</v>
          </cell>
          <cell r="F7836">
            <v>18165.02</v>
          </cell>
          <cell r="G7836">
            <v>0.37</v>
          </cell>
          <cell r="H7836">
            <v>1.19</v>
          </cell>
          <cell r="I7836">
            <v>4.5999999999999996</v>
          </cell>
          <cell r="J7836" t="str">
            <v xml:space="preserve">5 </v>
          </cell>
          <cell r="K7836">
            <v>167</v>
          </cell>
          <cell r="L7836">
            <v>0.31176899999999996</v>
          </cell>
          <cell r="M7836">
            <v>-19</v>
          </cell>
          <cell r="N7836">
            <v>18</v>
          </cell>
          <cell r="O7836">
            <v>1</v>
          </cell>
          <cell r="P7836">
            <v>455.17599999999999</v>
          </cell>
          <cell r="Q7836">
            <v>405.548</v>
          </cell>
          <cell r="R7836">
            <v>405.548</v>
          </cell>
        </row>
        <row r="7837">
          <cell r="A7837" t="str">
            <v xml:space="preserve">ТЭЦ-КМР </v>
          </cell>
          <cell r="B7837" t="str">
            <v xml:space="preserve">Первомайская 16 /1 кв.2 </v>
          </cell>
          <cell r="C7837" t="str">
            <v xml:space="preserve">Население </v>
          </cell>
          <cell r="D7837">
            <v>190.2</v>
          </cell>
          <cell r="E7837">
            <v>1743</v>
          </cell>
          <cell r="F7837">
            <v>661.97</v>
          </cell>
          <cell r="G7837">
            <v>0.74</v>
          </cell>
          <cell r="H7837">
            <v>1.194</v>
          </cell>
          <cell r="I7837">
            <v>4.5999999999999996</v>
          </cell>
          <cell r="J7837" t="str">
            <v xml:space="preserve">1 </v>
          </cell>
          <cell r="K7837">
            <v>167</v>
          </cell>
          <cell r="L7837">
            <v>2.2500000000000003E-2</v>
          </cell>
          <cell r="M7837">
            <v>-19</v>
          </cell>
          <cell r="N7837">
            <v>18</v>
          </cell>
          <cell r="O7837">
            <v>1</v>
          </cell>
          <cell r="P7837">
            <v>32.848999999999997</v>
          </cell>
          <cell r="Q7837">
            <v>25.234999999999999</v>
          </cell>
          <cell r="R7837">
            <v>25.234999999999999</v>
          </cell>
        </row>
        <row r="7838">
          <cell r="A7838" t="str">
            <v xml:space="preserve">ТЭЦ-КМР </v>
          </cell>
          <cell r="B7838" t="str">
            <v xml:space="preserve">Первомайская 14/1 кв 1 ж/д </v>
          </cell>
          <cell r="C7838" t="str">
            <v xml:space="preserve">Население </v>
          </cell>
          <cell r="D7838">
            <v>180.9</v>
          </cell>
          <cell r="E7838">
            <v>608</v>
          </cell>
          <cell r="F7838">
            <v>653.78</v>
          </cell>
          <cell r="G7838">
            <v>0.67</v>
          </cell>
          <cell r="H7838">
            <v>1.19</v>
          </cell>
          <cell r="I7838">
            <v>4.5999999999999996</v>
          </cell>
          <cell r="J7838" t="str">
            <v xml:space="preserve">1 </v>
          </cell>
          <cell r="K7838">
            <v>167</v>
          </cell>
          <cell r="L7838">
            <v>2.0319E-2</v>
          </cell>
          <cell r="M7838">
            <v>-19</v>
          </cell>
          <cell r="N7838">
            <v>18</v>
          </cell>
          <cell r="O7838">
            <v>1</v>
          </cell>
          <cell r="P7838">
            <v>29.666</v>
          </cell>
          <cell r="Q7838">
            <v>24.001999999999999</v>
          </cell>
          <cell r="R7838">
            <v>24.001999999999999</v>
          </cell>
        </row>
        <row r="7839">
          <cell r="A7839" t="str">
            <v xml:space="preserve">ТЭЦ-КМР </v>
          </cell>
          <cell r="B7839" t="str">
            <v xml:space="preserve">Средняя 21/1 кв 2 ж/д </v>
          </cell>
          <cell r="C7839" t="str">
            <v xml:space="preserve">Население </v>
          </cell>
          <cell r="D7839">
            <v>178.8</v>
          </cell>
          <cell r="E7839">
            <v>0</v>
          </cell>
          <cell r="F7839">
            <v>409.31</v>
          </cell>
          <cell r="G7839">
            <v>0.74</v>
          </cell>
          <cell r="H7839">
            <v>1.19</v>
          </cell>
          <cell r="I7839">
            <v>4.5999999999999996</v>
          </cell>
          <cell r="J7839" t="str">
            <v xml:space="preserve">2 </v>
          </cell>
          <cell r="K7839">
            <v>167</v>
          </cell>
          <cell r="L7839">
            <v>1.4050000000000002E-2</v>
          </cell>
          <cell r="M7839">
            <v>-19</v>
          </cell>
          <cell r="N7839">
            <v>18</v>
          </cell>
          <cell r="O7839">
            <v>1</v>
          </cell>
          <cell r="P7839">
            <v>20.512</v>
          </cell>
          <cell r="Q7839">
            <v>23.72</v>
          </cell>
          <cell r="R7839">
            <v>23.72</v>
          </cell>
        </row>
        <row r="7840">
          <cell r="A7840" t="str">
            <v xml:space="preserve">ТЭЦ-КМР </v>
          </cell>
          <cell r="B7840" t="str">
            <v xml:space="preserve">Центральная 20/1 кв 1 ж/д </v>
          </cell>
          <cell r="C7840" t="str">
            <v xml:space="preserve">Население </v>
          </cell>
          <cell r="D7840">
            <v>167.5</v>
          </cell>
          <cell r="E7840">
            <v>0</v>
          </cell>
          <cell r="F7840">
            <v>454.78</v>
          </cell>
          <cell r="G7840">
            <v>0.73</v>
          </cell>
          <cell r="H7840">
            <v>1.19</v>
          </cell>
          <cell r="I7840">
            <v>4.5999999999999996</v>
          </cell>
          <cell r="J7840" t="str">
            <v xml:space="preserve">1 </v>
          </cell>
          <cell r="K7840">
            <v>167</v>
          </cell>
          <cell r="L7840">
            <v>1.54E-2</v>
          </cell>
          <cell r="M7840">
            <v>-19</v>
          </cell>
          <cell r="N7840">
            <v>18</v>
          </cell>
          <cell r="O7840">
            <v>1</v>
          </cell>
          <cell r="P7840">
            <v>22.483000000000001</v>
          </cell>
          <cell r="Q7840">
            <v>22.222000000000001</v>
          </cell>
          <cell r="R7840">
            <v>22.222000000000001</v>
          </cell>
        </row>
        <row r="7841">
          <cell r="A7841" t="str">
            <v xml:space="preserve">ТЭЦ-КМР </v>
          </cell>
          <cell r="B7841" t="str">
            <v xml:space="preserve">30 Ирк.дивизии 9/1 Примуш </v>
          </cell>
          <cell r="C7841" t="str">
            <v xml:space="preserve">Прочие </v>
          </cell>
          <cell r="D7841">
            <v>112.6</v>
          </cell>
          <cell r="E7841">
            <v>300</v>
          </cell>
          <cell r="F7841">
            <v>275.3</v>
          </cell>
          <cell r="G7841">
            <v>0.37</v>
          </cell>
          <cell r="H7841">
            <v>1.19</v>
          </cell>
          <cell r="I7841">
            <v>4.5999999999999996</v>
          </cell>
          <cell r="J7841" t="str">
            <v xml:space="preserve"> </v>
          </cell>
          <cell r="K7841">
            <v>167</v>
          </cell>
          <cell r="L7841">
            <v>4.725E-3</v>
          </cell>
          <cell r="M7841">
            <v>-19</v>
          </cell>
          <cell r="N7841">
            <v>18</v>
          </cell>
          <cell r="O7841">
            <v>1</v>
          </cell>
          <cell r="P7841">
            <v>6.899</v>
          </cell>
          <cell r="Q7841">
            <v>0</v>
          </cell>
          <cell r="R7841">
            <v>6.899</v>
          </cell>
        </row>
        <row r="7842">
          <cell r="A7842" t="str">
            <v xml:space="preserve">ТЭЦ-КМР </v>
          </cell>
          <cell r="B7842" t="str">
            <v xml:space="preserve">Сормовская 9/1 магазин </v>
          </cell>
          <cell r="C7842" t="str">
            <v xml:space="preserve">Прочие </v>
          </cell>
          <cell r="D7842">
            <v>49.5</v>
          </cell>
          <cell r="E7842">
            <v>0</v>
          </cell>
          <cell r="F7842">
            <v>238.52</v>
          </cell>
          <cell r="G7842">
            <v>0.36</v>
          </cell>
          <cell r="H7842">
            <v>1.19</v>
          </cell>
          <cell r="I7842">
            <v>4.5999999999999996</v>
          </cell>
          <cell r="J7842" t="str">
            <v xml:space="preserve"> </v>
          </cell>
          <cell r="K7842">
            <v>167</v>
          </cell>
          <cell r="L7842">
            <v>3.6500000000000005E-3</v>
          </cell>
          <cell r="M7842">
            <v>-19</v>
          </cell>
          <cell r="N7842">
            <v>15</v>
          </cell>
          <cell r="O7842">
            <v>1</v>
          </cell>
          <cell r="P7842">
            <v>4.5090000000000003</v>
          </cell>
          <cell r="Q7842">
            <v>0</v>
          </cell>
          <cell r="R7842">
            <v>4.5090000000000003</v>
          </cell>
        </row>
        <row r="7843">
          <cell r="A7843" t="str">
            <v xml:space="preserve">ТЭЦ-КМР </v>
          </cell>
          <cell r="B7843" t="str">
            <v xml:space="preserve">Сормовская 9 адм.зд. </v>
          </cell>
          <cell r="C7843" t="str">
            <v xml:space="preserve">Прочие </v>
          </cell>
          <cell r="D7843">
            <v>30.3</v>
          </cell>
          <cell r="E7843">
            <v>0</v>
          </cell>
          <cell r="F7843">
            <v>104.51</v>
          </cell>
          <cell r="G7843">
            <v>0.92</v>
          </cell>
          <cell r="H7843">
            <v>1.19</v>
          </cell>
          <cell r="I7843">
            <v>4.5999999999999996</v>
          </cell>
          <cell r="J7843" t="str">
            <v xml:space="preserve"> </v>
          </cell>
          <cell r="K7843">
            <v>167</v>
          </cell>
          <cell r="L7843">
            <v>4.4600000000000004E-3</v>
          </cell>
          <cell r="M7843">
            <v>-19</v>
          </cell>
          <cell r="N7843">
            <v>18</v>
          </cell>
          <cell r="O7843">
            <v>1</v>
          </cell>
          <cell r="P7843">
            <v>6.5110000000000001</v>
          </cell>
          <cell r="Q7843">
            <v>0</v>
          </cell>
          <cell r="R7843">
            <v>6.5110000000000001</v>
          </cell>
        </row>
        <row r="7844">
          <cell r="A7844" t="str">
            <v xml:space="preserve">ТЭЦ-КМР </v>
          </cell>
          <cell r="B7844" t="str">
            <v xml:space="preserve">Сормовская 9 мастерские </v>
          </cell>
          <cell r="C7844" t="str">
            <v xml:space="preserve">Прочие </v>
          </cell>
          <cell r="D7844">
            <v>197.1</v>
          </cell>
          <cell r="E7844">
            <v>0</v>
          </cell>
          <cell r="F7844">
            <v>986.34</v>
          </cell>
          <cell r="G7844">
            <v>0.5</v>
          </cell>
          <cell r="H7844">
            <v>1.19</v>
          </cell>
          <cell r="I7844">
            <v>4.5999999999999996</v>
          </cell>
          <cell r="J7844" t="str">
            <v xml:space="preserve"> </v>
          </cell>
          <cell r="K7844">
            <v>167</v>
          </cell>
          <cell r="L7844">
            <v>2.1640000000000003E-2</v>
          </cell>
          <cell r="M7844">
            <v>-19</v>
          </cell>
          <cell r="N7844">
            <v>16</v>
          </cell>
          <cell r="O7844">
            <v>1</v>
          </cell>
          <cell r="P7844">
            <v>28.443000000000001</v>
          </cell>
          <cell r="Q7844">
            <v>0</v>
          </cell>
          <cell r="R7844">
            <v>28.443000000000001</v>
          </cell>
        </row>
        <row r="7845">
          <cell r="A7845" t="str">
            <v xml:space="preserve">ТЭЦ-КМР </v>
          </cell>
          <cell r="B7845" t="str">
            <v xml:space="preserve">Уральская 117 нежил.помещение </v>
          </cell>
          <cell r="C7845" t="str">
            <v xml:space="preserve">Прочие </v>
          </cell>
          <cell r="D7845">
            <v>330.55</v>
          </cell>
          <cell r="E7845">
            <v>0</v>
          </cell>
          <cell r="F7845">
            <v>1487.49</v>
          </cell>
          <cell r="G7845">
            <v>0.38</v>
          </cell>
          <cell r="H7845">
            <v>1.19</v>
          </cell>
          <cell r="I7845">
            <v>4.5999999999999996</v>
          </cell>
          <cell r="J7845" t="str">
            <v xml:space="preserve"> </v>
          </cell>
          <cell r="K7845">
            <v>167</v>
          </cell>
          <cell r="L7845">
            <v>2.6220000000000004E-2</v>
          </cell>
          <cell r="M7845">
            <v>-19</v>
          </cell>
          <cell r="N7845">
            <v>18</v>
          </cell>
          <cell r="O7845">
            <v>1</v>
          </cell>
          <cell r="P7845">
            <v>38.280999999999999</v>
          </cell>
          <cell r="Q7845">
            <v>0</v>
          </cell>
          <cell r="R7845">
            <v>38.280999999999999</v>
          </cell>
        </row>
        <row r="7846">
          <cell r="A7846" t="str">
            <v xml:space="preserve">ТЭЦ-КМР </v>
          </cell>
          <cell r="B7846" t="str">
            <v xml:space="preserve">Сормовская 118 нежил.помещение </v>
          </cell>
          <cell r="C7846" t="str">
            <v xml:space="preserve">Прочие </v>
          </cell>
          <cell r="D7846">
            <v>613.72</v>
          </cell>
          <cell r="E7846">
            <v>0</v>
          </cell>
          <cell r="F7846">
            <v>2761.73</v>
          </cell>
          <cell r="G7846">
            <v>0.37</v>
          </cell>
          <cell r="H7846">
            <v>1.19</v>
          </cell>
          <cell r="I7846">
            <v>4.5999999999999996</v>
          </cell>
          <cell r="J7846" t="str">
            <v xml:space="preserve"> </v>
          </cell>
          <cell r="K7846">
            <v>167</v>
          </cell>
          <cell r="L7846">
            <v>4.7400000000000005E-2</v>
          </cell>
          <cell r="M7846">
            <v>-19</v>
          </cell>
          <cell r="N7846">
            <v>18</v>
          </cell>
          <cell r="O7846">
            <v>1</v>
          </cell>
          <cell r="P7846">
            <v>69.201999999999998</v>
          </cell>
          <cell r="Q7846">
            <v>0</v>
          </cell>
          <cell r="R7846">
            <v>69.201999999999998</v>
          </cell>
        </row>
        <row r="7847">
          <cell r="A7847" t="str">
            <v xml:space="preserve">ТЭЦ-КМР </v>
          </cell>
          <cell r="B7847" t="str">
            <v xml:space="preserve">Тюляева 20 нежил.помещение </v>
          </cell>
          <cell r="C7847" t="str">
            <v xml:space="preserve">Прочие </v>
          </cell>
          <cell r="D7847">
            <v>63.83</v>
          </cell>
          <cell r="E7847">
            <v>287</v>
          </cell>
          <cell r="F7847">
            <v>287.23</v>
          </cell>
          <cell r="G7847">
            <v>0.34</v>
          </cell>
          <cell r="H7847">
            <v>1.19</v>
          </cell>
          <cell r="I7847">
            <v>4.5999999999999996</v>
          </cell>
          <cell r="J7847" t="str">
            <v xml:space="preserve"> </v>
          </cell>
          <cell r="K7847">
            <v>167</v>
          </cell>
          <cell r="L7847">
            <v>4.5300000000000002E-3</v>
          </cell>
          <cell r="M7847">
            <v>-19</v>
          </cell>
          <cell r="N7847">
            <v>18</v>
          </cell>
          <cell r="O7847">
            <v>1</v>
          </cell>
          <cell r="P7847">
            <v>6.6129999999999995</v>
          </cell>
          <cell r="Q7847">
            <v>0</v>
          </cell>
          <cell r="R7847">
            <v>6.6129999999999995</v>
          </cell>
        </row>
        <row r="7848">
          <cell r="A7848" t="str">
            <v xml:space="preserve">ТЭЦ-КМР </v>
          </cell>
          <cell r="B7848" t="str">
            <v xml:space="preserve">Уральская 113 магазин </v>
          </cell>
          <cell r="C7848" t="str">
            <v xml:space="preserve">Прочие </v>
          </cell>
          <cell r="D7848">
            <v>67.5</v>
          </cell>
          <cell r="E7848">
            <v>0</v>
          </cell>
          <cell r="F7848">
            <v>303.75</v>
          </cell>
          <cell r="G7848">
            <v>0.36</v>
          </cell>
          <cell r="H7848">
            <v>1.19</v>
          </cell>
          <cell r="I7848">
            <v>4.5999999999999996</v>
          </cell>
          <cell r="J7848" t="str">
            <v xml:space="preserve"> </v>
          </cell>
          <cell r="K7848">
            <v>167</v>
          </cell>
          <cell r="L7848">
            <v>4.7000000000000002E-3</v>
          </cell>
          <cell r="M7848">
            <v>-19</v>
          </cell>
          <cell r="N7848">
            <v>15</v>
          </cell>
          <cell r="O7848">
            <v>1</v>
          </cell>
          <cell r="P7848">
            <v>5.806</v>
          </cell>
          <cell r="Q7848">
            <v>0</v>
          </cell>
          <cell r="R7848">
            <v>5.806</v>
          </cell>
        </row>
        <row r="7849">
          <cell r="A7849" t="str">
            <v xml:space="preserve">ТЭЦ-КМР </v>
          </cell>
          <cell r="B7849" t="str">
            <v xml:space="preserve">Сормовская 9/1 магазин </v>
          </cell>
          <cell r="C7849" t="str">
            <v xml:space="preserve">Прочие </v>
          </cell>
          <cell r="D7849">
            <v>289.16000000000003</v>
          </cell>
          <cell r="E7849">
            <v>0</v>
          </cell>
          <cell r="F7849">
            <v>1156.6600000000001</v>
          </cell>
          <cell r="G7849">
            <v>0.36</v>
          </cell>
          <cell r="H7849">
            <v>1.19</v>
          </cell>
          <cell r="I7849">
            <v>4.5999999999999996</v>
          </cell>
          <cell r="J7849" t="str">
            <v xml:space="preserve"> </v>
          </cell>
          <cell r="K7849">
            <v>167</v>
          </cell>
          <cell r="L7849">
            <v>1.77E-2</v>
          </cell>
          <cell r="M7849">
            <v>-19</v>
          </cell>
          <cell r="N7849">
            <v>15</v>
          </cell>
          <cell r="O7849">
            <v>1</v>
          </cell>
          <cell r="P7849">
            <v>21.863</v>
          </cell>
          <cell r="Q7849">
            <v>0</v>
          </cell>
          <cell r="R7849">
            <v>21.863</v>
          </cell>
        </row>
        <row r="7850">
          <cell r="A7850" t="str">
            <v xml:space="preserve">ТЭЦ-КМР </v>
          </cell>
          <cell r="B7850" t="str">
            <v xml:space="preserve">Камвольная 1 ж/д </v>
          </cell>
          <cell r="C7850" t="str">
            <v xml:space="preserve">Население </v>
          </cell>
          <cell r="D7850">
            <v>132</v>
          </cell>
          <cell r="E7850">
            <v>593</v>
          </cell>
          <cell r="F7850">
            <v>635.49</v>
          </cell>
          <cell r="G7850">
            <v>0.69</v>
          </cell>
          <cell r="H7850">
            <v>1.19</v>
          </cell>
          <cell r="I7850">
            <v>4.5999999999999996</v>
          </cell>
          <cell r="J7850" t="str">
            <v xml:space="preserve">1 </v>
          </cell>
          <cell r="K7850">
            <v>167</v>
          </cell>
          <cell r="L7850">
            <v>2.034E-2</v>
          </cell>
          <cell r="M7850">
            <v>-19</v>
          </cell>
          <cell r="N7850">
            <v>18</v>
          </cell>
          <cell r="O7850">
            <v>1</v>
          </cell>
          <cell r="P7850">
            <v>29.696000000000002</v>
          </cell>
          <cell r="Q7850">
            <v>17.513000000000002</v>
          </cell>
          <cell r="R7850">
            <v>17.513000000000002</v>
          </cell>
        </row>
        <row r="7851">
          <cell r="A7851" t="str">
            <v xml:space="preserve">ТЭЦ-КМР </v>
          </cell>
          <cell r="B7851" t="str">
            <v xml:space="preserve">Камвольная 1 ж/д </v>
          </cell>
          <cell r="C7851" t="str">
            <v xml:space="preserve">Население </v>
          </cell>
          <cell r="D7851">
            <v>83</v>
          </cell>
          <cell r="E7851">
            <v>374</v>
          </cell>
          <cell r="F7851">
            <v>374</v>
          </cell>
          <cell r="G7851">
            <v>0.74</v>
          </cell>
          <cell r="H7851">
            <v>1.19</v>
          </cell>
          <cell r="I7851">
            <v>4.5999999999999996</v>
          </cell>
          <cell r="J7851" t="str">
            <v xml:space="preserve">1 </v>
          </cell>
          <cell r="K7851">
            <v>167</v>
          </cell>
          <cell r="L7851">
            <v>1.2825999999999999E-2</v>
          </cell>
          <cell r="M7851">
            <v>-19</v>
          </cell>
          <cell r="N7851">
            <v>18</v>
          </cell>
          <cell r="O7851">
            <v>1</v>
          </cell>
          <cell r="P7851">
            <v>18.725000000000001</v>
          </cell>
          <cell r="Q7851">
            <v>11.010999999999999</v>
          </cell>
          <cell r="R7851">
            <v>11.010999999999999</v>
          </cell>
        </row>
        <row r="7852">
          <cell r="A7852" t="str">
            <v xml:space="preserve">ТЭЦ-КМР </v>
          </cell>
          <cell r="B7852" t="str">
            <v xml:space="preserve">Сормовская 12/4 Проходн. </v>
          </cell>
          <cell r="C7852" t="str">
            <v xml:space="preserve">Бюджет </v>
          </cell>
          <cell r="D7852">
            <v>61.83</v>
          </cell>
          <cell r="E7852">
            <v>0</v>
          </cell>
          <cell r="F7852">
            <v>278.25</v>
          </cell>
          <cell r="G7852">
            <v>0.43</v>
          </cell>
          <cell r="H7852">
            <v>1.19</v>
          </cell>
          <cell r="I7852">
            <v>4.5999999999999996</v>
          </cell>
          <cell r="J7852" t="str">
            <v xml:space="preserve"> </v>
          </cell>
          <cell r="K7852">
            <v>167</v>
          </cell>
          <cell r="L7852">
            <v>5.5500000000000002E-3</v>
          </cell>
          <cell r="M7852">
            <v>-19</v>
          </cell>
          <cell r="N7852">
            <v>18</v>
          </cell>
          <cell r="O7852">
            <v>1</v>
          </cell>
          <cell r="P7852">
            <v>8.1029999999999998</v>
          </cell>
          <cell r="Q7852">
            <v>0</v>
          </cell>
          <cell r="R7852">
            <v>8.1029999999999998</v>
          </cell>
        </row>
        <row r="7853">
          <cell r="A7853" t="str">
            <v xml:space="preserve">ТЭЦ-КМР </v>
          </cell>
          <cell r="B7853" t="str">
            <v xml:space="preserve">Сормовская 12/4 Склад </v>
          </cell>
          <cell r="C7853" t="str">
            <v xml:space="preserve">Бюджет </v>
          </cell>
          <cell r="D7853">
            <v>100.27</v>
          </cell>
          <cell r="E7853">
            <v>0</v>
          </cell>
          <cell r="F7853">
            <v>476.99</v>
          </cell>
          <cell r="G7853">
            <v>0.43</v>
          </cell>
          <cell r="H7853">
            <v>1.19</v>
          </cell>
          <cell r="I7853">
            <v>4.5999999999999996</v>
          </cell>
          <cell r="J7853" t="str">
            <v xml:space="preserve"> </v>
          </cell>
          <cell r="K7853">
            <v>167</v>
          </cell>
          <cell r="L7853">
            <v>9.0000000000000011E-3</v>
          </cell>
          <cell r="M7853">
            <v>-19</v>
          </cell>
          <cell r="N7853">
            <v>16</v>
          </cell>
          <cell r="O7853">
            <v>1</v>
          </cell>
          <cell r="P7853">
            <v>11.83</v>
          </cell>
          <cell r="Q7853">
            <v>0</v>
          </cell>
          <cell r="R7853">
            <v>11.83</v>
          </cell>
        </row>
        <row r="7854">
          <cell r="A7854" t="str">
            <v xml:space="preserve">ТЭЦ-КМР </v>
          </cell>
          <cell r="B7854" t="str">
            <v xml:space="preserve">Сормовская 12/4 Спорт комп.2 </v>
          </cell>
          <cell r="C7854" t="str">
            <v xml:space="preserve">Бюджет </v>
          </cell>
          <cell r="D7854">
            <v>271.36</v>
          </cell>
          <cell r="E7854">
            <v>0</v>
          </cell>
          <cell r="F7854">
            <v>1155.0999999999999</v>
          </cell>
          <cell r="G7854">
            <v>0.43</v>
          </cell>
          <cell r="H7854">
            <v>1.19</v>
          </cell>
          <cell r="I7854">
            <v>4.5999999999999996</v>
          </cell>
          <cell r="J7854" t="str">
            <v xml:space="preserve"> </v>
          </cell>
          <cell r="K7854">
            <v>167</v>
          </cell>
          <cell r="L7854">
            <v>2.3040000000000001E-2</v>
          </cell>
          <cell r="M7854">
            <v>-19</v>
          </cell>
          <cell r="N7854">
            <v>18</v>
          </cell>
          <cell r="O7854">
            <v>1</v>
          </cell>
          <cell r="P7854">
            <v>33.637999999999998</v>
          </cell>
          <cell r="Q7854">
            <v>0</v>
          </cell>
          <cell r="R7854">
            <v>33.637999999999998</v>
          </cell>
        </row>
        <row r="7855">
          <cell r="A7855" t="str">
            <v xml:space="preserve">ТЭЦ-КМР </v>
          </cell>
          <cell r="B7855" t="str">
            <v xml:space="preserve">Сормовская 12/4 Спорт компл1 </v>
          </cell>
          <cell r="C7855" t="str">
            <v xml:space="preserve">Бюджет </v>
          </cell>
          <cell r="D7855">
            <v>612.79</v>
          </cell>
          <cell r="E7855">
            <v>0</v>
          </cell>
          <cell r="F7855">
            <v>2608.5</v>
          </cell>
          <cell r="G7855">
            <v>0.43</v>
          </cell>
          <cell r="H7855">
            <v>1.19</v>
          </cell>
          <cell r="I7855">
            <v>4.5999999999999996</v>
          </cell>
          <cell r="J7855" t="str">
            <v xml:space="preserve"> </v>
          </cell>
          <cell r="K7855">
            <v>167</v>
          </cell>
          <cell r="L7855">
            <v>5.2030000000000007E-2</v>
          </cell>
          <cell r="M7855">
            <v>-19</v>
          </cell>
          <cell r="N7855">
            <v>18</v>
          </cell>
          <cell r="O7855">
            <v>1</v>
          </cell>
          <cell r="P7855">
            <v>75.962999999999994</v>
          </cell>
          <cell r="Q7855">
            <v>0</v>
          </cell>
          <cell r="R7855">
            <v>75.962999999999994</v>
          </cell>
        </row>
        <row r="7856">
          <cell r="A7856" t="str">
            <v xml:space="preserve">ТЭЦ-КМР </v>
          </cell>
          <cell r="B7856" t="str">
            <v xml:space="preserve">Сормовская 12/4 Хоз.блок </v>
          </cell>
          <cell r="C7856" t="str">
            <v xml:space="preserve">Бюджет </v>
          </cell>
          <cell r="D7856">
            <v>39.200000000000003</v>
          </cell>
          <cell r="E7856">
            <v>0</v>
          </cell>
          <cell r="F7856">
            <v>176.41</v>
          </cell>
          <cell r="G7856">
            <v>0.60000000000000009</v>
          </cell>
          <cell r="H7856">
            <v>1.19</v>
          </cell>
          <cell r="I7856">
            <v>4.5999999999999996</v>
          </cell>
          <cell r="J7856" t="str">
            <v xml:space="preserve"> </v>
          </cell>
          <cell r="K7856">
            <v>167</v>
          </cell>
          <cell r="L7856">
            <v>4.9100000000000003E-3</v>
          </cell>
          <cell r="M7856">
            <v>-19</v>
          </cell>
          <cell r="N7856">
            <v>18</v>
          </cell>
          <cell r="O7856">
            <v>1</v>
          </cell>
          <cell r="P7856">
            <v>7.1689999999999996</v>
          </cell>
          <cell r="Q7856">
            <v>0</v>
          </cell>
          <cell r="R7856">
            <v>7.1689999999999996</v>
          </cell>
        </row>
        <row r="7857">
          <cell r="A7857" t="str">
            <v xml:space="preserve">ТЭЦ-КМР </v>
          </cell>
          <cell r="B7857" t="str">
            <v xml:space="preserve">Сормовская 12/4 туалет </v>
          </cell>
          <cell r="C7857" t="str">
            <v xml:space="preserve">Бюджет </v>
          </cell>
          <cell r="D7857">
            <v>76</v>
          </cell>
          <cell r="E7857">
            <v>0</v>
          </cell>
          <cell r="F7857">
            <v>601.01</v>
          </cell>
          <cell r="G7857">
            <v>0.43</v>
          </cell>
          <cell r="H7857">
            <v>1.19</v>
          </cell>
          <cell r="I7857">
            <v>4.5999999999999996</v>
          </cell>
          <cell r="J7857" t="str">
            <v xml:space="preserve"> </v>
          </cell>
          <cell r="K7857">
            <v>167</v>
          </cell>
          <cell r="L7857">
            <v>1.1340000000000001E-2</v>
          </cell>
          <cell r="M7857">
            <v>-19</v>
          </cell>
          <cell r="N7857">
            <v>16</v>
          </cell>
          <cell r="O7857">
            <v>1</v>
          </cell>
          <cell r="P7857">
            <v>14.904999999999999</v>
          </cell>
          <cell r="Q7857">
            <v>0</v>
          </cell>
          <cell r="R7857">
            <v>14.904999999999999</v>
          </cell>
        </row>
        <row r="7858">
          <cell r="A7858" t="str">
            <v xml:space="preserve">ТЭЦ-КМР </v>
          </cell>
          <cell r="B7858" t="str">
            <v xml:space="preserve">Демуса 11 А" Адм.здан. </v>
          </cell>
          <cell r="C7858" t="str">
            <v xml:space="preserve">Прочие </v>
          </cell>
          <cell r="D7858">
            <v>1109.8699999999999</v>
          </cell>
          <cell r="F7858">
            <v>4106.51</v>
          </cell>
          <cell r="G7858">
            <v>0.43</v>
          </cell>
          <cell r="H7858">
            <v>1.19</v>
          </cell>
          <cell r="I7858">
            <v>4.5999999999999996</v>
          </cell>
          <cell r="J7858" t="str">
            <v xml:space="preserve"> </v>
          </cell>
          <cell r="K7858">
            <v>167</v>
          </cell>
          <cell r="L7858">
            <v>8.1910000000000011E-2</v>
          </cell>
          <cell r="M7858">
            <v>-19</v>
          </cell>
          <cell r="N7858">
            <v>18</v>
          </cell>
          <cell r="O7858">
            <v>1</v>
          </cell>
          <cell r="P7858">
            <v>119.58799999999999</v>
          </cell>
          <cell r="Q7858">
            <v>0</v>
          </cell>
          <cell r="R7858">
            <v>119.58799999999999</v>
          </cell>
        </row>
        <row r="7859">
          <cell r="A7859" t="str">
            <v xml:space="preserve">ТЭЦ-КМР </v>
          </cell>
          <cell r="B7859" t="str">
            <v xml:space="preserve">Демуса 11 неж.помещения </v>
          </cell>
          <cell r="C7859" t="str">
            <v xml:space="preserve">Прочие </v>
          </cell>
          <cell r="D7859">
            <v>3028.39</v>
          </cell>
          <cell r="F7859">
            <v>11205.05</v>
          </cell>
          <cell r="G7859">
            <v>0.43</v>
          </cell>
          <cell r="H7859">
            <v>1.19</v>
          </cell>
          <cell r="I7859">
            <v>4.5999999999999996</v>
          </cell>
          <cell r="J7859" t="str">
            <v xml:space="preserve"> </v>
          </cell>
          <cell r="K7859">
            <v>167</v>
          </cell>
          <cell r="L7859">
            <v>0.2235</v>
          </cell>
          <cell r="M7859">
            <v>-19</v>
          </cell>
          <cell r="N7859">
            <v>18</v>
          </cell>
          <cell r="O7859">
            <v>1</v>
          </cell>
          <cell r="P7859">
            <v>326.30599999999998</v>
          </cell>
          <cell r="Q7859">
            <v>0</v>
          </cell>
          <cell r="R7859">
            <v>326.30599999999998</v>
          </cell>
        </row>
        <row r="7860">
          <cell r="A7860" t="str">
            <v xml:space="preserve">ТЭЦ-КМР </v>
          </cell>
          <cell r="B7860" t="str">
            <v xml:space="preserve">Тюляева 7 Ж/Д </v>
          </cell>
          <cell r="C7860" t="str">
            <v xml:space="preserve">Население </v>
          </cell>
          <cell r="D7860">
            <v>3441.2</v>
          </cell>
          <cell r="E7860">
            <v>24641</v>
          </cell>
          <cell r="F7860">
            <v>24640.58</v>
          </cell>
          <cell r="G7860">
            <v>0.37</v>
          </cell>
          <cell r="H7860">
            <v>1.19</v>
          </cell>
          <cell r="I7860">
            <v>4.5999999999999996</v>
          </cell>
          <cell r="J7860" t="str">
            <v xml:space="preserve">14 </v>
          </cell>
          <cell r="K7860">
            <v>167</v>
          </cell>
          <cell r="L7860">
            <v>0.42291000000000001</v>
          </cell>
          <cell r="M7860">
            <v>-19</v>
          </cell>
          <cell r="N7860">
            <v>18</v>
          </cell>
          <cell r="O7860">
            <v>1</v>
          </cell>
          <cell r="P7860">
            <v>617.43799999999999</v>
          </cell>
          <cell r="Q7860">
            <v>418.5</v>
          </cell>
          <cell r="R7860">
            <v>418.5</v>
          </cell>
        </row>
        <row r="7861">
          <cell r="A7861" t="str">
            <v xml:space="preserve">ТЭЦ-КМР </v>
          </cell>
          <cell r="B7861" t="str">
            <v xml:space="preserve">Уральская 162 ж/д </v>
          </cell>
          <cell r="C7861" t="str">
            <v xml:space="preserve">Население </v>
          </cell>
          <cell r="D7861">
            <v>4071</v>
          </cell>
          <cell r="E7861">
            <v>19824</v>
          </cell>
          <cell r="F7861">
            <v>19635.2</v>
          </cell>
          <cell r="G7861">
            <v>0.37</v>
          </cell>
          <cell r="H7861">
            <v>1.19</v>
          </cell>
          <cell r="I7861">
            <v>4.5999999999999996</v>
          </cell>
          <cell r="J7861" t="str">
            <v xml:space="preserve">14 </v>
          </cell>
          <cell r="K7861">
            <v>167</v>
          </cell>
          <cell r="L7861">
            <v>0.33700199999999997</v>
          </cell>
          <cell r="M7861">
            <v>-19</v>
          </cell>
          <cell r="N7861">
            <v>18</v>
          </cell>
          <cell r="O7861">
            <v>1</v>
          </cell>
          <cell r="P7861">
            <v>492.01600000000002</v>
          </cell>
          <cell r="Q7861">
            <v>495.09399999999999</v>
          </cell>
          <cell r="R7861">
            <v>495.09399999999999</v>
          </cell>
        </row>
        <row r="7862">
          <cell r="A7862" t="str">
            <v xml:space="preserve">ТЭЦ-КМР </v>
          </cell>
          <cell r="B7862" t="str">
            <v xml:space="preserve">Сормовская 7/6 торг.пав.6 </v>
          </cell>
          <cell r="C7862" t="str">
            <v xml:space="preserve">Прочие </v>
          </cell>
          <cell r="D7862">
            <v>16.399999999999999</v>
          </cell>
          <cell r="E7862">
            <v>841</v>
          </cell>
          <cell r="F7862">
            <v>74.59</v>
          </cell>
          <cell r="G7862">
            <v>0.39</v>
          </cell>
          <cell r="H7862">
            <v>1.19</v>
          </cell>
          <cell r="I7862">
            <v>4.5999999999999996</v>
          </cell>
          <cell r="J7862" t="str">
            <v xml:space="preserve"> </v>
          </cell>
          <cell r="K7862">
            <v>167</v>
          </cell>
          <cell r="L7862">
            <v>1.24E-3</v>
          </cell>
          <cell r="M7862">
            <v>-19</v>
          </cell>
          <cell r="N7862">
            <v>15</v>
          </cell>
          <cell r="O7862">
            <v>1</v>
          </cell>
          <cell r="P7862">
            <v>1.532</v>
          </cell>
          <cell r="Q7862">
            <v>0</v>
          </cell>
          <cell r="R7862">
            <v>1.532</v>
          </cell>
        </row>
        <row r="7863">
          <cell r="A7863" t="str">
            <v xml:space="preserve">ТЭЦ-КМР </v>
          </cell>
          <cell r="B7863" t="str">
            <v xml:space="preserve">Уральской 158/2 офис </v>
          </cell>
          <cell r="C7863" t="str">
            <v xml:space="preserve">Прочие </v>
          </cell>
          <cell r="D7863">
            <v>19.68</v>
          </cell>
          <cell r="E7863">
            <v>0</v>
          </cell>
          <cell r="F7863">
            <v>88.56</v>
          </cell>
          <cell r="G7863">
            <v>0.37</v>
          </cell>
          <cell r="H7863">
            <v>1.19</v>
          </cell>
          <cell r="I7863">
            <v>4.5999999999999996</v>
          </cell>
          <cell r="J7863" t="str">
            <v xml:space="preserve"> </v>
          </cell>
          <cell r="K7863">
            <v>167</v>
          </cell>
          <cell r="L7863">
            <v>1.5200000000000001E-3</v>
          </cell>
          <cell r="M7863">
            <v>-19</v>
          </cell>
          <cell r="N7863">
            <v>18</v>
          </cell>
          <cell r="O7863">
            <v>1</v>
          </cell>
          <cell r="P7863">
            <v>2.2189999999999999</v>
          </cell>
          <cell r="Q7863">
            <v>0</v>
          </cell>
          <cell r="R7863">
            <v>2.2189999999999999</v>
          </cell>
        </row>
        <row r="7864">
          <cell r="A7864" t="str">
            <v xml:space="preserve">ТЭЦ-КМР </v>
          </cell>
          <cell r="B7864" t="str">
            <v xml:space="preserve">Текстильная 4 адм.здание </v>
          </cell>
          <cell r="C7864" t="str">
            <v xml:space="preserve">Прочие </v>
          </cell>
          <cell r="D7864">
            <v>400.07</v>
          </cell>
          <cell r="E7864">
            <v>0</v>
          </cell>
          <cell r="F7864">
            <v>1800.33</v>
          </cell>
          <cell r="G7864">
            <v>0.43</v>
          </cell>
          <cell r="H7864">
            <v>1.19</v>
          </cell>
          <cell r="I7864">
            <v>4.5999999999999996</v>
          </cell>
          <cell r="J7864" t="str">
            <v xml:space="preserve"> </v>
          </cell>
          <cell r="K7864">
            <v>167</v>
          </cell>
          <cell r="L7864">
            <v>3.5910000000000004E-2</v>
          </cell>
          <cell r="M7864">
            <v>-19</v>
          </cell>
          <cell r="N7864">
            <v>18</v>
          </cell>
          <cell r="O7864">
            <v>1</v>
          </cell>
          <cell r="P7864">
            <v>52.429000000000002</v>
          </cell>
          <cell r="Q7864">
            <v>0</v>
          </cell>
          <cell r="R7864">
            <v>52.429000000000002</v>
          </cell>
        </row>
        <row r="7865">
          <cell r="A7865" t="str">
            <v xml:space="preserve">ТЭЦ-КМР </v>
          </cell>
          <cell r="B7865" t="str">
            <v xml:space="preserve">Тюляева 21 адм.зд.ЦО </v>
          </cell>
          <cell r="C7865" t="str">
            <v xml:space="preserve">Прочие </v>
          </cell>
          <cell r="D7865">
            <v>456.2</v>
          </cell>
          <cell r="E7865">
            <v>0</v>
          </cell>
          <cell r="F7865">
            <v>1916.04</v>
          </cell>
          <cell r="G7865">
            <v>0</v>
          </cell>
          <cell r="H7865">
            <v>0</v>
          </cell>
          <cell r="I7865">
            <v>4.5999999999999996</v>
          </cell>
          <cell r="J7865" t="str">
            <v xml:space="preserve"> </v>
          </cell>
          <cell r="K7865">
            <v>167</v>
          </cell>
          <cell r="L7865">
            <v>5.1950000000000003E-2</v>
          </cell>
          <cell r="M7865">
            <v>-19</v>
          </cell>
          <cell r="N7865">
            <v>18</v>
          </cell>
          <cell r="O7865">
            <v>1</v>
          </cell>
          <cell r="P7865">
            <v>75.844999999999999</v>
          </cell>
          <cell r="Q7865">
            <v>0</v>
          </cell>
          <cell r="R7865">
            <v>75.844999999999999</v>
          </cell>
        </row>
        <row r="7866">
          <cell r="A7866" t="str">
            <v xml:space="preserve">ТЭЦ-КМР </v>
          </cell>
          <cell r="B7866" t="str">
            <v xml:space="preserve">Уральская 152/7 неж.пом. </v>
          </cell>
          <cell r="C7866" t="str">
            <v xml:space="preserve">Прочие </v>
          </cell>
          <cell r="D7866">
            <v>335.3</v>
          </cell>
          <cell r="E7866">
            <v>888</v>
          </cell>
          <cell r="F7866">
            <v>1140.3</v>
          </cell>
          <cell r="G7866">
            <v>0.43</v>
          </cell>
          <cell r="H7866">
            <v>1.19</v>
          </cell>
          <cell r="I7866">
            <v>4.5999999999999996</v>
          </cell>
          <cell r="J7866" t="str">
            <v xml:space="preserve"> </v>
          </cell>
          <cell r="K7866">
            <v>167</v>
          </cell>
          <cell r="L7866">
            <v>2.0900999999999999E-2</v>
          </cell>
          <cell r="M7866">
            <v>-19</v>
          </cell>
          <cell r="N7866">
            <v>15</v>
          </cell>
          <cell r="O7866">
            <v>1</v>
          </cell>
          <cell r="P7866">
            <v>25.815000000000001</v>
          </cell>
          <cell r="Q7866">
            <v>0</v>
          </cell>
          <cell r="R7866">
            <v>25.815000000000001</v>
          </cell>
        </row>
        <row r="7867">
          <cell r="A7867" t="str">
            <v xml:space="preserve">ТЭЦ-КМР </v>
          </cell>
          <cell r="B7867" t="str">
            <v xml:space="preserve">Сормовская 120 Ж/Д </v>
          </cell>
          <cell r="C7867" t="str">
            <v xml:space="preserve">Население </v>
          </cell>
          <cell r="D7867">
            <v>3920.8</v>
          </cell>
          <cell r="E7867">
            <v>19198</v>
          </cell>
          <cell r="F7867">
            <v>19198.099999999999</v>
          </cell>
          <cell r="G7867">
            <v>0.37</v>
          </cell>
          <cell r="H7867">
            <v>1.19</v>
          </cell>
          <cell r="I7867">
            <v>4.5999999999999996</v>
          </cell>
          <cell r="J7867" t="str">
            <v xml:space="preserve">14 </v>
          </cell>
          <cell r="K7867">
            <v>167</v>
          </cell>
          <cell r="L7867">
            <v>0.32950000000000002</v>
          </cell>
          <cell r="M7867">
            <v>-19</v>
          </cell>
          <cell r="N7867">
            <v>18</v>
          </cell>
          <cell r="O7867">
            <v>1</v>
          </cell>
          <cell r="P7867">
            <v>481.06299999999999</v>
          </cell>
          <cell r="Q7867">
            <v>476.83100000000002</v>
          </cell>
          <cell r="R7867">
            <v>476.83100000000002</v>
          </cell>
        </row>
        <row r="7868">
          <cell r="A7868" t="str">
            <v xml:space="preserve">ТЭЦ-КМР </v>
          </cell>
          <cell r="B7868" t="str">
            <v xml:space="preserve">Уральская 154/1-2 Ж/Д </v>
          </cell>
          <cell r="C7868" t="str">
            <v xml:space="preserve">Население </v>
          </cell>
          <cell r="D7868">
            <v>8278.4</v>
          </cell>
          <cell r="E7868">
            <v>38269</v>
          </cell>
          <cell r="F7868">
            <v>36737.589999999997</v>
          </cell>
          <cell r="G7868">
            <v>0.35</v>
          </cell>
          <cell r="H7868">
            <v>1.19</v>
          </cell>
          <cell r="I7868">
            <v>4.5999999999999996</v>
          </cell>
          <cell r="J7868" t="str">
            <v xml:space="preserve">14 </v>
          </cell>
          <cell r="K7868">
            <v>167</v>
          </cell>
          <cell r="L7868">
            <v>0.59645000000000004</v>
          </cell>
          <cell r="M7868">
            <v>-19</v>
          </cell>
          <cell r="N7868">
            <v>18</v>
          </cell>
          <cell r="O7868">
            <v>1</v>
          </cell>
          <cell r="P7868">
            <v>870.803</v>
          </cell>
          <cell r="Q7868">
            <v>1006.779</v>
          </cell>
          <cell r="R7868">
            <v>1006.779</v>
          </cell>
        </row>
        <row r="7869">
          <cell r="A7869" t="str">
            <v xml:space="preserve">ТЭЦ-КМР </v>
          </cell>
          <cell r="B7869" t="str">
            <v xml:space="preserve">Уральская 117 неж.помещение </v>
          </cell>
          <cell r="C7869" t="str">
            <v xml:space="preserve">Прочие </v>
          </cell>
          <cell r="D7869">
            <v>441.18</v>
          </cell>
          <cell r="E7869">
            <v>0</v>
          </cell>
          <cell r="F7869">
            <v>1985.3</v>
          </cell>
          <cell r="G7869">
            <v>0.38</v>
          </cell>
          <cell r="H7869">
            <v>1.19</v>
          </cell>
          <cell r="I7869">
            <v>4.5999999999999996</v>
          </cell>
          <cell r="J7869" t="str">
            <v xml:space="preserve"> </v>
          </cell>
          <cell r="K7869">
            <v>167</v>
          </cell>
          <cell r="L7869">
            <v>3.4994999999999998E-2</v>
          </cell>
          <cell r="M7869">
            <v>-19</v>
          </cell>
          <cell r="N7869">
            <v>18</v>
          </cell>
          <cell r="O7869">
            <v>1</v>
          </cell>
          <cell r="P7869">
            <v>51.091999999999999</v>
          </cell>
          <cell r="Q7869">
            <v>0</v>
          </cell>
          <cell r="R7869">
            <v>51.091999999999999</v>
          </cell>
        </row>
        <row r="7870">
          <cell r="A7870" t="str">
            <v xml:space="preserve">ТЭЦ-КМР </v>
          </cell>
          <cell r="B7870" t="str">
            <v xml:space="preserve">Сормовская 7/6 нежил.помещение маг.19 </v>
          </cell>
          <cell r="C7870" t="str">
            <v xml:space="preserve">Прочие </v>
          </cell>
          <cell r="D7870">
            <v>73</v>
          </cell>
          <cell r="E7870">
            <v>0</v>
          </cell>
          <cell r="F7870">
            <v>599.13</v>
          </cell>
          <cell r="G7870">
            <v>0.39</v>
          </cell>
          <cell r="H7870">
            <v>1.19</v>
          </cell>
          <cell r="I7870">
            <v>4.5999999999999996</v>
          </cell>
          <cell r="J7870" t="str">
            <v xml:space="preserve"> </v>
          </cell>
          <cell r="K7870">
            <v>167</v>
          </cell>
          <cell r="L7870">
            <v>9.9600000000000001E-3</v>
          </cell>
          <cell r="M7870">
            <v>-19</v>
          </cell>
          <cell r="N7870">
            <v>15</v>
          </cell>
          <cell r="O7870">
            <v>1</v>
          </cell>
          <cell r="P7870">
            <v>12.303000000000001</v>
          </cell>
          <cell r="Q7870">
            <v>0</v>
          </cell>
          <cell r="R7870">
            <v>12.303000000000001</v>
          </cell>
        </row>
        <row r="7871">
          <cell r="A7871" t="str">
            <v xml:space="preserve">ТЭЦ-КМР </v>
          </cell>
          <cell r="B7871" t="str">
            <v xml:space="preserve">Сормовская 7/6 ПАВИЛЬОН №7 </v>
          </cell>
          <cell r="C7871" t="str">
            <v xml:space="preserve">Прочие </v>
          </cell>
          <cell r="D7871">
            <v>25.1</v>
          </cell>
          <cell r="E7871">
            <v>0</v>
          </cell>
          <cell r="F7871">
            <v>107.68</v>
          </cell>
          <cell r="G7871">
            <v>0.41</v>
          </cell>
          <cell r="H7871">
            <v>1.19</v>
          </cell>
          <cell r="I7871">
            <v>4.5999999999999996</v>
          </cell>
          <cell r="J7871" t="str">
            <v xml:space="preserve"> </v>
          </cell>
          <cell r="K7871">
            <v>167</v>
          </cell>
          <cell r="L7871">
            <v>1.8900000000000002E-3</v>
          </cell>
          <cell r="M7871">
            <v>-19</v>
          </cell>
          <cell r="N7871">
            <v>15</v>
          </cell>
          <cell r="O7871">
            <v>1</v>
          </cell>
          <cell r="P7871">
            <v>2.3340000000000001</v>
          </cell>
          <cell r="Q7871">
            <v>0</v>
          </cell>
          <cell r="R7871">
            <v>2.3340000000000001</v>
          </cell>
        </row>
        <row r="7872">
          <cell r="A7872" t="str">
            <v xml:space="preserve">ТЭЦ-КМР </v>
          </cell>
          <cell r="B7872" t="str">
            <v xml:space="preserve">Сормовская 7/6 Павильон N 1 </v>
          </cell>
          <cell r="C7872" t="str">
            <v xml:space="preserve">Прочие </v>
          </cell>
          <cell r="D7872">
            <v>17.600000000000001</v>
          </cell>
          <cell r="E7872">
            <v>65</v>
          </cell>
          <cell r="F7872">
            <v>81.209999999999994</v>
          </cell>
          <cell r="G7872">
            <v>0.39</v>
          </cell>
          <cell r="H7872">
            <v>1.19</v>
          </cell>
          <cell r="I7872">
            <v>4.5999999999999996</v>
          </cell>
          <cell r="J7872" t="str">
            <v xml:space="preserve"> </v>
          </cell>
          <cell r="K7872">
            <v>167</v>
          </cell>
          <cell r="L7872">
            <v>1.3500000000000001E-3</v>
          </cell>
          <cell r="M7872">
            <v>-19</v>
          </cell>
          <cell r="N7872">
            <v>15</v>
          </cell>
          <cell r="O7872">
            <v>1</v>
          </cell>
          <cell r="P7872">
            <v>1.667</v>
          </cell>
          <cell r="Q7872">
            <v>0</v>
          </cell>
          <cell r="R7872">
            <v>1.667</v>
          </cell>
        </row>
        <row r="7873">
          <cell r="A7873" t="str">
            <v xml:space="preserve">ТЭЦ-КМР </v>
          </cell>
          <cell r="B7873" t="str">
            <v xml:space="preserve">Сормовская 116/4 НЕЖИЛ.ПОМЕЩЕНИЯ </v>
          </cell>
          <cell r="C7873" t="str">
            <v xml:space="preserve">Прочие </v>
          </cell>
          <cell r="D7873">
            <v>363.64</v>
          </cell>
          <cell r="E7873">
            <v>1441</v>
          </cell>
          <cell r="F7873">
            <v>1729.9</v>
          </cell>
          <cell r="G7873">
            <v>0.43</v>
          </cell>
          <cell r="H7873">
            <v>1.19</v>
          </cell>
          <cell r="I7873">
            <v>4.5999999999999996</v>
          </cell>
          <cell r="J7873" t="str">
            <v xml:space="preserve"> </v>
          </cell>
          <cell r="K7873">
            <v>167</v>
          </cell>
          <cell r="L7873">
            <v>3.2640000000000002E-2</v>
          </cell>
          <cell r="M7873">
            <v>-19</v>
          </cell>
          <cell r="N7873">
            <v>16</v>
          </cell>
          <cell r="O7873">
            <v>1</v>
          </cell>
          <cell r="P7873">
            <v>42.902999999999999</v>
          </cell>
          <cell r="Q7873">
            <v>0</v>
          </cell>
          <cell r="R7873">
            <v>42.902999999999999</v>
          </cell>
        </row>
        <row r="7874">
          <cell r="A7874" t="str">
            <v xml:space="preserve">ТЭЦ-КМР </v>
          </cell>
          <cell r="B7874" t="str">
            <v xml:space="preserve">Уральская 158/2 неж.пом. </v>
          </cell>
          <cell r="C7874" t="str">
            <v xml:space="preserve">Бюджет </v>
          </cell>
          <cell r="D7874">
            <v>15.9</v>
          </cell>
          <cell r="E7874">
            <v>72</v>
          </cell>
          <cell r="F7874">
            <v>72.150000000000006</v>
          </cell>
          <cell r="G7874">
            <v>0.37</v>
          </cell>
          <cell r="H7874">
            <v>1.194</v>
          </cell>
          <cell r="I7874">
            <v>4.5999999999999996</v>
          </cell>
          <cell r="J7874" t="str">
            <v xml:space="preserve"> </v>
          </cell>
          <cell r="K7874">
            <v>167</v>
          </cell>
          <cell r="L7874">
            <v>1.238E-3</v>
          </cell>
          <cell r="M7874">
            <v>-19</v>
          </cell>
          <cell r="N7874">
            <v>18</v>
          </cell>
          <cell r="O7874">
            <v>1</v>
          </cell>
          <cell r="P7874">
            <v>1.8080000000000001</v>
          </cell>
          <cell r="Q7874">
            <v>0</v>
          </cell>
          <cell r="R7874">
            <v>1.8080000000000001</v>
          </cell>
        </row>
        <row r="7875">
          <cell r="A7875" t="str">
            <v xml:space="preserve">ТЭЦ-КМР </v>
          </cell>
          <cell r="B7875" t="str">
            <v xml:space="preserve">Фабричная 5 неж.пом. </v>
          </cell>
          <cell r="C7875" t="str">
            <v xml:space="preserve">Бюджет </v>
          </cell>
          <cell r="D7875">
            <v>176.7</v>
          </cell>
          <cell r="E7875">
            <v>656</v>
          </cell>
          <cell r="F7875">
            <v>538.70000000000005</v>
          </cell>
          <cell r="G7875">
            <v>0.43</v>
          </cell>
          <cell r="H7875">
            <v>1.194</v>
          </cell>
          <cell r="I7875">
            <v>4.5999999999999996</v>
          </cell>
          <cell r="J7875" t="str">
            <v xml:space="preserve"> </v>
          </cell>
          <cell r="K7875">
            <v>167</v>
          </cell>
          <cell r="L7875">
            <v>1.0652999999999999E-2</v>
          </cell>
          <cell r="M7875">
            <v>-19</v>
          </cell>
          <cell r="N7875">
            <v>18</v>
          </cell>
          <cell r="O7875">
            <v>1</v>
          </cell>
          <cell r="P7875">
            <v>15.554</v>
          </cell>
          <cell r="Q7875">
            <v>0</v>
          </cell>
          <cell r="R7875">
            <v>15.554</v>
          </cell>
        </row>
        <row r="7876">
          <cell r="A7876" t="str">
            <v xml:space="preserve">ТЭЦ-КМР </v>
          </cell>
          <cell r="B7876" t="str">
            <v xml:space="preserve">Сормовская 7/3 кафе </v>
          </cell>
          <cell r="C7876" t="str">
            <v xml:space="preserve">Прочие </v>
          </cell>
          <cell r="D7876">
            <v>225</v>
          </cell>
          <cell r="E7876">
            <v>0</v>
          </cell>
          <cell r="F7876">
            <v>1090.02</v>
          </cell>
          <cell r="G7876">
            <v>0.35</v>
          </cell>
          <cell r="H7876">
            <v>1.19</v>
          </cell>
          <cell r="I7876">
            <v>4.5999999999999996</v>
          </cell>
          <cell r="J7876" t="str">
            <v xml:space="preserve"> </v>
          </cell>
          <cell r="K7876">
            <v>167</v>
          </cell>
          <cell r="L7876">
            <v>1.7697000000000001E-2</v>
          </cell>
          <cell r="M7876">
            <v>-19</v>
          </cell>
          <cell r="N7876">
            <v>18</v>
          </cell>
          <cell r="O7876">
            <v>1</v>
          </cell>
          <cell r="P7876">
            <v>25.837</v>
          </cell>
          <cell r="Q7876">
            <v>0</v>
          </cell>
          <cell r="R7876">
            <v>25.837</v>
          </cell>
        </row>
        <row r="7877">
          <cell r="A7877" t="str">
            <v xml:space="preserve">ТЭЦ-КМР </v>
          </cell>
          <cell r="B7877" t="str">
            <v xml:space="preserve">Текстильная 4/3 казачья ярмарка </v>
          </cell>
          <cell r="C7877" t="str">
            <v xml:space="preserve">Прочие </v>
          </cell>
          <cell r="D7877">
            <v>59.28</v>
          </cell>
          <cell r="F7877">
            <v>219.32</v>
          </cell>
          <cell r="G7877">
            <v>0.43</v>
          </cell>
          <cell r="H7877">
            <v>1.19</v>
          </cell>
          <cell r="I7877">
            <v>4.5999999999999996</v>
          </cell>
          <cell r="J7877" t="str">
            <v xml:space="preserve"> </v>
          </cell>
          <cell r="K7877">
            <v>167</v>
          </cell>
          <cell r="L7877">
            <v>4.0200000000000001E-3</v>
          </cell>
          <cell r="M7877">
            <v>-19</v>
          </cell>
          <cell r="N7877">
            <v>15</v>
          </cell>
          <cell r="O7877">
            <v>1</v>
          </cell>
          <cell r="P7877">
            <v>4.9649999999999999</v>
          </cell>
          <cell r="Q7877">
            <v>0</v>
          </cell>
          <cell r="R7877">
            <v>4.9649999999999999</v>
          </cell>
        </row>
        <row r="7878">
          <cell r="A7878" t="str">
            <v xml:space="preserve">ТЭЦ-КМР </v>
          </cell>
          <cell r="B7878" t="str">
            <v xml:space="preserve">Сормовская 7/6 маг 2 </v>
          </cell>
          <cell r="C7878" t="str">
            <v xml:space="preserve">Прочие </v>
          </cell>
          <cell r="D7878">
            <v>18.7</v>
          </cell>
          <cell r="E7878">
            <v>0</v>
          </cell>
          <cell r="F7878">
            <v>86.02</v>
          </cell>
          <cell r="G7878">
            <v>0.39</v>
          </cell>
          <cell r="H7878">
            <v>1.19</v>
          </cell>
          <cell r="I7878">
            <v>4.5999999999999996</v>
          </cell>
          <cell r="J7878" t="str">
            <v xml:space="preserve"> </v>
          </cell>
          <cell r="K7878">
            <v>167</v>
          </cell>
          <cell r="L7878">
            <v>1.4300000000000001E-3</v>
          </cell>
          <cell r="M7878">
            <v>-19</v>
          </cell>
          <cell r="N7878">
            <v>15</v>
          </cell>
          <cell r="O7878">
            <v>1</v>
          </cell>
          <cell r="P7878">
            <v>1.766</v>
          </cell>
          <cell r="Q7878">
            <v>0</v>
          </cell>
          <cell r="R7878">
            <v>1.766</v>
          </cell>
        </row>
        <row r="7879">
          <cell r="A7879" t="str">
            <v xml:space="preserve">ТЭЦ-КМР </v>
          </cell>
          <cell r="B7879" t="str">
            <v xml:space="preserve">Сормовская 7/6 пав. 30 </v>
          </cell>
          <cell r="C7879" t="str">
            <v xml:space="preserve">Прочие </v>
          </cell>
          <cell r="D7879">
            <v>24.4</v>
          </cell>
          <cell r="E7879">
            <v>0</v>
          </cell>
          <cell r="F7879">
            <v>108.88</v>
          </cell>
          <cell r="G7879">
            <v>0.39</v>
          </cell>
          <cell r="H7879">
            <v>1.194</v>
          </cell>
          <cell r="I7879">
            <v>4.5999999999999996</v>
          </cell>
          <cell r="J7879" t="str">
            <v xml:space="preserve"> </v>
          </cell>
          <cell r="K7879">
            <v>167</v>
          </cell>
          <cell r="L7879">
            <v>1.8100000000000002E-3</v>
          </cell>
          <cell r="M7879">
            <v>-19</v>
          </cell>
          <cell r="N7879">
            <v>15</v>
          </cell>
          <cell r="O7879">
            <v>1</v>
          </cell>
          <cell r="P7879">
            <v>2.2360000000000002</v>
          </cell>
          <cell r="Q7879">
            <v>0</v>
          </cell>
          <cell r="R7879">
            <v>2.2360000000000002</v>
          </cell>
        </row>
        <row r="7880">
          <cell r="A7880" t="str">
            <v xml:space="preserve">ТЭЦ-КМР </v>
          </cell>
          <cell r="B7880" t="str">
            <v xml:space="preserve">Сормовская 7/6 неж.пом. </v>
          </cell>
          <cell r="C7880" t="str">
            <v xml:space="preserve">Прочие </v>
          </cell>
          <cell r="D7880">
            <v>50.9</v>
          </cell>
          <cell r="E7880">
            <v>0</v>
          </cell>
          <cell r="F7880">
            <v>250.04</v>
          </cell>
          <cell r="G7880">
            <v>0.35</v>
          </cell>
          <cell r="H7880">
            <v>1.194</v>
          </cell>
          <cell r="I7880">
            <v>4.5999999999999996</v>
          </cell>
          <cell r="J7880" t="str">
            <v xml:space="preserve"> </v>
          </cell>
          <cell r="K7880">
            <v>167</v>
          </cell>
          <cell r="L7880">
            <v>3.8119999999999999E-3</v>
          </cell>
          <cell r="M7880">
            <v>-19</v>
          </cell>
          <cell r="N7880">
            <v>15</v>
          </cell>
          <cell r="O7880">
            <v>1</v>
          </cell>
          <cell r="P7880">
            <v>4.7069999999999999</v>
          </cell>
          <cell r="Q7880">
            <v>0</v>
          </cell>
          <cell r="R7880">
            <v>4.7069999999999999</v>
          </cell>
        </row>
        <row r="7881">
          <cell r="A7881" t="str">
            <v xml:space="preserve">ТЭЦ-КМР </v>
          </cell>
          <cell r="B7881" t="str">
            <v xml:space="preserve">Сормовская 7/6 ПАВ 11 </v>
          </cell>
          <cell r="C7881" t="str">
            <v xml:space="preserve">Прочие </v>
          </cell>
          <cell r="D7881">
            <v>14.9</v>
          </cell>
          <cell r="E7881">
            <v>0</v>
          </cell>
          <cell r="F7881">
            <v>64.97</v>
          </cell>
          <cell r="G7881">
            <v>0.39</v>
          </cell>
          <cell r="H7881">
            <v>1.19</v>
          </cell>
          <cell r="I7881">
            <v>4.5999999999999996</v>
          </cell>
          <cell r="J7881" t="str">
            <v xml:space="preserve"> </v>
          </cell>
          <cell r="K7881">
            <v>167</v>
          </cell>
          <cell r="L7881">
            <v>1.08E-3</v>
          </cell>
          <cell r="M7881">
            <v>-19</v>
          </cell>
          <cell r="N7881">
            <v>15</v>
          </cell>
          <cell r="O7881">
            <v>1</v>
          </cell>
          <cell r="P7881">
            <v>1.333</v>
          </cell>
          <cell r="Q7881">
            <v>0</v>
          </cell>
          <cell r="R7881">
            <v>1.333</v>
          </cell>
        </row>
        <row r="7882">
          <cell r="A7882" t="str">
            <v xml:space="preserve">ТЭЦ-КМР </v>
          </cell>
          <cell r="B7882" t="str">
            <v xml:space="preserve">Уральская 113 нежил.помещение </v>
          </cell>
          <cell r="C7882" t="str">
            <v xml:space="preserve">Прочие </v>
          </cell>
          <cell r="D7882">
            <v>300.60000000000002</v>
          </cell>
          <cell r="E7882">
            <v>0</v>
          </cell>
          <cell r="F7882">
            <v>1115.9000000000001</v>
          </cell>
          <cell r="G7882">
            <v>0.36</v>
          </cell>
          <cell r="H7882">
            <v>1.19</v>
          </cell>
          <cell r="I7882">
            <v>4.5999999999999996</v>
          </cell>
          <cell r="J7882" t="str">
            <v xml:space="preserve"> </v>
          </cell>
          <cell r="K7882">
            <v>167</v>
          </cell>
          <cell r="L7882">
            <v>1.8790000000000001E-2</v>
          </cell>
          <cell r="M7882">
            <v>-19</v>
          </cell>
          <cell r="N7882">
            <v>18</v>
          </cell>
          <cell r="O7882">
            <v>1</v>
          </cell>
          <cell r="P7882">
            <v>27.433</v>
          </cell>
          <cell r="Q7882">
            <v>0</v>
          </cell>
          <cell r="R7882">
            <v>27.433</v>
          </cell>
        </row>
        <row r="7883">
          <cell r="A7883" t="str">
            <v xml:space="preserve">ТЭЦ-КМР </v>
          </cell>
          <cell r="B7883" t="str">
            <v xml:space="preserve">Сормовская 116/4 неж.помещ. </v>
          </cell>
          <cell r="C7883" t="str">
            <v xml:space="preserve">Прочие </v>
          </cell>
          <cell r="D7883">
            <v>57.5</v>
          </cell>
          <cell r="F7883">
            <v>360.66</v>
          </cell>
          <cell r="G7883">
            <v>0.37</v>
          </cell>
          <cell r="H7883">
            <v>1.194</v>
          </cell>
          <cell r="I7883">
            <v>4.5999999999999996</v>
          </cell>
          <cell r="J7883" t="str">
            <v xml:space="preserve"> </v>
          </cell>
          <cell r="K7883">
            <v>167</v>
          </cell>
          <cell r="L7883">
            <v>6.1900000000000002E-3</v>
          </cell>
          <cell r="M7883">
            <v>-19</v>
          </cell>
          <cell r="N7883">
            <v>18</v>
          </cell>
          <cell r="O7883">
            <v>1</v>
          </cell>
          <cell r="P7883">
            <v>9.0380000000000003</v>
          </cell>
          <cell r="Q7883">
            <v>0</v>
          </cell>
          <cell r="R7883">
            <v>9.0380000000000003</v>
          </cell>
        </row>
        <row r="7884">
          <cell r="A7884" t="str">
            <v xml:space="preserve">ТЭЦ-КМР </v>
          </cell>
          <cell r="B7884" t="str">
            <v xml:space="preserve">Лавочкина 13 лит.6 1-3 секц цок ЦО </v>
          </cell>
          <cell r="C7884" t="str">
            <v xml:space="preserve">Прочие </v>
          </cell>
          <cell r="D7884">
            <v>1113.68</v>
          </cell>
          <cell r="F7884">
            <v>4120.6000000000004</v>
          </cell>
          <cell r="G7884">
            <v>0</v>
          </cell>
          <cell r="H7884">
            <v>0</v>
          </cell>
          <cell r="I7884">
            <v>4.5999999999999996</v>
          </cell>
          <cell r="J7884" t="str">
            <v xml:space="preserve"> </v>
          </cell>
          <cell r="K7884">
            <v>167</v>
          </cell>
          <cell r="L7884">
            <v>5.9253999999999994E-2</v>
          </cell>
          <cell r="M7884">
            <v>-19</v>
          </cell>
          <cell r="N7884">
            <v>18</v>
          </cell>
          <cell r="O7884">
            <v>1</v>
          </cell>
          <cell r="P7884">
            <v>86.51</v>
          </cell>
          <cell r="Q7884">
            <v>0</v>
          </cell>
          <cell r="R7884">
            <v>86.51</v>
          </cell>
        </row>
        <row r="7885">
          <cell r="A7885" t="str">
            <v xml:space="preserve">ТЭЦ-КМР </v>
          </cell>
          <cell r="B7885" t="str">
            <v xml:space="preserve">Лавочкина 13 лит.6 4-5 секц цок ЦО </v>
          </cell>
          <cell r="C7885" t="str">
            <v xml:space="preserve">Прочие </v>
          </cell>
          <cell r="D7885">
            <v>945.57</v>
          </cell>
          <cell r="F7885">
            <v>3498.62</v>
          </cell>
          <cell r="G7885">
            <v>0</v>
          </cell>
          <cell r="H7885">
            <v>0</v>
          </cell>
          <cell r="I7885">
            <v>4.5999999999999996</v>
          </cell>
          <cell r="J7885" t="str">
            <v xml:space="preserve"> </v>
          </cell>
          <cell r="K7885">
            <v>167</v>
          </cell>
          <cell r="L7885">
            <v>5.0310000000000007E-2</v>
          </cell>
          <cell r="M7885">
            <v>-19</v>
          </cell>
          <cell r="N7885">
            <v>18</v>
          </cell>
          <cell r="O7885">
            <v>1</v>
          </cell>
          <cell r="P7885">
            <v>73.453000000000003</v>
          </cell>
          <cell r="Q7885">
            <v>0</v>
          </cell>
          <cell r="R7885">
            <v>73.453000000000003</v>
          </cell>
        </row>
        <row r="7886">
          <cell r="A7886" t="str">
            <v xml:space="preserve">ТЭЦ-КМР </v>
          </cell>
          <cell r="B7886" t="str">
            <v xml:space="preserve">Лавочкина 13 лит.6 1-3 секция ж/д </v>
          </cell>
          <cell r="C7886" t="str">
            <v xml:space="preserve">ИТП Население </v>
          </cell>
          <cell r="D7886">
            <v>10497</v>
          </cell>
          <cell r="E7886">
            <v>42665</v>
          </cell>
          <cell r="F7886">
            <v>42665</v>
          </cell>
          <cell r="G7886">
            <v>0</v>
          </cell>
          <cell r="H7886">
            <v>0</v>
          </cell>
          <cell r="I7886">
            <v>4.5999999999999996</v>
          </cell>
          <cell r="J7886" t="str">
            <v xml:space="preserve">17 </v>
          </cell>
          <cell r="K7886">
            <v>167</v>
          </cell>
          <cell r="L7886">
            <v>0.65626600000000002</v>
          </cell>
          <cell r="M7886">
            <v>-19</v>
          </cell>
          <cell r="N7886">
            <v>18</v>
          </cell>
          <cell r="O7886">
            <v>1</v>
          </cell>
          <cell r="P7886">
            <v>958.13400000000001</v>
          </cell>
          <cell r="Q7886">
            <v>1276.5930000000001</v>
          </cell>
          <cell r="R7886">
            <v>1276.5930000000001</v>
          </cell>
        </row>
        <row r="7887">
          <cell r="A7887" t="str">
            <v xml:space="preserve">ТЭЦ-КМР </v>
          </cell>
          <cell r="B7887" t="str">
            <v xml:space="preserve">Лавочкина 13 лит.6 4-5 секция ж/д </v>
          </cell>
          <cell r="C7887" t="str">
            <v xml:space="preserve">ИТП Население </v>
          </cell>
          <cell r="D7887">
            <v>8588.4</v>
          </cell>
          <cell r="E7887">
            <v>42665</v>
          </cell>
          <cell r="F7887">
            <v>42665</v>
          </cell>
          <cell r="G7887">
            <v>0</v>
          </cell>
          <cell r="H7887">
            <v>0</v>
          </cell>
          <cell r="I7887">
            <v>4.5999999999999996</v>
          </cell>
          <cell r="J7887" t="str">
            <v xml:space="preserve">17 </v>
          </cell>
          <cell r="K7887">
            <v>167</v>
          </cell>
          <cell r="L7887">
            <v>0.53595199999999998</v>
          </cell>
          <cell r="M7887">
            <v>-19</v>
          </cell>
          <cell r="N7887">
            <v>18</v>
          </cell>
          <cell r="O7887">
            <v>1</v>
          </cell>
          <cell r="P7887">
            <v>782.47900000000004</v>
          </cell>
          <cell r="Q7887">
            <v>1044.48</v>
          </cell>
          <cell r="R7887">
            <v>1044.48</v>
          </cell>
        </row>
        <row r="7888">
          <cell r="A7888" t="str">
            <v xml:space="preserve">ТЭЦ-КМР </v>
          </cell>
          <cell r="B7888" t="str">
            <v xml:space="preserve">Тюляева 6 КОНТ.РЭП-11 </v>
          </cell>
          <cell r="C7888" t="str">
            <v xml:space="preserve">Прочие </v>
          </cell>
          <cell r="D7888">
            <v>668.46</v>
          </cell>
          <cell r="E7888">
            <v>0</v>
          </cell>
          <cell r="F7888">
            <v>3008.07</v>
          </cell>
          <cell r="G7888">
            <v>0.43</v>
          </cell>
          <cell r="H7888">
            <v>1.19</v>
          </cell>
          <cell r="I7888">
            <v>4.5999999999999996</v>
          </cell>
          <cell r="J7888" t="str">
            <v xml:space="preserve"> </v>
          </cell>
          <cell r="K7888">
            <v>167</v>
          </cell>
          <cell r="L7888">
            <v>0.06</v>
          </cell>
          <cell r="M7888">
            <v>-19</v>
          </cell>
          <cell r="N7888">
            <v>18</v>
          </cell>
          <cell r="O7888">
            <v>1</v>
          </cell>
          <cell r="P7888">
            <v>87.599000000000004</v>
          </cell>
          <cell r="Q7888">
            <v>0</v>
          </cell>
          <cell r="R7888">
            <v>87.599000000000004</v>
          </cell>
        </row>
        <row r="7889">
          <cell r="A7889" t="str">
            <v xml:space="preserve">ТЭЦ-КМР </v>
          </cell>
          <cell r="B7889" t="str">
            <v xml:space="preserve">1-я Заречная 41 ж/д </v>
          </cell>
          <cell r="C7889" t="str">
            <v xml:space="preserve">Население </v>
          </cell>
          <cell r="D7889">
            <v>2351</v>
          </cell>
          <cell r="E7889">
            <v>10610</v>
          </cell>
          <cell r="F7889">
            <v>10610</v>
          </cell>
          <cell r="G7889">
            <v>0</v>
          </cell>
          <cell r="H7889">
            <v>0</v>
          </cell>
          <cell r="I7889">
            <v>4.5999999999999996</v>
          </cell>
          <cell r="J7889" t="str">
            <v xml:space="preserve">4 </v>
          </cell>
          <cell r="K7889">
            <v>167</v>
          </cell>
          <cell r="L7889">
            <v>9.5644999999999994E-2</v>
          </cell>
          <cell r="M7889">
            <v>-19</v>
          </cell>
          <cell r="N7889">
            <v>18</v>
          </cell>
          <cell r="O7889">
            <v>1</v>
          </cell>
          <cell r="P7889">
            <v>139.64099999999999</v>
          </cell>
          <cell r="Q7889">
            <v>311.91000000000003</v>
          </cell>
          <cell r="R7889">
            <v>311.91000000000003</v>
          </cell>
        </row>
        <row r="7890">
          <cell r="A7890" t="str">
            <v xml:space="preserve">ТЭЦ-КМР </v>
          </cell>
          <cell r="B7890" t="str">
            <v xml:space="preserve">Уральская 111 тандер </v>
          </cell>
          <cell r="C7890" t="str">
            <v xml:space="preserve">Прочие </v>
          </cell>
          <cell r="D7890">
            <v>347.48</v>
          </cell>
          <cell r="E7890">
            <v>0</v>
          </cell>
          <cell r="F7890">
            <v>1563.68</v>
          </cell>
          <cell r="G7890">
            <v>0.37</v>
          </cell>
          <cell r="H7890">
            <v>1.19</v>
          </cell>
          <cell r="I7890">
            <v>4.5999999999999996</v>
          </cell>
          <cell r="J7890" t="str">
            <v xml:space="preserve"> </v>
          </cell>
          <cell r="K7890">
            <v>167</v>
          </cell>
          <cell r="L7890">
            <v>2.6474999999999999E-2</v>
          </cell>
          <cell r="M7890">
            <v>-19</v>
          </cell>
          <cell r="N7890">
            <v>18</v>
          </cell>
          <cell r="O7890">
            <v>1</v>
          </cell>
          <cell r="P7890">
            <v>38.652999999999999</v>
          </cell>
          <cell r="Q7890">
            <v>0</v>
          </cell>
          <cell r="R7890">
            <v>38.652999999999999</v>
          </cell>
        </row>
        <row r="7891">
          <cell r="A7891" t="str">
            <v xml:space="preserve">ТЭЦ-КМР </v>
          </cell>
          <cell r="B7891" t="str">
            <v xml:space="preserve">Уральская 198 магазин </v>
          </cell>
          <cell r="C7891" t="str">
            <v xml:space="preserve">Прочие </v>
          </cell>
          <cell r="D7891">
            <v>590.37</v>
          </cell>
          <cell r="E7891">
            <v>0</v>
          </cell>
          <cell r="F7891">
            <v>2656.68</v>
          </cell>
          <cell r="G7891">
            <v>0.37</v>
          </cell>
          <cell r="H7891">
            <v>1.19</v>
          </cell>
          <cell r="I7891">
            <v>4.5999999999999996</v>
          </cell>
          <cell r="J7891" t="str">
            <v xml:space="preserve"> </v>
          </cell>
          <cell r="K7891">
            <v>167</v>
          </cell>
          <cell r="L7891">
            <v>4.19E-2</v>
          </cell>
          <cell r="M7891">
            <v>-19</v>
          </cell>
          <cell r="N7891">
            <v>15</v>
          </cell>
          <cell r="O7891">
            <v>1</v>
          </cell>
          <cell r="P7891">
            <v>51.753</v>
          </cell>
          <cell r="Q7891">
            <v>0</v>
          </cell>
          <cell r="R7891">
            <v>51.753</v>
          </cell>
        </row>
        <row r="7892">
          <cell r="A7892" t="str">
            <v xml:space="preserve">ТЭЦ-КМР </v>
          </cell>
          <cell r="B7892" t="str">
            <v xml:space="preserve">1я Заречная 17 ж/д 1-2 очередь </v>
          </cell>
          <cell r="C7892" t="str">
            <v xml:space="preserve">Население </v>
          </cell>
          <cell r="D7892">
            <v>6817.4</v>
          </cell>
          <cell r="E7892">
            <v>37497</v>
          </cell>
          <cell r="F7892">
            <v>37497</v>
          </cell>
          <cell r="G7892">
            <v>0</v>
          </cell>
          <cell r="H7892">
            <v>0</v>
          </cell>
          <cell r="I7892">
            <v>4.5999999999999996</v>
          </cell>
          <cell r="J7892" t="str">
            <v xml:space="preserve">9 </v>
          </cell>
          <cell r="K7892">
            <v>167</v>
          </cell>
          <cell r="L7892">
            <v>0.56584000000000001</v>
          </cell>
          <cell r="M7892">
            <v>-19</v>
          </cell>
          <cell r="N7892">
            <v>18</v>
          </cell>
          <cell r="O7892">
            <v>1</v>
          </cell>
          <cell r="P7892">
            <v>826.11400000000003</v>
          </cell>
          <cell r="Q7892">
            <v>678.35199999999998</v>
          </cell>
          <cell r="R7892">
            <v>678.35199999999998</v>
          </cell>
        </row>
        <row r="7893">
          <cell r="A7893" t="str">
            <v xml:space="preserve">ТЭЦ-КМР </v>
          </cell>
          <cell r="B7893" t="str">
            <v xml:space="preserve">Уральская 160 ж/дом </v>
          </cell>
          <cell r="C7893" t="str">
            <v xml:space="preserve">Население </v>
          </cell>
          <cell r="D7893">
            <v>16739</v>
          </cell>
          <cell r="E7893">
            <v>75325</v>
          </cell>
          <cell r="F7893">
            <v>75325.53</v>
          </cell>
          <cell r="G7893">
            <v>0.34</v>
          </cell>
          <cell r="H7893">
            <v>1.19</v>
          </cell>
          <cell r="I7893">
            <v>4.5999999999999996</v>
          </cell>
          <cell r="J7893" t="str">
            <v xml:space="preserve">9 </v>
          </cell>
          <cell r="K7893">
            <v>167</v>
          </cell>
          <cell r="L7893">
            <v>1.1879999999999999</v>
          </cell>
          <cell r="M7893">
            <v>-19</v>
          </cell>
          <cell r="N7893">
            <v>18</v>
          </cell>
          <cell r="O7893">
            <v>1</v>
          </cell>
          <cell r="P7893">
            <v>1734.453</v>
          </cell>
          <cell r="Q7893">
            <v>1665.5840000000001</v>
          </cell>
          <cell r="R7893">
            <v>1665.5840000000001</v>
          </cell>
        </row>
        <row r="7894">
          <cell r="A7894" t="str">
            <v xml:space="preserve">ТЭЦ-КМР </v>
          </cell>
          <cell r="B7894" t="str">
            <v xml:space="preserve">Симферопольская 44 ж/дом </v>
          </cell>
          <cell r="C7894" t="str">
            <v xml:space="preserve">Население </v>
          </cell>
          <cell r="D7894">
            <v>9996.9</v>
          </cell>
          <cell r="E7894">
            <v>44986</v>
          </cell>
          <cell r="F7894">
            <v>44986.080000000002</v>
          </cell>
          <cell r="G7894">
            <v>0.34</v>
          </cell>
          <cell r="H7894">
            <v>1.19</v>
          </cell>
          <cell r="I7894">
            <v>4.5999999999999996</v>
          </cell>
          <cell r="J7894" t="str">
            <v xml:space="preserve">9 </v>
          </cell>
          <cell r="K7894">
            <v>167</v>
          </cell>
          <cell r="L7894">
            <v>0.70950000000000002</v>
          </cell>
          <cell r="M7894">
            <v>-19</v>
          </cell>
          <cell r="N7894">
            <v>18</v>
          </cell>
          <cell r="O7894">
            <v>1</v>
          </cell>
          <cell r="P7894">
            <v>1035.855</v>
          </cell>
          <cell r="Q7894">
            <v>994.72299999999996</v>
          </cell>
          <cell r="R7894">
            <v>994.72299999999996</v>
          </cell>
        </row>
        <row r="7895">
          <cell r="A7895" t="str">
            <v xml:space="preserve">ТЭЦ-КМР </v>
          </cell>
          <cell r="B7895" t="str">
            <v xml:space="preserve">Уральская 180 ж/дом </v>
          </cell>
          <cell r="C7895" t="str">
            <v xml:space="preserve">Население </v>
          </cell>
          <cell r="D7895">
            <v>20344.400000000001</v>
          </cell>
          <cell r="E7895">
            <v>91550</v>
          </cell>
          <cell r="F7895">
            <v>91549.68</v>
          </cell>
          <cell r="G7895">
            <v>0.34</v>
          </cell>
          <cell r="H7895">
            <v>1.19</v>
          </cell>
          <cell r="I7895">
            <v>4.5999999999999996</v>
          </cell>
          <cell r="J7895" t="str">
            <v xml:space="preserve">9 </v>
          </cell>
          <cell r="K7895">
            <v>167</v>
          </cell>
          <cell r="L7895">
            <v>1.4438800000000001</v>
          </cell>
          <cell r="M7895">
            <v>-19</v>
          </cell>
          <cell r="N7895">
            <v>18</v>
          </cell>
          <cell r="O7895">
            <v>1</v>
          </cell>
          <cell r="P7895">
            <v>2108.0340000000001</v>
          </cell>
          <cell r="Q7895">
            <v>2024.3320000000001</v>
          </cell>
          <cell r="R7895">
            <v>2024.3320000000001</v>
          </cell>
        </row>
        <row r="7896">
          <cell r="A7896" t="str">
            <v xml:space="preserve">ТЭЦ-КМР </v>
          </cell>
          <cell r="B7896" t="str">
            <v xml:space="preserve">Тюляева 1 ж/дом </v>
          </cell>
          <cell r="C7896" t="str">
            <v xml:space="preserve">Население </v>
          </cell>
          <cell r="D7896">
            <v>7271.6</v>
          </cell>
          <cell r="E7896">
            <v>32722</v>
          </cell>
          <cell r="F7896">
            <v>32722.36</v>
          </cell>
          <cell r="G7896">
            <v>0.36</v>
          </cell>
          <cell r="H7896">
            <v>1.19</v>
          </cell>
          <cell r="I7896">
            <v>4.5999999999999996</v>
          </cell>
          <cell r="J7896" t="str">
            <v xml:space="preserve">9 </v>
          </cell>
          <cell r="K7896">
            <v>167</v>
          </cell>
          <cell r="L7896">
            <v>0.54644000000000004</v>
          </cell>
          <cell r="M7896">
            <v>-19</v>
          </cell>
          <cell r="N7896">
            <v>18</v>
          </cell>
          <cell r="O7896">
            <v>1</v>
          </cell>
          <cell r="P7896">
            <v>797.79</v>
          </cell>
          <cell r="Q7896">
            <v>723.54899999999998</v>
          </cell>
          <cell r="R7896">
            <v>723.54899999999998</v>
          </cell>
        </row>
        <row r="7897">
          <cell r="A7897" t="str">
            <v xml:space="preserve">ТЭЦ-КМР </v>
          </cell>
          <cell r="B7897" t="str">
            <v xml:space="preserve">Сормовская 102 кв 3 офис </v>
          </cell>
          <cell r="C7897" t="str">
            <v xml:space="preserve">Прочие </v>
          </cell>
          <cell r="D7897">
            <v>57.9</v>
          </cell>
          <cell r="E7897">
            <v>219</v>
          </cell>
          <cell r="F7897">
            <v>275.77</v>
          </cell>
          <cell r="G7897">
            <v>0.37</v>
          </cell>
          <cell r="H7897">
            <v>1.19</v>
          </cell>
          <cell r="I7897">
            <v>4.5999999999999996</v>
          </cell>
          <cell r="J7897" t="str">
            <v xml:space="preserve"> </v>
          </cell>
          <cell r="K7897">
            <v>167</v>
          </cell>
          <cell r="L7897">
            <v>4.7329999999999994E-3</v>
          </cell>
          <cell r="M7897">
            <v>-19</v>
          </cell>
          <cell r="N7897">
            <v>18</v>
          </cell>
          <cell r="O7897">
            <v>1</v>
          </cell>
          <cell r="P7897">
            <v>6.9089999999999998</v>
          </cell>
          <cell r="Q7897">
            <v>0</v>
          </cell>
          <cell r="R7897">
            <v>6.9089999999999998</v>
          </cell>
        </row>
        <row r="7898">
          <cell r="A7898" t="str">
            <v xml:space="preserve">ТЭЦ-КМР </v>
          </cell>
          <cell r="B7898" t="str">
            <v xml:space="preserve">Сормовская 116 ж/дом </v>
          </cell>
          <cell r="C7898" t="str">
            <v xml:space="preserve">Население </v>
          </cell>
          <cell r="D7898">
            <v>10852.7</v>
          </cell>
          <cell r="E7898">
            <v>47552</v>
          </cell>
          <cell r="F7898">
            <v>47552.09</v>
          </cell>
          <cell r="G7898">
            <v>0.34</v>
          </cell>
          <cell r="H7898">
            <v>1.19</v>
          </cell>
          <cell r="I7898">
            <v>4.5999999999999996</v>
          </cell>
          <cell r="J7898" t="str">
            <v xml:space="preserve">9 </v>
          </cell>
          <cell r="K7898">
            <v>167</v>
          </cell>
          <cell r="L7898">
            <v>0.74997000000000003</v>
          </cell>
          <cell r="M7898">
            <v>-19</v>
          </cell>
          <cell r="N7898">
            <v>18</v>
          </cell>
          <cell r="O7898">
            <v>1</v>
          </cell>
          <cell r="P7898">
            <v>1094.9390000000001</v>
          </cell>
          <cell r="Q7898">
            <v>1079.8810000000001</v>
          </cell>
          <cell r="R7898">
            <v>1079.8810000000001</v>
          </cell>
        </row>
        <row r="7899">
          <cell r="A7899" t="str">
            <v xml:space="preserve">ТЭЦ-КМР </v>
          </cell>
          <cell r="B7899" t="str">
            <v xml:space="preserve">Сормовская 116 пристройка кв.83а </v>
          </cell>
          <cell r="C7899" t="str">
            <v xml:space="preserve">Население </v>
          </cell>
          <cell r="D7899">
            <v>13.4</v>
          </cell>
          <cell r="E7899">
            <v>60</v>
          </cell>
          <cell r="F7899">
            <v>60.24</v>
          </cell>
          <cell r="G7899">
            <v>0.34</v>
          </cell>
          <cell r="H7899">
            <v>1.19</v>
          </cell>
          <cell r="I7899">
            <v>4.5999999999999996</v>
          </cell>
          <cell r="J7899" t="str">
            <v xml:space="preserve">9 </v>
          </cell>
          <cell r="K7899">
            <v>167</v>
          </cell>
          <cell r="L7899">
            <v>9.5000000000000011E-4</v>
          </cell>
          <cell r="M7899">
            <v>-19</v>
          </cell>
          <cell r="N7899">
            <v>18</v>
          </cell>
          <cell r="O7899">
            <v>1</v>
          </cell>
          <cell r="P7899">
            <v>1.387</v>
          </cell>
          <cell r="Q7899">
            <v>1.3320000000000001</v>
          </cell>
          <cell r="R7899">
            <v>1.3320000000000001</v>
          </cell>
        </row>
        <row r="7900">
          <cell r="A7900" t="str">
            <v xml:space="preserve">ТЭЦ-КМР </v>
          </cell>
          <cell r="B7900" t="str">
            <v xml:space="preserve">Тюляева 13 ж/дом </v>
          </cell>
          <cell r="C7900" t="str">
            <v xml:space="preserve">Население </v>
          </cell>
          <cell r="D7900">
            <v>12727.2</v>
          </cell>
          <cell r="E7900">
            <v>49900</v>
          </cell>
          <cell r="F7900">
            <v>41575.78</v>
          </cell>
          <cell r="G7900">
            <v>0.35</v>
          </cell>
          <cell r="H7900">
            <v>1.19</v>
          </cell>
          <cell r="I7900">
            <v>4.5999999999999996</v>
          </cell>
          <cell r="J7900" t="str">
            <v xml:space="preserve">9 </v>
          </cell>
          <cell r="K7900">
            <v>167</v>
          </cell>
          <cell r="L7900">
            <v>0.67500000000000004</v>
          </cell>
          <cell r="M7900">
            <v>-19</v>
          </cell>
          <cell r="N7900">
            <v>18</v>
          </cell>
          <cell r="O7900">
            <v>1</v>
          </cell>
          <cell r="P7900">
            <v>985.48500000000001</v>
          </cell>
          <cell r="Q7900">
            <v>1266.4000000000001</v>
          </cell>
          <cell r="R7900">
            <v>1266.4000000000001</v>
          </cell>
        </row>
        <row r="7901">
          <cell r="A7901" t="str">
            <v xml:space="preserve">ТЭЦ-КМР </v>
          </cell>
          <cell r="B7901" t="str">
            <v xml:space="preserve">Симферопольская 14  ж/дом </v>
          </cell>
          <cell r="C7901" t="str">
            <v xml:space="preserve">Население </v>
          </cell>
          <cell r="D7901">
            <v>17174.5</v>
          </cell>
          <cell r="E7901">
            <v>66235</v>
          </cell>
          <cell r="F7901">
            <v>66335</v>
          </cell>
          <cell r="G7901">
            <v>0.34</v>
          </cell>
          <cell r="H7901">
            <v>1.194</v>
          </cell>
          <cell r="I7901">
            <v>4.5999999999999996</v>
          </cell>
          <cell r="J7901" t="str">
            <v xml:space="preserve">9 </v>
          </cell>
          <cell r="K7901">
            <v>167</v>
          </cell>
          <cell r="L7901">
            <v>1.078484</v>
          </cell>
          <cell r="M7901">
            <v>-19</v>
          </cell>
          <cell r="N7901">
            <v>18</v>
          </cell>
          <cell r="O7901">
            <v>1</v>
          </cell>
          <cell r="P7901">
            <v>1574.5630000000001</v>
          </cell>
          <cell r="Q7901">
            <v>1708.9179999999999</v>
          </cell>
          <cell r="R7901">
            <v>1708.9179999999999</v>
          </cell>
        </row>
        <row r="7902">
          <cell r="A7902" t="str">
            <v xml:space="preserve">ТЭЦ-КМР </v>
          </cell>
          <cell r="B7902" t="str">
            <v xml:space="preserve">1 Заречная 15/1 нежил.пом. </v>
          </cell>
          <cell r="C7902" t="str">
            <v xml:space="preserve">Прочие </v>
          </cell>
          <cell r="D7902">
            <v>51.6</v>
          </cell>
          <cell r="E7902">
            <v>0</v>
          </cell>
          <cell r="F7902">
            <v>183.86</v>
          </cell>
          <cell r="G7902">
            <v>0.83599999999999997</v>
          </cell>
          <cell r="H7902">
            <v>1.194</v>
          </cell>
          <cell r="I7902">
            <v>4.5999999999999996</v>
          </cell>
          <cell r="J7902" t="str">
            <v xml:space="preserve"> </v>
          </cell>
          <cell r="K7902">
            <v>167</v>
          </cell>
          <cell r="L7902">
            <v>7.1300000000000009E-3</v>
          </cell>
          <cell r="M7902">
            <v>-19</v>
          </cell>
          <cell r="N7902">
            <v>18</v>
          </cell>
          <cell r="O7902">
            <v>1</v>
          </cell>
          <cell r="P7902">
            <v>10.41</v>
          </cell>
          <cell r="Q7902">
            <v>0</v>
          </cell>
          <cell r="R7902">
            <v>10.41</v>
          </cell>
        </row>
        <row r="7903">
          <cell r="A7903" t="str">
            <v xml:space="preserve">ТЭЦ-КМР </v>
          </cell>
          <cell r="B7903" t="str">
            <v xml:space="preserve">30 И Дивизии 13 ж/дом 1-5 под. </v>
          </cell>
          <cell r="C7903" t="str">
            <v xml:space="preserve">Население </v>
          </cell>
          <cell r="D7903">
            <v>10702.5</v>
          </cell>
          <cell r="E7903">
            <v>37445</v>
          </cell>
          <cell r="F7903">
            <v>37444.68</v>
          </cell>
          <cell r="G7903">
            <v>0.35</v>
          </cell>
          <cell r="H7903">
            <v>1.19</v>
          </cell>
          <cell r="I7903">
            <v>4.5999999999999996</v>
          </cell>
          <cell r="J7903" t="str">
            <v xml:space="preserve">9 </v>
          </cell>
          <cell r="K7903">
            <v>167</v>
          </cell>
          <cell r="L7903">
            <v>0.60793000000000008</v>
          </cell>
          <cell r="M7903">
            <v>-19</v>
          </cell>
          <cell r="N7903">
            <v>18</v>
          </cell>
          <cell r="O7903">
            <v>1</v>
          </cell>
          <cell r="P7903">
            <v>887.56399999999996</v>
          </cell>
          <cell r="Q7903">
            <v>1064.934</v>
          </cell>
          <cell r="R7903">
            <v>1064.934</v>
          </cell>
        </row>
        <row r="7904">
          <cell r="A7904" t="str">
            <v xml:space="preserve">ТЭЦ-КМР </v>
          </cell>
          <cell r="B7904" t="str">
            <v xml:space="preserve">Сормовская 163 кв2 Офис </v>
          </cell>
          <cell r="C7904" t="str">
            <v xml:space="preserve">Прочие </v>
          </cell>
          <cell r="D7904">
            <v>44.24</v>
          </cell>
          <cell r="E7904">
            <v>0</v>
          </cell>
          <cell r="F7904">
            <v>199.09</v>
          </cell>
          <cell r="G7904">
            <v>0.34</v>
          </cell>
          <cell r="H7904">
            <v>1.19</v>
          </cell>
          <cell r="I7904">
            <v>4.5999999999999996</v>
          </cell>
          <cell r="J7904" t="str">
            <v xml:space="preserve"> </v>
          </cell>
          <cell r="K7904">
            <v>167</v>
          </cell>
          <cell r="L7904">
            <v>3.1400000000000004E-3</v>
          </cell>
          <cell r="M7904">
            <v>-19</v>
          </cell>
          <cell r="N7904">
            <v>18</v>
          </cell>
          <cell r="O7904">
            <v>1</v>
          </cell>
          <cell r="P7904">
            <v>4.5839999999999996</v>
          </cell>
          <cell r="Q7904">
            <v>0</v>
          </cell>
          <cell r="R7904">
            <v>4.5839999999999996</v>
          </cell>
        </row>
        <row r="7905">
          <cell r="A7905" t="str">
            <v xml:space="preserve">ТЭЦ-КМР </v>
          </cell>
          <cell r="B7905" t="str">
            <v xml:space="preserve">30 И Дивизии 11 ж/дом </v>
          </cell>
          <cell r="C7905" t="str">
            <v xml:space="preserve">Население </v>
          </cell>
          <cell r="D7905">
            <v>7699</v>
          </cell>
          <cell r="E7905">
            <v>29809</v>
          </cell>
          <cell r="F7905">
            <v>37572.18</v>
          </cell>
          <cell r="G7905">
            <v>0.35</v>
          </cell>
          <cell r="H7905">
            <v>1.19</v>
          </cell>
          <cell r="I7905">
            <v>4.5999999999999996</v>
          </cell>
          <cell r="J7905" t="str">
            <v xml:space="preserve">9 </v>
          </cell>
          <cell r="K7905">
            <v>167</v>
          </cell>
          <cell r="L7905">
            <v>0.61</v>
          </cell>
          <cell r="M7905">
            <v>-19</v>
          </cell>
          <cell r="N7905">
            <v>18</v>
          </cell>
          <cell r="O7905">
            <v>1</v>
          </cell>
          <cell r="P7905">
            <v>890.58699999999999</v>
          </cell>
          <cell r="Q7905">
            <v>766.07500000000005</v>
          </cell>
          <cell r="R7905">
            <v>766.07500000000005</v>
          </cell>
        </row>
        <row r="7906">
          <cell r="A7906" t="str">
            <v xml:space="preserve">ТЭЦ-КМР </v>
          </cell>
          <cell r="B7906" t="str">
            <v xml:space="preserve">30 И Дивизии 11 прис.4подъезда </v>
          </cell>
          <cell r="C7906" t="str">
            <v xml:space="preserve">Население </v>
          </cell>
          <cell r="D7906">
            <v>29.6</v>
          </cell>
          <cell r="E7906">
            <v>126</v>
          </cell>
          <cell r="F7906">
            <v>133.04</v>
          </cell>
          <cell r="G7906">
            <v>0.35</v>
          </cell>
          <cell r="H7906">
            <v>1.194</v>
          </cell>
          <cell r="I7906">
            <v>4.5999999999999996</v>
          </cell>
          <cell r="J7906" t="str">
            <v xml:space="preserve">9 </v>
          </cell>
          <cell r="K7906">
            <v>167</v>
          </cell>
          <cell r="L7906">
            <v>2.16E-3</v>
          </cell>
          <cell r="M7906">
            <v>-19</v>
          </cell>
          <cell r="N7906">
            <v>18</v>
          </cell>
          <cell r="O7906">
            <v>1</v>
          </cell>
          <cell r="P7906">
            <v>3.153</v>
          </cell>
          <cell r="Q7906">
            <v>2.9460000000000002</v>
          </cell>
          <cell r="R7906">
            <v>2.9460000000000002</v>
          </cell>
        </row>
        <row r="7907">
          <cell r="A7907" t="str">
            <v xml:space="preserve">ТЭЦ-КМР </v>
          </cell>
          <cell r="B7907" t="str">
            <v xml:space="preserve">30 И Дивизии 11 прис.кв.39 </v>
          </cell>
          <cell r="C7907" t="str">
            <v xml:space="preserve">Население </v>
          </cell>
          <cell r="D7907">
            <v>4.0999999999999996</v>
          </cell>
          <cell r="E7907">
            <v>18</v>
          </cell>
          <cell r="F7907">
            <v>18</v>
          </cell>
          <cell r="G7907">
            <v>0.36</v>
          </cell>
          <cell r="H7907">
            <v>1.19</v>
          </cell>
          <cell r="I7907">
            <v>4.5999999999999996</v>
          </cell>
          <cell r="J7907" t="str">
            <v xml:space="preserve">9 </v>
          </cell>
          <cell r="K7907">
            <v>167</v>
          </cell>
          <cell r="L7907">
            <v>3.0000000000000003E-4</v>
          </cell>
          <cell r="M7907">
            <v>-19</v>
          </cell>
          <cell r="N7907">
            <v>18</v>
          </cell>
          <cell r="O7907">
            <v>1</v>
          </cell>
          <cell r="P7907">
            <v>0.437</v>
          </cell>
          <cell r="Q7907">
            <v>0.40900000000000003</v>
          </cell>
          <cell r="R7907">
            <v>0.40900000000000003</v>
          </cell>
        </row>
        <row r="7908">
          <cell r="A7908" t="str">
            <v xml:space="preserve">ТЭЦ-КМР </v>
          </cell>
          <cell r="B7908" t="str">
            <v xml:space="preserve">30 И Дивизии 11 прис.кв.75 </v>
          </cell>
          <cell r="C7908" t="str">
            <v xml:space="preserve">Население </v>
          </cell>
          <cell r="D7908">
            <v>4.0999999999999996</v>
          </cell>
          <cell r="E7908">
            <v>18</v>
          </cell>
          <cell r="F7908">
            <v>18.48</v>
          </cell>
          <cell r="G7908">
            <v>0.35</v>
          </cell>
          <cell r="H7908">
            <v>1.19</v>
          </cell>
          <cell r="I7908">
            <v>4.5999999999999996</v>
          </cell>
          <cell r="J7908" t="str">
            <v xml:space="preserve">9 </v>
          </cell>
          <cell r="K7908">
            <v>167</v>
          </cell>
          <cell r="L7908">
            <v>3.0000000000000003E-4</v>
          </cell>
          <cell r="M7908">
            <v>-19</v>
          </cell>
          <cell r="N7908">
            <v>18</v>
          </cell>
          <cell r="O7908">
            <v>1</v>
          </cell>
          <cell r="P7908">
            <v>0.437</v>
          </cell>
          <cell r="Q7908">
            <v>0.40900000000000003</v>
          </cell>
          <cell r="R7908">
            <v>0.40900000000000003</v>
          </cell>
        </row>
        <row r="7909">
          <cell r="A7909" t="str">
            <v xml:space="preserve">ТЭЦ-КМР </v>
          </cell>
          <cell r="B7909" t="str">
            <v xml:space="preserve">30 И Дивизии 13 6-9 под. ж/дом </v>
          </cell>
          <cell r="C7909" t="str">
            <v xml:space="preserve">Население </v>
          </cell>
          <cell r="D7909">
            <v>8116.7</v>
          </cell>
          <cell r="E7909">
            <v>36525</v>
          </cell>
          <cell r="F7909">
            <v>36525.089999999997</v>
          </cell>
          <cell r="G7909">
            <v>0.35</v>
          </cell>
          <cell r="H7909">
            <v>1.19</v>
          </cell>
          <cell r="I7909">
            <v>4.5999999999999996</v>
          </cell>
          <cell r="J7909" t="str">
            <v xml:space="preserve">9 </v>
          </cell>
          <cell r="K7909">
            <v>167</v>
          </cell>
          <cell r="L7909">
            <v>0.59299999999999997</v>
          </cell>
          <cell r="M7909">
            <v>-19</v>
          </cell>
          <cell r="N7909">
            <v>18</v>
          </cell>
          <cell r="O7909">
            <v>1</v>
          </cell>
          <cell r="P7909">
            <v>865.76700000000005</v>
          </cell>
          <cell r="Q7909">
            <v>807.64</v>
          </cell>
          <cell r="R7909">
            <v>807.64</v>
          </cell>
        </row>
        <row r="7910">
          <cell r="A7910" t="str">
            <v xml:space="preserve">ТЭЦ-КМР </v>
          </cell>
          <cell r="B7910" t="str">
            <v xml:space="preserve">Сормовская 108/2 ж/д </v>
          </cell>
          <cell r="C7910" t="str">
            <v xml:space="preserve">ИТП Население </v>
          </cell>
          <cell r="D7910">
            <v>16682</v>
          </cell>
          <cell r="E7910">
            <v>73877</v>
          </cell>
          <cell r="F7910">
            <v>73877</v>
          </cell>
          <cell r="G7910">
            <v>0</v>
          </cell>
          <cell r="H7910">
            <v>0</v>
          </cell>
          <cell r="I7910">
            <v>4.5999999999999996</v>
          </cell>
          <cell r="J7910" t="str">
            <v xml:space="preserve">14 </v>
          </cell>
          <cell r="K7910">
            <v>167</v>
          </cell>
          <cell r="L7910">
            <v>0.77514699999999992</v>
          </cell>
          <cell r="M7910">
            <v>-19</v>
          </cell>
          <cell r="N7910">
            <v>18</v>
          </cell>
          <cell r="O7910">
            <v>1</v>
          </cell>
          <cell r="P7910">
            <v>1131.6980000000001</v>
          </cell>
          <cell r="Q7910">
            <v>2028.7819999999999</v>
          </cell>
          <cell r="R7910">
            <v>2028.7819999999999</v>
          </cell>
        </row>
        <row r="7911">
          <cell r="A7911" t="str">
            <v xml:space="preserve">ТЭЦ-КМР </v>
          </cell>
          <cell r="B7911" t="str">
            <v xml:space="preserve">Уральская 202 парикмахерская </v>
          </cell>
          <cell r="C7911" t="str">
            <v xml:space="preserve">Прочие </v>
          </cell>
          <cell r="D7911">
            <v>31.7</v>
          </cell>
          <cell r="E7911">
            <v>0</v>
          </cell>
          <cell r="F7911">
            <v>142.66</v>
          </cell>
          <cell r="G7911">
            <v>0.34</v>
          </cell>
          <cell r="H7911">
            <v>1.19</v>
          </cell>
          <cell r="I7911">
            <v>4.5999999999999996</v>
          </cell>
          <cell r="J7911" t="str">
            <v xml:space="preserve">9 </v>
          </cell>
          <cell r="K7911">
            <v>167</v>
          </cell>
          <cell r="L7911">
            <v>2.2500000000000003E-3</v>
          </cell>
          <cell r="M7911">
            <v>-19</v>
          </cell>
          <cell r="N7911">
            <v>18</v>
          </cell>
          <cell r="O7911">
            <v>1</v>
          </cell>
          <cell r="P7911">
            <v>3.2850000000000001</v>
          </cell>
          <cell r="Q7911">
            <v>0</v>
          </cell>
          <cell r="R7911">
            <v>3.2850000000000001</v>
          </cell>
        </row>
        <row r="7912">
          <cell r="A7912" t="str">
            <v xml:space="preserve">ТЭЦ-КМР </v>
          </cell>
          <cell r="B7912" t="str">
            <v xml:space="preserve">Уральская 202 ж/дом </v>
          </cell>
          <cell r="C7912" t="str">
            <v xml:space="preserve">Население </v>
          </cell>
          <cell r="D7912">
            <v>14667.8</v>
          </cell>
          <cell r="E7912">
            <v>66005</v>
          </cell>
          <cell r="F7912">
            <v>66004.94</v>
          </cell>
          <cell r="G7912">
            <v>0.34</v>
          </cell>
          <cell r="H7912">
            <v>1.19</v>
          </cell>
          <cell r="I7912">
            <v>4.5999999999999996</v>
          </cell>
          <cell r="J7912" t="str">
            <v xml:space="preserve">9 </v>
          </cell>
          <cell r="K7912">
            <v>167</v>
          </cell>
          <cell r="L7912">
            <v>1.0409999999999999</v>
          </cell>
          <cell r="M7912">
            <v>-19</v>
          </cell>
          <cell r="N7912">
            <v>18</v>
          </cell>
          <cell r="O7912">
            <v>1</v>
          </cell>
          <cell r="P7912">
            <v>1519.837</v>
          </cell>
          <cell r="Q7912">
            <v>1459.491</v>
          </cell>
          <cell r="R7912">
            <v>1459.491</v>
          </cell>
        </row>
        <row r="7913">
          <cell r="A7913" t="str">
            <v xml:space="preserve">ТЭЦ-КМР </v>
          </cell>
          <cell r="B7913" t="str">
            <v xml:space="preserve">Тюляева 4 АТС-36 </v>
          </cell>
          <cell r="C7913" t="str">
            <v xml:space="preserve">ИТП Прочие </v>
          </cell>
          <cell r="D7913">
            <v>3479.51</v>
          </cell>
          <cell r="E7913">
            <v>0</v>
          </cell>
          <cell r="F7913">
            <v>15657.78</v>
          </cell>
          <cell r="G7913">
            <v>0.38</v>
          </cell>
          <cell r="H7913">
            <v>1.19</v>
          </cell>
          <cell r="I7913">
            <v>4.5999999999999996</v>
          </cell>
          <cell r="J7913" t="str">
            <v xml:space="preserve"> </v>
          </cell>
          <cell r="K7913">
            <v>167</v>
          </cell>
          <cell r="L7913">
            <v>0.27600000000000002</v>
          </cell>
          <cell r="M7913">
            <v>-19</v>
          </cell>
          <cell r="N7913">
            <v>18</v>
          </cell>
          <cell r="O7913">
            <v>1</v>
          </cell>
          <cell r="P7913">
            <v>402.95299999999997</v>
          </cell>
          <cell r="Q7913">
            <v>0</v>
          </cell>
          <cell r="R7913">
            <v>402.95299999999997</v>
          </cell>
        </row>
        <row r="7914">
          <cell r="A7914" t="str">
            <v xml:space="preserve">ТЭЦ-КМР </v>
          </cell>
          <cell r="B7914" t="str">
            <v xml:space="preserve">Симферопольская 30/3 ОУС-6 </v>
          </cell>
          <cell r="C7914" t="str">
            <v xml:space="preserve">Прочие </v>
          </cell>
          <cell r="D7914">
            <v>337.57</v>
          </cell>
          <cell r="E7914">
            <v>0</v>
          </cell>
          <cell r="F7914">
            <v>1519.07</v>
          </cell>
          <cell r="G7914">
            <v>0.43</v>
          </cell>
          <cell r="H7914">
            <v>1.19</v>
          </cell>
          <cell r="I7914">
            <v>4.5999999999999996</v>
          </cell>
          <cell r="J7914" t="str">
            <v xml:space="preserve"> </v>
          </cell>
          <cell r="K7914">
            <v>167</v>
          </cell>
          <cell r="L7914">
            <v>3.0300000000000001E-2</v>
          </cell>
          <cell r="M7914">
            <v>-19</v>
          </cell>
          <cell r="N7914">
            <v>18</v>
          </cell>
          <cell r="O7914">
            <v>1</v>
          </cell>
          <cell r="P7914">
            <v>44.238</v>
          </cell>
          <cell r="Q7914">
            <v>0</v>
          </cell>
          <cell r="R7914">
            <v>44.238</v>
          </cell>
        </row>
        <row r="7915">
          <cell r="A7915" t="str">
            <v xml:space="preserve">ТЭЦ-КМР </v>
          </cell>
          <cell r="B7915" t="str">
            <v xml:space="preserve">Уральская 170/1 отд.элсвязи </v>
          </cell>
          <cell r="C7915" t="str">
            <v xml:space="preserve">Прочие </v>
          </cell>
          <cell r="D7915">
            <v>123.66</v>
          </cell>
          <cell r="E7915">
            <v>0</v>
          </cell>
          <cell r="F7915">
            <v>556.49</v>
          </cell>
          <cell r="G7915">
            <v>0.43</v>
          </cell>
          <cell r="H7915">
            <v>1.19</v>
          </cell>
          <cell r="I7915">
            <v>4.5999999999999996</v>
          </cell>
          <cell r="J7915" t="str">
            <v xml:space="preserve"> </v>
          </cell>
          <cell r="K7915">
            <v>167</v>
          </cell>
          <cell r="L7915">
            <v>1.11E-2</v>
          </cell>
          <cell r="M7915">
            <v>-19</v>
          </cell>
          <cell r="N7915">
            <v>18</v>
          </cell>
          <cell r="O7915">
            <v>1</v>
          </cell>
          <cell r="P7915">
            <v>16.206</v>
          </cell>
          <cell r="Q7915">
            <v>0</v>
          </cell>
          <cell r="R7915">
            <v>16.206</v>
          </cell>
        </row>
        <row r="7916">
          <cell r="A7916" t="str">
            <v xml:space="preserve">ТЭЦ-КМР </v>
          </cell>
          <cell r="B7916" t="str">
            <v xml:space="preserve">30 И Дивизии 8 ж/дом </v>
          </cell>
          <cell r="C7916" t="str">
            <v xml:space="preserve">Население </v>
          </cell>
          <cell r="D7916">
            <v>8728.7999999999993</v>
          </cell>
          <cell r="E7916">
            <v>38126</v>
          </cell>
          <cell r="F7916">
            <v>38126.53</v>
          </cell>
          <cell r="G7916">
            <v>0.35</v>
          </cell>
          <cell r="H7916">
            <v>1.19</v>
          </cell>
          <cell r="I7916">
            <v>4.5999999999999996</v>
          </cell>
          <cell r="J7916" t="str">
            <v xml:space="preserve">9 </v>
          </cell>
          <cell r="K7916">
            <v>167</v>
          </cell>
          <cell r="L7916">
            <v>0.61899999999999999</v>
          </cell>
          <cell r="M7916">
            <v>-19</v>
          </cell>
          <cell r="N7916">
            <v>18</v>
          </cell>
          <cell r="O7916">
            <v>1</v>
          </cell>
          <cell r="P7916">
            <v>903.726</v>
          </cell>
          <cell r="Q7916">
            <v>868.54200000000003</v>
          </cell>
          <cell r="R7916">
            <v>868.54200000000003</v>
          </cell>
        </row>
        <row r="7917">
          <cell r="A7917" t="str">
            <v xml:space="preserve">ТЭЦ-КМР </v>
          </cell>
          <cell r="B7917" t="str">
            <v xml:space="preserve">Уральская 204ж/д 8-9подъезд </v>
          </cell>
          <cell r="C7917" t="str">
            <v xml:space="preserve">Население </v>
          </cell>
          <cell r="D7917">
            <v>3392.9</v>
          </cell>
          <cell r="E7917">
            <v>15268</v>
          </cell>
          <cell r="F7917">
            <v>15268.17</v>
          </cell>
          <cell r="G7917">
            <v>0.37</v>
          </cell>
          <cell r="H7917">
            <v>1.19</v>
          </cell>
          <cell r="I7917">
            <v>4.5999999999999996</v>
          </cell>
          <cell r="J7917" t="str">
            <v xml:space="preserve">9 </v>
          </cell>
          <cell r="K7917">
            <v>167</v>
          </cell>
          <cell r="L7917">
            <v>0.26205000000000001</v>
          </cell>
          <cell r="M7917">
            <v>-19</v>
          </cell>
          <cell r="N7917">
            <v>18</v>
          </cell>
          <cell r="O7917">
            <v>1</v>
          </cell>
          <cell r="P7917">
            <v>382.58699999999999</v>
          </cell>
          <cell r="Q7917">
            <v>337.60300000000001</v>
          </cell>
          <cell r="R7917">
            <v>337.60300000000001</v>
          </cell>
        </row>
        <row r="7918">
          <cell r="A7918" t="str">
            <v xml:space="preserve">ТЭЦ-КМР </v>
          </cell>
          <cell r="B7918" t="str">
            <v xml:space="preserve">Уральская 208 ж/дом </v>
          </cell>
          <cell r="C7918" t="str">
            <v xml:space="preserve">Население </v>
          </cell>
          <cell r="D7918">
            <v>8680.2999999999993</v>
          </cell>
          <cell r="E7918">
            <v>34285</v>
          </cell>
          <cell r="F7918">
            <v>37325.81</v>
          </cell>
          <cell r="G7918">
            <v>0.35</v>
          </cell>
          <cell r="H7918">
            <v>1.19</v>
          </cell>
          <cell r="I7918">
            <v>4.5999999999999996</v>
          </cell>
          <cell r="J7918" t="str">
            <v xml:space="preserve">9 </v>
          </cell>
          <cell r="K7918">
            <v>167</v>
          </cell>
          <cell r="L7918">
            <v>0.60599999999999998</v>
          </cell>
          <cell r="M7918">
            <v>-19</v>
          </cell>
          <cell r="N7918">
            <v>18</v>
          </cell>
          <cell r="O7918">
            <v>1</v>
          </cell>
          <cell r="P7918">
            <v>884.74599999999998</v>
          </cell>
          <cell r="Q7918">
            <v>863.71600000000001</v>
          </cell>
          <cell r="R7918">
            <v>863.71600000000001</v>
          </cell>
        </row>
        <row r="7919">
          <cell r="A7919" t="str">
            <v xml:space="preserve">ТЭЦ-КМР </v>
          </cell>
          <cell r="B7919" t="str">
            <v xml:space="preserve">Сормовская 201 ж/дом </v>
          </cell>
          <cell r="C7919" t="str">
            <v xml:space="preserve">Население </v>
          </cell>
          <cell r="D7919">
            <v>11679.4</v>
          </cell>
          <cell r="E7919">
            <v>49139</v>
          </cell>
          <cell r="F7919">
            <v>49139.13</v>
          </cell>
          <cell r="G7919">
            <v>0.34</v>
          </cell>
          <cell r="H7919">
            <v>1.19</v>
          </cell>
          <cell r="I7919">
            <v>4.5999999999999996</v>
          </cell>
          <cell r="J7919" t="str">
            <v xml:space="preserve">9 </v>
          </cell>
          <cell r="K7919">
            <v>167</v>
          </cell>
          <cell r="L7919">
            <v>0.77500000000000002</v>
          </cell>
          <cell r="M7919">
            <v>-19</v>
          </cell>
          <cell r="N7919">
            <v>18</v>
          </cell>
          <cell r="O7919">
            <v>1</v>
          </cell>
          <cell r="P7919">
            <v>1131.4839999999999</v>
          </cell>
          <cell r="Q7919">
            <v>1162.1369999999999</v>
          </cell>
          <cell r="R7919">
            <v>1162.1369999999999</v>
          </cell>
        </row>
        <row r="7920">
          <cell r="A7920" t="str">
            <v xml:space="preserve">ТЭЦ-КМР </v>
          </cell>
          <cell r="B7920" t="str">
            <v xml:space="preserve">Уральская 156 ювелирн.маст. </v>
          </cell>
          <cell r="C7920" t="str">
            <v xml:space="preserve">Прочие </v>
          </cell>
          <cell r="D7920">
            <v>201.46</v>
          </cell>
          <cell r="E7920">
            <v>0</v>
          </cell>
          <cell r="F7920">
            <v>705.11</v>
          </cell>
          <cell r="G7920">
            <v>0.38</v>
          </cell>
          <cell r="H7920">
            <v>1.19</v>
          </cell>
          <cell r="I7920">
            <v>4.5999999999999996</v>
          </cell>
          <cell r="J7920" t="str">
            <v xml:space="preserve"> </v>
          </cell>
          <cell r="K7920">
            <v>167</v>
          </cell>
          <cell r="L7920">
            <v>1.2428999999999999E-2</v>
          </cell>
          <cell r="M7920">
            <v>-19</v>
          </cell>
          <cell r="N7920">
            <v>18</v>
          </cell>
          <cell r="O7920">
            <v>1</v>
          </cell>
          <cell r="P7920">
            <v>18.146000000000001</v>
          </cell>
          <cell r="Q7920">
            <v>0</v>
          </cell>
          <cell r="R7920">
            <v>18.146000000000001</v>
          </cell>
        </row>
        <row r="7921">
          <cell r="A7921" t="str">
            <v xml:space="preserve">ТЭЦ-КМР </v>
          </cell>
          <cell r="B7921" t="str">
            <v xml:space="preserve">Симферопольская 26 ж/д </v>
          </cell>
          <cell r="C7921" t="str">
            <v xml:space="preserve">Население </v>
          </cell>
          <cell r="D7921">
            <v>4091.5</v>
          </cell>
          <cell r="E7921">
            <v>18411</v>
          </cell>
          <cell r="F7921">
            <v>18411.54</v>
          </cell>
          <cell r="G7921">
            <v>0.37</v>
          </cell>
          <cell r="H7921">
            <v>1.19</v>
          </cell>
          <cell r="I7921">
            <v>4.5999999999999996</v>
          </cell>
          <cell r="J7921" t="str">
            <v xml:space="preserve">5 </v>
          </cell>
          <cell r="K7921">
            <v>167</v>
          </cell>
          <cell r="L7921">
            <v>0.316</v>
          </cell>
          <cell r="M7921">
            <v>-19</v>
          </cell>
          <cell r="N7921">
            <v>18</v>
          </cell>
          <cell r="O7921">
            <v>1</v>
          </cell>
          <cell r="P7921">
            <v>461.35399999999998</v>
          </cell>
          <cell r="Q7921">
            <v>407.11799999999999</v>
          </cell>
          <cell r="R7921">
            <v>407.11799999999999</v>
          </cell>
        </row>
        <row r="7922">
          <cell r="A7922" t="str">
            <v xml:space="preserve">ТЭЦ-КМР </v>
          </cell>
          <cell r="B7922" t="str">
            <v xml:space="preserve">Уральская 156 неж.помещ. </v>
          </cell>
          <cell r="C7922" t="str">
            <v xml:space="preserve">Прочие </v>
          </cell>
          <cell r="D7922">
            <v>126.83</v>
          </cell>
          <cell r="E7922">
            <v>0</v>
          </cell>
          <cell r="F7922">
            <v>570.71</v>
          </cell>
          <cell r="G7922">
            <v>0.38</v>
          </cell>
          <cell r="H7922">
            <v>1.19</v>
          </cell>
          <cell r="I7922">
            <v>4.5999999999999996</v>
          </cell>
          <cell r="J7922" t="str">
            <v xml:space="preserve"> </v>
          </cell>
          <cell r="K7922">
            <v>167</v>
          </cell>
          <cell r="L7922">
            <v>1.0060000000000001E-2</v>
          </cell>
          <cell r="M7922">
            <v>-19</v>
          </cell>
          <cell r="N7922">
            <v>18</v>
          </cell>
          <cell r="O7922">
            <v>1</v>
          </cell>
          <cell r="P7922">
            <v>14.686999999999999</v>
          </cell>
          <cell r="Q7922">
            <v>0</v>
          </cell>
          <cell r="R7922">
            <v>14.686999999999999</v>
          </cell>
        </row>
        <row r="7923">
          <cell r="A7923" t="str">
            <v xml:space="preserve">ТЭЦ-КМР </v>
          </cell>
          <cell r="B7923" t="str">
            <v xml:space="preserve">Сормовская 197/1 неж.помещ. </v>
          </cell>
          <cell r="C7923" t="str">
            <v xml:space="preserve">Прочие </v>
          </cell>
          <cell r="D7923">
            <v>57.2</v>
          </cell>
          <cell r="E7923">
            <v>187</v>
          </cell>
          <cell r="F7923">
            <v>52.2</v>
          </cell>
          <cell r="G7923">
            <v>0.37</v>
          </cell>
          <cell r="H7923">
            <v>1.194</v>
          </cell>
          <cell r="I7923">
            <v>4.5999999999999996</v>
          </cell>
          <cell r="J7923" t="str">
            <v xml:space="preserve"> </v>
          </cell>
          <cell r="K7923">
            <v>167</v>
          </cell>
          <cell r="L7923">
            <v>8.9599999999999999E-4</v>
          </cell>
          <cell r="M7923">
            <v>-19</v>
          </cell>
          <cell r="N7923">
            <v>18</v>
          </cell>
          <cell r="O7923">
            <v>1</v>
          </cell>
          <cell r="P7923">
            <v>1.3080000000000001</v>
          </cell>
          <cell r="Q7923">
            <v>0</v>
          </cell>
          <cell r="R7923">
            <v>1.3080000000000001</v>
          </cell>
        </row>
        <row r="7924">
          <cell r="A7924" t="str">
            <v xml:space="preserve">ТЭЦ-КМР </v>
          </cell>
          <cell r="B7924" t="str">
            <v xml:space="preserve">Сормовская 108 кв.6 неж.пом. </v>
          </cell>
          <cell r="C7924" t="str">
            <v xml:space="preserve">Прочие </v>
          </cell>
          <cell r="D7924">
            <v>43</v>
          </cell>
          <cell r="E7924">
            <v>0</v>
          </cell>
          <cell r="F7924">
            <v>151</v>
          </cell>
          <cell r="G7924">
            <v>0.37</v>
          </cell>
          <cell r="H7924">
            <v>1.19</v>
          </cell>
          <cell r="I7924">
            <v>4.5999999999999996</v>
          </cell>
          <cell r="J7924" t="str">
            <v xml:space="preserve"> </v>
          </cell>
          <cell r="K7924">
            <v>167</v>
          </cell>
          <cell r="L7924">
            <v>2.5859999999999998E-3</v>
          </cell>
          <cell r="M7924">
            <v>-19</v>
          </cell>
          <cell r="N7924">
            <v>18</v>
          </cell>
          <cell r="O7924">
            <v>1</v>
          </cell>
          <cell r="P7924">
            <v>3.7759999999999998</v>
          </cell>
          <cell r="Q7924">
            <v>0</v>
          </cell>
          <cell r="R7924">
            <v>3.7759999999999998</v>
          </cell>
        </row>
        <row r="7925">
          <cell r="A7925" t="str">
            <v xml:space="preserve">ТЭЦ-КМР </v>
          </cell>
          <cell r="B7925" t="str">
            <v xml:space="preserve">Уральская 156 неж.пом. </v>
          </cell>
          <cell r="C7925" t="str">
            <v xml:space="preserve">Прочие </v>
          </cell>
          <cell r="D7925">
            <v>78.67</v>
          </cell>
          <cell r="E7925">
            <v>664</v>
          </cell>
          <cell r="F7925">
            <v>354</v>
          </cell>
          <cell r="G7925">
            <v>0.38</v>
          </cell>
          <cell r="H7925">
            <v>1.19</v>
          </cell>
          <cell r="I7925">
            <v>4.5999999999999996</v>
          </cell>
          <cell r="J7925" t="str">
            <v xml:space="preserve"> </v>
          </cell>
          <cell r="K7925">
            <v>167</v>
          </cell>
          <cell r="L7925">
            <v>6.2400000000000008E-3</v>
          </cell>
          <cell r="M7925">
            <v>-19</v>
          </cell>
          <cell r="N7925">
            <v>18</v>
          </cell>
          <cell r="O7925">
            <v>1</v>
          </cell>
          <cell r="P7925">
            <v>9.109</v>
          </cell>
          <cell r="Q7925">
            <v>0</v>
          </cell>
          <cell r="R7925">
            <v>9.109</v>
          </cell>
        </row>
        <row r="7926">
          <cell r="A7926" t="str">
            <v xml:space="preserve">ТЭЦ-КМР </v>
          </cell>
          <cell r="B7926" t="str">
            <v xml:space="preserve">Сормовская 13 учеб.мастерские </v>
          </cell>
          <cell r="C7926" t="str">
            <v xml:space="preserve">Бюджет </v>
          </cell>
          <cell r="D7926">
            <v>381.96</v>
          </cell>
          <cell r="E7926">
            <v>651</v>
          </cell>
          <cell r="F7926">
            <v>1718.8</v>
          </cell>
          <cell r="G7926">
            <v>0.37</v>
          </cell>
          <cell r="H7926">
            <v>1.194</v>
          </cell>
          <cell r="I7926">
            <v>4.5999999999999996</v>
          </cell>
          <cell r="J7926" t="str">
            <v xml:space="preserve"> </v>
          </cell>
          <cell r="K7926">
            <v>167</v>
          </cell>
          <cell r="L7926">
            <v>2.9500000000000002E-2</v>
          </cell>
          <cell r="M7926">
            <v>-19</v>
          </cell>
          <cell r="N7926">
            <v>18</v>
          </cell>
          <cell r="O7926">
            <v>1</v>
          </cell>
          <cell r="P7926">
            <v>43.07</v>
          </cell>
          <cell r="Q7926">
            <v>0</v>
          </cell>
          <cell r="R7926">
            <v>43.07</v>
          </cell>
        </row>
        <row r="7927">
          <cell r="A7927" t="str">
            <v xml:space="preserve">ТЭЦ-КМР </v>
          </cell>
          <cell r="B7927" t="str">
            <v xml:space="preserve">Сормовская 13 общеж 14 </v>
          </cell>
          <cell r="C7927" t="str">
            <v xml:space="preserve">ИТП Бюджет </v>
          </cell>
          <cell r="D7927">
            <v>2027</v>
          </cell>
          <cell r="E7927">
            <v>17809</v>
          </cell>
          <cell r="F7927">
            <v>14857</v>
          </cell>
          <cell r="G7927">
            <v>0.37</v>
          </cell>
          <cell r="H7927">
            <v>1.19</v>
          </cell>
          <cell r="I7927">
            <v>4.5999999999999996</v>
          </cell>
          <cell r="J7927" t="str">
            <v xml:space="preserve">4 </v>
          </cell>
          <cell r="K7927">
            <v>167</v>
          </cell>
          <cell r="L7927">
            <v>0.255</v>
          </cell>
          <cell r="M7927">
            <v>-19</v>
          </cell>
          <cell r="N7927">
            <v>18</v>
          </cell>
          <cell r="O7927">
            <v>1</v>
          </cell>
          <cell r="P7927">
            <v>372.29500000000002</v>
          </cell>
          <cell r="Q7927">
            <v>0</v>
          </cell>
          <cell r="R7927">
            <v>372.29500000000002</v>
          </cell>
        </row>
        <row r="7928">
          <cell r="A7928" t="str">
            <v xml:space="preserve">ТЭЦ-КМР </v>
          </cell>
          <cell r="B7928" t="str">
            <v xml:space="preserve">Сормовская 7 ООО"Росэкотех" </v>
          </cell>
          <cell r="C7928" t="str">
            <v xml:space="preserve">Прочие </v>
          </cell>
          <cell r="D7928">
            <v>74.72</v>
          </cell>
          <cell r="E7928">
            <v>0</v>
          </cell>
          <cell r="F7928">
            <v>336.25</v>
          </cell>
          <cell r="G7928">
            <v>0.39</v>
          </cell>
          <cell r="H7928">
            <v>1.19</v>
          </cell>
          <cell r="I7928">
            <v>4.5999999999999996</v>
          </cell>
          <cell r="J7928" t="str">
            <v xml:space="preserve"> </v>
          </cell>
          <cell r="K7928">
            <v>167</v>
          </cell>
          <cell r="L7928">
            <v>6.0829999999999999E-3</v>
          </cell>
          <cell r="M7928">
            <v>-19</v>
          </cell>
          <cell r="N7928">
            <v>18</v>
          </cell>
          <cell r="O7928">
            <v>1</v>
          </cell>
          <cell r="P7928">
            <v>8.8810000000000002</v>
          </cell>
          <cell r="Q7928">
            <v>0</v>
          </cell>
          <cell r="R7928">
            <v>8.8810000000000002</v>
          </cell>
        </row>
        <row r="7929">
          <cell r="A7929" t="str">
            <v xml:space="preserve">ТЭЦ-КМР </v>
          </cell>
          <cell r="B7929" t="str">
            <v xml:space="preserve">Уральская 156 литБ 2этаж неж.пом. </v>
          </cell>
          <cell r="C7929" t="str">
            <v xml:space="preserve">Прочие </v>
          </cell>
          <cell r="D7929">
            <v>86.02</v>
          </cell>
          <cell r="E7929">
            <v>308</v>
          </cell>
          <cell r="F7929">
            <v>387.08</v>
          </cell>
          <cell r="G7929">
            <v>0.38</v>
          </cell>
          <cell r="H7929">
            <v>1.19</v>
          </cell>
          <cell r="I7929">
            <v>4.5999999999999996</v>
          </cell>
          <cell r="J7929" t="str">
            <v xml:space="preserve"> </v>
          </cell>
          <cell r="K7929">
            <v>167</v>
          </cell>
          <cell r="L7929">
            <v>6.8230000000000001E-3</v>
          </cell>
          <cell r="M7929">
            <v>-19</v>
          </cell>
          <cell r="N7929">
            <v>18</v>
          </cell>
          <cell r="O7929">
            <v>1</v>
          </cell>
          <cell r="P7929">
            <v>9.9610000000000003</v>
          </cell>
          <cell r="Q7929">
            <v>0</v>
          </cell>
          <cell r="R7929">
            <v>9.9610000000000003</v>
          </cell>
        </row>
        <row r="7930">
          <cell r="A7930" t="str">
            <v xml:space="preserve">ТЭЦ-КМР </v>
          </cell>
          <cell r="B7930" t="str">
            <v xml:space="preserve">Сормовская 193/1 ж/д </v>
          </cell>
          <cell r="C7930" t="str">
            <v xml:space="preserve">Население </v>
          </cell>
          <cell r="D7930">
            <v>1192.4000000000001</v>
          </cell>
          <cell r="E7930">
            <v>5366</v>
          </cell>
          <cell r="F7930">
            <v>5365.83</v>
          </cell>
          <cell r="G7930">
            <v>0.438</v>
          </cell>
          <cell r="H7930">
            <v>1.194</v>
          </cell>
          <cell r="I7930">
            <v>4.5999999999999996</v>
          </cell>
          <cell r="J7930" t="str">
            <v xml:space="preserve">7 </v>
          </cell>
          <cell r="K7930">
            <v>167</v>
          </cell>
          <cell r="L7930">
            <v>0.10902000000000001</v>
          </cell>
          <cell r="M7930">
            <v>-19</v>
          </cell>
          <cell r="N7930">
            <v>18</v>
          </cell>
          <cell r="O7930">
            <v>1</v>
          </cell>
          <cell r="P7930">
            <v>159.167</v>
          </cell>
          <cell r="Q7930">
            <v>118.64700000000001</v>
          </cell>
          <cell r="R7930">
            <v>118.64700000000001</v>
          </cell>
        </row>
        <row r="7931">
          <cell r="A7931" t="str">
            <v xml:space="preserve">ТЭЦ-КМР </v>
          </cell>
          <cell r="B7931" t="str">
            <v xml:space="preserve">Сормовская 193/1 цок/этаж ССМУ-2 </v>
          </cell>
          <cell r="C7931" t="str">
            <v xml:space="preserve">Прочие </v>
          </cell>
          <cell r="D7931">
            <v>154.83000000000001</v>
          </cell>
          <cell r="E7931">
            <v>0</v>
          </cell>
          <cell r="F7931">
            <v>696.74</v>
          </cell>
          <cell r="G7931">
            <v>0.52600000000000002</v>
          </cell>
          <cell r="H7931">
            <v>1.194</v>
          </cell>
          <cell r="I7931">
            <v>4.5999999999999996</v>
          </cell>
          <cell r="J7931" t="str">
            <v xml:space="preserve"> </v>
          </cell>
          <cell r="K7931">
            <v>167</v>
          </cell>
          <cell r="L7931">
            <v>1.7000000000000001E-2</v>
          </cell>
          <cell r="M7931">
            <v>-19</v>
          </cell>
          <cell r="N7931">
            <v>18</v>
          </cell>
          <cell r="O7931">
            <v>1</v>
          </cell>
          <cell r="P7931">
            <v>24.818999999999999</v>
          </cell>
          <cell r="Q7931">
            <v>0</v>
          </cell>
          <cell r="R7931">
            <v>24.818999999999999</v>
          </cell>
        </row>
        <row r="7932">
          <cell r="A7932" t="str">
            <v xml:space="preserve">ТЭЦ-КМР </v>
          </cell>
          <cell r="B7932" t="str">
            <v xml:space="preserve">Уральская 196 дом культуры </v>
          </cell>
          <cell r="C7932" t="str">
            <v xml:space="preserve">Бюджет </v>
          </cell>
          <cell r="D7932">
            <v>372.3</v>
          </cell>
          <cell r="E7932">
            <v>0</v>
          </cell>
          <cell r="F7932">
            <v>1675.35</v>
          </cell>
          <cell r="G7932">
            <v>0.37</v>
          </cell>
          <cell r="H7932">
            <v>1.19</v>
          </cell>
          <cell r="I7932">
            <v>4.5999999999999996</v>
          </cell>
          <cell r="J7932" t="str">
            <v xml:space="preserve"> </v>
          </cell>
          <cell r="K7932">
            <v>167</v>
          </cell>
          <cell r="L7932">
            <v>2.7200000000000002E-2</v>
          </cell>
          <cell r="M7932">
            <v>-19</v>
          </cell>
          <cell r="N7932">
            <v>16</v>
          </cell>
          <cell r="O7932">
            <v>1</v>
          </cell>
          <cell r="P7932">
            <v>35.750999999999998</v>
          </cell>
          <cell r="Q7932">
            <v>0</v>
          </cell>
          <cell r="R7932">
            <v>35.750999999999998</v>
          </cell>
        </row>
        <row r="7933">
          <cell r="A7933" t="str">
            <v xml:space="preserve">ТЭЦ-КМР </v>
          </cell>
          <cell r="B7933" t="str">
            <v xml:space="preserve">Уральская 156 Адм зд </v>
          </cell>
          <cell r="C7933" t="str">
            <v xml:space="preserve">Прочие </v>
          </cell>
          <cell r="D7933">
            <v>1727.7</v>
          </cell>
          <cell r="E7933">
            <v>0</v>
          </cell>
          <cell r="F7933">
            <v>5967.65</v>
          </cell>
          <cell r="G7933">
            <v>0.38</v>
          </cell>
          <cell r="H7933">
            <v>1.194</v>
          </cell>
          <cell r="I7933">
            <v>4.5999999999999996</v>
          </cell>
          <cell r="J7933" t="str">
            <v xml:space="preserve"> </v>
          </cell>
          <cell r="K7933">
            <v>167</v>
          </cell>
          <cell r="L7933">
            <v>0.10519199999999999</v>
          </cell>
          <cell r="M7933">
            <v>-19</v>
          </cell>
          <cell r="N7933">
            <v>18</v>
          </cell>
          <cell r="O7933">
            <v>1</v>
          </cell>
          <cell r="P7933">
            <v>153.577</v>
          </cell>
          <cell r="Q7933">
            <v>0</v>
          </cell>
          <cell r="R7933">
            <v>153.577</v>
          </cell>
        </row>
        <row r="7934">
          <cell r="A7934" t="str">
            <v xml:space="preserve">ТЭЦ-КМР </v>
          </cell>
          <cell r="B7934" t="str">
            <v xml:space="preserve">Уральская 156 парикмахерская </v>
          </cell>
          <cell r="C7934" t="str">
            <v xml:space="preserve">Прочие </v>
          </cell>
          <cell r="D7934">
            <v>187.6</v>
          </cell>
          <cell r="E7934">
            <v>741</v>
          </cell>
          <cell r="F7934">
            <v>837.8</v>
          </cell>
          <cell r="G7934">
            <v>0.38</v>
          </cell>
          <cell r="H7934">
            <v>1.19</v>
          </cell>
          <cell r="I7934">
            <v>4.5999999999999996</v>
          </cell>
          <cell r="J7934" t="str">
            <v xml:space="preserve"> </v>
          </cell>
          <cell r="K7934">
            <v>167</v>
          </cell>
          <cell r="L7934">
            <v>1.4768E-2</v>
          </cell>
          <cell r="M7934">
            <v>-19</v>
          </cell>
          <cell r="N7934">
            <v>18</v>
          </cell>
          <cell r="O7934">
            <v>1</v>
          </cell>
          <cell r="P7934">
            <v>21.562000000000001</v>
          </cell>
          <cell r="Q7934">
            <v>0</v>
          </cell>
          <cell r="R7934">
            <v>21.562000000000001</v>
          </cell>
        </row>
        <row r="7935">
          <cell r="A7935" t="str">
            <v xml:space="preserve">ТЭЦ-КМР </v>
          </cell>
          <cell r="B7935" t="str">
            <v xml:space="preserve">Сормовская 191/1 жилой дом </v>
          </cell>
          <cell r="C7935" t="str">
            <v xml:space="preserve">Население </v>
          </cell>
          <cell r="D7935">
            <v>6966</v>
          </cell>
          <cell r="E7935">
            <v>31347</v>
          </cell>
          <cell r="F7935">
            <v>31347.15</v>
          </cell>
          <cell r="G7935">
            <v>0.37</v>
          </cell>
          <cell r="H7935">
            <v>1.19</v>
          </cell>
          <cell r="I7935">
            <v>4.5999999999999996</v>
          </cell>
          <cell r="J7935" t="str">
            <v xml:space="preserve">10 </v>
          </cell>
          <cell r="K7935">
            <v>167</v>
          </cell>
          <cell r="L7935">
            <v>0.53801599999999994</v>
          </cell>
          <cell r="M7935">
            <v>-19</v>
          </cell>
          <cell r="N7935">
            <v>18</v>
          </cell>
          <cell r="O7935">
            <v>1</v>
          </cell>
          <cell r="P7935">
            <v>785.49199999999996</v>
          </cell>
          <cell r="Q7935">
            <v>693.14</v>
          </cell>
          <cell r="R7935">
            <v>693.14</v>
          </cell>
        </row>
        <row r="7936">
          <cell r="A7936" t="str">
            <v xml:space="preserve">ТЭЦ-КМР </v>
          </cell>
          <cell r="B7936" t="str">
            <v xml:space="preserve">Сормовская 191/1 цоколь </v>
          </cell>
          <cell r="C7936" t="str">
            <v xml:space="preserve">Население </v>
          </cell>
          <cell r="D7936">
            <v>440.9</v>
          </cell>
          <cell r="E7936">
            <v>1984</v>
          </cell>
          <cell r="F7936">
            <v>1984.25</v>
          </cell>
          <cell r="G7936">
            <v>0.37</v>
          </cell>
          <cell r="H7936">
            <v>1.19</v>
          </cell>
          <cell r="I7936">
            <v>4.5999999999999996</v>
          </cell>
          <cell r="J7936" t="str">
            <v xml:space="preserve">10 </v>
          </cell>
          <cell r="K7936">
            <v>167</v>
          </cell>
          <cell r="L7936">
            <v>3.4055999999999996E-2</v>
          </cell>
          <cell r="M7936">
            <v>-19</v>
          </cell>
          <cell r="N7936">
            <v>18</v>
          </cell>
          <cell r="O7936">
            <v>1</v>
          </cell>
          <cell r="P7936">
            <v>49.720999999999997</v>
          </cell>
          <cell r="Q7936">
            <v>43.87</v>
          </cell>
          <cell r="R7936">
            <v>43.87</v>
          </cell>
        </row>
        <row r="7937">
          <cell r="A7937" t="str">
            <v xml:space="preserve">ТЭЦ-КМР </v>
          </cell>
          <cell r="B7937" t="str">
            <v xml:space="preserve">Сормовская 116\1 молод.центр </v>
          </cell>
          <cell r="C7937" t="str">
            <v xml:space="preserve">Прочие </v>
          </cell>
          <cell r="D7937">
            <v>817.3</v>
          </cell>
          <cell r="E7937">
            <v>2943</v>
          </cell>
          <cell r="F7937">
            <v>2104.14</v>
          </cell>
          <cell r="G7937">
            <v>0.43</v>
          </cell>
          <cell r="H7937">
            <v>1.19</v>
          </cell>
          <cell r="I7937">
            <v>4.5999999999999996</v>
          </cell>
          <cell r="J7937" t="str">
            <v xml:space="preserve"> </v>
          </cell>
          <cell r="K7937">
            <v>167</v>
          </cell>
          <cell r="L7937">
            <v>4.197E-2</v>
          </cell>
          <cell r="M7937">
            <v>-19</v>
          </cell>
          <cell r="N7937">
            <v>18</v>
          </cell>
          <cell r="O7937">
            <v>1</v>
          </cell>
          <cell r="P7937">
            <v>61.274999999999999</v>
          </cell>
          <cell r="Q7937">
            <v>0</v>
          </cell>
          <cell r="R7937">
            <v>61.274999999999999</v>
          </cell>
        </row>
        <row r="7938">
          <cell r="A7938" t="str">
            <v xml:space="preserve">ТЭЦ-КМР </v>
          </cell>
          <cell r="B7938" t="str">
            <v xml:space="preserve">Сормовская 122 неж.пом. </v>
          </cell>
          <cell r="C7938" t="str">
            <v xml:space="preserve">Прочие </v>
          </cell>
          <cell r="D7938">
            <v>56.16</v>
          </cell>
          <cell r="E7938">
            <v>0</v>
          </cell>
          <cell r="F7938">
            <v>196.55</v>
          </cell>
          <cell r="G7938">
            <v>0.41</v>
          </cell>
          <cell r="H7938">
            <v>1.19</v>
          </cell>
          <cell r="I7938">
            <v>4.5999999999999996</v>
          </cell>
          <cell r="J7938" t="str">
            <v xml:space="preserve"> </v>
          </cell>
          <cell r="K7938">
            <v>167</v>
          </cell>
          <cell r="L7938">
            <v>3.4349999999999997E-3</v>
          </cell>
          <cell r="M7938">
            <v>-19</v>
          </cell>
          <cell r="N7938">
            <v>15</v>
          </cell>
          <cell r="O7938">
            <v>1</v>
          </cell>
          <cell r="P7938">
            <v>4.242</v>
          </cell>
          <cell r="Q7938">
            <v>0</v>
          </cell>
          <cell r="R7938">
            <v>4.242</v>
          </cell>
        </row>
        <row r="7939">
          <cell r="A7939" t="str">
            <v xml:space="preserve">ТЭЦ-КМР </v>
          </cell>
          <cell r="B7939" t="str">
            <v xml:space="preserve">Сормовская 122 неж.пом. </v>
          </cell>
          <cell r="C7939" t="str">
            <v xml:space="preserve">Прочие </v>
          </cell>
          <cell r="D7939">
            <v>272.49</v>
          </cell>
          <cell r="E7939">
            <v>0</v>
          </cell>
          <cell r="F7939">
            <v>1226.21</v>
          </cell>
          <cell r="G7939">
            <v>0.41</v>
          </cell>
          <cell r="H7939">
            <v>1.19</v>
          </cell>
          <cell r="I7939">
            <v>4.5999999999999996</v>
          </cell>
          <cell r="J7939" t="str">
            <v xml:space="preserve"> </v>
          </cell>
          <cell r="K7939">
            <v>167</v>
          </cell>
          <cell r="L7939">
            <v>2.1430000000000001E-2</v>
          </cell>
          <cell r="M7939">
            <v>-19</v>
          </cell>
          <cell r="N7939">
            <v>15</v>
          </cell>
          <cell r="O7939">
            <v>1</v>
          </cell>
          <cell r="P7939">
            <v>26.469000000000001</v>
          </cell>
          <cell r="Q7939">
            <v>0</v>
          </cell>
          <cell r="R7939">
            <v>26.469000000000001</v>
          </cell>
        </row>
        <row r="7940">
          <cell r="A7940" t="str">
            <v xml:space="preserve">ТЭЦ-КМР </v>
          </cell>
          <cell r="B7940" t="str">
            <v xml:space="preserve">Сормовская 122 неж.пом. </v>
          </cell>
          <cell r="C7940" t="str">
            <v xml:space="preserve">Прочие </v>
          </cell>
          <cell r="D7940">
            <v>68.55</v>
          </cell>
          <cell r="E7940">
            <v>0</v>
          </cell>
          <cell r="F7940">
            <v>308.47000000000003</v>
          </cell>
          <cell r="G7940">
            <v>0.41</v>
          </cell>
          <cell r="H7940">
            <v>1.19</v>
          </cell>
          <cell r="I7940">
            <v>4.5999999999999996</v>
          </cell>
          <cell r="J7940" t="str">
            <v xml:space="preserve"> </v>
          </cell>
          <cell r="K7940">
            <v>167</v>
          </cell>
          <cell r="L7940">
            <v>5.391E-3</v>
          </cell>
          <cell r="M7940">
            <v>-19</v>
          </cell>
          <cell r="N7940">
            <v>15</v>
          </cell>
          <cell r="O7940">
            <v>1</v>
          </cell>
          <cell r="P7940">
            <v>6.6580000000000004</v>
          </cell>
          <cell r="Q7940">
            <v>0</v>
          </cell>
          <cell r="R7940">
            <v>6.6580000000000004</v>
          </cell>
        </row>
        <row r="7941">
          <cell r="A7941" t="str">
            <v xml:space="preserve">ТЭЦ-КМР </v>
          </cell>
          <cell r="B7941" t="str">
            <v xml:space="preserve">Сормовская 122 неж.пом. </v>
          </cell>
          <cell r="C7941" t="str">
            <v xml:space="preserve">Прочие </v>
          </cell>
          <cell r="D7941">
            <v>43.02</v>
          </cell>
          <cell r="E7941">
            <v>0</v>
          </cell>
          <cell r="F7941">
            <v>193.57</v>
          </cell>
          <cell r="G7941">
            <v>0.41</v>
          </cell>
          <cell r="H7941">
            <v>1.19</v>
          </cell>
          <cell r="I7941">
            <v>4.5999999999999996</v>
          </cell>
          <cell r="J7941" t="str">
            <v xml:space="preserve"> </v>
          </cell>
          <cell r="K7941">
            <v>167</v>
          </cell>
          <cell r="L7941">
            <v>3.3829999999999997E-3</v>
          </cell>
          <cell r="M7941">
            <v>-19</v>
          </cell>
          <cell r="N7941">
            <v>15</v>
          </cell>
          <cell r="O7941">
            <v>1</v>
          </cell>
          <cell r="P7941">
            <v>4.1779999999999999</v>
          </cell>
          <cell r="Q7941">
            <v>0</v>
          </cell>
          <cell r="R7941">
            <v>4.1779999999999999</v>
          </cell>
        </row>
        <row r="7942">
          <cell r="A7942" t="str">
            <v xml:space="preserve">ТЭЦ-КМР </v>
          </cell>
          <cell r="B7942" t="str">
            <v xml:space="preserve">Сормовская 122 неж.пом. </v>
          </cell>
          <cell r="C7942" t="str">
            <v xml:space="preserve">Прочие </v>
          </cell>
          <cell r="D7942">
            <v>40.5</v>
          </cell>
          <cell r="E7942">
            <v>0</v>
          </cell>
          <cell r="F7942">
            <v>182.24</v>
          </cell>
          <cell r="G7942">
            <v>0.41</v>
          </cell>
          <cell r="H7942">
            <v>1.19</v>
          </cell>
          <cell r="I7942">
            <v>4.5999999999999996</v>
          </cell>
          <cell r="J7942" t="str">
            <v xml:space="preserve"> </v>
          </cell>
          <cell r="K7942">
            <v>167</v>
          </cell>
          <cell r="L7942">
            <v>3.1849999999999999E-3</v>
          </cell>
          <cell r="M7942">
            <v>-19</v>
          </cell>
          <cell r="N7942">
            <v>15</v>
          </cell>
          <cell r="O7942">
            <v>1</v>
          </cell>
          <cell r="P7942">
            <v>3.9340000000000002</v>
          </cell>
          <cell r="Q7942">
            <v>0</v>
          </cell>
          <cell r="R7942">
            <v>3.9340000000000002</v>
          </cell>
        </row>
        <row r="7943">
          <cell r="A7943" t="str">
            <v xml:space="preserve">ТЭЦ-КМР </v>
          </cell>
          <cell r="B7943" t="str">
            <v xml:space="preserve">Сормовская 116/16 неж.пом.сауна </v>
          </cell>
          <cell r="C7943" t="str">
            <v xml:space="preserve">Прочие </v>
          </cell>
          <cell r="D7943">
            <v>275.13</v>
          </cell>
          <cell r="E7943">
            <v>0</v>
          </cell>
          <cell r="F7943">
            <v>962.95</v>
          </cell>
          <cell r="G7943">
            <v>0.43</v>
          </cell>
          <cell r="H7943">
            <v>1.19</v>
          </cell>
          <cell r="I7943">
            <v>4.5999999999999996</v>
          </cell>
          <cell r="J7943" t="str">
            <v xml:space="preserve"> </v>
          </cell>
          <cell r="K7943">
            <v>167</v>
          </cell>
          <cell r="L7943">
            <v>1.7650000000000002E-2</v>
          </cell>
          <cell r="M7943">
            <v>-19</v>
          </cell>
          <cell r="N7943">
            <v>15</v>
          </cell>
          <cell r="O7943">
            <v>1</v>
          </cell>
          <cell r="P7943">
            <v>21.800999999999998</v>
          </cell>
          <cell r="Q7943">
            <v>0</v>
          </cell>
          <cell r="R7943">
            <v>21.800999999999998</v>
          </cell>
        </row>
        <row r="7944">
          <cell r="A7944" t="str">
            <v xml:space="preserve">ТЭЦ-КМР </v>
          </cell>
          <cell r="B7944" t="str">
            <v xml:space="preserve">Симферопольская 40 парикм. </v>
          </cell>
          <cell r="C7944" t="str">
            <v xml:space="preserve">Прочие </v>
          </cell>
          <cell r="D7944">
            <v>25</v>
          </cell>
          <cell r="E7944">
            <v>0</v>
          </cell>
          <cell r="F7944">
            <v>111</v>
          </cell>
          <cell r="G7944">
            <v>0.34</v>
          </cell>
          <cell r="H7944">
            <v>1.19</v>
          </cell>
          <cell r="I7944">
            <v>4.5999999999999996</v>
          </cell>
          <cell r="J7944" t="str">
            <v xml:space="preserve"> </v>
          </cell>
          <cell r="K7944">
            <v>167</v>
          </cell>
          <cell r="L7944">
            <v>1.7539999999999999E-3</v>
          </cell>
          <cell r="M7944">
            <v>-19</v>
          </cell>
          <cell r="N7944">
            <v>18</v>
          </cell>
          <cell r="O7944">
            <v>1</v>
          </cell>
          <cell r="P7944">
            <v>2.5620000000000003</v>
          </cell>
          <cell r="Q7944">
            <v>0</v>
          </cell>
          <cell r="R7944">
            <v>2.5620000000000003</v>
          </cell>
        </row>
        <row r="7945">
          <cell r="A7945" t="str">
            <v xml:space="preserve">ТЭЦ-КМР </v>
          </cell>
          <cell r="B7945" t="str">
            <v xml:space="preserve">Тюляева 8 кв 1а мед.кабинет </v>
          </cell>
          <cell r="C7945" t="str">
            <v xml:space="preserve">Прочие </v>
          </cell>
          <cell r="D7945">
            <v>65.3</v>
          </cell>
          <cell r="E7945">
            <v>0</v>
          </cell>
          <cell r="F7945">
            <v>376.83</v>
          </cell>
          <cell r="G7945">
            <v>0.35</v>
          </cell>
          <cell r="H7945">
            <v>1.19</v>
          </cell>
          <cell r="I7945">
            <v>4.5999999999999996</v>
          </cell>
          <cell r="J7945" t="str">
            <v xml:space="preserve"> </v>
          </cell>
          <cell r="K7945">
            <v>167</v>
          </cell>
          <cell r="L7945">
            <v>6.0650000000000001E-3</v>
          </cell>
          <cell r="M7945">
            <v>-19</v>
          </cell>
          <cell r="N7945">
            <v>18</v>
          </cell>
          <cell r="O7945">
            <v>1</v>
          </cell>
          <cell r="P7945">
            <v>8.8529999999999998</v>
          </cell>
          <cell r="Q7945">
            <v>0</v>
          </cell>
          <cell r="R7945">
            <v>8.8529999999999998</v>
          </cell>
        </row>
        <row r="7946">
          <cell r="A7946" t="str">
            <v xml:space="preserve">ТЭЦ-КМР </v>
          </cell>
          <cell r="B7946" t="str">
            <v xml:space="preserve">Сормовская 177 кв.181 офис </v>
          </cell>
          <cell r="C7946" t="str">
            <v xml:space="preserve">Прочие </v>
          </cell>
          <cell r="D7946">
            <v>62.8</v>
          </cell>
          <cell r="E7946">
            <v>0</v>
          </cell>
          <cell r="F7946">
            <v>220</v>
          </cell>
          <cell r="G7946">
            <v>0.33992699999999998</v>
          </cell>
          <cell r="H7946">
            <v>1.194</v>
          </cell>
          <cell r="I7946">
            <v>4.5999999999999996</v>
          </cell>
          <cell r="J7946" t="str">
            <v xml:space="preserve"> </v>
          </cell>
          <cell r="K7946">
            <v>167</v>
          </cell>
          <cell r="L7946">
            <v>3.4689999999999999E-3</v>
          </cell>
          <cell r="M7946">
            <v>-19</v>
          </cell>
          <cell r="N7946">
            <v>18</v>
          </cell>
          <cell r="O7946">
            <v>1</v>
          </cell>
          <cell r="P7946">
            <v>5.0650000000000004</v>
          </cell>
          <cell r="Q7946">
            <v>0</v>
          </cell>
          <cell r="R7946">
            <v>5.0650000000000004</v>
          </cell>
        </row>
        <row r="7947">
          <cell r="A7947" t="str">
            <v xml:space="preserve">ТЭЦ-КМР </v>
          </cell>
          <cell r="B7947" t="str">
            <v xml:space="preserve">2я Заречная 104 ПОДКАЧКА </v>
          </cell>
          <cell r="C7947" t="str">
            <v xml:space="preserve">Прочие </v>
          </cell>
          <cell r="D7947">
            <v>18.84</v>
          </cell>
          <cell r="E7947">
            <v>0</v>
          </cell>
          <cell r="F7947">
            <v>92.28</v>
          </cell>
          <cell r="G7947">
            <v>1.05</v>
          </cell>
          <cell r="H7947">
            <v>1.19</v>
          </cell>
          <cell r="I7947">
            <v>4.5999999999999996</v>
          </cell>
          <cell r="J7947" t="str">
            <v xml:space="preserve"> </v>
          </cell>
          <cell r="K7947">
            <v>167</v>
          </cell>
          <cell r="L7947">
            <v>4.13E-3</v>
          </cell>
          <cell r="M7947">
            <v>-19</v>
          </cell>
          <cell r="N7947">
            <v>15</v>
          </cell>
          <cell r="O7947">
            <v>1</v>
          </cell>
          <cell r="P7947">
            <v>5.0999999999999996</v>
          </cell>
          <cell r="Q7947">
            <v>0</v>
          </cell>
          <cell r="R7947">
            <v>5.0999999999999996</v>
          </cell>
        </row>
        <row r="7948">
          <cell r="A7948" t="str">
            <v xml:space="preserve">ТЭЦ-КМР </v>
          </cell>
          <cell r="B7948" t="str">
            <v xml:space="preserve">Симферопольская лит.68 ПОДКАЧКА </v>
          </cell>
          <cell r="C7948" t="str">
            <v xml:space="preserve">Прочие </v>
          </cell>
          <cell r="D7948">
            <v>94.84</v>
          </cell>
          <cell r="E7948">
            <v>0</v>
          </cell>
          <cell r="F7948">
            <v>426.79</v>
          </cell>
          <cell r="G7948">
            <v>0.74</v>
          </cell>
          <cell r="H7948">
            <v>1.19</v>
          </cell>
          <cell r="I7948">
            <v>4.5999999999999996</v>
          </cell>
          <cell r="J7948" t="str">
            <v xml:space="preserve"> </v>
          </cell>
          <cell r="K7948">
            <v>167</v>
          </cell>
          <cell r="L7948">
            <v>1.4650000000000002E-2</v>
          </cell>
          <cell r="M7948">
            <v>-19</v>
          </cell>
          <cell r="N7948">
            <v>18</v>
          </cell>
          <cell r="O7948">
            <v>1</v>
          </cell>
          <cell r="P7948">
            <v>21.388999999999999</v>
          </cell>
          <cell r="Q7948">
            <v>0</v>
          </cell>
          <cell r="R7948">
            <v>21.388999999999999</v>
          </cell>
        </row>
        <row r="7949">
          <cell r="A7949" t="str">
            <v xml:space="preserve">ТЭЦ-КМР </v>
          </cell>
          <cell r="B7949" t="str">
            <v xml:space="preserve">Сормовская КНС </v>
          </cell>
          <cell r="C7949" t="str">
            <v xml:space="preserve">Прочие </v>
          </cell>
          <cell r="D7949">
            <v>4.43</v>
          </cell>
          <cell r="E7949">
            <v>0</v>
          </cell>
          <cell r="F7949">
            <v>19.920000000000002</v>
          </cell>
          <cell r="G7949">
            <v>1.05</v>
          </cell>
          <cell r="H7949">
            <v>1.19</v>
          </cell>
          <cell r="I7949">
            <v>4.5999999999999996</v>
          </cell>
          <cell r="J7949" t="str">
            <v xml:space="preserve"> </v>
          </cell>
          <cell r="K7949">
            <v>167</v>
          </cell>
          <cell r="L7949">
            <v>9.7000000000000005E-4</v>
          </cell>
          <cell r="M7949">
            <v>-19</v>
          </cell>
          <cell r="N7949">
            <v>18</v>
          </cell>
          <cell r="O7949">
            <v>1</v>
          </cell>
          <cell r="P7949">
            <v>1.415</v>
          </cell>
          <cell r="Q7949">
            <v>0</v>
          </cell>
          <cell r="R7949">
            <v>1.415</v>
          </cell>
        </row>
        <row r="7950">
          <cell r="A7950" t="str">
            <v xml:space="preserve">ТЭЦ-КМР </v>
          </cell>
          <cell r="B7950" t="str">
            <v xml:space="preserve">ТЮЛЯЕВА 2 КНС </v>
          </cell>
          <cell r="C7950" t="str">
            <v xml:space="preserve">Прочие </v>
          </cell>
          <cell r="D7950">
            <v>120.72</v>
          </cell>
          <cell r="E7950">
            <v>0</v>
          </cell>
          <cell r="F7950">
            <v>543.26</v>
          </cell>
          <cell r="G7950">
            <v>1.05</v>
          </cell>
          <cell r="H7950">
            <v>1.19</v>
          </cell>
          <cell r="I7950">
            <v>4.5999999999999996</v>
          </cell>
          <cell r="J7950" t="str">
            <v xml:space="preserve"> </v>
          </cell>
          <cell r="K7950">
            <v>167</v>
          </cell>
          <cell r="L7950">
            <v>2.6460000000000001E-2</v>
          </cell>
          <cell r="M7950">
            <v>-19</v>
          </cell>
          <cell r="N7950">
            <v>18</v>
          </cell>
          <cell r="O7950">
            <v>1</v>
          </cell>
          <cell r="P7950">
            <v>38.630000000000003</v>
          </cell>
          <cell r="Q7950">
            <v>0</v>
          </cell>
          <cell r="R7950">
            <v>38.630000000000003</v>
          </cell>
        </row>
        <row r="7951">
          <cell r="A7951" t="str">
            <v xml:space="preserve">ТЭЦ-КМР </v>
          </cell>
          <cell r="B7951" t="str">
            <v xml:space="preserve">Уральская 156 парикмах. </v>
          </cell>
          <cell r="C7951" t="str">
            <v xml:space="preserve">Прочие </v>
          </cell>
          <cell r="D7951">
            <v>172.9</v>
          </cell>
          <cell r="E7951">
            <v>660</v>
          </cell>
          <cell r="F7951">
            <v>717.15</v>
          </cell>
          <cell r="G7951">
            <v>0.43</v>
          </cell>
          <cell r="H7951">
            <v>1.19</v>
          </cell>
          <cell r="I7951">
            <v>4.5999999999999996</v>
          </cell>
          <cell r="J7951" t="str">
            <v xml:space="preserve"> </v>
          </cell>
          <cell r="K7951">
            <v>167</v>
          </cell>
          <cell r="L7951">
            <v>1.4305E-2</v>
          </cell>
          <cell r="M7951">
            <v>-19</v>
          </cell>
          <cell r="N7951">
            <v>18</v>
          </cell>
          <cell r="O7951">
            <v>1</v>
          </cell>
          <cell r="P7951">
            <v>20.885000000000002</v>
          </cell>
          <cell r="Q7951">
            <v>0</v>
          </cell>
          <cell r="R7951">
            <v>20.885000000000002</v>
          </cell>
        </row>
        <row r="7952">
          <cell r="A7952" t="str">
            <v xml:space="preserve">ТЭЦ-КМР </v>
          </cell>
          <cell r="B7952" t="str">
            <v xml:space="preserve">Тюляева 4/2 гараж </v>
          </cell>
          <cell r="C7952" t="str">
            <v xml:space="preserve">Прочие </v>
          </cell>
          <cell r="D7952">
            <v>19.100000000000001</v>
          </cell>
          <cell r="E7952">
            <v>0</v>
          </cell>
          <cell r="F7952">
            <v>44</v>
          </cell>
          <cell r="G7952">
            <v>0</v>
          </cell>
          <cell r="H7952">
            <v>0</v>
          </cell>
          <cell r="I7952">
            <v>4.5999999999999996</v>
          </cell>
          <cell r="J7952" t="str">
            <v xml:space="preserve"> </v>
          </cell>
          <cell r="K7952">
            <v>167</v>
          </cell>
          <cell r="L7952">
            <v>3.9000000000000003E-3</v>
          </cell>
          <cell r="M7952">
            <v>-19</v>
          </cell>
          <cell r="N7952">
            <v>18</v>
          </cell>
          <cell r="O7952">
            <v>1</v>
          </cell>
          <cell r="P7952">
            <v>5.694</v>
          </cell>
          <cell r="Q7952">
            <v>0</v>
          </cell>
          <cell r="R7952">
            <v>5.694</v>
          </cell>
        </row>
        <row r="7953">
          <cell r="A7953" t="str">
            <v xml:space="preserve">ТЭЦ-КМР </v>
          </cell>
          <cell r="B7953" t="str">
            <v xml:space="preserve">Уральская 111/2 магазин </v>
          </cell>
          <cell r="C7953" t="str">
            <v xml:space="preserve">Прочие </v>
          </cell>
          <cell r="D7953">
            <v>1192.5</v>
          </cell>
          <cell r="E7953">
            <v>4383</v>
          </cell>
          <cell r="F7953">
            <v>3290.4</v>
          </cell>
          <cell r="G7953">
            <v>0.38</v>
          </cell>
          <cell r="H7953">
            <v>1.19</v>
          </cell>
          <cell r="I7953">
            <v>4.5999999999999996</v>
          </cell>
          <cell r="J7953" t="str">
            <v xml:space="preserve"> </v>
          </cell>
          <cell r="K7953">
            <v>167</v>
          </cell>
          <cell r="L7953">
            <v>5.8000000000000003E-2</v>
          </cell>
          <cell r="M7953">
            <v>-19</v>
          </cell>
          <cell r="N7953">
            <v>18</v>
          </cell>
          <cell r="O7953">
            <v>1</v>
          </cell>
          <cell r="P7953">
            <v>84.677999999999997</v>
          </cell>
          <cell r="Q7953">
            <v>0</v>
          </cell>
          <cell r="R7953">
            <v>84.677999999999997</v>
          </cell>
        </row>
        <row r="7954">
          <cell r="A7954" t="str">
            <v xml:space="preserve">ТЭЦ-КМР </v>
          </cell>
          <cell r="B7954" t="str">
            <v xml:space="preserve">Тюляева 37/1 кв.109 парикмахерская </v>
          </cell>
          <cell r="C7954" t="str">
            <v xml:space="preserve">Прочие </v>
          </cell>
          <cell r="D7954">
            <v>66.7</v>
          </cell>
          <cell r="E7954">
            <v>225</v>
          </cell>
          <cell r="F7954">
            <v>224.8</v>
          </cell>
          <cell r="G7954">
            <v>0.35</v>
          </cell>
          <cell r="H7954">
            <v>1.19</v>
          </cell>
          <cell r="I7954">
            <v>4.5999999999999996</v>
          </cell>
          <cell r="J7954" t="str">
            <v xml:space="preserve"> </v>
          </cell>
          <cell r="K7954">
            <v>167</v>
          </cell>
          <cell r="L7954">
            <v>3.6709999999999998E-3</v>
          </cell>
          <cell r="M7954">
            <v>-19</v>
          </cell>
          <cell r="N7954">
            <v>18</v>
          </cell>
          <cell r="O7954">
            <v>1</v>
          </cell>
          <cell r="P7954">
            <v>5.36</v>
          </cell>
          <cell r="Q7954">
            <v>0</v>
          </cell>
          <cell r="R7954">
            <v>5.36</v>
          </cell>
        </row>
        <row r="7955">
          <cell r="A7955" t="str">
            <v xml:space="preserve">ТЭЦ-КМР </v>
          </cell>
          <cell r="B7955" t="str">
            <v xml:space="preserve">Тюляева 6/2 Дом дет.тв-ва"Созвезие" </v>
          </cell>
          <cell r="C7955" t="str">
            <v xml:space="preserve">Бюджет </v>
          </cell>
          <cell r="D7955">
            <v>367</v>
          </cell>
          <cell r="E7955">
            <v>0</v>
          </cell>
          <cell r="F7955">
            <v>1651.66</v>
          </cell>
          <cell r="G7955">
            <v>0.39</v>
          </cell>
          <cell r="H7955">
            <v>1.19</v>
          </cell>
          <cell r="I7955">
            <v>4.5999999999999996</v>
          </cell>
          <cell r="J7955" t="str">
            <v xml:space="preserve"> </v>
          </cell>
          <cell r="K7955">
            <v>167</v>
          </cell>
          <cell r="L7955">
            <v>2.9880000000000004E-2</v>
          </cell>
          <cell r="M7955">
            <v>-19</v>
          </cell>
          <cell r="N7955">
            <v>18</v>
          </cell>
          <cell r="O7955">
            <v>1</v>
          </cell>
          <cell r="P7955">
            <v>43.625</v>
          </cell>
          <cell r="Q7955">
            <v>0</v>
          </cell>
          <cell r="R7955">
            <v>43.625</v>
          </cell>
        </row>
        <row r="7956">
          <cell r="A7956" t="str">
            <v xml:space="preserve">ТЭЦ-КМР </v>
          </cell>
          <cell r="B7956" t="str">
            <v xml:space="preserve">Молодежная 1 ДC N138 </v>
          </cell>
          <cell r="C7956" t="str">
            <v xml:space="preserve">Бюджет </v>
          </cell>
          <cell r="D7956">
            <v>1996.04</v>
          </cell>
          <cell r="E7956">
            <v>0</v>
          </cell>
          <cell r="F7956">
            <v>8982.16</v>
          </cell>
          <cell r="G7956">
            <v>0.34</v>
          </cell>
          <cell r="H7956">
            <v>1.19</v>
          </cell>
          <cell r="I7956">
            <v>4.5999999999999996</v>
          </cell>
          <cell r="J7956" t="str">
            <v xml:space="preserve"> </v>
          </cell>
          <cell r="K7956">
            <v>167</v>
          </cell>
          <cell r="L7956">
            <v>0.14932000000000001</v>
          </cell>
          <cell r="M7956">
            <v>-19</v>
          </cell>
          <cell r="N7956">
            <v>20</v>
          </cell>
          <cell r="O7956">
            <v>1</v>
          </cell>
          <cell r="P7956">
            <v>237.51499999999999</v>
          </cell>
          <cell r="Q7956">
            <v>0</v>
          </cell>
          <cell r="R7956">
            <v>237.51499999999999</v>
          </cell>
        </row>
        <row r="7957">
          <cell r="A7957" t="str">
            <v xml:space="preserve">ТЭЦ-КМР </v>
          </cell>
          <cell r="B7957" t="str">
            <v xml:space="preserve">Тюляева 3 ДC N76 </v>
          </cell>
          <cell r="C7957" t="str">
            <v xml:space="preserve">Бюджет </v>
          </cell>
          <cell r="D7957">
            <v>3341.88</v>
          </cell>
          <cell r="E7957">
            <v>0</v>
          </cell>
          <cell r="F7957">
            <v>15038.44</v>
          </cell>
          <cell r="G7957">
            <v>0.34</v>
          </cell>
          <cell r="H7957">
            <v>1.19</v>
          </cell>
          <cell r="I7957">
            <v>4.5999999999999996</v>
          </cell>
          <cell r="J7957" t="str">
            <v xml:space="preserve"> </v>
          </cell>
          <cell r="K7957">
            <v>167</v>
          </cell>
          <cell r="L7957">
            <v>0.25</v>
          </cell>
          <cell r="M7957">
            <v>-19</v>
          </cell>
          <cell r="N7957">
            <v>20</v>
          </cell>
          <cell r="O7957">
            <v>1</v>
          </cell>
          <cell r="P7957">
            <v>397.66199999999998</v>
          </cell>
          <cell r="Q7957">
            <v>0</v>
          </cell>
          <cell r="R7957">
            <v>397.66199999999998</v>
          </cell>
        </row>
        <row r="7958">
          <cell r="A7958" t="str">
            <v xml:space="preserve">ТЭЦ-КМР </v>
          </cell>
          <cell r="B7958" t="str">
            <v xml:space="preserve">Уральская 176 ДС N131 </v>
          </cell>
          <cell r="C7958" t="str">
            <v xml:space="preserve">Бюджет </v>
          </cell>
          <cell r="D7958">
            <v>2539.83</v>
          </cell>
          <cell r="E7958">
            <v>0</v>
          </cell>
          <cell r="F7958">
            <v>11429.22</v>
          </cell>
          <cell r="G7958">
            <v>0.34</v>
          </cell>
          <cell r="H7958">
            <v>1.19</v>
          </cell>
          <cell r="I7958">
            <v>4.5999999999999996</v>
          </cell>
          <cell r="J7958" t="str">
            <v xml:space="preserve"> </v>
          </cell>
          <cell r="K7958">
            <v>167</v>
          </cell>
          <cell r="L7958">
            <v>0.19</v>
          </cell>
          <cell r="M7958">
            <v>-19</v>
          </cell>
          <cell r="N7958">
            <v>20</v>
          </cell>
          <cell r="O7958">
            <v>1</v>
          </cell>
          <cell r="P7958">
            <v>302.22199999999998</v>
          </cell>
          <cell r="Q7958">
            <v>0</v>
          </cell>
          <cell r="R7958">
            <v>302.22199999999998</v>
          </cell>
        </row>
        <row r="7959">
          <cell r="A7959" t="str">
            <v xml:space="preserve">ТЭЦ-КМР </v>
          </cell>
          <cell r="B7959" t="str">
            <v xml:space="preserve">Симферопольская 28 ДС N185 </v>
          </cell>
          <cell r="C7959" t="str">
            <v xml:space="preserve">Бюджет </v>
          </cell>
          <cell r="D7959">
            <v>2874.01</v>
          </cell>
          <cell r="E7959">
            <v>0</v>
          </cell>
          <cell r="F7959">
            <v>12933.06</v>
          </cell>
          <cell r="G7959">
            <v>0.34</v>
          </cell>
          <cell r="H7959">
            <v>1.19</v>
          </cell>
          <cell r="I7959">
            <v>4.5999999999999996</v>
          </cell>
          <cell r="J7959" t="str">
            <v xml:space="preserve"> </v>
          </cell>
          <cell r="K7959">
            <v>167</v>
          </cell>
          <cell r="L7959">
            <v>0.215</v>
          </cell>
          <cell r="M7959">
            <v>-19</v>
          </cell>
          <cell r="N7959">
            <v>20</v>
          </cell>
          <cell r="O7959">
            <v>1</v>
          </cell>
          <cell r="P7959">
            <v>341.988</v>
          </cell>
          <cell r="Q7959">
            <v>0</v>
          </cell>
          <cell r="R7959">
            <v>341.988</v>
          </cell>
        </row>
        <row r="7960">
          <cell r="A7960" t="str">
            <v xml:space="preserve">ТЭЦ-КМР </v>
          </cell>
          <cell r="B7960" t="str">
            <v xml:space="preserve">Симферопольская 36 Д\С-195 </v>
          </cell>
          <cell r="C7960" t="str">
            <v xml:space="preserve">Бюджет </v>
          </cell>
          <cell r="D7960">
            <v>2713.6</v>
          </cell>
          <cell r="E7960">
            <v>8420</v>
          </cell>
          <cell r="F7960">
            <v>12211.22</v>
          </cell>
          <cell r="G7960">
            <v>0.34</v>
          </cell>
          <cell r="H7960">
            <v>1.19</v>
          </cell>
          <cell r="I7960">
            <v>4.5999999999999996</v>
          </cell>
          <cell r="J7960" t="str">
            <v xml:space="preserve"> </v>
          </cell>
          <cell r="K7960">
            <v>167</v>
          </cell>
          <cell r="L7960">
            <v>0.20300000000000001</v>
          </cell>
          <cell r="M7960">
            <v>-19</v>
          </cell>
          <cell r="N7960">
            <v>20</v>
          </cell>
          <cell r="O7960">
            <v>1</v>
          </cell>
          <cell r="P7960">
            <v>322.90199999999999</v>
          </cell>
          <cell r="Q7960">
            <v>0</v>
          </cell>
          <cell r="R7960">
            <v>322.90199999999999</v>
          </cell>
        </row>
        <row r="7961">
          <cell r="A7961" t="str">
            <v xml:space="preserve">ТЭЦ-КМР </v>
          </cell>
          <cell r="B7961" t="str">
            <v xml:space="preserve">Тюляева 31 ДС N196 </v>
          </cell>
          <cell r="C7961" t="str">
            <v xml:space="preserve">Бюджет </v>
          </cell>
          <cell r="D7961">
            <v>3340.54</v>
          </cell>
          <cell r="E7961">
            <v>0</v>
          </cell>
          <cell r="F7961">
            <v>15032.43</v>
          </cell>
          <cell r="G7961">
            <v>0.34</v>
          </cell>
          <cell r="H7961">
            <v>1.19</v>
          </cell>
          <cell r="I7961">
            <v>4.5999999999999996</v>
          </cell>
          <cell r="J7961" t="str">
            <v xml:space="preserve"> </v>
          </cell>
          <cell r="K7961">
            <v>167</v>
          </cell>
          <cell r="L7961">
            <v>0.24990000000000001</v>
          </cell>
          <cell r="M7961">
            <v>-19</v>
          </cell>
          <cell r="N7961">
            <v>20</v>
          </cell>
          <cell r="O7961">
            <v>1</v>
          </cell>
          <cell r="P7961">
            <v>397.50200000000001</v>
          </cell>
          <cell r="Q7961">
            <v>0</v>
          </cell>
          <cell r="R7961">
            <v>397.50200000000001</v>
          </cell>
        </row>
        <row r="7962">
          <cell r="A7962" t="str">
            <v xml:space="preserve">ТЭЦ-КМР </v>
          </cell>
          <cell r="B7962" t="str">
            <v xml:space="preserve">Сормовская 110 д/с 201"Планета дет" </v>
          </cell>
          <cell r="C7962" t="str">
            <v xml:space="preserve">Бюджет </v>
          </cell>
          <cell r="D7962">
            <v>2573.4</v>
          </cell>
          <cell r="E7962">
            <v>0</v>
          </cell>
          <cell r="F7962">
            <v>10556.99</v>
          </cell>
          <cell r="G7962">
            <v>0.34</v>
          </cell>
          <cell r="H7962">
            <v>1.194</v>
          </cell>
          <cell r="I7962">
            <v>4.5999999999999996</v>
          </cell>
          <cell r="J7962" t="str">
            <v xml:space="preserve"> </v>
          </cell>
          <cell r="K7962">
            <v>167</v>
          </cell>
          <cell r="L7962">
            <v>0.17550000000000002</v>
          </cell>
          <cell r="M7962">
            <v>-19</v>
          </cell>
          <cell r="N7962">
            <v>20</v>
          </cell>
          <cell r="O7962">
            <v>1</v>
          </cell>
          <cell r="P7962">
            <v>279.15800000000002</v>
          </cell>
          <cell r="Q7962">
            <v>0</v>
          </cell>
          <cell r="R7962">
            <v>279.15800000000002</v>
          </cell>
        </row>
        <row r="7963">
          <cell r="A7963" t="str">
            <v xml:space="preserve">ТЭЦ-КМР </v>
          </cell>
          <cell r="B7963" t="str">
            <v xml:space="preserve">Сормовская 205 ж/дом </v>
          </cell>
          <cell r="C7963" t="str">
            <v xml:space="preserve">Население </v>
          </cell>
          <cell r="D7963">
            <v>8349.4</v>
          </cell>
          <cell r="E7963">
            <v>37572</v>
          </cell>
          <cell r="F7963">
            <v>37572.18</v>
          </cell>
          <cell r="G7963">
            <v>0.35</v>
          </cell>
          <cell r="H7963">
            <v>1.19</v>
          </cell>
          <cell r="I7963">
            <v>4.5999999999999996</v>
          </cell>
          <cell r="J7963" t="str">
            <v xml:space="preserve">9 </v>
          </cell>
          <cell r="K7963">
            <v>167</v>
          </cell>
          <cell r="L7963">
            <v>0.61</v>
          </cell>
          <cell r="M7963">
            <v>-19</v>
          </cell>
          <cell r="N7963">
            <v>18</v>
          </cell>
          <cell r="O7963">
            <v>1</v>
          </cell>
          <cell r="P7963">
            <v>890.58699999999999</v>
          </cell>
          <cell r="Q7963">
            <v>830.79100000000005</v>
          </cell>
          <cell r="R7963">
            <v>830.79100000000005</v>
          </cell>
        </row>
        <row r="7964">
          <cell r="A7964" t="str">
            <v xml:space="preserve">ТЭЦ-КМР </v>
          </cell>
          <cell r="B7964" t="str">
            <v xml:space="preserve">Сормовская 177 кв 2 Офис </v>
          </cell>
          <cell r="C7964" t="str">
            <v xml:space="preserve">Прочие </v>
          </cell>
          <cell r="D7964">
            <v>27</v>
          </cell>
          <cell r="E7964">
            <v>0</v>
          </cell>
          <cell r="F7964">
            <v>90.63</v>
          </cell>
          <cell r="G7964">
            <v>0.34</v>
          </cell>
          <cell r="H7964">
            <v>1.19</v>
          </cell>
          <cell r="I7964">
            <v>4.5999999999999996</v>
          </cell>
          <cell r="J7964" t="str">
            <v xml:space="preserve"> </v>
          </cell>
          <cell r="K7964">
            <v>167</v>
          </cell>
          <cell r="L7964">
            <v>1.4289999999999999E-3</v>
          </cell>
          <cell r="M7964">
            <v>-19</v>
          </cell>
          <cell r="N7964">
            <v>18</v>
          </cell>
          <cell r="O7964">
            <v>1</v>
          </cell>
          <cell r="P7964">
            <v>2.0870000000000002</v>
          </cell>
          <cell r="Q7964">
            <v>0</v>
          </cell>
          <cell r="R7964">
            <v>2.0870000000000002</v>
          </cell>
        </row>
        <row r="7965">
          <cell r="A7965" t="str">
            <v xml:space="preserve">ТЭЦ-КМР </v>
          </cell>
          <cell r="B7965" t="str">
            <v xml:space="preserve">Тюляева 22 ДС N211 </v>
          </cell>
          <cell r="C7965" t="str">
            <v xml:space="preserve">Бюджет </v>
          </cell>
          <cell r="D7965">
            <v>2847.28</v>
          </cell>
          <cell r="E7965">
            <v>8515</v>
          </cell>
          <cell r="F7965">
            <v>12812.75</v>
          </cell>
          <cell r="G7965">
            <v>0.34</v>
          </cell>
          <cell r="H7965">
            <v>1.19</v>
          </cell>
          <cell r="I7965">
            <v>4.5999999999999996</v>
          </cell>
          <cell r="J7965" t="str">
            <v xml:space="preserve"> </v>
          </cell>
          <cell r="K7965">
            <v>167</v>
          </cell>
          <cell r="L7965">
            <v>0.21299999999999999</v>
          </cell>
          <cell r="M7965">
            <v>-19</v>
          </cell>
          <cell r="N7965">
            <v>20</v>
          </cell>
          <cell r="O7965">
            <v>1</v>
          </cell>
          <cell r="P7965">
            <v>338.80700000000002</v>
          </cell>
          <cell r="Q7965">
            <v>0</v>
          </cell>
          <cell r="R7965">
            <v>338.80700000000002</v>
          </cell>
        </row>
        <row r="7966">
          <cell r="A7966" t="str">
            <v xml:space="preserve">ТЭЦ-КМР </v>
          </cell>
          <cell r="B7966" t="str">
            <v xml:space="preserve">30 И Дивизии 12 ДС N212 </v>
          </cell>
          <cell r="C7966" t="str">
            <v xml:space="preserve">Бюджет </v>
          </cell>
          <cell r="D7966">
            <v>2332.7600000000002</v>
          </cell>
          <cell r="E7966">
            <v>0</v>
          </cell>
          <cell r="F7966">
            <v>10497.43</v>
          </cell>
          <cell r="G7966">
            <v>0.34</v>
          </cell>
          <cell r="H7966">
            <v>1.19</v>
          </cell>
          <cell r="I7966">
            <v>4.5999999999999996</v>
          </cell>
          <cell r="J7966" t="str">
            <v xml:space="preserve"> </v>
          </cell>
          <cell r="K7966">
            <v>167</v>
          </cell>
          <cell r="L7966">
            <v>0.17451000000000003</v>
          </cell>
          <cell r="M7966">
            <v>-19</v>
          </cell>
          <cell r="N7966">
            <v>20</v>
          </cell>
          <cell r="O7966">
            <v>1</v>
          </cell>
          <cell r="P7966">
            <v>277.584</v>
          </cell>
          <cell r="Q7966">
            <v>0</v>
          </cell>
          <cell r="R7966">
            <v>277.584</v>
          </cell>
        </row>
        <row r="7967">
          <cell r="A7967" t="str">
            <v xml:space="preserve">ТЭЦ-КМР </v>
          </cell>
          <cell r="B7967" t="str">
            <v xml:space="preserve">Уральская 192 Д/С N214 </v>
          </cell>
          <cell r="C7967" t="str">
            <v xml:space="preserve">Бюджет </v>
          </cell>
          <cell r="D7967">
            <v>2526</v>
          </cell>
          <cell r="E7967">
            <v>9284</v>
          </cell>
          <cell r="F7967">
            <v>10497.43</v>
          </cell>
          <cell r="G7967">
            <v>0.34</v>
          </cell>
          <cell r="H7967">
            <v>1.194</v>
          </cell>
          <cell r="I7967">
            <v>4.5999999999999996</v>
          </cell>
          <cell r="J7967" t="str">
            <v xml:space="preserve"> </v>
          </cell>
          <cell r="K7967">
            <v>167</v>
          </cell>
          <cell r="L7967">
            <v>0.17451000000000003</v>
          </cell>
          <cell r="M7967">
            <v>-19</v>
          </cell>
          <cell r="N7967">
            <v>20</v>
          </cell>
          <cell r="O7967">
            <v>1</v>
          </cell>
          <cell r="P7967">
            <v>277.584</v>
          </cell>
          <cell r="Q7967">
            <v>0</v>
          </cell>
          <cell r="R7967">
            <v>277.584</v>
          </cell>
        </row>
        <row r="7968">
          <cell r="A7968" t="str">
            <v xml:space="preserve">ТЭЦ-КМР </v>
          </cell>
          <cell r="B7968" t="str">
            <v xml:space="preserve">30 И Дивизии 7 ДС N215 </v>
          </cell>
          <cell r="C7968" t="str">
            <v xml:space="preserve">Бюджет </v>
          </cell>
          <cell r="D7968">
            <v>2847.28</v>
          </cell>
          <cell r="E7968">
            <v>8515</v>
          </cell>
          <cell r="F7968">
            <v>12812.75</v>
          </cell>
          <cell r="G7968">
            <v>0.34</v>
          </cell>
          <cell r="H7968">
            <v>1.19</v>
          </cell>
          <cell r="I7968">
            <v>4.5999999999999996</v>
          </cell>
          <cell r="J7968" t="str">
            <v xml:space="preserve"> </v>
          </cell>
          <cell r="K7968">
            <v>167</v>
          </cell>
          <cell r="L7968">
            <v>0.21299999999999999</v>
          </cell>
          <cell r="M7968">
            <v>-19</v>
          </cell>
          <cell r="N7968">
            <v>20</v>
          </cell>
          <cell r="O7968">
            <v>1</v>
          </cell>
          <cell r="P7968">
            <v>338.80700000000002</v>
          </cell>
          <cell r="Q7968">
            <v>0</v>
          </cell>
          <cell r="R7968">
            <v>338.80700000000002</v>
          </cell>
        </row>
        <row r="7969">
          <cell r="A7969" t="str">
            <v xml:space="preserve">ТЭЦ-КМР </v>
          </cell>
          <cell r="B7969" t="str">
            <v xml:space="preserve">Симферопольская 8 д/с 231 </v>
          </cell>
          <cell r="C7969" t="str">
            <v xml:space="preserve">Бюджет </v>
          </cell>
          <cell r="D7969">
            <v>2325.9499999999998</v>
          </cell>
          <cell r="E7969">
            <v>9591</v>
          </cell>
          <cell r="F7969">
            <v>10466.76</v>
          </cell>
          <cell r="G7969">
            <v>0.34</v>
          </cell>
          <cell r="H7969">
            <v>1.194</v>
          </cell>
          <cell r="I7969">
            <v>4.5999999999999996</v>
          </cell>
          <cell r="J7969" t="str">
            <v xml:space="preserve"> </v>
          </cell>
          <cell r="K7969">
            <v>167</v>
          </cell>
          <cell r="L7969">
            <v>0.17400000000000002</v>
          </cell>
          <cell r="M7969">
            <v>-19</v>
          </cell>
          <cell r="N7969">
            <v>20</v>
          </cell>
          <cell r="O7969">
            <v>1</v>
          </cell>
          <cell r="P7969">
            <v>276.77199999999999</v>
          </cell>
          <cell r="Q7969">
            <v>0</v>
          </cell>
          <cell r="R7969">
            <v>276.77199999999999</v>
          </cell>
        </row>
        <row r="7970">
          <cell r="A7970" t="str">
            <v xml:space="preserve">ТЭЦ-КМР </v>
          </cell>
          <cell r="B7970" t="str">
            <v xml:space="preserve">Уральская 206 ДС N222 </v>
          </cell>
          <cell r="C7970" t="str">
            <v xml:space="preserve">Бюджет </v>
          </cell>
          <cell r="D7970">
            <v>2332.7600000000002</v>
          </cell>
          <cell r="E7970">
            <v>9591</v>
          </cell>
          <cell r="F7970">
            <v>10497.43</v>
          </cell>
          <cell r="G7970">
            <v>0.34</v>
          </cell>
          <cell r="H7970">
            <v>1.19</v>
          </cell>
          <cell r="I7970">
            <v>4.5999999999999996</v>
          </cell>
          <cell r="J7970" t="str">
            <v xml:space="preserve"> </v>
          </cell>
          <cell r="K7970">
            <v>167</v>
          </cell>
          <cell r="L7970">
            <v>0.17451000000000003</v>
          </cell>
          <cell r="M7970">
            <v>-19</v>
          </cell>
          <cell r="N7970">
            <v>20</v>
          </cell>
          <cell r="O7970">
            <v>1</v>
          </cell>
          <cell r="P7970">
            <v>277.584</v>
          </cell>
          <cell r="Q7970">
            <v>0</v>
          </cell>
          <cell r="R7970">
            <v>277.584</v>
          </cell>
        </row>
        <row r="7971">
          <cell r="A7971" t="str">
            <v xml:space="preserve">ТЭЦ-КМР </v>
          </cell>
          <cell r="B7971" t="str">
            <v xml:space="preserve">Сормовская 171 СОШ N20 </v>
          </cell>
          <cell r="C7971" t="str">
            <v xml:space="preserve">Бюджет </v>
          </cell>
          <cell r="D7971">
            <v>5761</v>
          </cell>
          <cell r="E7971">
            <v>22669</v>
          </cell>
          <cell r="F7971">
            <v>22668.97</v>
          </cell>
          <cell r="G7971">
            <v>0.33</v>
          </cell>
          <cell r="H7971">
            <v>1.19</v>
          </cell>
          <cell r="I7971">
            <v>4.5999999999999996</v>
          </cell>
          <cell r="J7971" t="str">
            <v xml:space="preserve"> </v>
          </cell>
          <cell r="K7971">
            <v>167</v>
          </cell>
          <cell r="L7971">
            <v>0.32825199999999999</v>
          </cell>
          <cell r="M7971">
            <v>-19</v>
          </cell>
          <cell r="N7971">
            <v>16</v>
          </cell>
          <cell r="O7971">
            <v>1</v>
          </cell>
          <cell r="P7971">
            <v>431.44799999999998</v>
          </cell>
          <cell r="Q7971">
            <v>0</v>
          </cell>
          <cell r="R7971">
            <v>431.44799999999998</v>
          </cell>
        </row>
        <row r="7972">
          <cell r="A7972" t="str">
            <v xml:space="preserve">ТЭЦ-КМР </v>
          </cell>
          <cell r="B7972" t="str">
            <v xml:space="preserve">Сормовская 169 СОШ N37 </v>
          </cell>
          <cell r="C7972" t="str">
            <v xml:space="preserve">Бюджет </v>
          </cell>
          <cell r="D7972">
            <v>4680.71</v>
          </cell>
          <cell r="E7972">
            <v>23267</v>
          </cell>
          <cell r="F7972">
            <v>21063.19</v>
          </cell>
          <cell r="G7972">
            <v>0.33</v>
          </cell>
          <cell r="H7972">
            <v>1.19</v>
          </cell>
          <cell r="I7972">
            <v>4.5999999999999996</v>
          </cell>
          <cell r="J7972" t="str">
            <v xml:space="preserve"> </v>
          </cell>
          <cell r="K7972">
            <v>167</v>
          </cell>
          <cell r="L7972">
            <v>0.30499999999999999</v>
          </cell>
          <cell r="M7972">
            <v>-19</v>
          </cell>
          <cell r="N7972">
            <v>16</v>
          </cell>
          <cell r="O7972">
            <v>1</v>
          </cell>
          <cell r="P7972">
            <v>400.88499999999999</v>
          </cell>
          <cell r="Q7972">
            <v>0</v>
          </cell>
          <cell r="R7972">
            <v>400.88499999999999</v>
          </cell>
        </row>
        <row r="7973">
          <cell r="A7973" t="str">
            <v xml:space="preserve">ТЭЦ-КМР </v>
          </cell>
          <cell r="B7973" t="str">
            <v xml:space="preserve">Сормовская 114 СОШ N73 </v>
          </cell>
          <cell r="C7973" t="str">
            <v xml:space="preserve">Бюджет </v>
          </cell>
          <cell r="D7973">
            <v>6371.2</v>
          </cell>
          <cell r="E7973">
            <v>31146</v>
          </cell>
          <cell r="F7973">
            <v>31947</v>
          </cell>
          <cell r="G7973">
            <v>0.33</v>
          </cell>
          <cell r="H7973">
            <v>1.19</v>
          </cell>
          <cell r="I7973">
            <v>4.5999999999999996</v>
          </cell>
          <cell r="J7973" t="str">
            <v xml:space="preserve"> </v>
          </cell>
          <cell r="K7973">
            <v>167</v>
          </cell>
          <cell r="L7973">
            <v>0.46260000000000001</v>
          </cell>
          <cell r="M7973">
            <v>-19</v>
          </cell>
          <cell r="N7973">
            <v>16</v>
          </cell>
          <cell r="O7973">
            <v>1</v>
          </cell>
          <cell r="P7973">
            <v>608.03</v>
          </cell>
          <cell r="Q7973">
            <v>0</v>
          </cell>
          <cell r="R7973">
            <v>608.03</v>
          </cell>
        </row>
        <row r="7974">
          <cell r="A7974" t="str">
            <v xml:space="preserve">ТЭЦ-КМР </v>
          </cell>
          <cell r="B7974" t="str">
            <v xml:space="preserve">Тюляева 33 МЭЦ </v>
          </cell>
          <cell r="C7974" t="str">
            <v xml:space="preserve">Бюджет </v>
          </cell>
          <cell r="D7974">
            <v>3368.4</v>
          </cell>
          <cell r="E7974">
            <v>0</v>
          </cell>
          <cell r="F7974">
            <v>13701.63</v>
          </cell>
          <cell r="G7974">
            <v>0.35</v>
          </cell>
          <cell r="H7974">
            <v>1.19</v>
          </cell>
          <cell r="I7974">
            <v>4.5999999999999996</v>
          </cell>
          <cell r="J7974" t="str">
            <v xml:space="preserve"> </v>
          </cell>
          <cell r="K7974">
            <v>167</v>
          </cell>
          <cell r="L7974">
            <v>0.23447599999999999</v>
          </cell>
          <cell r="M7974">
            <v>-19</v>
          </cell>
          <cell r="N7974">
            <v>20</v>
          </cell>
          <cell r="O7974">
            <v>1</v>
          </cell>
          <cell r="P7974">
            <v>372.96899999999999</v>
          </cell>
          <cell r="Q7974">
            <v>0</v>
          </cell>
          <cell r="R7974">
            <v>372.96899999999999</v>
          </cell>
        </row>
        <row r="7975">
          <cell r="A7975" t="str">
            <v xml:space="preserve">ТЭЦ-КМР </v>
          </cell>
          <cell r="B7975" t="str">
            <v xml:space="preserve">Уральская 148/1 неж.пом. </v>
          </cell>
          <cell r="C7975" t="str">
            <v xml:space="preserve">Прочие </v>
          </cell>
          <cell r="D7975">
            <v>461</v>
          </cell>
          <cell r="E7975">
            <v>0</v>
          </cell>
          <cell r="F7975">
            <v>2010.46</v>
          </cell>
          <cell r="G7975">
            <v>0.43</v>
          </cell>
          <cell r="H7975">
            <v>1.19</v>
          </cell>
          <cell r="I7975">
            <v>4.5999999999999996</v>
          </cell>
          <cell r="J7975" t="str">
            <v xml:space="preserve"> </v>
          </cell>
          <cell r="K7975">
            <v>167</v>
          </cell>
          <cell r="L7975">
            <v>3.6850000000000001E-2</v>
          </cell>
          <cell r="M7975">
            <v>-19</v>
          </cell>
          <cell r="N7975">
            <v>15</v>
          </cell>
          <cell r="O7975">
            <v>1</v>
          </cell>
          <cell r="P7975">
            <v>45.515000000000001</v>
          </cell>
          <cell r="Q7975">
            <v>0</v>
          </cell>
          <cell r="R7975">
            <v>45.515000000000001</v>
          </cell>
        </row>
        <row r="7976">
          <cell r="A7976" t="str">
            <v xml:space="preserve">ТЭЦ-КМР </v>
          </cell>
          <cell r="B7976" t="str">
            <v xml:space="preserve">Тюляева 37/1 кв.75 </v>
          </cell>
          <cell r="C7976" t="str">
            <v xml:space="preserve">Прочие </v>
          </cell>
          <cell r="D7976">
            <v>52</v>
          </cell>
          <cell r="E7976">
            <v>0</v>
          </cell>
          <cell r="F7976">
            <v>179.52</v>
          </cell>
          <cell r="G7976">
            <v>0.35</v>
          </cell>
          <cell r="H7976">
            <v>1.19</v>
          </cell>
          <cell r="I7976">
            <v>4.5999999999999996</v>
          </cell>
          <cell r="J7976" t="str">
            <v xml:space="preserve"> </v>
          </cell>
          <cell r="K7976">
            <v>167</v>
          </cell>
          <cell r="L7976">
            <v>2.931E-3</v>
          </cell>
          <cell r="M7976">
            <v>-19</v>
          </cell>
          <cell r="N7976">
            <v>18</v>
          </cell>
          <cell r="O7976">
            <v>1</v>
          </cell>
          <cell r="P7976">
            <v>4.2789999999999999</v>
          </cell>
          <cell r="Q7976">
            <v>0</v>
          </cell>
          <cell r="R7976">
            <v>4.2789999999999999</v>
          </cell>
        </row>
        <row r="7977">
          <cell r="A7977" t="str">
            <v xml:space="preserve">ТЭЦ-КМР </v>
          </cell>
          <cell r="B7977" t="str">
            <v xml:space="preserve">30 И Дивизии 3 офисы </v>
          </cell>
          <cell r="C7977" t="str">
            <v xml:space="preserve">Прочие </v>
          </cell>
          <cell r="D7977">
            <v>363.9</v>
          </cell>
          <cell r="E7977">
            <v>0</v>
          </cell>
          <cell r="F7977">
            <v>3263</v>
          </cell>
          <cell r="G7977">
            <v>0</v>
          </cell>
          <cell r="H7977">
            <v>0</v>
          </cell>
          <cell r="I7977">
            <v>4.5999999999999996</v>
          </cell>
          <cell r="J7977" t="str">
            <v xml:space="preserve"> </v>
          </cell>
          <cell r="K7977">
            <v>167</v>
          </cell>
          <cell r="L7977">
            <v>5.6810000000000006E-2</v>
          </cell>
          <cell r="M7977">
            <v>-19</v>
          </cell>
          <cell r="N7977">
            <v>18</v>
          </cell>
          <cell r="O7977">
            <v>1</v>
          </cell>
          <cell r="P7977">
            <v>82.941999999999993</v>
          </cell>
          <cell r="Q7977">
            <v>0</v>
          </cell>
          <cell r="R7977">
            <v>82.941999999999993</v>
          </cell>
        </row>
        <row r="7978">
          <cell r="A7978" t="str">
            <v xml:space="preserve">ТЭЦ-КМР </v>
          </cell>
          <cell r="B7978" t="str">
            <v xml:space="preserve">30 И Дивизии 3 ж.д. </v>
          </cell>
          <cell r="C7978" t="str">
            <v xml:space="preserve">ИТП Население </v>
          </cell>
          <cell r="D7978">
            <v>12618</v>
          </cell>
          <cell r="E7978">
            <v>0</v>
          </cell>
          <cell r="F7978">
            <v>22322</v>
          </cell>
          <cell r="G7978">
            <v>0</v>
          </cell>
          <cell r="H7978">
            <v>0</v>
          </cell>
          <cell r="I7978">
            <v>4.5999999999999996</v>
          </cell>
          <cell r="J7978" t="str">
            <v xml:space="preserve">16 </v>
          </cell>
          <cell r="K7978">
            <v>167</v>
          </cell>
          <cell r="L7978">
            <v>0.906385</v>
          </cell>
          <cell r="M7978">
            <v>-19</v>
          </cell>
          <cell r="N7978">
            <v>18</v>
          </cell>
          <cell r="O7978">
            <v>1</v>
          </cell>
          <cell r="P7978">
            <v>1323.3019999999999</v>
          </cell>
          <cell r="Q7978">
            <v>1534.539</v>
          </cell>
          <cell r="R7978">
            <v>1534.539</v>
          </cell>
        </row>
        <row r="7979">
          <cell r="A7979" t="str">
            <v xml:space="preserve">ТЭЦ-КМР </v>
          </cell>
          <cell r="B7979" t="str">
            <v xml:space="preserve">Уральская 115ж/д </v>
          </cell>
          <cell r="C7979" t="str">
            <v xml:space="preserve">Население </v>
          </cell>
          <cell r="D7979">
            <v>5777.6</v>
          </cell>
          <cell r="E7979">
            <v>27026</v>
          </cell>
          <cell r="F7979">
            <v>23888.38</v>
          </cell>
          <cell r="G7979">
            <v>0.37</v>
          </cell>
          <cell r="H7979">
            <v>1.194</v>
          </cell>
          <cell r="I7979">
            <v>4.5999999999999996</v>
          </cell>
          <cell r="J7979" t="str">
            <v xml:space="preserve">9 </v>
          </cell>
          <cell r="K7979">
            <v>167</v>
          </cell>
          <cell r="L7979">
            <v>0.41</v>
          </cell>
          <cell r="M7979">
            <v>-19</v>
          </cell>
          <cell r="N7979">
            <v>18</v>
          </cell>
          <cell r="O7979">
            <v>1</v>
          </cell>
          <cell r="P7979">
            <v>598.59100000000001</v>
          </cell>
          <cell r="Q7979">
            <v>574.89099999999996</v>
          </cell>
          <cell r="R7979">
            <v>574.89099999999996</v>
          </cell>
        </row>
        <row r="7980">
          <cell r="A7980" t="str">
            <v xml:space="preserve">ТЭЦ-КМР </v>
          </cell>
          <cell r="B7980" t="str">
            <v xml:space="preserve">Уральская 196 неж.пом </v>
          </cell>
          <cell r="C7980" t="str">
            <v xml:space="preserve">Прочие </v>
          </cell>
          <cell r="D7980">
            <v>80.400000000000006</v>
          </cell>
          <cell r="E7980">
            <v>0</v>
          </cell>
          <cell r="F7980">
            <v>361.79</v>
          </cell>
          <cell r="G7980">
            <v>0.37</v>
          </cell>
          <cell r="H7980">
            <v>1.194</v>
          </cell>
          <cell r="I7980">
            <v>4.5999999999999996</v>
          </cell>
          <cell r="J7980" t="str">
            <v xml:space="preserve"> </v>
          </cell>
          <cell r="K7980">
            <v>167</v>
          </cell>
          <cell r="L7980">
            <v>5.7060000000000001E-3</v>
          </cell>
          <cell r="M7980">
            <v>-19</v>
          </cell>
          <cell r="N7980">
            <v>15</v>
          </cell>
          <cell r="O7980">
            <v>1</v>
          </cell>
          <cell r="P7980">
            <v>7.048</v>
          </cell>
          <cell r="Q7980">
            <v>0</v>
          </cell>
          <cell r="R7980">
            <v>7.048</v>
          </cell>
        </row>
        <row r="7981">
          <cell r="A7981" t="str">
            <v xml:space="preserve">ТЭЦ-КМР </v>
          </cell>
          <cell r="B7981" t="str">
            <v xml:space="preserve">Сормовская 106 кв3 "Бьюти Лайф" </v>
          </cell>
          <cell r="C7981" t="str">
            <v xml:space="preserve">Прочие </v>
          </cell>
          <cell r="D7981">
            <v>46.87</v>
          </cell>
          <cell r="E7981">
            <v>0</v>
          </cell>
          <cell r="F7981">
            <v>210.92</v>
          </cell>
          <cell r="G7981">
            <v>0.37</v>
          </cell>
          <cell r="H7981">
            <v>1.19</v>
          </cell>
          <cell r="I7981">
            <v>4.5999999999999996</v>
          </cell>
          <cell r="J7981" t="str">
            <v xml:space="preserve"> </v>
          </cell>
          <cell r="K7981">
            <v>167</v>
          </cell>
          <cell r="L7981">
            <v>3.6200000000000004E-3</v>
          </cell>
          <cell r="M7981">
            <v>-19</v>
          </cell>
          <cell r="N7981">
            <v>18</v>
          </cell>
          <cell r="O7981">
            <v>1</v>
          </cell>
          <cell r="P7981">
            <v>5.2859999999999996</v>
          </cell>
          <cell r="Q7981">
            <v>0</v>
          </cell>
          <cell r="R7981">
            <v>5.2859999999999996</v>
          </cell>
        </row>
        <row r="7982">
          <cell r="A7982" t="str">
            <v xml:space="preserve">ТЭЦ-КМР </v>
          </cell>
          <cell r="B7982" t="str">
            <v xml:space="preserve">Сормовская 177 кв.146 кондитерская </v>
          </cell>
          <cell r="C7982" t="str">
            <v xml:space="preserve">Прочие </v>
          </cell>
          <cell r="D7982">
            <v>42.33</v>
          </cell>
          <cell r="E7982">
            <v>0</v>
          </cell>
          <cell r="F7982">
            <v>190.47</v>
          </cell>
          <cell r="G7982">
            <v>0.34</v>
          </cell>
          <cell r="H7982">
            <v>1.194</v>
          </cell>
          <cell r="I7982">
            <v>4.5999999999999996</v>
          </cell>
          <cell r="J7982" t="str">
            <v xml:space="preserve"> </v>
          </cell>
          <cell r="K7982">
            <v>167</v>
          </cell>
          <cell r="L7982">
            <v>3.0039999999999997E-3</v>
          </cell>
          <cell r="M7982">
            <v>-19</v>
          </cell>
          <cell r="N7982">
            <v>18</v>
          </cell>
          <cell r="O7982">
            <v>1</v>
          </cell>
          <cell r="P7982">
            <v>4.3860000000000001</v>
          </cell>
          <cell r="Q7982">
            <v>0</v>
          </cell>
          <cell r="R7982">
            <v>4.3860000000000001</v>
          </cell>
        </row>
        <row r="7983">
          <cell r="A7983" t="str">
            <v xml:space="preserve">ТЭЦ-КМР </v>
          </cell>
          <cell r="B7983" t="str">
            <v xml:space="preserve">Уральская 111/1 лит.4 ж.д. </v>
          </cell>
          <cell r="C7983" t="str">
            <v xml:space="preserve">ИТП Прочие </v>
          </cell>
          <cell r="D7983">
            <v>7904</v>
          </cell>
          <cell r="E7983">
            <v>0</v>
          </cell>
          <cell r="F7983">
            <v>36754</v>
          </cell>
          <cell r="G7983">
            <v>0</v>
          </cell>
          <cell r="H7983">
            <v>0</v>
          </cell>
          <cell r="I7983">
            <v>4.5999999999999996</v>
          </cell>
          <cell r="J7983" t="str">
            <v xml:space="preserve">16 </v>
          </cell>
          <cell r="K7983">
            <v>167</v>
          </cell>
          <cell r="L7983">
            <v>0.51086100000000001</v>
          </cell>
          <cell r="M7983">
            <v>-19</v>
          </cell>
          <cell r="N7983">
            <v>18</v>
          </cell>
          <cell r="O7983">
            <v>1</v>
          </cell>
          <cell r="P7983">
            <v>745.84500000000003</v>
          </cell>
          <cell r="Q7983">
            <v>0</v>
          </cell>
          <cell r="R7983">
            <v>745.84500000000003</v>
          </cell>
        </row>
        <row r="7984">
          <cell r="A7984" t="str">
            <v xml:space="preserve">ТЭЦ-КМР </v>
          </cell>
          <cell r="B7984" t="str">
            <v xml:space="preserve">Уральская 111/1 офисы </v>
          </cell>
          <cell r="C7984" t="str">
            <v xml:space="preserve">Прочие </v>
          </cell>
          <cell r="D7984">
            <v>641.78</v>
          </cell>
          <cell r="E7984">
            <v>0</v>
          </cell>
          <cell r="F7984">
            <v>2246</v>
          </cell>
          <cell r="G7984">
            <v>0</v>
          </cell>
          <cell r="H7984">
            <v>0</v>
          </cell>
          <cell r="I7984">
            <v>4.5999999999999996</v>
          </cell>
          <cell r="J7984" t="str">
            <v xml:space="preserve">16 </v>
          </cell>
          <cell r="K7984">
            <v>167</v>
          </cell>
          <cell r="L7984">
            <v>3.2758999999999996E-2</v>
          </cell>
          <cell r="M7984">
            <v>-19</v>
          </cell>
          <cell r="N7984">
            <v>18</v>
          </cell>
          <cell r="O7984">
            <v>1</v>
          </cell>
          <cell r="P7984">
            <v>47.828000000000003</v>
          </cell>
          <cell r="Q7984">
            <v>0</v>
          </cell>
          <cell r="R7984">
            <v>47.828000000000003</v>
          </cell>
        </row>
        <row r="7985">
          <cell r="A7985" t="str">
            <v xml:space="preserve">ТЭЦ-КМР </v>
          </cell>
          <cell r="B7985" t="str">
            <v xml:space="preserve">Тюляева 2/1 офисы спорт-школы </v>
          </cell>
          <cell r="C7985" t="str">
            <v xml:space="preserve">ИТП Прочие </v>
          </cell>
          <cell r="D7985">
            <v>447.55</v>
          </cell>
          <cell r="E7985">
            <v>0</v>
          </cell>
          <cell r="F7985">
            <v>2013.97</v>
          </cell>
          <cell r="G7985">
            <v>0.43</v>
          </cell>
          <cell r="H7985">
            <v>1.19</v>
          </cell>
          <cell r="I7985">
            <v>4.5999999999999996</v>
          </cell>
          <cell r="J7985" t="str">
            <v xml:space="preserve">17 </v>
          </cell>
          <cell r="K7985">
            <v>167</v>
          </cell>
          <cell r="L7985">
            <v>3.7999999999999999E-2</v>
          </cell>
          <cell r="M7985">
            <v>-19</v>
          </cell>
          <cell r="N7985">
            <v>16</v>
          </cell>
          <cell r="O7985">
            <v>1</v>
          </cell>
          <cell r="P7985">
            <v>49.945</v>
          </cell>
          <cell r="Q7985">
            <v>0</v>
          </cell>
          <cell r="R7985">
            <v>49.945</v>
          </cell>
        </row>
        <row r="7986">
          <cell r="A7986" t="str">
            <v xml:space="preserve">ТЭЦ-КМР </v>
          </cell>
          <cell r="B7986" t="str">
            <v xml:space="preserve">Тюлява 2/1 офисы 1 этажа </v>
          </cell>
          <cell r="C7986" t="str">
            <v xml:space="preserve">Прочие </v>
          </cell>
          <cell r="D7986">
            <v>737.49</v>
          </cell>
          <cell r="E7986">
            <v>0</v>
          </cell>
          <cell r="F7986">
            <v>2552.85</v>
          </cell>
          <cell r="G7986">
            <v>0.43</v>
          </cell>
          <cell r="H7986">
            <v>1.19</v>
          </cell>
          <cell r="I7986">
            <v>4.5999999999999996</v>
          </cell>
          <cell r="J7986" t="str">
            <v xml:space="preserve">17 </v>
          </cell>
          <cell r="K7986">
            <v>167</v>
          </cell>
          <cell r="L7986">
            <v>5.0920000000000007E-2</v>
          </cell>
          <cell r="M7986">
            <v>-19</v>
          </cell>
          <cell r="N7986">
            <v>18</v>
          </cell>
          <cell r="O7986">
            <v>1</v>
          </cell>
          <cell r="P7986">
            <v>74.341999999999999</v>
          </cell>
          <cell r="Q7986">
            <v>0</v>
          </cell>
          <cell r="R7986">
            <v>74.341999999999999</v>
          </cell>
        </row>
        <row r="7987">
          <cell r="A7987" t="str">
            <v xml:space="preserve">ТЭЦ-КМР </v>
          </cell>
          <cell r="B7987" t="str">
            <v xml:space="preserve">Тюляева 2/1 автостоянка </v>
          </cell>
          <cell r="C7987" t="str">
            <v xml:space="preserve">Прочие </v>
          </cell>
          <cell r="D7987">
            <v>39.1</v>
          </cell>
          <cell r="E7987">
            <v>0</v>
          </cell>
          <cell r="F7987">
            <v>143.1</v>
          </cell>
          <cell r="G7987">
            <v>0.43</v>
          </cell>
          <cell r="H7987">
            <v>1.19</v>
          </cell>
          <cell r="I7987">
            <v>4.5999999999999996</v>
          </cell>
          <cell r="J7987" t="str">
            <v xml:space="preserve">17 </v>
          </cell>
          <cell r="K7987">
            <v>167</v>
          </cell>
          <cell r="L7987">
            <v>2.7000000000000001E-3</v>
          </cell>
          <cell r="M7987">
            <v>-19</v>
          </cell>
          <cell r="N7987">
            <v>16</v>
          </cell>
          <cell r="O7987">
            <v>1</v>
          </cell>
          <cell r="P7987">
            <v>3.5489999999999999</v>
          </cell>
          <cell r="Q7987">
            <v>0</v>
          </cell>
          <cell r="R7987">
            <v>3.5489999999999999</v>
          </cell>
        </row>
        <row r="7988">
          <cell r="A7988" t="str">
            <v xml:space="preserve">ТЭЦ-КМР </v>
          </cell>
          <cell r="B7988" t="str">
            <v xml:space="preserve">Тюляева 2/1 Спорт-школа N8 </v>
          </cell>
          <cell r="C7988" t="str">
            <v xml:space="preserve">ИТП Бюджет </v>
          </cell>
          <cell r="D7988">
            <v>428.52</v>
          </cell>
          <cell r="E7988">
            <v>0</v>
          </cell>
          <cell r="F7988">
            <v>1928.36</v>
          </cell>
          <cell r="G7988">
            <v>0.39</v>
          </cell>
          <cell r="H7988">
            <v>1.19</v>
          </cell>
          <cell r="I7988">
            <v>4.5999999999999996</v>
          </cell>
          <cell r="J7988" t="str">
            <v xml:space="preserve">17 </v>
          </cell>
          <cell r="K7988">
            <v>167</v>
          </cell>
          <cell r="L7988">
            <v>3.3000000000000002E-2</v>
          </cell>
          <cell r="M7988">
            <v>-19</v>
          </cell>
          <cell r="N7988">
            <v>16</v>
          </cell>
          <cell r="O7988">
            <v>1</v>
          </cell>
          <cell r="P7988">
            <v>43.374000000000002</v>
          </cell>
          <cell r="Q7988">
            <v>0</v>
          </cell>
          <cell r="R7988">
            <v>43.374000000000002</v>
          </cell>
        </row>
        <row r="7989">
          <cell r="A7989" t="str">
            <v xml:space="preserve">ТЭЦ-КМР </v>
          </cell>
          <cell r="B7989" t="str">
            <v xml:space="preserve">Тюляева 2/1 жилой дом </v>
          </cell>
          <cell r="C7989" t="str">
            <v xml:space="preserve">ИТП Население </v>
          </cell>
          <cell r="D7989">
            <v>6914</v>
          </cell>
          <cell r="E7989">
            <v>31113</v>
          </cell>
          <cell r="F7989">
            <v>31113.16</v>
          </cell>
          <cell r="G7989">
            <v>0.37</v>
          </cell>
          <cell r="H7989">
            <v>1.19</v>
          </cell>
          <cell r="I7989">
            <v>4.5999999999999996</v>
          </cell>
          <cell r="J7989" t="str">
            <v xml:space="preserve">17 </v>
          </cell>
          <cell r="K7989">
            <v>167</v>
          </cell>
          <cell r="L7989">
            <v>0.53400000000000003</v>
          </cell>
          <cell r="M7989">
            <v>-19</v>
          </cell>
          <cell r="N7989">
            <v>18</v>
          </cell>
          <cell r="O7989">
            <v>1</v>
          </cell>
          <cell r="P7989">
            <v>779.62800000000004</v>
          </cell>
          <cell r="Q7989">
            <v>840.84699999999998</v>
          </cell>
          <cell r="R7989">
            <v>840.84699999999998</v>
          </cell>
        </row>
        <row r="7990">
          <cell r="A7990" t="str">
            <v xml:space="preserve">ТЭЦ-КМР </v>
          </cell>
          <cell r="B7990" t="str">
            <v xml:space="preserve">Сормовская 177 кв.110 неж.пом </v>
          </cell>
          <cell r="C7990" t="str">
            <v xml:space="preserve">Прочие </v>
          </cell>
          <cell r="D7990">
            <v>51.9</v>
          </cell>
          <cell r="E7990">
            <v>180</v>
          </cell>
          <cell r="F7990">
            <v>180</v>
          </cell>
          <cell r="G7990">
            <v>0</v>
          </cell>
          <cell r="H7990">
            <v>0</v>
          </cell>
          <cell r="I7990">
            <v>4.5999999999999996</v>
          </cell>
          <cell r="J7990" t="str">
            <v xml:space="preserve"> </v>
          </cell>
          <cell r="K7990">
            <v>167</v>
          </cell>
          <cell r="L7990">
            <v>2.4939999999999997E-3</v>
          </cell>
          <cell r="M7990">
            <v>-19</v>
          </cell>
          <cell r="N7990">
            <v>18</v>
          </cell>
          <cell r="O7990">
            <v>1</v>
          </cell>
          <cell r="P7990">
            <v>3.6419999999999999</v>
          </cell>
          <cell r="Q7990">
            <v>0</v>
          </cell>
          <cell r="R7990">
            <v>3.6419999999999999</v>
          </cell>
        </row>
        <row r="7991">
          <cell r="A7991" t="str">
            <v xml:space="preserve">ТЭЦ-КМР </v>
          </cell>
          <cell r="B7991" t="str">
            <v xml:space="preserve">Сормовская 177 кв.216 неж.пом </v>
          </cell>
          <cell r="C7991" t="str">
            <v xml:space="preserve">Прочие </v>
          </cell>
          <cell r="D7991">
            <v>51.9</v>
          </cell>
          <cell r="E7991">
            <v>180</v>
          </cell>
          <cell r="F7991">
            <v>180</v>
          </cell>
          <cell r="G7991">
            <v>0</v>
          </cell>
          <cell r="H7991">
            <v>0</v>
          </cell>
          <cell r="I7991">
            <v>4.5999999999999996</v>
          </cell>
          <cell r="J7991" t="str">
            <v xml:space="preserve"> </v>
          </cell>
          <cell r="K7991">
            <v>167</v>
          </cell>
          <cell r="L7991">
            <v>2.6129999999999999E-3</v>
          </cell>
          <cell r="M7991">
            <v>-19</v>
          </cell>
          <cell r="N7991">
            <v>18</v>
          </cell>
          <cell r="O7991">
            <v>1</v>
          </cell>
          <cell r="P7991">
            <v>3.8149999999999999</v>
          </cell>
          <cell r="Q7991">
            <v>0</v>
          </cell>
          <cell r="R7991">
            <v>3.8149999999999999</v>
          </cell>
        </row>
        <row r="7992">
          <cell r="A7992" t="str">
            <v xml:space="preserve">ТЭЦ-КМР </v>
          </cell>
          <cell r="B7992" t="str">
            <v xml:space="preserve">Сормовская 177 кв.218 неж.пом </v>
          </cell>
          <cell r="C7992" t="str">
            <v xml:space="preserve">Прочие </v>
          </cell>
          <cell r="D7992">
            <v>73.900000000000006</v>
          </cell>
          <cell r="E7992">
            <v>260</v>
          </cell>
          <cell r="F7992">
            <v>260</v>
          </cell>
          <cell r="G7992">
            <v>0</v>
          </cell>
          <cell r="H7992">
            <v>0</v>
          </cell>
          <cell r="I7992">
            <v>4.5999999999999996</v>
          </cell>
          <cell r="J7992" t="str">
            <v xml:space="preserve"> </v>
          </cell>
          <cell r="K7992">
            <v>167</v>
          </cell>
          <cell r="L7992">
            <v>4.8059999999999995E-3</v>
          </cell>
          <cell r="M7992">
            <v>-19</v>
          </cell>
          <cell r="N7992">
            <v>18</v>
          </cell>
          <cell r="O7992">
            <v>1</v>
          </cell>
          <cell r="P7992">
            <v>7.0170000000000003</v>
          </cell>
          <cell r="Q7992">
            <v>0</v>
          </cell>
          <cell r="R7992">
            <v>7.0170000000000003</v>
          </cell>
        </row>
        <row r="7993">
          <cell r="A7993" t="str">
            <v xml:space="preserve">ТЭЦ-КМР </v>
          </cell>
          <cell r="B7993" t="str">
            <v xml:space="preserve">Сормовская 204 А ж/д </v>
          </cell>
          <cell r="C7993" t="str">
            <v xml:space="preserve">ИТП Население </v>
          </cell>
          <cell r="D7993">
            <v>8409.5</v>
          </cell>
          <cell r="E7993">
            <v>36972</v>
          </cell>
          <cell r="F7993">
            <v>36972</v>
          </cell>
          <cell r="G7993">
            <v>0</v>
          </cell>
          <cell r="H7993">
            <v>0</v>
          </cell>
          <cell r="I7993">
            <v>4.5999999999999996</v>
          </cell>
          <cell r="J7993" t="str">
            <v xml:space="preserve">19 </v>
          </cell>
          <cell r="K7993">
            <v>167</v>
          </cell>
          <cell r="L7993">
            <v>0.34600000000000003</v>
          </cell>
          <cell r="M7993">
            <v>-19</v>
          </cell>
          <cell r="N7993">
            <v>18</v>
          </cell>
          <cell r="O7993">
            <v>1</v>
          </cell>
          <cell r="P7993">
            <v>505.15300000000002</v>
          </cell>
          <cell r="Q7993">
            <v>1022.722</v>
          </cell>
          <cell r="R7993">
            <v>1022.722</v>
          </cell>
        </row>
        <row r="7994">
          <cell r="A7994" t="str">
            <v xml:space="preserve">ТЭЦ-КМР </v>
          </cell>
          <cell r="B7994" t="str">
            <v xml:space="preserve">Сормовская 204 ж/д </v>
          </cell>
          <cell r="C7994" t="str">
            <v xml:space="preserve">ИТП Население </v>
          </cell>
          <cell r="D7994">
            <v>9396.2999999999993</v>
          </cell>
          <cell r="E7994">
            <v>0</v>
          </cell>
          <cell r="F7994">
            <v>80166</v>
          </cell>
          <cell r="G7994">
            <v>0</v>
          </cell>
          <cell r="H7994">
            <v>0</v>
          </cell>
          <cell r="I7994">
            <v>4.5999999999999996</v>
          </cell>
          <cell r="J7994" t="str">
            <v xml:space="preserve">17 </v>
          </cell>
          <cell r="K7994">
            <v>167</v>
          </cell>
          <cell r="L7994">
            <v>0.93895000000000006</v>
          </cell>
          <cell r="M7994">
            <v>-19</v>
          </cell>
          <cell r="N7994">
            <v>18</v>
          </cell>
          <cell r="O7994">
            <v>1</v>
          </cell>
          <cell r="P7994">
            <v>1370.847</v>
          </cell>
          <cell r="Q7994">
            <v>1142.7339999999999</v>
          </cell>
          <cell r="R7994">
            <v>1142.7339999999999</v>
          </cell>
        </row>
        <row r="7995">
          <cell r="A7995" t="str">
            <v xml:space="preserve">ТЭЦ-КМР </v>
          </cell>
          <cell r="B7995" t="str">
            <v xml:space="preserve">Сормовская 177 кв.147 игрушки </v>
          </cell>
          <cell r="C7995" t="str">
            <v xml:space="preserve">Прочие </v>
          </cell>
          <cell r="D7995">
            <v>81.7</v>
          </cell>
          <cell r="E7995">
            <v>264</v>
          </cell>
          <cell r="F7995">
            <v>264</v>
          </cell>
          <cell r="G7995">
            <v>0</v>
          </cell>
          <cell r="H7995">
            <v>0</v>
          </cell>
          <cell r="I7995">
            <v>4.5999999999999996</v>
          </cell>
          <cell r="J7995" t="str">
            <v xml:space="preserve"> </v>
          </cell>
          <cell r="K7995">
            <v>167</v>
          </cell>
          <cell r="L7995">
            <v>4.346E-3</v>
          </cell>
          <cell r="M7995">
            <v>-19</v>
          </cell>
          <cell r="N7995">
            <v>18</v>
          </cell>
          <cell r="O7995">
            <v>1</v>
          </cell>
          <cell r="P7995">
            <v>6.3460000000000001</v>
          </cell>
          <cell r="Q7995">
            <v>0</v>
          </cell>
          <cell r="R7995">
            <v>6.3460000000000001</v>
          </cell>
        </row>
        <row r="7996">
          <cell r="A7996" t="str">
            <v xml:space="preserve">ТЭЦ-КМР </v>
          </cell>
          <cell r="B7996" t="str">
            <v xml:space="preserve">Уральская 156 неж.пом. </v>
          </cell>
          <cell r="C7996" t="str">
            <v xml:space="preserve">Прочие </v>
          </cell>
          <cell r="D7996">
            <v>66.3</v>
          </cell>
          <cell r="E7996">
            <v>0</v>
          </cell>
          <cell r="F7996">
            <v>311.25</v>
          </cell>
          <cell r="G7996">
            <v>0.38</v>
          </cell>
          <cell r="H7996">
            <v>1.194</v>
          </cell>
          <cell r="I7996">
            <v>4.5999999999999996</v>
          </cell>
          <cell r="J7996" t="str">
            <v xml:space="preserve"> </v>
          </cell>
          <cell r="K7996">
            <v>167</v>
          </cell>
          <cell r="L7996">
            <v>5.4859999999999996E-3</v>
          </cell>
          <cell r="M7996">
            <v>-19</v>
          </cell>
          <cell r="N7996">
            <v>18</v>
          </cell>
          <cell r="O7996">
            <v>1</v>
          </cell>
          <cell r="P7996">
            <v>8.01</v>
          </cell>
          <cell r="Q7996">
            <v>0</v>
          </cell>
          <cell r="R7996">
            <v>8.01</v>
          </cell>
        </row>
        <row r="7997">
          <cell r="A7997" t="str">
            <v xml:space="preserve">ТЭЦ-КМР </v>
          </cell>
          <cell r="B7997" t="str">
            <v xml:space="preserve">Уральская 156 неж.пом. </v>
          </cell>
          <cell r="C7997" t="str">
            <v xml:space="preserve">Прочие </v>
          </cell>
          <cell r="D7997">
            <v>16.2</v>
          </cell>
          <cell r="E7997">
            <v>0</v>
          </cell>
          <cell r="F7997">
            <v>67.2</v>
          </cell>
          <cell r="G7997">
            <v>0.43</v>
          </cell>
          <cell r="H7997">
            <v>1.194</v>
          </cell>
          <cell r="I7997">
            <v>4.5999999999999996</v>
          </cell>
          <cell r="J7997" t="str">
            <v xml:space="preserve"> </v>
          </cell>
          <cell r="K7997">
            <v>167</v>
          </cell>
          <cell r="L7997">
            <v>1.34E-3</v>
          </cell>
          <cell r="M7997">
            <v>-19</v>
          </cell>
          <cell r="N7997">
            <v>18</v>
          </cell>
          <cell r="O7997">
            <v>1</v>
          </cell>
          <cell r="P7997">
            <v>1.9550000000000001</v>
          </cell>
          <cell r="Q7997">
            <v>0</v>
          </cell>
          <cell r="R7997">
            <v>1.9550000000000001</v>
          </cell>
        </row>
        <row r="7998">
          <cell r="A7998" t="str">
            <v xml:space="preserve">ТЭЦ-КМР </v>
          </cell>
          <cell r="B7998" t="str">
            <v xml:space="preserve">Уральская 198/а юв.салон"Карат" </v>
          </cell>
          <cell r="C7998" t="str">
            <v xml:space="preserve">Прочие </v>
          </cell>
          <cell r="D7998">
            <v>63.39</v>
          </cell>
          <cell r="E7998">
            <v>0</v>
          </cell>
          <cell r="F7998">
            <v>310.44</v>
          </cell>
          <cell r="G7998">
            <v>0.43</v>
          </cell>
          <cell r="H7998">
            <v>1.19</v>
          </cell>
          <cell r="I7998">
            <v>4.5999999999999996</v>
          </cell>
          <cell r="J7998" t="str">
            <v xml:space="preserve"> </v>
          </cell>
          <cell r="K7998">
            <v>167</v>
          </cell>
          <cell r="L7998">
            <v>5.6900000000000006E-3</v>
          </cell>
          <cell r="M7998">
            <v>-19</v>
          </cell>
          <cell r="N7998">
            <v>15</v>
          </cell>
          <cell r="O7998">
            <v>1</v>
          </cell>
          <cell r="P7998">
            <v>7.0270000000000001</v>
          </cell>
          <cell r="Q7998">
            <v>0</v>
          </cell>
          <cell r="R7998">
            <v>7.0270000000000001</v>
          </cell>
        </row>
        <row r="7999">
          <cell r="A7999" t="str">
            <v xml:space="preserve">ТЭЦ-КМР </v>
          </cell>
          <cell r="B7999" t="str">
            <v xml:space="preserve">Тюляева 21 лит А ст.скор.пом. </v>
          </cell>
          <cell r="C7999" t="str">
            <v xml:space="preserve">Бюджет </v>
          </cell>
          <cell r="D7999">
            <v>371</v>
          </cell>
          <cell r="E7999">
            <v>1150</v>
          </cell>
          <cell r="F7999">
            <v>1369.19</v>
          </cell>
          <cell r="G7999">
            <v>0.4</v>
          </cell>
          <cell r="H7999">
            <v>1.19</v>
          </cell>
          <cell r="I7999">
            <v>4.5999999999999996</v>
          </cell>
          <cell r="J7999" t="str">
            <v xml:space="preserve"> </v>
          </cell>
          <cell r="K7999">
            <v>167</v>
          </cell>
          <cell r="L7999">
            <v>2.5405E-2</v>
          </cell>
          <cell r="M7999">
            <v>-19</v>
          </cell>
          <cell r="N7999">
            <v>18</v>
          </cell>
          <cell r="O7999">
            <v>1</v>
          </cell>
          <cell r="P7999">
            <v>37.091999999999999</v>
          </cell>
          <cell r="Q7999">
            <v>0</v>
          </cell>
          <cell r="R7999">
            <v>37.091999999999999</v>
          </cell>
        </row>
        <row r="8000">
          <cell r="A8000" t="str">
            <v xml:space="preserve">ТЭЦ-КМР </v>
          </cell>
          <cell r="B8000" t="str">
            <v xml:space="preserve">Уральская 168 </v>
          </cell>
          <cell r="C8000" t="str">
            <v xml:space="preserve">Бюджет </v>
          </cell>
          <cell r="D8000">
            <v>185.72</v>
          </cell>
          <cell r="E8000">
            <v>0</v>
          </cell>
          <cell r="F8000">
            <v>835.74</v>
          </cell>
          <cell r="G8000">
            <v>0.43</v>
          </cell>
          <cell r="H8000">
            <v>1.19</v>
          </cell>
          <cell r="I8000">
            <v>4.5999999999999996</v>
          </cell>
          <cell r="J8000" t="str">
            <v xml:space="preserve"> </v>
          </cell>
          <cell r="K8000">
            <v>167</v>
          </cell>
          <cell r="L8000">
            <v>1.6670000000000001E-2</v>
          </cell>
          <cell r="M8000">
            <v>-19</v>
          </cell>
          <cell r="N8000">
            <v>18</v>
          </cell>
          <cell r="O8000">
            <v>1</v>
          </cell>
          <cell r="P8000">
            <v>24.338000000000001</v>
          </cell>
          <cell r="Q8000">
            <v>0</v>
          </cell>
          <cell r="R8000">
            <v>24.338000000000001</v>
          </cell>
        </row>
        <row r="8001">
          <cell r="A8001" t="str">
            <v xml:space="preserve">ТЭЦ-КМР </v>
          </cell>
          <cell r="B8001" t="str">
            <v xml:space="preserve">Фабричная 5 Адм.зд. </v>
          </cell>
          <cell r="C8001" t="str">
            <v xml:space="preserve">Бюджет </v>
          </cell>
          <cell r="D8001">
            <v>109.09</v>
          </cell>
          <cell r="E8001">
            <v>0</v>
          </cell>
          <cell r="F8001">
            <v>490.9</v>
          </cell>
          <cell r="G8001">
            <v>0.35</v>
          </cell>
          <cell r="H8001">
            <v>1.19</v>
          </cell>
          <cell r="I8001">
            <v>4.5999999999999996</v>
          </cell>
          <cell r="J8001" t="str">
            <v xml:space="preserve"> </v>
          </cell>
          <cell r="K8001">
            <v>167</v>
          </cell>
          <cell r="L8001">
            <v>7.9700000000000014E-3</v>
          </cell>
          <cell r="M8001">
            <v>-19</v>
          </cell>
          <cell r="N8001">
            <v>18</v>
          </cell>
          <cell r="O8001">
            <v>1</v>
          </cell>
          <cell r="P8001">
            <v>11.637</v>
          </cell>
          <cell r="Q8001">
            <v>0</v>
          </cell>
          <cell r="R8001">
            <v>11.637</v>
          </cell>
        </row>
        <row r="8002">
          <cell r="A8002" t="str">
            <v xml:space="preserve">ТЭЦ-КМР </v>
          </cell>
          <cell r="B8002" t="str">
            <v xml:space="preserve">Тюляева 29 Парикмахерская </v>
          </cell>
          <cell r="C8002" t="str">
            <v xml:space="preserve">Прочие </v>
          </cell>
          <cell r="D8002">
            <v>49.63</v>
          </cell>
          <cell r="E8002">
            <v>0</v>
          </cell>
          <cell r="F8002">
            <v>223.32</v>
          </cell>
          <cell r="G8002">
            <v>0.37</v>
          </cell>
          <cell r="H8002">
            <v>1.19</v>
          </cell>
          <cell r="I8002">
            <v>4.5999999999999996</v>
          </cell>
          <cell r="J8002" t="str">
            <v xml:space="preserve"> </v>
          </cell>
          <cell r="K8002">
            <v>167</v>
          </cell>
          <cell r="L8002">
            <v>4.0400000000000002E-3</v>
          </cell>
          <cell r="M8002">
            <v>-19</v>
          </cell>
          <cell r="N8002">
            <v>20</v>
          </cell>
          <cell r="O8002">
            <v>1</v>
          </cell>
          <cell r="P8002">
            <v>6.4260000000000002</v>
          </cell>
          <cell r="Q8002">
            <v>0</v>
          </cell>
          <cell r="R8002">
            <v>6.4260000000000002</v>
          </cell>
        </row>
        <row r="8003">
          <cell r="A8003" t="str">
            <v xml:space="preserve">ТЭЦ-КМР </v>
          </cell>
          <cell r="B8003" t="str">
            <v xml:space="preserve">Сормовская 106 кв.7 неж пом </v>
          </cell>
          <cell r="C8003" t="str">
            <v xml:space="preserve">Прочие </v>
          </cell>
          <cell r="D8003">
            <v>149</v>
          </cell>
          <cell r="E8003">
            <v>496</v>
          </cell>
          <cell r="F8003">
            <v>496</v>
          </cell>
          <cell r="G8003">
            <v>0</v>
          </cell>
          <cell r="H8003">
            <v>0</v>
          </cell>
          <cell r="I8003">
            <v>4.5999999999999996</v>
          </cell>
          <cell r="J8003" t="str">
            <v xml:space="preserve"> </v>
          </cell>
          <cell r="K8003">
            <v>167</v>
          </cell>
          <cell r="L8003">
            <v>9.6159999999999995E-3</v>
          </cell>
          <cell r="M8003">
            <v>-19</v>
          </cell>
          <cell r="N8003">
            <v>20</v>
          </cell>
          <cell r="O8003">
            <v>1</v>
          </cell>
          <cell r="P8003">
            <v>15.295999999999999</v>
          </cell>
          <cell r="Q8003">
            <v>0</v>
          </cell>
          <cell r="R8003">
            <v>15.295999999999999</v>
          </cell>
        </row>
        <row r="8004">
          <cell r="A8004" t="str">
            <v xml:space="preserve">ТЭЦ-КМР </v>
          </cell>
          <cell r="B8004" t="str">
            <v xml:space="preserve">Сормовская 177 магазин </v>
          </cell>
          <cell r="C8004" t="str">
            <v xml:space="preserve">Прочие </v>
          </cell>
          <cell r="D8004">
            <v>202</v>
          </cell>
          <cell r="E8004">
            <v>702</v>
          </cell>
          <cell r="F8004">
            <v>702</v>
          </cell>
          <cell r="G8004">
            <v>0</v>
          </cell>
          <cell r="H8004">
            <v>0</v>
          </cell>
          <cell r="I8004">
            <v>4.5999999999999996</v>
          </cell>
          <cell r="J8004" t="str">
            <v xml:space="preserve"> </v>
          </cell>
          <cell r="K8004">
            <v>167</v>
          </cell>
          <cell r="L8004">
            <v>1.2803999999999999E-2</v>
          </cell>
          <cell r="M8004">
            <v>-19</v>
          </cell>
          <cell r="N8004">
            <v>18</v>
          </cell>
          <cell r="O8004">
            <v>1</v>
          </cell>
          <cell r="P8004">
            <v>18.693000000000001</v>
          </cell>
          <cell r="Q8004">
            <v>0</v>
          </cell>
          <cell r="R8004">
            <v>18.693000000000001</v>
          </cell>
        </row>
        <row r="8005">
          <cell r="A8005" t="str">
            <v xml:space="preserve">ТЭЦ-КМР </v>
          </cell>
          <cell r="B8005" t="str">
            <v xml:space="preserve">Тюляева 16/1 неж.пом </v>
          </cell>
          <cell r="C8005" t="str">
            <v xml:space="preserve">Прочие </v>
          </cell>
          <cell r="D8005">
            <v>32.700000000000003</v>
          </cell>
          <cell r="E8005">
            <v>117</v>
          </cell>
          <cell r="F8005">
            <v>117</v>
          </cell>
          <cell r="G8005">
            <v>0</v>
          </cell>
          <cell r="H8005">
            <v>0</v>
          </cell>
          <cell r="I8005">
            <v>4.5999999999999996</v>
          </cell>
          <cell r="J8005" t="str">
            <v xml:space="preserve"> </v>
          </cell>
          <cell r="K8005">
            <v>167</v>
          </cell>
          <cell r="L8005">
            <v>1.784E-3</v>
          </cell>
          <cell r="M8005">
            <v>-19</v>
          </cell>
          <cell r="N8005">
            <v>18</v>
          </cell>
          <cell r="O8005">
            <v>1</v>
          </cell>
          <cell r="P8005">
            <v>2.6040000000000001</v>
          </cell>
          <cell r="Q8005">
            <v>0</v>
          </cell>
          <cell r="R8005">
            <v>2.6040000000000001</v>
          </cell>
        </row>
        <row r="8006">
          <cell r="A8006" t="str">
            <v xml:space="preserve">ТЭЦ-КМР </v>
          </cell>
          <cell r="B8006" t="str">
            <v xml:space="preserve">Тюляева 4/2 кафе </v>
          </cell>
          <cell r="C8006" t="str">
            <v xml:space="preserve">Прочие </v>
          </cell>
          <cell r="D8006">
            <v>312.8</v>
          </cell>
          <cell r="E8006">
            <v>0</v>
          </cell>
          <cell r="F8006">
            <v>1251</v>
          </cell>
          <cell r="G8006">
            <v>0</v>
          </cell>
          <cell r="H8006">
            <v>0</v>
          </cell>
          <cell r="I8006">
            <v>4.5999999999999996</v>
          </cell>
          <cell r="J8006" t="str">
            <v xml:space="preserve"> </v>
          </cell>
          <cell r="K8006">
            <v>167</v>
          </cell>
          <cell r="L8006">
            <v>9.4400000000000005E-3</v>
          </cell>
          <cell r="M8006">
            <v>-19</v>
          </cell>
          <cell r="N8006">
            <v>18</v>
          </cell>
          <cell r="O8006">
            <v>1</v>
          </cell>
          <cell r="P8006">
            <v>13.782999999999999</v>
          </cell>
          <cell r="Q8006">
            <v>0</v>
          </cell>
          <cell r="R8006">
            <v>13.782999999999999</v>
          </cell>
        </row>
        <row r="8007">
          <cell r="A8007" t="str">
            <v xml:space="preserve">ТЭЦ-КМР </v>
          </cell>
          <cell r="B8007" t="str">
            <v xml:space="preserve">Тюляева 4/2 офисы </v>
          </cell>
          <cell r="C8007" t="str">
            <v xml:space="preserve">Прочие </v>
          </cell>
          <cell r="D8007">
            <v>513.5</v>
          </cell>
          <cell r="E8007">
            <v>0</v>
          </cell>
          <cell r="F8007">
            <v>1654</v>
          </cell>
          <cell r="G8007">
            <v>0</v>
          </cell>
          <cell r="H8007">
            <v>0</v>
          </cell>
          <cell r="I8007">
            <v>4.5999999999999996</v>
          </cell>
          <cell r="J8007" t="str">
            <v xml:space="preserve"> </v>
          </cell>
          <cell r="K8007">
            <v>167</v>
          </cell>
          <cell r="L8007">
            <v>1.8860000000000002E-2</v>
          </cell>
          <cell r="M8007">
            <v>-19</v>
          </cell>
          <cell r="N8007">
            <v>18</v>
          </cell>
          <cell r="O8007">
            <v>1</v>
          </cell>
          <cell r="P8007">
            <v>27.536000000000001</v>
          </cell>
          <cell r="Q8007">
            <v>0</v>
          </cell>
          <cell r="R8007">
            <v>27.536000000000001</v>
          </cell>
        </row>
        <row r="8008">
          <cell r="A8008" t="str">
            <v xml:space="preserve">ТЭЦ-КМР </v>
          </cell>
          <cell r="B8008" t="str">
            <v xml:space="preserve">30й ИРКУТСКОЙ ДИВИЗИИ ГРП </v>
          </cell>
          <cell r="C8008" t="str">
            <v xml:space="preserve">Прочие </v>
          </cell>
          <cell r="D8008">
            <v>42.11</v>
          </cell>
          <cell r="E8008">
            <v>0</v>
          </cell>
          <cell r="F8008">
            <v>179.24</v>
          </cell>
          <cell r="G8008">
            <v>0.7</v>
          </cell>
          <cell r="H8008">
            <v>1.19</v>
          </cell>
          <cell r="I8008">
            <v>4.5999999999999996</v>
          </cell>
          <cell r="J8008" t="str">
            <v xml:space="preserve"> </v>
          </cell>
          <cell r="K8008">
            <v>167</v>
          </cell>
          <cell r="L8008">
            <v>5.8200000000000005E-3</v>
          </cell>
          <cell r="M8008">
            <v>-19</v>
          </cell>
          <cell r="N8008">
            <v>18</v>
          </cell>
          <cell r="O8008">
            <v>1</v>
          </cell>
          <cell r="P8008">
            <v>8.4960000000000004</v>
          </cell>
          <cell r="Q8008">
            <v>0</v>
          </cell>
          <cell r="R8008">
            <v>8.4960000000000004</v>
          </cell>
        </row>
        <row r="8009">
          <cell r="A8009" t="str">
            <v xml:space="preserve">ТЭЦ-КМР </v>
          </cell>
          <cell r="B8009" t="str">
            <v xml:space="preserve">Новороссийская 61 адм.зд. </v>
          </cell>
          <cell r="C8009" t="str">
            <v xml:space="preserve">Бюджет </v>
          </cell>
          <cell r="D8009">
            <v>502</v>
          </cell>
          <cell r="E8009">
            <v>0</v>
          </cell>
          <cell r="F8009">
            <v>2007.63</v>
          </cell>
          <cell r="G8009">
            <v>0</v>
          </cell>
          <cell r="H8009">
            <v>0</v>
          </cell>
          <cell r="I8009">
            <v>4.5999999999999996</v>
          </cell>
          <cell r="J8009" t="str">
            <v xml:space="preserve"> </v>
          </cell>
          <cell r="K8009">
            <v>167</v>
          </cell>
          <cell r="L8009">
            <v>4.0044999999999997E-2</v>
          </cell>
          <cell r="M8009">
            <v>-19</v>
          </cell>
          <cell r="N8009">
            <v>18</v>
          </cell>
          <cell r="O8009">
            <v>1</v>
          </cell>
          <cell r="P8009">
            <v>58.465000000000003</v>
          </cell>
          <cell r="Q8009">
            <v>0</v>
          </cell>
          <cell r="R8009">
            <v>58.465000000000003</v>
          </cell>
        </row>
        <row r="8010">
          <cell r="A8010" t="str">
            <v xml:space="preserve">ТЭЦ-КМР </v>
          </cell>
          <cell r="B8010" t="str">
            <v xml:space="preserve">Уральская 81 А </v>
          </cell>
          <cell r="C8010" t="str">
            <v xml:space="preserve">Жилзаказчик </v>
          </cell>
          <cell r="D8010">
            <v>4481.2</v>
          </cell>
          <cell r="E8010">
            <v>16561</v>
          </cell>
          <cell r="F8010">
            <v>16556</v>
          </cell>
          <cell r="G8010">
            <v>0.37</v>
          </cell>
          <cell r="H8010">
            <v>1.19</v>
          </cell>
          <cell r="I8010">
            <v>4.5999999999999996</v>
          </cell>
          <cell r="J8010" t="str">
            <v xml:space="preserve">5 </v>
          </cell>
          <cell r="K8010">
            <v>167</v>
          </cell>
          <cell r="L8010">
            <v>0.28415299999999999</v>
          </cell>
          <cell r="M8010">
            <v>-19</v>
          </cell>
          <cell r="N8010">
            <v>18</v>
          </cell>
          <cell r="O8010">
            <v>1</v>
          </cell>
          <cell r="P8010">
            <v>414.85899999999998</v>
          </cell>
          <cell r="Q8010">
            <v>445.89600000000002</v>
          </cell>
          <cell r="R8010">
            <v>445.89600000000002</v>
          </cell>
        </row>
        <row r="8011">
          <cell r="A8011" t="str">
            <v xml:space="preserve">ТЭЦ-КМР </v>
          </cell>
          <cell r="B8011" t="str">
            <v xml:space="preserve">Уральская 81б общ. </v>
          </cell>
          <cell r="C8011" t="str">
            <v xml:space="preserve">Жилзаказчик </v>
          </cell>
          <cell r="D8011">
            <v>6784.84</v>
          </cell>
          <cell r="E8011">
            <v>26767</v>
          </cell>
          <cell r="F8011">
            <v>27226.57</v>
          </cell>
          <cell r="G8011">
            <v>0.37</v>
          </cell>
          <cell r="H8011">
            <v>1.19</v>
          </cell>
          <cell r="I8011">
            <v>4.5999999999999996</v>
          </cell>
          <cell r="J8011" t="str">
            <v xml:space="preserve">9 </v>
          </cell>
          <cell r="K8011">
            <v>167</v>
          </cell>
          <cell r="L8011">
            <v>0.46144299999999999</v>
          </cell>
          <cell r="M8011">
            <v>-19</v>
          </cell>
          <cell r="N8011">
            <v>18</v>
          </cell>
          <cell r="O8011">
            <v>1</v>
          </cell>
          <cell r="P8011">
            <v>664.12099999999998</v>
          </cell>
          <cell r="Q8011">
            <v>663.66499999999996</v>
          </cell>
          <cell r="R8011">
            <v>663.66499999999996</v>
          </cell>
        </row>
        <row r="8012">
          <cell r="A8012" t="str">
            <v xml:space="preserve">ТЭЦ-КМР </v>
          </cell>
          <cell r="B8012" t="str">
            <v xml:space="preserve">Уральская 81/2 ж/д </v>
          </cell>
          <cell r="C8012" t="str">
            <v xml:space="preserve">Население </v>
          </cell>
          <cell r="D8012">
            <v>3136.9</v>
          </cell>
          <cell r="E8012">
            <v>3045</v>
          </cell>
          <cell r="F8012">
            <v>14088.05</v>
          </cell>
          <cell r="G8012">
            <v>0.37</v>
          </cell>
          <cell r="H8012">
            <v>1.19</v>
          </cell>
          <cell r="I8012">
            <v>4.5999999999999996</v>
          </cell>
          <cell r="J8012" t="str">
            <v xml:space="preserve">9 </v>
          </cell>
          <cell r="K8012">
            <v>167</v>
          </cell>
          <cell r="L8012">
            <v>0.24179499999999998</v>
          </cell>
          <cell r="M8012">
            <v>-19</v>
          </cell>
          <cell r="N8012">
            <v>18</v>
          </cell>
          <cell r="O8012">
            <v>1</v>
          </cell>
          <cell r="P8012">
            <v>353.01499999999999</v>
          </cell>
          <cell r="Q8012">
            <v>312.13099999999997</v>
          </cell>
          <cell r="R8012">
            <v>312.13099999999997</v>
          </cell>
        </row>
        <row r="8013">
          <cell r="A8013" t="str">
            <v xml:space="preserve">ТЭЦ-КМР </v>
          </cell>
          <cell r="B8013" t="str">
            <v xml:space="preserve">Уральская 81/2 торг.дом </v>
          </cell>
          <cell r="C8013" t="str">
            <v xml:space="preserve">Прочие </v>
          </cell>
          <cell r="D8013">
            <v>451.73</v>
          </cell>
          <cell r="E8013">
            <v>0</v>
          </cell>
          <cell r="F8013">
            <v>1581.05</v>
          </cell>
          <cell r="G8013">
            <v>0.38</v>
          </cell>
          <cell r="H8013">
            <v>1.19</v>
          </cell>
          <cell r="I8013">
            <v>4.5999999999999996</v>
          </cell>
          <cell r="J8013" t="str">
            <v xml:space="preserve"> </v>
          </cell>
          <cell r="K8013">
            <v>167</v>
          </cell>
          <cell r="L8013">
            <v>2.5610000000000001E-2</v>
          </cell>
          <cell r="M8013">
            <v>-19</v>
          </cell>
          <cell r="N8013">
            <v>15</v>
          </cell>
          <cell r="O8013">
            <v>1</v>
          </cell>
          <cell r="P8013">
            <v>31.631</v>
          </cell>
          <cell r="Q8013">
            <v>0</v>
          </cell>
          <cell r="R8013">
            <v>31.631</v>
          </cell>
        </row>
        <row r="8014">
          <cell r="A8014" t="str">
            <v xml:space="preserve">ТЭЦ-КМР </v>
          </cell>
          <cell r="B8014" t="str">
            <v xml:space="preserve">Уральская 104 </v>
          </cell>
          <cell r="C8014" t="str">
            <v xml:space="preserve">Прочие </v>
          </cell>
          <cell r="D8014">
            <v>38000</v>
          </cell>
          <cell r="E8014">
            <v>246000</v>
          </cell>
          <cell r="F8014">
            <v>246000</v>
          </cell>
          <cell r="G8014">
            <v>0.32</v>
          </cell>
          <cell r="H8014">
            <v>1.19</v>
          </cell>
          <cell r="L8014">
            <v>0.05</v>
          </cell>
          <cell r="M8014">
            <v>-19</v>
          </cell>
          <cell r="N8014">
            <v>18</v>
          </cell>
          <cell r="O8014">
            <v>1</v>
          </cell>
        </row>
        <row r="8015">
          <cell r="A8015" t="str">
            <v xml:space="preserve">Итого по котельной </v>
          </cell>
          <cell r="B8015" t="str">
            <v xml:space="preserve">покупное ------------------------------- </v>
          </cell>
          <cell r="C8015" t="str">
            <v xml:space="preserve">По всем группам </v>
          </cell>
          <cell r="D8015">
            <v>1582696.6600000004</v>
          </cell>
          <cell r="E8015">
            <v>5893212</v>
          </cell>
          <cell r="F8015">
            <v>6749812.4299999997</v>
          </cell>
          <cell r="L8015">
            <v>103.87531099999998</v>
          </cell>
          <cell r="P8015">
            <v>151212.53399999999</v>
          </cell>
          <cell r="Q8015">
            <v>134642.13400000005</v>
          </cell>
          <cell r="R8015">
            <v>160244.29700000005</v>
          </cell>
        </row>
        <row r="8016">
          <cell r="A8016" t="str">
            <v xml:space="preserve"> </v>
          </cell>
          <cell r="B8016" t="str">
            <v xml:space="preserve"> </v>
          </cell>
          <cell r="C8016" t="str">
            <v xml:space="preserve">Бюджет </v>
          </cell>
          <cell r="D8016">
            <v>122298.68999999996</v>
          </cell>
          <cell r="E8016">
            <v>293536</v>
          </cell>
          <cell r="F8016">
            <v>550012.46999999986</v>
          </cell>
          <cell r="L8016">
            <v>8.8411580000000001</v>
          </cell>
          <cell r="P8016">
            <v>12957.213000000007</v>
          </cell>
          <cell r="Q8016">
            <v>0</v>
          </cell>
          <cell r="R8016">
            <v>12957.213000000007</v>
          </cell>
        </row>
        <row r="8017">
          <cell r="A8017" t="str">
            <v xml:space="preserve"> </v>
          </cell>
          <cell r="B8017" t="str">
            <v xml:space="preserve"> </v>
          </cell>
          <cell r="C8017" t="str">
            <v xml:space="preserve">"Население" в т.ч. "Жилзаказчик" </v>
          </cell>
          <cell r="D8017">
            <v>1072292.3400000003</v>
          </cell>
          <cell r="E8017">
            <v>4375357</v>
          </cell>
          <cell r="F8017">
            <v>4438204.91</v>
          </cell>
          <cell r="L8017">
            <v>73.187627999999975</v>
          </cell>
          <cell r="P8017">
            <v>106852.34599999999</v>
          </cell>
          <cell r="Q8017">
            <v>108507.21700000002</v>
          </cell>
          <cell r="R8017">
            <v>108507.21700000002</v>
          </cell>
        </row>
        <row r="8018">
          <cell r="A8018" t="str">
            <v xml:space="preserve"> </v>
          </cell>
          <cell r="B8018" t="str">
            <v xml:space="preserve"> </v>
          </cell>
          <cell r="C8018" t="str">
            <v xml:space="preserve">Жилзаказчик </v>
          </cell>
          <cell r="D8018">
            <v>744117.83000000019</v>
          </cell>
          <cell r="E8018">
            <v>2964735</v>
          </cell>
          <cell r="F8018">
            <v>3047902.52</v>
          </cell>
          <cell r="L8018">
            <v>50.100139999999982</v>
          </cell>
          <cell r="P8018">
            <v>73145.120999999999</v>
          </cell>
          <cell r="Q8018">
            <v>74660.181000000011</v>
          </cell>
          <cell r="R8018">
            <v>74660.181000000011</v>
          </cell>
        </row>
        <row r="8019">
          <cell r="A8019" t="str">
            <v xml:space="preserve"> </v>
          </cell>
          <cell r="B8019" t="str">
            <v xml:space="preserve"> </v>
          </cell>
          <cell r="C8019" t="str">
            <v xml:space="preserve">Прочие </v>
          </cell>
          <cell r="D8019">
            <v>114004.99000000006</v>
          </cell>
          <cell r="E8019">
            <v>324051</v>
          </cell>
          <cell r="F8019">
            <v>584369.99</v>
          </cell>
          <cell r="L8019">
            <v>5.6940109999999997</v>
          </cell>
          <cell r="P8019">
            <v>7821.7400000000052</v>
          </cell>
          <cell r="Q8019">
            <v>0</v>
          </cell>
          <cell r="R8019">
            <v>7821.7400000000052</v>
          </cell>
        </row>
        <row r="8020">
          <cell r="A8020" t="str">
            <v xml:space="preserve"> </v>
          </cell>
          <cell r="B8020" t="str">
            <v xml:space="preserve"> </v>
          </cell>
          <cell r="C8020" t="str">
            <v xml:space="preserve">ИТП Бюджет </v>
          </cell>
          <cell r="D8020">
            <v>4021.47</v>
          </cell>
          <cell r="E8020">
            <v>17809</v>
          </cell>
          <cell r="F8020">
            <v>24392.959999999999</v>
          </cell>
          <cell r="L8020">
            <v>0.43833600000000006</v>
          </cell>
          <cell r="P8020">
            <v>644.41300000000001</v>
          </cell>
          <cell r="Q8020">
            <v>0</v>
          </cell>
          <cell r="R8020">
            <v>644.41300000000001</v>
          </cell>
        </row>
        <row r="8021">
          <cell r="A8021" t="str">
            <v xml:space="preserve"> </v>
          </cell>
          <cell r="B8021" t="str">
            <v xml:space="preserve"> </v>
          </cell>
          <cell r="C8021" t="str">
            <v xml:space="preserve">ИТП Население-Жилзаказчик </v>
          </cell>
          <cell r="D8021">
            <v>8998.7000000000007</v>
          </cell>
          <cell r="E8021">
            <v>48529</v>
          </cell>
          <cell r="F8021">
            <v>41909.29</v>
          </cell>
          <cell r="L8021">
            <v>0.7192289999999999</v>
          </cell>
          <cell r="P8021">
            <v>1050.059</v>
          </cell>
          <cell r="Q8021">
            <v>989.04500000000007</v>
          </cell>
          <cell r="R8021">
            <v>989.04500000000007</v>
          </cell>
        </row>
        <row r="8022">
          <cell r="A8022" t="str">
            <v xml:space="preserve"> </v>
          </cell>
          <cell r="B8022" t="str">
            <v xml:space="preserve"> </v>
          </cell>
          <cell r="C8022" t="str">
            <v xml:space="preserve">ИТП Население </v>
          </cell>
          <cell r="D8022">
            <v>213562</v>
          </cell>
          <cell r="E8022">
            <v>831735</v>
          </cell>
          <cell r="F8022">
            <v>923460.07</v>
          </cell>
          <cell r="L8022">
            <v>12.128923000000002</v>
          </cell>
          <cell r="P8022">
            <v>17707.965999999997</v>
          </cell>
          <cell r="Q8022">
            <v>25145.872000000003</v>
          </cell>
          <cell r="R8022">
            <v>25145.872000000003</v>
          </cell>
        </row>
        <row r="8023">
          <cell r="A8023" t="str">
            <v xml:space="preserve"> </v>
          </cell>
          <cell r="B8023" t="str">
            <v xml:space="preserve"> </v>
          </cell>
          <cell r="C8023" t="str">
            <v xml:space="preserve">ИТП Прочие </v>
          </cell>
          <cell r="D8023">
            <v>47518.47</v>
          </cell>
          <cell r="E8023">
            <v>2195</v>
          </cell>
          <cell r="F8023">
            <v>187462.74</v>
          </cell>
          <cell r="L8023">
            <v>2.8660260000000002</v>
          </cell>
          <cell r="P8023">
            <v>4178.7969999999996</v>
          </cell>
          <cell r="Q8023">
            <v>0</v>
          </cell>
          <cell r="R8023">
            <v>4178.7969999999996</v>
          </cell>
        </row>
        <row r="8024">
          <cell r="A8024" t="str">
            <v>Тепловые потери в наружных сетях потребителей</v>
          </cell>
        </row>
        <row r="8025">
          <cell r="A8025" t="str">
            <v xml:space="preserve">ТЭЦ-КРЭС-Ц.Г </v>
          </cell>
          <cell r="B8025" t="str">
            <v xml:space="preserve">Комсомольская 55 кв.42 неж.пом. </v>
          </cell>
          <cell r="C8025" t="str">
            <v xml:space="preserve">Прочие </v>
          </cell>
          <cell r="D8025">
            <v>28.7</v>
          </cell>
          <cell r="E8025">
            <v>0</v>
          </cell>
          <cell r="F8025">
            <v>95.67</v>
          </cell>
          <cell r="G8025">
            <v>0</v>
          </cell>
          <cell r="H8025">
            <v>0</v>
          </cell>
          <cell r="I8025">
            <v>4.5999999999999996</v>
          </cell>
          <cell r="J8025" t="str">
            <v xml:space="preserve"> </v>
          </cell>
          <cell r="K8025">
            <v>167</v>
          </cell>
          <cell r="L8025">
            <v>1.488E-3</v>
          </cell>
          <cell r="M8025">
            <v>-19</v>
          </cell>
          <cell r="N8025">
            <v>18</v>
          </cell>
          <cell r="O8025">
            <v>1</v>
          </cell>
          <cell r="P8025">
            <v>2.173</v>
          </cell>
          <cell r="Q8025">
            <v>0</v>
          </cell>
          <cell r="R8025">
            <v>2.173</v>
          </cell>
        </row>
        <row r="8026">
          <cell r="A8026" t="str">
            <v xml:space="preserve">ТЭЦ-КРЭС-Ц.Г </v>
          </cell>
          <cell r="B8026" t="str">
            <v xml:space="preserve">Красноармейская 33 </v>
          </cell>
          <cell r="C8026" t="str">
            <v xml:space="preserve">Прочие </v>
          </cell>
          <cell r="D8026">
            <v>232</v>
          </cell>
          <cell r="E8026">
            <v>998</v>
          </cell>
          <cell r="F8026">
            <v>998</v>
          </cell>
          <cell r="G8026">
            <v>0</v>
          </cell>
          <cell r="H8026">
            <v>0</v>
          </cell>
          <cell r="I8026">
            <v>4.5999999999999996</v>
          </cell>
          <cell r="J8026" t="str">
            <v xml:space="preserve">1 </v>
          </cell>
          <cell r="K8026">
            <v>167</v>
          </cell>
          <cell r="L8026">
            <v>3.3812999999999996E-2</v>
          </cell>
          <cell r="M8026">
            <v>-19</v>
          </cell>
          <cell r="N8026">
            <v>18</v>
          </cell>
          <cell r="O8026">
            <v>1</v>
          </cell>
          <cell r="P8026">
            <v>49.366999999999997</v>
          </cell>
          <cell r="Q8026">
            <v>0</v>
          </cell>
          <cell r="R8026">
            <v>49.366999999999997</v>
          </cell>
        </row>
        <row r="8027">
          <cell r="A8027" t="str">
            <v xml:space="preserve">ТЭЦ-КРЭС-Ц.Г </v>
          </cell>
          <cell r="B8027" t="str">
            <v xml:space="preserve">Красная26 библ.им.бр.Игнатовых </v>
          </cell>
          <cell r="C8027" t="str">
            <v xml:space="preserve">Бюджет </v>
          </cell>
          <cell r="D8027">
            <v>1090.81</v>
          </cell>
          <cell r="E8027">
            <v>5280</v>
          </cell>
          <cell r="F8027">
            <v>4908.66</v>
          </cell>
          <cell r="G8027">
            <v>0.43</v>
          </cell>
          <cell r="H8027">
            <v>1.19</v>
          </cell>
          <cell r="I8027">
            <v>4.5999999999999996</v>
          </cell>
          <cell r="J8027" t="str">
            <v xml:space="preserve"> </v>
          </cell>
          <cell r="K8027">
            <v>167</v>
          </cell>
          <cell r="L8027">
            <v>9.7910000000000011E-2</v>
          </cell>
          <cell r="M8027">
            <v>-19</v>
          </cell>
          <cell r="N8027">
            <v>18</v>
          </cell>
          <cell r="O8027">
            <v>1</v>
          </cell>
          <cell r="P8027">
            <v>142.947</v>
          </cell>
          <cell r="Q8027">
            <v>0</v>
          </cell>
          <cell r="R8027">
            <v>142.947</v>
          </cell>
        </row>
        <row r="8028">
          <cell r="A8028" t="str">
            <v xml:space="preserve">ТЭЦ-КРЭС-Ц.Г </v>
          </cell>
          <cell r="B8028" t="str">
            <v xml:space="preserve">Ленина 60 Дом дружбы </v>
          </cell>
          <cell r="C8028" t="str">
            <v xml:space="preserve">Прочие </v>
          </cell>
          <cell r="D8028">
            <v>727.51</v>
          </cell>
          <cell r="E8028">
            <v>0</v>
          </cell>
          <cell r="F8028">
            <v>3273.78</v>
          </cell>
          <cell r="G8028">
            <v>0.43</v>
          </cell>
          <cell r="H8028">
            <v>1.19</v>
          </cell>
          <cell r="I8028">
            <v>4.5999999999999996</v>
          </cell>
          <cell r="J8028" t="str">
            <v xml:space="preserve"> </v>
          </cell>
          <cell r="K8028">
            <v>167</v>
          </cell>
          <cell r="L8028">
            <v>6.5299999999999997E-2</v>
          </cell>
          <cell r="M8028">
            <v>-19</v>
          </cell>
          <cell r="N8028">
            <v>18</v>
          </cell>
          <cell r="O8028">
            <v>1</v>
          </cell>
          <cell r="P8028">
            <v>95.337000000000003</v>
          </cell>
          <cell r="Q8028">
            <v>0</v>
          </cell>
          <cell r="R8028">
            <v>95.337000000000003</v>
          </cell>
        </row>
        <row r="8029">
          <cell r="A8029" t="str">
            <v xml:space="preserve">ТЭЦ-КРЭС-Ц.Г </v>
          </cell>
          <cell r="B8029" t="str">
            <v xml:space="preserve">Гимназическая 67 Историческ. музей </v>
          </cell>
          <cell r="C8029" t="str">
            <v xml:space="preserve">Бюджет </v>
          </cell>
          <cell r="D8029">
            <v>354.06</v>
          </cell>
          <cell r="E8029">
            <v>6010</v>
          </cell>
          <cell r="F8029">
            <v>1593.27</v>
          </cell>
          <cell r="G8029">
            <v>0.43</v>
          </cell>
          <cell r="H8029">
            <v>1.19</v>
          </cell>
          <cell r="I8029">
            <v>4.5999999999999996</v>
          </cell>
          <cell r="J8029" t="str">
            <v xml:space="preserve"> </v>
          </cell>
          <cell r="K8029">
            <v>167</v>
          </cell>
          <cell r="L8029">
            <v>3.1780000000000003E-2</v>
          </cell>
          <cell r="M8029">
            <v>-19</v>
          </cell>
          <cell r="N8029">
            <v>18</v>
          </cell>
          <cell r="O8029">
            <v>1</v>
          </cell>
          <cell r="P8029">
            <v>46.398000000000003</v>
          </cell>
          <cell r="Q8029">
            <v>0</v>
          </cell>
          <cell r="R8029">
            <v>46.398000000000003</v>
          </cell>
        </row>
        <row r="8030">
          <cell r="A8030" t="str">
            <v xml:space="preserve">ТЭЦ-КРЭС-Ц.Г </v>
          </cell>
          <cell r="B8030" t="str">
            <v xml:space="preserve">Красноармейская 39 </v>
          </cell>
          <cell r="C8030" t="str">
            <v xml:space="preserve">Бюджет </v>
          </cell>
          <cell r="D8030">
            <v>1740.64</v>
          </cell>
          <cell r="E8030">
            <v>0</v>
          </cell>
          <cell r="F8030">
            <v>7832.86</v>
          </cell>
          <cell r="G8030">
            <v>0.38</v>
          </cell>
          <cell r="H8030">
            <v>1.19</v>
          </cell>
          <cell r="I8030">
            <v>4.5999999999999996</v>
          </cell>
          <cell r="J8030" t="str">
            <v xml:space="preserve"> </v>
          </cell>
          <cell r="K8030">
            <v>167</v>
          </cell>
          <cell r="L8030">
            <v>0.13807</v>
          </cell>
          <cell r="M8030">
            <v>-19</v>
          </cell>
          <cell r="N8030">
            <v>18</v>
          </cell>
          <cell r="O8030">
            <v>1</v>
          </cell>
          <cell r="P8030">
            <v>201.578</v>
          </cell>
          <cell r="Q8030">
            <v>0</v>
          </cell>
          <cell r="R8030">
            <v>201.578</v>
          </cell>
        </row>
        <row r="8031">
          <cell r="A8031" t="str">
            <v xml:space="preserve">ТЭЦ-КРЭС-Ц.Г </v>
          </cell>
          <cell r="B8031" t="str">
            <v xml:space="preserve">Постовая 39/1 лит.музей </v>
          </cell>
          <cell r="C8031" t="str">
            <v xml:space="preserve">Бюджет </v>
          </cell>
          <cell r="D8031">
            <v>240.2</v>
          </cell>
          <cell r="E8031">
            <v>0</v>
          </cell>
          <cell r="F8031">
            <v>1080.9000000000001</v>
          </cell>
          <cell r="G8031">
            <v>0.43</v>
          </cell>
          <cell r="H8031">
            <v>1.19</v>
          </cell>
          <cell r="I8031">
            <v>4.5999999999999996</v>
          </cell>
          <cell r="J8031" t="str">
            <v xml:space="preserve"> </v>
          </cell>
          <cell r="K8031">
            <v>167</v>
          </cell>
          <cell r="L8031">
            <v>2.1560000000000003E-2</v>
          </cell>
          <cell r="M8031">
            <v>-19</v>
          </cell>
          <cell r="N8031">
            <v>18</v>
          </cell>
          <cell r="O8031">
            <v>1</v>
          </cell>
          <cell r="P8031">
            <v>31.477</v>
          </cell>
          <cell r="Q8031">
            <v>0</v>
          </cell>
          <cell r="R8031">
            <v>31.477</v>
          </cell>
        </row>
        <row r="8032">
          <cell r="A8032" t="str">
            <v xml:space="preserve">ТЭЦ-КРЭС-Ц.Г </v>
          </cell>
          <cell r="B8032" t="str">
            <v xml:space="preserve">Карасунская 81 маг-н </v>
          </cell>
          <cell r="C8032" t="str">
            <v xml:space="preserve">Прочие </v>
          </cell>
          <cell r="D8032">
            <v>166.83</v>
          </cell>
          <cell r="E8032">
            <v>0</v>
          </cell>
          <cell r="F8032">
            <v>567.98</v>
          </cell>
          <cell r="G8032">
            <v>0.38</v>
          </cell>
          <cell r="H8032">
            <v>1.19</v>
          </cell>
          <cell r="I8032">
            <v>4.5999999999999996</v>
          </cell>
          <cell r="J8032" t="str">
            <v xml:space="preserve"> </v>
          </cell>
          <cell r="K8032">
            <v>167</v>
          </cell>
          <cell r="L8032">
            <v>9.1999999999999998E-3</v>
          </cell>
          <cell r="M8032">
            <v>-19</v>
          </cell>
          <cell r="N8032">
            <v>15</v>
          </cell>
          <cell r="O8032">
            <v>1</v>
          </cell>
          <cell r="P8032">
            <v>11.363</v>
          </cell>
          <cell r="Q8032">
            <v>0</v>
          </cell>
          <cell r="R8032">
            <v>11.363</v>
          </cell>
        </row>
        <row r="8033">
          <cell r="A8033" t="str">
            <v xml:space="preserve">ТЭЦ-КРЭС-Ц.Г </v>
          </cell>
          <cell r="B8033" t="str">
            <v xml:space="preserve">Красная 10 </v>
          </cell>
          <cell r="C8033" t="str">
            <v xml:space="preserve">ИТП Бюджет </v>
          </cell>
          <cell r="D8033">
            <v>35244.6</v>
          </cell>
          <cell r="E8033">
            <v>155383</v>
          </cell>
          <cell r="F8033">
            <v>155383</v>
          </cell>
          <cell r="G8033">
            <v>0</v>
          </cell>
          <cell r="H8033">
            <v>0</v>
          </cell>
          <cell r="I8033">
            <v>4.5999999999999996</v>
          </cell>
          <cell r="J8033" t="str">
            <v xml:space="preserve"> </v>
          </cell>
          <cell r="K8033">
            <v>167</v>
          </cell>
          <cell r="L8033">
            <v>1.9220999999999999</v>
          </cell>
          <cell r="M8033">
            <v>-19</v>
          </cell>
          <cell r="N8033">
            <v>18</v>
          </cell>
          <cell r="O8033">
            <v>1</v>
          </cell>
          <cell r="P8033">
            <v>2806.2249999999999</v>
          </cell>
          <cell r="Q8033">
            <v>0</v>
          </cell>
          <cell r="R8033">
            <v>2806.2249999999999</v>
          </cell>
        </row>
        <row r="8034">
          <cell r="A8034" t="str">
            <v xml:space="preserve">ТЭЦ-КРЭС-Ц.Г </v>
          </cell>
          <cell r="B8034" t="str">
            <v xml:space="preserve">Коммунаров 59 Адм.зд. </v>
          </cell>
          <cell r="C8034" t="str">
            <v xml:space="preserve">Прочие </v>
          </cell>
          <cell r="D8034">
            <v>1370.93</v>
          </cell>
          <cell r="E8034">
            <v>0</v>
          </cell>
          <cell r="F8034">
            <v>4798.2700000000004</v>
          </cell>
          <cell r="G8034">
            <v>0.43</v>
          </cell>
          <cell r="H8034">
            <v>1.19</v>
          </cell>
          <cell r="I8034">
            <v>4.5999999999999996</v>
          </cell>
          <cell r="J8034" t="str">
            <v xml:space="preserve"> </v>
          </cell>
          <cell r="K8034">
            <v>167</v>
          </cell>
          <cell r="L8034">
            <v>9.5708000000000001E-2</v>
          </cell>
          <cell r="M8034">
            <v>-19</v>
          </cell>
          <cell r="N8034">
            <v>18</v>
          </cell>
          <cell r="O8034">
            <v>1</v>
          </cell>
          <cell r="P8034">
            <v>139.73099999999999</v>
          </cell>
          <cell r="Q8034">
            <v>0</v>
          </cell>
          <cell r="R8034">
            <v>139.73099999999999</v>
          </cell>
        </row>
        <row r="8035">
          <cell r="A8035" t="str">
            <v xml:space="preserve">ТЭЦ-КРЭС-Ц.Г </v>
          </cell>
          <cell r="B8035" t="str">
            <v xml:space="preserve">Гимназическая/Красная,65/58 </v>
          </cell>
          <cell r="C8035" t="str">
            <v xml:space="preserve">Прочие </v>
          </cell>
          <cell r="D8035">
            <v>4052.82</v>
          </cell>
          <cell r="F8035">
            <v>14995.45</v>
          </cell>
          <cell r="G8035">
            <v>0.43</v>
          </cell>
          <cell r="H8035">
            <v>1.19</v>
          </cell>
          <cell r="I8035">
            <v>4.5999999999999996</v>
          </cell>
          <cell r="J8035" t="str">
            <v xml:space="preserve"> </v>
          </cell>
          <cell r="K8035">
            <v>167</v>
          </cell>
          <cell r="L8035">
            <v>0.28293699999999999</v>
          </cell>
          <cell r="M8035">
            <v>-19</v>
          </cell>
          <cell r="N8035">
            <v>16</v>
          </cell>
          <cell r="O8035">
            <v>1</v>
          </cell>
          <cell r="P8035">
            <v>371.88499999999999</v>
          </cell>
          <cell r="Q8035">
            <v>0</v>
          </cell>
          <cell r="R8035">
            <v>371.88499999999999</v>
          </cell>
        </row>
        <row r="8036">
          <cell r="A8036" t="str">
            <v xml:space="preserve">ТЭЦ-КРЭС-Ц.Г </v>
          </cell>
          <cell r="B8036" t="str">
            <v xml:space="preserve">Пушкина 19 </v>
          </cell>
          <cell r="C8036" t="str">
            <v xml:space="preserve">Бюджет </v>
          </cell>
          <cell r="D8036">
            <v>215.02</v>
          </cell>
          <cell r="E8036">
            <v>600</v>
          </cell>
          <cell r="F8036">
            <v>967.59</v>
          </cell>
          <cell r="G8036">
            <v>0.43</v>
          </cell>
          <cell r="H8036">
            <v>1.194</v>
          </cell>
          <cell r="I8036">
            <v>4.5999999999999996</v>
          </cell>
          <cell r="J8036" t="str">
            <v xml:space="preserve"> </v>
          </cell>
          <cell r="K8036">
            <v>167</v>
          </cell>
          <cell r="L8036">
            <v>1.9300000000000001E-2</v>
          </cell>
          <cell r="M8036">
            <v>-19</v>
          </cell>
          <cell r="N8036">
            <v>18</v>
          </cell>
          <cell r="O8036">
            <v>1</v>
          </cell>
          <cell r="P8036">
            <v>28.175999999999998</v>
          </cell>
          <cell r="Q8036">
            <v>0</v>
          </cell>
          <cell r="R8036">
            <v>28.175999999999998</v>
          </cell>
        </row>
        <row r="8037">
          <cell r="A8037" t="str">
            <v xml:space="preserve">ТЭЦ-КРЭС-Ц.Г </v>
          </cell>
          <cell r="B8037" t="str">
            <v xml:space="preserve">Пушкина 19 Муз.уч.литА.А1.Б </v>
          </cell>
          <cell r="C8037" t="str">
            <v xml:space="preserve">Бюджет </v>
          </cell>
          <cell r="D8037">
            <v>2075.09</v>
          </cell>
          <cell r="E8037">
            <v>0</v>
          </cell>
          <cell r="F8037">
            <v>9337.91</v>
          </cell>
          <cell r="G8037">
            <v>0.35</v>
          </cell>
          <cell r="H8037">
            <v>1.19</v>
          </cell>
          <cell r="I8037">
            <v>4.5999999999999996</v>
          </cell>
          <cell r="J8037" t="str">
            <v xml:space="preserve"> </v>
          </cell>
          <cell r="K8037">
            <v>167</v>
          </cell>
          <cell r="L8037">
            <v>0.14341000000000001</v>
          </cell>
          <cell r="M8037">
            <v>-19</v>
          </cell>
          <cell r="N8037">
            <v>16</v>
          </cell>
          <cell r="O8037">
            <v>1</v>
          </cell>
          <cell r="P8037">
            <v>188.494</v>
          </cell>
          <cell r="Q8037">
            <v>0</v>
          </cell>
          <cell r="R8037">
            <v>188.494</v>
          </cell>
        </row>
        <row r="8038">
          <cell r="A8038" t="str">
            <v xml:space="preserve">ТЭЦ-КРЭС-Ц.Г </v>
          </cell>
          <cell r="B8038" t="str">
            <v xml:space="preserve">Пушкина 19 муз.уч.литВ.Г. </v>
          </cell>
          <cell r="C8038" t="str">
            <v xml:space="preserve">Бюджет </v>
          </cell>
          <cell r="D8038">
            <v>297.16000000000003</v>
          </cell>
          <cell r="E8038">
            <v>0</v>
          </cell>
          <cell r="F8038">
            <v>1337.2</v>
          </cell>
          <cell r="G8038">
            <v>0.35</v>
          </cell>
          <cell r="H8038">
            <v>1.19</v>
          </cell>
          <cell r="I8038">
            <v>4.5999999999999996</v>
          </cell>
          <cell r="J8038" t="str">
            <v xml:space="preserve"> </v>
          </cell>
          <cell r="K8038">
            <v>167</v>
          </cell>
          <cell r="L8038">
            <v>2.171E-2</v>
          </cell>
          <cell r="M8038">
            <v>-19</v>
          </cell>
          <cell r="N8038">
            <v>18</v>
          </cell>
          <cell r="O8038">
            <v>1</v>
          </cell>
          <cell r="P8038">
            <v>31.696000000000002</v>
          </cell>
          <cell r="Q8038">
            <v>0</v>
          </cell>
          <cell r="R8038">
            <v>31.696000000000002</v>
          </cell>
        </row>
        <row r="8039">
          <cell r="A8039" t="str">
            <v xml:space="preserve">ТЭЦ-КРЭС-Ц.Г </v>
          </cell>
          <cell r="B8039" t="str">
            <v xml:space="preserve">Октябрьская 25А Муз.уч. </v>
          </cell>
          <cell r="C8039" t="str">
            <v xml:space="preserve">ИТП Бюджет </v>
          </cell>
          <cell r="D8039">
            <v>2949.3</v>
          </cell>
          <cell r="E8039">
            <v>0</v>
          </cell>
          <cell r="F8039">
            <v>12725.62</v>
          </cell>
          <cell r="G8039">
            <v>0.33</v>
          </cell>
          <cell r="H8039">
            <v>1.19</v>
          </cell>
          <cell r="I8039">
            <v>4.5999999999999996</v>
          </cell>
          <cell r="J8039" t="str">
            <v xml:space="preserve"> </v>
          </cell>
          <cell r="K8039">
            <v>167</v>
          </cell>
          <cell r="L8039">
            <v>0.18427000000000002</v>
          </cell>
          <cell r="M8039">
            <v>-19</v>
          </cell>
          <cell r="N8039">
            <v>16</v>
          </cell>
          <cell r="O8039">
            <v>1</v>
          </cell>
          <cell r="P8039">
            <v>242.202</v>
          </cell>
          <cell r="Q8039">
            <v>0</v>
          </cell>
          <cell r="R8039">
            <v>242.202</v>
          </cell>
        </row>
        <row r="8040">
          <cell r="A8040" t="str">
            <v xml:space="preserve">ТЭЦ-КРЭС-Ц.Г </v>
          </cell>
          <cell r="B8040" t="str">
            <v xml:space="preserve">Мира 52 зд.школы </v>
          </cell>
          <cell r="C8040" t="str">
            <v xml:space="preserve">Бюджет </v>
          </cell>
          <cell r="D8040">
            <v>2052.15</v>
          </cell>
          <cell r="E8040">
            <v>11013</v>
          </cell>
          <cell r="F8040">
            <v>9762.3799999999992</v>
          </cell>
          <cell r="G8040">
            <v>0.38</v>
          </cell>
          <cell r="H8040">
            <v>1.19</v>
          </cell>
          <cell r="I8040">
            <v>4.5999999999999996</v>
          </cell>
          <cell r="J8040" t="str">
            <v xml:space="preserve"> </v>
          </cell>
          <cell r="K8040">
            <v>167</v>
          </cell>
          <cell r="L8040">
            <v>0.16278000000000001</v>
          </cell>
          <cell r="M8040">
            <v>-19</v>
          </cell>
          <cell r="N8040">
            <v>16</v>
          </cell>
          <cell r="O8040">
            <v>1</v>
          </cell>
          <cell r="P8040">
            <v>213.95400000000001</v>
          </cell>
          <cell r="Q8040">
            <v>0</v>
          </cell>
          <cell r="R8040">
            <v>213.95400000000001</v>
          </cell>
        </row>
        <row r="8041">
          <cell r="A8041" t="str">
            <v xml:space="preserve">ТЭЦ-КРЭС-Ц.Г </v>
          </cell>
          <cell r="B8041" t="str">
            <v xml:space="preserve">Комсомольская 4 магазин1 </v>
          </cell>
          <cell r="C8041" t="str">
            <v xml:space="preserve">ИТП Прочие </v>
          </cell>
          <cell r="D8041">
            <v>228</v>
          </cell>
          <cell r="E8041">
            <v>0</v>
          </cell>
          <cell r="F8041">
            <v>1026</v>
          </cell>
          <cell r="G8041">
            <v>0</v>
          </cell>
          <cell r="H8041">
            <v>0</v>
          </cell>
          <cell r="I8041">
            <v>4.5999999999999996</v>
          </cell>
          <cell r="J8041" t="str">
            <v xml:space="preserve">15 </v>
          </cell>
          <cell r="K8041">
            <v>167</v>
          </cell>
          <cell r="L8041">
            <v>1.3207E-2</v>
          </cell>
          <cell r="M8041">
            <v>-19</v>
          </cell>
          <cell r="N8041">
            <v>18</v>
          </cell>
          <cell r="O8041">
            <v>1</v>
          </cell>
          <cell r="P8041">
            <v>19.282</v>
          </cell>
          <cell r="Q8041">
            <v>0</v>
          </cell>
          <cell r="R8041">
            <v>19.282</v>
          </cell>
        </row>
        <row r="8042">
          <cell r="A8042" t="str">
            <v xml:space="preserve">ТЭЦ-КРЭС-Ц.Г </v>
          </cell>
          <cell r="B8042" t="str">
            <v xml:space="preserve">Комсомольская 4 магазин2 </v>
          </cell>
          <cell r="C8042" t="str">
            <v xml:space="preserve">ИТП Прочие </v>
          </cell>
          <cell r="D8042">
            <v>144</v>
          </cell>
          <cell r="E8042">
            <v>0</v>
          </cell>
          <cell r="F8042">
            <v>648</v>
          </cell>
          <cell r="G8042">
            <v>0</v>
          </cell>
          <cell r="H8042">
            <v>0</v>
          </cell>
          <cell r="I8042">
            <v>4.5999999999999996</v>
          </cell>
          <cell r="J8042" t="str">
            <v xml:space="preserve">15 </v>
          </cell>
          <cell r="K8042">
            <v>167</v>
          </cell>
          <cell r="L8042">
            <v>8.3229999999999988E-3</v>
          </cell>
          <cell r="M8042">
            <v>-19</v>
          </cell>
          <cell r="N8042">
            <v>18</v>
          </cell>
          <cell r="O8042">
            <v>1</v>
          </cell>
          <cell r="P8042">
            <v>12.151999999999999</v>
          </cell>
          <cell r="Q8042">
            <v>0</v>
          </cell>
          <cell r="R8042">
            <v>12.151999999999999</v>
          </cell>
        </row>
        <row r="8043">
          <cell r="A8043" t="str">
            <v xml:space="preserve">ТЭЦ-КРЭС-Ц.Г </v>
          </cell>
          <cell r="B8043" t="str">
            <v xml:space="preserve">Комсомольская 6 Интерштамп </v>
          </cell>
          <cell r="C8043" t="str">
            <v xml:space="preserve">ИТП Прочие </v>
          </cell>
          <cell r="D8043">
            <v>219.3</v>
          </cell>
          <cell r="E8043">
            <v>0</v>
          </cell>
          <cell r="F8043">
            <v>474.22</v>
          </cell>
          <cell r="G8043">
            <v>0.43</v>
          </cell>
          <cell r="H8043">
            <v>1.194</v>
          </cell>
          <cell r="I8043">
            <v>4.5999999999999996</v>
          </cell>
          <cell r="J8043" t="str">
            <v xml:space="preserve">16 </v>
          </cell>
          <cell r="K8043">
            <v>167</v>
          </cell>
          <cell r="L8043">
            <v>8.6920000000000001E-3</v>
          </cell>
          <cell r="M8043">
            <v>-19</v>
          </cell>
          <cell r="N8043">
            <v>18</v>
          </cell>
          <cell r="O8043">
            <v>1</v>
          </cell>
          <cell r="P8043">
            <v>12.689</v>
          </cell>
          <cell r="Q8043">
            <v>0</v>
          </cell>
          <cell r="R8043">
            <v>12.689</v>
          </cell>
        </row>
        <row r="8044">
          <cell r="A8044" t="str">
            <v xml:space="preserve">ТЭЦ-КРЭС-Ц.Г </v>
          </cell>
          <cell r="B8044" t="str">
            <v xml:space="preserve">Комсомольская 4 ж\д </v>
          </cell>
          <cell r="C8044" t="str">
            <v xml:space="preserve">ИТП Население </v>
          </cell>
          <cell r="D8044">
            <v>3502.6</v>
          </cell>
          <cell r="E8044">
            <v>22188</v>
          </cell>
          <cell r="F8044">
            <v>27400.5</v>
          </cell>
          <cell r="G8044">
            <v>0</v>
          </cell>
          <cell r="H8044">
            <v>0</v>
          </cell>
          <cell r="I8044">
            <v>4.5999999999999996</v>
          </cell>
          <cell r="J8044" t="str">
            <v xml:space="preserve">15 </v>
          </cell>
          <cell r="K8044">
            <v>167</v>
          </cell>
          <cell r="L8044">
            <v>0.125</v>
          </cell>
          <cell r="M8044">
            <v>-19</v>
          </cell>
          <cell r="N8044">
            <v>18</v>
          </cell>
          <cell r="O8044">
            <v>1</v>
          </cell>
          <cell r="P8044">
            <v>182.49700000000001</v>
          </cell>
          <cell r="Q8044">
            <v>425.96800000000002</v>
          </cell>
          <cell r="R8044">
            <v>425.96800000000002</v>
          </cell>
        </row>
        <row r="8045">
          <cell r="A8045" t="str">
            <v xml:space="preserve">ТЭЦ-КРЭС-Ц.Г </v>
          </cell>
          <cell r="B8045" t="str">
            <v xml:space="preserve">Комсомольская 6 ж/д </v>
          </cell>
          <cell r="C8045" t="str">
            <v xml:space="preserve">ИТП Население </v>
          </cell>
          <cell r="D8045">
            <v>7087.9</v>
          </cell>
          <cell r="E8045">
            <v>36007</v>
          </cell>
          <cell r="F8045">
            <v>31891.5</v>
          </cell>
          <cell r="G8045">
            <v>0</v>
          </cell>
          <cell r="H8045">
            <v>0</v>
          </cell>
          <cell r="I8045">
            <v>4.5999999999999996</v>
          </cell>
          <cell r="J8045" t="str">
            <v xml:space="preserve">16 </v>
          </cell>
          <cell r="K8045">
            <v>167</v>
          </cell>
          <cell r="L8045">
            <v>0.26</v>
          </cell>
          <cell r="M8045">
            <v>-19</v>
          </cell>
          <cell r="N8045">
            <v>18</v>
          </cell>
          <cell r="O8045">
            <v>1</v>
          </cell>
          <cell r="P8045">
            <v>379.596</v>
          </cell>
          <cell r="Q8045">
            <v>861.99699999999996</v>
          </cell>
          <cell r="R8045">
            <v>861.99699999999996</v>
          </cell>
        </row>
        <row r="8046">
          <cell r="A8046" t="str">
            <v xml:space="preserve">ТЭЦ-КРЭС-Ц.Г </v>
          </cell>
          <cell r="B8046" t="str">
            <v xml:space="preserve">Комсомольская 70 Адм зд </v>
          </cell>
          <cell r="C8046" t="str">
            <v xml:space="preserve">Прочие </v>
          </cell>
          <cell r="D8046">
            <v>601.9</v>
          </cell>
          <cell r="E8046">
            <v>0</v>
          </cell>
          <cell r="F8046">
            <v>2708.56</v>
          </cell>
          <cell r="G8046">
            <v>0.43</v>
          </cell>
          <cell r="H8046">
            <v>1.19</v>
          </cell>
          <cell r="I8046">
            <v>4.5999999999999996</v>
          </cell>
          <cell r="J8046" t="str">
            <v xml:space="preserve"> </v>
          </cell>
          <cell r="K8046">
            <v>167</v>
          </cell>
          <cell r="L8046">
            <v>5.4025999999999998E-2</v>
          </cell>
          <cell r="M8046">
            <v>-19</v>
          </cell>
          <cell r="N8046">
            <v>18</v>
          </cell>
          <cell r="O8046">
            <v>1</v>
          </cell>
          <cell r="P8046">
            <v>78.876999999999995</v>
          </cell>
          <cell r="Q8046">
            <v>0</v>
          </cell>
          <cell r="R8046">
            <v>78.876999999999995</v>
          </cell>
        </row>
        <row r="8047">
          <cell r="A8047" t="str">
            <v xml:space="preserve">ТЭЦ-КРЭС-Ц.Г </v>
          </cell>
          <cell r="B8047" t="str">
            <v xml:space="preserve">Красная 43 Дом книги </v>
          </cell>
          <cell r="C8047" t="str">
            <v xml:space="preserve">Прочие </v>
          </cell>
          <cell r="D8047">
            <v>3515.8</v>
          </cell>
          <cell r="E8047">
            <v>28800</v>
          </cell>
          <cell r="F8047">
            <v>15369.07</v>
          </cell>
          <cell r="G8047">
            <v>0.31</v>
          </cell>
          <cell r="H8047">
            <v>1.19</v>
          </cell>
          <cell r="I8047">
            <v>4.5999999999999996</v>
          </cell>
          <cell r="J8047" t="str">
            <v xml:space="preserve"> </v>
          </cell>
          <cell r="K8047">
            <v>167</v>
          </cell>
          <cell r="L8047">
            <v>0.20906000000000002</v>
          </cell>
          <cell r="M8047">
            <v>-19</v>
          </cell>
          <cell r="N8047">
            <v>16</v>
          </cell>
          <cell r="O8047">
            <v>1</v>
          </cell>
          <cell r="P8047">
            <v>274.78300000000002</v>
          </cell>
          <cell r="Q8047">
            <v>0</v>
          </cell>
          <cell r="R8047">
            <v>274.78300000000002</v>
          </cell>
        </row>
        <row r="8048">
          <cell r="A8048" t="str">
            <v xml:space="preserve">ТЭЦ-КРЭС-Ц.Г </v>
          </cell>
          <cell r="B8048" t="str">
            <v xml:space="preserve">Красная 20 </v>
          </cell>
          <cell r="C8048" t="str">
            <v xml:space="preserve">Прочие </v>
          </cell>
          <cell r="D8048">
            <v>101.27</v>
          </cell>
          <cell r="E8048">
            <v>0</v>
          </cell>
          <cell r="F8048">
            <v>495.93</v>
          </cell>
          <cell r="G8048">
            <v>0.43</v>
          </cell>
          <cell r="H8048">
            <v>1.19</v>
          </cell>
          <cell r="I8048">
            <v>4.5999999999999996</v>
          </cell>
          <cell r="J8048" t="str">
            <v xml:space="preserve"> </v>
          </cell>
          <cell r="K8048">
            <v>167</v>
          </cell>
          <cell r="L8048">
            <v>9.0900000000000009E-3</v>
          </cell>
          <cell r="M8048">
            <v>-19</v>
          </cell>
          <cell r="N8048">
            <v>15</v>
          </cell>
          <cell r="O8048">
            <v>1</v>
          </cell>
          <cell r="P8048">
            <v>11.228</v>
          </cell>
          <cell r="Q8048">
            <v>0</v>
          </cell>
          <cell r="R8048">
            <v>11.228</v>
          </cell>
        </row>
        <row r="8049">
          <cell r="A8049" t="str">
            <v xml:space="preserve">ТЭЦ-КРЭС-Ц.Г </v>
          </cell>
          <cell r="B8049" t="str">
            <v xml:space="preserve">Советская 30 </v>
          </cell>
          <cell r="C8049" t="str">
            <v xml:space="preserve">ИТП Прочие </v>
          </cell>
          <cell r="D8049">
            <v>8882.2000000000007</v>
          </cell>
          <cell r="E8049">
            <v>0</v>
          </cell>
          <cell r="F8049">
            <v>38397</v>
          </cell>
          <cell r="G8049">
            <v>0</v>
          </cell>
          <cell r="H8049">
            <v>0</v>
          </cell>
          <cell r="I8049">
            <v>4.5999999999999996</v>
          </cell>
          <cell r="J8049" t="str">
            <v xml:space="preserve"> </v>
          </cell>
          <cell r="K8049">
            <v>167</v>
          </cell>
          <cell r="L8049">
            <v>0.34102199999999999</v>
          </cell>
          <cell r="M8049">
            <v>-19</v>
          </cell>
          <cell r="N8049">
            <v>18</v>
          </cell>
          <cell r="O8049">
            <v>1</v>
          </cell>
          <cell r="P8049">
            <v>497.88600000000002</v>
          </cell>
          <cell r="Q8049">
            <v>0</v>
          </cell>
          <cell r="R8049">
            <v>497.88600000000002</v>
          </cell>
        </row>
        <row r="8050">
          <cell r="A8050" t="str">
            <v xml:space="preserve">ТЭЦ-КРЭС-Ц.Г </v>
          </cell>
          <cell r="B8050" t="str">
            <v xml:space="preserve">Красная 41 Маг </v>
          </cell>
          <cell r="C8050" t="str">
            <v xml:space="preserve">Прочие </v>
          </cell>
          <cell r="D8050">
            <v>152.5</v>
          </cell>
          <cell r="E8050">
            <v>563</v>
          </cell>
          <cell r="F8050">
            <v>560.70000000000005</v>
          </cell>
          <cell r="G8050">
            <v>0.38</v>
          </cell>
          <cell r="H8050">
            <v>1.194</v>
          </cell>
          <cell r="I8050">
            <v>4.5999999999999996</v>
          </cell>
          <cell r="J8050" t="str">
            <v xml:space="preserve"> </v>
          </cell>
          <cell r="K8050">
            <v>167</v>
          </cell>
          <cell r="L8050">
            <v>9.0819999999999998E-3</v>
          </cell>
          <cell r="M8050">
            <v>-19</v>
          </cell>
          <cell r="N8050">
            <v>15</v>
          </cell>
          <cell r="O8050">
            <v>1</v>
          </cell>
          <cell r="P8050">
            <v>11.22</v>
          </cell>
          <cell r="Q8050">
            <v>0</v>
          </cell>
          <cell r="R8050">
            <v>11.22</v>
          </cell>
        </row>
        <row r="8051">
          <cell r="A8051" t="str">
            <v xml:space="preserve">ТЭЦ-КРЭС-Ц.Г </v>
          </cell>
          <cell r="B8051" t="str">
            <v xml:space="preserve">Гимназическая 38 </v>
          </cell>
          <cell r="C8051" t="str">
            <v xml:space="preserve">Бюджет </v>
          </cell>
          <cell r="D8051">
            <v>569.91999999999996</v>
          </cell>
          <cell r="E8051">
            <v>0</v>
          </cell>
          <cell r="F8051">
            <v>2564.63</v>
          </cell>
          <cell r="G8051">
            <v>0.43</v>
          </cell>
          <cell r="H8051">
            <v>1.19</v>
          </cell>
          <cell r="I8051">
            <v>4.5999999999999996</v>
          </cell>
          <cell r="J8051" t="str">
            <v xml:space="preserve"> </v>
          </cell>
          <cell r="K8051">
            <v>167</v>
          </cell>
          <cell r="L8051">
            <v>4.8390000000000002E-2</v>
          </cell>
          <cell r="M8051">
            <v>-19</v>
          </cell>
          <cell r="N8051">
            <v>16</v>
          </cell>
          <cell r="O8051">
            <v>1</v>
          </cell>
          <cell r="P8051">
            <v>63.603000000000002</v>
          </cell>
          <cell r="Q8051">
            <v>0</v>
          </cell>
          <cell r="R8051">
            <v>63.603000000000002</v>
          </cell>
        </row>
        <row r="8052">
          <cell r="A8052" t="str">
            <v xml:space="preserve">ТЭЦ-КРЭС-Ц.Г </v>
          </cell>
          <cell r="B8052" t="str">
            <v xml:space="preserve">Коммунаров 8 </v>
          </cell>
          <cell r="C8052" t="str">
            <v xml:space="preserve">Прочие </v>
          </cell>
          <cell r="D8052">
            <v>67.180000000000007</v>
          </cell>
          <cell r="E8052">
            <v>0</v>
          </cell>
          <cell r="F8052">
            <v>235.13</v>
          </cell>
          <cell r="G8052">
            <v>0.43</v>
          </cell>
          <cell r="H8052">
            <v>1.19</v>
          </cell>
          <cell r="I8052">
            <v>4.5999999999999996</v>
          </cell>
          <cell r="J8052" t="str">
            <v xml:space="preserve"> </v>
          </cell>
          <cell r="K8052">
            <v>167</v>
          </cell>
          <cell r="L8052">
            <v>4.6900000000000006E-3</v>
          </cell>
          <cell r="M8052">
            <v>-19</v>
          </cell>
          <cell r="N8052">
            <v>18</v>
          </cell>
          <cell r="O8052">
            <v>1</v>
          </cell>
          <cell r="P8052">
            <v>6.8490000000000002</v>
          </cell>
          <cell r="Q8052">
            <v>0</v>
          </cell>
          <cell r="R8052">
            <v>6.8490000000000002</v>
          </cell>
        </row>
        <row r="8053">
          <cell r="A8053" t="str">
            <v xml:space="preserve">ТЭЦ-КРЭС-Ц.Г </v>
          </cell>
          <cell r="B8053" t="str">
            <v xml:space="preserve">Коммунаров 8 Адм зд </v>
          </cell>
          <cell r="C8053" t="str">
            <v xml:space="preserve">Прочие </v>
          </cell>
          <cell r="D8053">
            <v>572.97</v>
          </cell>
          <cell r="E8053">
            <v>0</v>
          </cell>
          <cell r="F8053">
            <v>2005.38</v>
          </cell>
          <cell r="G8053">
            <v>0.43</v>
          </cell>
          <cell r="H8053">
            <v>1.19</v>
          </cell>
          <cell r="I8053">
            <v>4.5999999999999996</v>
          </cell>
          <cell r="J8053" t="str">
            <v xml:space="preserve"> </v>
          </cell>
          <cell r="K8053">
            <v>167</v>
          </cell>
          <cell r="L8053">
            <v>0.04</v>
          </cell>
          <cell r="M8053">
            <v>-19</v>
          </cell>
          <cell r="N8053">
            <v>18</v>
          </cell>
          <cell r="O8053">
            <v>1</v>
          </cell>
          <cell r="P8053">
            <v>58.399000000000001</v>
          </cell>
          <cell r="Q8053">
            <v>0</v>
          </cell>
          <cell r="R8053">
            <v>58.399000000000001</v>
          </cell>
        </row>
        <row r="8054">
          <cell r="A8054" t="str">
            <v xml:space="preserve">ТЭЦ-КРЭС-Ц.Г </v>
          </cell>
          <cell r="B8054" t="str">
            <v xml:space="preserve">Красная 21 Кв 13 </v>
          </cell>
          <cell r="C8054" t="str">
            <v xml:space="preserve">Бюджет </v>
          </cell>
          <cell r="D8054">
            <v>40.799999999999997</v>
          </cell>
          <cell r="E8054">
            <v>183</v>
          </cell>
          <cell r="F8054">
            <v>472.8</v>
          </cell>
          <cell r="G8054">
            <v>0.38</v>
          </cell>
          <cell r="H8054">
            <v>1.19</v>
          </cell>
          <cell r="I8054">
            <v>4.5999999999999996</v>
          </cell>
          <cell r="J8054" t="str">
            <v xml:space="preserve"> </v>
          </cell>
          <cell r="K8054">
            <v>167</v>
          </cell>
          <cell r="L8054">
            <v>6.980000000000001E-3</v>
          </cell>
          <cell r="M8054">
            <v>-19</v>
          </cell>
          <cell r="N8054">
            <v>18</v>
          </cell>
          <cell r="O8054">
            <v>1</v>
          </cell>
          <cell r="P8054">
            <v>10.19</v>
          </cell>
          <cell r="Q8054">
            <v>0</v>
          </cell>
          <cell r="R8054">
            <v>10.19</v>
          </cell>
        </row>
        <row r="8055">
          <cell r="A8055" t="str">
            <v xml:space="preserve">ТЭЦ-КРЭС-Ц.Г </v>
          </cell>
          <cell r="B8055" t="str">
            <v xml:space="preserve">Пушкина/Рашпилевская 31/7/1 Офис </v>
          </cell>
          <cell r="C8055" t="str">
            <v xml:space="preserve">Бюджет </v>
          </cell>
          <cell r="D8055">
            <v>710.46</v>
          </cell>
          <cell r="E8055">
            <v>0</v>
          </cell>
          <cell r="F8055">
            <v>3197.07</v>
          </cell>
          <cell r="G8055">
            <v>0.43</v>
          </cell>
          <cell r="H8055">
            <v>1.194</v>
          </cell>
          <cell r="I8055">
            <v>4.5999999999999996</v>
          </cell>
          <cell r="J8055" t="str">
            <v xml:space="preserve"> </v>
          </cell>
          <cell r="K8055">
            <v>167</v>
          </cell>
          <cell r="L8055">
            <v>3.2216000000000002E-2</v>
          </cell>
          <cell r="M8055">
            <v>-19</v>
          </cell>
          <cell r="N8055">
            <v>18</v>
          </cell>
          <cell r="O8055">
            <v>1</v>
          </cell>
          <cell r="P8055">
            <v>47.033999999999999</v>
          </cell>
          <cell r="Q8055">
            <v>0</v>
          </cell>
          <cell r="R8055">
            <v>47.033999999999999</v>
          </cell>
        </row>
        <row r="8056">
          <cell r="A8056" t="str">
            <v xml:space="preserve">ТЭЦ-КРЭС-Ц.Г </v>
          </cell>
          <cell r="B8056" t="str">
            <v xml:space="preserve">К Набережная 2 Бытовка </v>
          </cell>
          <cell r="C8056" t="str">
            <v xml:space="preserve">Прочие </v>
          </cell>
          <cell r="D8056">
            <v>301.81</v>
          </cell>
          <cell r="E8056">
            <v>0</v>
          </cell>
          <cell r="F8056">
            <v>1358.14</v>
          </cell>
          <cell r="G8056">
            <v>0.43</v>
          </cell>
          <cell r="H8056">
            <v>1.19</v>
          </cell>
          <cell r="I8056">
            <v>4.5999999999999996</v>
          </cell>
          <cell r="J8056" t="str">
            <v xml:space="preserve"> </v>
          </cell>
          <cell r="K8056">
            <v>167</v>
          </cell>
          <cell r="L8056">
            <v>2.7090000000000003E-2</v>
          </cell>
          <cell r="M8056">
            <v>-19</v>
          </cell>
          <cell r="N8056">
            <v>18</v>
          </cell>
          <cell r="O8056">
            <v>1</v>
          </cell>
          <cell r="P8056">
            <v>39.549999999999997</v>
          </cell>
          <cell r="Q8056">
            <v>0</v>
          </cell>
          <cell r="R8056">
            <v>39.549999999999997</v>
          </cell>
        </row>
        <row r="8057">
          <cell r="A8057" t="str">
            <v xml:space="preserve">ТЭЦ-КРЭС-Ц.Г </v>
          </cell>
          <cell r="B8057" t="str">
            <v xml:space="preserve">К Набережная 2 Надстройка </v>
          </cell>
          <cell r="C8057" t="str">
            <v xml:space="preserve">Прочие </v>
          </cell>
          <cell r="D8057">
            <v>693.53</v>
          </cell>
          <cell r="E8057">
            <v>0</v>
          </cell>
          <cell r="F8057">
            <v>3120.87</v>
          </cell>
          <cell r="G8057">
            <v>0.43</v>
          </cell>
          <cell r="H8057">
            <v>1.19</v>
          </cell>
          <cell r="I8057">
            <v>4.5999999999999996</v>
          </cell>
          <cell r="J8057" t="str">
            <v xml:space="preserve"> </v>
          </cell>
          <cell r="K8057">
            <v>167</v>
          </cell>
          <cell r="L8057">
            <v>6.2250000000000007E-2</v>
          </cell>
          <cell r="M8057">
            <v>-19</v>
          </cell>
          <cell r="N8057">
            <v>18</v>
          </cell>
          <cell r="O8057">
            <v>1</v>
          </cell>
          <cell r="P8057">
            <v>90.884</v>
          </cell>
          <cell r="Q8057">
            <v>0</v>
          </cell>
          <cell r="R8057">
            <v>90.884</v>
          </cell>
        </row>
        <row r="8058">
          <cell r="A8058" t="str">
            <v xml:space="preserve">ТЭЦ-КРЭС-Ц.Г </v>
          </cell>
          <cell r="B8058" t="str">
            <v xml:space="preserve">К Набережная 2 Пристройка </v>
          </cell>
          <cell r="C8058" t="str">
            <v xml:space="preserve">Прочие </v>
          </cell>
          <cell r="D8058">
            <v>230.06</v>
          </cell>
          <cell r="E8058">
            <v>0</v>
          </cell>
          <cell r="F8058">
            <v>1035.28</v>
          </cell>
          <cell r="G8058">
            <v>0.43</v>
          </cell>
          <cell r="H8058">
            <v>1.19</v>
          </cell>
          <cell r="I8058">
            <v>4.5999999999999996</v>
          </cell>
          <cell r="J8058" t="str">
            <v xml:space="preserve"> </v>
          </cell>
          <cell r="K8058">
            <v>167</v>
          </cell>
          <cell r="L8058">
            <v>2.0650000000000002E-2</v>
          </cell>
          <cell r="M8058">
            <v>-19</v>
          </cell>
          <cell r="N8058">
            <v>18</v>
          </cell>
          <cell r="O8058">
            <v>1</v>
          </cell>
          <cell r="P8058">
            <v>30.149000000000001</v>
          </cell>
          <cell r="Q8058">
            <v>0</v>
          </cell>
          <cell r="R8058">
            <v>30.149000000000001</v>
          </cell>
        </row>
        <row r="8059">
          <cell r="A8059" t="str">
            <v xml:space="preserve">ТЭЦ-КРЭС-Ц.Г </v>
          </cell>
          <cell r="B8059" t="str">
            <v xml:space="preserve">Красноармейская 58 Нежил помещ </v>
          </cell>
          <cell r="C8059" t="str">
            <v xml:space="preserve">Прочие </v>
          </cell>
          <cell r="D8059">
            <v>176.81</v>
          </cell>
          <cell r="E8059">
            <v>0</v>
          </cell>
          <cell r="F8059">
            <v>944.03</v>
          </cell>
          <cell r="G8059">
            <v>0.43</v>
          </cell>
          <cell r="H8059">
            <v>1.19</v>
          </cell>
          <cell r="I8059">
            <v>4.5999999999999996</v>
          </cell>
          <cell r="J8059" t="str">
            <v xml:space="preserve"> </v>
          </cell>
          <cell r="K8059">
            <v>167</v>
          </cell>
          <cell r="L8059">
            <v>1.8830000000000003E-2</v>
          </cell>
          <cell r="M8059">
            <v>-19</v>
          </cell>
          <cell r="N8059">
            <v>18</v>
          </cell>
          <cell r="O8059">
            <v>1</v>
          </cell>
          <cell r="P8059">
            <v>27.492000000000001</v>
          </cell>
          <cell r="Q8059">
            <v>0</v>
          </cell>
          <cell r="R8059">
            <v>27.492000000000001</v>
          </cell>
        </row>
        <row r="8060">
          <cell r="A8060" t="str">
            <v xml:space="preserve">ТЭЦ-КРЭС-Ц.Г </v>
          </cell>
          <cell r="B8060" t="str">
            <v xml:space="preserve">Орджоникидзе 29 Гараж </v>
          </cell>
          <cell r="C8060" t="str">
            <v xml:space="preserve">Бюджет </v>
          </cell>
          <cell r="D8060">
            <v>67.42</v>
          </cell>
          <cell r="E8060">
            <v>0</v>
          </cell>
          <cell r="F8060">
            <v>235.97</v>
          </cell>
          <cell r="G8060">
            <v>0.7</v>
          </cell>
          <cell r="H8060">
            <v>1.19</v>
          </cell>
          <cell r="I8060">
            <v>4.5999999999999996</v>
          </cell>
          <cell r="J8060" t="str">
            <v xml:space="preserve"> </v>
          </cell>
          <cell r="K8060">
            <v>167</v>
          </cell>
          <cell r="L8060">
            <v>7.2480000000000001E-3</v>
          </cell>
          <cell r="M8060">
            <v>-19</v>
          </cell>
          <cell r="N8060">
            <v>16</v>
          </cell>
          <cell r="O8060">
            <v>1</v>
          </cell>
          <cell r="P8060">
            <v>9.5259999999999998</v>
          </cell>
          <cell r="Q8060">
            <v>0</v>
          </cell>
          <cell r="R8060">
            <v>9.5259999999999998</v>
          </cell>
        </row>
        <row r="8061">
          <cell r="A8061" t="str">
            <v xml:space="preserve">ТЭЦ-КРЭС-Ц.Г </v>
          </cell>
          <cell r="B8061" t="str">
            <v xml:space="preserve">Орджоникидзе 29 Основ зд </v>
          </cell>
          <cell r="C8061" t="str">
            <v xml:space="preserve">Бюджет </v>
          </cell>
          <cell r="D8061">
            <v>4975.57</v>
          </cell>
          <cell r="E8061">
            <v>0</v>
          </cell>
          <cell r="F8061">
            <v>20027</v>
          </cell>
          <cell r="G8061">
            <v>0.32</v>
          </cell>
          <cell r="H8061">
            <v>1.19</v>
          </cell>
          <cell r="I8061">
            <v>4.5999999999999996</v>
          </cell>
          <cell r="J8061" t="str">
            <v xml:space="preserve"> </v>
          </cell>
          <cell r="K8061">
            <v>167</v>
          </cell>
          <cell r="L8061">
            <v>0.29727599999999998</v>
          </cell>
          <cell r="M8061">
            <v>-19</v>
          </cell>
          <cell r="N8061">
            <v>18</v>
          </cell>
          <cell r="O8061">
            <v>1</v>
          </cell>
          <cell r="P8061">
            <v>434.01799999999997</v>
          </cell>
          <cell r="Q8061">
            <v>0</v>
          </cell>
          <cell r="R8061">
            <v>434.01799999999997</v>
          </cell>
        </row>
        <row r="8062">
          <cell r="A8062" t="str">
            <v xml:space="preserve">ТЭЦ-КРЭС-Ц.Г </v>
          </cell>
          <cell r="B8062" t="str">
            <v xml:space="preserve">Орджоникидзе 29 Пристройка </v>
          </cell>
          <cell r="C8062" t="str">
            <v xml:space="preserve">Бюджет </v>
          </cell>
          <cell r="D8062">
            <v>179.73</v>
          </cell>
          <cell r="E8062">
            <v>0</v>
          </cell>
          <cell r="F8062">
            <v>808.77</v>
          </cell>
          <cell r="G8062">
            <v>0.43</v>
          </cell>
          <cell r="H8062">
            <v>1.19</v>
          </cell>
          <cell r="I8062">
            <v>4.5999999999999996</v>
          </cell>
          <cell r="J8062" t="str">
            <v xml:space="preserve"> </v>
          </cell>
          <cell r="K8062">
            <v>167</v>
          </cell>
          <cell r="L8062">
            <v>1.6132000000000001E-2</v>
          </cell>
          <cell r="M8062">
            <v>-19</v>
          </cell>
          <cell r="N8062">
            <v>18</v>
          </cell>
          <cell r="O8062">
            <v>1</v>
          </cell>
          <cell r="P8062">
            <v>23.553000000000001</v>
          </cell>
          <cell r="Q8062">
            <v>0</v>
          </cell>
          <cell r="R8062">
            <v>23.553000000000001</v>
          </cell>
        </row>
        <row r="8063">
          <cell r="A8063" t="str">
            <v xml:space="preserve">ТЭЦ-КРЭС-Ц.Г </v>
          </cell>
          <cell r="B8063" t="str">
            <v xml:space="preserve">Мира 45 Лит А </v>
          </cell>
          <cell r="C8063" t="str">
            <v xml:space="preserve">Бюджет </v>
          </cell>
          <cell r="D8063">
            <v>435.65</v>
          </cell>
          <cell r="E8063">
            <v>0</v>
          </cell>
          <cell r="F8063">
            <v>1960.44</v>
          </cell>
          <cell r="G8063">
            <v>0.43</v>
          </cell>
          <cell r="H8063">
            <v>1.19</v>
          </cell>
          <cell r="I8063">
            <v>4.5999999999999996</v>
          </cell>
          <cell r="J8063" t="str">
            <v xml:space="preserve"> </v>
          </cell>
          <cell r="K8063">
            <v>167</v>
          </cell>
          <cell r="L8063">
            <v>3.6990000000000002E-2</v>
          </cell>
          <cell r="M8063">
            <v>-19</v>
          </cell>
          <cell r="N8063">
            <v>16</v>
          </cell>
          <cell r="O8063">
            <v>1</v>
          </cell>
          <cell r="P8063">
            <v>48.619</v>
          </cell>
          <cell r="Q8063">
            <v>0</v>
          </cell>
          <cell r="R8063">
            <v>48.619</v>
          </cell>
        </row>
        <row r="8064">
          <cell r="A8064" t="str">
            <v xml:space="preserve">ТЭЦ-КРЭС-Ц.Г </v>
          </cell>
          <cell r="B8064" t="str">
            <v xml:space="preserve">Мира 45 Лит Б </v>
          </cell>
          <cell r="C8064" t="str">
            <v xml:space="preserve">Бюджет </v>
          </cell>
          <cell r="D8064">
            <v>238.38</v>
          </cell>
          <cell r="E8064">
            <v>0</v>
          </cell>
          <cell r="F8064">
            <v>1072.71</v>
          </cell>
          <cell r="G8064">
            <v>0.43</v>
          </cell>
          <cell r="H8064">
            <v>1.19</v>
          </cell>
          <cell r="I8064">
            <v>4.5999999999999996</v>
          </cell>
          <cell r="J8064" t="str">
            <v xml:space="preserve"> </v>
          </cell>
          <cell r="K8064">
            <v>167</v>
          </cell>
          <cell r="L8064">
            <v>2.0240000000000001E-2</v>
          </cell>
          <cell r="M8064">
            <v>-19</v>
          </cell>
          <cell r="N8064">
            <v>16</v>
          </cell>
          <cell r="O8064">
            <v>1</v>
          </cell>
          <cell r="P8064">
            <v>26.603000000000002</v>
          </cell>
          <cell r="Q8064">
            <v>0</v>
          </cell>
          <cell r="R8064">
            <v>26.603000000000002</v>
          </cell>
        </row>
        <row r="8065">
          <cell r="A8065" t="str">
            <v xml:space="preserve">ТЭЦ-КРЭС-Ц.Г </v>
          </cell>
          <cell r="B8065" t="str">
            <v xml:space="preserve">Красная 28 Маг N5 </v>
          </cell>
          <cell r="C8065" t="str">
            <v xml:space="preserve">Прочие </v>
          </cell>
          <cell r="D8065">
            <v>171.59</v>
          </cell>
          <cell r="E8065">
            <v>930</v>
          </cell>
          <cell r="F8065">
            <v>772.14</v>
          </cell>
          <cell r="G8065">
            <v>0.38</v>
          </cell>
          <cell r="H8065">
            <v>1.19</v>
          </cell>
          <cell r="I8065">
            <v>4.5999999999999996</v>
          </cell>
          <cell r="J8065" t="str">
            <v xml:space="preserve"> </v>
          </cell>
          <cell r="K8065">
            <v>167</v>
          </cell>
          <cell r="L8065">
            <v>1.2506999999999999E-2</v>
          </cell>
          <cell r="M8065">
            <v>-19</v>
          </cell>
          <cell r="N8065">
            <v>15</v>
          </cell>
          <cell r="O8065">
            <v>1</v>
          </cell>
          <cell r="P8065">
            <v>15.449</v>
          </cell>
          <cell r="Q8065">
            <v>0</v>
          </cell>
          <cell r="R8065">
            <v>15.449</v>
          </cell>
        </row>
        <row r="8066">
          <cell r="A8066" t="str">
            <v xml:space="preserve">ТЭЦ-КРЭС-Ц.Г </v>
          </cell>
          <cell r="B8066" t="str">
            <v xml:space="preserve">Рашпилевская 32/а Выст зал </v>
          </cell>
          <cell r="C8066" t="str">
            <v xml:space="preserve">Прочие </v>
          </cell>
          <cell r="D8066">
            <v>191.06</v>
          </cell>
          <cell r="E8066">
            <v>0</v>
          </cell>
          <cell r="F8066">
            <v>859.78</v>
          </cell>
          <cell r="G8066">
            <v>0.34</v>
          </cell>
          <cell r="H8066">
            <v>1.19</v>
          </cell>
          <cell r="I8066">
            <v>4.5999999999999996</v>
          </cell>
          <cell r="J8066" t="str">
            <v xml:space="preserve"> </v>
          </cell>
          <cell r="K8066">
            <v>167</v>
          </cell>
          <cell r="L8066">
            <v>1.3560000000000001E-2</v>
          </cell>
          <cell r="M8066">
            <v>-19</v>
          </cell>
          <cell r="N8066">
            <v>18</v>
          </cell>
          <cell r="O8066">
            <v>1</v>
          </cell>
          <cell r="P8066">
            <v>19.797000000000001</v>
          </cell>
          <cell r="Q8066">
            <v>0</v>
          </cell>
          <cell r="R8066">
            <v>19.797000000000001</v>
          </cell>
        </row>
        <row r="8067">
          <cell r="A8067" t="str">
            <v xml:space="preserve">ТЭЦ-КРЭС-Ц.Г </v>
          </cell>
          <cell r="B8067" t="str">
            <v xml:space="preserve">Коммунаров 6 кв.2 ЦО </v>
          </cell>
          <cell r="C8067" t="str">
            <v xml:space="preserve">Население </v>
          </cell>
          <cell r="D8067">
            <v>76.3</v>
          </cell>
          <cell r="E8067">
            <v>343</v>
          </cell>
          <cell r="F8067">
            <v>343.22</v>
          </cell>
          <cell r="G8067">
            <v>0.76</v>
          </cell>
          <cell r="H8067">
            <v>1.194</v>
          </cell>
          <cell r="I8067">
            <v>4.5999999999999996</v>
          </cell>
          <cell r="J8067" t="str">
            <v xml:space="preserve">1 </v>
          </cell>
          <cell r="K8067">
            <v>167</v>
          </cell>
          <cell r="L8067">
            <v>1.2100000000000001E-2</v>
          </cell>
          <cell r="M8067">
            <v>-19</v>
          </cell>
          <cell r="N8067">
            <v>18</v>
          </cell>
          <cell r="O8067">
            <v>1</v>
          </cell>
          <cell r="P8067">
            <v>17.664999999999999</v>
          </cell>
          <cell r="Q8067">
            <v>10.121</v>
          </cell>
          <cell r="R8067">
            <v>10.121</v>
          </cell>
        </row>
        <row r="8068">
          <cell r="A8068" t="str">
            <v xml:space="preserve">ТЭЦ-КРЭС-Ц.Г </v>
          </cell>
          <cell r="B8068" t="str">
            <v xml:space="preserve">Береговая 144 Спорткомплекс "Олимп" </v>
          </cell>
          <cell r="C8068" t="str">
            <v xml:space="preserve">ИТП Прочие </v>
          </cell>
          <cell r="D8068">
            <v>19814.22</v>
          </cell>
          <cell r="E8068">
            <v>89164</v>
          </cell>
          <cell r="F8068">
            <v>89164.01</v>
          </cell>
          <cell r="G8068">
            <v>0</v>
          </cell>
          <cell r="H8068">
            <v>0</v>
          </cell>
          <cell r="I8068">
            <v>4.5999999999999996</v>
          </cell>
          <cell r="J8068" t="str">
            <v xml:space="preserve"> </v>
          </cell>
          <cell r="K8068">
            <v>167</v>
          </cell>
          <cell r="L8068">
            <v>0.27300000000000002</v>
          </cell>
          <cell r="M8068">
            <v>-19</v>
          </cell>
          <cell r="N8068">
            <v>16</v>
          </cell>
          <cell r="O8068">
            <v>1</v>
          </cell>
          <cell r="P8068">
            <v>358.82499999999999</v>
          </cell>
          <cell r="Q8068">
            <v>0</v>
          </cell>
          <cell r="R8068">
            <v>358.82499999999999</v>
          </cell>
        </row>
        <row r="8069">
          <cell r="A8069" t="str">
            <v xml:space="preserve">ТЭЦ-КРЭС-Ц.Г </v>
          </cell>
          <cell r="B8069" t="str">
            <v xml:space="preserve">Мира 44 Подвал под лит А </v>
          </cell>
          <cell r="C8069" t="str">
            <v xml:space="preserve">Прочие </v>
          </cell>
          <cell r="D8069">
            <v>657.6</v>
          </cell>
          <cell r="E8069">
            <v>697</v>
          </cell>
          <cell r="F8069">
            <v>706.54</v>
          </cell>
          <cell r="G8069">
            <v>0.37</v>
          </cell>
          <cell r="H8069">
            <v>1.19</v>
          </cell>
          <cell r="I8069">
            <v>4.5999999999999996</v>
          </cell>
          <cell r="J8069" t="str">
            <v xml:space="preserve"> </v>
          </cell>
          <cell r="K8069">
            <v>167</v>
          </cell>
          <cell r="L8069">
            <v>1.0160000000000001E-2</v>
          </cell>
          <cell r="M8069">
            <v>-19</v>
          </cell>
          <cell r="N8069">
            <v>12</v>
          </cell>
          <cell r="O8069">
            <v>1</v>
          </cell>
          <cell r="P8069">
            <v>9.8219999999999992</v>
          </cell>
          <cell r="Q8069">
            <v>0</v>
          </cell>
          <cell r="R8069">
            <v>9.8219999999999992</v>
          </cell>
        </row>
        <row r="8070">
          <cell r="A8070" t="str">
            <v xml:space="preserve">ТЭЦ-КРЭС-Ц.Г </v>
          </cell>
          <cell r="B8070" t="str">
            <v xml:space="preserve">Мира 44 Подвал под лит А </v>
          </cell>
          <cell r="C8070" t="str">
            <v xml:space="preserve">Прочие </v>
          </cell>
          <cell r="D8070">
            <v>190</v>
          </cell>
          <cell r="E8070">
            <v>126</v>
          </cell>
          <cell r="F8070">
            <v>126</v>
          </cell>
          <cell r="G8070">
            <v>0.38</v>
          </cell>
          <cell r="H8070">
            <v>1.19</v>
          </cell>
          <cell r="I8070">
            <v>4.5999999999999996</v>
          </cell>
          <cell r="J8070" t="str">
            <v xml:space="preserve"> </v>
          </cell>
          <cell r="K8070">
            <v>167</v>
          </cell>
          <cell r="L8070">
            <v>1.8800000000000002E-3</v>
          </cell>
          <cell r="M8070">
            <v>-19</v>
          </cell>
          <cell r="N8070">
            <v>12</v>
          </cell>
          <cell r="O8070">
            <v>1</v>
          </cell>
          <cell r="P8070">
            <v>1.8170000000000002</v>
          </cell>
          <cell r="Q8070">
            <v>0</v>
          </cell>
          <cell r="R8070">
            <v>1.8170000000000002</v>
          </cell>
        </row>
        <row r="8071">
          <cell r="A8071" t="str">
            <v xml:space="preserve">ТЭЦ-КРЭС-Ц.Г </v>
          </cell>
          <cell r="B8071" t="str">
            <v xml:space="preserve">Мира 44 Помещ в лит А </v>
          </cell>
          <cell r="C8071" t="str">
            <v xml:space="preserve">Прочие </v>
          </cell>
          <cell r="D8071">
            <v>143</v>
          </cell>
          <cell r="E8071">
            <v>785</v>
          </cell>
          <cell r="F8071">
            <v>818.61</v>
          </cell>
          <cell r="G8071">
            <v>0.37</v>
          </cell>
          <cell r="H8071">
            <v>1.19</v>
          </cell>
          <cell r="I8071">
            <v>4.5999999999999996</v>
          </cell>
          <cell r="J8071" t="str">
            <v xml:space="preserve"> </v>
          </cell>
          <cell r="K8071">
            <v>167</v>
          </cell>
          <cell r="L8071">
            <v>1.4050000000000002E-2</v>
          </cell>
          <cell r="M8071">
            <v>-19</v>
          </cell>
          <cell r="N8071">
            <v>18</v>
          </cell>
          <cell r="O8071">
            <v>1</v>
          </cell>
          <cell r="P8071">
            <v>20.512</v>
          </cell>
          <cell r="Q8071">
            <v>0</v>
          </cell>
          <cell r="R8071">
            <v>20.512</v>
          </cell>
        </row>
        <row r="8072">
          <cell r="A8072" t="str">
            <v xml:space="preserve">ТЭЦ-КРЭС-Ц.Г </v>
          </cell>
          <cell r="B8072" t="str">
            <v xml:space="preserve">Мира 44 Торг зал </v>
          </cell>
          <cell r="C8072" t="str">
            <v xml:space="preserve">Прочие </v>
          </cell>
          <cell r="D8072">
            <v>690</v>
          </cell>
          <cell r="E8072">
            <v>3256</v>
          </cell>
          <cell r="F8072">
            <v>3307.86</v>
          </cell>
          <cell r="G8072">
            <v>0.37</v>
          </cell>
          <cell r="H8072">
            <v>1.19</v>
          </cell>
          <cell r="I8072">
            <v>4.5999999999999996</v>
          </cell>
          <cell r="J8072" t="str">
            <v xml:space="preserve"> </v>
          </cell>
          <cell r="K8072">
            <v>167</v>
          </cell>
          <cell r="L8072">
            <v>5.2170000000000001E-2</v>
          </cell>
          <cell r="M8072">
            <v>-19</v>
          </cell>
          <cell r="N8072">
            <v>15</v>
          </cell>
          <cell r="O8072">
            <v>1</v>
          </cell>
          <cell r="P8072">
            <v>64.436999999999998</v>
          </cell>
          <cell r="Q8072">
            <v>0</v>
          </cell>
          <cell r="R8072">
            <v>64.436999999999998</v>
          </cell>
        </row>
        <row r="8073">
          <cell r="A8073" t="str">
            <v xml:space="preserve">ТЭЦ-КРЭС-Ц.Г </v>
          </cell>
          <cell r="B8073" t="str">
            <v xml:space="preserve">Красная 21 1 этаж ресторан </v>
          </cell>
          <cell r="C8073" t="str">
            <v xml:space="preserve">Прочие </v>
          </cell>
          <cell r="D8073">
            <v>176</v>
          </cell>
          <cell r="E8073">
            <v>1037</v>
          </cell>
          <cell r="F8073">
            <v>889.8</v>
          </cell>
          <cell r="G8073">
            <v>0.40675899999999998</v>
          </cell>
          <cell r="H8073">
            <v>1.194</v>
          </cell>
          <cell r="I8073">
            <v>4.5999999999999996</v>
          </cell>
          <cell r="J8073" t="str">
            <v xml:space="preserve"> </v>
          </cell>
          <cell r="K8073">
            <v>167</v>
          </cell>
          <cell r="L8073">
            <v>1.6788999999999998E-2</v>
          </cell>
          <cell r="M8073">
            <v>-19</v>
          </cell>
          <cell r="N8073">
            <v>18</v>
          </cell>
          <cell r="O8073">
            <v>1</v>
          </cell>
          <cell r="P8073">
            <v>24.512</v>
          </cell>
          <cell r="Q8073">
            <v>0</v>
          </cell>
          <cell r="R8073">
            <v>24.512</v>
          </cell>
        </row>
        <row r="8074">
          <cell r="A8074" t="str">
            <v xml:space="preserve">ТЭЦ-КРЭС-Ц.Г </v>
          </cell>
          <cell r="B8074" t="str">
            <v xml:space="preserve">Красная 33 Маг 4 </v>
          </cell>
          <cell r="C8074" t="str">
            <v xml:space="preserve">Прочие </v>
          </cell>
          <cell r="D8074">
            <v>930.95</v>
          </cell>
          <cell r="E8074">
            <v>2640</v>
          </cell>
          <cell r="F8074">
            <v>3849.61</v>
          </cell>
          <cell r="G8074">
            <v>0.28000000000000003</v>
          </cell>
          <cell r="H8074">
            <v>1.19</v>
          </cell>
          <cell r="I8074">
            <v>4.5999999999999996</v>
          </cell>
          <cell r="J8074" t="str">
            <v xml:space="preserve"> </v>
          </cell>
          <cell r="K8074">
            <v>167</v>
          </cell>
          <cell r="L8074">
            <v>0.05</v>
          </cell>
          <cell r="M8074">
            <v>-19</v>
          </cell>
          <cell r="N8074">
            <v>18</v>
          </cell>
          <cell r="O8074">
            <v>1</v>
          </cell>
          <cell r="P8074">
            <v>72.998999999999995</v>
          </cell>
          <cell r="Q8074">
            <v>0</v>
          </cell>
          <cell r="R8074">
            <v>72.998999999999995</v>
          </cell>
        </row>
        <row r="8075">
          <cell r="A8075" t="str">
            <v xml:space="preserve">ТЭЦ-КРЭС-Ц.Г </v>
          </cell>
          <cell r="B8075" t="str">
            <v xml:space="preserve">Гимназическая 36 Адм зд </v>
          </cell>
          <cell r="C8075" t="str">
            <v xml:space="preserve">Бюджет </v>
          </cell>
          <cell r="D8075">
            <v>1664.11</v>
          </cell>
          <cell r="E8075">
            <v>5800</v>
          </cell>
          <cell r="F8075">
            <v>7488.5</v>
          </cell>
          <cell r="G8075">
            <v>0.38</v>
          </cell>
          <cell r="H8075">
            <v>1.19</v>
          </cell>
          <cell r="I8075">
            <v>4.5999999999999996</v>
          </cell>
          <cell r="J8075" t="str">
            <v xml:space="preserve"> </v>
          </cell>
          <cell r="K8075">
            <v>167</v>
          </cell>
          <cell r="L8075">
            <v>0.13200000000000001</v>
          </cell>
          <cell r="M8075">
            <v>-19</v>
          </cell>
          <cell r="N8075">
            <v>18</v>
          </cell>
          <cell r="O8075">
            <v>1</v>
          </cell>
          <cell r="P8075">
            <v>192.71600000000001</v>
          </cell>
          <cell r="Q8075">
            <v>0</v>
          </cell>
          <cell r="R8075">
            <v>192.71600000000001</v>
          </cell>
        </row>
        <row r="8076">
          <cell r="A8076" t="str">
            <v xml:space="preserve">ТЭЦ-КРЭС-Ц.Г </v>
          </cell>
          <cell r="B8076" t="str">
            <v xml:space="preserve">Карасунская 70 адм зд </v>
          </cell>
          <cell r="C8076" t="str">
            <v xml:space="preserve">Бюджет </v>
          </cell>
          <cell r="D8076">
            <v>1204.2</v>
          </cell>
          <cell r="E8076">
            <v>0</v>
          </cell>
          <cell r="F8076">
            <v>7389</v>
          </cell>
          <cell r="G8076">
            <v>0.38</v>
          </cell>
          <cell r="H8076">
            <v>1.19</v>
          </cell>
          <cell r="I8076">
            <v>4.5999999999999996</v>
          </cell>
          <cell r="J8076" t="str">
            <v xml:space="preserve"> </v>
          </cell>
          <cell r="K8076">
            <v>167</v>
          </cell>
          <cell r="L8076">
            <v>0.12853399999999998</v>
          </cell>
          <cell r="M8076">
            <v>-19</v>
          </cell>
          <cell r="N8076">
            <v>18</v>
          </cell>
          <cell r="O8076">
            <v>1</v>
          </cell>
          <cell r="P8076">
            <v>187.65799999999999</v>
          </cell>
          <cell r="Q8076">
            <v>0</v>
          </cell>
          <cell r="R8076">
            <v>187.65799999999999</v>
          </cell>
        </row>
        <row r="8077">
          <cell r="A8077" t="str">
            <v xml:space="preserve">ТЭЦ-КРЭС-Ц.Г </v>
          </cell>
          <cell r="B8077" t="str">
            <v xml:space="preserve">Коммунаров 79 Адм зд </v>
          </cell>
          <cell r="C8077" t="str">
            <v xml:space="preserve">Бюджет </v>
          </cell>
          <cell r="D8077">
            <v>919.8</v>
          </cell>
          <cell r="E8077">
            <v>5222</v>
          </cell>
          <cell r="F8077">
            <v>4139.1000000000004</v>
          </cell>
          <cell r="G8077">
            <v>0.43</v>
          </cell>
          <cell r="H8077">
            <v>1.19</v>
          </cell>
          <cell r="I8077">
            <v>4.5999999999999996</v>
          </cell>
          <cell r="J8077" t="str">
            <v xml:space="preserve"> </v>
          </cell>
          <cell r="K8077">
            <v>167</v>
          </cell>
          <cell r="L8077">
            <v>8.2560000000000008E-2</v>
          </cell>
          <cell r="M8077">
            <v>-19</v>
          </cell>
          <cell r="N8077">
            <v>18</v>
          </cell>
          <cell r="O8077">
            <v>1</v>
          </cell>
          <cell r="P8077">
            <v>120.536</v>
          </cell>
          <cell r="Q8077">
            <v>0</v>
          </cell>
          <cell r="R8077">
            <v>120.536</v>
          </cell>
        </row>
        <row r="8078">
          <cell r="A8078" t="str">
            <v xml:space="preserve">ТЭЦ-КРЭС-Ц.Г </v>
          </cell>
          <cell r="B8078" t="str">
            <v xml:space="preserve">Красная 35 Типография </v>
          </cell>
          <cell r="C8078" t="str">
            <v xml:space="preserve">Бюджет </v>
          </cell>
          <cell r="D8078">
            <v>363.34</v>
          </cell>
          <cell r="E8078">
            <v>0</v>
          </cell>
          <cell r="F8078">
            <v>1635.03</v>
          </cell>
          <cell r="G8078">
            <v>0.32</v>
          </cell>
          <cell r="H8078">
            <v>1.19</v>
          </cell>
          <cell r="I8078">
            <v>4.5999999999999996</v>
          </cell>
          <cell r="J8078" t="str">
            <v xml:space="preserve"> </v>
          </cell>
          <cell r="K8078">
            <v>167</v>
          </cell>
          <cell r="L8078">
            <v>2.4270000000000003E-2</v>
          </cell>
          <cell r="M8078">
            <v>-19</v>
          </cell>
          <cell r="N8078">
            <v>18</v>
          </cell>
          <cell r="O8078">
            <v>1</v>
          </cell>
          <cell r="P8078">
            <v>35.433999999999997</v>
          </cell>
          <cell r="Q8078">
            <v>0</v>
          </cell>
          <cell r="R8078">
            <v>35.433999999999997</v>
          </cell>
        </row>
        <row r="8079">
          <cell r="A8079" t="str">
            <v xml:space="preserve">ТЭЦ-КРЭС-Ц.Г </v>
          </cell>
          <cell r="B8079" t="str">
            <v xml:space="preserve">Красная 57 Адм зд Лит А </v>
          </cell>
          <cell r="C8079" t="str">
            <v xml:space="preserve">Бюджет </v>
          </cell>
          <cell r="D8079">
            <v>2906.23</v>
          </cell>
          <cell r="E8079">
            <v>0</v>
          </cell>
          <cell r="F8079">
            <v>13078.01</v>
          </cell>
          <cell r="G8079">
            <v>0.35</v>
          </cell>
          <cell r="H8079">
            <v>1.19</v>
          </cell>
          <cell r="I8079">
            <v>4.5999999999999996</v>
          </cell>
          <cell r="J8079" t="str">
            <v xml:space="preserve"> </v>
          </cell>
          <cell r="K8079">
            <v>167</v>
          </cell>
          <cell r="L8079">
            <v>0.21232699999999999</v>
          </cell>
          <cell r="M8079">
            <v>-19</v>
          </cell>
          <cell r="N8079">
            <v>18</v>
          </cell>
          <cell r="O8079">
            <v>1</v>
          </cell>
          <cell r="P8079">
            <v>309.99200000000002</v>
          </cell>
          <cell r="Q8079">
            <v>0</v>
          </cell>
          <cell r="R8079">
            <v>309.99200000000002</v>
          </cell>
        </row>
        <row r="8080">
          <cell r="A8080" t="str">
            <v xml:space="preserve">ТЭЦ-КРЭС-Ц.Г </v>
          </cell>
          <cell r="B8080" t="str">
            <v xml:space="preserve">Красная 57 лит Б </v>
          </cell>
          <cell r="C8080" t="str">
            <v xml:space="preserve">Бюджет </v>
          </cell>
          <cell r="D8080">
            <v>43.81</v>
          </cell>
          <cell r="E8080">
            <v>0</v>
          </cell>
          <cell r="F8080">
            <v>197.13</v>
          </cell>
          <cell r="G8080">
            <v>0.43</v>
          </cell>
          <cell r="H8080">
            <v>1.19</v>
          </cell>
          <cell r="I8080">
            <v>4.5999999999999996</v>
          </cell>
          <cell r="J8080" t="str">
            <v xml:space="preserve"> </v>
          </cell>
          <cell r="K8080">
            <v>167</v>
          </cell>
          <cell r="L8080">
            <v>3.9319999999999997E-3</v>
          </cell>
          <cell r="M8080">
            <v>-19</v>
          </cell>
          <cell r="N8080">
            <v>18</v>
          </cell>
          <cell r="O8080">
            <v>1</v>
          </cell>
          <cell r="P8080">
            <v>5.7409999999999997</v>
          </cell>
          <cell r="Q8080">
            <v>0</v>
          </cell>
          <cell r="R8080">
            <v>5.7409999999999997</v>
          </cell>
        </row>
        <row r="8081">
          <cell r="A8081" t="str">
            <v xml:space="preserve">ТЭЦ-КРЭС-Ц.Г </v>
          </cell>
          <cell r="B8081" t="str">
            <v xml:space="preserve">Красная 57 лит Г </v>
          </cell>
          <cell r="C8081" t="str">
            <v xml:space="preserve">Бюджет </v>
          </cell>
          <cell r="D8081">
            <v>72.099999999999994</v>
          </cell>
          <cell r="E8081">
            <v>0</v>
          </cell>
          <cell r="F8081">
            <v>324.47000000000003</v>
          </cell>
          <cell r="G8081">
            <v>0.43</v>
          </cell>
          <cell r="H8081">
            <v>1.19</v>
          </cell>
          <cell r="I8081">
            <v>4.5999999999999996</v>
          </cell>
          <cell r="J8081" t="str">
            <v xml:space="preserve"> </v>
          </cell>
          <cell r="K8081">
            <v>167</v>
          </cell>
          <cell r="L8081">
            <v>6.4719999999999995E-3</v>
          </cell>
          <cell r="M8081">
            <v>-19</v>
          </cell>
          <cell r="N8081">
            <v>18</v>
          </cell>
          <cell r="O8081">
            <v>1</v>
          </cell>
          <cell r="P8081">
            <v>9.4489999999999998</v>
          </cell>
          <cell r="Q8081">
            <v>0</v>
          </cell>
          <cell r="R8081">
            <v>9.4489999999999998</v>
          </cell>
        </row>
        <row r="8082">
          <cell r="A8082" t="str">
            <v xml:space="preserve">ТЭЦ-КРЭС-Ц.Г </v>
          </cell>
          <cell r="B8082" t="str">
            <v xml:space="preserve">Красная 57 лит Г гараж </v>
          </cell>
          <cell r="C8082" t="str">
            <v xml:space="preserve">Бюджет </v>
          </cell>
          <cell r="D8082">
            <v>30.26</v>
          </cell>
          <cell r="E8082">
            <v>0</v>
          </cell>
          <cell r="F8082">
            <v>107</v>
          </cell>
          <cell r="G8082">
            <v>0.7</v>
          </cell>
          <cell r="H8082">
            <v>1.19</v>
          </cell>
          <cell r="I8082">
            <v>4.5999999999999996</v>
          </cell>
          <cell r="J8082" t="str">
            <v xml:space="preserve"> </v>
          </cell>
          <cell r="K8082">
            <v>167</v>
          </cell>
          <cell r="L8082">
            <v>3.4659999999999999E-3</v>
          </cell>
          <cell r="M8082">
            <v>-19</v>
          </cell>
          <cell r="N8082">
            <v>18</v>
          </cell>
          <cell r="O8082">
            <v>1</v>
          </cell>
          <cell r="P8082">
            <v>5.0620000000000003</v>
          </cell>
          <cell r="Q8082">
            <v>0</v>
          </cell>
          <cell r="R8082">
            <v>5.0620000000000003</v>
          </cell>
        </row>
        <row r="8083">
          <cell r="A8083" t="str">
            <v xml:space="preserve">ТЭЦ-КРЭС-Ц.Г </v>
          </cell>
          <cell r="B8083" t="str">
            <v xml:space="preserve">Красная 57 лит Д </v>
          </cell>
          <cell r="C8083" t="str">
            <v xml:space="preserve">Бюджет </v>
          </cell>
          <cell r="D8083">
            <v>23.76</v>
          </cell>
          <cell r="E8083">
            <v>0</v>
          </cell>
          <cell r="F8083">
            <v>106.94</v>
          </cell>
          <cell r="G8083">
            <v>0.43</v>
          </cell>
          <cell r="H8083">
            <v>1.19</v>
          </cell>
          <cell r="I8083">
            <v>4.5999999999999996</v>
          </cell>
          <cell r="J8083" t="str">
            <v xml:space="preserve"> </v>
          </cell>
          <cell r="K8083">
            <v>167</v>
          </cell>
          <cell r="L8083">
            <v>2.1329999999999999E-3</v>
          </cell>
          <cell r="M8083">
            <v>-19</v>
          </cell>
          <cell r="N8083">
            <v>18</v>
          </cell>
          <cell r="O8083">
            <v>1</v>
          </cell>
          <cell r="P8083">
            <v>3.1139999999999999</v>
          </cell>
          <cell r="Q8083">
            <v>0</v>
          </cell>
          <cell r="R8083">
            <v>3.1139999999999999</v>
          </cell>
        </row>
        <row r="8084">
          <cell r="A8084" t="str">
            <v xml:space="preserve">ТЭЦ-КРЭС-Ц.Г </v>
          </cell>
          <cell r="B8084" t="str">
            <v xml:space="preserve">Мира 28 Адм пом Лит А </v>
          </cell>
          <cell r="C8084" t="str">
            <v xml:space="preserve">Бюджет </v>
          </cell>
          <cell r="D8084">
            <v>1494.55</v>
          </cell>
          <cell r="E8084">
            <v>0</v>
          </cell>
          <cell r="F8084">
            <v>6725.47</v>
          </cell>
          <cell r="G8084">
            <v>0.38</v>
          </cell>
          <cell r="H8084">
            <v>1.19</v>
          </cell>
          <cell r="I8084">
            <v>4.5999999999999996</v>
          </cell>
          <cell r="J8084" t="str">
            <v xml:space="preserve"> </v>
          </cell>
          <cell r="K8084">
            <v>167</v>
          </cell>
          <cell r="L8084">
            <v>0.11855000000000002</v>
          </cell>
          <cell r="M8084">
            <v>-19</v>
          </cell>
          <cell r="N8084">
            <v>18</v>
          </cell>
          <cell r="O8084">
            <v>1</v>
          </cell>
          <cell r="P8084">
            <v>173.08099999999999</v>
          </cell>
          <cell r="Q8084">
            <v>0</v>
          </cell>
          <cell r="R8084">
            <v>173.08099999999999</v>
          </cell>
        </row>
        <row r="8085">
          <cell r="A8085" t="str">
            <v xml:space="preserve">ТЭЦ-КРЭС-Ц.Г </v>
          </cell>
          <cell r="B8085" t="str">
            <v xml:space="preserve">Мира 28 Гараж Лит Б </v>
          </cell>
          <cell r="C8085" t="str">
            <v xml:space="preserve">Бюджет </v>
          </cell>
          <cell r="D8085">
            <v>67.36</v>
          </cell>
          <cell r="E8085">
            <v>0</v>
          </cell>
          <cell r="F8085">
            <v>303.10000000000002</v>
          </cell>
          <cell r="G8085">
            <v>0.7</v>
          </cell>
          <cell r="H8085">
            <v>1.19</v>
          </cell>
          <cell r="I8085">
            <v>4.5999999999999996</v>
          </cell>
          <cell r="J8085" t="str">
            <v xml:space="preserve"> </v>
          </cell>
          <cell r="K8085">
            <v>167</v>
          </cell>
          <cell r="L8085">
            <v>9.3100000000000006E-3</v>
          </cell>
          <cell r="M8085">
            <v>-19</v>
          </cell>
          <cell r="N8085">
            <v>16</v>
          </cell>
          <cell r="O8085">
            <v>1</v>
          </cell>
          <cell r="P8085">
            <v>12.237</v>
          </cell>
          <cell r="Q8085">
            <v>0</v>
          </cell>
          <cell r="R8085">
            <v>12.237</v>
          </cell>
        </row>
        <row r="8086">
          <cell r="A8086" t="str">
            <v xml:space="preserve">ТЭЦ-КРЭС-Ц.Г </v>
          </cell>
          <cell r="B8086" t="str">
            <v xml:space="preserve">Октябрьская 29 Адм зд </v>
          </cell>
          <cell r="C8086" t="str">
            <v xml:space="preserve">Бюджет </v>
          </cell>
          <cell r="D8086">
            <v>579.89</v>
          </cell>
          <cell r="E8086">
            <v>2588</v>
          </cell>
          <cell r="F8086">
            <v>2609.5</v>
          </cell>
          <cell r="G8086">
            <v>0.43</v>
          </cell>
          <cell r="H8086">
            <v>1.19</v>
          </cell>
          <cell r="I8086">
            <v>4.5999999999999996</v>
          </cell>
          <cell r="J8086" t="str">
            <v xml:space="preserve"> </v>
          </cell>
          <cell r="K8086">
            <v>167</v>
          </cell>
          <cell r="L8086">
            <v>5.2050000000000006E-2</v>
          </cell>
          <cell r="M8086">
            <v>-19</v>
          </cell>
          <cell r="N8086">
            <v>18</v>
          </cell>
          <cell r="O8086">
            <v>1</v>
          </cell>
          <cell r="P8086">
            <v>75.992000000000004</v>
          </cell>
          <cell r="Q8086">
            <v>0</v>
          </cell>
          <cell r="R8086">
            <v>75.992000000000004</v>
          </cell>
        </row>
        <row r="8087">
          <cell r="A8087" t="str">
            <v xml:space="preserve">ТЭЦ-КРЭС-Ц.Г </v>
          </cell>
          <cell r="B8087" t="str">
            <v xml:space="preserve">Октябрьская 29 Лит.В </v>
          </cell>
          <cell r="C8087" t="str">
            <v xml:space="preserve">Бюджет </v>
          </cell>
          <cell r="D8087">
            <v>338.24</v>
          </cell>
          <cell r="E8087">
            <v>0</v>
          </cell>
          <cell r="F8087">
            <v>1522.08</v>
          </cell>
          <cell r="G8087">
            <v>0.43</v>
          </cell>
          <cell r="H8087">
            <v>1.19</v>
          </cell>
          <cell r="I8087">
            <v>4.5999999999999996</v>
          </cell>
          <cell r="J8087" t="str">
            <v xml:space="preserve"> </v>
          </cell>
          <cell r="K8087">
            <v>167</v>
          </cell>
          <cell r="L8087">
            <v>3.0360000000000002E-2</v>
          </cell>
          <cell r="M8087">
            <v>-19</v>
          </cell>
          <cell r="N8087">
            <v>18</v>
          </cell>
          <cell r="O8087">
            <v>1</v>
          </cell>
          <cell r="P8087">
            <v>44.323999999999998</v>
          </cell>
          <cell r="Q8087">
            <v>0</v>
          </cell>
          <cell r="R8087">
            <v>44.323999999999998</v>
          </cell>
        </row>
        <row r="8088">
          <cell r="A8088" t="str">
            <v xml:space="preserve">ТЭЦ-КРЭС-Ц.Г </v>
          </cell>
          <cell r="B8088" t="str">
            <v xml:space="preserve">Постовая 36/ Захарова24 литБ </v>
          </cell>
          <cell r="C8088" t="str">
            <v xml:space="preserve">Бюджет </v>
          </cell>
          <cell r="D8088">
            <v>1101.21</v>
          </cell>
          <cell r="E8088">
            <v>0</v>
          </cell>
          <cell r="F8088">
            <v>4955.4399999999996</v>
          </cell>
          <cell r="G8088">
            <v>0.43</v>
          </cell>
          <cell r="H8088">
            <v>1.19</v>
          </cell>
          <cell r="I8088">
            <v>4.5999999999999996</v>
          </cell>
          <cell r="J8088" t="str">
            <v xml:space="preserve"> </v>
          </cell>
          <cell r="K8088">
            <v>167</v>
          </cell>
          <cell r="L8088">
            <v>9.8843E-2</v>
          </cell>
          <cell r="M8088">
            <v>-19</v>
          </cell>
          <cell r="N8088">
            <v>18</v>
          </cell>
          <cell r="O8088">
            <v>1</v>
          </cell>
          <cell r="P8088">
            <v>144.30799999999999</v>
          </cell>
          <cell r="Q8088">
            <v>0</v>
          </cell>
          <cell r="R8088">
            <v>144.30799999999999</v>
          </cell>
        </row>
        <row r="8089">
          <cell r="A8089" t="str">
            <v xml:space="preserve">ТЭЦ-КРЭС-Ц.Г </v>
          </cell>
          <cell r="B8089" t="str">
            <v xml:space="preserve">Постовая36/Захарова24 литГ </v>
          </cell>
          <cell r="C8089" t="str">
            <v xml:space="preserve">Бюджет </v>
          </cell>
          <cell r="D8089">
            <v>876.53</v>
          </cell>
          <cell r="E8089">
            <v>0</v>
          </cell>
          <cell r="F8089">
            <v>3944.38</v>
          </cell>
          <cell r="G8089">
            <v>0.43</v>
          </cell>
          <cell r="H8089">
            <v>1.19</v>
          </cell>
          <cell r="I8089">
            <v>4.5999999999999996</v>
          </cell>
          <cell r="J8089" t="str">
            <v xml:space="preserve"> </v>
          </cell>
          <cell r="K8089">
            <v>167</v>
          </cell>
          <cell r="L8089">
            <v>7.8675999999999996E-2</v>
          </cell>
          <cell r="M8089">
            <v>-19</v>
          </cell>
          <cell r="N8089">
            <v>18</v>
          </cell>
          <cell r="O8089">
            <v>1</v>
          </cell>
          <cell r="P8089">
            <v>114.86499999999999</v>
          </cell>
          <cell r="Q8089">
            <v>0</v>
          </cell>
          <cell r="R8089">
            <v>114.86499999999999</v>
          </cell>
        </row>
        <row r="8090">
          <cell r="A8090" t="str">
            <v xml:space="preserve">ТЭЦ-КРЭС-Ц.Г </v>
          </cell>
          <cell r="B8090" t="str">
            <v xml:space="preserve">Рашпилевская 36 Адм зд </v>
          </cell>
          <cell r="C8090" t="str">
            <v xml:space="preserve">Бюджет </v>
          </cell>
          <cell r="D8090">
            <v>5194.83</v>
          </cell>
          <cell r="E8090">
            <v>21694</v>
          </cell>
          <cell r="F8090">
            <v>23376.75</v>
          </cell>
          <cell r="G8090">
            <v>0.32</v>
          </cell>
          <cell r="H8090">
            <v>1.19</v>
          </cell>
          <cell r="I8090">
            <v>4.5999999999999996</v>
          </cell>
          <cell r="J8090" t="str">
            <v xml:space="preserve"> </v>
          </cell>
          <cell r="K8090">
            <v>167</v>
          </cell>
          <cell r="L8090">
            <v>0.34700000000000003</v>
          </cell>
          <cell r="M8090">
            <v>-19</v>
          </cell>
          <cell r="N8090">
            <v>18</v>
          </cell>
          <cell r="O8090">
            <v>1</v>
          </cell>
          <cell r="P8090">
            <v>506.61099999999999</v>
          </cell>
          <cell r="Q8090">
            <v>0</v>
          </cell>
          <cell r="R8090">
            <v>506.61099999999999</v>
          </cell>
        </row>
        <row r="8091">
          <cell r="A8091" t="str">
            <v xml:space="preserve">ТЭЦ-КРЭС-Ц.Г </v>
          </cell>
          <cell r="B8091" t="str">
            <v xml:space="preserve">Советская 35/1 Адм зд Лит В </v>
          </cell>
          <cell r="C8091" t="str">
            <v xml:space="preserve">Бюджет </v>
          </cell>
          <cell r="D8091">
            <v>440.85</v>
          </cell>
          <cell r="E8091">
            <v>1516</v>
          </cell>
          <cell r="F8091">
            <v>1983.82</v>
          </cell>
          <cell r="G8091">
            <v>0.43</v>
          </cell>
          <cell r="H8091">
            <v>1.19</v>
          </cell>
          <cell r="I8091">
            <v>4.5999999999999996</v>
          </cell>
          <cell r="J8091" t="str">
            <v xml:space="preserve"> </v>
          </cell>
          <cell r="K8091">
            <v>167</v>
          </cell>
          <cell r="L8091">
            <v>3.9570000000000001E-2</v>
          </cell>
          <cell r="M8091">
            <v>-19</v>
          </cell>
          <cell r="N8091">
            <v>18</v>
          </cell>
          <cell r="O8091">
            <v>1</v>
          </cell>
          <cell r="P8091">
            <v>57.771999999999998</v>
          </cell>
          <cell r="Q8091">
            <v>0</v>
          </cell>
          <cell r="R8091">
            <v>57.771999999999998</v>
          </cell>
        </row>
        <row r="8092">
          <cell r="A8092" t="str">
            <v xml:space="preserve">ТЭЦ-КРЭС-Ц.Г </v>
          </cell>
          <cell r="B8092" t="str">
            <v xml:space="preserve">Советская 35\1 Лит Б </v>
          </cell>
          <cell r="C8092" t="str">
            <v xml:space="preserve">Бюджет </v>
          </cell>
          <cell r="D8092">
            <v>242.75</v>
          </cell>
          <cell r="E8092">
            <v>1147</v>
          </cell>
          <cell r="F8092">
            <v>1092.3800000000001</v>
          </cell>
          <cell r="G8092">
            <v>0.43</v>
          </cell>
          <cell r="H8092">
            <v>1.19</v>
          </cell>
          <cell r="I8092">
            <v>4.5999999999999996</v>
          </cell>
          <cell r="J8092" t="str">
            <v xml:space="preserve"> </v>
          </cell>
          <cell r="K8092">
            <v>167</v>
          </cell>
          <cell r="L8092">
            <v>2.1788999999999999E-2</v>
          </cell>
          <cell r="M8092">
            <v>-19</v>
          </cell>
          <cell r="N8092">
            <v>18</v>
          </cell>
          <cell r="O8092">
            <v>1</v>
          </cell>
          <cell r="P8092">
            <v>31.812000000000001</v>
          </cell>
          <cell r="Q8092">
            <v>0</v>
          </cell>
          <cell r="R8092">
            <v>31.812000000000001</v>
          </cell>
        </row>
        <row r="8093">
          <cell r="A8093" t="str">
            <v xml:space="preserve">ТЭЦ-КРЭС-Ц.Г </v>
          </cell>
          <cell r="B8093" t="str">
            <v xml:space="preserve">Красная 3 Адм зд </v>
          </cell>
          <cell r="C8093" t="str">
            <v xml:space="preserve">ИТП Бюджет </v>
          </cell>
          <cell r="D8093">
            <v>10078.73</v>
          </cell>
          <cell r="E8093">
            <v>0</v>
          </cell>
          <cell r="F8093">
            <v>45354.26</v>
          </cell>
          <cell r="G8093">
            <v>0.32</v>
          </cell>
          <cell r="H8093">
            <v>1.19</v>
          </cell>
          <cell r="I8093">
            <v>4.5999999999999996</v>
          </cell>
          <cell r="J8093" t="str">
            <v xml:space="preserve"> </v>
          </cell>
          <cell r="K8093">
            <v>167</v>
          </cell>
          <cell r="L8093">
            <v>0.67323000000000011</v>
          </cell>
          <cell r="M8093">
            <v>-19</v>
          </cell>
          <cell r="N8093">
            <v>18</v>
          </cell>
          <cell r="O8093">
            <v>1</v>
          </cell>
          <cell r="P8093">
            <v>982.90200000000004</v>
          </cell>
          <cell r="Q8093">
            <v>0</v>
          </cell>
          <cell r="R8093">
            <v>982.90200000000004</v>
          </cell>
        </row>
        <row r="8094">
          <cell r="A8094" t="str">
            <v xml:space="preserve">ТЭЦ-КРЭС-Ц.Г </v>
          </cell>
          <cell r="B8094" t="str">
            <v xml:space="preserve">Красная 35 Адм зд </v>
          </cell>
          <cell r="C8094" t="str">
            <v xml:space="preserve">ИТП Бюджет </v>
          </cell>
          <cell r="D8094">
            <v>15560.35</v>
          </cell>
          <cell r="E8094">
            <v>0</v>
          </cell>
          <cell r="F8094">
            <v>75708</v>
          </cell>
          <cell r="G8094">
            <v>0.32</v>
          </cell>
          <cell r="H8094">
            <v>1.19</v>
          </cell>
          <cell r="I8094">
            <v>4.5999999999999996</v>
          </cell>
          <cell r="J8094" t="str">
            <v xml:space="preserve"> </v>
          </cell>
          <cell r="K8094">
            <v>167</v>
          </cell>
          <cell r="L8094">
            <v>1.1237949999999999</v>
          </cell>
          <cell r="M8094">
            <v>-19</v>
          </cell>
          <cell r="N8094">
            <v>18</v>
          </cell>
          <cell r="O8094">
            <v>1</v>
          </cell>
          <cell r="P8094">
            <v>1640.7170000000001</v>
          </cell>
          <cell r="Q8094">
            <v>0</v>
          </cell>
          <cell r="R8094">
            <v>1640.7170000000001</v>
          </cell>
        </row>
        <row r="8095">
          <cell r="A8095" t="str">
            <v xml:space="preserve">ТЭЦ-КРЭС-Ц.Г </v>
          </cell>
          <cell r="B8095" t="str">
            <v xml:space="preserve">Постовая 24 Лит А </v>
          </cell>
          <cell r="C8095" t="str">
            <v xml:space="preserve">ИТП Бюджет </v>
          </cell>
          <cell r="D8095">
            <v>956.8</v>
          </cell>
          <cell r="E8095">
            <v>3844</v>
          </cell>
          <cell r="F8095">
            <v>3844</v>
          </cell>
          <cell r="G8095">
            <v>0</v>
          </cell>
          <cell r="H8095">
            <v>0</v>
          </cell>
          <cell r="I8095">
            <v>4.5999999999999996</v>
          </cell>
          <cell r="J8095" t="str">
            <v xml:space="preserve"> </v>
          </cell>
          <cell r="K8095">
            <v>167</v>
          </cell>
          <cell r="L8095">
            <v>5.2930000000000005E-2</v>
          </cell>
          <cell r="M8095">
            <v>-19</v>
          </cell>
          <cell r="N8095">
            <v>18</v>
          </cell>
          <cell r="O8095">
            <v>1</v>
          </cell>
          <cell r="P8095">
            <v>77.275999999999996</v>
          </cell>
          <cell r="Q8095">
            <v>0</v>
          </cell>
          <cell r="R8095">
            <v>77.275999999999996</v>
          </cell>
        </row>
        <row r="8096">
          <cell r="A8096" t="str">
            <v xml:space="preserve">ТЭЦ-КРЭС-Ц.Г </v>
          </cell>
          <cell r="B8096" t="str">
            <v xml:space="preserve">Постовая 24 Хозблок </v>
          </cell>
          <cell r="C8096" t="str">
            <v xml:space="preserve">ИТП Бюджет </v>
          </cell>
          <cell r="D8096">
            <v>262.3</v>
          </cell>
          <cell r="E8096">
            <v>666</v>
          </cell>
          <cell r="F8096">
            <v>666</v>
          </cell>
          <cell r="G8096">
            <v>0</v>
          </cell>
          <cell r="H8096">
            <v>0</v>
          </cell>
          <cell r="I8096">
            <v>4.5999999999999996</v>
          </cell>
          <cell r="J8096" t="str">
            <v xml:space="preserve"> </v>
          </cell>
          <cell r="K8096">
            <v>167</v>
          </cell>
          <cell r="L8096">
            <v>1.4012999999999999E-2</v>
          </cell>
          <cell r="M8096">
            <v>-19</v>
          </cell>
          <cell r="N8096">
            <v>16</v>
          </cell>
          <cell r="O8096">
            <v>1</v>
          </cell>
          <cell r="P8096">
            <v>18.419</v>
          </cell>
          <cell r="Q8096">
            <v>0</v>
          </cell>
          <cell r="R8096">
            <v>18.419</v>
          </cell>
        </row>
        <row r="8097">
          <cell r="A8097" t="str">
            <v xml:space="preserve">ТЭЦ-КРЭС-Ц.Г </v>
          </cell>
          <cell r="B8097" t="str">
            <v xml:space="preserve">Гоголя 66 Прачечная </v>
          </cell>
          <cell r="C8097" t="str">
            <v xml:space="preserve">Прочие </v>
          </cell>
          <cell r="D8097">
            <v>504.9</v>
          </cell>
          <cell r="E8097">
            <v>2079</v>
          </cell>
          <cell r="F8097">
            <v>1973.11</v>
          </cell>
          <cell r="G8097">
            <v>0.38</v>
          </cell>
          <cell r="H8097">
            <v>1.19</v>
          </cell>
          <cell r="I8097">
            <v>4.5999999999999996</v>
          </cell>
          <cell r="J8097" t="str">
            <v xml:space="preserve"> </v>
          </cell>
          <cell r="K8097">
            <v>167</v>
          </cell>
          <cell r="L8097">
            <v>3.2899999999999999E-2</v>
          </cell>
          <cell r="M8097">
            <v>-19</v>
          </cell>
          <cell r="N8097">
            <v>16</v>
          </cell>
          <cell r="O8097">
            <v>1</v>
          </cell>
          <cell r="P8097">
            <v>43.243000000000002</v>
          </cell>
          <cell r="Q8097">
            <v>0</v>
          </cell>
          <cell r="R8097">
            <v>43.243000000000002</v>
          </cell>
        </row>
        <row r="8098">
          <cell r="A8098" t="str">
            <v xml:space="preserve">ТЭЦ-КРЭС-Ц.Г </v>
          </cell>
          <cell r="B8098" t="str">
            <v xml:space="preserve">Гимназическая 36/2 кафе </v>
          </cell>
          <cell r="C8098" t="str">
            <v xml:space="preserve">Прочие </v>
          </cell>
          <cell r="D8098">
            <v>384.3</v>
          </cell>
          <cell r="E8098">
            <v>1694</v>
          </cell>
          <cell r="F8098">
            <v>1694</v>
          </cell>
          <cell r="G8098">
            <v>0</v>
          </cell>
          <cell r="H8098">
            <v>0</v>
          </cell>
          <cell r="I8098">
            <v>4.5999999999999996</v>
          </cell>
          <cell r="J8098" t="str">
            <v xml:space="preserve"> </v>
          </cell>
          <cell r="K8098">
            <v>167</v>
          </cell>
          <cell r="L8098">
            <v>3.3583000000000002E-2</v>
          </cell>
          <cell r="M8098">
            <v>-19</v>
          </cell>
          <cell r="N8098">
            <v>18</v>
          </cell>
          <cell r="O8098">
            <v>1</v>
          </cell>
          <cell r="P8098">
            <v>49.030999999999999</v>
          </cell>
          <cell r="Q8098">
            <v>0</v>
          </cell>
          <cell r="R8098">
            <v>49.030999999999999</v>
          </cell>
        </row>
        <row r="8099">
          <cell r="A8099" t="str">
            <v xml:space="preserve">ТЭЦ-КРЭС-Ц.Г </v>
          </cell>
          <cell r="B8099" t="str">
            <v xml:space="preserve">Гоголя 58 Адм зд </v>
          </cell>
          <cell r="C8099" t="str">
            <v xml:space="preserve">Прочие </v>
          </cell>
          <cell r="D8099">
            <v>445.64</v>
          </cell>
          <cell r="E8099">
            <v>1228</v>
          </cell>
          <cell r="F8099">
            <v>2005.38</v>
          </cell>
          <cell r="G8099">
            <v>0.43</v>
          </cell>
          <cell r="H8099">
            <v>1.19</v>
          </cell>
          <cell r="I8099">
            <v>4.5999999999999996</v>
          </cell>
          <cell r="J8099" t="str">
            <v xml:space="preserve"> </v>
          </cell>
          <cell r="K8099">
            <v>167</v>
          </cell>
          <cell r="L8099">
            <v>0.04</v>
          </cell>
          <cell r="M8099">
            <v>-19</v>
          </cell>
          <cell r="N8099">
            <v>18</v>
          </cell>
          <cell r="O8099">
            <v>1</v>
          </cell>
          <cell r="P8099">
            <v>58.399000000000001</v>
          </cell>
          <cell r="Q8099">
            <v>0</v>
          </cell>
          <cell r="R8099">
            <v>58.399000000000001</v>
          </cell>
        </row>
        <row r="8100">
          <cell r="A8100" t="str">
            <v xml:space="preserve">ТЭЦ-КРЭС-Ц.Г </v>
          </cell>
          <cell r="B8100" t="str">
            <v xml:space="preserve">Красная 41 кафе </v>
          </cell>
          <cell r="C8100" t="str">
            <v xml:space="preserve">Прочие </v>
          </cell>
          <cell r="D8100">
            <v>207.1</v>
          </cell>
          <cell r="E8100">
            <v>0</v>
          </cell>
          <cell r="F8100">
            <v>1784.11</v>
          </cell>
          <cell r="G8100">
            <v>0.35</v>
          </cell>
          <cell r="H8100">
            <v>1.194</v>
          </cell>
          <cell r="I8100">
            <v>4.5999999999999996</v>
          </cell>
          <cell r="J8100" t="str">
            <v xml:space="preserve"> </v>
          </cell>
          <cell r="K8100">
            <v>167</v>
          </cell>
          <cell r="L8100">
            <v>2.7400000000000001E-2</v>
          </cell>
          <cell r="M8100">
            <v>-19</v>
          </cell>
          <cell r="N8100">
            <v>16</v>
          </cell>
          <cell r="O8100">
            <v>1</v>
          </cell>
          <cell r="P8100">
            <v>36.014000000000003</v>
          </cell>
          <cell r="Q8100">
            <v>0</v>
          </cell>
          <cell r="R8100">
            <v>36.014000000000003</v>
          </cell>
        </row>
        <row r="8101">
          <cell r="A8101" t="str">
            <v xml:space="preserve">ТЭЦ-КРЭС-Ц.Г </v>
          </cell>
          <cell r="B8101" t="str">
            <v xml:space="preserve">Красная 29 Книжн маг </v>
          </cell>
          <cell r="C8101" t="str">
            <v xml:space="preserve">ИТП Прочие </v>
          </cell>
          <cell r="D8101">
            <v>253.2</v>
          </cell>
          <cell r="E8101">
            <v>0</v>
          </cell>
          <cell r="F8101">
            <v>1139.3900000000001</v>
          </cell>
          <cell r="G8101">
            <v>0.37</v>
          </cell>
          <cell r="H8101">
            <v>1.19</v>
          </cell>
          <cell r="I8101">
            <v>4.5999999999999996</v>
          </cell>
          <cell r="J8101" t="str">
            <v xml:space="preserve"> </v>
          </cell>
          <cell r="K8101">
            <v>167</v>
          </cell>
          <cell r="L8101">
            <v>1.797E-2</v>
          </cell>
          <cell r="M8101">
            <v>-19</v>
          </cell>
          <cell r="N8101">
            <v>15</v>
          </cell>
          <cell r="O8101">
            <v>1</v>
          </cell>
          <cell r="P8101">
            <v>22.196000000000002</v>
          </cell>
          <cell r="Q8101">
            <v>0</v>
          </cell>
          <cell r="R8101">
            <v>22.196000000000002</v>
          </cell>
        </row>
        <row r="8102">
          <cell r="A8102" t="str">
            <v xml:space="preserve">ТЭЦ-КРЭС-Ц.Г </v>
          </cell>
          <cell r="B8102" t="str">
            <v xml:space="preserve">Коммунаров 84 </v>
          </cell>
          <cell r="C8102" t="str">
            <v xml:space="preserve">Прочие </v>
          </cell>
          <cell r="D8102">
            <v>313.06</v>
          </cell>
          <cell r="E8102">
            <v>0</v>
          </cell>
          <cell r="F8102">
            <v>1408.78</v>
          </cell>
          <cell r="G8102">
            <v>0.43</v>
          </cell>
          <cell r="H8102">
            <v>1.19</v>
          </cell>
          <cell r="I8102">
            <v>4.5999999999999996</v>
          </cell>
          <cell r="J8102" t="str">
            <v xml:space="preserve"> </v>
          </cell>
          <cell r="K8102">
            <v>167</v>
          </cell>
          <cell r="L8102">
            <v>2.81E-2</v>
          </cell>
          <cell r="M8102">
            <v>-19</v>
          </cell>
          <cell r="N8102">
            <v>18</v>
          </cell>
          <cell r="O8102">
            <v>1</v>
          </cell>
          <cell r="P8102">
            <v>41.026000000000003</v>
          </cell>
          <cell r="Q8102">
            <v>0</v>
          </cell>
          <cell r="R8102">
            <v>41.026000000000003</v>
          </cell>
        </row>
        <row r="8103">
          <cell r="A8103" t="str">
            <v xml:space="preserve">ТЭЦ-КРЭС-Ц.Г </v>
          </cell>
          <cell r="B8103" t="str">
            <v xml:space="preserve">Орджоникидзе 50 48 Адм зд </v>
          </cell>
          <cell r="C8103" t="str">
            <v xml:space="preserve">Прочие </v>
          </cell>
          <cell r="D8103">
            <v>499.12</v>
          </cell>
          <cell r="E8103">
            <v>2900</v>
          </cell>
          <cell r="F8103">
            <v>2246.02</v>
          </cell>
          <cell r="G8103">
            <v>0.43</v>
          </cell>
          <cell r="H8103">
            <v>1.19</v>
          </cell>
          <cell r="I8103">
            <v>4.5999999999999996</v>
          </cell>
          <cell r="J8103" t="str">
            <v xml:space="preserve"> </v>
          </cell>
          <cell r="K8103">
            <v>167</v>
          </cell>
          <cell r="L8103">
            <v>4.48E-2</v>
          </cell>
          <cell r="M8103">
            <v>-19</v>
          </cell>
          <cell r="N8103">
            <v>18</v>
          </cell>
          <cell r="O8103">
            <v>1</v>
          </cell>
          <cell r="P8103">
            <v>65.409000000000006</v>
          </cell>
          <cell r="Q8103">
            <v>0</v>
          </cell>
          <cell r="R8103">
            <v>65.409000000000006</v>
          </cell>
        </row>
        <row r="8104">
          <cell r="A8104" t="str">
            <v xml:space="preserve">ТЭЦ-КРЭС-Ц.Г </v>
          </cell>
          <cell r="B8104" t="str">
            <v xml:space="preserve">Красная 17 кв 2 </v>
          </cell>
          <cell r="C8104" t="str">
            <v xml:space="preserve">Прочие </v>
          </cell>
          <cell r="D8104">
            <v>60.4</v>
          </cell>
          <cell r="E8104">
            <v>239</v>
          </cell>
          <cell r="F8104">
            <v>239</v>
          </cell>
          <cell r="G8104">
            <v>0</v>
          </cell>
          <cell r="H8104">
            <v>0</v>
          </cell>
          <cell r="I8104">
            <v>4.5999999999999996</v>
          </cell>
          <cell r="J8104" t="str">
            <v xml:space="preserve"> </v>
          </cell>
          <cell r="K8104">
            <v>167</v>
          </cell>
          <cell r="L8104">
            <v>4.1679999999999998E-3</v>
          </cell>
          <cell r="M8104">
            <v>-19</v>
          </cell>
          <cell r="N8104">
            <v>18</v>
          </cell>
          <cell r="O8104">
            <v>1</v>
          </cell>
          <cell r="P8104">
            <v>6.085</v>
          </cell>
          <cell r="Q8104">
            <v>0</v>
          </cell>
          <cell r="R8104">
            <v>6.085</v>
          </cell>
        </row>
        <row r="8105">
          <cell r="A8105" t="str">
            <v xml:space="preserve">ТЭЦ-КРЭС-Ц.Г </v>
          </cell>
          <cell r="B8105" t="str">
            <v xml:space="preserve">Седина 28 </v>
          </cell>
          <cell r="C8105" t="str">
            <v xml:space="preserve">Бюджет </v>
          </cell>
          <cell r="D8105">
            <v>502.63</v>
          </cell>
          <cell r="E8105">
            <v>4388</v>
          </cell>
          <cell r="F8105">
            <v>2261.85</v>
          </cell>
          <cell r="G8105">
            <v>0.30000000000000004</v>
          </cell>
          <cell r="H8105">
            <v>1.94</v>
          </cell>
          <cell r="I8105">
            <v>4.5999999999999996</v>
          </cell>
          <cell r="J8105" t="str">
            <v xml:space="preserve"> </v>
          </cell>
          <cell r="K8105">
            <v>167</v>
          </cell>
          <cell r="L8105">
            <v>5.1142E-2</v>
          </cell>
          <cell r="M8105">
            <v>-19</v>
          </cell>
          <cell r="N8105">
            <v>18</v>
          </cell>
          <cell r="O8105">
            <v>1</v>
          </cell>
          <cell r="P8105">
            <v>74.665999999999997</v>
          </cell>
          <cell r="Q8105">
            <v>0</v>
          </cell>
          <cell r="R8105">
            <v>74.665999999999997</v>
          </cell>
        </row>
        <row r="8106">
          <cell r="A8106" t="str">
            <v xml:space="preserve">ТЭЦ-КРЭС-Ц.Г </v>
          </cell>
          <cell r="B8106" t="str">
            <v xml:space="preserve">Седина 28  ТЮЗ </v>
          </cell>
          <cell r="C8106" t="str">
            <v xml:space="preserve">Бюджет </v>
          </cell>
          <cell r="D8106">
            <v>1094.06</v>
          </cell>
          <cell r="E8106">
            <v>4942</v>
          </cell>
          <cell r="F8106">
            <v>4923.28</v>
          </cell>
          <cell r="G8106">
            <v>0.28999999999999998</v>
          </cell>
          <cell r="H8106">
            <v>1.19</v>
          </cell>
          <cell r="I8106">
            <v>4.5999999999999996</v>
          </cell>
          <cell r="J8106" t="str">
            <v xml:space="preserve"> </v>
          </cell>
          <cell r="K8106">
            <v>167</v>
          </cell>
          <cell r="L8106">
            <v>6.0858999999999996E-2</v>
          </cell>
          <cell r="M8106">
            <v>-19</v>
          </cell>
          <cell r="N8106">
            <v>15</v>
          </cell>
          <cell r="O8106">
            <v>1</v>
          </cell>
          <cell r="P8106">
            <v>75.17</v>
          </cell>
          <cell r="Q8106">
            <v>0</v>
          </cell>
          <cell r="R8106">
            <v>75.17</v>
          </cell>
        </row>
        <row r="8107">
          <cell r="A8107" t="str">
            <v xml:space="preserve">ТЭЦ-КРЭС-Ц.Г </v>
          </cell>
          <cell r="B8107" t="str">
            <v xml:space="preserve">Мира 32 </v>
          </cell>
          <cell r="C8107" t="str">
            <v xml:space="preserve">Прочие </v>
          </cell>
          <cell r="D8107">
            <v>700</v>
          </cell>
          <cell r="E8107">
            <v>4248</v>
          </cell>
          <cell r="F8107">
            <v>3153</v>
          </cell>
          <cell r="G8107">
            <v>0.43</v>
          </cell>
          <cell r="H8107">
            <v>1.19</v>
          </cell>
          <cell r="I8107">
            <v>4.5999999999999996</v>
          </cell>
          <cell r="J8107" t="str">
            <v xml:space="preserve"> </v>
          </cell>
          <cell r="K8107">
            <v>167</v>
          </cell>
          <cell r="L8107">
            <v>6.2890000000000001E-2</v>
          </cell>
          <cell r="M8107">
            <v>-19</v>
          </cell>
          <cell r="N8107">
            <v>18</v>
          </cell>
          <cell r="O8107">
            <v>1</v>
          </cell>
          <cell r="P8107">
            <v>91.817999999999998</v>
          </cell>
          <cell r="Q8107">
            <v>0</v>
          </cell>
          <cell r="R8107">
            <v>91.817999999999998</v>
          </cell>
        </row>
        <row r="8108">
          <cell r="A8108" t="str">
            <v xml:space="preserve">ТЭЦ-КРЭС-Ц.Г </v>
          </cell>
          <cell r="B8108" t="str">
            <v xml:space="preserve">Ленина 53 Театр </v>
          </cell>
          <cell r="C8108" t="str">
            <v xml:space="preserve">Бюджет </v>
          </cell>
          <cell r="D8108">
            <v>520</v>
          </cell>
          <cell r="E8108">
            <v>0</v>
          </cell>
          <cell r="F8108">
            <v>2602</v>
          </cell>
          <cell r="G8108">
            <v>0.43</v>
          </cell>
          <cell r="H8108">
            <v>1.19</v>
          </cell>
          <cell r="I8108">
            <v>4.5999999999999996</v>
          </cell>
          <cell r="J8108" t="str">
            <v xml:space="preserve"> </v>
          </cell>
          <cell r="K8108">
            <v>167</v>
          </cell>
          <cell r="L8108">
            <v>5.1900000000000002E-2</v>
          </cell>
          <cell r="M8108">
            <v>-19</v>
          </cell>
          <cell r="N8108">
            <v>18</v>
          </cell>
          <cell r="O8108">
            <v>1</v>
          </cell>
          <cell r="P8108">
            <v>75.774000000000001</v>
          </cell>
          <cell r="Q8108">
            <v>0</v>
          </cell>
          <cell r="R8108">
            <v>75.774000000000001</v>
          </cell>
        </row>
        <row r="8109">
          <cell r="A8109" t="str">
            <v xml:space="preserve">ТЭЦ-КРЭС-Ц.Г </v>
          </cell>
          <cell r="B8109" t="str">
            <v xml:space="preserve">Красная 44 Театр Опереты </v>
          </cell>
          <cell r="C8109" t="str">
            <v xml:space="preserve">ИТП Бюджет </v>
          </cell>
          <cell r="D8109">
            <v>15247.53</v>
          </cell>
          <cell r="E8109">
            <v>66639</v>
          </cell>
          <cell r="F8109">
            <v>68613.899999999994</v>
          </cell>
          <cell r="G8109">
            <v>0.18</v>
          </cell>
          <cell r="H8109">
            <v>1.19</v>
          </cell>
          <cell r="I8109">
            <v>4.5999999999999996</v>
          </cell>
          <cell r="J8109" t="str">
            <v xml:space="preserve"> </v>
          </cell>
          <cell r="K8109">
            <v>167</v>
          </cell>
          <cell r="L8109">
            <v>0.52645000000000008</v>
          </cell>
          <cell r="M8109">
            <v>-19</v>
          </cell>
          <cell r="N8109">
            <v>15</v>
          </cell>
          <cell r="O8109">
            <v>1</v>
          </cell>
          <cell r="P8109">
            <v>650.24699999999996</v>
          </cell>
          <cell r="Q8109">
            <v>0</v>
          </cell>
          <cell r="R8109">
            <v>650.24699999999996</v>
          </cell>
        </row>
        <row r="8110">
          <cell r="A8110" t="str">
            <v xml:space="preserve">ТЭЦ-КРЭС-Ц.Г </v>
          </cell>
          <cell r="B8110" t="str">
            <v xml:space="preserve">Советская 40/Рашпилевская 12 </v>
          </cell>
          <cell r="C8110" t="str">
            <v xml:space="preserve">Бюджет </v>
          </cell>
          <cell r="D8110">
            <v>180.13</v>
          </cell>
          <cell r="E8110">
            <v>0</v>
          </cell>
          <cell r="F8110">
            <v>810.57</v>
          </cell>
          <cell r="G8110">
            <v>0.43</v>
          </cell>
          <cell r="H8110">
            <v>1.19</v>
          </cell>
          <cell r="I8110">
            <v>4.5999999999999996</v>
          </cell>
          <cell r="J8110" t="str">
            <v xml:space="preserve"> </v>
          </cell>
          <cell r="K8110">
            <v>167</v>
          </cell>
          <cell r="L8110">
            <v>1.6167999999999998E-2</v>
          </cell>
          <cell r="M8110">
            <v>-19</v>
          </cell>
          <cell r="N8110">
            <v>18</v>
          </cell>
          <cell r="O8110">
            <v>1</v>
          </cell>
          <cell r="P8110">
            <v>23.605</v>
          </cell>
          <cell r="Q8110">
            <v>0</v>
          </cell>
          <cell r="R8110">
            <v>23.605</v>
          </cell>
        </row>
        <row r="8111">
          <cell r="A8111" t="str">
            <v xml:space="preserve">ТЭЦ-КРЭС-Ц.Г </v>
          </cell>
          <cell r="B8111" t="str">
            <v xml:space="preserve">Октябрьская 80 Ком центр </v>
          </cell>
          <cell r="C8111" t="str">
            <v xml:space="preserve">Прочие </v>
          </cell>
          <cell r="D8111">
            <v>686.84</v>
          </cell>
          <cell r="E8111">
            <v>0</v>
          </cell>
          <cell r="F8111">
            <v>3090.79</v>
          </cell>
          <cell r="G8111">
            <v>0.43</v>
          </cell>
          <cell r="H8111">
            <v>1.19</v>
          </cell>
          <cell r="I8111">
            <v>4.5999999999999996</v>
          </cell>
          <cell r="J8111" t="str">
            <v xml:space="preserve"> </v>
          </cell>
          <cell r="K8111">
            <v>167</v>
          </cell>
          <cell r="L8111">
            <v>6.1650000000000003E-2</v>
          </cell>
          <cell r="M8111">
            <v>-19</v>
          </cell>
          <cell r="N8111">
            <v>18</v>
          </cell>
          <cell r="O8111">
            <v>1</v>
          </cell>
          <cell r="P8111">
            <v>90.007000000000005</v>
          </cell>
          <cell r="Q8111">
            <v>0</v>
          </cell>
          <cell r="R8111">
            <v>90.007000000000005</v>
          </cell>
        </row>
        <row r="8112">
          <cell r="A8112" t="str">
            <v xml:space="preserve">ТЭЦ-КРЭС-Ц.Г </v>
          </cell>
          <cell r="B8112" t="str">
            <v xml:space="preserve">Красная 20 Маг </v>
          </cell>
          <cell r="C8112" t="str">
            <v xml:space="preserve">Прочие </v>
          </cell>
          <cell r="D8112">
            <v>189.86</v>
          </cell>
          <cell r="E8112">
            <v>1200</v>
          </cell>
          <cell r="F8112">
            <v>929.76</v>
          </cell>
          <cell r="G8112">
            <v>0.38</v>
          </cell>
          <cell r="H8112">
            <v>1.19</v>
          </cell>
          <cell r="I8112">
            <v>4.5999999999999996</v>
          </cell>
          <cell r="J8112" t="str">
            <v xml:space="preserve"> </v>
          </cell>
          <cell r="K8112">
            <v>167</v>
          </cell>
          <cell r="L8112">
            <v>1.506E-2</v>
          </cell>
          <cell r="M8112">
            <v>-19</v>
          </cell>
          <cell r="N8112">
            <v>15</v>
          </cell>
          <cell r="O8112">
            <v>1</v>
          </cell>
          <cell r="P8112">
            <v>18.602</v>
          </cell>
          <cell r="Q8112">
            <v>0</v>
          </cell>
          <cell r="R8112">
            <v>18.602</v>
          </cell>
        </row>
        <row r="8113">
          <cell r="A8113" t="str">
            <v xml:space="preserve">ТЭЦ-КРЭС-Ц.Г </v>
          </cell>
          <cell r="B8113" t="str">
            <v xml:space="preserve">Советская 34 Адм зд </v>
          </cell>
          <cell r="C8113" t="str">
            <v xml:space="preserve">Прочие </v>
          </cell>
          <cell r="D8113">
            <v>285.89999999999998</v>
          </cell>
          <cell r="E8113">
            <v>0</v>
          </cell>
          <cell r="F8113">
            <v>1853.97</v>
          </cell>
          <cell r="G8113">
            <v>0.4</v>
          </cell>
          <cell r="H8113">
            <v>1.19</v>
          </cell>
          <cell r="I8113">
            <v>4.5999999999999996</v>
          </cell>
          <cell r="J8113" t="str">
            <v xml:space="preserve">. </v>
          </cell>
          <cell r="K8113">
            <v>167</v>
          </cell>
          <cell r="L8113">
            <v>3.44E-2</v>
          </cell>
          <cell r="M8113">
            <v>-19</v>
          </cell>
          <cell r="N8113">
            <v>18</v>
          </cell>
          <cell r="O8113">
            <v>1</v>
          </cell>
          <cell r="P8113">
            <v>50.222000000000001</v>
          </cell>
          <cell r="Q8113">
            <v>0</v>
          </cell>
          <cell r="R8113">
            <v>50.222000000000001</v>
          </cell>
        </row>
        <row r="8114">
          <cell r="A8114" t="str">
            <v xml:space="preserve">ТЭЦ-КРЭС-Ц.Г </v>
          </cell>
          <cell r="B8114" t="str">
            <v xml:space="preserve">Седина 36 Адм здание </v>
          </cell>
          <cell r="C8114" t="str">
            <v xml:space="preserve">Бюджет </v>
          </cell>
          <cell r="D8114">
            <v>445.64</v>
          </cell>
          <cell r="E8114">
            <v>0</v>
          </cell>
          <cell r="F8114">
            <v>2005.38</v>
          </cell>
          <cell r="G8114">
            <v>0.43</v>
          </cell>
          <cell r="H8114">
            <v>1.19</v>
          </cell>
          <cell r="I8114">
            <v>4.5999999999999996</v>
          </cell>
          <cell r="J8114" t="str">
            <v xml:space="preserve"> </v>
          </cell>
          <cell r="K8114">
            <v>167</v>
          </cell>
          <cell r="L8114">
            <v>0.04</v>
          </cell>
          <cell r="M8114">
            <v>-19</v>
          </cell>
          <cell r="N8114">
            <v>18</v>
          </cell>
          <cell r="O8114">
            <v>1</v>
          </cell>
          <cell r="P8114">
            <v>58.399000000000001</v>
          </cell>
          <cell r="Q8114">
            <v>0</v>
          </cell>
          <cell r="R8114">
            <v>58.399000000000001</v>
          </cell>
        </row>
        <row r="8115">
          <cell r="A8115" t="str">
            <v xml:space="preserve">ТЭЦ-КРЭС-Ц.Г </v>
          </cell>
          <cell r="B8115" t="str">
            <v xml:space="preserve">Советская 39 Адм здание </v>
          </cell>
          <cell r="C8115" t="str">
            <v xml:space="preserve">Бюджет </v>
          </cell>
          <cell r="D8115">
            <v>1385</v>
          </cell>
          <cell r="E8115">
            <v>6234</v>
          </cell>
          <cell r="F8115">
            <v>6234</v>
          </cell>
          <cell r="G8115">
            <v>0.37</v>
          </cell>
          <cell r="H8115">
            <v>1.19</v>
          </cell>
          <cell r="I8115">
            <v>4.5999999999999996</v>
          </cell>
          <cell r="J8115" t="str">
            <v xml:space="preserve"> </v>
          </cell>
          <cell r="K8115">
            <v>167</v>
          </cell>
          <cell r="L8115">
            <v>0.10818000000000001</v>
          </cell>
          <cell r="M8115">
            <v>-19</v>
          </cell>
          <cell r="N8115">
            <v>18</v>
          </cell>
          <cell r="O8115">
            <v>1</v>
          </cell>
          <cell r="P8115">
            <v>157.941</v>
          </cell>
          <cell r="Q8115">
            <v>0</v>
          </cell>
          <cell r="R8115">
            <v>157.941</v>
          </cell>
        </row>
        <row r="8116">
          <cell r="A8116" t="str">
            <v xml:space="preserve">ТЭЦ-КРЭС-Ц.Г </v>
          </cell>
          <cell r="B8116" t="str">
            <v xml:space="preserve">Советская 39 пристройка </v>
          </cell>
          <cell r="C8116" t="str">
            <v xml:space="preserve">Бюджет </v>
          </cell>
          <cell r="D8116">
            <v>824.43</v>
          </cell>
          <cell r="E8116">
            <v>2357</v>
          </cell>
          <cell r="F8116">
            <v>3709.95</v>
          </cell>
          <cell r="G8116">
            <v>0.43</v>
          </cell>
          <cell r="H8116">
            <v>1.194</v>
          </cell>
          <cell r="I8116">
            <v>4.5999999999999996</v>
          </cell>
          <cell r="J8116" t="str">
            <v xml:space="preserve"> </v>
          </cell>
          <cell r="K8116">
            <v>167</v>
          </cell>
          <cell r="L8116">
            <v>7.3999999999999996E-2</v>
          </cell>
          <cell r="M8116">
            <v>-19</v>
          </cell>
          <cell r="N8116">
            <v>18</v>
          </cell>
          <cell r="O8116">
            <v>1</v>
          </cell>
          <cell r="P8116">
            <v>108.038</v>
          </cell>
          <cell r="Q8116">
            <v>0</v>
          </cell>
          <cell r="R8116">
            <v>108.038</v>
          </cell>
        </row>
        <row r="8117">
          <cell r="A8117" t="str">
            <v xml:space="preserve">ТЭЦ-КРЭС-Ц.Г </v>
          </cell>
          <cell r="B8117" t="str">
            <v xml:space="preserve">Красная 5 Казачий хор </v>
          </cell>
          <cell r="C8117" t="str">
            <v xml:space="preserve">Бюджет </v>
          </cell>
          <cell r="D8117">
            <v>13754.79</v>
          </cell>
          <cell r="E8117">
            <v>0</v>
          </cell>
          <cell r="F8117">
            <v>61896.55</v>
          </cell>
          <cell r="G8117">
            <v>0.18</v>
          </cell>
          <cell r="H8117">
            <v>1.194</v>
          </cell>
          <cell r="I8117">
            <v>4.5999999999999996</v>
          </cell>
          <cell r="J8117" t="str">
            <v xml:space="preserve"> </v>
          </cell>
          <cell r="K8117">
            <v>167</v>
          </cell>
          <cell r="L8117">
            <v>0.516814</v>
          </cell>
          <cell r="M8117">
            <v>-19</v>
          </cell>
          <cell r="N8117">
            <v>18</v>
          </cell>
          <cell r="O8117">
            <v>1</v>
          </cell>
          <cell r="P8117">
            <v>754.53700000000003</v>
          </cell>
          <cell r="Q8117">
            <v>0</v>
          </cell>
          <cell r="R8117">
            <v>754.53700000000003</v>
          </cell>
        </row>
        <row r="8118">
          <cell r="A8118" t="str">
            <v xml:space="preserve">ТЭЦ-КРЭС-Ц.Г </v>
          </cell>
          <cell r="B8118" t="str">
            <v xml:space="preserve">Красная 31 Театр кукол </v>
          </cell>
          <cell r="C8118" t="str">
            <v xml:space="preserve">Бюджет </v>
          </cell>
          <cell r="D8118">
            <v>3861.72</v>
          </cell>
          <cell r="E8118">
            <v>11642</v>
          </cell>
          <cell r="F8118">
            <v>17377.759999999998</v>
          </cell>
          <cell r="G8118">
            <v>0.27</v>
          </cell>
          <cell r="H8118">
            <v>1.19</v>
          </cell>
          <cell r="I8118">
            <v>4.5999999999999996</v>
          </cell>
          <cell r="J8118" t="str">
            <v xml:space="preserve"> </v>
          </cell>
          <cell r="K8118">
            <v>167</v>
          </cell>
          <cell r="L8118">
            <v>0.2</v>
          </cell>
          <cell r="M8118">
            <v>-19</v>
          </cell>
          <cell r="N8118">
            <v>15</v>
          </cell>
          <cell r="O8118">
            <v>1</v>
          </cell>
          <cell r="P8118">
            <v>247.03100000000001</v>
          </cell>
          <cell r="Q8118">
            <v>0</v>
          </cell>
          <cell r="R8118">
            <v>247.03100000000001</v>
          </cell>
        </row>
        <row r="8119">
          <cell r="A8119" t="str">
            <v xml:space="preserve">ТЭЦ-КРЭС-Ц.Г </v>
          </cell>
          <cell r="B8119" t="str">
            <v xml:space="preserve">Красная 15 Ортоп отд </v>
          </cell>
          <cell r="C8119" t="str">
            <v xml:space="preserve">Бюджет </v>
          </cell>
          <cell r="D8119">
            <v>767.99</v>
          </cell>
          <cell r="E8119">
            <v>3150</v>
          </cell>
          <cell r="F8119">
            <v>3455.96</v>
          </cell>
          <cell r="G8119">
            <v>0.43</v>
          </cell>
          <cell r="H8119">
            <v>1.19</v>
          </cell>
          <cell r="I8119">
            <v>4.5999999999999996</v>
          </cell>
          <cell r="J8119" t="str">
            <v xml:space="preserve"> </v>
          </cell>
          <cell r="K8119">
            <v>167</v>
          </cell>
          <cell r="L8119">
            <v>7.2660000000000002E-2</v>
          </cell>
          <cell r="M8119">
            <v>-19</v>
          </cell>
          <cell r="N8119">
            <v>20</v>
          </cell>
          <cell r="O8119">
            <v>1</v>
          </cell>
          <cell r="P8119">
            <v>115.577</v>
          </cell>
          <cell r="Q8119">
            <v>0</v>
          </cell>
          <cell r="R8119">
            <v>115.577</v>
          </cell>
        </row>
        <row r="8120">
          <cell r="A8120" t="str">
            <v xml:space="preserve">ТЭЦ-КРЭС-Ц.Г </v>
          </cell>
          <cell r="B8120" t="str">
            <v xml:space="preserve">Кирова 6 Общежитие </v>
          </cell>
          <cell r="C8120" t="str">
            <v xml:space="preserve">ИТП Население </v>
          </cell>
          <cell r="D8120">
            <v>2501.1</v>
          </cell>
          <cell r="E8120">
            <v>11255</v>
          </cell>
          <cell r="F8120">
            <v>11254.99</v>
          </cell>
          <cell r="G8120">
            <v>0.38</v>
          </cell>
          <cell r="H8120">
            <v>1.19</v>
          </cell>
          <cell r="I8120">
            <v>4.5999999999999996</v>
          </cell>
          <cell r="J8120" t="str">
            <v xml:space="preserve">5 </v>
          </cell>
          <cell r="K8120">
            <v>167</v>
          </cell>
          <cell r="L8120">
            <v>0.19839199999999999</v>
          </cell>
          <cell r="M8120">
            <v>-19</v>
          </cell>
          <cell r="N8120">
            <v>18</v>
          </cell>
          <cell r="O8120">
            <v>1</v>
          </cell>
          <cell r="P8120">
            <v>289.64800000000002</v>
          </cell>
          <cell r="Q8120">
            <v>248.86799999999999</v>
          </cell>
          <cell r="R8120">
            <v>248.86799999999999</v>
          </cell>
        </row>
        <row r="8121">
          <cell r="A8121" t="str">
            <v xml:space="preserve">ТЭЦ-КРЭС-Ц.Г </v>
          </cell>
          <cell r="B8121" t="str">
            <v xml:space="preserve">Орджоникидзе 52 Лит А А1 Зд колледжа </v>
          </cell>
          <cell r="C8121" t="str">
            <v xml:space="preserve">Бюджет </v>
          </cell>
          <cell r="D8121">
            <v>12785.6</v>
          </cell>
          <cell r="E8121">
            <v>49428</v>
          </cell>
          <cell r="F8121">
            <v>49428.17</v>
          </cell>
          <cell r="G8121">
            <v>0.24</v>
          </cell>
          <cell r="H8121">
            <v>1.19</v>
          </cell>
          <cell r="I8121">
            <v>4.5999999999999996</v>
          </cell>
          <cell r="J8121" t="str">
            <v xml:space="preserve"> </v>
          </cell>
          <cell r="K8121">
            <v>167</v>
          </cell>
          <cell r="L8121">
            <v>0.52053199999999999</v>
          </cell>
          <cell r="M8121">
            <v>-19</v>
          </cell>
          <cell r="N8121">
            <v>16</v>
          </cell>
          <cell r="O8121">
            <v>1</v>
          </cell>
          <cell r="P8121">
            <v>684.17600000000004</v>
          </cell>
          <cell r="Q8121">
            <v>0</v>
          </cell>
          <cell r="R8121">
            <v>684.17600000000004</v>
          </cell>
        </row>
        <row r="8122">
          <cell r="A8122" t="str">
            <v xml:space="preserve">ТЭЦ-КРЭС-Ц.Г </v>
          </cell>
          <cell r="B8122" t="str">
            <v xml:space="preserve">Орджоникидзе 52 Лит Б Колледж </v>
          </cell>
          <cell r="C8122" t="str">
            <v xml:space="preserve">Бюджет </v>
          </cell>
          <cell r="D8122">
            <v>1169.7</v>
          </cell>
          <cell r="E8122">
            <v>4632</v>
          </cell>
          <cell r="F8122">
            <v>5438.01</v>
          </cell>
          <cell r="G8122">
            <v>0.35</v>
          </cell>
          <cell r="H8122">
            <v>1.19</v>
          </cell>
          <cell r="I8122">
            <v>4.5999999999999996</v>
          </cell>
          <cell r="J8122" t="str">
            <v xml:space="preserve"> </v>
          </cell>
          <cell r="K8122">
            <v>167</v>
          </cell>
          <cell r="L8122">
            <v>8.3515999999999993E-2</v>
          </cell>
          <cell r="M8122">
            <v>-19</v>
          </cell>
          <cell r="N8122">
            <v>16</v>
          </cell>
          <cell r="O8122">
            <v>1</v>
          </cell>
          <cell r="P8122">
            <v>109.771</v>
          </cell>
          <cell r="Q8122">
            <v>0</v>
          </cell>
          <cell r="R8122">
            <v>109.771</v>
          </cell>
        </row>
        <row r="8123">
          <cell r="A8123" t="str">
            <v xml:space="preserve">ТЭЦ-КРЭС-Ц.Г </v>
          </cell>
          <cell r="B8123" t="str">
            <v xml:space="preserve">Орджоникидзе 52 Лит В Кузница </v>
          </cell>
          <cell r="C8123" t="str">
            <v xml:space="preserve">Бюджет </v>
          </cell>
          <cell r="D8123">
            <v>25</v>
          </cell>
          <cell r="E8123">
            <v>119</v>
          </cell>
          <cell r="F8123">
            <v>129.51</v>
          </cell>
          <cell r="G8123">
            <v>0.35</v>
          </cell>
          <cell r="H8123">
            <v>1.19</v>
          </cell>
          <cell r="I8123">
            <v>4.5999999999999996</v>
          </cell>
          <cell r="J8123" t="str">
            <v xml:space="preserve"> </v>
          </cell>
          <cell r="K8123">
            <v>167</v>
          </cell>
          <cell r="L8123">
            <v>1.9889999999999999E-3</v>
          </cell>
          <cell r="M8123">
            <v>-19</v>
          </cell>
          <cell r="N8123">
            <v>16</v>
          </cell>
          <cell r="O8123">
            <v>1</v>
          </cell>
          <cell r="P8123">
            <v>2.6150000000000002</v>
          </cell>
          <cell r="Q8123">
            <v>0</v>
          </cell>
          <cell r="R8123">
            <v>2.6150000000000002</v>
          </cell>
        </row>
        <row r="8124">
          <cell r="A8124" t="str">
            <v xml:space="preserve">ТЭЦ-КРЭС-Ц.Г </v>
          </cell>
          <cell r="B8124" t="str">
            <v xml:space="preserve">Орджоникидзе 52 Лит Д Колледж </v>
          </cell>
          <cell r="C8124" t="str">
            <v xml:space="preserve">Бюджет </v>
          </cell>
          <cell r="D8124">
            <v>970.1</v>
          </cell>
          <cell r="E8124">
            <v>3944</v>
          </cell>
          <cell r="F8124">
            <v>3943.98</v>
          </cell>
          <cell r="G8124">
            <v>0.35</v>
          </cell>
          <cell r="H8124">
            <v>1.19</v>
          </cell>
          <cell r="I8124">
            <v>4.5999999999999996</v>
          </cell>
          <cell r="J8124" t="str">
            <v xml:space="preserve"> </v>
          </cell>
          <cell r="K8124">
            <v>167</v>
          </cell>
          <cell r="L8124">
            <v>6.0571E-2</v>
          </cell>
          <cell r="M8124">
            <v>-19</v>
          </cell>
          <cell r="N8124">
            <v>16</v>
          </cell>
          <cell r="O8124">
            <v>1</v>
          </cell>
          <cell r="P8124">
            <v>79.611999999999995</v>
          </cell>
          <cell r="Q8124">
            <v>0</v>
          </cell>
          <cell r="R8124">
            <v>79.611999999999995</v>
          </cell>
        </row>
        <row r="8125">
          <cell r="A8125" t="str">
            <v xml:space="preserve">ТЭЦ-КРЭС-Ц.Г </v>
          </cell>
          <cell r="B8125" t="str">
            <v xml:space="preserve">Орджоникидзе 52 Лит Е Колледж </v>
          </cell>
          <cell r="C8125" t="str">
            <v xml:space="preserve">Бюджет </v>
          </cell>
          <cell r="D8125">
            <v>741.8</v>
          </cell>
          <cell r="E8125">
            <v>2757</v>
          </cell>
          <cell r="F8125">
            <v>2756.97</v>
          </cell>
          <cell r="G8125">
            <v>0.35</v>
          </cell>
          <cell r="H8125">
            <v>1.19</v>
          </cell>
          <cell r="I8125">
            <v>4.5999999999999996</v>
          </cell>
          <cell r="J8125" t="str">
            <v xml:space="preserve"> </v>
          </cell>
          <cell r="K8125">
            <v>167</v>
          </cell>
          <cell r="L8125">
            <v>4.2340999999999997E-2</v>
          </cell>
          <cell r="M8125">
            <v>-19</v>
          </cell>
          <cell r="N8125">
            <v>16</v>
          </cell>
          <cell r="O8125">
            <v>1</v>
          </cell>
          <cell r="P8125">
            <v>55.652000000000001</v>
          </cell>
          <cell r="Q8125">
            <v>0</v>
          </cell>
          <cell r="R8125">
            <v>55.652000000000001</v>
          </cell>
        </row>
        <row r="8126">
          <cell r="A8126" t="str">
            <v xml:space="preserve">ТЭЦ-КРЭС-Ц.Г </v>
          </cell>
          <cell r="B8126" t="str">
            <v xml:space="preserve">Орджоникидзе 52 Лит Ж Электросварочная </v>
          </cell>
          <cell r="C8126" t="str">
            <v xml:space="preserve">Бюджет </v>
          </cell>
          <cell r="D8126">
            <v>50.6</v>
          </cell>
          <cell r="E8126">
            <v>231</v>
          </cell>
          <cell r="F8126">
            <v>329.99</v>
          </cell>
          <cell r="G8126">
            <v>0.35</v>
          </cell>
          <cell r="H8126">
            <v>1.19</v>
          </cell>
          <cell r="I8126">
            <v>4.5999999999999996</v>
          </cell>
          <cell r="J8126" t="str">
            <v xml:space="preserve"> </v>
          </cell>
          <cell r="K8126">
            <v>167</v>
          </cell>
          <cell r="L8126">
            <v>5.0679999999999996E-3</v>
          </cell>
          <cell r="M8126">
            <v>-19</v>
          </cell>
          <cell r="N8126">
            <v>16</v>
          </cell>
          <cell r="O8126">
            <v>1</v>
          </cell>
          <cell r="P8126">
            <v>6.6609999999999996</v>
          </cell>
          <cell r="Q8126">
            <v>0</v>
          </cell>
          <cell r="R8126">
            <v>6.6609999999999996</v>
          </cell>
        </row>
        <row r="8127">
          <cell r="A8127" t="str">
            <v xml:space="preserve">ТЭЦ-КРЭС-Ц.Г </v>
          </cell>
          <cell r="B8127" t="str">
            <v xml:space="preserve">Красная 33 </v>
          </cell>
          <cell r="C8127" t="str">
            <v xml:space="preserve">Прочие </v>
          </cell>
          <cell r="D8127">
            <v>163.80000000000001</v>
          </cell>
          <cell r="E8127">
            <v>609</v>
          </cell>
          <cell r="F8127">
            <v>615.5</v>
          </cell>
          <cell r="G8127">
            <v>0.28000000000000003</v>
          </cell>
          <cell r="H8127">
            <v>1.194</v>
          </cell>
          <cell r="I8127">
            <v>4.5999999999999996</v>
          </cell>
          <cell r="J8127" t="str">
            <v xml:space="preserve"> </v>
          </cell>
          <cell r="K8127">
            <v>167</v>
          </cell>
          <cell r="L8127">
            <v>7.9939999999999994E-3</v>
          </cell>
          <cell r="M8127">
            <v>-19</v>
          </cell>
          <cell r="N8127">
            <v>20</v>
          </cell>
          <cell r="O8127">
            <v>1</v>
          </cell>
          <cell r="P8127">
            <v>12.715</v>
          </cell>
          <cell r="Q8127">
            <v>0</v>
          </cell>
          <cell r="R8127">
            <v>12.715</v>
          </cell>
        </row>
        <row r="8128">
          <cell r="A8128" t="str">
            <v xml:space="preserve">ТЭЦ-КРЭС-Ц.Г </v>
          </cell>
          <cell r="B8128" t="str">
            <v xml:space="preserve">Постовая 36 </v>
          </cell>
          <cell r="C8128" t="str">
            <v xml:space="preserve">Прочие </v>
          </cell>
          <cell r="D8128">
            <v>2225.75</v>
          </cell>
          <cell r="E8128">
            <v>0</v>
          </cell>
          <cell r="F8128">
            <v>10015.870000000001</v>
          </cell>
          <cell r="G8128">
            <v>0.38</v>
          </cell>
          <cell r="H8128">
            <v>1.194</v>
          </cell>
          <cell r="I8128">
            <v>4.5999999999999996</v>
          </cell>
          <cell r="J8128" t="str">
            <v xml:space="preserve"> </v>
          </cell>
          <cell r="K8128">
            <v>167</v>
          </cell>
          <cell r="L8128">
            <v>0.17655000000000001</v>
          </cell>
          <cell r="M8128">
            <v>-19</v>
          </cell>
          <cell r="N8128">
            <v>18</v>
          </cell>
          <cell r="O8128">
            <v>1</v>
          </cell>
          <cell r="P8128">
            <v>257.75900000000001</v>
          </cell>
          <cell r="Q8128">
            <v>0</v>
          </cell>
          <cell r="R8128">
            <v>257.75900000000001</v>
          </cell>
        </row>
        <row r="8129">
          <cell r="A8129" t="str">
            <v xml:space="preserve">ТЭЦ-КРЭС-Ц.Г </v>
          </cell>
          <cell r="B8129" t="str">
            <v xml:space="preserve">Октябрьская 51 Лит А </v>
          </cell>
          <cell r="C8129" t="str">
            <v xml:space="preserve">Прочие </v>
          </cell>
          <cell r="D8129">
            <v>692.19</v>
          </cell>
          <cell r="E8129">
            <v>0</v>
          </cell>
          <cell r="F8129">
            <v>3114.85</v>
          </cell>
          <cell r="G8129">
            <v>0.43</v>
          </cell>
          <cell r="H8129">
            <v>1.19</v>
          </cell>
          <cell r="I8129">
            <v>4.5999999999999996</v>
          </cell>
          <cell r="J8129" t="str">
            <v xml:space="preserve"> </v>
          </cell>
          <cell r="K8129">
            <v>167</v>
          </cell>
          <cell r="L8129">
            <v>6.2130000000000005E-2</v>
          </cell>
          <cell r="M8129">
            <v>-19</v>
          </cell>
          <cell r="N8129">
            <v>18</v>
          </cell>
          <cell r="O8129">
            <v>1</v>
          </cell>
          <cell r="P8129">
            <v>90.709000000000003</v>
          </cell>
          <cell r="Q8129">
            <v>0</v>
          </cell>
          <cell r="R8129">
            <v>90.709000000000003</v>
          </cell>
        </row>
        <row r="8130">
          <cell r="A8130" t="str">
            <v xml:space="preserve">ТЭЦ-КРЭС-Ц.Г </v>
          </cell>
          <cell r="B8130" t="str">
            <v xml:space="preserve">Октябрьская 51 Лит Б </v>
          </cell>
          <cell r="C8130" t="str">
            <v xml:space="preserve">Прочие </v>
          </cell>
          <cell r="D8130">
            <v>53.7</v>
          </cell>
          <cell r="E8130">
            <v>0</v>
          </cell>
          <cell r="F8130">
            <v>241.65</v>
          </cell>
          <cell r="G8130">
            <v>0.43</v>
          </cell>
          <cell r="H8130">
            <v>1.19</v>
          </cell>
          <cell r="I8130">
            <v>4.5999999999999996</v>
          </cell>
          <cell r="J8130" t="str">
            <v xml:space="preserve"> </v>
          </cell>
          <cell r="K8130">
            <v>167</v>
          </cell>
          <cell r="L8130">
            <v>4.8200000000000005E-3</v>
          </cell>
          <cell r="M8130">
            <v>-19</v>
          </cell>
          <cell r="N8130">
            <v>18</v>
          </cell>
          <cell r="O8130">
            <v>1</v>
          </cell>
          <cell r="P8130">
            <v>7.0369999999999999</v>
          </cell>
          <cell r="Q8130">
            <v>0</v>
          </cell>
          <cell r="R8130">
            <v>7.0369999999999999</v>
          </cell>
        </row>
        <row r="8131">
          <cell r="A8131" t="str">
            <v xml:space="preserve">ТЭЦ-КРЭС-Ц.Г </v>
          </cell>
          <cell r="B8131" t="str">
            <v xml:space="preserve">Красная 28 Центр гомеопатии </v>
          </cell>
          <cell r="C8131" t="str">
            <v xml:space="preserve">Прочие </v>
          </cell>
          <cell r="D8131">
            <v>62.5</v>
          </cell>
          <cell r="E8131">
            <v>503</v>
          </cell>
          <cell r="F8131">
            <v>266.72000000000003</v>
          </cell>
          <cell r="G8131">
            <v>0.43</v>
          </cell>
          <cell r="H8131">
            <v>1.19</v>
          </cell>
          <cell r="I8131">
            <v>4.5999999999999996</v>
          </cell>
          <cell r="J8131" t="str">
            <v xml:space="preserve"> </v>
          </cell>
          <cell r="K8131">
            <v>167</v>
          </cell>
          <cell r="L8131">
            <v>5.3200000000000001E-3</v>
          </cell>
          <cell r="M8131">
            <v>-19</v>
          </cell>
          <cell r="N8131">
            <v>18</v>
          </cell>
          <cell r="O8131">
            <v>1</v>
          </cell>
          <cell r="P8131">
            <v>7.7679999999999998</v>
          </cell>
          <cell r="Q8131">
            <v>0</v>
          </cell>
          <cell r="R8131">
            <v>7.7679999999999998</v>
          </cell>
        </row>
        <row r="8132">
          <cell r="A8132" t="str">
            <v xml:space="preserve">ТЭЦ-КРЭС-Ц.Г </v>
          </cell>
          <cell r="B8132" t="str">
            <v xml:space="preserve">Красная 72/2 магазин </v>
          </cell>
          <cell r="C8132" t="str">
            <v xml:space="preserve">Прочие </v>
          </cell>
          <cell r="D8132">
            <v>883</v>
          </cell>
          <cell r="E8132">
            <v>3693</v>
          </cell>
          <cell r="F8132">
            <v>2999.54</v>
          </cell>
          <cell r="G8132">
            <v>0.43</v>
          </cell>
          <cell r="H8132">
            <v>1.194</v>
          </cell>
          <cell r="I8132">
            <v>4.5999999999999996</v>
          </cell>
          <cell r="J8132" t="str">
            <v xml:space="preserve"> </v>
          </cell>
          <cell r="K8132">
            <v>167</v>
          </cell>
          <cell r="L8132">
            <v>5.9830000000000008E-2</v>
          </cell>
          <cell r="M8132">
            <v>-19</v>
          </cell>
          <cell r="N8132">
            <v>15</v>
          </cell>
          <cell r="O8132">
            <v>1</v>
          </cell>
          <cell r="P8132">
            <v>73.900999999999996</v>
          </cell>
          <cell r="Q8132">
            <v>0</v>
          </cell>
          <cell r="R8132">
            <v>73.900999999999996</v>
          </cell>
        </row>
        <row r="8133">
          <cell r="A8133" t="str">
            <v xml:space="preserve">ТЭЦ-КРЭС-Ц.Г </v>
          </cell>
          <cell r="B8133" t="str">
            <v xml:space="preserve">Чапаева 85/1 дет худ шк </v>
          </cell>
          <cell r="C8133" t="str">
            <v xml:space="preserve">Бюджет </v>
          </cell>
          <cell r="D8133">
            <v>593.9</v>
          </cell>
          <cell r="E8133">
            <v>3278</v>
          </cell>
          <cell r="F8133">
            <v>3278</v>
          </cell>
          <cell r="G8133">
            <v>0</v>
          </cell>
          <cell r="H8133">
            <v>0</v>
          </cell>
          <cell r="I8133">
            <v>4.5999999999999996</v>
          </cell>
          <cell r="J8133" t="str">
            <v xml:space="preserve"> </v>
          </cell>
          <cell r="K8133">
            <v>167</v>
          </cell>
          <cell r="L8133">
            <v>5.3040000000000004E-2</v>
          </cell>
          <cell r="M8133">
            <v>-19</v>
          </cell>
          <cell r="N8133">
            <v>16</v>
          </cell>
          <cell r="O8133">
            <v>1</v>
          </cell>
          <cell r="P8133">
            <v>69.715000000000003</v>
          </cell>
          <cell r="Q8133">
            <v>0</v>
          </cell>
          <cell r="R8133">
            <v>69.715000000000003</v>
          </cell>
        </row>
        <row r="8134">
          <cell r="A8134" t="str">
            <v xml:space="preserve">ТЭЦ-КРЭС-Ц.Г </v>
          </cell>
          <cell r="B8134" t="str">
            <v xml:space="preserve">Красная 54 Адм зд </v>
          </cell>
          <cell r="C8134" t="str">
            <v xml:space="preserve">Прочие </v>
          </cell>
          <cell r="D8134">
            <v>4976.1099999999997</v>
          </cell>
          <cell r="E8134">
            <v>0</v>
          </cell>
          <cell r="F8134">
            <v>22392.5</v>
          </cell>
          <cell r="G8134">
            <v>0.32</v>
          </cell>
          <cell r="H8134">
            <v>1.19</v>
          </cell>
          <cell r="I8134">
            <v>4.5999999999999996</v>
          </cell>
          <cell r="J8134" t="str">
            <v xml:space="preserve"> </v>
          </cell>
          <cell r="K8134">
            <v>167</v>
          </cell>
          <cell r="L8134">
            <v>0.33239000000000002</v>
          </cell>
          <cell r="M8134">
            <v>-19</v>
          </cell>
          <cell r="N8134">
            <v>18</v>
          </cell>
          <cell r="O8134">
            <v>1</v>
          </cell>
          <cell r="P8134">
            <v>485.28199999999998</v>
          </cell>
          <cell r="Q8134">
            <v>0</v>
          </cell>
          <cell r="R8134">
            <v>485.28199999999998</v>
          </cell>
        </row>
        <row r="8135">
          <cell r="A8135" t="str">
            <v xml:space="preserve">ТЭЦ-КРЭС-Ц.Г </v>
          </cell>
          <cell r="B8135" t="str">
            <v xml:space="preserve">Мира 36 Адм зд </v>
          </cell>
          <cell r="C8135" t="str">
            <v xml:space="preserve">Прочие </v>
          </cell>
          <cell r="D8135">
            <v>2929.12</v>
          </cell>
          <cell r="E8135">
            <v>10589</v>
          </cell>
          <cell r="F8135">
            <v>13181.06</v>
          </cell>
          <cell r="G8135">
            <v>0.35</v>
          </cell>
          <cell r="H8135">
            <v>1.19</v>
          </cell>
          <cell r="I8135">
            <v>4.5999999999999996</v>
          </cell>
          <cell r="J8135" t="str">
            <v xml:space="preserve"> </v>
          </cell>
          <cell r="K8135">
            <v>167</v>
          </cell>
          <cell r="L8135">
            <v>0.214</v>
          </cell>
          <cell r="M8135">
            <v>-19</v>
          </cell>
          <cell r="N8135">
            <v>18</v>
          </cell>
          <cell r="O8135">
            <v>1</v>
          </cell>
          <cell r="P8135">
            <v>312.435</v>
          </cell>
          <cell r="Q8135">
            <v>0</v>
          </cell>
          <cell r="R8135">
            <v>312.435</v>
          </cell>
        </row>
        <row r="8136">
          <cell r="A8136" t="str">
            <v xml:space="preserve">ТЭЦ-КРЭС-Ц.Г </v>
          </cell>
          <cell r="B8136" t="str">
            <v xml:space="preserve">Мира 36 Гараж </v>
          </cell>
          <cell r="C8136" t="str">
            <v xml:space="preserve">Прочие </v>
          </cell>
          <cell r="D8136">
            <v>62.5</v>
          </cell>
          <cell r="E8136">
            <v>1142</v>
          </cell>
          <cell r="F8136">
            <v>239.89</v>
          </cell>
          <cell r="G8136">
            <v>0.7</v>
          </cell>
          <cell r="H8136">
            <v>1.19</v>
          </cell>
          <cell r="I8136">
            <v>4.5999999999999996</v>
          </cell>
          <cell r="J8136" t="str">
            <v xml:space="preserve"> </v>
          </cell>
          <cell r="K8136">
            <v>167</v>
          </cell>
          <cell r="L8136">
            <v>7.1579999999999994E-3</v>
          </cell>
          <cell r="M8136">
            <v>-19</v>
          </cell>
          <cell r="N8136">
            <v>15</v>
          </cell>
          <cell r="O8136">
            <v>1</v>
          </cell>
          <cell r="P8136">
            <v>8.84</v>
          </cell>
          <cell r="Q8136">
            <v>0</v>
          </cell>
          <cell r="R8136">
            <v>8.84</v>
          </cell>
        </row>
        <row r="8137">
          <cell r="A8137" t="str">
            <v xml:space="preserve">ТЭЦ-КРЭС-Ц.Г </v>
          </cell>
          <cell r="B8137" t="str">
            <v xml:space="preserve">Пушкина 36 Адм зд </v>
          </cell>
          <cell r="C8137" t="str">
            <v xml:space="preserve">Прочие </v>
          </cell>
          <cell r="D8137">
            <v>966.07</v>
          </cell>
          <cell r="E8137">
            <v>0</v>
          </cell>
          <cell r="F8137">
            <v>4347.3100000000004</v>
          </cell>
          <cell r="G8137">
            <v>0.43</v>
          </cell>
          <cell r="H8137">
            <v>1.19</v>
          </cell>
          <cell r="I8137">
            <v>4.5999999999999996</v>
          </cell>
          <cell r="J8137" t="str">
            <v xml:space="preserve"> </v>
          </cell>
          <cell r="K8137">
            <v>167</v>
          </cell>
          <cell r="L8137">
            <v>8.6712999999999998E-2</v>
          </cell>
          <cell r="M8137">
            <v>-19</v>
          </cell>
          <cell r="N8137">
            <v>18</v>
          </cell>
          <cell r="O8137">
            <v>1</v>
          </cell>
          <cell r="P8137">
            <v>126.6</v>
          </cell>
          <cell r="Q8137">
            <v>0</v>
          </cell>
          <cell r="R8137">
            <v>126.6</v>
          </cell>
        </row>
        <row r="8138">
          <cell r="A8138" t="str">
            <v xml:space="preserve">ТЭЦ-КРЭС-Ц.Г </v>
          </cell>
          <cell r="B8138" t="str">
            <v xml:space="preserve">Седина 18 Лит В </v>
          </cell>
          <cell r="C8138" t="str">
            <v xml:space="preserve">ИТП Бюджет </v>
          </cell>
          <cell r="D8138">
            <v>1114.83</v>
          </cell>
          <cell r="E8138">
            <v>0</v>
          </cell>
          <cell r="F8138">
            <v>5016.7299999999996</v>
          </cell>
          <cell r="G8138">
            <v>0.38</v>
          </cell>
          <cell r="H8138">
            <v>1.19</v>
          </cell>
          <cell r="I8138">
            <v>4.5999999999999996</v>
          </cell>
          <cell r="J8138" t="str">
            <v xml:space="preserve"> </v>
          </cell>
          <cell r="K8138">
            <v>167</v>
          </cell>
          <cell r="L8138">
            <v>9.3210000000000001E-2</v>
          </cell>
          <cell r="M8138">
            <v>-19</v>
          </cell>
          <cell r="N8138">
            <v>20</v>
          </cell>
          <cell r="O8138">
            <v>1</v>
          </cell>
          <cell r="P8138">
            <v>148.26499999999999</v>
          </cell>
          <cell r="Q8138">
            <v>0</v>
          </cell>
          <cell r="R8138">
            <v>148.26499999999999</v>
          </cell>
        </row>
        <row r="8139">
          <cell r="A8139" t="str">
            <v xml:space="preserve">ТЭЦ-КРЭС-Ц.Г </v>
          </cell>
          <cell r="B8139" t="str">
            <v xml:space="preserve">Седина 18 Лит А </v>
          </cell>
          <cell r="C8139" t="str">
            <v xml:space="preserve">Бюджет </v>
          </cell>
          <cell r="D8139">
            <v>465.14</v>
          </cell>
          <cell r="E8139">
            <v>0</v>
          </cell>
          <cell r="F8139">
            <v>2093.13</v>
          </cell>
          <cell r="G8139">
            <v>0.38</v>
          </cell>
          <cell r="H8139">
            <v>1.19</v>
          </cell>
          <cell r="I8139">
            <v>4.5999999999999996</v>
          </cell>
          <cell r="J8139" t="str">
            <v xml:space="preserve"> </v>
          </cell>
          <cell r="K8139">
            <v>167</v>
          </cell>
          <cell r="L8139">
            <v>3.8890000000000001E-2</v>
          </cell>
          <cell r="M8139">
            <v>-19</v>
          </cell>
          <cell r="N8139">
            <v>20</v>
          </cell>
          <cell r="O8139">
            <v>1</v>
          </cell>
          <cell r="P8139">
            <v>61.86</v>
          </cell>
          <cell r="Q8139">
            <v>0</v>
          </cell>
          <cell r="R8139">
            <v>61.86</v>
          </cell>
        </row>
        <row r="8140">
          <cell r="A8140" t="str">
            <v xml:space="preserve">ТЭЦ-КРЭС-Ц.Г </v>
          </cell>
          <cell r="B8140" t="str">
            <v xml:space="preserve">Седина 18 Лит Ж </v>
          </cell>
          <cell r="C8140" t="str">
            <v xml:space="preserve">Бюджет </v>
          </cell>
          <cell r="D8140">
            <v>141.01</v>
          </cell>
          <cell r="E8140">
            <v>0</v>
          </cell>
          <cell r="F8140">
            <v>634.55999999999995</v>
          </cell>
          <cell r="G8140">
            <v>0.38</v>
          </cell>
          <cell r="H8140">
            <v>1.19</v>
          </cell>
          <cell r="I8140">
            <v>4.5999999999999996</v>
          </cell>
          <cell r="J8140" t="str">
            <v xml:space="preserve"> </v>
          </cell>
          <cell r="K8140">
            <v>167</v>
          </cell>
          <cell r="L8140">
            <v>1.179E-2</v>
          </cell>
          <cell r="M8140">
            <v>-19</v>
          </cell>
          <cell r="N8140">
            <v>20</v>
          </cell>
          <cell r="O8140">
            <v>1</v>
          </cell>
          <cell r="P8140">
            <v>18.753</v>
          </cell>
          <cell r="Q8140">
            <v>0</v>
          </cell>
          <cell r="R8140">
            <v>18.753</v>
          </cell>
        </row>
        <row r="8141">
          <cell r="A8141" t="str">
            <v xml:space="preserve">ТЭЦ-КРЭС-Ц.Г </v>
          </cell>
          <cell r="B8141" t="str">
            <v xml:space="preserve">Красная 29 банк </v>
          </cell>
          <cell r="C8141" t="str">
            <v xml:space="preserve">ИТП Прочие </v>
          </cell>
          <cell r="D8141">
            <v>389.3</v>
          </cell>
          <cell r="E8141">
            <v>1072</v>
          </cell>
          <cell r="F8141">
            <v>1072</v>
          </cell>
          <cell r="G8141">
            <v>0</v>
          </cell>
          <cell r="H8141">
            <v>0</v>
          </cell>
          <cell r="I8141">
            <v>4.5999999999999996</v>
          </cell>
          <cell r="J8141" t="str">
            <v xml:space="preserve"> </v>
          </cell>
          <cell r="K8141">
            <v>167</v>
          </cell>
          <cell r="L8141">
            <v>1.8395999999999999E-2</v>
          </cell>
          <cell r="M8141">
            <v>-19</v>
          </cell>
          <cell r="N8141">
            <v>18</v>
          </cell>
          <cell r="O8141">
            <v>1</v>
          </cell>
          <cell r="P8141">
            <v>26.858000000000001</v>
          </cell>
          <cell r="Q8141">
            <v>0</v>
          </cell>
          <cell r="R8141">
            <v>26.858000000000001</v>
          </cell>
        </row>
        <row r="8142">
          <cell r="A8142" t="str">
            <v xml:space="preserve">ТЭЦ-КРЭС-Ц.Г </v>
          </cell>
          <cell r="B8142" t="str">
            <v xml:space="preserve">Красная 28 Аптека 91 </v>
          </cell>
          <cell r="C8142" t="str">
            <v xml:space="preserve">Прочие </v>
          </cell>
          <cell r="D8142">
            <v>175.6</v>
          </cell>
          <cell r="E8142">
            <v>0</v>
          </cell>
          <cell r="F8142">
            <v>1031.77</v>
          </cell>
          <cell r="G8142">
            <v>0.43</v>
          </cell>
          <cell r="H8142">
            <v>1.19</v>
          </cell>
          <cell r="I8142">
            <v>4.5999999999999996</v>
          </cell>
          <cell r="J8142" t="str">
            <v xml:space="preserve"> </v>
          </cell>
          <cell r="K8142">
            <v>167</v>
          </cell>
          <cell r="L8142">
            <v>2.0580000000000001E-2</v>
          </cell>
          <cell r="M8142">
            <v>-19</v>
          </cell>
          <cell r="N8142">
            <v>18</v>
          </cell>
          <cell r="O8142">
            <v>1</v>
          </cell>
          <cell r="P8142">
            <v>30.045000000000002</v>
          </cell>
          <cell r="Q8142">
            <v>0</v>
          </cell>
          <cell r="R8142">
            <v>30.045000000000002</v>
          </cell>
        </row>
        <row r="8143">
          <cell r="A8143" t="str">
            <v xml:space="preserve">ТЭЦ-КРЭС-Ц.Г </v>
          </cell>
          <cell r="B8143" t="str">
            <v xml:space="preserve">Кирова 3 ж/д </v>
          </cell>
          <cell r="C8143" t="str">
            <v xml:space="preserve">Население </v>
          </cell>
          <cell r="D8143">
            <v>7264.2</v>
          </cell>
          <cell r="E8143">
            <v>32689</v>
          </cell>
          <cell r="F8143">
            <v>32688.83</v>
          </cell>
          <cell r="G8143">
            <v>0.36</v>
          </cell>
          <cell r="H8143">
            <v>1.19</v>
          </cell>
          <cell r="I8143">
            <v>4.5999999999999996</v>
          </cell>
          <cell r="J8143" t="str">
            <v xml:space="preserve">5 </v>
          </cell>
          <cell r="K8143">
            <v>167</v>
          </cell>
          <cell r="L8143">
            <v>0.54588000000000003</v>
          </cell>
          <cell r="M8143">
            <v>-19</v>
          </cell>
          <cell r="N8143">
            <v>18</v>
          </cell>
          <cell r="O8143">
            <v>1</v>
          </cell>
          <cell r="P8143">
            <v>796.97299999999996</v>
          </cell>
          <cell r="Q8143">
            <v>722.81399999999996</v>
          </cell>
          <cell r="R8143">
            <v>722.81399999999996</v>
          </cell>
        </row>
        <row r="8144">
          <cell r="A8144" t="str">
            <v xml:space="preserve">ТЭЦ-КРЭС-Ц.Г </v>
          </cell>
          <cell r="B8144" t="str">
            <v xml:space="preserve">Советская 21 ж/д </v>
          </cell>
          <cell r="C8144" t="str">
            <v xml:space="preserve">Население </v>
          </cell>
          <cell r="D8144">
            <v>3065.9</v>
          </cell>
          <cell r="E8144">
            <v>13796</v>
          </cell>
          <cell r="F8144">
            <v>13796.42</v>
          </cell>
          <cell r="G8144">
            <v>0.37</v>
          </cell>
          <cell r="H8144">
            <v>1.19</v>
          </cell>
          <cell r="I8144">
            <v>4.5999999999999996</v>
          </cell>
          <cell r="J8144" t="str">
            <v xml:space="preserve">5 </v>
          </cell>
          <cell r="K8144">
            <v>167</v>
          </cell>
          <cell r="L8144">
            <v>0.23679000000000003</v>
          </cell>
          <cell r="M8144">
            <v>-19</v>
          </cell>
          <cell r="N8144">
            <v>18</v>
          </cell>
          <cell r="O8144">
            <v>1</v>
          </cell>
          <cell r="P8144">
            <v>345.709</v>
          </cell>
          <cell r="Q8144">
            <v>305.06599999999997</v>
          </cell>
          <cell r="R8144">
            <v>305.06599999999997</v>
          </cell>
        </row>
        <row r="8145">
          <cell r="A8145" t="str">
            <v xml:space="preserve">ТЭЦ-КРЭС-Ц.Г </v>
          </cell>
          <cell r="B8145" t="str">
            <v xml:space="preserve">Советская 57 ж/д 2 3 4 эт </v>
          </cell>
          <cell r="C8145" t="str">
            <v xml:space="preserve">Население </v>
          </cell>
          <cell r="D8145">
            <v>1155.2</v>
          </cell>
          <cell r="E8145">
            <v>5198</v>
          </cell>
          <cell r="F8145">
            <v>5198.3100000000004</v>
          </cell>
          <cell r="G8145">
            <v>0.45</v>
          </cell>
          <cell r="H8145">
            <v>1.19</v>
          </cell>
          <cell r="I8145">
            <v>4.5999999999999996</v>
          </cell>
          <cell r="J8145" t="str">
            <v xml:space="preserve">4 </v>
          </cell>
          <cell r="K8145">
            <v>167</v>
          </cell>
          <cell r="L8145">
            <v>0.10851000000000001</v>
          </cell>
          <cell r="M8145">
            <v>-19</v>
          </cell>
          <cell r="N8145">
            <v>18</v>
          </cell>
          <cell r="O8145">
            <v>1</v>
          </cell>
          <cell r="P8145">
            <v>158.423</v>
          </cell>
          <cell r="Q8145">
            <v>153.26300000000001</v>
          </cell>
          <cell r="R8145">
            <v>153.26300000000001</v>
          </cell>
        </row>
        <row r="8146">
          <cell r="A8146" t="str">
            <v xml:space="preserve">ТЭЦ-КРЭС-Ц.Г </v>
          </cell>
          <cell r="B8146" t="str">
            <v xml:space="preserve">К Набережная 100 ж/д </v>
          </cell>
          <cell r="C8146" t="str">
            <v xml:space="preserve">ИТП Население </v>
          </cell>
          <cell r="D8146">
            <v>5904.1</v>
          </cell>
          <cell r="E8146">
            <v>26568</v>
          </cell>
          <cell r="F8146">
            <v>26568.54</v>
          </cell>
          <cell r="G8146">
            <v>0.37</v>
          </cell>
          <cell r="H8146">
            <v>1.19</v>
          </cell>
          <cell r="I8146">
            <v>4.5999999999999996</v>
          </cell>
          <cell r="J8146" t="str">
            <v xml:space="preserve">9 </v>
          </cell>
          <cell r="K8146">
            <v>167</v>
          </cell>
          <cell r="L8146">
            <v>0.45600000000000002</v>
          </cell>
          <cell r="M8146">
            <v>-19</v>
          </cell>
          <cell r="N8146">
            <v>18</v>
          </cell>
          <cell r="O8146">
            <v>1</v>
          </cell>
          <cell r="P8146">
            <v>665.75</v>
          </cell>
          <cell r="Q8146">
            <v>587.47799999999995</v>
          </cell>
          <cell r="R8146">
            <v>587.47799999999995</v>
          </cell>
        </row>
        <row r="8147">
          <cell r="A8147" t="str">
            <v xml:space="preserve">ТЭЦ-КРЭС-Ц.Г </v>
          </cell>
          <cell r="B8147" t="str">
            <v xml:space="preserve">П Победы 1 Лит А </v>
          </cell>
          <cell r="C8147" t="str">
            <v xml:space="preserve">ИТП Бюджет </v>
          </cell>
          <cell r="D8147">
            <v>2051.1999999999998</v>
          </cell>
          <cell r="E8147">
            <v>7692</v>
          </cell>
          <cell r="F8147">
            <v>9230.39</v>
          </cell>
          <cell r="G8147">
            <v>0.30000000000000004</v>
          </cell>
          <cell r="H8147">
            <v>1.19</v>
          </cell>
          <cell r="I8147">
            <v>4.5999999999999996</v>
          </cell>
          <cell r="J8147" t="str">
            <v xml:space="preserve"> </v>
          </cell>
          <cell r="K8147">
            <v>167</v>
          </cell>
          <cell r="L8147">
            <v>0.13539399999999999</v>
          </cell>
          <cell r="M8147">
            <v>-19</v>
          </cell>
          <cell r="N8147">
            <v>20</v>
          </cell>
          <cell r="O8147">
            <v>1</v>
          </cell>
          <cell r="P8147">
            <v>215.364</v>
          </cell>
          <cell r="Q8147">
            <v>0</v>
          </cell>
          <cell r="R8147">
            <v>215.364</v>
          </cell>
        </row>
        <row r="8148">
          <cell r="A8148" t="str">
            <v xml:space="preserve">ТЭЦ-КРЭС-Ц.Г </v>
          </cell>
          <cell r="B8148" t="str">
            <v xml:space="preserve">П Победы 1 Лит А1 Неврология </v>
          </cell>
          <cell r="C8148" t="str">
            <v xml:space="preserve">ИТП Бюджет </v>
          </cell>
          <cell r="D8148">
            <v>2537.48</v>
          </cell>
          <cell r="E8148">
            <v>10705</v>
          </cell>
          <cell r="F8148">
            <v>11418.65</v>
          </cell>
          <cell r="G8148">
            <v>0.30000000000000004</v>
          </cell>
          <cell r="H8148">
            <v>1.19</v>
          </cell>
          <cell r="I8148">
            <v>4.5999999999999996</v>
          </cell>
          <cell r="J8148" t="str">
            <v xml:space="preserve"> </v>
          </cell>
          <cell r="K8148">
            <v>167</v>
          </cell>
          <cell r="L8148">
            <v>0.167492</v>
          </cell>
          <cell r="M8148">
            <v>-19</v>
          </cell>
          <cell r="N8148">
            <v>20</v>
          </cell>
          <cell r="O8148">
            <v>1</v>
          </cell>
          <cell r="P8148">
            <v>266.42099999999999</v>
          </cell>
          <cell r="Q8148">
            <v>0</v>
          </cell>
          <cell r="R8148">
            <v>266.42099999999999</v>
          </cell>
        </row>
        <row r="8149">
          <cell r="A8149" t="str">
            <v xml:space="preserve">ТЭЦ-КРЭС-Ц.Г </v>
          </cell>
          <cell r="B8149" t="str">
            <v xml:space="preserve">П Победы 1 Лит А2 Пищеблок </v>
          </cell>
          <cell r="C8149" t="str">
            <v xml:space="preserve">ИТП Бюджет </v>
          </cell>
          <cell r="D8149">
            <v>525</v>
          </cell>
          <cell r="E8149">
            <v>2365</v>
          </cell>
          <cell r="F8149">
            <v>2365</v>
          </cell>
          <cell r="G8149">
            <v>0.35</v>
          </cell>
          <cell r="H8149">
            <v>1.19</v>
          </cell>
          <cell r="I8149">
            <v>4.5999999999999996</v>
          </cell>
          <cell r="J8149" t="str">
            <v xml:space="preserve"> </v>
          </cell>
          <cell r="K8149">
            <v>167</v>
          </cell>
          <cell r="L8149">
            <v>3.6320999999999999E-2</v>
          </cell>
          <cell r="M8149">
            <v>-19</v>
          </cell>
          <cell r="N8149">
            <v>16</v>
          </cell>
          <cell r="O8149">
            <v>1</v>
          </cell>
          <cell r="P8149">
            <v>47.738999999999997</v>
          </cell>
          <cell r="Q8149">
            <v>0</v>
          </cell>
          <cell r="R8149">
            <v>47.738999999999997</v>
          </cell>
        </row>
        <row r="8150">
          <cell r="A8150" t="str">
            <v xml:space="preserve">ТЭЦ-КРЭС-Ц.Г </v>
          </cell>
          <cell r="B8150" t="str">
            <v xml:space="preserve">П Победы 1 Лит В Ад корп 2 </v>
          </cell>
          <cell r="C8150" t="str">
            <v xml:space="preserve">ИТП Бюджет </v>
          </cell>
          <cell r="D8150">
            <v>2887.1</v>
          </cell>
          <cell r="E8150">
            <v>12180</v>
          </cell>
          <cell r="F8150">
            <v>12991.97</v>
          </cell>
          <cell r="G8150">
            <v>0.30000000000000004</v>
          </cell>
          <cell r="H8150">
            <v>1.19</v>
          </cell>
          <cell r="I8150">
            <v>4.5999999999999996</v>
          </cell>
          <cell r="J8150" t="str">
            <v xml:space="preserve"> </v>
          </cell>
          <cell r="K8150">
            <v>167</v>
          </cell>
          <cell r="L8150">
            <v>0.19057000000000002</v>
          </cell>
          <cell r="M8150">
            <v>-19</v>
          </cell>
          <cell r="N8150">
            <v>20</v>
          </cell>
          <cell r="O8150">
            <v>1</v>
          </cell>
          <cell r="P8150">
            <v>303.13</v>
          </cell>
          <cell r="Q8150">
            <v>0</v>
          </cell>
          <cell r="R8150">
            <v>303.13</v>
          </cell>
        </row>
        <row r="8151">
          <cell r="A8151" t="str">
            <v xml:space="preserve">ТЭЦ-КРЭС-Ц.Г </v>
          </cell>
          <cell r="B8151" t="str">
            <v xml:space="preserve">П Победы 1 Лит Д </v>
          </cell>
          <cell r="C8151" t="str">
            <v xml:space="preserve">ИТП Бюджет </v>
          </cell>
          <cell r="D8151">
            <v>1545.33</v>
          </cell>
          <cell r="E8151">
            <v>5795</v>
          </cell>
          <cell r="F8151">
            <v>6953.98</v>
          </cell>
          <cell r="G8151">
            <v>0.30000000000000004</v>
          </cell>
          <cell r="H8151">
            <v>1.19</v>
          </cell>
          <cell r="I8151">
            <v>4.5999999999999996</v>
          </cell>
          <cell r="J8151" t="str">
            <v xml:space="preserve"> </v>
          </cell>
          <cell r="K8151">
            <v>167</v>
          </cell>
          <cell r="L8151">
            <v>0.102003</v>
          </cell>
          <cell r="M8151">
            <v>-19</v>
          </cell>
          <cell r="N8151">
            <v>20</v>
          </cell>
          <cell r="O8151">
            <v>1</v>
          </cell>
          <cell r="P8151">
            <v>162.25200000000001</v>
          </cell>
          <cell r="Q8151">
            <v>0</v>
          </cell>
          <cell r="R8151">
            <v>162.25200000000001</v>
          </cell>
        </row>
        <row r="8152">
          <cell r="A8152" t="str">
            <v xml:space="preserve">ТЭЦ-КРЭС-Ц.Г </v>
          </cell>
          <cell r="B8152" t="str">
            <v xml:space="preserve">П Победы Лит Г Гараж </v>
          </cell>
          <cell r="C8152" t="str">
            <v xml:space="preserve">ИТП Бюджет </v>
          </cell>
          <cell r="D8152">
            <v>238.57</v>
          </cell>
          <cell r="E8152">
            <v>749</v>
          </cell>
          <cell r="F8152">
            <v>1073.58</v>
          </cell>
          <cell r="G8152">
            <v>0.30000000000000004</v>
          </cell>
          <cell r="H8152">
            <v>1.19</v>
          </cell>
          <cell r="I8152">
            <v>4.5999999999999996</v>
          </cell>
          <cell r="J8152" t="str">
            <v xml:space="preserve"> </v>
          </cell>
          <cell r="K8152">
            <v>167</v>
          </cell>
          <cell r="L8152">
            <v>1.4940000000000002E-2</v>
          </cell>
          <cell r="M8152">
            <v>-19</v>
          </cell>
          <cell r="N8152">
            <v>18</v>
          </cell>
          <cell r="O8152">
            <v>1</v>
          </cell>
          <cell r="P8152">
            <v>21.812000000000001</v>
          </cell>
          <cell r="Q8152">
            <v>0</v>
          </cell>
          <cell r="R8152">
            <v>21.812000000000001</v>
          </cell>
        </row>
        <row r="8153">
          <cell r="A8153" t="str">
            <v xml:space="preserve">ТЭЦ-КРЭС-Ц.Г </v>
          </cell>
          <cell r="B8153" t="str">
            <v xml:space="preserve">Постовая 18 Аптека </v>
          </cell>
          <cell r="C8153" t="str">
            <v xml:space="preserve">ИТП Бюджет </v>
          </cell>
          <cell r="D8153">
            <v>873.45</v>
          </cell>
          <cell r="E8153">
            <v>0</v>
          </cell>
          <cell r="F8153">
            <v>3930.54</v>
          </cell>
          <cell r="G8153">
            <v>0.43</v>
          </cell>
          <cell r="H8153">
            <v>1.19</v>
          </cell>
          <cell r="I8153">
            <v>4.5999999999999996</v>
          </cell>
          <cell r="J8153" t="str">
            <v xml:space="preserve"> </v>
          </cell>
          <cell r="K8153">
            <v>167</v>
          </cell>
          <cell r="L8153">
            <v>7.8399999999999997E-2</v>
          </cell>
          <cell r="M8153">
            <v>-19</v>
          </cell>
          <cell r="N8153">
            <v>18</v>
          </cell>
          <cell r="O8153">
            <v>1</v>
          </cell>
          <cell r="P8153">
            <v>114.46299999999999</v>
          </cell>
          <cell r="Q8153">
            <v>0</v>
          </cell>
          <cell r="R8153">
            <v>114.46299999999999</v>
          </cell>
        </row>
        <row r="8154">
          <cell r="A8154" t="str">
            <v xml:space="preserve">ТЭЦ-КРЭС-Ц.Г </v>
          </cell>
          <cell r="B8154" t="str">
            <v xml:space="preserve">Постовая 18 ДДЦ </v>
          </cell>
          <cell r="C8154" t="str">
            <v xml:space="preserve">ИТП Бюджет </v>
          </cell>
          <cell r="D8154">
            <v>7019.37</v>
          </cell>
          <cell r="E8154">
            <v>0</v>
          </cell>
          <cell r="F8154">
            <v>31587.19</v>
          </cell>
          <cell r="G8154">
            <v>0.30000000000000004</v>
          </cell>
          <cell r="H8154">
            <v>1.194</v>
          </cell>
          <cell r="I8154">
            <v>4.5999999999999996</v>
          </cell>
          <cell r="J8154" t="str">
            <v xml:space="preserve"> </v>
          </cell>
          <cell r="K8154">
            <v>167</v>
          </cell>
          <cell r="L8154">
            <v>0.46333000000000002</v>
          </cell>
          <cell r="M8154">
            <v>-19</v>
          </cell>
          <cell r="N8154">
            <v>20</v>
          </cell>
          <cell r="O8154">
            <v>1</v>
          </cell>
          <cell r="P8154">
            <v>736.99599999999998</v>
          </cell>
          <cell r="Q8154">
            <v>0</v>
          </cell>
          <cell r="R8154">
            <v>736.99599999999998</v>
          </cell>
        </row>
        <row r="8155">
          <cell r="A8155" t="str">
            <v xml:space="preserve">ТЭЦ-КРЭС-Ц.Г </v>
          </cell>
          <cell r="B8155" t="str">
            <v xml:space="preserve">Мира 35 Офис </v>
          </cell>
          <cell r="C8155" t="str">
            <v xml:space="preserve">Прочие </v>
          </cell>
          <cell r="D8155">
            <v>631.52</v>
          </cell>
          <cell r="E8155">
            <v>0</v>
          </cell>
          <cell r="F8155">
            <v>2841.85</v>
          </cell>
          <cell r="G8155">
            <v>0.41</v>
          </cell>
          <cell r="H8155">
            <v>1.19</v>
          </cell>
          <cell r="I8155">
            <v>4.5999999999999996</v>
          </cell>
          <cell r="J8155" t="str">
            <v xml:space="preserve"> </v>
          </cell>
          <cell r="K8155">
            <v>167</v>
          </cell>
          <cell r="L8155">
            <v>5.4180000000000006E-2</v>
          </cell>
          <cell r="M8155">
            <v>-19</v>
          </cell>
          <cell r="N8155">
            <v>18</v>
          </cell>
          <cell r="O8155">
            <v>1</v>
          </cell>
          <cell r="P8155">
            <v>79.100999999999999</v>
          </cell>
          <cell r="Q8155">
            <v>0</v>
          </cell>
          <cell r="R8155">
            <v>79.100999999999999</v>
          </cell>
        </row>
        <row r="8156">
          <cell r="A8156" t="str">
            <v xml:space="preserve">ТЭЦ-КРЭС-Ц.Г </v>
          </cell>
          <cell r="B8156" t="str">
            <v xml:space="preserve">Комсомольская 48 Комп клуб </v>
          </cell>
          <cell r="C8156" t="str">
            <v xml:space="preserve">Прочие </v>
          </cell>
          <cell r="D8156">
            <v>44.68</v>
          </cell>
          <cell r="E8156">
            <v>0</v>
          </cell>
          <cell r="F8156">
            <v>218.78</v>
          </cell>
          <cell r="G8156">
            <v>0.43</v>
          </cell>
          <cell r="H8156">
            <v>1.19</v>
          </cell>
          <cell r="I8156">
            <v>4.5999999999999996</v>
          </cell>
          <cell r="J8156" t="str">
            <v xml:space="preserve"> </v>
          </cell>
          <cell r="K8156">
            <v>167</v>
          </cell>
          <cell r="L8156">
            <v>4.0100000000000005E-3</v>
          </cell>
          <cell r="M8156">
            <v>-19</v>
          </cell>
          <cell r="N8156">
            <v>15</v>
          </cell>
          <cell r="O8156">
            <v>1</v>
          </cell>
          <cell r="P8156">
            <v>4.952</v>
          </cell>
          <cell r="Q8156">
            <v>0</v>
          </cell>
          <cell r="R8156">
            <v>4.952</v>
          </cell>
        </row>
        <row r="8157">
          <cell r="A8157" t="str">
            <v xml:space="preserve">ТЭЦ-КРЭС-Ц.Г </v>
          </cell>
          <cell r="B8157" t="str">
            <v xml:space="preserve">Красная 17 Маг </v>
          </cell>
          <cell r="C8157" t="str">
            <v xml:space="preserve">Прочие </v>
          </cell>
          <cell r="D8157">
            <v>115.59</v>
          </cell>
          <cell r="E8157">
            <v>342</v>
          </cell>
          <cell r="F8157">
            <v>520.14</v>
          </cell>
          <cell r="G8157">
            <v>0.35</v>
          </cell>
          <cell r="H8157">
            <v>1.19</v>
          </cell>
          <cell r="I8157">
            <v>4.5999999999999996</v>
          </cell>
          <cell r="J8157" t="str">
            <v xml:space="preserve"> </v>
          </cell>
          <cell r="K8157">
            <v>167</v>
          </cell>
          <cell r="L8157">
            <v>7.7600000000000004E-3</v>
          </cell>
          <cell r="M8157">
            <v>-19</v>
          </cell>
          <cell r="N8157">
            <v>15</v>
          </cell>
          <cell r="O8157">
            <v>1</v>
          </cell>
          <cell r="P8157">
            <v>9.5839999999999996</v>
          </cell>
          <cell r="Q8157">
            <v>0</v>
          </cell>
          <cell r="R8157">
            <v>9.5839999999999996</v>
          </cell>
        </row>
        <row r="8158">
          <cell r="A8158" t="str">
            <v xml:space="preserve">ТЭЦ-КРЭС-Ц.Г </v>
          </cell>
          <cell r="B8158" t="str">
            <v xml:space="preserve">Красная 28 Парикмах </v>
          </cell>
          <cell r="C8158" t="str">
            <v xml:space="preserve">Прочие </v>
          </cell>
          <cell r="D8158">
            <v>33.42</v>
          </cell>
          <cell r="E8158">
            <v>66</v>
          </cell>
          <cell r="F8158">
            <v>150.4</v>
          </cell>
          <cell r="G8158">
            <v>0.43</v>
          </cell>
          <cell r="H8158">
            <v>1.19</v>
          </cell>
          <cell r="I8158">
            <v>4.5999999999999996</v>
          </cell>
          <cell r="J8158" t="str">
            <v xml:space="preserve"> </v>
          </cell>
          <cell r="K8158">
            <v>167</v>
          </cell>
          <cell r="L8158">
            <v>3.0000000000000001E-3</v>
          </cell>
          <cell r="M8158">
            <v>-19</v>
          </cell>
          <cell r="N8158">
            <v>18</v>
          </cell>
          <cell r="O8158">
            <v>1</v>
          </cell>
          <cell r="P8158">
            <v>4.3810000000000002</v>
          </cell>
          <cell r="Q8158">
            <v>0</v>
          </cell>
          <cell r="R8158">
            <v>4.3810000000000002</v>
          </cell>
        </row>
        <row r="8159">
          <cell r="A8159" t="str">
            <v xml:space="preserve">ТЭЦ-КРЭС-Ц.Г </v>
          </cell>
          <cell r="B8159" t="str">
            <v xml:space="preserve">Пушкина/Рашпилевская 31/7/1 </v>
          </cell>
          <cell r="C8159" t="str">
            <v xml:space="preserve">Бюджет </v>
          </cell>
          <cell r="D8159">
            <v>822</v>
          </cell>
          <cell r="E8159">
            <v>0</v>
          </cell>
          <cell r="F8159">
            <v>3197.07</v>
          </cell>
          <cell r="G8159">
            <v>0.43</v>
          </cell>
          <cell r="H8159">
            <v>1.194</v>
          </cell>
          <cell r="I8159">
            <v>4.5999999999999996</v>
          </cell>
          <cell r="J8159" t="str">
            <v xml:space="preserve"> </v>
          </cell>
          <cell r="K8159">
            <v>167</v>
          </cell>
          <cell r="L8159">
            <v>3.2216000000000002E-2</v>
          </cell>
          <cell r="M8159">
            <v>-19</v>
          </cell>
          <cell r="N8159">
            <v>18</v>
          </cell>
          <cell r="O8159">
            <v>1</v>
          </cell>
          <cell r="P8159">
            <v>47.033999999999999</v>
          </cell>
          <cell r="Q8159">
            <v>0</v>
          </cell>
          <cell r="R8159">
            <v>47.033999999999999</v>
          </cell>
        </row>
        <row r="8160">
          <cell r="A8160" t="str">
            <v xml:space="preserve">ТЭЦ-КРЭС-Ц.Г </v>
          </cell>
          <cell r="B8160" t="str">
            <v xml:space="preserve">Красная 21 Маг </v>
          </cell>
          <cell r="C8160" t="str">
            <v xml:space="preserve">Прочие </v>
          </cell>
          <cell r="D8160">
            <v>158.32</v>
          </cell>
          <cell r="E8160">
            <v>0</v>
          </cell>
          <cell r="F8160">
            <v>712.44</v>
          </cell>
          <cell r="G8160">
            <v>0.38</v>
          </cell>
          <cell r="H8160">
            <v>1.19</v>
          </cell>
          <cell r="I8160">
            <v>4.5999999999999996</v>
          </cell>
          <cell r="J8160" t="str">
            <v xml:space="preserve"> </v>
          </cell>
          <cell r="K8160">
            <v>167</v>
          </cell>
          <cell r="L8160">
            <v>1.1540000000000002E-2</v>
          </cell>
          <cell r="M8160">
            <v>-19</v>
          </cell>
          <cell r="N8160">
            <v>15</v>
          </cell>
          <cell r="O8160">
            <v>1</v>
          </cell>
          <cell r="P8160">
            <v>14.253</v>
          </cell>
          <cell r="Q8160">
            <v>0</v>
          </cell>
          <cell r="R8160">
            <v>14.253</v>
          </cell>
        </row>
        <row r="8161">
          <cell r="A8161" t="str">
            <v xml:space="preserve">ТЭЦ-КРЭС-Ц.Г </v>
          </cell>
          <cell r="B8161" t="str">
            <v xml:space="preserve">Кирова/Орджоникидзе 21/13 </v>
          </cell>
          <cell r="C8161" t="str">
            <v xml:space="preserve">Прочие </v>
          </cell>
          <cell r="D8161">
            <v>151.52000000000001</v>
          </cell>
          <cell r="E8161">
            <v>0</v>
          </cell>
          <cell r="F8161">
            <v>681.83</v>
          </cell>
          <cell r="G8161">
            <v>0.43</v>
          </cell>
          <cell r="H8161">
            <v>1.19</v>
          </cell>
          <cell r="I8161">
            <v>4.5999999999999996</v>
          </cell>
          <cell r="J8161" t="str">
            <v xml:space="preserve"> </v>
          </cell>
          <cell r="K8161">
            <v>167</v>
          </cell>
          <cell r="L8161">
            <v>1.3600000000000001E-2</v>
          </cell>
          <cell r="M8161">
            <v>-19</v>
          </cell>
          <cell r="N8161">
            <v>18</v>
          </cell>
          <cell r="O8161">
            <v>1</v>
          </cell>
          <cell r="P8161">
            <v>19.853999999999999</v>
          </cell>
          <cell r="Q8161">
            <v>0</v>
          </cell>
          <cell r="R8161">
            <v>19.853999999999999</v>
          </cell>
        </row>
        <row r="8162">
          <cell r="A8162" t="str">
            <v xml:space="preserve">ТЭЦ-КРЭС-Ц.Г </v>
          </cell>
          <cell r="B8162" t="str">
            <v xml:space="preserve">Красная 72/1 магазин </v>
          </cell>
          <cell r="C8162" t="str">
            <v xml:space="preserve">Прочие </v>
          </cell>
          <cell r="D8162">
            <v>960.8</v>
          </cell>
          <cell r="E8162">
            <v>0</v>
          </cell>
          <cell r="F8162">
            <v>4386.22</v>
          </cell>
          <cell r="G8162">
            <v>0.43</v>
          </cell>
          <cell r="H8162">
            <v>1.19</v>
          </cell>
          <cell r="I8162">
            <v>4.5999999999999996</v>
          </cell>
          <cell r="J8162" t="str">
            <v xml:space="preserve"> </v>
          </cell>
          <cell r="K8162">
            <v>167</v>
          </cell>
          <cell r="L8162">
            <v>8.276E-2</v>
          </cell>
          <cell r="M8162">
            <v>-19</v>
          </cell>
          <cell r="N8162">
            <v>16</v>
          </cell>
          <cell r="O8162">
            <v>1</v>
          </cell>
          <cell r="P8162">
            <v>108.77800000000001</v>
          </cell>
          <cell r="Q8162">
            <v>0</v>
          </cell>
          <cell r="R8162">
            <v>108.77800000000001</v>
          </cell>
        </row>
        <row r="8163">
          <cell r="A8163" t="str">
            <v xml:space="preserve">ТЭЦ-КРЭС-Ц.Г </v>
          </cell>
          <cell r="B8163" t="str">
            <v xml:space="preserve">Карасунская 66 адм.зд. </v>
          </cell>
          <cell r="C8163" t="str">
            <v xml:space="preserve">Прочие </v>
          </cell>
          <cell r="D8163">
            <v>1230.3</v>
          </cell>
          <cell r="E8163">
            <v>0</v>
          </cell>
          <cell r="F8163">
            <v>5536.35</v>
          </cell>
          <cell r="G8163">
            <v>0.43</v>
          </cell>
          <cell r="H8163">
            <v>1.19</v>
          </cell>
          <cell r="I8163">
            <v>4.5999999999999996</v>
          </cell>
          <cell r="J8163" t="str">
            <v xml:space="preserve"> </v>
          </cell>
          <cell r="K8163">
            <v>167</v>
          </cell>
          <cell r="L8163">
            <v>0.11043000000000001</v>
          </cell>
          <cell r="M8163">
            <v>-19</v>
          </cell>
          <cell r="N8163">
            <v>18</v>
          </cell>
          <cell r="O8163">
            <v>1</v>
          </cell>
          <cell r="P8163">
            <v>161.22300000000001</v>
          </cell>
          <cell r="Q8163">
            <v>0</v>
          </cell>
          <cell r="R8163">
            <v>161.22300000000001</v>
          </cell>
        </row>
        <row r="8164">
          <cell r="A8164" t="str">
            <v xml:space="preserve">ТЭЦ-КРЭС-Ц.Г </v>
          </cell>
          <cell r="B8164" t="str">
            <v xml:space="preserve">Карасунская 54 кв 8 Ж/Д </v>
          </cell>
          <cell r="C8164" t="str">
            <v xml:space="preserve">Население </v>
          </cell>
          <cell r="D8164">
            <v>29</v>
          </cell>
          <cell r="E8164">
            <v>105</v>
          </cell>
          <cell r="F8164">
            <v>109.66</v>
          </cell>
          <cell r="G8164">
            <v>0.92</v>
          </cell>
          <cell r="H8164">
            <v>1.19</v>
          </cell>
          <cell r="I8164">
            <v>4.5999999999999996</v>
          </cell>
          <cell r="J8164" t="str">
            <v xml:space="preserve">1 </v>
          </cell>
          <cell r="K8164">
            <v>167</v>
          </cell>
          <cell r="L8164">
            <v>4.6800000000000001E-3</v>
          </cell>
          <cell r="M8164">
            <v>-19</v>
          </cell>
          <cell r="N8164">
            <v>18</v>
          </cell>
          <cell r="O8164">
            <v>1</v>
          </cell>
          <cell r="P8164">
            <v>6.8319999999999999</v>
          </cell>
          <cell r="Q8164">
            <v>3.847</v>
          </cell>
          <cell r="R8164">
            <v>3.847</v>
          </cell>
        </row>
        <row r="8165">
          <cell r="A8165" t="str">
            <v xml:space="preserve">ТЭЦ-КРЭС-Ц.Г </v>
          </cell>
          <cell r="B8165" t="str">
            <v xml:space="preserve">Гоголя 44 Ж/Д </v>
          </cell>
          <cell r="C8165" t="str">
            <v xml:space="preserve">Население </v>
          </cell>
          <cell r="D8165">
            <v>33</v>
          </cell>
          <cell r="E8165">
            <v>119</v>
          </cell>
          <cell r="F8165">
            <v>70.63</v>
          </cell>
          <cell r="G8165">
            <v>0.92</v>
          </cell>
          <cell r="H8165">
            <v>1.19</v>
          </cell>
          <cell r="I8165">
            <v>4.5999999999999996</v>
          </cell>
          <cell r="J8165" t="str">
            <v xml:space="preserve">1 </v>
          </cell>
          <cell r="K8165">
            <v>167</v>
          </cell>
          <cell r="L8165">
            <v>3.0139999999999998E-3</v>
          </cell>
          <cell r="M8165">
            <v>-19</v>
          </cell>
          <cell r="N8165">
            <v>18</v>
          </cell>
          <cell r="O8165">
            <v>1</v>
          </cell>
          <cell r="P8165">
            <v>4.4000000000000004</v>
          </cell>
          <cell r="Q8165">
            <v>4.3780000000000001</v>
          </cell>
          <cell r="R8165">
            <v>4.3780000000000001</v>
          </cell>
        </row>
        <row r="8166">
          <cell r="A8166" t="str">
            <v xml:space="preserve">ТЭЦ-КРЭС-Ц.Г </v>
          </cell>
          <cell r="B8166" t="str">
            <v xml:space="preserve">Орджоникидзе 29 </v>
          </cell>
          <cell r="C8166" t="str">
            <v xml:space="preserve">Прочие </v>
          </cell>
          <cell r="D8166">
            <v>179.73</v>
          </cell>
          <cell r="E8166">
            <v>0</v>
          </cell>
          <cell r="F8166">
            <v>1196</v>
          </cell>
          <cell r="G8166">
            <v>0.43</v>
          </cell>
          <cell r="H8166">
            <v>1.19</v>
          </cell>
          <cell r="I8166">
            <v>4.5999999999999996</v>
          </cell>
          <cell r="J8166" t="str">
            <v xml:space="preserve"> </v>
          </cell>
          <cell r="K8166">
            <v>167</v>
          </cell>
          <cell r="L8166">
            <v>2.3868999999999998E-2</v>
          </cell>
          <cell r="M8166">
            <v>-19</v>
          </cell>
          <cell r="N8166">
            <v>18</v>
          </cell>
          <cell r="O8166">
            <v>1</v>
          </cell>
          <cell r="P8166">
            <v>34.847000000000001</v>
          </cell>
          <cell r="Q8166">
            <v>0</v>
          </cell>
          <cell r="R8166">
            <v>34.847000000000001</v>
          </cell>
        </row>
        <row r="8167">
          <cell r="A8167" t="str">
            <v xml:space="preserve">ТЭЦ-КРЭС-Ц.Г </v>
          </cell>
          <cell r="B8167" t="str">
            <v xml:space="preserve">Орджоникидзе 29 гараж </v>
          </cell>
          <cell r="C8167" t="str">
            <v xml:space="preserve">Прочие </v>
          </cell>
          <cell r="D8167">
            <v>67.42</v>
          </cell>
          <cell r="E8167">
            <v>0</v>
          </cell>
          <cell r="F8167">
            <v>235.97</v>
          </cell>
          <cell r="G8167">
            <v>0.28000000000000003</v>
          </cell>
          <cell r="H8167">
            <v>1.19</v>
          </cell>
          <cell r="I8167">
            <v>4.5999999999999996</v>
          </cell>
          <cell r="J8167" t="str">
            <v xml:space="preserve"> </v>
          </cell>
          <cell r="K8167">
            <v>167</v>
          </cell>
          <cell r="L8167">
            <v>2.9319999999999997E-3</v>
          </cell>
          <cell r="M8167">
            <v>-19</v>
          </cell>
          <cell r="N8167">
            <v>16</v>
          </cell>
          <cell r="O8167">
            <v>1</v>
          </cell>
          <cell r="P8167">
            <v>3.8540000000000001</v>
          </cell>
          <cell r="Q8167">
            <v>0</v>
          </cell>
          <cell r="R8167">
            <v>3.8540000000000001</v>
          </cell>
        </row>
        <row r="8168">
          <cell r="A8168" t="str">
            <v xml:space="preserve">ТЭЦ-КРЭС-Ц.Г </v>
          </cell>
          <cell r="B8168" t="str">
            <v xml:space="preserve">Орджоникидзе 29 осн зд </v>
          </cell>
          <cell r="C8168" t="str">
            <v xml:space="preserve">Прочие </v>
          </cell>
          <cell r="D8168">
            <v>1257</v>
          </cell>
          <cell r="E8168">
            <v>0</v>
          </cell>
          <cell r="F8168">
            <v>5657</v>
          </cell>
          <cell r="G8168">
            <v>0.43</v>
          </cell>
          <cell r="H8168">
            <v>1.19</v>
          </cell>
          <cell r="I8168">
            <v>4.5999999999999996</v>
          </cell>
          <cell r="J8168" t="str">
            <v xml:space="preserve"> </v>
          </cell>
          <cell r="K8168">
            <v>167</v>
          </cell>
          <cell r="L8168">
            <v>0.11283499999999999</v>
          </cell>
          <cell r="M8168">
            <v>-19</v>
          </cell>
          <cell r="N8168">
            <v>18</v>
          </cell>
          <cell r="O8168">
            <v>1</v>
          </cell>
          <cell r="P8168">
            <v>164.738</v>
          </cell>
          <cell r="Q8168">
            <v>0</v>
          </cell>
          <cell r="R8168">
            <v>164.738</v>
          </cell>
        </row>
        <row r="8169">
          <cell r="A8169" t="str">
            <v xml:space="preserve">ТЭЦ-КРЭС-Ц.Г </v>
          </cell>
          <cell r="B8169" t="str">
            <v xml:space="preserve">Карасунская 54 к2 ж/д </v>
          </cell>
          <cell r="C8169" t="str">
            <v xml:space="preserve">Население </v>
          </cell>
          <cell r="D8169">
            <v>58.9</v>
          </cell>
          <cell r="E8169">
            <v>250</v>
          </cell>
          <cell r="F8169">
            <v>250</v>
          </cell>
          <cell r="G8169">
            <v>0.80700000000000005</v>
          </cell>
          <cell r="H8169">
            <v>1.194</v>
          </cell>
          <cell r="I8169">
            <v>4.5999999999999996</v>
          </cell>
          <cell r="J8169" t="str">
            <v xml:space="preserve">1 </v>
          </cell>
          <cell r="K8169">
            <v>167</v>
          </cell>
          <cell r="L8169">
            <v>9.2890000000000004E-3</v>
          </cell>
          <cell r="M8169">
            <v>-19</v>
          </cell>
          <cell r="N8169">
            <v>18</v>
          </cell>
          <cell r="O8169">
            <v>1</v>
          </cell>
          <cell r="P8169">
            <v>13.561</v>
          </cell>
          <cell r="Q8169">
            <v>7.8159999999999998</v>
          </cell>
          <cell r="R8169">
            <v>7.8159999999999998</v>
          </cell>
        </row>
        <row r="8170">
          <cell r="A8170" t="str">
            <v xml:space="preserve">ТЭЦ-КРЭС-Ц.Г </v>
          </cell>
          <cell r="B8170" t="str">
            <v xml:space="preserve">Гоголя 66 ГОСТИНИЦА ЦО </v>
          </cell>
          <cell r="C8170" t="str">
            <v xml:space="preserve">Прочие </v>
          </cell>
          <cell r="D8170">
            <v>3460.9</v>
          </cell>
          <cell r="E8170">
            <v>29940</v>
          </cell>
          <cell r="F8170">
            <v>10126.52</v>
          </cell>
          <cell r="G8170">
            <v>0.45</v>
          </cell>
          <cell r="H8170">
            <v>1.194</v>
          </cell>
          <cell r="I8170">
            <v>4.5999999999999996</v>
          </cell>
          <cell r="J8170" t="str">
            <v xml:space="preserve"> </v>
          </cell>
          <cell r="K8170">
            <v>167</v>
          </cell>
          <cell r="L8170">
            <v>0.21138199999999999</v>
          </cell>
          <cell r="M8170">
            <v>-19</v>
          </cell>
          <cell r="N8170">
            <v>18</v>
          </cell>
          <cell r="O8170">
            <v>1</v>
          </cell>
          <cell r="P8170">
            <v>308.61399999999998</v>
          </cell>
          <cell r="Q8170">
            <v>0</v>
          </cell>
          <cell r="R8170">
            <v>308.61399999999998</v>
          </cell>
        </row>
        <row r="8171">
          <cell r="A8171" t="str">
            <v xml:space="preserve">ТЭЦ-КРЭС-Ц.Г </v>
          </cell>
          <cell r="B8171" t="str">
            <v xml:space="preserve">Красная 60 Гостиница </v>
          </cell>
          <cell r="C8171" t="str">
            <v xml:space="preserve">Прочие </v>
          </cell>
          <cell r="D8171">
            <v>9559.7000000000007</v>
          </cell>
          <cell r="E8171">
            <v>39545</v>
          </cell>
          <cell r="F8171">
            <v>39545</v>
          </cell>
          <cell r="G8171">
            <v>0.35</v>
          </cell>
          <cell r="H8171">
            <v>1.194</v>
          </cell>
          <cell r="I8171">
            <v>4.5999999999999996</v>
          </cell>
          <cell r="J8171" t="str">
            <v xml:space="preserve"> </v>
          </cell>
          <cell r="K8171">
            <v>167</v>
          </cell>
          <cell r="L8171">
            <v>0.67254000000000003</v>
          </cell>
          <cell r="M8171">
            <v>-19</v>
          </cell>
          <cell r="N8171">
            <v>18</v>
          </cell>
          <cell r="O8171">
            <v>1</v>
          </cell>
          <cell r="P8171">
            <v>981.89400000000001</v>
          </cell>
          <cell r="Q8171">
            <v>0</v>
          </cell>
          <cell r="R8171">
            <v>981.89400000000001</v>
          </cell>
        </row>
        <row r="8172">
          <cell r="A8172" t="str">
            <v xml:space="preserve">ТЭЦ-КРЭС-Ц.Г </v>
          </cell>
          <cell r="B8172" t="str">
            <v xml:space="preserve">Красная 60 Рестор Москва ЦО </v>
          </cell>
          <cell r="C8172" t="str">
            <v xml:space="preserve">Прочие </v>
          </cell>
          <cell r="D8172">
            <v>1571.4</v>
          </cell>
          <cell r="E8172">
            <v>7889</v>
          </cell>
          <cell r="F8172">
            <v>7889</v>
          </cell>
          <cell r="G8172">
            <v>0.33</v>
          </cell>
          <cell r="H8172">
            <v>1.19</v>
          </cell>
          <cell r="I8172">
            <v>4.5999999999999996</v>
          </cell>
          <cell r="J8172" t="str">
            <v xml:space="preserve"> </v>
          </cell>
          <cell r="K8172">
            <v>167</v>
          </cell>
          <cell r="L8172">
            <v>0.113856</v>
          </cell>
          <cell r="M8172">
            <v>-19</v>
          </cell>
          <cell r="N8172">
            <v>16</v>
          </cell>
          <cell r="O8172">
            <v>1</v>
          </cell>
          <cell r="P8172">
            <v>149.649</v>
          </cell>
          <cell r="Q8172">
            <v>0</v>
          </cell>
          <cell r="R8172">
            <v>149.649</v>
          </cell>
        </row>
        <row r="8173">
          <cell r="A8173" t="str">
            <v xml:space="preserve">ТЭЦ-КРЭС-Ц.Г </v>
          </cell>
          <cell r="B8173" t="str">
            <v xml:space="preserve">Красная 60 сторож стоянка ЦО </v>
          </cell>
          <cell r="C8173" t="str">
            <v xml:space="preserve">Прочие </v>
          </cell>
          <cell r="D8173">
            <v>15.5</v>
          </cell>
          <cell r="E8173">
            <v>68</v>
          </cell>
          <cell r="F8173">
            <v>68</v>
          </cell>
          <cell r="G8173">
            <v>0.60000000000000009</v>
          </cell>
          <cell r="H8173">
            <v>1.19</v>
          </cell>
          <cell r="I8173">
            <v>4.5999999999999996</v>
          </cell>
          <cell r="J8173" t="str">
            <v xml:space="preserve"> </v>
          </cell>
          <cell r="K8173">
            <v>167</v>
          </cell>
          <cell r="L8173">
            <v>1.877E-3</v>
          </cell>
          <cell r="M8173">
            <v>-19</v>
          </cell>
          <cell r="N8173">
            <v>18</v>
          </cell>
          <cell r="O8173">
            <v>1</v>
          </cell>
          <cell r="P8173">
            <v>2.7389999999999999</v>
          </cell>
          <cell r="Q8173">
            <v>0</v>
          </cell>
          <cell r="R8173">
            <v>2.7389999999999999</v>
          </cell>
        </row>
        <row r="8174">
          <cell r="A8174" t="str">
            <v xml:space="preserve">ТЭЦ-КРЭС-Ц.Г </v>
          </cell>
          <cell r="B8174" t="str">
            <v xml:space="preserve">Карасунская 54 кв 6 Ж/Д </v>
          </cell>
          <cell r="C8174" t="str">
            <v xml:space="preserve">Население </v>
          </cell>
          <cell r="D8174">
            <v>40</v>
          </cell>
          <cell r="E8174">
            <v>0</v>
          </cell>
          <cell r="F8174">
            <v>84.36</v>
          </cell>
          <cell r="G8174">
            <v>0.92</v>
          </cell>
          <cell r="H8174">
            <v>1.19</v>
          </cell>
          <cell r="I8174">
            <v>4.5999999999999996</v>
          </cell>
          <cell r="J8174" t="str">
            <v xml:space="preserve">1 </v>
          </cell>
          <cell r="K8174">
            <v>167</v>
          </cell>
          <cell r="L8174">
            <v>3.6000000000000003E-3</v>
          </cell>
          <cell r="M8174">
            <v>-19</v>
          </cell>
          <cell r="N8174">
            <v>18</v>
          </cell>
          <cell r="O8174">
            <v>1</v>
          </cell>
          <cell r="P8174">
            <v>5.2549999999999999</v>
          </cell>
          <cell r="Q8174">
            <v>5.3070000000000004</v>
          </cell>
          <cell r="R8174">
            <v>5.3070000000000004</v>
          </cell>
        </row>
        <row r="8175">
          <cell r="A8175" t="str">
            <v xml:space="preserve">ТЭЦ-КРЭС-Ц.Г </v>
          </cell>
          <cell r="B8175" t="str">
            <v xml:space="preserve">Красная 68  АДМ.ЗД. </v>
          </cell>
          <cell r="C8175" t="str">
            <v xml:space="preserve">Прочие </v>
          </cell>
          <cell r="D8175">
            <v>898.74</v>
          </cell>
          <cell r="E8175">
            <v>0</v>
          </cell>
          <cell r="F8175">
            <v>4044.35</v>
          </cell>
          <cell r="G8175">
            <v>0.43</v>
          </cell>
          <cell r="H8175">
            <v>1.19</v>
          </cell>
          <cell r="I8175">
            <v>4.5999999999999996</v>
          </cell>
          <cell r="J8175" t="str">
            <v xml:space="preserve"> </v>
          </cell>
          <cell r="K8175">
            <v>167</v>
          </cell>
          <cell r="L8175">
            <v>8.0670000000000006E-2</v>
          </cell>
          <cell r="M8175">
            <v>-19</v>
          </cell>
          <cell r="N8175">
            <v>18</v>
          </cell>
          <cell r="O8175">
            <v>1</v>
          </cell>
          <cell r="P8175">
            <v>117.776</v>
          </cell>
          <cell r="Q8175">
            <v>0</v>
          </cell>
          <cell r="R8175">
            <v>117.776</v>
          </cell>
        </row>
        <row r="8176">
          <cell r="A8176" t="str">
            <v xml:space="preserve">ТЭЦ-КРЭС-Ц.Г </v>
          </cell>
          <cell r="B8176" t="str">
            <v xml:space="preserve">Комсомольская 46 АДМ.ЗД. </v>
          </cell>
          <cell r="C8176" t="str">
            <v xml:space="preserve">Бюджет </v>
          </cell>
          <cell r="D8176">
            <v>2737.5</v>
          </cell>
          <cell r="E8176">
            <v>10036</v>
          </cell>
          <cell r="F8176">
            <v>12318.75</v>
          </cell>
          <cell r="G8176">
            <v>0.35</v>
          </cell>
          <cell r="H8176">
            <v>1.19</v>
          </cell>
          <cell r="I8176">
            <v>4.5999999999999996</v>
          </cell>
          <cell r="J8176" t="str">
            <v xml:space="preserve"> </v>
          </cell>
          <cell r="K8176">
            <v>167</v>
          </cell>
          <cell r="L8176">
            <v>0.2</v>
          </cell>
          <cell r="M8176">
            <v>-19</v>
          </cell>
          <cell r="N8176">
            <v>18</v>
          </cell>
          <cell r="O8176">
            <v>1</v>
          </cell>
          <cell r="P8176">
            <v>291.99599999999998</v>
          </cell>
          <cell r="Q8176">
            <v>0</v>
          </cell>
          <cell r="R8176">
            <v>291.99599999999998</v>
          </cell>
        </row>
        <row r="8177">
          <cell r="A8177" t="str">
            <v xml:space="preserve">ТЭЦ-КРЭС-Ц.Г </v>
          </cell>
          <cell r="B8177" t="str">
            <v xml:space="preserve">Орджоникидзе 69 БИБЛИОТ. </v>
          </cell>
          <cell r="C8177" t="str">
            <v xml:space="preserve">Бюджет </v>
          </cell>
          <cell r="D8177">
            <v>248</v>
          </cell>
          <cell r="E8177">
            <v>992</v>
          </cell>
          <cell r="F8177">
            <v>1116</v>
          </cell>
          <cell r="G8177">
            <v>0.28000000000000003</v>
          </cell>
          <cell r="H8177">
            <v>1.19</v>
          </cell>
          <cell r="I8177">
            <v>4.5999999999999996</v>
          </cell>
          <cell r="J8177" t="str">
            <v xml:space="preserve"> </v>
          </cell>
          <cell r="K8177">
            <v>167</v>
          </cell>
          <cell r="L8177">
            <v>1.4500000000000001E-2</v>
          </cell>
          <cell r="M8177">
            <v>-19</v>
          </cell>
          <cell r="N8177">
            <v>18</v>
          </cell>
          <cell r="O8177">
            <v>1</v>
          </cell>
          <cell r="P8177">
            <v>21.170999999999999</v>
          </cell>
          <cell r="Q8177">
            <v>0</v>
          </cell>
          <cell r="R8177">
            <v>21.170999999999999</v>
          </cell>
        </row>
        <row r="8178">
          <cell r="A8178" t="str">
            <v xml:space="preserve">ТЭЦ-КРЭС-Ц.Г </v>
          </cell>
          <cell r="B8178" t="str">
            <v xml:space="preserve">Карасунская 54 кв 3 </v>
          </cell>
          <cell r="C8178" t="str">
            <v xml:space="preserve">Население </v>
          </cell>
          <cell r="D8178">
            <v>31.8</v>
          </cell>
          <cell r="E8178">
            <v>128</v>
          </cell>
          <cell r="F8178">
            <v>80.61</v>
          </cell>
          <cell r="G8178">
            <v>0.92</v>
          </cell>
          <cell r="H8178">
            <v>1.19</v>
          </cell>
          <cell r="I8178">
            <v>4.5999999999999996</v>
          </cell>
          <cell r="J8178" t="str">
            <v xml:space="preserve">1 </v>
          </cell>
          <cell r="K8178">
            <v>167</v>
          </cell>
          <cell r="L8178">
            <v>3.4400000000000003E-3</v>
          </cell>
          <cell r="M8178">
            <v>-19</v>
          </cell>
          <cell r="N8178">
            <v>18</v>
          </cell>
          <cell r="O8178">
            <v>1</v>
          </cell>
          <cell r="P8178">
            <v>5.0220000000000002</v>
          </cell>
          <cell r="Q8178">
            <v>4.218</v>
          </cell>
          <cell r="R8178">
            <v>4.218</v>
          </cell>
        </row>
        <row r="8179">
          <cell r="A8179" t="str">
            <v xml:space="preserve">ТЭЦ-КРЭС-Ц.Г </v>
          </cell>
          <cell r="B8179" t="str">
            <v xml:space="preserve">Красная 78  КАФЕ </v>
          </cell>
          <cell r="C8179" t="str">
            <v xml:space="preserve">Прочие </v>
          </cell>
          <cell r="D8179">
            <v>189.7</v>
          </cell>
          <cell r="E8179">
            <v>370</v>
          </cell>
          <cell r="F8179">
            <v>853.64</v>
          </cell>
          <cell r="G8179">
            <v>0.35</v>
          </cell>
          <cell r="H8179">
            <v>1.19</v>
          </cell>
          <cell r="I8179">
            <v>4.5999999999999996</v>
          </cell>
          <cell r="J8179" t="str">
            <v xml:space="preserve"> </v>
          </cell>
          <cell r="K8179">
            <v>167</v>
          </cell>
          <cell r="L8179">
            <v>1.3110000000000002E-2</v>
          </cell>
          <cell r="M8179">
            <v>-19</v>
          </cell>
          <cell r="N8179">
            <v>16</v>
          </cell>
          <cell r="O8179">
            <v>1</v>
          </cell>
          <cell r="P8179">
            <v>17.231000000000002</v>
          </cell>
          <cell r="Q8179">
            <v>0</v>
          </cell>
          <cell r="R8179">
            <v>17.231000000000002</v>
          </cell>
        </row>
        <row r="8180">
          <cell r="A8180" t="str">
            <v xml:space="preserve">ТЭЦ-КРЭС-Ц.Г </v>
          </cell>
          <cell r="B8180" t="str">
            <v xml:space="preserve">Красная 78 МЯСНОЙ ЦЕХ </v>
          </cell>
          <cell r="C8180" t="str">
            <v xml:space="preserve">Прочие </v>
          </cell>
          <cell r="D8180">
            <v>126.61</v>
          </cell>
          <cell r="E8180">
            <v>480</v>
          </cell>
          <cell r="F8180">
            <v>569.74</v>
          </cell>
          <cell r="G8180">
            <v>0.35</v>
          </cell>
          <cell r="H8180">
            <v>1.19</v>
          </cell>
          <cell r="I8180">
            <v>4.5999999999999996</v>
          </cell>
          <cell r="J8180" t="str">
            <v xml:space="preserve"> </v>
          </cell>
          <cell r="K8180">
            <v>167</v>
          </cell>
          <cell r="L8180">
            <v>8.7500000000000008E-3</v>
          </cell>
          <cell r="M8180">
            <v>-19</v>
          </cell>
          <cell r="N8180">
            <v>16</v>
          </cell>
          <cell r="O8180">
            <v>1</v>
          </cell>
          <cell r="P8180">
            <v>11.500999999999999</v>
          </cell>
          <cell r="Q8180">
            <v>0</v>
          </cell>
          <cell r="R8180">
            <v>11.500999999999999</v>
          </cell>
        </row>
        <row r="8181">
          <cell r="A8181" t="str">
            <v xml:space="preserve">ТЭЦ-КРЭС-Ц.Г </v>
          </cell>
          <cell r="B8181" t="str">
            <v xml:space="preserve">Красная 78 ОФИС магазин </v>
          </cell>
          <cell r="C8181" t="str">
            <v xml:space="preserve">Прочие </v>
          </cell>
          <cell r="D8181">
            <v>639.04999999999995</v>
          </cell>
          <cell r="E8181">
            <v>0</v>
          </cell>
          <cell r="F8181">
            <v>3129.45</v>
          </cell>
          <cell r="G8181">
            <v>0.43</v>
          </cell>
          <cell r="H8181">
            <v>1.19</v>
          </cell>
          <cell r="I8181">
            <v>4.5999999999999996</v>
          </cell>
          <cell r="J8181" t="str">
            <v xml:space="preserve"> </v>
          </cell>
          <cell r="K8181">
            <v>167</v>
          </cell>
          <cell r="L8181">
            <v>5.7360000000000001E-2</v>
          </cell>
          <cell r="M8181">
            <v>-19</v>
          </cell>
          <cell r="N8181">
            <v>15</v>
          </cell>
          <cell r="O8181">
            <v>1</v>
          </cell>
          <cell r="P8181">
            <v>70.849000000000004</v>
          </cell>
          <cell r="Q8181">
            <v>0</v>
          </cell>
          <cell r="R8181">
            <v>70.849000000000004</v>
          </cell>
        </row>
        <row r="8182">
          <cell r="A8182" t="str">
            <v xml:space="preserve">ТЭЦ-КРЭС-Ц.Г </v>
          </cell>
          <cell r="B8182" t="str">
            <v xml:space="preserve">Красноармейская 49 адм.зд </v>
          </cell>
          <cell r="C8182" t="str">
            <v xml:space="preserve">Прочие </v>
          </cell>
          <cell r="D8182">
            <v>130.35</v>
          </cell>
          <cell r="E8182">
            <v>0</v>
          </cell>
          <cell r="F8182">
            <v>638.33000000000004</v>
          </cell>
          <cell r="G8182">
            <v>0.43</v>
          </cell>
          <cell r="H8182">
            <v>1.19</v>
          </cell>
          <cell r="I8182">
            <v>4.5999999999999996</v>
          </cell>
          <cell r="J8182" t="str">
            <v xml:space="preserve"> </v>
          </cell>
          <cell r="K8182">
            <v>167</v>
          </cell>
          <cell r="L8182">
            <v>1.17E-2</v>
          </cell>
          <cell r="M8182">
            <v>-19</v>
          </cell>
          <cell r="N8182">
            <v>15</v>
          </cell>
          <cell r="O8182">
            <v>1</v>
          </cell>
          <cell r="P8182">
            <v>14.451000000000001</v>
          </cell>
          <cell r="Q8182">
            <v>0</v>
          </cell>
          <cell r="R8182">
            <v>14.451000000000001</v>
          </cell>
        </row>
        <row r="8183">
          <cell r="A8183" t="str">
            <v xml:space="preserve">ТЭЦ-КРЭС-Ц.Г </v>
          </cell>
          <cell r="B8183" t="str">
            <v xml:space="preserve">Красноармейская 60 АДМ.ЗД. </v>
          </cell>
          <cell r="C8183" t="str">
            <v xml:space="preserve">Прочие </v>
          </cell>
          <cell r="D8183">
            <v>167.11</v>
          </cell>
          <cell r="E8183">
            <v>0</v>
          </cell>
          <cell r="F8183">
            <v>752.02</v>
          </cell>
          <cell r="G8183">
            <v>0.43</v>
          </cell>
          <cell r="H8183">
            <v>1.19</v>
          </cell>
          <cell r="I8183">
            <v>4.5999999999999996</v>
          </cell>
          <cell r="J8183" t="str">
            <v xml:space="preserve"> </v>
          </cell>
          <cell r="K8183">
            <v>167</v>
          </cell>
          <cell r="L8183">
            <v>1.4999999999999999E-2</v>
          </cell>
          <cell r="M8183">
            <v>-19</v>
          </cell>
          <cell r="N8183">
            <v>18</v>
          </cell>
          <cell r="O8183">
            <v>1</v>
          </cell>
          <cell r="P8183">
            <v>21.9</v>
          </cell>
          <cell r="Q8183">
            <v>0</v>
          </cell>
          <cell r="R8183">
            <v>21.9</v>
          </cell>
        </row>
        <row r="8184">
          <cell r="A8184" t="str">
            <v xml:space="preserve">ТЭЦ-КРЭС-Ц.Г </v>
          </cell>
          <cell r="B8184" t="str">
            <v xml:space="preserve">Октябрьская 47 офис </v>
          </cell>
          <cell r="C8184" t="str">
            <v xml:space="preserve">Прочие </v>
          </cell>
          <cell r="D8184">
            <v>80.22</v>
          </cell>
          <cell r="E8184">
            <v>0</v>
          </cell>
          <cell r="F8184">
            <v>360.97</v>
          </cell>
          <cell r="G8184">
            <v>0.43</v>
          </cell>
          <cell r="H8184">
            <v>1.19</v>
          </cell>
          <cell r="I8184">
            <v>4.5999999999999996</v>
          </cell>
          <cell r="J8184" t="str">
            <v xml:space="preserve"> </v>
          </cell>
          <cell r="K8184">
            <v>167</v>
          </cell>
          <cell r="L8184">
            <v>7.2000000000000007E-3</v>
          </cell>
          <cell r="M8184">
            <v>-19</v>
          </cell>
          <cell r="N8184">
            <v>18</v>
          </cell>
          <cell r="O8184">
            <v>1</v>
          </cell>
          <cell r="P8184">
            <v>10.510999999999999</v>
          </cell>
          <cell r="Q8184">
            <v>0</v>
          </cell>
          <cell r="R8184">
            <v>10.510999999999999</v>
          </cell>
        </row>
        <row r="8185">
          <cell r="A8185" t="str">
            <v xml:space="preserve">ТЭЦ-КРЭС-Ц.Г </v>
          </cell>
          <cell r="B8185" t="str">
            <v xml:space="preserve">КИРОВА 3 АДМ.ЗД. </v>
          </cell>
          <cell r="C8185" t="str">
            <v xml:space="preserve">Прочие </v>
          </cell>
          <cell r="D8185">
            <v>1375.54</v>
          </cell>
          <cell r="E8185">
            <v>5688</v>
          </cell>
          <cell r="F8185">
            <v>6189.93</v>
          </cell>
          <cell r="G8185">
            <v>0.38</v>
          </cell>
          <cell r="H8185">
            <v>1.19</v>
          </cell>
          <cell r="I8185">
            <v>4.5999999999999996</v>
          </cell>
          <cell r="J8185" t="str">
            <v xml:space="preserve"> </v>
          </cell>
          <cell r="K8185">
            <v>167</v>
          </cell>
          <cell r="L8185">
            <v>0.10911000000000001</v>
          </cell>
          <cell r="M8185">
            <v>-19</v>
          </cell>
          <cell r="N8185">
            <v>18</v>
          </cell>
          <cell r="O8185">
            <v>1</v>
          </cell>
          <cell r="P8185">
            <v>159.298</v>
          </cell>
          <cell r="Q8185">
            <v>0</v>
          </cell>
          <cell r="R8185">
            <v>159.298</v>
          </cell>
        </row>
        <row r="8186">
          <cell r="A8186" t="str">
            <v xml:space="preserve">ТЭЦ-КРЭС-Ц.Г </v>
          </cell>
          <cell r="B8186" t="str">
            <v xml:space="preserve">Гимназическая 67 </v>
          </cell>
          <cell r="C8186" t="str">
            <v xml:space="preserve">Прочие </v>
          </cell>
          <cell r="D8186">
            <v>406</v>
          </cell>
          <cell r="E8186">
            <v>1827</v>
          </cell>
          <cell r="F8186">
            <v>1827</v>
          </cell>
          <cell r="G8186">
            <v>0.43</v>
          </cell>
          <cell r="H8186">
            <v>1.19</v>
          </cell>
          <cell r="I8186">
            <v>4.5999999999999996</v>
          </cell>
          <cell r="J8186" t="str">
            <v xml:space="preserve"> </v>
          </cell>
          <cell r="K8186">
            <v>167</v>
          </cell>
          <cell r="L8186">
            <v>3.6441999999999995E-2</v>
          </cell>
          <cell r="M8186">
            <v>-19</v>
          </cell>
          <cell r="N8186">
            <v>18</v>
          </cell>
          <cell r="O8186">
            <v>1</v>
          </cell>
          <cell r="P8186">
            <v>53.204000000000001</v>
          </cell>
          <cell r="Q8186">
            <v>0</v>
          </cell>
          <cell r="R8186">
            <v>53.204000000000001</v>
          </cell>
        </row>
        <row r="8187">
          <cell r="A8187" t="str">
            <v xml:space="preserve">ТЭЦ-КРЭС-Ц.Г </v>
          </cell>
          <cell r="B8187" t="str">
            <v xml:space="preserve">Красноармейская 39  АДМ.ЗД. </v>
          </cell>
          <cell r="C8187" t="str">
            <v xml:space="preserve">Прочие </v>
          </cell>
          <cell r="D8187">
            <v>762.44</v>
          </cell>
          <cell r="E8187">
            <v>3431</v>
          </cell>
          <cell r="F8187">
            <v>3431</v>
          </cell>
          <cell r="G8187">
            <v>0.43</v>
          </cell>
          <cell r="H8187">
            <v>1.19</v>
          </cell>
          <cell r="I8187">
            <v>4.5999999999999996</v>
          </cell>
          <cell r="J8187" t="str">
            <v xml:space="preserve"> </v>
          </cell>
          <cell r="K8187">
            <v>167</v>
          </cell>
          <cell r="L8187">
            <v>6.8435999999999997E-2</v>
          </cell>
          <cell r="M8187">
            <v>-19</v>
          </cell>
          <cell r="N8187">
            <v>18</v>
          </cell>
          <cell r="O8187">
            <v>1</v>
          </cell>
          <cell r="P8187">
            <v>99.915000000000006</v>
          </cell>
          <cell r="Q8187">
            <v>0</v>
          </cell>
          <cell r="R8187">
            <v>99.915000000000006</v>
          </cell>
        </row>
        <row r="8188">
          <cell r="A8188" t="str">
            <v xml:space="preserve">ТЭЦ-КРЭС-Ц.Г </v>
          </cell>
          <cell r="B8188" t="str">
            <v xml:space="preserve">Тракторный пер 6 Ж/Д </v>
          </cell>
          <cell r="C8188" t="str">
            <v xml:space="preserve">Население </v>
          </cell>
          <cell r="D8188">
            <v>2842</v>
          </cell>
          <cell r="E8188">
            <v>0</v>
          </cell>
          <cell r="F8188">
            <v>11806.87</v>
          </cell>
          <cell r="G8188">
            <v>0.38</v>
          </cell>
          <cell r="H8188">
            <v>1.19</v>
          </cell>
          <cell r="I8188">
            <v>4.5999999999999996</v>
          </cell>
          <cell r="J8188" t="str">
            <v xml:space="preserve">5 </v>
          </cell>
          <cell r="K8188">
            <v>167</v>
          </cell>
          <cell r="L8188">
            <v>0.20812000000000003</v>
          </cell>
          <cell r="M8188">
            <v>-19</v>
          </cell>
          <cell r="N8188">
            <v>18</v>
          </cell>
          <cell r="O8188">
            <v>1</v>
          </cell>
          <cell r="P8188">
            <v>303.851</v>
          </cell>
          <cell r="Q8188">
            <v>282.78800000000001</v>
          </cell>
          <cell r="R8188">
            <v>282.78800000000001</v>
          </cell>
        </row>
        <row r="8189">
          <cell r="A8189" t="str">
            <v xml:space="preserve">ТЭЦ-КРЭС-Ц.Г </v>
          </cell>
          <cell r="B8189" t="str">
            <v xml:space="preserve">Тракторный пер 6 пристр 2.47.50.53 </v>
          </cell>
          <cell r="C8189" t="str">
            <v xml:space="preserve">Население </v>
          </cell>
          <cell r="D8189">
            <v>15</v>
          </cell>
          <cell r="E8189">
            <v>200</v>
          </cell>
          <cell r="F8189">
            <v>39.840000000000003</v>
          </cell>
          <cell r="G8189">
            <v>0.92</v>
          </cell>
          <cell r="H8189">
            <v>1.19</v>
          </cell>
          <cell r="I8189">
            <v>4.5999999999999996</v>
          </cell>
          <cell r="J8189" t="str">
            <v xml:space="preserve">5 </v>
          </cell>
          <cell r="K8189">
            <v>167</v>
          </cell>
          <cell r="L8189">
            <v>1.7000000000000001E-3</v>
          </cell>
          <cell r="M8189">
            <v>-19</v>
          </cell>
          <cell r="N8189">
            <v>18</v>
          </cell>
          <cell r="O8189">
            <v>1</v>
          </cell>
          <cell r="P8189">
            <v>2.4809999999999999</v>
          </cell>
          <cell r="Q8189">
            <v>1.4929999999999999</v>
          </cell>
          <cell r="R8189">
            <v>1.4929999999999999</v>
          </cell>
        </row>
        <row r="8190">
          <cell r="A8190" t="str">
            <v xml:space="preserve">ТЭЦ-КРЭС-Ц.Г </v>
          </cell>
          <cell r="B8190" t="str">
            <v xml:space="preserve">Орджоникидзе 56 </v>
          </cell>
          <cell r="C8190" t="str">
            <v xml:space="preserve">Прочие </v>
          </cell>
          <cell r="D8190">
            <v>136.29</v>
          </cell>
          <cell r="E8190">
            <v>617</v>
          </cell>
          <cell r="F8190">
            <v>613.30999999999995</v>
          </cell>
          <cell r="G8190">
            <v>0.28000000000000003</v>
          </cell>
          <cell r="H8190">
            <v>1.19</v>
          </cell>
          <cell r="I8190">
            <v>4.5999999999999996</v>
          </cell>
          <cell r="J8190" t="str">
            <v xml:space="preserve"> </v>
          </cell>
          <cell r="K8190">
            <v>167</v>
          </cell>
          <cell r="L8190">
            <v>7.320000000000001E-3</v>
          </cell>
          <cell r="M8190">
            <v>-19</v>
          </cell>
          <cell r="N8190">
            <v>15</v>
          </cell>
          <cell r="O8190">
            <v>1</v>
          </cell>
          <cell r="P8190">
            <v>9.0419999999999998</v>
          </cell>
          <cell r="Q8190">
            <v>0</v>
          </cell>
          <cell r="R8190">
            <v>9.0419999999999998</v>
          </cell>
        </row>
        <row r="8191">
          <cell r="A8191" t="str">
            <v xml:space="preserve">ТЭЦ-КРЭС-Ц.Г </v>
          </cell>
          <cell r="B8191" t="str">
            <v xml:space="preserve">Октябрьская 39 ЛАБОРАТ </v>
          </cell>
          <cell r="C8191" t="str">
            <v xml:space="preserve">Бюджет </v>
          </cell>
          <cell r="D8191">
            <v>112.88</v>
          </cell>
          <cell r="E8191">
            <v>0</v>
          </cell>
          <cell r="F8191">
            <v>507.98</v>
          </cell>
          <cell r="G8191">
            <v>0.43</v>
          </cell>
          <cell r="H8191">
            <v>1.19</v>
          </cell>
          <cell r="I8191">
            <v>4.5999999999999996</v>
          </cell>
          <cell r="J8191" t="str">
            <v xml:space="preserve"> </v>
          </cell>
          <cell r="K8191">
            <v>167</v>
          </cell>
          <cell r="L8191">
            <v>1.068E-2</v>
          </cell>
          <cell r="M8191">
            <v>-19</v>
          </cell>
          <cell r="N8191">
            <v>20</v>
          </cell>
          <cell r="O8191">
            <v>1</v>
          </cell>
          <cell r="P8191">
            <v>16.986999999999998</v>
          </cell>
          <cell r="Q8191">
            <v>0</v>
          </cell>
          <cell r="R8191">
            <v>16.986999999999998</v>
          </cell>
        </row>
        <row r="8192">
          <cell r="A8192" t="str">
            <v xml:space="preserve">ТЭЦ-КРЭС-Ц.Г </v>
          </cell>
          <cell r="B8192" t="str">
            <v xml:space="preserve">Октябрьская 39 диспансер </v>
          </cell>
          <cell r="C8192" t="str">
            <v xml:space="preserve">Бюджет </v>
          </cell>
          <cell r="D8192">
            <v>505.55</v>
          </cell>
          <cell r="E8192">
            <v>0</v>
          </cell>
          <cell r="F8192">
            <v>2274.96</v>
          </cell>
          <cell r="G8192">
            <v>0.43</v>
          </cell>
          <cell r="H8192">
            <v>1.19</v>
          </cell>
          <cell r="I8192">
            <v>4.5999999999999996</v>
          </cell>
          <cell r="J8192" t="str">
            <v xml:space="preserve"> </v>
          </cell>
          <cell r="K8192">
            <v>167</v>
          </cell>
          <cell r="L8192">
            <v>4.7830000000000004E-2</v>
          </cell>
          <cell r="M8192">
            <v>-19</v>
          </cell>
          <cell r="N8192">
            <v>20</v>
          </cell>
          <cell r="O8192">
            <v>1</v>
          </cell>
          <cell r="P8192">
            <v>76.081999999999994</v>
          </cell>
          <cell r="Q8192">
            <v>0</v>
          </cell>
          <cell r="R8192">
            <v>76.081999999999994</v>
          </cell>
        </row>
        <row r="8193">
          <cell r="A8193" t="str">
            <v xml:space="preserve">ТЭЦ-КРЭС-Ц.Г </v>
          </cell>
          <cell r="B8193" t="str">
            <v xml:space="preserve">КРАСНАЯ 22 ОТДЕЛ ЦЕН </v>
          </cell>
          <cell r="C8193" t="str">
            <v xml:space="preserve">Бюджет </v>
          </cell>
          <cell r="D8193">
            <v>761.7</v>
          </cell>
          <cell r="E8193">
            <v>0</v>
          </cell>
          <cell r="F8193">
            <v>2625</v>
          </cell>
          <cell r="G8193">
            <v>0.43</v>
          </cell>
          <cell r="H8193">
            <v>1.19</v>
          </cell>
          <cell r="I8193">
            <v>4.5999999999999996</v>
          </cell>
          <cell r="J8193" t="str">
            <v xml:space="preserve"> </v>
          </cell>
          <cell r="K8193">
            <v>167</v>
          </cell>
          <cell r="L8193">
            <v>5.2360000000000004E-2</v>
          </cell>
          <cell r="M8193">
            <v>-19</v>
          </cell>
          <cell r="N8193">
            <v>18</v>
          </cell>
          <cell r="O8193">
            <v>1</v>
          </cell>
          <cell r="P8193">
            <v>76.444000000000003</v>
          </cell>
          <cell r="Q8193">
            <v>0</v>
          </cell>
          <cell r="R8193">
            <v>76.444000000000003</v>
          </cell>
        </row>
        <row r="8194">
          <cell r="A8194" t="str">
            <v xml:space="preserve">ТЭЦ-КРЭС-Ц.Г </v>
          </cell>
          <cell r="B8194" t="str">
            <v xml:space="preserve">Красная 22 пом22,60,61,64 </v>
          </cell>
          <cell r="C8194" t="str">
            <v xml:space="preserve">Бюджет </v>
          </cell>
          <cell r="D8194">
            <v>54.5</v>
          </cell>
          <cell r="E8194">
            <v>249</v>
          </cell>
          <cell r="F8194">
            <v>212.77</v>
          </cell>
          <cell r="G8194">
            <v>0.43</v>
          </cell>
          <cell r="H8194">
            <v>1.19</v>
          </cell>
          <cell r="I8194">
            <v>4.5999999999999996</v>
          </cell>
          <cell r="J8194" t="str">
            <v xml:space="preserve"> </v>
          </cell>
          <cell r="K8194">
            <v>167</v>
          </cell>
          <cell r="L8194">
            <v>4.2439999999999995E-3</v>
          </cell>
          <cell r="M8194">
            <v>-19</v>
          </cell>
          <cell r="N8194">
            <v>18</v>
          </cell>
          <cell r="O8194">
            <v>1</v>
          </cell>
          <cell r="P8194">
            <v>6.1950000000000003</v>
          </cell>
          <cell r="Q8194">
            <v>0</v>
          </cell>
          <cell r="R8194">
            <v>6.1950000000000003</v>
          </cell>
        </row>
        <row r="8195">
          <cell r="A8195" t="str">
            <v xml:space="preserve">ТЭЦ-КРЭС-Ц.Г </v>
          </cell>
          <cell r="B8195" t="str">
            <v xml:space="preserve">Рашпилевская 32 ПР.ПОМЕЩ. </v>
          </cell>
          <cell r="C8195" t="str">
            <v xml:space="preserve">Прочие </v>
          </cell>
          <cell r="D8195">
            <v>253.62</v>
          </cell>
          <cell r="E8195">
            <v>141</v>
          </cell>
          <cell r="F8195">
            <v>1141.3</v>
          </cell>
          <cell r="G8195">
            <v>0.34</v>
          </cell>
          <cell r="H8195">
            <v>1.19</v>
          </cell>
          <cell r="I8195">
            <v>4.5999999999999996</v>
          </cell>
          <cell r="J8195" t="str">
            <v xml:space="preserve"> </v>
          </cell>
          <cell r="K8195">
            <v>167</v>
          </cell>
          <cell r="L8195">
            <v>1.8000000000000002E-2</v>
          </cell>
          <cell r="M8195">
            <v>-19</v>
          </cell>
          <cell r="N8195">
            <v>18</v>
          </cell>
          <cell r="O8195">
            <v>1</v>
          </cell>
          <cell r="P8195">
            <v>26.279</v>
          </cell>
          <cell r="Q8195">
            <v>0</v>
          </cell>
          <cell r="R8195">
            <v>26.279</v>
          </cell>
        </row>
        <row r="8196">
          <cell r="A8196" t="str">
            <v xml:space="preserve">ТЭЦ-КРЭС-Ц.Г </v>
          </cell>
          <cell r="B8196" t="str">
            <v xml:space="preserve">Чапаева 104 АТЕЛЬЕ </v>
          </cell>
          <cell r="C8196" t="str">
            <v xml:space="preserve">Прочие </v>
          </cell>
          <cell r="D8196">
            <v>373</v>
          </cell>
          <cell r="E8196">
            <v>0</v>
          </cell>
          <cell r="F8196">
            <v>1679.89</v>
          </cell>
          <cell r="G8196">
            <v>0.4</v>
          </cell>
          <cell r="H8196">
            <v>1.19</v>
          </cell>
          <cell r="I8196">
            <v>4.5999999999999996</v>
          </cell>
          <cell r="J8196" t="str">
            <v xml:space="preserve"> </v>
          </cell>
          <cell r="K8196">
            <v>167</v>
          </cell>
          <cell r="L8196">
            <v>3.1170000000000003E-2</v>
          </cell>
          <cell r="M8196">
            <v>-19</v>
          </cell>
          <cell r="N8196">
            <v>18</v>
          </cell>
          <cell r="O8196">
            <v>1</v>
          </cell>
          <cell r="P8196">
            <v>45.506</v>
          </cell>
          <cell r="Q8196">
            <v>0</v>
          </cell>
          <cell r="R8196">
            <v>45.506</v>
          </cell>
        </row>
        <row r="8197">
          <cell r="A8197" t="str">
            <v xml:space="preserve">ТЭЦ-КРЭС-Ц.Г </v>
          </cell>
          <cell r="B8197" t="str">
            <v xml:space="preserve">Комсомольская 37 ПРОМ.МАГ. </v>
          </cell>
          <cell r="C8197" t="str">
            <v xml:space="preserve">Прочие </v>
          </cell>
          <cell r="D8197">
            <v>215.96</v>
          </cell>
          <cell r="E8197">
            <v>811</v>
          </cell>
          <cell r="F8197">
            <v>971.8</v>
          </cell>
          <cell r="G8197">
            <v>0.38</v>
          </cell>
          <cell r="H8197">
            <v>1.19</v>
          </cell>
          <cell r="I8197">
            <v>4.5999999999999996</v>
          </cell>
          <cell r="J8197" t="str">
            <v xml:space="preserve"> </v>
          </cell>
          <cell r="K8197">
            <v>167</v>
          </cell>
          <cell r="L8197">
            <v>1.7130000000000003E-2</v>
          </cell>
          <cell r="M8197">
            <v>-19</v>
          </cell>
          <cell r="N8197">
            <v>18</v>
          </cell>
          <cell r="O8197">
            <v>1</v>
          </cell>
          <cell r="P8197">
            <v>25.009</v>
          </cell>
          <cell r="Q8197">
            <v>0</v>
          </cell>
          <cell r="R8197">
            <v>25.009</v>
          </cell>
        </row>
        <row r="8198">
          <cell r="A8198" t="str">
            <v xml:space="preserve">ТЭЦ-КРЭС-Ц.Г </v>
          </cell>
          <cell r="B8198" t="str">
            <v xml:space="preserve">Красная 70  АТЕЛЬЕ </v>
          </cell>
          <cell r="C8198" t="str">
            <v xml:space="preserve">Прочие </v>
          </cell>
          <cell r="D8198">
            <v>348.5</v>
          </cell>
          <cell r="E8198">
            <v>1881</v>
          </cell>
          <cell r="F8198">
            <v>2028.14</v>
          </cell>
          <cell r="G8198">
            <v>0.38</v>
          </cell>
          <cell r="H8198">
            <v>1.19</v>
          </cell>
          <cell r="I8198">
            <v>4.5999999999999996</v>
          </cell>
          <cell r="J8198" t="str">
            <v xml:space="preserve"> </v>
          </cell>
          <cell r="K8198">
            <v>167</v>
          </cell>
          <cell r="L8198">
            <v>3.5750000000000004E-2</v>
          </cell>
          <cell r="M8198">
            <v>-19</v>
          </cell>
          <cell r="N8198">
            <v>18</v>
          </cell>
          <cell r="O8198">
            <v>1</v>
          </cell>
          <cell r="P8198">
            <v>52.194000000000003</v>
          </cell>
          <cell r="Q8198">
            <v>0</v>
          </cell>
          <cell r="R8198">
            <v>52.194000000000003</v>
          </cell>
        </row>
        <row r="8199">
          <cell r="A8199" t="str">
            <v xml:space="preserve">ТЭЦ-КРЭС-Ц.Г </v>
          </cell>
          <cell r="B8199" t="str">
            <v xml:space="preserve">Коммунаров 32 ДО № 8619/088 </v>
          </cell>
          <cell r="C8199" t="str">
            <v xml:space="preserve">Прочие </v>
          </cell>
          <cell r="D8199">
            <v>74.06</v>
          </cell>
          <cell r="E8199">
            <v>0</v>
          </cell>
          <cell r="F8199">
            <v>333.27</v>
          </cell>
          <cell r="G8199">
            <v>0.37</v>
          </cell>
          <cell r="H8199">
            <v>1.19</v>
          </cell>
          <cell r="I8199">
            <v>4.5999999999999996</v>
          </cell>
          <cell r="J8199" t="str">
            <v xml:space="preserve"> </v>
          </cell>
          <cell r="K8199">
            <v>167</v>
          </cell>
          <cell r="L8199">
            <v>5.7200000000000003E-3</v>
          </cell>
          <cell r="M8199">
            <v>-19</v>
          </cell>
          <cell r="N8199">
            <v>18</v>
          </cell>
          <cell r="O8199">
            <v>1</v>
          </cell>
          <cell r="P8199">
            <v>8.3520000000000003</v>
          </cell>
          <cell r="Q8199">
            <v>0</v>
          </cell>
          <cell r="R8199">
            <v>8.3520000000000003</v>
          </cell>
        </row>
        <row r="8200">
          <cell r="A8200" t="str">
            <v xml:space="preserve">ТЭЦ-КРЭС-Ц.Г </v>
          </cell>
          <cell r="B8200" t="str">
            <v xml:space="preserve">Красина 1 ДО № 8619/0142 </v>
          </cell>
          <cell r="C8200" t="str">
            <v xml:space="preserve">Прочие </v>
          </cell>
          <cell r="D8200">
            <v>321.97000000000003</v>
          </cell>
          <cell r="E8200">
            <v>0</v>
          </cell>
          <cell r="F8200">
            <v>1448.89</v>
          </cell>
          <cell r="G8200">
            <v>0.43</v>
          </cell>
          <cell r="H8200">
            <v>1.19</v>
          </cell>
          <cell r="I8200">
            <v>4.5999999999999996</v>
          </cell>
          <cell r="J8200" t="str">
            <v xml:space="preserve"> </v>
          </cell>
          <cell r="K8200">
            <v>167</v>
          </cell>
          <cell r="L8200">
            <v>2.8900000000000002E-2</v>
          </cell>
          <cell r="M8200">
            <v>-19</v>
          </cell>
          <cell r="N8200">
            <v>18</v>
          </cell>
          <cell r="O8200">
            <v>1</v>
          </cell>
          <cell r="P8200">
            <v>42.194000000000003</v>
          </cell>
          <cell r="Q8200">
            <v>0</v>
          </cell>
          <cell r="R8200">
            <v>42.194000000000003</v>
          </cell>
        </row>
        <row r="8201">
          <cell r="A8201" t="str">
            <v xml:space="preserve">ТЭЦ-КРЭС-Ц.Г </v>
          </cell>
          <cell r="B8201" t="str">
            <v xml:space="preserve">Красная 33 ДО № 8619/0129 </v>
          </cell>
          <cell r="C8201" t="str">
            <v xml:space="preserve">Прочие </v>
          </cell>
          <cell r="D8201">
            <v>396.25</v>
          </cell>
          <cell r="E8201">
            <v>0</v>
          </cell>
          <cell r="F8201">
            <v>1783.14</v>
          </cell>
          <cell r="G8201">
            <v>0.28000000000000003</v>
          </cell>
          <cell r="H8201">
            <v>1.19</v>
          </cell>
          <cell r="I8201">
            <v>4.5999999999999996</v>
          </cell>
          <cell r="J8201" t="str">
            <v xml:space="preserve"> </v>
          </cell>
          <cell r="K8201">
            <v>167</v>
          </cell>
          <cell r="L8201">
            <v>2.3160000000000004E-2</v>
          </cell>
          <cell r="M8201">
            <v>-19</v>
          </cell>
          <cell r="N8201">
            <v>18</v>
          </cell>
          <cell r="O8201">
            <v>1</v>
          </cell>
          <cell r="P8201">
            <v>33.811999999999998</v>
          </cell>
          <cell r="Q8201">
            <v>0</v>
          </cell>
          <cell r="R8201">
            <v>33.811999999999998</v>
          </cell>
        </row>
        <row r="8202">
          <cell r="A8202" t="str">
            <v xml:space="preserve">ТЭЦ-КРЭС-Ц.Г </v>
          </cell>
          <cell r="B8202" t="str">
            <v xml:space="preserve">Пушкина 26 ДО № 8619/065 </v>
          </cell>
          <cell r="C8202" t="str">
            <v xml:space="preserve">Прочие </v>
          </cell>
          <cell r="D8202">
            <v>198.56</v>
          </cell>
          <cell r="E8202">
            <v>0</v>
          </cell>
          <cell r="F8202">
            <v>893.51</v>
          </cell>
          <cell r="G8202">
            <v>0.31</v>
          </cell>
          <cell r="H8202">
            <v>1.19</v>
          </cell>
          <cell r="I8202">
            <v>4.5999999999999996</v>
          </cell>
          <cell r="J8202" t="str">
            <v xml:space="preserve"> </v>
          </cell>
          <cell r="K8202">
            <v>167</v>
          </cell>
          <cell r="L8202">
            <v>1.289E-2</v>
          </cell>
          <cell r="M8202">
            <v>-19</v>
          </cell>
          <cell r="N8202">
            <v>18</v>
          </cell>
          <cell r="O8202">
            <v>1</v>
          </cell>
          <cell r="P8202">
            <v>18.821000000000002</v>
          </cell>
          <cell r="Q8202">
            <v>0</v>
          </cell>
          <cell r="R8202">
            <v>18.821000000000002</v>
          </cell>
        </row>
        <row r="8203">
          <cell r="A8203" t="str">
            <v xml:space="preserve">ТЭЦ-КРЭС-Ц.Г </v>
          </cell>
          <cell r="B8203" t="str">
            <v xml:space="preserve">Рашпилевская 23 административное здание </v>
          </cell>
          <cell r="C8203" t="str">
            <v xml:space="preserve">Прочие </v>
          </cell>
          <cell r="D8203">
            <v>2117.96</v>
          </cell>
          <cell r="E8203">
            <v>0</v>
          </cell>
          <cell r="F8203">
            <v>9530.82</v>
          </cell>
          <cell r="G8203">
            <v>0.38</v>
          </cell>
          <cell r="H8203">
            <v>1.19</v>
          </cell>
          <cell r="I8203">
            <v>4.5999999999999996</v>
          </cell>
          <cell r="J8203" t="str">
            <v xml:space="preserve"> </v>
          </cell>
          <cell r="K8203">
            <v>167</v>
          </cell>
          <cell r="L8203">
            <v>0.16800000000000001</v>
          </cell>
          <cell r="M8203">
            <v>-19</v>
          </cell>
          <cell r="N8203">
            <v>18</v>
          </cell>
          <cell r="O8203">
            <v>1</v>
          </cell>
          <cell r="P8203">
            <v>245.27699999999999</v>
          </cell>
          <cell r="Q8203">
            <v>0</v>
          </cell>
          <cell r="R8203">
            <v>245.27699999999999</v>
          </cell>
        </row>
        <row r="8204">
          <cell r="A8204" t="str">
            <v xml:space="preserve">ТЭЦ-КРЭС-Ц.Г </v>
          </cell>
          <cell r="B8204" t="str">
            <v xml:space="preserve">Рашпилевская 32 ДО № 8619/090 </v>
          </cell>
          <cell r="C8204" t="str">
            <v xml:space="preserve">Прочие </v>
          </cell>
          <cell r="D8204">
            <v>82</v>
          </cell>
          <cell r="E8204">
            <v>0</v>
          </cell>
          <cell r="F8204">
            <v>369.02</v>
          </cell>
          <cell r="G8204">
            <v>0.34</v>
          </cell>
          <cell r="H8204">
            <v>1.19</v>
          </cell>
          <cell r="I8204">
            <v>4.5999999999999996</v>
          </cell>
          <cell r="J8204" t="str">
            <v xml:space="preserve"> </v>
          </cell>
          <cell r="K8204">
            <v>167</v>
          </cell>
          <cell r="L8204">
            <v>5.8200000000000005E-3</v>
          </cell>
          <cell r="M8204">
            <v>-19</v>
          </cell>
          <cell r="N8204">
            <v>18</v>
          </cell>
          <cell r="O8204">
            <v>1</v>
          </cell>
          <cell r="P8204">
            <v>8.4960000000000004</v>
          </cell>
          <cell r="Q8204">
            <v>0</v>
          </cell>
          <cell r="R8204">
            <v>8.4960000000000004</v>
          </cell>
        </row>
        <row r="8205">
          <cell r="A8205" t="str">
            <v xml:space="preserve">ТЭЦ-КРЭС-Ц.Г </v>
          </cell>
          <cell r="B8205" t="str">
            <v xml:space="preserve">Фрунзе 65  ХРАМ </v>
          </cell>
          <cell r="C8205" t="str">
            <v xml:space="preserve">Прочие </v>
          </cell>
          <cell r="D8205">
            <v>847</v>
          </cell>
          <cell r="E8205">
            <v>0</v>
          </cell>
          <cell r="F8205">
            <v>7624.49</v>
          </cell>
          <cell r="G8205">
            <v>0.4</v>
          </cell>
          <cell r="H8205">
            <v>1.19</v>
          </cell>
          <cell r="I8205">
            <v>4.5999999999999996</v>
          </cell>
          <cell r="J8205" t="str">
            <v xml:space="preserve"> </v>
          </cell>
          <cell r="K8205">
            <v>167</v>
          </cell>
          <cell r="L8205">
            <v>0.13</v>
          </cell>
          <cell r="M8205">
            <v>-19</v>
          </cell>
          <cell r="N8205">
            <v>15</v>
          </cell>
          <cell r="O8205">
            <v>1</v>
          </cell>
          <cell r="P8205">
            <v>160.56899999999999</v>
          </cell>
          <cell r="Q8205">
            <v>0</v>
          </cell>
          <cell r="R8205">
            <v>160.56899999999999</v>
          </cell>
        </row>
        <row r="8206">
          <cell r="A8206" t="str">
            <v xml:space="preserve">ТЭЦ-КРЭС-Ц.Г </v>
          </cell>
          <cell r="B8206" t="str">
            <v xml:space="preserve">Гимназическая 14 ОФИС </v>
          </cell>
          <cell r="C8206" t="str">
            <v xml:space="preserve">Прочие </v>
          </cell>
          <cell r="D8206">
            <v>381.84</v>
          </cell>
          <cell r="E8206">
            <v>27557</v>
          </cell>
          <cell r="F8206">
            <v>1718.27</v>
          </cell>
          <cell r="G8206">
            <v>0.37</v>
          </cell>
          <cell r="H8206">
            <v>1.19</v>
          </cell>
          <cell r="I8206">
            <v>4.5999999999999996</v>
          </cell>
          <cell r="J8206" t="str">
            <v xml:space="preserve"> </v>
          </cell>
          <cell r="K8206">
            <v>167</v>
          </cell>
          <cell r="L8206">
            <v>2.9730000000000003E-2</v>
          </cell>
          <cell r="M8206">
            <v>-19</v>
          </cell>
          <cell r="N8206">
            <v>18</v>
          </cell>
          <cell r="O8206">
            <v>1</v>
          </cell>
          <cell r="P8206">
            <v>43.405000000000001</v>
          </cell>
          <cell r="Q8206">
            <v>0</v>
          </cell>
          <cell r="R8206">
            <v>43.405000000000001</v>
          </cell>
        </row>
        <row r="8207">
          <cell r="A8207" t="str">
            <v xml:space="preserve">ТЭЦ-КРЭС-Ц.Г </v>
          </cell>
          <cell r="B8207" t="str">
            <v xml:space="preserve">Рашпилевская 49 офис </v>
          </cell>
          <cell r="C8207" t="str">
            <v xml:space="preserve">Прочие </v>
          </cell>
          <cell r="D8207">
            <v>560</v>
          </cell>
          <cell r="E8207">
            <v>1290</v>
          </cell>
          <cell r="F8207">
            <v>1132.04</v>
          </cell>
          <cell r="G8207">
            <v>0.43</v>
          </cell>
          <cell r="H8207">
            <v>1.19</v>
          </cell>
          <cell r="I8207">
            <v>4.5999999999999996</v>
          </cell>
          <cell r="J8207" t="str">
            <v xml:space="preserve"> </v>
          </cell>
          <cell r="K8207">
            <v>167</v>
          </cell>
          <cell r="L8207">
            <v>2.2580000000000003E-2</v>
          </cell>
          <cell r="M8207">
            <v>-19</v>
          </cell>
          <cell r="N8207">
            <v>18</v>
          </cell>
          <cell r="O8207">
            <v>1</v>
          </cell>
          <cell r="P8207">
            <v>32.966999999999999</v>
          </cell>
          <cell r="Q8207">
            <v>0</v>
          </cell>
          <cell r="R8207">
            <v>32.966999999999999</v>
          </cell>
        </row>
        <row r="8208">
          <cell r="A8208" t="str">
            <v xml:space="preserve">ТЭЦ-КРЭС-Ц.Г </v>
          </cell>
          <cell r="B8208" t="str">
            <v xml:space="preserve">Октябрьская 70 Ж/Д </v>
          </cell>
          <cell r="C8208" t="str">
            <v xml:space="preserve">Население </v>
          </cell>
          <cell r="D8208">
            <v>812</v>
          </cell>
          <cell r="E8208">
            <v>5417</v>
          </cell>
          <cell r="F8208">
            <v>3114.67</v>
          </cell>
          <cell r="G8208">
            <v>0.5</v>
          </cell>
          <cell r="H8208">
            <v>1.19</v>
          </cell>
          <cell r="I8208">
            <v>4.5999999999999996</v>
          </cell>
          <cell r="J8208" t="str">
            <v xml:space="preserve">3 </v>
          </cell>
          <cell r="K8208">
            <v>167</v>
          </cell>
          <cell r="L8208">
            <v>7.2240000000000013E-2</v>
          </cell>
          <cell r="M8208">
            <v>-19</v>
          </cell>
          <cell r="N8208">
            <v>18</v>
          </cell>
          <cell r="O8208">
            <v>1</v>
          </cell>
          <cell r="P8208">
            <v>105.46899999999999</v>
          </cell>
          <cell r="Q8208">
            <v>107.729</v>
          </cell>
          <cell r="R8208">
            <v>107.729</v>
          </cell>
        </row>
        <row r="8209">
          <cell r="A8209" t="str">
            <v xml:space="preserve">ТЭЦ-КРЭС-Ц.Г </v>
          </cell>
          <cell r="B8209" t="str">
            <v xml:space="preserve">Октябрьская 28 АДМ.ЗД. </v>
          </cell>
          <cell r="C8209" t="str">
            <v xml:space="preserve">Прочие </v>
          </cell>
          <cell r="D8209">
            <v>3711</v>
          </cell>
          <cell r="E8209">
            <v>14746</v>
          </cell>
          <cell r="F8209">
            <v>9940.14</v>
          </cell>
          <cell r="G8209">
            <v>0.38</v>
          </cell>
          <cell r="H8209">
            <v>1.19</v>
          </cell>
          <cell r="I8209">
            <v>4.5999999999999996</v>
          </cell>
          <cell r="J8209" t="str">
            <v xml:space="preserve"> </v>
          </cell>
          <cell r="K8209">
            <v>167</v>
          </cell>
          <cell r="L8209">
            <v>0.17521499999999998</v>
          </cell>
          <cell r="M8209">
            <v>-19</v>
          </cell>
          <cell r="N8209">
            <v>18</v>
          </cell>
          <cell r="O8209">
            <v>1</v>
          </cell>
          <cell r="P8209">
            <v>255.81</v>
          </cell>
          <cell r="Q8209">
            <v>0</v>
          </cell>
          <cell r="R8209">
            <v>255.81</v>
          </cell>
        </row>
        <row r="8210">
          <cell r="A8210" t="str">
            <v xml:space="preserve">ТЭЦ-КРЭС-Ц.Г </v>
          </cell>
          <cell r="B8210" t="str">
            <v xml:space="preserve">Рашпилевская 32 ОХРАН </v>
          </cell>
          <cell r="C8210" t="str">
            <v xml:space="preserve">Прочие </v>
          </cell>
          <cell r="D8210">
            <v>86.65</v>
          </cell>
          <cell r="E8210">
            <v>0</v>
          </cell>
          <cell r="F8210">
            <v>389.94</v>
          </cell>
          <cell r="G8210">
            <v>0.34</v>
          </cell>
          <cell r="H8210">
            <v>1.19</v>
          </cell>
          <cell r="I8210">
            <v>4.5999999999999996</v>
          </cell>
          <cell r="J8210" t="str">
            <v xml:space="preserve"> </v>
          </cell>
          <cell r="K8210">
            <v>167</v>
          </cell>
          <cell r="L8210">
            <v>6.1500000000000001E-3</v>
          </cell>
          <cell r="M8210">
            <v>-19</v>
          </cell>
          <cell r="N8210">
            <v>18</v>
          </cell>
          <cell r="O8210">
            <v>1</v>
          </cell>
          <cell r="P8210">
            <v>8.9789999999999992</v>
          </cell>
          <cell r="Q8210">
            <v>0</v>
          </cell>
          <cell r="R8210">
            <v>8.9789999999999992</v>
          </cell>
        </row>
        <row r="8211">
          <cell r="A8211" t="str">
            <v xml:space="preserve">ТЭЦ-КРЭС-Ц.Г </v>
          </cell>
          <cell r="B8211" t="str">
            <v xml:space="preserve">Ленина 72/2 КЛУБ </v>
          </cell>
          <cell r="C8211" t="str">
            <v xml:space="preserve">Прочие </v>
          </cell>
          <cell r="D8211">
            <v>181</v>
          </cell>
          <cell r="E8211">
            <v>0</v>
          </cell>
          <cell r="F8211">
            <v>817</v>
          </cell>
          <cell r="G8211">
            <v>0.37</v>
          </cell>
          <cell r="H8211">
            <v>1.19</v>
          </cell>
          <cell r="I8211">
            <v>4.5999999999999996</v>
          </cell>
          <cell r="J8211" t="str">
            <v xml:space="preserve"> </v>
          </cell>
          <cell r="K8211">
            <v>167</v>
          </cell>
          <cell r="L8211">
            <v>1.4030000000000001E-2</v>
          </cell>
          <cell r="M8211">
            <v>-19</v>
          </cell>
          <cell r="N8211">
            <v>18</v>
          </cell>
          <cell r="O8211">
            <v>1</v>
          </cell>
          <cell r="P8211">
            <v>20.483000000000001</v>
          </cell>
          <cell r="Q8211">
            <v>0</v>
          </cell>
          <cell r="R8211">
            <v>20.483000000000001</v>
          </cell>
        </row>
        <row r="8212">
          <cell r="A8212" t="str">
            <v xml:space="preserve">ТЭЦ-КРЭС-Ц.Г </v>
          </cell>
          <cell r="B8212" t="str">
            <v xml:space="preserve">Красноармейская 33 АРХИВ </v>
          </cell>
          <cell r="C8212" t="str">
            <v xml:space="preserve">Бюджет </v>
          </cell>
          <cell r="D8212">
            <v>190.51</v>
          </cell>
          <cell r="E8212">
            <v>903</v>
          </cell>
          <cell r="F8212">
            <v>857.3</v>
          </cell>
          <cell r="G8212">
            <v>0.43</v>
          </cell>
          <cell r="H8212">
            <v>1.19</v>
          </cell>
          <cell r="I8212">
            <v>4.5999999999999996</v>
          </cell>
          <cell r="J8212" t="str">
            <v xml:space="preserve"> </v>
          </cell>
          <cell r="K8212">
            <v>167</v>
          </cell>
          <cell r="L8212">
            <v>1.7100000000000001E-2</v>
          </cell>
          <cell r="M8212">
            <v>-19</v>
          </cell>
          <cell r="N8212">
            <v>18</v>
          </cell>
          <cell r="O8212">
            <v>1</v>
          </cell>
          <cell r="P8212">
            <v>24.965</v>
          </cell>
          <cell r="Q8212">
            <v>0</v>
          </cell>
          <cell r="R8212">
            <v>24.965</v>
          </cell>
        </row>
        <row r="8213">
          <cell r="A8213" t="str">
            <v xml:space="preserve">ТЭЦ-КРЭС-Ц.Г </v>
          </cell>
          <cell r="B8213" t="str">
            <v xml:space="preserve">Орджоникидзе 75  АДМ.ЗД. </v>
          </cell>
          <cell r="C8213" t="str">
            <v xml:space="preserve">Бюджет </v>
          </cell>
          <cell r="D8213">
            <v>463.69</v>
          </cell>
          <cell r="E8213">
            <v>1452</v>
          </cell>
          <cell r="F8213">
            <v>2086.6</v>
          </cell>
          <cell r="G8213">
            <v>0.43</v>
          </cell>
          <cell r="H8213">
            <v>1.19</v>
          </cell>
          <cell r="I8213">
            <v>4.5999999999999996</v>
          </cell>
          <cell r="J8213" t="str">
            <v xml:space="preserve"> </v>
          </cell>
          <cell r="K8213">
            <v>167</v>
          </cell>
          <cell r="L8213">
            <v>4.1620000000000004E-2</v>
          </cell>
          <cell r="M8213">
            <v>-19</v>
          </cell>
          <cell r="N8213">
            <v>18</v>
          </cell>
          <cell r="O8213">
            <v>1</v>
          </cell>
          <cell r="P8213">
            <v>60.765000000000001</v>
          </cell>
          <cell r="Q8213">
            <v>0</v>
          </cell>
          <cell r="R8213">
            <v>60.765000000000001</v>
          </cell>
        </row>
        <row r="8214">
          <cell r="A8214" t="str">
            <v xml:space="preserve">ТЭЦ-КРЭС-Ц.Г </v>
          </cell>
          <cell r="B8214" t="str">
            <v xml:space="preserve">Орджоникидзе 75 АДМ.ЗД.2 </v>
          </cell>
          <cell r="C8214" t="str">
            <v xml:space="preserve">Бюджет </v>
          </cell>
          <cell r="D8214">
            <v>80.22</v>
          </cell>
          <cell r="E8214">
            <v>200</v>
          </cell>
          <cell r="F8214">
            <v>360.97</v>
          </cell>
          <cell r="G8214">
            <v>0.43</v>
          </cell>
          <cell r="H8214">
            <v>1.19</v>
          </cell>
          <cell r="I8214">
            <v>4.5999999999999996</v>
          </cell>
          <cell r="J8214" t="str">
            <v xml:space="preserve"> </v>
          </cell>
          <cell r="K8214">
            <v>167</v>
          </cell>
          <cell r="L8214">
            <v>7.2000000000000007E-3</v>
          </cell>
          <cell r="M8214">
            <v>-19</v>
          </cell>
          <cell r="N8214">
            <v>18</v>
          </cell>
          <cell r="O8214">
            <v>1</v>
          </cell>
          <cell r="P8214">
            <v>10.510999999999999</v>
          </cell>
          <cell r="Q8214">
            <v>0</v>
          </cell>
          <cell r="R8214">
            <v>10.510999999999999</v>
          </cell>
        </row>
        <row r="8215">
          <cell r="A8215" t="str">
            <v xml:space="preserve">ТЭЦ-КРЭС-Ц.Г </v>
          </cell>
          <cell r="B8215" t="str">
            <v xml:space="preserve">Орджоникидзе 75 гараж </v>
          </cell>
          <cell r="C8215" t="str">
            <v xml:space="preserve">Бюджет </v>
          </cell>
          <cell r="D8215">
            <v>133.62</v>
          </cell>
          <cell r="E8215">
            <v>0</v>
          </cell>
          <cell r="F8215">
            <v>601.27</v>
          </cell>
          <cell r="G8215">
            <v>0.43</v>
          </cell>
          <cell r="H8215">
            <v>1.19</v>
          </cell>
          <cell r="I8215">
            <v>4.5999999999999996</v>
          </cell>
          <cell r="J8215" t="str">
            <v xml:space="preserve"> </v>
          </cell>
          <cell r="K8215">
            <v>167</v>
          </cell>
          <cell r="L8215">
            <v>9.4000000000000004E-3</v>
          </cell>
          <cell r="M8215">
            <v>-19</v>
          </cell>
          <cell r="N8215">
            <v>10</v>
          </cell>
          <cell r="O8215">
            <v>1</v>
          </cell>
          <cell r="P8215">
            <v>7.117</v>
          </cell>
          <cell r="Q8215">
            <v>0</v>
          </cell>
          <cell r="R8215">
            <v>7.117</v>
          </cell>
        </row>
        <row r="8216">
          <cell r="A8216" t="str">
            <v xml:space="preserve">ТЭЦ-КРЭС-Ц.Г </v>
          </cell>
          <cell r="B8216" t="str">
            <v xml:space="preserve">Орджоникидзе 75 каб 8 </v>
          </cell>
          <cell r="C8216" t="str">
            <v xml:space="preserve">Бюджет </v>
          </cell>
          <cell r="D8216">
            <v>16.489999999999998</v>
          </cell>
          <cell r="E8216">
            <v>0</v>
          </cell>
          <cell r="F8216">
            <v>74.2</v>
          </cell>
          <cell r="G8216">
            <v>0.43</v>
          </cell>
          <cell r="H8216">
            <v>1.19</v>
          </cell>
          <cell r="I8216">
            <v>4.5999999999999996</v>
          </cell>
          <cell r="J8216" t="str">
            <v xml:space="preserve"> </v>
          </cell>
          <cell r="K8216">
            <v>167</v>
          </cell>
          <cell r="L8216">
            <v>1.4800000000000002E-3</v>
          </cell>
          <cell r="M8216">
            <v>-19</v>
          </cell>
          <cell r="N8216">
            <v>18</v>
          </cell>
          <cell r="O8216">
            <v>1</v>
          </cell>
          <cell r="P8216">
            <v>2.16</v>
          </cell>
          <cell r="Q8216">
            <v>0</v>
          </cell>
          <cell r="R8216">
            <v>2.16</v>
          </cell>
        </row>
        <row r="8217">
          <cell r="A8217" t="str">
            <v xml:space="preserve">ТЭЦ-КРЭС-Ц.Г </v>
          </cell>
          <cell r="B8217" t="str">
            <v xml:space="preserve">Красная 24 не жилое </v>
          </cell>
          <cell r="C8217" t="str">
            <v xml:space="preserve">Прочие </v>
          </cell>
          <cell r="D8217">
            <v>133.4</v>
          </cell>
          <cell r="E8217">
            <v>830</v>
          </cell>
          <cell r="F8217">
            <v>830.58</v>
          </cell>
          <cell r="G8217">
            <v>0.28999999999999998</v>
          </cell>
          <cell r="H8217">
            <v>1.19</v>
          </cell>
          <cell r="I8217">
            <v>4.5999999999999996</v>
          </cell>
          <cell r="J8217" t="str">
            <v xml:space="preserve"> </v>
          </cell>
          <cell r="K8217">
            <v>167</v>
          </cell>
          <cell r="L8217">
            <v>9.358E-3</v>
          </cell>
          <cell r="M8217">
            <v>-19</v>
          </cell>
          <cell r="N8217">
            <v>18</v>
          </cell>
          <cell r="O8217">
            <v>1</v>
          </cell>
          <cell r="P8217">
            <v>13.662000000000001</v>
          </cell>
          <cell r="Q8217">
            <v>0</v>
          </cell>
          <cell r="R8217">
            <v>13.662000000000001</v>
          </cell>
        </row>
        <row r="8218">
          <cell r="A8218" t="str">
            <v xml:space="preserve">ТЭЦ-КРЭС-Ц.Г </v>
          </cell>
          <cell r="B8218" t="str">
            <v xml:space="preserve">Кубано Набережная ж/д 4 лит 2 </v>
          </cell>
          <cell r="C8218" t="str">
            <v xml:space="preserve">ИТП Население </v>
          </cell>
          <cell r="D8218">
            <v>3227.5</v>
          </cell>
          <cell r="E8218">
            <v>18895</v>
          </cell>
          <cell r="F8218">
            <v>18895</v>
          </cell>
          <cell r="G8218">
            <v>0</v>
          </cell>
          <cell r="H8218">
            <v>0</v>
          </cell>
          <cell r="I8218">
            <v>4.5999999999999996</v>
          </cell>
          <cell r="J8218" t="str">
            <v xml:space="preserve">12 </v>
          </cell>
          <cell r="K8218">
            <v>167</v>
          </cell>
          <cell r="L8218">
            <v>0.16416</v>
          </cell>
          <cell r="M8218">
            <v>-19</v>
          </cell>
          <cell r="N8218">
            <v>18</v>
          </cell>
          <cell r="O8218">
            <v>1</v>
          </cell>
          <cell r="P8218">
            <v>239.67</v>
          </cell>
          <cell r="Q8218">
            <v>321.14600000000002</v>
          </cell>
          <cell r="R8218">
            <v>321.14600000000002</v>
          </cell>
        </row>
        <row r="8219">
          <cell r="A8219" t="str">
            <v xml:space="preserve">ТЭЦ-КРЭС-Ц.Г </v>
          </cell>
          <cell r="B8219" t="str">
            <v xml:space="preserve">Кубано Набережная ж/д 4 под 1 </v>
          </cell>
          <cell r="C8219" t="str">
            <v xml:space="preserve">ИТП Население </v>
          </cell>
          <cell r="D8219">
            <v>3058</v>
          </cell>
          <cell r="E8219">
            <v>16637</v>
          </cell>
          <cell r="F8219">
            <v>16637</v>
          </cell>
          <cell r="G8219">
            <v>0</v>
          </cell>
          <cell r="H8219">
            <v>0</v>
          </cell>
          <cell r="I8219">
            <v>4.5999999999999996</v>
          </cell>
          <cell r="J8219" t="str">
            <v xml:space="preserve">12 </v>
          </cell>
          <cell r="K8219">
            <v>167</v>
          </cell>
          <cell r="L8219">
            <v>0.129</v>
          </cell>
          <cell r="M8219">
            <v>-19</v>
          </cell>
          <cell r="N8219">
            <v>18</v>
          </cell>
          <cell r="O8219">
            <v>1</v>
          </cell>
          <cell r="P8219">
            <v>188.33699999999999</v>
          </cell>
          <cell r="Q8219">
            <v>304.28100000000001</v>
          </cell>
          <cell r="R8219">
            <v>304.28100000000001</v>
          </cell>
        </row>
        <row r="8220">
          <cell r="A8220" t="str">
            <v xml:space="preserve">ТЭЦ-КРЭС-Ц.Г </v>
          </cell>
          <cell r="B8220" t="str">
            <v xml:space="preserve">Кубано Набережная ж/д 4 под 2 </v>
          </cell>
          <cell r="C8220" t="str">
            <v xml:space="preserve">ИТП Население </v>
          </cell>
          <cell r="D8220">
            <v>3058</v>
          </cell>
          <cell r="E8220">
            <v>16637</v>
          </cell>
          <cell r="F8220">
            <v>16637</v>
          </cell>
          <cell r="G8220">
            <v>0</v>
          </cell>
          <cell r="H8220">
            <v>0</v>
          </cell>
          <cell r="I8220">
            <v>4.5999999999999996</v>
          </cell>
          <cell r="J8220" t="str">
            <v xml:space="preserve">12 </v>
          </cell>
          <cell r="K8220">
            <v>167</v>
          </cell>
          <cell r="L8220">
            <v>0.129</v>
          </cell>
          <cell r="M8220">
            <v>-19</v>
          </cell>
          <cell r="N8220">
            <v>18</v>
          </cell>
          <cell r="O8220">
            <v>1</v>
          </cell>
          <cell r="P8220">
            <v>188.33699999999999</v>
          </cell>
          <cell r="Q8220">
            <v>304.28100000000001</v>
          </cell>
          <cell r="R8220">
            <v>304.28100000000001</v>
          </cell>
        </row>
        <row r="8221">
          <cell r="A8221" t="str">
            <v xml:space="preserve">ТЭЦ-КРЭС-Ц.Г </v>
          </cell>
          <cell r="B8221" t="str">
            <v xml:space="preserve">Кубано Набережная ж/д 4 под 3 </v>
          </cell>
          <cell r="C8221" t="str">
            <v xml:space="preserve">ИТП Население </v>
          </cell>
          <cell r="D8221">
            <v>3058</v>
          </cell>
          <cell r="E8221">
            <v>16637</v>
          </cell>
          <cell r="F8221">
            <v>16637</v>
          </cell>
          <cell r="G8221">
            <v>0</v>
          </cell>
          <cell r="H8221">
            <v>0</v>
          </cell>
          <cell r="I8221">
            <v>4.5999999999999996</v>
          </cell>
          <cell r="J8221" t="str">
            <v xml:space="preserve">12 </v>
          </cell>
          <cell r="K8221">
            <v>167</v>
          </cell>
          <cell r="L8221">
            <v>0.129</v>
          </cell>
          <cell r="M8221">
            <v>-19</v>
          </cell>
          <cell r="N8221">
            <v>18</v>
          </cell>
          <cell r="O8221">
            <v>1</v>
          </cell>
          <cell r="P8221">
            <v>188.33699999999999</v>
          </cell>
          <cell r="Q8221">
            <v>304.28100000000001</v>
          </cell>
          <cell r="R8221">
            <v>304.28100000000001</v>
          </cell>
        </row>
        <row r="8222">
          <cell r="A8222" t="str">
            <v xml:space="preserve">ТЭЦ-КРЭС-Ц.Г </v>
          </cell>
          <cell r="B8222" t="str">
            <v xml:space="preserve">Красная 70 Магазин </v>
          </cell>
          <cell r="C8222" t="str">
            <v xml:space="preserve">Прочие </v>
          </cell>
          <cell r="D8222">
            <v>2133.3200000000002</v>
          </cell>
          <cell r="E8222">
            <v>7547</v>
          </cell>
          <cell r="F8222">
            <v>9599.9599999999991</v>
          </cell>
          <cell r="G8222">
            <v>0.33</v>
          </cell>
          <cell r="H8222">
            <v>1.19</v>
          </cell>
          <cell r="I8222">
            <v>4.5999999999999996</v>
          </cell>
          <cell r="J8222" t="str">
            <v xml:space="preserve"> </v>
          </cell>
          <cell r="K8222">
            <v>167</v>
          </cell>
          <cell r="L8222">
            <v>0.13503799999999999</v>
          </cell>
          <cell r="M8222">
            <v>-19</v>
          </cell>
          <cell r="N8222">
            <v>15</v>
          </cell>
          <cell r="O8222">
            <v>1</v>
          </cell>
          <cell r="P8222">
            <v>166.79300000000001</v>
          </cell>
          <cell r="Q8222">
            <v>0</v>
          </cell>
          <cell r="R8222">
            <v>166.79300000000001</v>
          </cell>
        </row>
        <row r="8223">
          <cell r="A8223" t="str">
            <v xml:space="preserve">ТЭЦ-КРЭС-Ц.Г </v>
          </cell>
          <cell r="B8223" t="str">
            <v xml:space="preserve">Красная 70 ПРИСТР.МАГ </v>
          </cell>
          <cell r="C8223" t="str">
            <v xml:space="preserve">Прочие </v>
          </cell>
          <cell r="D8223">
            <v>956.23</v>
          </cell>
          <cell r="E8223">
            <v>2660</v>
          </cell>
          <cell r="F8223">
            <v>4303.05</v>
          </cell>
          <cell r="G8223">
            <v>0.38</v>
          </cell>
          <cell r="H8223">
            <v>1.19</v>
          </cell>
          <cell r="I8223">
            <v>4.5999999999999996</v>
          </cell>
          <cell r="J8223" t="str">
            <v xml:space="preserve"> </v>
          </cell>
          <cell r="K8223">
            <v>167</v>
          </cell>
          <cell r="L8223">
            <v>6.9699999999999998E-2</v>
          </cell>
          <cell r="M8223">
            <v>-19</v>
          </cell>
          <cell r="N8223">
            <v>15</v>
          </cell>
          <cell r="O8223">
            <v>1</v>
          </cell>
          <cell r="P8223">
            <v>86.090999999999994</v>
          </cell>
          <cell r="Q8223">
            <v>0</v>
          </cell>
          <cell r="R8223">
            <v>86.090999999999994</v>
          </cell>
        </row>
        <row r="8224">
          <cell r="A8224" t="str">
            <v xml:space="preserve">ТЭЦ-КРЭС-Ц.Г </v>
          </cell>
          <cell r="B8224" t="str">
            <v xml:space="preserve">Чапаева 94 АДМ.ЗД. </v>
          </cell>
          <cell r="C8224" t="str">
            <v xml:space="preserve">Прочие </v>
          </cell>
          <cell r="D8224">
            <v>3197.46</v>
          </cell>
          <cell r="E8224">
            <v>0</v>
          </cell>
          <cell r="F8224">
            <v>14388.59</v>
          </cell>
          <cell r="G8224">
            <v>0.43</v>
          </cell>
          <cell r="H8224">
            <v>1.19</v>
          </cell>
          <cell r="I8224">
            <v>4.5999999999999996</v>
          </cell>
          <cell r="J8224" t="str">
            <v xml:space="preserve"> </v>
          </cell>
          <cell r="K8224">
            <v>167</v>
          </cell>
          <cell r="L8224">
            <v>0.28700000000000003</v>
          </cell>
          <cell r="M8224">
            <v>-19</v>
          </cell>
          <cell r="N8224">
            <v>18</v>
          </cell>
          <cell r="O8224">
            <v>1</v>
          </cell>
          <cell r="P8224">
            <v>419.01400000000001</v>
          </cell>
          <cell r="Q8224">
            <v>0</v>
          </cell>
          <cell r="R8224">
            <v>419.01400000000001</v>
          </cell>
        </row>
        <row r="8225">
          <cell r="A8225" t="str">
            <v xml:space="preserve">ТЭЦ-КРЭС-Ц.Г </v>
          </cell>
          <cell r="B8225" t="str">
            <v xml:space="preserve">Рашпилевская 53 АДМ.ЗД. </v>
          </cell>
          <cell r="C8225" t="str">
            <v xml:space="preserve">Прочие </v>
          </cell>
          <cell r="D8225">
            <v>293.2</v>
          </cell>
          <cell r="E8225">
            <v>1097</v>
          </cell>
          <cell r="F8225">
            <v>1097</v>
          </cell>
          <cell r="G8225">
            <v>0.43</v>
          </cell>
          <cell r="H8225">
            <v>1.19</v>
          </cell>
          <cell r="I8225">
            <v>4.5999999999999996</v>
          </cell>
          <cell r="J8225" t="str">
            <v xml:space="preserve"> </v>
          </cell>
          <cell r="K8225">
            <v>167</v>
          </cell>
          <cell r="L8225">
            <v>2.1770000000000001E-2</v>
          </cell>
          <cell r="M8225">
            <v>-19</v>
          </cell>
          <cell r="N8225">
            <v>18</v>
          </cell>
          <cell r="O8225">
            <v>1</v>
          </cell>
          <cell r="P8225">
            <v>31.783999999999999</v>
          </cell>
          <cell r="Q8225">
            <v>0</v>
          </cell>
          <cell r="R8225">
            <v>31.783999999999999</v>
          </cell>
        </row>
        <row r="8226">
          <cell r="A8226" t="str">
            <v xml:space="preserve">ТЭЦ-КРЭС-Ц.Г </v>
          </cell>
          <cell r="B8226" t="str">
            <v xml:space="preserve">КОММУНАРОВ 63 МАГАЗИН </v>
          </cell>
          <cell r="C8226" t="str">
            <v xml:space="preserve">Прочие </v>
          </cell>
          <cell r="D8226">
            <v>21.13</v>
          </cell>
          <cell r="E8226">
            <v>204</v>
          </cell>
          <cell r="F8226">
            <v>95.07</v>
          </cell>
          <cell r="G8226">
            <v>0.38</v>
          </cell>
          <cell r="H8226">
            <v>1.19</v>
          </cell>
          <cell r="I8226">
            <v>4.5999999999999996</v>
          </cell>
          <cell r="J8226" t="str">
            <v xml:space="preserve"> </v>
          </cell>
          <cell r="K8226">
            <v>167</v>
          </cell>
          <cell r="L8226">
            <v>1.5400000000000001E-3</v>
          </cell>
          <cell r="M8226">
            <v>-19</v>
          </cell>
          <cell r="N8226">
            <v>15</v>
          </cell>
          <cell r="O8226">
            <v>1</v>
          </cell>
          <cell r="P8226">
            <v>1.9020000000000001</v>
          </cell>
          <cell r="Q8226">
            <v>0</v>
          </cell>
          <cell r="R8226">
            <v>1.9020000000000001</v>
          </cell>
        </row>
        <row r="8227">
          <cell r="A8227" t="str">
            <v xml:space="preserve">ТЭЦ-КРЭС-Ц.Г </v>
          </cell>
          <cell r="B8227" t="str">
            <v xml:space="preserve">Комсомольская 35В АДМ.ЗД. </v>
          </cell>
          <cell r="C8227" t="str">
            <v xml:space="preserve">Бюджет </v>
          </cell>
          <cell r="D8227">
            <v>540.34</v>
          </cell>
          <cell r="E8227">
            <v>0</v>
          </cell>
          <cell r="F8227">
            <v>2431.52</v>
          </cell>
          <cell r="G8227">
            <v>0.43</v>
          </cell>
          <cell r="H8227">
            <v>1.19</v>
          </cell>
          <cell r="I8227">
            <v>4.5999999999999996</v>
          </cell>
          <cell r="J8227" t="str">
            <v xml:space="preserve"> </v>
          </cell>
          <cell r="K8227">
            <v>167</v>
          </cell>
          <cell r="L8227">
            <v>4.8500000000000001E-2</v>
          </cell>
          <cell r="M8227">
            <v>-19</v>
          </cell>
          <cell r="N8227">
            <v>18</v>
          </cell>
          <cell r="O8227">
            <v>1</v>
          </cell>
          <cell r="P8227">
            <v>70.808999999999997</v>
          </cell>
          <cell r="Q8227">
            <v>0</v>
          </cell>
          <cell r="R8227">
            <v>70.808999999999997</v>
          </cell>
        </row>
        <row r="8228">
          <cell r="A8228" t="str">
            <v xml:space="preserve">ТЭЦ-КРЭС-Ц.Г </v>
          </cell>
          <cell r="B8228" t="str">
            <v xml:space="preserve">Комсомольская 37 А АДМ. </v>
          </cell>
          <cell r="C8228" t="str">
            <v xml:space="preserve">Бюджет </v>
          </cell>
          <cell r="D8228">
            <v>419.46</v>
          </cell>
          <cell r="E8228">
            <v>0</v>
          </cell>
          <cell r="F8228">
            <v>1887.56</v>
          </cell>
          <cell r="G8228">
            <v>0.43</v>
          </cell>
          <cell r="H8228">
            <v>1.19</v>
          </cell>
          <cell r="I8228">
            <v>4.5999999999999996</v>
          </cell>
          <cell r="J8228" t="str">
            <v xml:space="preserve"> </v>
          </cell>
          <cell r="K8228">
            <v>167</v>
          </cell>
          <cell r="L8228">
            <v>3.7650000000000003E-2</v>
          </cell>
          <cell r="M8228">
            <v>-19</v>
          </cell>
          <cell r="N8228">
            <v>18</v>
          </cell>
          <cell r="O8228">
            <v>1</v>
          </cell>
          <cell r="P8228">
            <v>54.966999999999999</v>
          </cell>
          <cell r="Q8228">
            <v>0</v>
          </cell>
          <cell r="R8228">
            <v>54.966999999999999</v>
          </cell>
        </row>
        <row r="8229">
          <cell r="A8229" t="str">
            <v xml:space="preserve">ТЭЦ-КРЭС-Ц.Г </v>
          </cell>
          <cell r="B8229" t="str">
            <v xml:space="preserve">Комсомольская 37В ГАРАЖ.ЛАБОР. </v>
          </cell>
          <cell r="C8229" t="str">
            <v xml:space="preserve">Бюджет </v>
          </cell>
          <cell r="D8229">
            <v>182.71</v>
          </cell>
          <cell r="E8229">
            <v>0</v>
          </cell>
          <cell r="F8229">
            <v>822.2</v>
          </cell>
          <cell r="G8229">
            <v>0.43</v>
          </cell>
          <cell r="H8229">
            <v>1.19</v>
          </cell>
          <cell r="I8229">
            <v>4.5999999999999996</v>
          </cell>
          <cell r="J8229" t="str">
            <v xml:space="preserve"> </v>
          </cell>
          <cell r="K8229">
            <v>167</v>
          </cell>
          <cell r="L8229">
            <v>1.6400000000000001E-2</v>
          </cell>
          <cell r="M8229">
            <v>-19</v>
          </cell>
          <cell r="N8229">
            <v>18</v>
          </cell>
          <cell r="O8229">
            <v>1</v>
          </cell>
          <cell r="P8229">
            <v>23.943000000000001</v>
          </cell>
          <cell r="Q8229">
            <v>0</v>
          </cell>
          <cell r="R8229">
            <v>23.943000000000001</v>
          </cell>
        </row>
        <row r="8230">
          <cell r="A8230" t="str">
            <v xml:space="preserve">ТЭЦ-КРЭС-Ц.Г </v>
          </cell>
          <cell r="B8230" t="str">
            <v xml:space="preserve">Советская 33 ПОДВ.ПОМ. </v>
          </cell>
          <cell r="C8230" t="str">
            <v xml:space="preserve">Прочие </v>
          </cell>
          <cell r="D8230">
            <v>49</v>
          </cell>
          <cell r="E8230">
            <v>0</v>
          </cell>
          <cell r="F8230">
            <v>219.35</v>
          </cell>
          <cell r="G8230">
            <v>0.4</v>
          </cell>
          <cell r="H8230">
            <v>1.19</v>
          </cell>
          <cell r="I8230">
            <v>4.5999999999999996</v>
          </cell>
          <cell r="J8230" t="str">
            <v xml:space="preserve"> </v>
          </cell>
          <cell r="K8230">
            <v>167</v>
          </cell>
          <cell r="L8230">
            <v>4.0700000000000007E-3</v>
          </cell>
          <cell r="M8230">
            <v>-19</v>
          </cell>
          <cell r="N8230">
            <v>18</v>
          </cell>
          <cell r="O8230">
            <v>1</v>
          </cell>
          <cell r="P8230">
            <v>5.9429999999999996</v>
          </cell>
          <cell r="Q8230">
            <v>0</v>
          </cell>
          <cell r="R8230">
            <v>5.9429999999999996</v>
          </cell>
        </row>
        <row r="8231">
          <cell r="A8231" t="str">
            <v xml:space="preserve">ТЭЦ-КРЭС-Ц.Г </v>
          </cell>
          <cell r="B8231" t="str">
            <v xml:space="preserve">Красноармейская 13 Д/Сад-14"ЗОЛОТ.РЫБКА" </v>
          </cell>
          <cell r="C8231" t="str">
            <v xml:space="preserve">Прочие </v>
          </cell>
          <cell r="D8231">
            <v>1049.7</v>
          </cell>
          <cell r="E8231">
            <v>0</v>
          </cell>
          <cell r="F8231">
            <v>4723.67</v>
          </cell>
          <cell r="G8231">
            <v>0.38</v>
          </cell>
          <cell r="H8231">
            <v>1.19</v>
          </cell>
          <cell r="I8231">
            <v>4.5999999999999996</v>
          </cell>
          <cell r="J8231" t="str">
            <v xml:space="preserve"> </v>
          </cell>
          <cell r="K8231">
            <v>167</v>
          </cell>
          <cell r="L8231">
            <v>8.7764999999999996E-2</v>
          </cell>
          <cell r="M8231">
            <v>-19</v>
          </cell>
          <cell r="N8231">
            <v>20</v>
          </cell>
          <cell r="O8231">
            <v>1</v>
          </cell>
          <cell r="P8231">
            <v>139.60300000000001</v>
          </cell>
          <cell r="Q8231">
            <v>0</v>
          </cell>
          <cell r="R8231">
            <v>139.60300000000001</v>
          </cell>
        </row>
        <row r="8232">
          <cell r="A8232" t="str">
            <v xml:space="preserve">ТЭЦ-КРЭС-Ц.Г </v>
          </cell>
          <cell r="B8232" t="str">
            <v xml:space="preserve">Красная 56 храм часовня </v>
          </cell>
          <cell r="C8232" t="str">
            <v xml:space="preserve">Прочие </v>
          </cell>
          <cell r="D8232">
            <v>387.13</v>
          </cell>
          <cell r="E8232">
            <v>0</v>
          </cell>
          <cell r="F8232">
            <v>1742.1</v>
          </cell>
          <cell r="G8232">
            <v>0.37</v>
          </cell>
          <cell r="H8232">
            <v>1.19</v>
          </cell>
          <cell r="I8232">
            <v>4.5999999999999996</v>
          </cell>
          <cell r="J8232" t="str">
            <v xml:space="preserve"> </v>
          </cell>
          <cell r="K8232">
            <v>167</v>
          </cell>
          <cell r="L8232">
            <v>2.9900000000000003E-2</v>
          </cell>
          <cell r="M8232">
            <v>-19</v>
          </cell>
          <cell r="N8232">
            <v>18</v>
          </cell>
          <cell r="O8232">
            <v>1</v>
          </cell>
          <cell r="P8232">
            <v>43.654000000000003</v>
          </cell>
          <cell r="Q8232">
            <v>0</v>
          </cell>
          <cell r="R8232">
            <v>43.654000000000003</v>
          </cell>
        </row>
        <row r="8233">
          <cell r="A8233" t="str">
            <v xml:space="preserve">ТЭЦ-КРЭС-Ц.Г </v>
          </cell>
          <cell r="B8233" t="str">
            <v xml:space="preserve">Чапаева 85/а АДМ.ЗД. </v>
          </cell>
          <cell r="C8233" t="str">
            <v xml:space="preserve">Прочие </v>
          </cell>
          <cell r="D8233">
            <v>296.60000000000002</v>
          </cell>
          <cell r="E8233">
            <v>1083</v>
          </cell>
          <cell r="F8233">
            <v>1073.48</v>
          </cell>
          <cell r="G8233">
            <v>0.43</v>
          </cell>
          <cell r="H8233">
            <v>1.19</v>
          </cell>
          <cell r="I8233">
            <v>4.5999999999999996</v>
          </cell>
          <cell r="J8233" t="str">
            <v xml:space="preserve"> </v>
          </cell>
          <cell r="K8233">
            <v>167</v>
          </cell>
          <cell r="L8233">
            <v>2.1412E-2</v>
          </cell>
          <cell r="M8233">
            <v>-19</v>
          </cell>
          <cell r="N8233">
            <v>18</v>
          </cell>
          <cell r="O8233">
            <v>1</v>
          </cell>
          <cell r="P8233">
            <v>31.260999999999999</v>
          </cell>
          <cell r="Q8233">
            <v>0</v>
          </cell>
          <cell r="R8233">
            <v>31.260999999999999</v>
          </cell>
        </row>
        <row r="8234">
          <cell r="A8234" t="str">
            <v xml:space="preserve">ТЭЦ-КРЭС-Ц.Г </v>
          </cell>
          <cell r="B8234" t="str">
            <v xml:space="preserve">Орджоникидзе 56 МАГ 15 </v>
          </cell>
          <cell r="C8234" t="str">
            <v xml:space="preserve">Прочие </v>
          </cell>
          <cell r="D8234">
            <v>161.19999999999999</v>
          </cell>
          <cell r="E8234">
            <v>662</v>
          </cell>
          <cell r="F8234">
            <v>830.32</v>
          </cell>
          <cell r="G8234">
            <v>0.28000000000000003</v>
          </cell>
          <cell r="H8234">
            <v>1.19</v>
          </cell>
          <cell r="I8234">
            <v>4.5999999999999996</v>
          </cell>
          <cell r="J8234" t="str">
            <v xml:space="preserve"> </v>
          </cell>
          <cell r="K8234">
            <v>167</v>
          </cell>
          <cell r="L8234">
            <v>9.9100000000000004E-3</v>
          </cell>
          <cell r="M8234">
            <v>-19</v>
          </cell>
          <cell r="N8234">
            <v>15</v>
          </cell>
          <cell r="O8234">
            <v>1</v>
          </cell>
          <cell r="P8234">
            <v>12.241</v>
          </cell>
          <cell r="Q8234">
            <v>0</v>
          </cell>
          <cell r="R8234">
            <v>12.241</v>
          </cell>
        </row>
        <row r="8235">
          <cell r="A8235" t="str">
            <v xml:space="preserve">ТЭЦ-КРЭС-Ц.Г </v>
          </cell>
          <cell r="B8235" t="str">
            <v xml:space="preserve">Коммунаров 46 АДМ.ЗД. </v>
          </cell>
          <cell r="C8235" t="str">
            <v xml:space="preserve">Прочие </v>
          </cell>
          <cell r="D8235">
            <v>210.56</v>
          </cell>
          <cell r="E8235">
            <v>0</v>
          </cell>
          <cell r="F8235">
            <v>878.86</v>
          </cell>
          <cell r="G8235">
            <v>0.43</v>
          </cell>
          <cell r="H8235">
            <v>1.19</v>
          </cell>
          <cell r="I8235">
            <v>4.5999999999999996</v>
          </cell>
          <cell r="J8235" t="str">
            <v xml:space="preserve"> </v>
          </cell>
          <cell r="K8235">
            <v>167</v>
          </cell>
          <cell r="L8235">
            <v>1.753E-2</v>
          </cell>
          <cell r="M8235">
            <v>-19</v>
          </cell>
          <cell r="N8235">
            <v>18</v>
          </cell>
          <cell r="O8235">
            <v>1</v>
          </cell>
          <cell r="P8235">
            <v>25.594000000000001</v>
          </cell>
          <cell r="Q8235">
            <v>0</v>
          </cell>
          <cell r="R8235">
            <v>25.594000000000001</v>
          </cell>
        </row>
        <row r="8236">
          <cell r="A8236" t="str">
            <v xml:space="preserve">ТЭЦ-КРЭС-Ц.Г </v>
          </cell>
          <cell r="B8236" t="str">
            <v xml:space="preserve">ГОГОЛЯ 41 швейная мастерская </v>
          </cell>
          <cell r="C8236" t="str">
            <v xml:space="preserve">Прочие </v>
          </cell>
          <cell r="D8236">
            <v>278.2</v>
          </cell>
          <cell r="E8236">
            <v>805</v>
          </cell>
          <cell r="F8236">
            <v>775.43</v>
          </cell>
          <cell r="G8236">
            <v>0.43</v>
          </cell>
          <cell r="H8236">
            <v>1.19</v>
          </cell>
          <cell r="I8236">
            <v>4.5999999999999996</v>
          </cell>
          <cell r="J8236" t="str">
            <v xml:space="preserve"> </v>
          </cell>
          <cell r="K8236">
            <v>167</v>
          </cell>
          <cell r="L8236">
            <v>1.5467E-2</v>
          </cell>
          <cell r="M8236">
            <v>-19</v>
          </cell>
          <cell r="N8236">
            <v>18</v>
          </cell>
          <cell r="O8236">
            <v>1</v>
          </cell>
          <cell r="P8236">
            <v>22.581</v>
          </cell>
          <cell r="Q8236">
            <v>0</v>
          </cell>
          <cell r="R8236">
            <v>22.581</v>
          </cell>
        </row>
        <row r="8237">
          <cell r="A8237" t="str">
            <v xml:space="preserve">ТЭЦ-КРЭС-Ц.Г </v>
          </cell>
          <cell r="B8237" t="str">
            <v xml:space="preserve">Октябрьская 97 МАГ. </v>
          </cell>
          <cell r="C8237" t="str">
            <v xml:space="preserve">Прочие </v>
          </cell>
          <cell r="D8237">
            <v>73.2</v>
          </cell>
          <cell r="E8237">
            <v>317</v>
          </cell>
          <cell r="F8237">
            <v>345.48</v>
          </cell>
          <cell r="G8237">
            <v>0.38</v>
          </cell>
          <cell r="H8237">
            <v>1.19</v>
          </cell>
          <cell r="I8237">
            <v>4.5999999999999996</v>
          </cell>
          <cell r="J8237" t="str">
            <v xml:space="preserve"> </v>
          </cell>
          <cell r="K8237">
            <v>167</v>
          </cell>
          <cell r="L8237">
            <v>5.5959999999999994E-3</v>
          </cell>
          <cell r="M8237">
            <v>-19</v>
          </cell>
          <cell r="N8237">
            <v>15</v>
          </cell>
          <cell r="O8237">
            <v>1</v>
          </cell>
          <cell r="P8237">
            <v>6.9119999999999999</v>
          </cell>
          <cell r="Q8237">
            <v>0</v>
          </cell>
          <cell r="R8237">
            <v>6.9119999999999999</v>
          </cell>
        </row>
        <row r="8238">
          <cell r="A8238" t="str">
            <v xml:space="preserve">ТЭЦ-КРЭС-Ц.Г </v>
          </cell>
          <cell r="B8238" t="str">
            <v xml:space="preserve">Октябрьская 97 маг. обуви </v>
          </cell>
          <cell r="C8238" t="str">
            <v xml:space="preserve">Прочие </v>
          </cell>
          <cell r="D8238">
            <v>36.1</v>
          </cell>
          <cell r="E8238">
            <v>157</v>
          </cell>
          <cell r="F8238">
            <v>157.43</v>
          </cell>
          <cell r="G8238">
            <v>0.38</v>
          </cell>
          <cell r="H8238">
            <v>1.19</v>
          </cell>
          <cell r="I8238">
            <v>4.5999999999999996</v>
          </cell>
          <cell r="J8238" t="str">
            <v xml:space="preserve"> </v>
          </cell>
          <cell r="K8238">
            <v>167</v>
          </cell>
          <cell r="L8238">
            <v>2.7749999999999997E-3</v>
          </cell>
          <cell r="M8238">
            <v>-19</v>
          </cell>
          <cell r="N8238">
            <v>18</v>
          </cell>
          <cell r="O8238">
            <v>1</v>
          </cell>
          <cell r="P8238">
            <v>4.0510000000000002</v>
          </cell>
          <cell r="Q8238">
            <v>0</v>
          </cell>
          <cell r="R8238">
            <v>4.0510000000000002</v>
          </cell>
        </row>
        <row r="8239">
          <cell r="A8239" t="str">
            <v xml:space="preserve">ТЭЦ-КРЭС-Ц.Г </v>
          </cell>
          <cell r="B8239" t="str">
            <v xml:space="preserve">Гимназическая 59 АДМ.ЗД.СКЛАД </v>
          </cell>
          <cell r="C8239" t="str">
            <v xml:space="preserve">Прочие </v>
          </cell>
          <cell r="D8239">
            <v>110.7</v>
          </cell>
          <cell r="E8239">
            <v>0</v>
          </cell>
          <cell r="F8239">
            <v>498.14</v>
          </cell>
          <cell r="G8239">
            <v>0.43</v>
          </cell>
          <cell r="H8239">
            <v>1.19</v>
          </cell>
          <cell r="I8239">
            <v>4.5999999999999996</v>
          </cell>
          <cell r="J8239" t="str">
            <v xml:space="preserve"> </v>
          </cell>
          <cell r="K8239">
            <v>167</v>
          </cell>
          <cell r="L8239">
            <v>9.9360000000000004E-3</v>
          </cell>
          <cell r="M8239">
            <v>-19</v>
          </cell>
          <cell r="N8239">
            <v>18</v>
          </cell>
          <cell r="O8239">
            <v>1</v>
          </cell>
          <cell r="P8239">
            <v>14.506</v>
          </cell>
          <cell r="Q8239">
            <v>0</v>
          </cell>
          <cell r="R8239">
            <v>14.506</v>
          </cell>
        </row>
        <row r="8240">
          <cell r="A8240" t="str">
            <v xml:space="preserve">ТЭЦ-КРЭС-Ц.Г </v>
          </cell>
          <cell r="B8240" t="str">
            <v xml:space="preserve">Ленина 46 УЧИЛ. литА </v>
          </cell>
          <cell r="C8240" t="str">
            <v xml:space="preserve">Бюджет </v>
          </cell>
          <cell r="D8240">
            <v>947.5</v>
          </cell>
          <cell r="E8240">
            <v>7958</v>
          </cell>
          <cell r="F8240">
            <v>7916.03</v>
          </cell>
          <cell r="G8240">
            <v>0.35</v>
          </cell>
          <cell r="H8240">
            <v>1.19</v>
          </cell>
          <cell r="I8240">
            <v>4.5999999999999996</v>
          </cell>
          <cell r="J8240" t="str">
            <v xml:space="preserve"> </v>
          </cell>
          <cell r="K8240">
            <v>167</v>
          </cell>
          <cell r="L8240">
            <v>0.121573</v>
          </cell>
          <cell r="M8240">
            <v>-19</v>
          </cell>
          <cell r="N8240">
            <v>16</v>
          </cell>
          <cell r="O8240">
            <v>1</v>
          </cell>
          <cell r="P8240">
            <v>159.79300000000001</v>
          </cell>
          <cell r="Q8240">
            <v>0</v>
          </cell>
          <cell r="R8240">
            <v>159.79300000000001</v>
          </cell>
        </row>
        <row r="8241">
          <cell r="A8241" t="str">
            <v xml:space="preserve">ТЭЦ-КРЭС-Ц.Г </v>
          </cell>
          <cell r="B8241" t="str">
            <v xml:space="preserve">Ленина 46 кафе лит К </v>
          </cell>
          <cell r="C8241" t="str">
            <v xml:space="preserve">Бюджет </v>
          </cell>
          <cell r="D8241">
            <v>37.6</v>
          </cell>
          <cell r="E8241">
            <v>143</v>
          </cell>
          <cell r="F8241">
            <v>154.16999999999999</v>
          </cell>
          <cell r="G8241">
            <v>0.35</v>
          </cell>
          <cell r="H8241">
            <v>1.19</v>
          </cell>
          <cell r="I8241">
            <v>4.5999999999999996</v>
          </cell>
          <cell r="J8241" t="str">
            <v xml:space="preserve"> </v>
          </cell>
          <cell r="K8241">
            <v>167</v>
          </cell>
          <cell r="L8241">
            <v>2.3E-3</v>
          </cell>
          <cell r="M8241">
            <v>-19</v>
          </cell>
          <cell r="N8241">
            <v>15</v>
          </cell>
          <cell r="O8241">
            <v>1</v>
          </cell>
          <cell r="P8241">
            <v>2.8410000000000002</v>
          </cell>
          <cell r="Q8241">
            <v>0</v>
          </cell>
          <cell r="R8241">
            <v>2.8410000000000002</v>
          </cell>
        </row>
        <row r="8242">
          <cell r="A8242" t="str">
            <v xml:space="preserve">ТЭЦ-КРЭС-Ц.Г </v>
          </cell>
          <cell r="B8242" t="str">
            <v xml:space="preserve">Ленина 46 мастерские литГ </v>
          </cell>
          <cell r="C8242" t="str">
            <v xml:space="preserve">Бюджет </v>
          </cell>
          <cell r="D8242">
            <v>265.5</v>
          </cell>
          <cell r="E8242">
            <v>839</v>
          </cell>
          <cell r="F8242">
            <v>583.41999999999996</v>
          </cell>
          <cell r="G8242">
            <v>0.5</v>
          </cell>
          <cell r="H8242">
            <v>1.19</v>
          </cell>
          <cell r="I8242">
            <v>4.5999999999999996</v>
          </cell>
          <cell r="J8242" t="str">
            <v xml:space="preserve"> </v>
          </cell>
          <cell r="K8242">
            <v>167</v>
          </cell>
          <cell r="L8242">
            <v>1.2800000000000001E-2</v>
          </cell>
          <cell r="M8242">
            <v>-19</v>
          </cell>
          <cell r="N8242">
            <v>16</v>
          </cell>
          <cell r="O8242">
            <v>1</v>
          </cell>
          <cell r="P8242">
            <v>16.824000000000002</v>
          </cell>
          <cell r="Q8242">
            <v>0</v>
          </cell>
          <cell r="R8242">
            <v>16.824000000000002</v>
          </cell>
        </row>
        <row r="8243">
          <cell r="A8243" t="str">
            <v xml:space="preserve">ТЭЦ-КРЭС-Ц.Г </v>
          </cell>
          <cell r="B8243" t="str">
            <v xml:space="preserve">Гимназическая 59 к15 Ж/Д ЦО </v>
          </cell>
          <cell r="C8243" t="str">
            <v xml:space="preserve">Население </v>
          </cell>
          <cell r="D8243">
            <v>26.7</v>
          </cell>
          <cell r="E8243">
            <v>96</v>
          </cell>
          <cell r="F8243">
            <v>164.29</v>
          </cell>
          <cell r="G8243">
            <v>0.76106499999999999</v>
          </cell>
          <cell r="H8243">
            <v>1.194</v>
          </cell>
          <cell r="I8243">
            <v>4.5999999999999996</v>
          </cell>
          <cell r="J8243" t="str">
            <v xml:space="preserve">2 </v>
          </cell>
          <cell r="K8243">
            <v>167</v>
          </cell>
          <cell r="L8243">
            <v>5.8000000000000005E-3</v>
          </cell>
          <cell r="M8243">
            <v>-19</v>
          </cell>
          <cell r="N8243">
            <v>18</v>
          </cell>
          <cell r="O8243">
            <v>1</v>
          </cell>
          <cell r="P8243">
            <v>8.468</v>
          </cell>
          <cell r="Q8243">
            <v>3.5430000000000001</v>
          </cell>
          <cell r="R8243">
            <v>3.5430000000000001</v>
          </cell>
        </row>
        <row r="8244">
          <cell r="A8244" t="str">
            <v xml:space="preserve">ТЭЦ-КРЭС-Ц.Г </v>
          </cell>
          <cell r="B8244" t="str">
            <v xml:space="preserve">Октябрьская 12 ОАО КНИИРХ </v>
          </cell>
          <cell r="C8244" t="str">
            <v xml:space="preserve">Прочие </v>
          </cell>
          <cell r="D8244">
            <v>609.1</v>
          </cell>
          <cell r="E8244">
            <v>0</v>
          </cell>
          <cell r="F8244">
            <v>2315.06</v>
          </cell>
          <cell r="G8244">
            <v>0.43</v>
          </cell>
          <cell r="H8244">
            <v>1.19</v>
          </cell>
          <cell r="I8244">
            <v>4.5999999999999996</v>
          </cell>
          <cell r="J8244" t="str">
            <v xml:space="preserve"> </v>
          </cell>
          <cell r="K8244">
            <v>167</v>
          </cell>
          <cell r="L8244">
            <v>4.6176999999999996E-2</v>
          </cell>
          <cell r="M8244">
            <v>-19</v>
          </cell>
          <cell r="N8244">
            <v>18</v>
          </cell>
          <cell r="O8244">
            <v>1</v>
          </cell>
          <cell r="P8244">
            <v>67.418000000000006</v>
          </cell>
          <cell r="Q8244">
            <v>0</v>
          </cell>
          <cell r="R8244">
            <v>67.418000000000006</v>
          </cell>
        </row>
        <row r="8245">
          <cell r="A8245" t="str">
            <v xml:space="preserve">ТЭЦ-КРЭС-Ц.Г </v>
          </cell>
          <cell r="B8245" t="str">
            <v xml:space="preserve">Красная 52 АДМ.ЗД.ПРИСТРОЙКА </v>
          </cell>
          <cell r="C8245" t="str">
            <v xml:space="preserve">ИТП Прочие </v>
          </cell>
          <cell r="D8245">
            <v>1087.3599999999999</v>
          </cell>
          <cell r="E8245">
            <v>0</v>
          </cell>
          <cell r="F8245">
            <v>4893.12</v>
          </cell>
          <cell r="G8245">
            <v>0.43</v>
          </cell>
          <cell r="H8245">
            <v>1.19</v>
          </cell>
          <cell r="I8245">
            <v>4.5999999999999996</v>
          </cell>
          <cell r="J8245" t="str">
            <v xml:space="preserve"> </v>
          </cell>
          <cell r="K8245">
            <v>167</v>
          </cell>
          <cell r="L8245">
            <v>9.7600000000000006E-2</v>
          </cell>
          <cell r="M8245">
            <v>-19</v>
          </cell>
          <cell r="N8245">
            <v>18</v>
          </cell>
          <cell r="O8245">
            <v>1</v>
          </cell>
          <cell r="P8245">
            <v>142.49299999999999</v>
          </cell>
          <cell r="Q8245">
            <v>0</v>
          </cell>
          <cell r="R8245">
            <v>142.49299999999999</v>
          </cell>
        </row>
        <row r="8246">
          <cell r="A8246" t="str">
            <v xml:space="preserve">ТЭЦ-КРЭС-Ц.Г </v>
          </cell>
          <cell r="B8246" t="str">
            <v xml:space="preserve">Орджоникидзе 27 АДМ.ЗД. </v>
          </cell>
          <cell r="C8246" t="str">
            <v xml:space="preserve">Прочие </v>
          </cell>
          <cell r="D8246">
            <v>1120.83</v>
          </cell>
          <cell r="E8246">
            <v>2000</v>
          </cell>
          <cell r="F8246">
            <v>5043.7299999999996</v>
          </cell>
          <cell r="G8246">
            <v>0.43</v>
          </cell>
          <cell r="H8246">
            <v>1.19</v>
          </cell>
          <cell r="I8246">
            <v>4.5999999999999996</v>
          </cell>
          <cell r="J8246" t="str">
            <v xml:space="preserve"> </v>
          </cell>
          <cell r="K8246">
            <v>167</v>
          </cell>
          <cell r="L8246">
            <v>0.100604</v>
          </cell>
          <cell r="M8246">
            <v>-19</v>
          </cell>
          <cell r="N8246">
            <v>18</v>
          </cell>
          <cell r="O8246">
            <v>1</v>
          </cell>
          <cell r="P8246">
            <v>146.88</v>
          </cell>
          <cell r="Q8246">
            <v>0</v>
          </cell>
          <cell r="R8246">
            <v>146.88</v>
          </cell>
        </row>
        <row r="8247">
          <cell r="A8247" t="str">
            <v xml:space="preserve">ТЭЦ-КРЭС-Ц.Г </v>
          </cell>
          <cell r="B8247" t="str">
            <v xml:space="preserve">Карасунская 79 магазин </v>
          </cell>
          <cell r="C8247" t="str">
            <v xml:space="preserve">Прочие </v>
          </cell>
          <cell r="D8247">
            <v>104.27</v>
          </cell>
          <cell r="E8247">
            <v>0</v>
          </cell>
          <cell r="F8247">
            <v>431.16</v>
          </cell>
          <cell r="G8247">
            <v>0.38</v>
          </cell>
          <cell r="H8247">
            <v>1.19</v>
          </cell>
          <cell r="I8247">
            <v>4.5999999999999996</v>
          </cell>
          <cell r="J8247" t="str">
            <v xml:space="preserve"> </v>
          </cell>
          <cell r="K8247">
            <v>167</v>
          </cell>
          <cell r="L8247">
            <v>7.6E-3</v>
          </cell>
          <cell r="M8247">
            <v>-19</v>
          </cell>
          <cell r="N8247">
            <v>18</v>
          </cell>
          <cell r="O8247">
            <v>1</v>
          </cell>
          <cell r="P8247">
            <v>11.097</v>
          </cell>
          <cell r="Q8247">
            <v>0</v>
          </cell>
          <cell r="R8247">
            <v>11.097</v>
          </cell>
        </row>
        <row r="8248">
          <cell r="A8248" t="str">
            <v xml:space="preserve">ТЭЦ-КРЭС-Ц.Г </v>
          </cell>
          <cell r="B8248" t="str">
            <v xml:space="preserve">Гоголя 42 кв 7 ж/д </v>
          </cell>
          <cell r="C8248" t="str">
            <v xml:space="preserve">Население </v>
          </cell>
          <cell r="D8248">
            <v>52.9</v>
          </cell>
          <cell r="E8248">
            <v>207</v>
          </cell>
          <cell r="F8248">
            <v>207</v>
          </cell>
          <cell r="G8248">
            <v>0</v>
          </cell>
          <cell r="H8248">
            <v>0</v>
          </cell>
          <cell r="I8248">
            <v>4.5999999999999996</v>
          </cell>
          <cell r="J8248" t="str">
            <v xml:space="preserve">1 </v>
          </cell>
          <cell r="K8248">
            <v>167</v>
          </cell>
          <cell r="L8248">
            <v>7.803E-3</v>
          </cell>
          <cell r="M8248">
            <v>-19</v>
          </cell>
          <cell r="N8248">
            <v>18</v>
          </cell>
          <cell r="O8248">
            <v>1</v>
          </cell>
          <cell r="P8248">
            <v>11.393000000000001</v>
          </cell>
          <cell r="Q8248">
            <v>7.0209999999999999</v>
          </cell>
          <cell r="R8248">
            <v>7.0209999999999999</v>
          </cell>
        </row>
        <row r="8249">
          <cell r="A8249" t="str">
            <v xml:space="preserve">ТЭЦ-КРЭС-Ц.Г </v>
          </cell>
          <cell r="B8249" t="str">
            <v xml:space="preserve">Пушкина 4 оф. цо </v>
          </cell>
          <cell r="C8249" t="str">
            <v xml:space="preserve">Прочие </v>
          </cell>
          <cell r="D8249">
            <v>705.6</v>
          </cell>
          <cell r="E8249">
            <v>0</v>
          </cell>
          <cell r="F8249">
            <v>2469.6</v>
          </cell>
          <cell r="G8249">
            <v>0</v>
          </cell>
          <cell r="H8249">
            <v>0</v>
          </cell>
          <cell r="I8249">
            <v>4.5999999999999996</v>
          </cell>
          <cell r="J8249" t="str">
            <v xml:space="preserve">12 </v>
          </cell>
          <cell r="K8249">
            <v>167</v>
          </cell>
          <cell r="L8249">
            <v>3.0380000000000001E-2</v>
          </cell>
          <cell r="M8249">
            <v>-19</v>
          </cell>
          <cell r="N8249">
            <v>18</v>
          </cell>
          <cell r="O8249">
            <v>1</v>
          </cell>
          <cell r="P8249">
            <v>44.353999999999999</v>
          </cell>
          <cell r="Q8249">
            <v>0</v>
          </cell>
          <cell r="R8249">
            <v>44.353999999999999</v>
          </cell>
        </row>
        <row r="8250">
          <cell r="A8250" t="str">
            <v xml:space="preserve">ТЭЦ-КРЭС-Ц.Г </v>
          </cell>
          <cell r="B8250" t="str">
            <v xml:space="preserve">Пушкина 4 ж/д цо </v>
          </cell>
          <cell r="C8250" t="str">
            <v xml:space="preserve">Население </v>
          </cell>
          <cell r="D8250">
            <v>7595.9</v>
          </cell>
          <cell r="E8250">
            <v>41348</v>
          </cell>
          <cell r="F8250">
            <v>41348.400000000001</v>
          </cell>
          <cell r="G8250">
            <v>0</v>
          </cell>
          <cell r="H8250">
            <v>0</v>
          </cell>
          <cell r="I8250">
            <v>4.5999999999999996</v>
          </cell>
          <cell r="J8250" t="str">
            <v xml:space="preserve">12 </v>
          </cell>
          <cell r="K8250">
            <v>167</v>
          </cell>
          <cell r="L8250">
            <v>0.25992000000000004</v>
          </cell>
          <cell r="M8250">
            <v>-19</v>
          </cell>
          <cell r="N8250">
            <v>18</v>
          </cell>
          <cell r="O8250">
            <v>1</v>
          </cell>
          <cell r="P8250">
            <v>379.47699999999998</v>
          </cell>
          <cell r="Q8250">
            <v>755.81600000000003</v>
          </cell>
          <cell r="R8250">
            <v>755.81600000000003</v>
          </cell>
        </row>
        <row r="8251">
          <cell r="A8251" t="str">
            <v xml:space="preserve">ТЭЦ-КРЭС-Ц.Г </v>
          </cell>
          <cell r="B8251" t="str">
            <v xml:space="preserve">Седина 11 кв.36 неж пом </v>
          </cell>
          <cell r="C8251" t="str">
            <v xml:space="preserve">Прочие </v>
          </cell>
          <cell r="D8251">
            <v>56.7</v>
          </cell>
          <cell r="E8251">
            <v>229</v>
          </cell>
          <cell r="F8251">
            <v>229</v>
          </cell>
          <cell r="G8251">
            <v>0</v>
          </cell>
          <cell r="H8251">
            <v>0</v>
          </cell>
          <cell r="I8251">
            <v>4.5999999999999996</v>
          </cell>
          <cell r="J8251" t="str">
            <v xml:space="preserve"> </v>
          </cell>
          <cell r="K8251">
            <v>167</v>
          </cell>
          <cell r="L8251">
            <v>3.8239999999999997E-3</v>
          </cell>
          <cell r="M8251">
            <v>-19</v>
          </cell>
          <cell r="N8251">
            <v>18</v>
          </cell>
          <cell r="O8251">
            <v>1</v>
          </cell>
          <cell r="P8251">
            <v>5.5830000000000002</v>
          </cell>
          <cell r="Q8251">
            <v>0</v>
          </cell>
          <cell r="R8251">
            <v>5.5830000000000002</v>
          </cell>
        </row>
        <row r="8252">
          <cell r="A8252" t="str">
            <v xml:space="preserve">ТЭЦ-КРЭС-Ц.Г </v>
          </cell>
          <cell r="B8252" t="str">
            <v xml:space="preserve">Пушкина\Рашпилев 26\7 </v>
          </cell>
          <cell r="C8252" t="str">
            <v xml:space="preserve">Прочие </v>
          </cell>
          <cell r="D8252">
            <v>50.9</v>
          </cell>
          <cell r="E8252">
            <v>0</v>
          </cell>
          <cell r="F8252">
            <v>206.98</v>
          </cell>
          <cell r="G8252">
            <v>0.31</v>
          </cell>
          <cell r="H8252">
            <v>1.19</v>
          </cell>
          <cell r="I8252">
            <v>4.5999999999999996</v>
          </cell>
          <cell r="J8252" t="str">
            <v xml:space="preserve"> </v>
          </cell>
          <cell r="K8252">
            <v>167</v>
          </cell>
          <cell r="L8252">
            <v>2.9859999999999999E-3</v>
          </cell>
          <cell r="M8252">
            <v>-19</v>
          </cell>
          <cell r="N8252">
            <v>18</v>
          </cell>
          <cell r="O8252">
            <v>1</v>
          </cell>
          <cell r="P8252">
            <v>4.359</v>
          </cell>
          <cell r="Q8252">
            <v>0</v>
          </cell>
          <cell r="R8252">
            <v>4.359</v>
          </cell>
        </row>
        <row r="8253">
          <cell r="A8253" t="str">
            <v xml:space="preserve">ТЭЦ-КРЭС-Ц.Г </v>
          </cell>
          <cell r="B8253" t="str">
            <v xml:space="preserve">Чкалова 11 кв3 </v>
          </cell>
          <cell r="C8253" t="str">
            <v xml:space="preserve">Население </v>
          </cell>
          <cell r="D8253">
            <v>62.1</v>
          </cell>
          <cell r="E8253">
            <v>160</v>
          </cell>
          <cell r="F8253">
            <v>160.43</v>
          </cell>
          <cell r="G8253">
            <v>0.86</v>
          </cell>
          <cell r="H8253">
            <v>1.194</v>
          </cell>
          <cell r="I8253">
            <v>4.5999999999999996</v>
          </cell>
          <cell r="J8253" t="str">
            <v xml:space="preserve">1 </v>
          </cell>
          <cell r="K8253">
            <v>167</v>
          </cell>
          <cell r="L8253">
            <v>6.4000000000000003E-3</v>
          </cell>
          <cell r="M8253">
            <v>-19</v>
          </cell>
          <cell r="N8253">
            <v>18</v>
          </cell>
          <cell r="O8253">
            <v>1</v>
          </cell>
          <cell r="P8253">
            <v>9.3439999999999994</v>
          </cell>
          <cell r="Q8253">
            <v>8.2360000000000007</v>
          </cell>
          <cell r="R8253">
            <v>8.2360000000000007</v>
          </cell>
        </row>
        <row r="8254">
          <cell r="A8254" t="str">
            <v xml:space="preserve">ТЭЦ-КРЭС-Ц.Г </v>
          </cell>
          <cell r="B8254" t="str">
            <v xml:space="preserve">Коммунаров 71 кв 7 лит.Г </v>
          </cell>
          <cell r="C8254" t="str">
            <v xml:space="preserve">Население </v>
          </cell>
          <cell r="D8254">
            <v>12.1</v>
          </cell>
          <cell r="E8254">
            <v>64</v>
          </cell>
          <cell r="F8254">
            <v>64</v>
          </cell>
          <cell r="G8254">
            <v>0</v>
          </cell>
          <cell r="H8254">
            <v>0</v>
          </cell>
          <cell r="I8254">
            <v>4.5999999999999996</v>
          </cell>
          <cell r="J8254" t="str">
            <v xml:space="preserve">1 </v>
          </cell>
          <cell r="K8254">
            <v>167</v>
          </cell>
          <cell r="L8254">
            <v>2.0230000000000001E-3</v>
          </cell>
          <cell r="M8254">
            <v>-19</v>
          </cell>
          <cell r="N8254">
            <v>18</v>
          </cell>
          <cell r="O8254">
            <v>1</v>
          </cell>
          <cell r="P8254">
            <v>2.9530000000000003</v>
          </cell>
          <cell r="Q8254">
            <v>1.603</v>
          </cell>
          <cell r="R8254">
            <v>1.603</v>
          </cell>
        </row>
        <row r="8255">
          <cell r="A8255" t="str">
            <v xml:space="preserve">ТЭЦ-КРЭС-Ц.Г </v>
          </cell>
          <cell r="B8255" t="str">
            <v xml:space="preserve">Коммунаров 71 кв.7 лит.Г1 </v>
          </cell>
          <cell r="C8255" t="str">
            <v xml:space="preserve">Население </v>
          </cell>
          <cell r="D8255">
            <v>7.4</v>
          </cell>
          <cell r="E8255">
            <v>20</v>
          </cell>
          <cell r="F8255">
            <v>20</v>
          </cell>
          <cell r="G8255">
            <v>0</v>
          </cell>
          <cell r="H8255">
            <v>0</v>
          </cell>
          <cell r="I8255">
            <v>4.5999999999999996</v>
          </cell>
          <cell r="J8255" t="str">
            <v xml:space="preserve">1 </v>
          </cell>
          <cell r="K8255">
            <v>167</v>
          </cell>
          <cell r="L8255">
            <v>6.2599999999999993E-4</v>
          </cell>
          <cell r="M8255">
            <v>-19</v>
          </cell>
          <cell r="N8255">
            <v>18</v>
          </cell>
          <cell r="O8255">
            <v>1</v>
          </cell>
          <cell r="P8255">
            <v>0.91400000000000003</v>
          </cell>
          <cell r="Q8255">
            <v>0.98399999999999999</v>
          </cell>
          <cell r="R8255">
            <v>0.98399999999999999</v>
          </cell>
        </row>
        <row r="8256">
          <cell r="A8256" t="str">
            <v xml:space="preserve">ТЭЦ-КРЭС-Ц.Г </v>
          </cell>
          <cell r="B8256" t="str">
            <v xml:space="preserve">Коммунаров 71 кв.7 лит.Г3 </v>
          </cell>
          <cell r="C8256" t="str">
            <v xml:space="preserve">Население </v>
          </cell>
          <cell r="D8256">
            <v>22.1</v>
          </cell>
          <cell r="E8256">
            <v>94</v>
          </cell>
          <cell r="F8256">
            <v>94</v>
          </cell>
          <cell r="G8256">
            <v>0</v>
          </cell>
          <cell r="H8256">
            <v>0</v>
          </cell>
          <cell r="I8256">
            <v>4.5999999999999996</v>
          </cell>
          <cell r="J8256" t="str">
            <v xml:space="preserve">1 </v>
          </cell>
          <cell r="K8256">
            <v>167</v>
          </cell>
          <cell r="L8256">
            <v>2.9389999999999998E-3</v>
          </cell>
          <cell r="M8256">
            <v>-19</v>
          </cell>
          <cell r="N8256">
            <v>18</v>
          </cell>
          <cell r="O8256">
            <v>1</v>
          </cell>
          <cell r="P8256">
            <v>4.2910000000000004</v>
          </cell>
          <cell r="Q8256">
            <v>2.93</v>
          </cell>
          <cell r="R8256">
            <v>2.93</v>
          </cell>
        </row>
        <row r="8257">
          <cell r="A8257" t="str">
            <v xml:space="preserve">ТЭЦ-КРЭС-Ц.Г </v>
          </cell>
          <cell r="B8257" t="str">
            <v xml:space="preserve">Красная 16 неж.пом </v>
          </cell>
          <cell r="C8257" t="str">
            <v xml:space="preserve">Прочие </v>
          </cell>
          <cell r="D8257">
            <v>156.19999999999999</v>
          </cell>
          <cell r="E8257">
            <v>973</v>
          </cell>
          <cell r="F8257">
            <v>973</v>
          </cell>
          <cell r="G8257">
            <v>0</v>
          </cell>
          <cell r="H8257">
            <v>0</v>
          </cell>
          <cell r="I8257">
            <v>4.5999999999999996</v>
          </cell>
          <cell r="J8257" t="str">
            <v xml:space="preserve"> </v>
          </cell>
          <cell r="K8257">
            <v>167</v>
          </cell>
          <cell r="L8257">
            <v>1.5632E-2</v>
          </cell>
          <cell r="M8257">
            <v>-19</v>
          </cell>
          <cell r="N8257">
            <v>18</v>
          </cell>
          <cell r="O8257">
            <v>1</v>
          </cell>
          <cell r="P8257">
            <v>22.821999999999999</v>
          </cell>
          <cell r="Q8257">
            <v>0</v>
          </cell>
          <cell r="R8257">
            <v>22.821999999999999</v>
          </cell>
        </row>
        <row r="8258">
          <cell r="A8258" t="str">
            <v xml:space="preserve">ТЭЦ-КРЭС-Ц.Г </v>
          </cell>
          <cell r="B8258" t="str">
            <v xml:space="preserve">Гоголя 72 Ад.зд. Крайвоенком </v>
          </cell>
          <cell r="C8258" t="str">
            <v xml:space="preserve">Бюджет </v>
          </cell>
          <cell r="D8258">
            <v>1136.6600000000001</v>
          </cell>
          <cell r="E8258">
            <v>0</v>
          </cell>
          <cell r="F8258">
            <v>5114.97</v>
          </cell>
          <cell r="G8258">
            <v>0.43</v>
          </cell>
          <cell r="H8258">
            <v>1.19</v>
          </cell>
          <cell r="I8258">
            <v>4.5999999999999996</v>
          </cell>
          <cell r="J8258" t="str">
            <v xml:space="preserve"> </v>
          </cell>
          <cell r="K8258">
            <v>167</v>
          </cell>
          <cell r="L8258">
            <v>0.10202499999999999</v>
          </cell>
          <cell r="M8258">
            <v>-19</v>
          </cell>
          <cell r="N8258">
            <v>18</v>
          </cell>
          <cell r="O8258">
            <v>1</v>
          </cell>
          <cell r="P8258">
            <v>148.95500000000001</v>
          </cell>
          <cell r="Q8258">
            <v>0</v>
          </cell>
          <cell r="R8258">
            <v>148.95500000000001</v>
          </cell>
        </row>
        <row r="8259">
          <cell r="A8259" t="str">
            <v xml:space="preserve">ТЭЦ-КРЭС-Ц.Г </v>
          </cell>
          <cell r="B8259" t="str">
            <v xml:space="preserve">Гоголя 72 адм лит Ж </v>
          </cell>
          <cell r="C8259" t="str">
            <v xml:space="preserve">Бюджет </v>
          </cell>
          <cell r="D8259">
            <v>932.67</v>
          </cell>
          <cell r="E8259">
            <v>0</v>
          </cell>
          <cell r="F8259">
            <v>4197</v>
          </cell>
          <cell r="G8259">
            <v>0.43</v>
          </cell>
          <cell r="H8259">
            <v>1.19</v>
          </cell>
          <cell r="I8259">
            <v>4.5999999999999996</v>
          </cell>
          <cell r="J8259" t="str">
            <v xml:space="preserve"> </v>
          </cell>
          <cell r="K8259">
            <v>167</v>
          </cell>
          <cell r="L8259">
            <v>8.3714999999999998E-2</v>
          </cell>
          <cell r="M8259">
            <v>-19</v>
          </cell>
          <cell r="N8259">
            <v>18</v>
          </cell>
          <cell r="O8259">
            <v>1</v>
          </cell>
          <cell r="P8259">
            <v>122.223</v>
          </cell>
          <cell r="Q8259">
            <v>0</v>
          </cell>
          <cell r="R8259">
            <v>122.223</v>
          </cell>
        </row>
        <row r="8260">
          <cell r="A8260" t="str">
            <v xml:space="preserve">ТЭЦ-КРЭС-Ц.Г </v>
          </cell>
          <cell r="B8260" t="str">
            <v xml:space="preserve">Гоголя 72 гар.литЕ Крайвоенком </v>
          </cell>
          <cell r="C8260" t="str">
            <v xml:space="preserve">Бюджет </v>
          </cell>
          <cell r="D8260">
            <v>94.4</v>
          </cell>
          <cell r="E8260">
            <v>0</v>
          </cell>
          <cell r="F8260">
            <v>424.79</v>
          </cell>
          <cell r="G8260">
            <v>0.43</v>
          </cell>
          <cell r="H8260">
            <v>1.19</v>
          </cell>
          <cell r="I8260">
            <v>4.5999999999999996</v>
          </cell>
          <cell r="J8260" t="str">
            <v xml:space="preserve"> </v>
          </cell>
          <cell r="K8260">
            <v>167</v>
          </cell>
          <cell r="L8260">
            <v>6.6409999999999993E-3</v>
          </cell>
          <cell r="M8260">
            <v>-19</v>
          </cell>
          <cell r="N8260">
            <v>10</v>
          </cell>
          <cell r="O8260">
            <v>1</v>
          </cell>
          <cell r="P8260">
            <v>5.0270000000000001</v>
          </cell>
          <cell r="Q8260">
            <v>0</v>
          </cell>
          <cell r="R8260">
            <v>5.0270000000000001</v>
          </cell>
        </row>
        <row r="8261">
          <cell r="A8261" t="str">
            <v xml:space="preserve">ТЭЦ-КРЭС-Ц.Г </v>
          </cell>
          <cell r="B8261" t="str">
            <v xml:space="preserve">Гоголя 72 гараж лит Б </v>
          </cell>
          <cell r="C8261" t="str">
            <v xml:space="preserve">Бюджет </v>
          </cell>
          <cell r="D8261">
            <v>119.9</v>
          </cell>
          <cell r="E8261">
            <v>0</v>
          </cell>
          <cell r="F8261">
            <v>539.54</v>
          </cell>
          <cell r="G8261">
            <v>0.43</v>
          </cell>
          <cell r="H8261">
            <v>1.19</v>
          </cell>
          <cell r="I8261">
            <v>4.5999999999999996</v>
          </cell>
          <cell r="J8261" t="str">
            <v xml:space="preserve"> </v>
          </cell>
          <cell r="K8261">
            <v>167</v>
          </cell>
          <cell r="L8261">
            <v>8.4349999999999998E-3</v>
          </cell>
          <cell r="M8261">
            <v>-19</v>
          </cell>
          <cell r="N8261">
            <v>16</v>
          </cell>
          <cell r="O8261">
            <v>1</v>
          </cell>
          <cell r="P8261">
            <v>11.087</v>
          </cell>
          <cell r="Q8261">
            <v>0</v>
          </cell>
          <cell r="R8261">
            <v>11.087</v>
          </cell>
        </row>
        <row r="8262">
          <cell r="A8262" t="str">
            <v xml:space="preserve">ТЭЦ-КРЭС-Ц.Г </v>
          </cell>
          <cell r="B8262" t="str">
            <v xml:space="preserve">Красноармейская 48 ДОМ ОФИЦЕРОВ </v>
          </cell>
          <cell r="C8262" t="str">
            <v xml:space="preserve">Бюджет </v>
          </cell>
          <cell r="D8262">
            <v>4120.09</v>
          </cell>
          <cell r="E8262">
            <v>0</v>
          </cell>
          <cell r="F8262">
            <v>18540.39</v>
          </cell>
          <cell r="G8262">
            <v>0.32</v>
          </cell>
          <cell r="H8262">
            <v>1.19</v>
          </cell>
          <cell r="I8262">
            <v>4.5999999999999996</v>
          </cell>
          <cell r="J8262" t="str">
            <v xml:space="preserve"> </v>
          </cell>
          <cell r="K8262">
            <v>167</v>
          </cell>
          <cell r="L8262">
            <v>0.27521000000000001</v>
          </cell>
          <cell r="M8262">
            <v>-19</v>
          </cell>
          <cell r="N8262">
            <v>18</v>
          </cell>
          <cell r="O8262">
            <v>1</v>
          </cell>
          <cell r="P8262">
            <v>401.80200000000002</v>
          </cell>
          <cell r="Q8262">
            <v>0</v>
          </cell>
          <cell r="R8262">
            <v>401.80200000000002</v>
          </cell>
        </row>
        <row r="8263">
          <cell r="A8263" t="str">
            <v xml:space="preserve">ТЭЦ-КРЭС-Ц.Г </v>
          </cell>
          <cell r="B8263" t="str">
            <v xml:space="preserve">Красноармейская 48 офис </v>
          </cell>
          <cell r="C8263" t="str">
            <v xml:space="preserve">Бюджет </v>
          </cell>
          <cell r="D8263">
            <v>233.96</v>
          </cell>
          <cell r="E8263">
            <v>0</v>
          </cell>
          <cell r="F8263">
            <v>688.35</v>
          </cell>
          <cell r="G8263">
            <v>0.43</v>
          </cell>
          <cell r="H8263">
            <v>1.19</v>
          </cell>
          <cell r="I8263">
            <v>4.5999999999999996</v>
          </cell>
          <cell r="J8263" t="str">
            <v xml:space="preserve"> </v>
          </cell>
          <cell r="K8263">
            <v>167</v>
          </cell>
          <cell r="L8263">
            <v>1.3730000000000001E-2</v>
          </cell>
          <cell r="M8263">
            <v>-19</v>
          </cell>
          <cell r="N8263">
            <v>18</v>
          </cell>
          <cell r="O8263">
            <v>1</v>
          </cell>
          <cell r="P8263">
            <v>20.047000000000001</v>
          </cell>
          <cell r="Q8263">
            <v>0</v>
          </cell>
          <cell r="R8263">
            <v>20.047000000000001</v>
          </cell>
        </row>
        <row r="8264">
          <cell r="A8264" t="str">
            <v xml:space="preserve">ТЭЦ-КРЭС-Ц.Г </v>
          </cell>
          <cell r="B8264" t="str">
            <v xml:space="preserve">Леваневского 4 Баня </v>
          </cell>
          <cell r="C8264" t="str">
            <v xml:space="preserve">Бюджет </v>
          </cell>
          <cell r="D8264">
            <v>406.94</v>
          </cell>
          <cell r="E8264">
            <v>0</v>
          </cell>
          <cell r="F8264">
            <v>1831.23</v>
          </cell>
          <cell r="G8264">
            <v>0.28000000000000003</v>
          </cell>
          <cell r="H8264">
            <v>1.19</v>
          </cell>
          <cell r="I8264">
            <v>4.5999999999999996</v>
          </cell>
          <cell r="J8264" t="str">
            <v xml:space="preserve"> </v>
          </cell>
          <cell r="K8264">
            <v>167</v>
          </cell>
          <cell r="L8264">
            <v>2.2498999999999998E-2</v>
          </cell>
          <cell r="M8264">
            <v>-19</v>
          </cell>
          <cell r="N8264">
            <v>16</v>
          </cell>
          <cell r="O8264">
            <v>1</v>
          </cell>
          <cell r="P8264">
            <v>29.571999999999999</v>
          </cell>
          <cell r="Q8264">
            <v>0</v>
          </cell>
          <cell r="R8264">
            <v>29.571999999999999</v>
          </cell>
        </row>
        <row r="8265">
          <cell r="A8265" t="str">
            <v xml:space="preserve">ТЭЦ-КРЭС-Ц.Г </v>
          </cell>
          <cell r="B8265" t="str">
            <v xml:space="preserve">Леваневского 4 КПП </v>
          </cell>
          <cell r="C8265" t="str">
            <v xml:space="preserve">Бюджет </v>
          </cell>
          <cell r="D8265">
            <v>53.15</v>
          </cell>
          <cell r="E8265">
            <v>0</v>
          </cell>
          <cell r="F8265">
            <v>239.19</v>
          </cell>
          <cell r="G8265">
            <v>0.43</v>
          </cell>
          <cell r="H8265">
            <v>1.19</v>
          </cell>
          <cell r="I8265">
            <v>4.5999999999999996</v>
          </cell>
          <cell r="J8265" t="str">
            <v xml:space="preserve"> </v>
          </cell>
          <cell r="K8265">
            <v>167</v>
          </cell>
          <cell r="L8265">
            <v>4.7710000000000001E-3</v>
          </cell>
          <cell r="M8265">
            <v>-19</v>
          </cell>
          <cell r="N8265">
            <v>18</v>
          </cell>
          <cell r="O8265">
            <v>1</v>
          </cell>
          <cell r="P8265">
            <v>6.9649999999999999</v>
          </cell>
          <cell r="Q8265">
            <v>0</v>
          </cell>
          <cell r="R8265">
            <v>6.9649999999999999</v>
          </cell>
        </row>
        <row r="8266">
          <cell r="A8266" t="str">
            <v xml:space="preserve">ТЭЦ-КРЭС-Ц.Г </v>
          </cell>
          <cell r="B8266" t="str">
            <v xml:space="preserve">Леваневского 4 ПТО </v>
          </cell>
          <cell r="C8266" t="str">
            <v xml:space="preserve">Бюджет </v>
          </cell>
          <cell r="D8266">
            <v>639.52</v>
          </cell>
          <cell r="E8266">
            <v>0</v>
          </cell>
          <cell r="F8266">
            <v>2877.86</v>
          </cell>
          <cell r="G8266">
            <v>0.43</v>
          </cell>
          <cell r="H8266">
            <v>1.19</v>
          </cell>
          <cell r="I8266">
            <v>4.5999999999999996</v>
          </cell>
          <cell r="J8266" t="str">
            <v xml:space="preserve"> </v>
          </cell>
          <cell r="K8266">
            <v>167</v>
          </cell>
          <cell r="L8266">
            <v>5.4300000000000001E-2</v>
          </cell>
          <cell r="M8266">
            <v>-19</v>
          </cell>
          <cell r="N8266">
            <v>16</v>
          </cell>
          <cell r="O8266">
            <v>1</v>
          </cell>
          <cell r="P8266">
            <v>71.372</v>
          </cell>
          <cell r="Q8266">
            <v>0</v>
          </cell>
          <cell r="R8266">
            <v>71.372</v>
          </cell>
        </row>
        <row r="8267">
          <cell r="A8267" t="str">
            <v xml:space="preserve">ТЭЦ-КРЭС-Ц.Г </v>
          </cell>
          <cell r="B8267" t="str">
            <v xml:space="preserve">Леваневского 4 боксы ГСТО </v>
          </cell>
          <cell r="C8267" t="str">
            <v xml:space="preserve">Бюджет </v>
          </cell>
          <cell r="D8267">
            <v>72.349999999999994</v>
          </cell>
          <cell r="E8267">
            <v>0</v>
          </cell>
          <cell r="F8267">
            <v>325.58</v>
          </cell>
          <cell r="G8267">
            <v>0.43</v>
          </cell>
          <cell r="H8267">
            <v>1.19</v>
          </cell>
          <cell r="I8267">
            <v>4.5999999999999996</v>
          </cell>
          <cell r="J8267" t="str">
            <v xml:space="preserve"> </v>
          </cell>
          <cell r="K8267">
            <v>167</v>
          </cell>
          <cell r="L8267">
            <v>5.0900000000000008E-3</v>
          </cell>
          <cell r="M8267">
            <v>-19</v>
          </cell>
          <cell r="N8267">
            <v>16</v>
          </cell>
          <cell r="O8267">
            <v>1</v>
          </cell>
          <cell r="P8267">
            <v>6.69</v>
          </cell>
          <cell r="Q8267">
            <v>0</v>
          </cell>
          <cell r="R8267">
            <v>6.69</v>
          </cell>
        </row>
        <row r="8268">
          <cell r="A8268" t="str">
            <v xml:space="preserve">ТЭЦ-КРЭС-Ц.Г </v>
          </cell>
          <cell r="B8268" t="str">
            <v xml:space="preserve">Леваневского 4 склад </v>
          </cell>
          <cell r="C8268" t="str">
            <v xml:space="preserve">Бюджет </v>
          </cell>
          <cell r="D8268">
            <v>358</v>
          </cell>
          <cell r="E8268">
            <v>0</v>
          </cell>
          <cell r="F8268">
            <v>1611.01</v>
          </cell>
          <cell r="G8268">
            <v>0.43</v>
          </cell>
          <cell r="H8268">
            <v>1.19</v>
          </cell>
          <cell r="I8268">
            <v>4.5999999999999996</v>
          </cell>
          <cell r="J8268" t="str">
            <v xml:space="preserve"> </v>
          </cell>
          <cell r="K8268">
            <v>167</v>
          </cell>
          <cell r="L8268">
            <v>2.5186E-2</v>
          </cell>
          <cell r="M8268">
            <v>-19</v>
          </cell>
          <cell r="N8268">
            <v>16</v>
          </cell>
          <cell r="O8268">
            <v>1</v>
          </cell>
          <cell r="P8268">
            <v>33.103999999999999</v>
          </cell>
          <cell r="Q8268">
            <v>0</v>
          </cell>
          <cell r="R8268">
            <v>33.103999999999999</v>
          </cell>
        </row>
        <row r="8269">
          <cell r="A8269" t="str">
            <v xml:space="preserve">ТЭЦ-КРЭС-Ц.Г </v>
          </cell>
          <cell r="B8269" t="str">
            <v xml:space="preserve">Леваневского 4 штаб </v>
          </cell>
          <cell r="C8269" t="str">
            <v xml:space="preserve">Бюджет </v>
          </cell>
          <cell r="D8269">
            <v>90.96</v>
          </cell>
          <cell r="E8269">
            <v>0</v>
          </cell>
          <cell r="F8269">
            <v>409.3</v>
          </cell>
          <cell r="G8269">
            <v>0.43</v>
          </cell>
          <cell r="H8269">
            <v>1.19</v>
          </cell>
          <cell r="I8269">
            <v>4.5999999999999996</v>
          </cell>
          <cell r="J8269" t="str">
            <v xml:space="preserve"> </v>
          </cell>
          <cell r="K8269">
            <v>167</v>
          </cell>
          <cell r="L8269">
            <v>8.1639999999999994E-3</v>
          </cell>
          <cell r="M8269">
            <v>-19</v>
          </cell>
          <cell r="N8269">
            <v>18</v>
          </cell>
          <cell r="O8269">
            <v>1</v>
          </cell>
          <cell r="P8269">
            <v>11.919</v>
          </cell>
          <cell r="Q8269">
            <v>0</v>
          </cell>
          <cell r="R8269">
            <v>11.919</v>
          </cell>
        </row>
        <row r="8270">
          <cell r="A8270" t="str">
            <v xml:space="preserve">ТЭЦ-КРЭС-Ц.Г </v>
          </cell>
          <cell r="B8270" t="str">
            <v xml:space="preserve">Левоневского 4 кинобаза </v>
          </cell>
          <cell r="C8270" t="str">
            <v xml:space="preserve">Бюджет </v>
          </cell>
          <cell r="D8270">
            <v>336.44</v>
          </cell>
          <cell r="E8270">
            <v>0</v>
          </cell>
          <cell r="F8270">
            <v>1513.96</v>
          </cell>
          <cell r="G8270">
            <v>0.43</v>
          </cell>
          <cell r="H8270">
            <v>1.19</v>
          </cell>
          <cell r="I8270">
            <v>4.5999999999999996</v>
          </cell>
          <cell r="J8270" t="str">
            <v xml:space="preserve"> </v>
          </cell>
          <cell r="K8270">
            <v>167</v>
          </cell>
          <cell r="L8270">
            <v>3.0197999999999999E-2</v>
          </cell>
          <cell r="M8270">
            <v>-19</v>
          </cell>
          <cell r="N8270">
            <v>18</v>
          </cell>
          <cell r="O8270">
            <v>1</v>
          </cell>
          <cell r="P8270">
            <v>44.088000000000001</v>
          </cell>
          <cell r="Q8270">
            <v>0</v>
          </cell>
          <cell r="R8270">
            <v>44.088000000000001</v>
          </cell>
        </row>
        <row r="8271">
          <cell r="A8271" t="str">
            <v xml:space="preserve">ТЭЦ-КРЭС-Ц.Г </v>
          </cell>
          <cell r="B8271" t="str">
            <v xml:space="preserve">Мира 51 д/с 32 </v>
          </cell>
          <cell r="C8271" t="str">
            <v xml:space="preserve">Бюджет </v>
          </cell>
          <cell r="D8271">
            <v>170.49</v>
          </cell>
          <cell r="E8271">
            <v>0</v>
          </cell>
          <cell r="F8271">
            <v>767.2</v>
          </cell>
          <cell r="G8271">
            <v>0.43</v>
          </cell>
          <cell r="H8271">
            <v>1.19</v>
          </cell>
          <cell r="I8271">
            <v>4.5999999999999996</v>
          </cell>
          <cell r="J8271" t="str">
            <v xml:space="preserve"> </v>
          </cell>
          <cell r="K8271">
            <v>167</v>
          </cell>
          <cell r="L8271">
            <v>1.6130000000000002E-2</v>
          </cell>
          <cell r="M8271">
            <v>-19</v>
          </cell>
          <cell r="N8271">
            <v>20</v>
          </cell>
          <cell r="O8271">
            <v>1</v>
          </cell>
          <cell r="P8271">
            <v>25.658000000000001</v>
          </cell>
          <cell r="Q8271">
            <v>0</v>
          </cell>
          <cell r="R8271">
            <v>25.658000000000001</v>
          </cell>
        </row>
        <row r="8272">
          <cell r="A8272" t="str">
            <v xml:space="preserve">ТЭЦ-КРЭС-Ц.Г </v>
          </cell>
          <cell r="B8272" t="str">
            <v xml:space="preserve">Орджоникидзе 56 д/32 </v>
          </cell>
          <cell r="C8272" t="str">
            <v xml:space="preserve">Бюджет </v>
          </cell>
          <cell r="D8272">
            <v>165.73</v>
          </cell>
          <cell r="E8272">
            <v>0</v>
          </cell>
          <cell r="F8272">
            <v>745.79</v>
          </cell>
          <cell r="G8272">
            <v>0.43</v>
          </cell>
          <cell r="H8272">
            <v>1.19</v>
          </cell>
          <cell r="I8272">
            <v>4.5999999999999996</v>
          </cell>
          <cell r="J8272" t="str">
            <v xml:space="preserve"> </v>
          </cell>
          <cell r="K8272">
            <v>167</v>
          </cell>
          <cell r="L8272">
            <v>1.5680000000000003E-2</v>
          </cell>
          <cell r="M8272">
            <v>-19</v>
          </cell>
          <cell r="N8272">
            <v>20</v>
          </cell>
          <cell r="O8272">
            <v>1</v>
          </cell>
          <cell r="P8272">
            <v>24.94</v>
          </cell>
          <cell r="Q8272">
            <v>0</v>
          </cell>
          <cell r="R8272">
            <v>24.94</v>
          </cell>
        </row>
        <row r="8273">
          <cell r="A8273" t="str">
            <v xml:space="preserve">ТЭЦ-КРЭС-Ц.Г </v>
          </cell>
          <cell r="B8273" t="str">
            <v xml:space="preserve">Поставая 6 прачечная </v>
          </cell>
          <cell r="C8273" t="str">
            <v xml:space="preserve">Бюджет </v>
          </cell>
          <cell r="D8273">
            <v>239.1</v>
          </cell>
          <cell r="E8273">
            <v>0</v>
          </cell>
          <cell r="F8273">
            <v>1075.95</v>
          </cell>
          <cell r="G8273">
            <v>0.38</v>
          </cell>
          <cell r="H8273">
            <v>1.19</v>
          </cell>
          <cell r="I8273">
            <v>4.5999999999999996</v>
          </cell>
          <cell r="J8273" t="str">
            <v xml:space="preserve"> </v>
          </cell>
          <cell r="K8273">
            <v>167</v>
          </cell>
          <cell r="L8273">
            <v>1.7427999999999999E-2</v>
          </cell>
          <cell r="M8273">
            <v>-19</v>
          </cell>
          <cell r="N8273">
            <v>15</v>
          </cell>
          <cell r="O8273">
            <v>1</v>
          </cell>
          <cell r="P8273">
            <v>21.526</v>
          </cell>
          <cell r="Q8273">
            <v>0</v>
          </cell>
          <cell r="R8273">
            <v>21.526</v>
          </cell>
        </row>
        <row r="8274">
          <cell r="A8274" t="str">
            <v xml:space="preserve">ТЭЦ-КРЭС-Ц.Г </v>
          </cell>
          <cell r="B8274" t="str">
            <v xml:space="preserve">Постовая 6 ГЛ.КОРП.ГОСП. </v>
          </cell>
          <cell r="C8274" t="str">
            <v xml:space="preserve">Бюджет </v>
          </cell>
          <cell r="D8274">
            <v>9999.9500000000007</v>
          </cell>
          <cell r="E8274">
            <v>0</v>
          </cell>
          <cell r="F8274">
            <v>44999.79</v>
          </cell>
          <cell r="G8274">
            <v>0.30000000000000004</v>
          </cell>
          <cell r="H8274">
            <v>1.19</v>
          </cell>
          <cell r="I8274">
            <v>4.5999999999999996</v>
          </cell>
          <cell r="J8274" t="str">
            <v xml:space="preserve"> </v>
          </cell>
          <cell r="K8274">
            <v>167</v>
          </cell>
          <cell r="L8274">
            <v>0.66007000000000005</v>
          </cell>
          <cell r="M8274">
            <v>-19</v>
          </cell>
          <cell r="N8274">
            <v>20</v>
          </cell>
          <cell r="O8274">
            <v>1</v>
          </cell>
          <cell r="P8274">
            <v>1049.9369999999999</v>
          </cell>
          <cell r="Q8274">
            <v>0</v>
          </cell>
          <cell r="R8274">
            <v>1049.9369999999999</v>
          </cell>
        </row>
        <row r="8275">
          <cell r="A8275" t="str">
            <v xml:space="preserve">ТЭЦ-КРЭС-Ц.Г </v>
          </cell>
          <cell r="B8275" t="str">
            <v xml:space="preserve">Постовая 6 инфек.от и штаб </v>
          </cell>
          <cell r="C8275" t="str">
            <v xml:space="preserve">Бюджет </v>
          </cell>
          <cell r="D8275">
            <v>1059.79</v>
          </cell>
          <cell r="E8275">
            <v>0</v>
          </cell>
          <cell r="F8275">
            <v>4769.0600000000004</v>
          </cell>
          <cell r="G8275">
            <v>0.4</v>
          </cell>
          <cell r="H8275">
            <v>1.19</v>
          </cell>
          <cell r="I8275">
            <v>4.5999999999999996</v>
          </cell>
          <cell r="J8275" t="str">
            <v xml:space="preserve"> </v>
          </cell>
          <cell r="K8275">
            <v>167</v>
          </cell>
          <cell r="L8275">
            <v>9.3271999999999994E-2</v>
          </cell>
          <cell r="M8275">
            <v>-19</v>
          </cell>
          <cell r="N8275">
            <v>20</v>
          </cell>
          <cell r="O8275">
            <v>1</v>
          </cell>
          <cell r="P8275">
            <v>148.363</v>
          </cell>
          <cell r="Q8275">
            <v>0</v>
          </cell>
          <cell r="R8275">
            <v>148.363</v>
          </cell>
        </row>
        <row r="8276">
          <cell r="A8276" t="str">
            <v xml:space="preserve">ТЭЦ-КРЭС-Ц.Г </v>
          </cell>
          <cell r="B8276" t="str">
            <v xml:space="preserve">Постовая 6 кухня столовая </v>
          </cell>
          <cell r="C8276" t="str">
            <v xml:space="preserve">Бюджет </v>
          </cell>
          <cell r="D8276">
            <v>1714.44</v>
          </cell>
          <cell r="E8276">
            <v>0</v>
          </cell>
          <cell r="F8276">
            <v>7715</v>
          </cell>
          <cell r="G8276">
            <v>0.32</v>
          </cell>
          <cell r="H8276">
            <v>1.19</v>
          </cell>
          <cell r="I8276">
            <v>4.5999999999999996</v>
          </cell>
          <cell r="J8276" t="str">
            <v xml:space="preserve"> </v>
          </cell>
          <cell r="K8276">
            <v>167</v>
          </cell>
          <cell r="L8276">
            <v>0.106961</v>
          </cell>
          <cell r="M8276">
            <v>-19</v>
          </cell>
          <cell r="N8276">
            <v>16</v>
          </cell>
          <cell r="O8276">
            <v>1</v>
          </cell>
          <cell r="P8276">
            <v>140.58600000000001</v>
          </cell>
          <cell r="Q8276">
            <v>0</v>
          </cell>
          <cell r="R8276">
            <v>140.58600000000001</v>
          </cell>
        </row>
        <row r="8277">
          <cell r="A8277" t="str">
            <v xml:space="preserve">ТЭЦ-КРЭС-Ц.Г </v>
          </cell>
          <cell r="B8277" t="str">
            <v xml:space="preserve">Рашпилевская 41 пенс.отд Крайвоенком </v>
          </cell>
          <cell r="C8277" t="str">
            <v xml:space="preserve">Бюджет </v>
          </cell>
          <cell r="D8277">
            <v>89.58</v>
          </cell>
          <cell r="E8277">
            <v>0</v>
          </cell>
          <cell r="F8277">
            <v>403.13</v>
          </cell>
          <cell r="G8277">
            <v>0.43</v>
          </cell>
          <cell r="H8277">
            <v>1.19</v>
          </cell>
          <cell r="I8277">
            <v>4.5999999999999996</v>
          </cell>
          <cell r="J8277" t="str">
            <v xml:space="preserve"> </v>
          </cell>
          <cell r="K8277">
            <v>167</v>
          </cell>
          <cell r="L8277">
            <v>8.0409999999999995E-3</v>
          </cell>
          <cell r="M8277">
            <v>-19</v>
          </cell>
          <cell r="N8277">
            <v>18</v>
          </cell>
          <cell r="O8277">
            <v>1</v>
          </cell>
          <cell r="P8277">
            <v>11.739000000000001</v>
          </cell>
          <cell r="Q8277">
            <v>0</v>
          </cell>
          <cell r="R8277">
            <v>11.739000000000001</v>
          </cell>
        </row>
        <row r="8278">
          <cell r="A8278" t="str">
            <v xml:space="preserve">ТЭЦ-КРЭС-Ц.Г </v>
          </cell>
          <cell r="B8278" t="str">
            <v xml:space="preserve">Рашпилевская 51 Зап.вон. </v>
          </cell>
          <cell r="C8278" t="str">
            <v xml:space="preserve">Бюджет </v>
          </cell>
          <cell r="D8278">
            <v>1924.32</v>
          </cell>
          <cell r="E8278">
            <v>0</v>
          </cell>
          <cell r="F8278">
            <v>8659.4500000000007</v>
          </cell>
          <cell r="G8278">
            <v>0.4</v>
          </cell>
          <cell r="H8278">
            <v>1.19</v>
          </cell>
          <cell r="I8278">
            <v>4.5999999999999996</v>
          </cell>
          <cell r="J8278" t="str">
            <v xml:space="preserve"> </v>
          </cell>
          <cell r="K8278">
            <v>167</v>
          </cell>
          <cell r="L8278">
            <v>0.16067399999999998</v>
          </cell>
          <cell r="M8278">
            <v>-19</v>
          </cell>
          <cell r="N8278">
            <v>18</v>
          </cell>
          <cell r="O8278">
            <v>1</v>
          </cell>
          <cell r="P8278">
            <v>234.58099999999999</v>
          </cell>
          <cell r="Q8278">
            <v>0</v>
          </cell>
          <cell r="R8278">
            <v>234.58099999999999</v>
          </cell>
        </row>
        <row r="8279">
          <cell r="A8279" t="str">
            <v xml:space="preserve">ТЭЦ-КРЭС-Ц.Г </v>
          </cell>
          <cell r="B8279" t="str">
            <v xml:space="preserve">Октябрьская 4 пол-ка </v>
          </cell>
          <cell r="C8279" t="str">
            <v xml:space="preserve">ИТП Бюджет </v>
          </cell>
          <cell r="D8279">
            <v>1866.75</v>
          </cell>
          <cell r="E8279">
            <v>0</v>
          </cell>
          <cell r="F8279">
            <v>8400.36</v>
          </cell>
          <cell r="G8279">
            <v>0.36</v>
          </cell>
          <cell r="H8279">
            <v>1.19</v>
          </cell>
          <cell r="I8279">
            <v>4.5999999999999996</v>
          </cell>
          <cell r="J8279" t="str">
            <v xml:space="preserve"> </v>
          </cell>
          <cell r="K8279">
            <v>167</v>
          </cell>
          <cell r="L8279">
            <v>0.14028000000000002</v>
          </cell>
          <cell r="M8279">
            <v>-19</v>
          </cell>
          <cell r="N8279">
            <v>18</v>
          </cell>
          <cell r="O8279">
            <v>1</v>
          </cell>
          <cell r="P8279">
            <v>204.80600000000001</v>
          </cell>
          <cell r="Q8279">
            <v>0</v>
          </cell>
          <cell r="R8279">
            <v>204.80600000000001</v>
          </cell>
        </row>
        <row r="8280">
          <cell r="A8280" t="str">
            <v xml:space="preserve">ТЭЦ-КРЭС-Ц.Г </v>
          </cell>
          <cell r="B8280" t="str">
            <v xml:space="preserve">Красная 145 кв.20 неж.пом. </v>
          </cell>
          <cell r="C8280" t="str">
            <v xml:space="preserve">Прочие </v>
          </cell>
          <cell r="D8280">
            <v>88</v>
          </cell>
          <cell r="E8280">
            <v>337</v>
          </cell>
          <cell r="F8280">
            <v>337</v>
          </cell>
          <cell r="G8280">
            <v>0</v>
          </cell>
          <cell r="H8280">
            <v>0</v>
          </cell>
          <cell r="I8280">
            <v>4.5999999999999996</v>
          </cell>
          <cell r="J8280" t="str">
            <v xml:space="preserve"> </v>
          </cell>
          <cell r="K8280">
            <v>167</v>
          </cell>
          <cell r="L8280">
            <v>3.2589999999999997E-3</v>
          </cell>
          <cell r="M8280">
            <v>-19</v>
          </cell>
          <cell r="N8280">
            <v>18</v>
          </cell>
          <cell r="O8280">
            <v>1</v>
          </cell>
          <cell r="P8280">
            <v>4.758</v>
          </cell>
          <cell r="Q8280">
            <v>0</v>
          </cell>
          <cell r="R8280">
            <v>4.758</v>
          </cell>
        </row>
        <row r="8281">
          <cell r="A8281" t="str">
            <v xml:space="preserve">ТЭЦ-КРЭС-Ц.Г </v>
          </cell>
          <cell r="B8281" t="str">
            <v xml:space="preserve">Фрунзе 61 ж/д </v>
          </cell>
          <cell r="C8281" t="str">
            <v xml:space="preserve">Население </v>
          </cell>
          <cell r="D8281">
            <v>1370.7</v>
          </cell>
          <cell r="E8281">
            <v>0</v>
          </cell>
          <cell r="F8281">
            <v>6488.2</v>
          </cell>
          <cell r="G8281">
            <v>0.37</v>
          </cell>
          <cell r="H8281">
            <v>1.194</v>
          </cell>
          <cell r="I8281">
            <v>4.5999999999999996</v>
          </cell>
          <cell r="J8281" t="str">
            <v xml:space="preserve">3 </v>
          </cell>
          <cell r="K8281">
            <v>167</v>
          </cell>
          <cell r="L8281">
            <v>0.10582499999999999</v>
          </cell>
          <cell r="M8281">
            <v>-19</v>
          </cell>
          <cell r="N8281">
            <v>18</v>
          </cell>
          <cell r="O8281">
            <v>1</v>
          </cell>
          <cell r="P8281">
            <v>154.50299999999999</v>
          </cell>
          <cell r="Q8281">
            <v>181.85300000000001</v>
          </cell>
          <cell r="R8281">
            <v>181.85300000000001</v>
          </cell>
        </row>
        <row r="8282">
          <cell r="A8282" t="str">
            <v xml:space="preserve">ТЭЦ-КРЭС-Ц.Г </v>
          </cell>
          <cell r="B8282" t="str">
            <v xml:space="preserve">Гимназическая 30 гараж вентиляция </v>
          </cell>
          <cell r="C8282" t="str">
            <v xml:space="preserve">Прочие </v>
          </cell>
          <cell r="D8282">
            <v>0</v>
          </cell>
          <cell r="E8282">
            <v>205</v>
          </cell>
          <cell r="F8282">
            <v>0</v>
          </cell>
          <cell r="G8282">
            <v>0</v>
          </cell>
          <cell r="H8282">
            <v>0</v>
          </cell>
          <cell r="I8282">
            <v>4.5999999999999996</v>
          </cell>
          <cell r="J8282" t="str">
            <v xml:space="preserve">14 </v>
          </cell>
          <cell r="K8282">
            <v>167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>
            <v>0</v>
          </cell>
        </row>
        <row r="8283">
          <cell r="A8283" t="str">
            <v xml:space="preserve">ТЭЦ-КРЭС-Ц.Г </v>
          </cell>
          <cell r="B8283" t="str">
            <v xml:space="preserve">Гимназическая 30 гараж цо </v>
          </cell>
          <cell r="C8283" t="str">
            <v xml:space="preserve">Прочие </v>
          </cell>
          <cell r="D8283">
            <v>2144.6</v>
          </cell>
          <cell r="E8283">
            <v>0</v>
          </cell>
          <cell r="F8283">
            <v>8229.2999999999993</v>
          </cell>
          <cell r="G8283">
            <v>0</v>
          </cell>
          <cell r="H8283">
            <v>0</v>
          </cell>
          <cell r="I8283">
            <v>4.5999999999999996</v>
          </cell>
          <cell r="J8283" t="str">
            <v xml:space="preserve">14 </v>
          </cell>
          <cell r="K8283">
            <v>167</v>
          </cell>
          <cell r="L8283">
            <v>0.13500000000000001</v>
          </cell>
          <cell r="M8283">
            <v>-19</v>
          </cell>
          <cell r="N8283">
            <v>15</v>
          </cell>
          <cell r="O8283">
            <v>1</v>
          </cell>
          <cell r="P8283">
            <v>166.745</v>
          </cell>
          <cell r="Q8283">
            <v>0</v>
          </cell>
          <cell r="R8283">
            <v>166.745</v>
          </cell>
        </row>
        <row r="8284">
          <cell r="A8284" t="str">
            <v xml:space="preserve">ТЭЦ-КРЭС-Ц.Г </v>
          </cell>
          <cell r="B8284" t="str">
            <v xml:space="preserve">Гимназическая 30 маг вентиляция </v>
          </cell>
          <cell r="C8284" t="str">
            <v xml:space="preserve">Прочие 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4.5999999999999996</v>
          </cell>
          <cell r="J8284" t="str">
            <v xml:space="preserve">14 </v>
          </cell>
          <cell r="K8284">
            <v>167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>
            <v>0</v>
          </cell>
        </row>
        <row r="8285">
          <cell r="A8285" t="str">
            <v xml:space="preserve">ТЭЦ-КРЭС-Ц.Г </v>
          </cell>
          <cell r="B8285" t="str">
            <v xml:space="preserve">Гимназическая 30 маг цо </v>
          </cell>
          <cell r="C8285" t="str">
            <v xml:space="preserve">Прочие </v>
          </cell>
          <cell r="D8285">
            <v>1956.1</v>
          </cell>
          <cell r="E8285">
            <v>0</v>
          </cell>
          <cell r="F8285">
            <v>8802.4500000000007</v>
          </cell>
          <cell r="G8285">
            <v>0</v>
          </cell>
          <cell r="H8285">
            <v>0</v>
          </cell>
          <cell r="I8285">
            <v>4.5999999999999996</v>
          </cell>
          <cell r="J8285" t="str">
            <v xml:space="preserve">14 </v>
          </cell>
          <cell r="K8285">
            <v>167</v>
          </cell>
          <cell r="L8285">
            <v>0.14699999999999999</v>
          </cell>
          <cell r="M8285">
            <v>-19</v>
          </cell>
          <cell r="N8285">
            <v>15</v>
          </cell>
          <cell r="O8285">
            <v>1</v>
          </cell>
          <cell r="P8285">
            <v>181.56700000000001</v>
          </cell>
          <cell r="Q8285">
            <v>0</v>
          </cell>
          <cell r="R8285">
            <v>181.56700000000001</v>
          </cell>
        </row>
        <row r="8286">
          <cell r="A8286" t="str">
            <v xml:space="preserve">ТЭЦ-КРЭС-Ц.Г </v>
          </cell>
          <cell r="B8286" t="str">
            <v xml:space="preserve">Гимназическая 30 ж\д </v>
          </cell>
          <cell r="C8286" t="str">
            <v xml:space="preserve">ИТП Население </v>
          </cell>
          <cell r="D8286">
            <v>8057.1</v>
          </cell>
          <cell r="E8286">
            <v>57503</v>
          </cell>
          <cell r="F8286">
            <v>49978.6</v>
          </cell>
          <cell r="G8286">
            <v>0</v>
          </cell>
          <cell r="H8286">
            <v>0</v>
          </cell>
          <cell r="I8286">
            <v>4.5999999999999996</v>
          </cell>
          <cell r="J8286" t="str">
            <v xml:space="preserve">14 </v>
          </cell>
          <cell r="K8286">
            <v>167</v>
          </cell>
          <cell r="L8286">
            <v>0.59598000000000007</v>
          </cell>
          <cell r="M8286">
            <v>-19</v>
          </cell>
          <cell r="N8286">
            <v>18</v>
          </cell>
          <cell r="O8286">
            <v>1</v>
          </cell>
          <cell r="P8286">
            <v>870.11900000000003</v>
          </cell>
          <cell r="Q8286">
            <v>979.86400000000003</v>
          </cell>
          <cell r="R8286">
            <v>979.86400000000003</v>
          </cell>
        </row>
        <row r="8287">
          <cell r="A8287" t="str">
            <v xml:space="preserve">ТЭЦ-КРЭС-Ц.Г </v>
          </cell>
          <cell r="B8287" t="str">
            <v xml:space="preserve">Карасунская Набережная 32 ж/д </v>
          </cell>
          <cell r="C8287" t="str">
            <v xml:space="preserve">ИТП Население </v>
          </cell>
          <cell r="D8287">
            <v>5991.6</v>
          </cell>
          <cell r="E8287">
            <v>34358</v>
          </cell>
          <cell r="F8287">
            <v>34358</v>
          </cell>
          <cell r="G8287">
            <v>0</v>
          </cell>
          <cell r="H8287">
            <v>0</v>
          </cell>
          <cell r="I8287">
            <v>4.5999999999999996</v>
          </cell>
          <cell r="J8287" t="str">
            <v xml:space="preserve">7 </v>
          </cell>
          <cell r="K8287">
            <v>167</v>
          </cell>
          <cell r="L8287">
            <v>0.26984000000000002</v>
          </cell>
          <cell r="M8287">
            <v>-19</v>
          </cell>
          <cell r="N8287">
            <v>18</v>
          </cell>
          <cell r="O8287">
            <v>1</v>
          </cell>
          <cell r="P8287">
            <v>393.96</v>
          </cell>
          <cell r="Q8287">
            <v>596.18499999999995</v>
          </cell>
          <cell r="R8287">
            <v>596.18499999999995</v>
          </cell>
        </row>
        <row r="8288">
          <cell r="A8288" t="str">
            <v xml:space="preserve">ТЭЦ-КРЭС-Ц.Г </v>
          </cell>
          <cell r="B8288" t="str">
            <v xml:space="preserve">Кубанская Набережная 31/1 ИТП 1 встр-пр </v>
          </cell>
          <cell r="C8288" t="str">
            <v xml:space="preserve">Прочие </v>
          </cell>
          <cell r="D8288">
            <v>2030.3</v>
          </cell>
          <cell r="E8288">
            <v>0</v>
          </cell>
          <cell r="F8288">
            <v>7800.89</v>
          </cell>
          <cell r="G8288">
            <v>0</v>
          </cell>
          <cell r="H8288">
            <v>0</v>
          </cell>
          <cell r="I8288">
            <v>4.5999999999999996</v>
          </cell>
          <cell r="J8288" t="str">
            <v xml:space="preserve">17 </v>
          </cell>
          <cell r="K8288">
            <v>167</v>
          </cell>
          <cell r="L8288">
            <v>0.13736799999999999</v>
          </cell>
          <cell r="M8288">
            <v>-19</v>
          </cell>
          <cell r="N8288">
            <v>18</v>
          </cell>
          <cell r="O8288">
            <v>1</v>
          </cell>
          <cell r="P8288">
            <v>200.554</v>
          </cell>
          <cell r="Q8288">
            <v>0</v>
          </cell>
          <cell r="R8288">
            <v>200.554</v>
          </cell>
        </row>
        <row r="8289">
          <cell r="A8289" t="str">
            <v xml:space="preserve">ТЭЦ-КРЭС-Ц.Г </v>
          </cell>
          <cell r="B8289" t="str">
            <v xml:space="preserve">Кубанская Набережная 31/1 ИТП 2 встр-пр </v>
          </cell>
          <cell r="C8289" t="str">
            <v xml:space="preserve">Прочие </v>
          </cell>
          <cell r="D8289">
            <v>2003.1</v>
          </cell>
          <cell r="E8289">
            <v>0</v>
          </cell>
          <cell r="F8289">
            <v>7799</v>
          </cell>
          <cell r="G8289">
            <v>0</v>
          </cell>
          <cell r="H8289">
            <v>0</v>
          </cell>
          <cell r="I8289">
            <v>4.5999999999999996</v>
          </cell>
          <cell r="J8289" t="str">
            <v xml:space="preserve">17 </v>
          </cell>
          <cell r="K8289">
            <v>167</v>
          </cell>
          <cell r="L8289">
            <v>0.13736799999999999</v>
          </cell>
          <cell r="M8289">
            <v>-19</v>
          </cell>
          <cell r="N8289">
            <v>18</v>
          </cell>
          <cell r="O8289">
            <v>1</v>
          </cell>
          <cell r="P8289">
            <v>200.554</v>
          </cell>
          <cell r="Q8289">
            <v>0</v>
          </cell>
          <cell r="R8289">
            <v>200.554</v>
          </cell>
        </row>
        <row r="8290">
          <cell r="A8290" t="str">
            <v xml:space="preserve">ТЭЦ-КРЭС-Ц.Г </v>
          </cell>
          <cell r="B8290" t="str">
            <v xml:space="preserve">Кубанская Набережная 31/1 ИТП 2 от </v>
          </cell>
          <cell r="C8290" t="str">
            <v xml:space="preserve">Население </v>
          </cell>
          <cell r="D8290">
            <v>109661.2</v>
          </cell>
          <cell r="E8290">
            <v>135715</v>
          </cell>
          <cell r="F8290">
            <v>135715</v>
          </cell>
          <cell r="G8290">
            <v>0</v>
          </cell>
          <cell r="H8290">
            <v>0</v>
          </cell>
          <cell r="I8290">
            <v>4.5999999999999996</v>
          </cell>
          <cell r="J8290" t="str">
            <v xml:space="preserve">17 </v>
          </cell>
          <cell r="K8290">
            <v>167</v>
          </cell>
          <cell r="L8290">
            <v>1.2830170000000001</v>
          </cell>
          <cell r="M8290">
            <v>-19</v>
          </cell>
          <cell r="N8290">
            <v>18</v>
          </cell>
          <cell r="O8290">
            <v>1</v>
          </cell>
          <cell r="P8290">
            <v>1873.1769999999999</v>
          </cell>
          <cell r="Q8290">
            <v>13336.45</v>
          </cell>
          <cell r="R8290">
            <v>13336.45</v>
          </cell>
        </row>
        <row r="8291">
          <cell r="A8291" t="str">
            <v xml:space="preserve">ТЭЦ-КРЭС-Ц.Г </v>
          </cell>
          <cell r="B8291" t="str">
            <v xml:space="preserve">Кубанская Набережная 31/1 ИТП 1 </v>
          </cell>
          <cell r="C8291" t="str">
            <v xml:space="preserve">ИТП Население </v>
          </cell>
          <cell r="D8291">
            <v>25170.9</v>
          </cell>
          <cell r="E8291">
            <v>137007</v>
          </cell>
          <cell r="F8291">
            <v>137007</v>
          </cell>
          <cell r="G8291">
            <v>0</v>
          </cell>
          <cell r="H8291">
            <v>0</v>
          </cell>
          <cell r="I8291">
            <v>4.5999999999999996</v>
          </cell>
          <cell r="J8291" t="str">
            <v xml:space="preserve">17 </v>
          </cell>
          <cell r="K8291">
            <v>167</v>
          </cell>
          <cell r="L8291">
            <v>1.2830170000000001</v>
          </cell>
          <cell r="M8291">
            <v>-19</v>
          </cell>
          <cell r="N8291">
            <v>18</v>
          </cell>
          <cell r="O8291">
            <v>1</v>
          </cell>
          <cell r="P8291">
            <v>1873.1769999999999</v>
          </cell>
          <cell r="Q8291">
            <v>3061.1610000000001</v>
          </cell>
          <cell r="R8291">
            <v>3061.1610000000001</v>
          </cell>
        </row>
        <row r="8292">
          <cell r="A8292" t="str">
            <v xml:space="preserve">ТЭЦ-КРЭС-Ц.Г </v>
          </cell>
          <cell r="B8292" t="str">
            <v xml:space="preserve">Октябрьская 31 адм.зд. </v>
          </cell>
          <cell r="C8292" t="str">
            <v xml:space="preserve">Прочие </v>
          </cell>
          <cell r="D8292">
            <v>1992.77</v>
          </cell>
          <cell r="E8292">
            <v>0</v>
          </cell>
          <cell r="F8292">
            <v>6974.69</v>
          </cell>
          <cell r="G8292">
            <v>0.38</v>
          </cell>
          <cell r="H8292">
            <v>1.19</v>
          </cell>
          <cell r="I8292">
            <v>4.5999999999999996</v>
          </cell>
          <cell r="J8292" t="str">
            <v xml:space="preserve"> </v>
          </cell>
          <cell r="K8292">
            <v>167</v>
          </cell>
          <cell r="L8292">
            <v>0.122943</v>
          </cell>
          <cell r="M8292">
            <v>-19</v>
          </cell>
          <cell r="N8292">
            <v>18</v>
          </cell>
          <cell r="O8292">
            <v>1</v>
          </cell>
          <cell r="P8292">
            <v>179.495</v>
          </cell>
          <cell r="Q8292">
            <v>0</v>
          </cell>
          <cell r="R8292">
            <v>179.495</v>
          </cell>
        </row>
        <row r="8293">
          <cell r="A8293" t="str">
            <v xml:space="preserve">ТЭЦ-КРЭС-Ц.Г </v>
          </cell>
          <cell r="B8293" t="str">
            <v xml:space="preserve">Мира 23 литер А(Леч.корп.) </v>
          </cell>
          <cell r="C8293" t="str">
            <v xml:space="preserve">Бюджет </v>
          </cell>
          <cell r="D8293">
            <v>707.57</v>
          </cell>
          <cell r="E8293">
            <v>2618</v>
          </cell>
          <cell r="F8293">
            <v>2618</v>
          </cell>
          <cell r="G8293">
            <v>0</v>
          </cell>
          <cell r="H8293">
            <v>0</v>
          </cell>
          <cell r="I8293">
            <v>4.5999999999999996</v>
          </cell>
          <cell r="J8293" t="str">
            <v xml:space="preserve"> </v>
          </cell>
          <cell r="K8293">
            <v>167</v>
          </cell>
          <cell r="L8293">
            <v>4.9794999999999999E-2</v>
          </cell>
          <cell r="M8293">
            <v>-19</v>
          </cell>
          <cell r="N8293">
            <v>20</v>
          </cell>
          <cell r="O8293">
            <v>1</v>
          </cell>
          <cell r="P8293">
            <v>79.206000000000003</v>
          </cell>
          <cell r="Q8293">
            <v>0</v>
          </cell>
          <cell r="R8293">
            <v>79.206000000000003</v>
          </cell>
        </row>
        <row r="8294">
          <cell r="A8294" t="str">
            <v xml:space="preserve">ТЭЦ-КРЭС-Ц.Г </v>
          </cell>
          <cell r="B8294" t="str">
            <v xml:space="preserve">Мира 23 литер В(леч.кор,днев.стац,лабор </v>
          </cell>
          <cell r="C8294" t="str">
            <v xml:space="preserve">Бюджет </v>
          </cell>
          <cell r="D8294">
            <v>122.43</v>
          </cell>
          <cell r="E8294">
            <v>453</v>
          </cell>
          <cell r="F8294">
            <v>453</v>
          </cell>
          <cell r="G8294">
            <v>0</v>
          </cell>
          <cell r="H8294">
            <v>0</v>
          </cell>
          <cell r="I8294">
            <v>4.5999999999999996</v>
          </cell>
          <cell r="J8294" t="str">
            <v xml:space="preserve"> </v>
          </cell>
          <cell r="K8294">
            <v>167</v>
          </cell>
          <cell r="L8294">
            <v>8.8039999999999993E-3</v>
          </cell>
          <cell r="M8294">
            <v>-19</v>
          </cell>
          <cell r="N8294">
            <v>20</v>
          </cell>
          <cell r="O8294">
            <v>1</v>
          </cell>
          <cell r="P8294">
            <v>14.004</v>
          </cell>
          <cell r="Q8294">
            <v>0</v>
          </cell>
          <cell r="R8294">
            <v>14.004</v>
          </cell>
        </row>
        <row r="8295">
          <cell r="A8295" t="str">
            <v xml:space="preserve">ТЭЦ-КРЭС-Ц.Г </v>
          </cell>
          <cell r="B8295" t="str">
            <v xml:space="preserve">Мира 23 литер Д(адм.зд.эконом.отдел) </v>
          </cell>
          <cell r="C8295" t="str">
            <v xml:space="preserve">Бюджет </v>
          </cell>
          <cell r="D8295">
            <v>14.32</v>
          </cell>
          <cell r="E8295">
            <v>53</v>
          </cell>
          <cell r="F8295">
            <v>53</v>
          </cell>
          <cell r="G8295">
            <v>0</v>
          </cell>
          <cell r="H8295">
            <v>0</v>
          </cell>
          <cell r="I8295">
            <v>4.5999999999999996</v>
          </cell>
          <cell r="J8295" t="str">
            <v xml:space="preserve"> </v>
          </cell>
          <cell r="K8295">
            <v>167</v>
          </cell>
          <cell r="L8295">
            <v>1.049E-3</v>
          </cell>
          <cell r="M8295">
            <v>-19</v>
          </cell>
          <cell r="N8295">
            <v>18</v>
          </cell>
          <cell r="O8295">
            <v>1</v>
          </cell>
          <cell r="P8295">
            <v>1.5310000000000001</v>
          </cell>
          <cell r="Q8295">
            <v>0</v>
          </cell>
          <cell r="R8295">
            <v>1.5310000000000001</v>
          </cell>
        </row>
        <row r="8296">
          <cell r="A8296" t="str">
            <v xml:space="preserve">ТЭЦ-КРЭС-Ц.Г </v>
          </cell>
          <cell r="B8296" t="str">
            <v xml:space="preserve">Мира 23 литер Ж(адм.зд;отд.кад;мед.сес) </v>
          </cell>
          <cell r="C8296" t="str">
            <v xml:space="preserve">Бюджет </v>
          </cell>
          <cell r="D8296">
            <v>37.57</v>
          </cell>
          <cell r="E8296">
            <v>139</v>
          </cell>
          <cell r="F8296">
            <v>139</v>
          </cell>
          <cell r="G8296">
            <v>0</v>
          </cell>
          <cell r="H8296">
            <v>0</v>
          </cell>
          <cell r="I8296">
            <v>4.5999999999999996</v>
          </cell>
          <cell r="J8296" t="str">
            <v xml:space="preserve"> </v>
          </cell>
          <cell r="K8296">
            <v>167</v>
          </cell>
          <cell r="L8296">
            <v>2.748E-3</v>
          </cell>
          <cell r="M8296">
            <v>-19</v>
          </cell>
          <cell r="N8296">
            <v>18</v>
          </cell>
          <cell r="O8296">
            <v>1</v>
          </cell>
          <cell r="P8296">
            <v>4.0129999999999999</v>
          </cell>
          <cell r="Q8296">
            <v>0</v>
          </cell>
          <cell r="R8296">
            <v>4.0129999999999999</v>
          </cell>
        </row>
        <row r="8297">
          <cell r="A8297" t="str">
            <v xml:space="preserve">ТЭЦ-КРЭС-Ц.Г </v>
          </cell>
          <cell r="B8297" t="str">
            <v xml:space="preserve">Постовая 6 кухня столовая </v>
          </cell>
          <cell r="C8297" t="str">
            <v xml:space="preserve">Бюджет </v>
          </cell>
          <cell r="D8297">
            <v>53.7</v>
          </cell>
          <cell r="E8297">
            <v>0</v>
          </cell>
          <cell r="F8297">
            <v>309.5</v>
          </cell>
          <cell r="G8297">
            <v>0.35</v>
          </cell>
          <cell r="H8297">
            <v>1.19</v>
          </cell>
          <cell r="I8297">
            <v>4.5999999999999996</v>
          </cell>
          <cell r="J8297" t="str">
            <v xml:space="preserve"> </v>
          </cell>
          <cell r="K8297">
            <v>167</v>
          </cell>
          <cell r="L8297">
            <v>4.7539999999999995E-3</v>
          </cell>
          <cell r="M8297">
            <v>-19</v>
          </cell>
          <cell r="N8297">
            <v>16</v>
          </cell>
          <cell r="O8297">
            <v>1</v>
          </cell>
          <cell r="P8297">
            <v>6.2489999999999997</v>
          </cell>
          <cell r="Q8297">
            <v>0</v>
          </cell>
          <cell r="R8297">
            <v>6.2489999999999997</v>
          </cell>
        </row>
        <row r="8298">
          <cell r="A8298" t="str">
            <v xml:space="preserve">ТЭЦ-КРЭС-Ц.Г </v>
          </cell>
          <cell r="B8298" t="str">
            <v xml:space="preserve">Мира 64  библиотека 1 </v>
          </cell>
          <cell r="C8298" t="str">
            <v xml:space="preserve">Бюджет </v>
          </cell>
          <cell r="D8298">
            <v>98.93</v>
          </cell>
          <cell r="E8298">
            <v>0</v>
          </cell>
          <cell r="F8298">
            <v>445.19</v>
          </cell>
          <cell r="G8298">
            <v>0.43</v>
          </cell>
          <cell r="H8298">
            <v>1.19</v>
          </cell>
          <cell r="I8298">
            <v>4.5999999999999996</v>
          </cell>
          <cell r="J8298" t="str">
            <v xml:space="preserve"> </v>
          </cell>
          <cell r="K8298">
            <v>167</v>
          </cell>
          <cell r="L8298">
            <v>8.8800000000000007E-3</v>
          </cell>
          <cell r="M8298">
            <v>-19</v>
          </cell>
          <cell r="N8298">
            <v>18</v>
          </cell>
          <cell r="O8298">
            <v>1</v>
          </cell>
          <cell r="P8298">
            <v>12.965</v>
          </cell>
          <cell r="Q8298">
            <v>0</v>
          </cell>
          <cell r="R8298">
            <v>12.965</v>
          </cell>
        </row>
        <row r="8299">
          <cell r="A8299" t="str">
            <v xml:space="preserve">ТЭЦ-КРЭС-Ц.Г </v>
          </cell>
          <cell r="B8299" t="str">
            <v xml:space="preserve">Постовая 39 </v>
          </cell>
          <cell r="C8299" t="str">
            <v xml:space="preserve">ИТП Население </v>
          </cell>
          <cell r="D8299">
            <v>3160</v>
          </cell>
          <cell r="E8299">
            <v>11581</v>
          </cell>
          <cell r="F8299">
            <v>11581</v>
          </cell>
          <cell r="G8299">
            <v>0.37</v>
          </cell>
          <cell r="H8299">
            <v>1.19</v>
          </cell>
          <cell r="I8299">
            <v>4.5999999999999996</v>
          </cell>
          <cell r="J8299" t="str">
            <v xml:space="preserve">4 </v>
          </cell>
          <cell r="K8299">
            <v>167</v>
          </cell>
          <cell r="L8299">
            <v>0.22</v>
          </cell>
          <cell r="M8299">
            <v>-19</v>
          </cell>
          <cell r="N8299">
            <v>18</v>
          </cell>
          <cell r="O8299">
            <v>1</v>
          </cell>
          <cell r="P8299">
            <v>321.19600000000003</v>
          </cell>
          <cell r="Q8299">
            <v>419.24</v>
          </cell>
          <cell r="R8299">
            <v>419.24</v>
          </cell>
        </row>
        <row r="8300">
          <cell r="A8300" t="str">
            <v xml:space="preserve">ТЭЦ-КРЭС-Ц.Г </v>
          </cell>
          <cell r="B8300" t="str">
            <v xml:space="preserve">Октябрьская 25 учеб.корп. </v>
          </cell>
          <cell r="C8300" t="str">
            <v xml:space="preserve">Бюджет </v>
          </cell>
          <cell r="D8300">
            <v>2395.0500000000002</v>
          </cell>
          <cell r="E8300">
            <v>14347</v>
          </cell>
          <cell r="F8300">
            <v>10777.72</v>
          </cell>
          <cell r="G8300">
            <v>0.38</v>
          </cell>
          <cell r="H8300">
            <v>1.19</v>
          </cell>
          <cell r="I8300">
            <v>4.5999999999999996</v>
          </cell>
          <cell r="J8300" t="str">
            <v xml:space="preserve"> </v>
          </cell>
          <cell r="K8300">
            <v>167</v>
          </cell>
          <cell r="L8300">
            <v>0.17971000000000001</v>
          </cell>
          <cell r="M8300">
            <v>-19</v>
          </cell>
          <cell r="N8300">
            <v>16</v>
          </cell>
          <cell r="O8300">
            <v>1</v>
          </cell>
          <cell r="P8300">
            <v>236.20599999999999</v>
          </cell>
          <cell r="Q8300">
            <v>0</v>
          </cell>
          <cell r="R8300">
            <v>236.20599999999999</v>
          </cell>
        </row>
        <row r="8301">
          <cell r="A8301" t="str">
            <v xml:space="preserve">ТЭЦ-КРЭС-Ц.Г </v>
          </cell>
          <cell r="B8301" t="str">
            <v xml:space="preserve">Рашпилевская 43 юр.фак </v>
          </cell>
          <cell r="C8301" t="str">
            <v xml:space="preserve">Бюджет </v>
          </cell>
          <cell r="D8301">
            <v>851.4</v>
          </cell>
          <cell r="E8301">
            <v>7042</v>
          </cell>
          <cell r="F8301">
            <v>3831.32</v>
          </cell>
          <cell r="G8301">
            <v>0.43</v>
          </cell>
          <cell r="H8301">
            <v>1.19</v>
          </cell>
          <cell r="I8301">
            <v>4.5999999999999996</v>
          </cell>
          <cell r="J8301" t="str">
            <v xml:space="preserve"> </v>
          </cell>
          <cell r="K8301">
            <v>167</v>
          </cell>
          <cell r="L8301">
            <v>7.2290000000000007E-2</v>
          </cell>
          <cell r="M8301">
            <v>-19</v>
          </cell>
          <cell r="N8301">
            <v>16</v>
          </cell>
          <cell r="O8301">
            <v>1</v>
          </cell>
          <cell r="P8301">
            <v>95.016999999999996</v>
          </cell>
          <cell r="Q8301">
            <v>0</v>
          </cell>
          <cell r="R8301">
            <v>95.016999999999996</v>
          </cell>
        </row>
        <row r="8302">
          <cell r="A8302" t="str">
            <v xml:space="preserve">ТЭЦ-КРЭС-Ц.Г </v>
          </cell>
          <cell r="B8302" t="str">
            <v xml:space="preserve">Ставропольская 149прис уч/лаб ось21-25 </v>
          </cell>
          <cell r="C8302" t="str">
            <v xml:space="preserve">Бюджет </v>
          </cell>
          <cell r="D8302">
            <v>3542.3</v>
          </cell>
          <cell r="E8302">
            <v>14880</v>
          </cell>
          <cell r="F8302">
            <v>14880</v>
          </cell>
          <cell r="G8302">
            <v>0</v>
          </cell>
          <cell r="H8302">
            <v>0</v>
          </cell>
          <cell r="I8302">
            <v>4.5999999999999996</v>
          </cell>
          <cell r="J8302" t="str">
            <v xml:space="preserve"> </v>
          </cell>
          <cell r="K8302">
            <v>167</v>
          </cell>
          <cell r="L8302">
            <v>0.18124000000000001</v>
          </cell>
          <cell r="M8302">
            <v>-19</v>
          </cell>
          <cell r="N8302">
            <v>16</v>
          </cell>
          <cell r="O8302">
            <v>1</v>
          </cell>
          <cell r="P8302">
            <v>238.21600000000001</v>
          </cell>
          <cell r="Q8302">
            <v>0</v>
          </cell>
          <cell r="R8302">
            <v>238.21600000000001</v>
          </cell>
        </row>
        <row r="8303">
          <cell r="A8303" t="str">
            <v xml:space="preserve">ТЭЦ-КРЭС-Ц.Г </v>
          </cell>
          <cell r="B8303" t="str">
            <v xml:space="preserve">Красная 17 кв.17 м-н </v>
          </cell>
          <cell r="C8303" t="str">
            <v xml:space="preserve">Прочие </v>
          </cell>
          <cell r="D8303">
            <v>46.13</v>
          </cell>
          <cell r="E8303">
            <v>0</v>
          </cell>
          <cell r="F8303">
            <v>207.57</v>
          </cell>
          <cell r="G8303">
            <v>0.35</v>
          </cell>
          <cell r="H8303">
            <v>1.19</v>
          </cell>
          <cell r="I8303">
            <v>4.5999999999999996</v>
          </cell>
          <cell r="J8303" t="str">
            <v xml:space="preserve">. </v>
          </cell>
          <cell r="K8303">
            <v>167</v>
          </cell>
          <cell r="L8303">
            <v>3.3700000000000002E-3</v>
          </cell>
          <cell r="M8303">
            <v>-19</v>
          </cell>
          <cell r="N8303">
            <v>18</v>
          </cell>
          <cell r="O8303">
            <v>1</v>
          </cell>
          <cell r="P8303">
            <v>4.92</v>
          </cell>
          <cell r="Q8303">
            <v>0</v>
          </cell>
          <cell r="R8303">
            <v>4.92</v>
          </cell>
        </row>
        <row r="8304">
          <cell r="A8304" t="str">
            <v xml:space="preserve">ТЭЦ-КРЭС-Ц.Г </v>
          </cell>
          <cell r="B8304" t="str">
            <v xml:space="preserve">Ленина 70 маг-н </v>
          </cell>
          <cell r="C8304" t="str">
            <v xml:space="preserve">Прочие </v>
          </cell>
          <cell r="D8304">
            <v>152.19</v>
          </cell>
          <cell r="E8304">
            <v>0</v>
          </cell>
          <cell r="F8304">
            <v>684.84</v>
          </cell>
          <cell r="G8304">
            <v>0.37</v>
          </cell>
          <cell r="H8304">
            <v>1.19</v>
          </cell>
          <cell r="I8304">
            <v>4.5999999999999996</v>
          </cell>
          <cell r="J8304" t="str">
            <v xml:space="preserve"> </v>
          </cell>
          <cell r="K8304">
            <v>167</v>
          </cell>
          <cell r="L8304">
            <v>1.0801E-2</v>
          </cell>
          <cell r="M8304">
            <v>-19</v>
          </cell>
          <cell r="N8304">
            <v>15</v>
          </cell>
          <cell r="O8304">
            <v>1</v>
          </cell>
          <cell r="P8304">
            <v>13.34</v>
          </cell>
          <cell r="Q8304">
            <v>0</v>
          </cell>
          <cell r="R8304">
            <v>13.34</v>
          </cell>
        </row>
        <row r="8305">
          <cell r="A8305" t="str">
            <v xml:space="preserve">ТЭЦ-КРЭС-Ц.Г </v>
          </cell>
          <cell r="B8305" t="str">
            <v xml:space="preserve">Мира 35 адм.зд. </v>
          </cell>
          <cell r="C8305" t="str">
            <v xml:space="preserve">Прочие </v>
          </cell>
          <cell r="D8305">
            <v>118.42</v>
          </cell>
          <cell r="E8305">
            <v>6372</v>
          </cell>
          <cell r="F8305">
            <v>532.87</v>
          </cell>
          <cell r="G8305">
            <v>0.41</v>
          </cell>
          <cell r="H8305">
            <v>1.19</v>
          </cell>
          <cell r="I8305">
            <v>4.5999999999999996</v>
          </cell>
          <cell r="J8305" t="str">
            <v xml:space="preserve"> </v>
          </cell>
          <cell r="K8305">
            <v>167</v>
          </cell>
          <cell r="L8305">
            <v>9.6100000000000005E-3</v>
          </cell>
          <cell r="M8305">
            <v>-19</v>
          </cell>
          <cell r="N8305">
            <v>16</v>
          </cell>
          <cell r="O8305">
            <v>1</v>
          </cell>
          <cell r="P8305">
            <v>12.631</v>
          </cell>
          <cell r="Q8305">
            <v>0</v>
          </cell>
          <cell r="R8305">
            <v>12.631</v>
          </cell>
        </row>
        <row r="8306">
          <cell r="A8306" t="str">
            <v xml:space="preserve">ТЭЦ-КРЭС-Ц.Г </v>
          </cell>
          <cell r="B8306" t="str">
            <v xml:space="preserve">Красноармейская 45 офис и маг-н </v>
          </cell>
          <cell r="C8306" t="str">
            <v xml:space="preserve">ИТП Прочие </v>
          </cell>
          <cell r="D8306">
            <v>1365.33</v>
          </cell>
          <cell r="E8306">
            <v>0</v>
          </cell>
          <cell r="F8306">
            <v>6143.98</v>
          </cell>
          <cell r="G8306">
            <v>0.38</v>
          </cell>
          <cell r="H8306">
            <v>1.19</v>
          </cell>
          <cell r="I8306">
            <v>4.5999999999999996</v>
          </cell>
          <cell r="J8306" t="str">
            <v xml:space="preserve"> </v>
          </cell>
          <cell r="K8306">
            <v>167</v>
          </cell>
          <cell r="L8306">
            <v>0.10830000000000001</v>
          </cell>
          <cell r="M8306">
            <v>-19</v>
          </cell>
          <cell r="N8306">
            <v>18</v>
          </cell>
          <cell r="O8306">
            <v>1</v>
          </cell>
          <cell r="P8306">
            <v>158.11600000000001</v>
          </cell>
          <cell r="Q8306">
            <v>0</v>
          </cell>
          <cell r="R8306">
            <v>158.11600000000001</v>
          </cell>
        </row>
        <row r="8307">
          <cell r="A8307" t="str">
            <v xml:space="preserve">ТЭЦ-КРЭС-Ц.Г </v>
          </cell>
          <cell r="B8307" t="str">
            <v xml:space="preserve">Октябрьская 57 АДМ.ЗДАНИЕ </v>
          </cell>
          <cell r="C8307" t="str">
            <v xml:space="preserve">Бюджет </v>
          </cell>
          <cell r="D8307">
            <v>1112.6500000000001</v>
          </cell>
          <cell r="E8307">
            <v>0</v>
          </cell>
          <cell r="F8307">
            <v>5006.93</v>
          </cell>
          <cell r="G8307">
            <v>0.43</v>
          </cell>
          <cell r="H8307">
            <v>1.19</v>
          </cell>
          <cell r="I8307">
            <v>4.5999999999999996</v>
          </cell>
          <cell r="J8307" t="str">
            <v xml:space="preserve"> </v>
          </cell>
          <cell r="K8307">
            <v>167</v>
          </cell>
          <cell r="L8307">
            <v>9.9870000000000014E-2</v>
          </cell>
          <cell r="M8307">
            <v>-19</v>
          </cell>
          <cell r="N8307">
            <v>18</v>
          </cell>
          <cell r="O8307">
            <v>1</v>
          </cell>
          <cell r="P8307">
            <v>145.809</v>
          </cell>
          <cell r="Q8307">
            <v>0</v>
          </cell>
          <cell r="R8307">
            <v>145.809</v>
          </cell>
        </row>
        <row r="8308">
          <cell r="A8308" t="str">
            <v xml:space="preserve">ТЭЦ-КРЭС-Ц.Г </v>
          </cell>
          <cell r="B8308" t="str">
            <v xml:space="preserve">Комсомольская 23 офис </v>
          </cell>
          <cell r="C8308" t="str">
            <v xml:space="preserve">Прочие </v>
          </cell>
          <cell r="D8308">
            <v>88.35</v>
          </cell>
          <cell r="E8308">
            <v>0</v>
          </cell>
          <cell r="F8308">
            <v>397.57</v>
          </cell>
          <cell r="G8308">
            <v>0.43</v>
          </cell>
          <cell r="H8308">
            <v>1.19</v>
          </cell>
          <cell r="I8308">
            <v>4.5999999999999996</v>
          </cell>
          <cell r="J8308" t="str">
            <v xml:space="preserve"> </v>
          </cell>
          <cell r="K8308">
            <v>167</v>
          </cell>
          <cell r="L8308">
            <v>7.9300000000000013E-3</v>
          </cell>
          <cell r="M8308">
            <v>-19</v>
          </cell>
          <cell r="N8308">
            <v>18</v>
          </cell>
          <cell r="O8308">
            <v>1</v>
          </cell>
          <cell r="P8308">
            <v>11.577</v>
          </cell>
          <cell r="Q8308">
            <v>0</v>
          </cell>
          <cell r="R8308">
            <v>11.577</v>
          </cell>
        </row>
        <row r="8309">
          <cell r="A8309" t="str">
            <v xml:space="preserve">ТЭЦ-КРЭС-Ц.Г </v>
          </cell>
          <cell r="B8309" t="str">
            <v xml:space="preserve">Рашпилевская 32  адм.зд. </v>
          </cell>
          <cell r="C8309" t="str">
            <v xml:space="preserve">Прочие </v>
          </cell>
          <cell r="D8309">
            <v>118.07</v>
          </cell>
          <cell r="E8309">
            <v>5000</v>
          </cell>
          <cell r="F8309">
            <v>531.34</v>
          </cell>
          <cell r="G8309">
            <v>0.34</v>
          </cell>
          <cell r="H8309">
            <v>1.19</v>
          </cell>
          <cell r="I8309">
            <v>4.5999999999999996</v>
          </cell>
          <cell r="J8309" t="str">
            <v xml:space="preserve"> </v>
          </cell>
          <cell r="K8309">
            <v>167</v>
          </cell>
          <cell r="L8309">
            <v>8.3800000000000003E-3</v>
          </cell>
          <cell r="M8309">
            <v>-19</v>
          </cell>
          <cell r="N8309">
            <v>18</v>
          </cell>
          <cell r="O8309">
            <v>1</v>
          </cell>
          <cell r="P8309">
            <v>12.234</v>
          </cell>
          <cell r="Q8309">
            <v>0</v>
          </cell>
          <cell r="R8309">
            <v>12.234</v>
          </cell>
        </row>
        <row r="8310">
          <cell r="A8310" t="str">
            <v xml:space="preserve">ТЭЦ-КРЭС-Ц.Г </v>
          </cell>
          <cell r="B8310" t="str">
            <v xml:space="preserve">Гимназическая 83 ЗАГС </v>
          </cell>
          <cell r="C8310" t="str">
            <v xml:space="preserve">Бюджет </v>
          </cell>
          <cell r="D8310">
            <v>294.45999999999998</v>
          </cell>
          <cell r="E8310">
            <v>0</v>
          </cell>
          <cell r="F8310">
            <v>1325.05</v>
          </cell>
          <cell r="G8310">
            <v>0.43</v>
          </cell>
          <cell r="H8310">
            <v>1.19</v>
          </cell>
          <cell r="I8310">
            <v>4.5999999999999996</v>
          </cell>
          <cell r="J8310" t="str">
            <v xml:space="preserve"> </v>
          </cell>
          <cell r="K8310">
            <v>167</v>
          </cell>
          <cell r="L8310">
            <v>2.6430000000000002E-2</v>
          </cell>
          <cell r="M8310">
            <v>-19</v>
          </cell>
          <cell r="N8310">
            <v>18</v>
          </cell>
          <cell r="O8310">
            <v>1</v>
          </cell>
          <cell r="P8310">
            <v>38.587000000000003</v>
          </cell>
          <cell r="Q8310">
            <v>0</v>
          </cell>
          <cell r="R8310">
            <v>38.587000000000003</v>
          </cell>
        </row>
        <row r="8311">
          <cell r="A8311" t="str">
            <v xml:space="preserve">ТЭЦ-КРЭС-Ц.Г </v>
          </cell>
          <cell r="B8311" t="str">
            <v xml:space="preserve">Комсомольская 23 адм.зд. </v>
          </cell>
          <cell r="C8311" t="str">
            <v xml:space="preserve">Бюджет </v>
          </cell>
          <cell r="D8311">
            <v>282.31</v>
          </cell>
          <cell r="E8311">
            <v>0</v>
          </cell>
          <cell r="F8311">
            <v>1270.4100000000001</v>
          </cell>
          <cell r="G8311">
            <v>0.43</v>
          </cell>
          <cell r="H8311">
            <v>1.19</v>
          </cell>
          <cell r="I8311">
            <v>4.5999999999999996</v>
          </cell>
          <cell r="J8311" t="str">
            <v xml:space="preserve"> </v>
          </cell>
          <cell r="K8311">
            <v>167</v>
          </cell>
          <cell r="L8311">
            <v>2.5340000000000001E-2</v>
          </cell>
          <cell r="M8311">
            <v>-19</v>
          </cell>
          <cell r="N8311">
            <v>18</v>
          </cell>
          <cell r="O8311">
            <v>1</v>
          </cell>
          <cell r="P8311">
            <v>36.997</v>
          </cell>
          <cell r="Q8311">
            <v>0</v>
          </cell>
          <cell r="R8311">
            <v>36.997</v>
          </cell>
        </row>
        <row r="8312">
          <cell r="A8312" t="str">
            <v xml:space="preserve">ТЭЦ-КРЭС-Ц.Г </v>
          </cell>
          <cell r="B8312" t="str">
            <v xml:space="preserve">Красноармейская 54 адм.зд. </v>
          </cell>
          <cell r="C8312" t="str">
            <v xml:space="preserve">Бюджет </v>
          </cell>
          <cell r="D8312">
            <v>5225.58</v>
          </cell>
          <cell r="E8312">
            <v>0</v>
          </cell>
          <cell r="F8312">
            <v>23515.11</v>
          </cell>
          <cell r="G8312">
            <v>0.32</v>
          </cell>
          <cell r="H8312">
            <v>1.19</v>
          </cell>
          <cell r="I8312">
            <v>4.5999999999999996</v>
          </cell>
          <cell r="J8312" t="str">
            <v xml:space="preserve">. </v>
          </cell>
          <cell r="K8312">
            <v>167</v>
          </cell>
          <cell r="L8312">
            <v>0.33018599999999998</v>
          </cell>
          <cell r="M8312">
            <v>-19</v>
          </cell>
          <cell r="N8312">
            <v>16</v>
          </cell>
          <cell r="O8312">
            <v>1</v>
          </cell>
          <cell r="P8312">
            <v>433.98899999999998</v>
          </cell>
          <cell r="Q8312">
            <v>0</v>
          </cell>
          <cell r="R8312">
            <v>433.98899999999998</v>
          </cell>
        </row>
        <row r="8313">
          <cell r="A8313" t="str">
            <v xml:space="preserve">ТЭЦ-КРЭС-Ц.Г </v>
          </cell>
          <cell r="B8313" t="str">
            <v xml:space="preserve">Красноармейская 54 гараж </v>
          </cell>
          <cell r="C8313" t="str">
            <v xml:space="preserve">Бюджет </v>
          </cell>
          <cell r="D8313">
            <v>125.74</v>
          </cell>
          <cell r="E8313">
            <v>0</v>
          </cell>
          <cell r="F8313">
            <v>565.84</v>
          </cell>
          <cell r="G8313">
            <v>0.7</v>
          </cell>
          <cell r="H8313">
            <v>1.19</v>
          </cell>
          <cell r="I8313">
            <v>4.5999999999999996</v>
          </cell>
          <cell r="J8313" t="str">
            <v xml:space="preserve">. </v>
          </cell>
          <cell r="K8313">
            <v>167</v>
          </cell>
          <cell r="L8313">
            <v>1.7380000000000003E-2</v>
          </cell>
          <cell r="M8313">
            <v>-19</v>
          </cell>
          <cell r="N8313">
            <v>16</v>
          </cell>
          <cell r="O8313">
            <v>1</v>
          </cell>
          <cell r="P8313">
            <v>22.844000000000001</v>
          </cell>
          <cell r="Q8313">
            <v>0</v>
          </cell>
          <cell r="R8313">
            <v>22.844000000000001</v>
          </cell>
        </row>
        <row r="8314">
          <cell r="A8314" t="str">
            <v xml:space="preserve">ТЭЦ-КРЭС-Ц.Г </v>
          </cell>
          <cell r="B8314" t="str">
            <v xml:space="preserve">Мира 62 мастерские </v>
          </cell>
          <cell r="C8314" t="str">
            <v xml:space="preserve">Прочие </v>
          </cell>
          <cell r="D8314">
            <v>38.9</v>
          </cell>
          <cell r="E8314">
            <v>0</v>
          </cell>
          <cell r="F8314">
            <v>175.05</v>
          </cell>
          <cell r="G8314">
            <v>0.5</v>
          </cell>
          <cell r="H8314">
            <v>1.19</v>
          </cell>
          <cell r="I8314">
            <v>4.5999999999999996</v>
          </cell>
          <cell r="J8314" t="str">
            <v xml:space="preserve"> </v>
          </cell>
          <cell r="K8314">
            <v>167</v>
          </cell>
          <cell r="L8314">
            <v>4.0600000000000002E-3</v>
          </cell>
          <cell r="M8314">
            <v>-19</v>
          </cell>
          <cell r="N8314">
            <v>18</v>
          </cell>
          <cell r="O8314">
            <v>1</v>
          </cell>
          <cell r="P8314">
            <v>5.9290000000000003</v>
          </cell>
          <cell r="Q8314">
            <v>0</v>
          </cell>
          <cell r="R8314">
            <v>5.9290000000000003</v>
          </cell>
        </row>
        <row r="8315">
          <cell r="A8315" t="str">
            <v xml:space="preserve">ТЭЦ-КРЭС-Ц.Г </v>
          </cell>
          <cell r="B8315" t="str">
            <v xml:space="preserve">Седина 2 ж/д </v>
          </cell>
          <cell r="C8315" t="str">
            <v xml:space="preserve">Население </v>
          </cell>
          <cell r="D8315">
            <v>6448.3</v>
          </cell>
          <cell r="E8315">
            <v>24325</v>
          </cell>
          <cell r="F8315">
            <v>24325.37</v>
          </cell>
          <cell r="G8315">
            <v>0.37</v>
          </cell>
          <cell r="H8315">
            <v>1.19</v>
          </cell>
          <cell r="I8315">
            <v>4.5999999999999996</v>
          </cell>
          <cell r="J8315" t="str">
            <v xml:space="preserve">5 </v>
          </cell>
          <cell r="K8315">
            <v>167</v>
          </cell>
          <cell r="L8315">
            <v>0.41750000000000004</v>
          </cell>
          <cell r="M8315">
            <v>-19</v>
          </cell>
          <cell r="N8315">
            <v>18</v>
          </cell>
          <cell r="O8315">
            <v>1</v>
          </cell>
          <cell r="P8315">
            <v>609.54</v>
          </cell>
          <cell r="Q8315">
            <v>641.625</v>
          </cell>
          <cell r="R8315">
            <v>641.625</v>
          </cell>
        </row>
        <row r="8316">
          <cell r="A8316" t="str">
            <v xml:space="preserve">ТЭЦ-КРЭС-Ц.Г </v>
          </cell>
          <cell r="B8316" t="str">
            <v xml:space="preserve">Красная 86 магазин </v>
          </cell>
          <cell r="C8316" t="str">
            <v xml:space="preserve">ИТП Прочие </v>
          </cell>
          <cell r="D8316">
            <v>2998</v>
          </cell>
          <cell r="E8316">
            <v>13795</v>
          </cell>
          <cell r="F8316">
            <v>4841.8900000000003</v>
          </cell>
          <cell r="G8316">
            <v>0.38</v>
          </cell>
          <cell r="H8316">
            <v>1.19</v>
          </cell>
          <cell r="I8316">
            <v>4.5999999999999996</v>
          </cell>
          <cell r="J8316" t="str">
            <v xml:space="preserve"> </v>
          </cell>
          <cell r="K8316">
            <v>167</v>
          </cell>
          <cell r="L8316">
            <v>7.8427999999999998E-2</v>
          </cell>
          <cell r="M8316">
            <v>-19</v>
          </cell>
          <cell r="N8316">
            <v>15</v>
          </cell>
          <cell r="O8316">
            <v>1</v>
          </cell>
          <cell r="P8316">
            <v>96.869</v>
          </cell>
          <cell r="Q8316">
            <v>0</v>
          </cell>
          <cell r="R8316">
            <v>96.869</v>
          </cell>
        </row>
        <row r="8317">
          <cell r="A8317" t="str">
            <v xml:space="preserve">ТЭЦ-КРЭС-Ц.Г </v>
          </cell>
          <cell r="B8317" t="str">
            <v xml:space="preserve">Гимназическая 60 Во дворе ж/д </v>
          </cell>
          <cell r="C8317" t="str">
            <v xml:space="preserve">Прочие </v>
          </cell>
          <cell r="D8317">
            <v>17.940000000000001</v>
          </cell>
          <cell r="E8317">
            <v>0</v>
          </cell>
          <cell r="F8317">
            <v>80.72</v>
          </cell>
          <cell r="G8317">
            <v>0.43</v>
          </cell>
          <cell r="H8317">
            <v>1.19</v>
          </cell>
          <cell r="I8317">
            <v>4.5999999999999996</v>
          </cell>
          <cell r="J8317" t="str">
            <v xml:space="preserve"> </v>
          </cell>
          <cell r="K8317">
            <v>167</v>
          </cell>
          <cell r="L8317">
            <v>1.6100000000000001E-3</v>
          </cell>
          <cell r="M8317">
            <v>-19</v>
          </cell>
          <cell r="N8317">
            <v>18</v>
          </cell>
          <cell r="O8317">
            <v>1</v>
          </cell>
          <cell r="P8317">
            <v>2.351</v>
          </cell>
          <cell r="Q8317">
            <v>0</v>
          </cell>
          <cell r="R8317">
            <v>2.351</v>
          </cell>
        </row>
        <row r="8318">
          <cell r="A8318" t="str">
            <v xml:space="preserve">ТЭЦ-КРЭС-Ц.Г </v>
          </cell>
          <cell r="B8318" t="str">
            <v xml:space="preserve">Пушкина 35 ж\д </v>
          </cell>
          <cell r="C8318" t="str">
            <v xml:space="preserve">Население </v>
          </cell>
          <cell r="D8318">
            <v>3712.7</v>
          </cell>
          <cell r="E8318">
            <v>8019</v>
          </cell>
          <cell r="F8318">
            <v>8019</v>
          </cell>
          <cell r="G8318">
            <v>0.41</v>
          </cell>
          <cell r="H8318">
            <v>1.19</v>
          </cell>
          <cell r="I8318">
            <v>4.5999999999999996</v>
          </cell>
          <cell r="J8318" t="str">
            <v xml:space="preserve">9 </v>
          </cell>
          <cell r="K8318">
            <v>167</v>
          </cell>
          <cell r="L8318">
            <v>0.15251000000000001</v>
          </cell>
          <cell r="M8318">
            <v>-19</v>
          </cell>
          <cell r="N8318">
            <v>18</v>
          </cell>
          <cell r="O8318">
            <v>1</v>
          </cell>
          <cell r="P8318">
            <v>222.66200000000001</v>
          </cell>
          <cell r="Q8318">
            <v>369.428</v>
          </cell>
          <cell r="R8318">
            <v>369.428</v>
          </cell>
        </row>
        <row r="8319">
          <cell r="A8319" t="str">
            <v xml:space="preserve">ТЭЦ-КРЭС-Ц.Г </v>
          </cell>
          <cell r="B8319" t="str">
            <v xml:space="preserve">Мира 51 </v>
          </cell>
          <cell r="C8319" t="str">
            <v xml:space="preserve">Прочие </v>
          </cell>
          <cell r="D8319">
            <v>63</v>
          </cell>
          <cell r="E8319">
            <v>299</v>
          </cell>
          <cell r="F8319">
            <v>284.89999999999998</v>
          </cell>
          <cell r="G8319">
            <v>0.28000000000000003</v>
          </cell>
          <cell r="H8319">
            <v>1.19</v>
          </cell>
          <cell r="I8319">
            <v>4.5999999999999996</v>
          </cell>
          <cell r="J8319" t="str">
            <v xml:space="preserve"> </v>
          </cell>
          <cell r="K8319">
            <v>167</v>
          </cell>
          <cell r="L8319">
            <v>3.7400000000000003E-3</v>
          </cell>
          <cell r="M8319">
            <v>-19</v>
          </cell>
          <cell r="N8319">
            <v>18</v>
          </cell>
          <cell r="O8319">
            <v>1</v>
          </cell>
          <cell r="P8319">
            <v>5.46</v>
          </cell>
          <cell r="Q8319">
            <v>0</v>
          </cell>
          <cell r="R8319">
            <v>5.46</v>
          </cell>
        </row>
        <row r="8320">
          <cell r="A8320" t="str">
            <v xml:space="preserve">ТЭЦ-КРЭС-Ц.Г </v>
          </cell>
          <cell r="B8320" t="str">
            <v xml:space="preserve">Красная 76"Административное здание" </v>
          </cell>
          <cell r="C8320" t="str">
            <v xml:space="preserve">Бюджет </v>
          </cell>
          <cell r="D8320">
            <v>1380.26</v>
          </cell>
          <cell r="E8320">
            <v>6211</v>
          </cell>
          <cell r="F8320">
            <v>5875.43</v>
          </cell>
          <cell r="G8320">
            <v>0.37</v>
          </cell>
          <cell r="H8320">
            <v>1.19</v>
          </cell>
          <cell r="I8320">
            <v>4.5999999999999996</v>
          </cell>
          <cell r="J8320" t="str">
            <v xml:space="preserve"> </v>
          </cell>
          <cell r="K8320">
            <v>167</v>
          </cell>
          <cell r="L8320">
            <v>9.5390000000000003E-2</v>
          </cell>
          <cell r="M8320">
            <v>-19</v>
          </cell>
          <cell r="N8320">
            <v>16</v>
          </cell>
          <cell r="O8320">
            <v>1</v>
          </cell>
          <cell r="P8320">
            <v>125.379</v>
          </cell>
          <cell r="Q8320">
            <v>0</v>
          </cell>
          <cell r="R8320">
            <v>125.379</v>
          </cell>
        </row>
        <row r="8321">
          <cell r="A8321" t="str">
            <v xml:space="preserve">ТЭЦ-КРЭС-Ц.Г </v>
          </cell>
          <cell r="B8321" t="str">
            <v xml:space="preserve">Фрунзе 67 Епархия </v>
          </cell>
          <cell r="C8321" t="str">
            <v xml:space="preserve">Прочие </v>
          </cell>
          <cell r="D8321">
            <v>1021</v>
          </cell>
          <cell r="E8321">
            <v>4488</v>
          </cell>
          <cell r="F8321">
            <v>4594.83</v>
          </cell>
          <cell r="G8321">
            <v>0.4</v>
          </cell>
          <cell r="H8321">
            <v>1.19</v>
          </cell>
          <cell r="I8321">
            <v>4.5999999999999996</v>
          </cell>
          <cell r="J8321" t="str">
            <v xml:space="preserve"> </v>
          </cell>
          <cell r="K8321">
            <v>167</v>
          </cell>
          <cell r="L8321">
            <v>8.5255999999999998E-2</v>
          </cell>
          <cell r="M8321">
            <v>-19</v>
          </cell>
          <cell r="N8321">
            <v>18</v>
          </cell>
          <cell r="O8321">
            <v>1</v>
          </cell>
          <cell r="P8321">
            <v>124.47199999999999</v>
          </cell>
          <cell r="Q8321">
            <v>0</v>
          </cell>
          <cell r="R8321">
            <v>124.47199999999999</v>
          </cell>
        </row>
        <row r="8322">
          <cell r="A8322" t="str">
            <v xml:space="preserve">ТЭЦ-КРЭС-Ц.Г </v>
          </cell>
          <cell r="B8322" t="str">
            <v xml:space="preserve">Фрунзе 67 литВ В1 </v>
          </cell>
          <cell r="C8322" t="str">
            <v xml:space="preserve">Прочие </v>
          </cell>
          <cell r="D8322">
            <v>896.1</v>
          </cell>
          <cell r="E8322">
            <v>0</v>
          </cell>
          <cell r="F8322">
            <v>4032.46</v>
          </cell>
          <cell r="G8322">
            <v>0.43</v>
          </cell>
          <cell r="H8322">
            <v>1.19</v>
          </cell>
          <cell r="I8322">
            <v>4.5999999999999996</v>
          </cell>
          <cell r="J8322" t="str">
            <v xml:space="preserve"> </v>
          </cell>
          <cell r="K8322">
            <v>167</v>
          </cell>
          <cell r="L8322">
            <v>8.0432999999999991E-2</v>
          </cell>
          <cell r="M8322">
            <v>-19</v>
          </cell>
          <cell r="N8322">
            <v>18</v>
          </cell>
          <cell r="O8322">
            <v>1</v>
          </cell>
          <cell r="P8322">
            <v>117.429</v>
          </cell>
          <cell r="Q8322">
            <v>0</v>
          </cell>
          <cell r="R8322">
            <v>117.429</v>
          </cell>
        </row>
        <row r="8323">
          <cell r="A8323" t="str">
            <v xml:space="preserve">ТЭЦ-КРЭС-Ц.Г </v>
          </cell>
          <cell r="B8323" t="str">
            <v xml:space="preserve">Гимназическая 61 адм.зд </v>
          </cell>
          <cell r="C8323" t="str">
            <v xml:space="preserve">Прочие </v>
          </cell>
          <cell r="D8323">
            <v>365.98</v>
          </cell>
          <cell r="E8323">
            <v>0</v>
          </cell>
          <cell r="F8323">
            <v>1646.92</v>
          </cell>
          <cell r="G8323">
            <v>0.43</v>
          </cell>
          <cell r="H8323">
            <v>1.194</v>
          </cell>
          <cell r="I8323">
            <v>4.5999999999999996</v>
          </cell>
          <cell r="J8323" t="str">
            <v xml:space="preserve"> </v>
          </cell>
          <cell r="K8323">
            <v>167</v>
          </cell>
          <cell r="L8323">
            <v>3.2850000000000004E-2</v>
          </cell>
          <cell r="M8323">
            <v>-19</v>
          </cell>
          <cell r="N8323">
            <v>18</v>
          </cell>
          <cell r="O8323">
            <v>1</v>
          </cell>
          <cell r="P8323">
            <v>47.96</v>
          </cell>
          <cell r="Q8323">
            <v>0</v>
          </cell>
          <cell r="R8323">
            <v>47.96</v>
          </cell>
        </row>
        <row r="8324">
          <cell r="A8324" t="str">
            <v xml:space="preserve">ТЭЦ-КРЭС-Ц.Г </v>
          </cell>
          <cell r="B8324" t="str">
            <v xml:space="preserve">Гимназическая 61 произ Г </v>
          </cell>
          <cell r="C8324" t="str">
            <v xml:space="preserve">Прочие </v>
          </cell>
          <cell r="D8324">
            <v>1539.93</v>
          </cell>
          <cell r="E8324">
            <v>0</v>
          </cell>
          <cell r="F8324">
            <v>6929.7</v>
          </cell>
          <cell r="G8324">
            <v>0.38</v>
          </cell>
          <cell r="H8324">
            <v>1.194</v>
          </cell>
          <cell r="I8324">
            <v>4.5999999999999996</v>
          </cell>
          <cell r="J8324" t="str">
            <v xml:space="preserve"> </v>
          </cell>
          <cell r="K8324">
            <v>167</v>
          </cell>
          <cell r="L8324">
            <v>0.12215000000000001</v>
          </cell>
          <cell r="M8324">
            <v>-19</v>
          </cell>
          <cell r="N8324">
            <v>18</v>
          </cell>
          <cell r="O8324">
            <v>1</v>
          </cell>
          <cell r="P8324">
            <v>178.33500000000001</v>
          </cell>
          <cell r="Q8324">
            <v>0</v>
          </cell>
          <cell r="R8324">
            <v>178.33500000000001</v>
          </cell>
        </row>
        <row r="8325">
          <cell r="A8325" t="str">
            <v xml:space="preserve">ТЭЦ-КРЭС-Ц.Г </v>
          </cell>
          <cell r="B8325" t="str">
            <v xml:space="preserve">Советская 14 СТОМАТОЛ. </v>
          </cell>
          <cell r="C8325" t="str">
            <v xml:space="preserve">Прочие </v>
          </cell>
          <cell r="D8325">
            <v>170.43</v>
          </cell>
          <cell r="E8325">
            <v>647</v>
          </cell>
          <cell r="F8325">
            <v>766.92</v>
          </cell>
          <cell r="G8325">
            <v>0.4</v>
          </cell>
          <cell r="H8325">
            <v>1.19</v>
          </cell>
          <cell r="I8325">
            <v>4.5999999999999996</v>
          </cell>
          <cell r="J8325" t="str">
            <v xml:space="preserve"> </v>
          </cell>
          <cell r="K8325">
            <v>167</v>
          </cell>
          <cell r="L8325">
            <v>1.4230000000000001E-2</v>
          </cell>
          <cell r="M8325">
            <v>-19</v>
          </cell>
          <cell r="N8325">
            <v>18</v>
          </cell>
          <cell r="O8325">
            <v>1</v>
          </cell>
          <cell r="P8325">
            <v>20.774000000000001</v>
          </cell>
          <cell r="Q8325">
            <v>0</v>
          </cell>
          <cell r="R8325">
            <v>20.774000000000001</v>
          </cell>
        </row>
        <row r="8326">
          <cell r="A8326" t="str">
            <v xml:space="preserve">ТЭЦ-КРЭС-Ц.Г </v>
          </cell>
          <cell r="B8326" t="str">
            <v xml:space="preserve">Гимназическая 59 адм.Зд </v>
          </cell>
          <cell r="C8326" t="str">
            <v xml:space="preserve">Прочие </v>
          </cell>
          <cell r="D8326">
            <v>256.8</v>
          </cell>
          <cell r="E8326">
            <v>0</v>
          </cell>
          <cell r="F8326">
            <v>1155.5999999999999</v>
          </cell>
          <cell r="G8326">
            <v>0.43</v>
          </cell>
          <cell r="H8326">
            <v>1.19</v>
          </cell>
          <cell r="I8326">
            <v>4.5999999999999996</v>
          </cell>
          <cell r="J8326" t="str">
            <v xml:space="preserve"> </v>
          </cell>
          <cell r="K8326">
            <v>167</v>
          </cell>
          <cell r="L8326">
            <v>2.3050000000000001E-2</v>
          </cell>
          <cell r="M8326">
            <v>-19</v>
          </cell>
          <cell r="N8326">
            <v>18</v>
          </cell>
          <cell r="O8326">
            <v>1</v>
          </cell>
          <cell r="P8326">
            <v>33.652000000000001</v>
          </cell>
          <cell r="Q8326">
            <v>0</v>
          </cell>
          <cell r="R8326">
            <v>33.652000000000001</v>
          </cell>
        </row>
        <row r="8327">
          <cell r="A8327" t="str">
            <v xml:space="preserve">ТЭЦ-КРЭС-Ц.Г </v>
          </cell>
          <cell r="B8327" t="str">
            <v xml:space="preserve">Гимназическая 91 з\д памятника </v>
          </cell>
          <cell r="C8327" t="str">
            <v xml:space="preserve">Прочие </v>
          </cell>
          <cell r="D8327">
            <v>548.4</v>
          </cell>
          <cell r="E8327">
            <v>2790</v>
          </cell>
          <cell r="F8327">
            <v>1955.24</v>
          </cell>
          <cell r="G8327">
            <v>0.43</v>
          </cell>
          <cell r="H8327">
            <v>1.19</v>
          </cell>
          <cell r="I8327">
            <v>4.5999999999999996</v>
          </cell>
          <cell r="J8327" t="str">
            <v xml:space="preserve"> </v>
          </cell>
          <cell r="K8327">
            <v>167</v>
          </cell>
          <cell r="L8327">
            <v>3.9E-2</v>
          </cell>
          <cell r="M8327">
            <v>-19</v>
          </cell>
          <cell r="N8327">
            <v>18</v>
          </cell>
          <cell r="O8327">
            <v>1</v>
          </cell>
          <cell r="P8327">
            <v>56.94</v>
          </cell>
          <cell r="Q8327">
            <v>0</v>
          </cell>
          <cell r="R8327">
            <v>56.94</v>
          </cell>
        </row>
        <row r="8328">
          <cell r="A8328" t="str">
            <v xml:space="preserve">ТЭЦ-КРЭС-Ц.Г </v>
          </cell>
          <cell r="B8328" t="str">
            <v xml:space="preserve">Гимназическая 91 хоз блок </v>
          </cell>
          <cell r="C8328" t="str">
            <v xml:space="preserve">Прочие </v>
          </cell>
          <cell r="D8328">
            <v>173.5</v>
          </cell>
          <cell r="E8328">
            <v>742</v>
          </cell>
          <cell r="F8328">
            <v>636.71</v>
          </cell>
          <cell r="G8328">
            <v>0.43</v>
          </cell>
          <cell r="H8328">
            <v>1.19</v>
          </cell>
          <cell r="I8328">
            <v>4.5999999999999996</v>
          </cell>
          <cell r="J8328" t="str">
            <v xml:space="preserve"> </v>
          </cell>
          <cell r="K8328">
            <v>167</v>
          </cell>
          <cell r="L8328">
            <v>1.2700000000000001E-2</v>
          </cell>
          <cell r="M8328">
            <v>-19</v>
          </cell>
          <cell r="N8328">
            <v>18</v>
          </cell>
          <cell r="O8328">
            <v>1</v>
          </cell>
          <cell r="P8328">
            <v>18.542999999999999</v>
          </cell>
          <cell r="Q8328">
            <v>0</v>
          </cell>
          <cell r="R8328">
            <v>18.542999999999999</v>
          </cell>
        </row>
        <row r="8329">
          <cell r="A8329" t="str">
            <v xml:space="preserve">ТЭЦ-КРЭС-Ц.Г </v>
          </cell>
          <cell r="B8329" t="str">
            <v xml:space="preserve">Красная 82 МАГАЗИН </v>
          </cell>
          <cell r="C8329" t="str">
            <v xml:space="preserve">Прочие </v>
          </cell>
          <cell r="D8329">
            <v>80.94</v>
          </cell>
          <cell r="E8329">
            <v>311</v>
          </cell>
          <cell r="F8329">
            <v>353.84</v>
          </cell>
          <cell r="G8329">
            <v>0.38</v>
          </cell>
          <cell r="H8329">
            <v>1.19</v>
          </cell>
          <cell r="I8329">
            <v>4.5999999999999996</v>
          </cell>
          <cell r="J8329" t="str">
            <v xml:space="preserve"> </v>
          </cell>
          <cell r="K8329">
            <v>167</v>
          </cell>
          <cell r="L8329">
            <v>5.8999999999999999E-3</v>
          </cell>
          <cell r="M8329">
            <v>-19</v>
          </cell>
          <cell r="N8329">
            <v>16</v>
          </cell>
          <cell r="O8329">
            <v>1</v>
          </cell>
          <cell r="P8329">
            <v>7.7549999999999999</v>
          </cell>
          <cell r="Q8329">
            <v>0</v>
          </cell>
          <cell r="R8329">
            <v>7.7549999999999999</v>
          </cell>
        </row>
        <row r="8330">
          <cell r="A8330" t="str">
            <v xml:space="preserve">ТЭЦ-КРЭС-Ц.Г </v>
          </cell>
          <cell r="B8330" t="str">
            <v xml:space="preserve">МИРА 40 склад </v>
          </cell>
          <cell r="C8330" t="str">
            <v xml:space="preserve">Прочие </v>
          </cell>
          <cell r="D8330">
            <v>89.7</v>
          </cell>
          <cell r="E8330">
            <v>0</v>
          </cell>
          <cell r="F8330">
            <v>403.65</v>
          </cell>
          <cell r="G8330">
            <v>0.28999999999999998</v>
          </cell>
          <cell r="H8330">
            <v>1.19</v>
          </cell>
          <cell r="I8330">
            <v>4.5999999999999996</v>
          </cell>
          <cell r="J8330" t="str">
            <v xml:space="preserve"> </v>
          </cell>
          <cell r="K8330">
            <v>167</v>
          </cell>
          <cell r="L8330">
            <v>5.4300000000000008E-3</v>
          </cell>
          <cell r="M8330">
            <v>-19</v>
          </cell>
          <cell r="N8330">
            <v>18</v>
          </cell>
          <cell r="O8330">
            <v>1</v>
          </cell>
          <cell r="P8330">
            <v>7.9279999999999999</v>
          </cell>
          <cell r="Q8330">
            <v>0</v>
          </cell>
          <cell r="R8330">
            <v>7.9279999999999999</v>
          </cell>
        </row>
        <row r="8331">
          <cell r="A8331" t="str">
            <v xml:space="preserve">ТЭЦ-КРЭС-Ц.Г </v>
          </cell>
          <cell r="B8331" t="str">
            <v xml:space="preserve">Мира 40 киоск </v>
          </cell>
          <cell r="C8331" t="str">
            <v xml:space="preserve">Прочие </v>
          </cell>
          <cell r="D8331">
            <v>58.43</v>
          </cell>
          <cell r="E8331">
            <v>0</v>
          </cell>
          <cell r="F8331">
            <v>262.91000000000003</v>
          </cell>
          <cell r="G8331">
            <v>0.28999999999999998</v>
          </cell>
          <cell r="H8331">
            <v>1.19</v>
          </cell>
          <cell r="I8331">
            <v>4.5999999999999996</v>
          </cell>
          <cell r="J8331" t="str">
            <v xml:space="preserve"> </v>
          </cell>
          <cell r="K8331">
            <v>167</v>
          </cell>
          <cell r="L8331">
            <v>3.2500000000000003E-3</v>
          </cell>
          <cell r="M8331">
            <v>-19</v>
          </cell>
          <cell r="N8331">
            <v>15</v>
          </cell>
          <cell r="O8331">
            <v>1</v>
          </cell>
          <cell r="P8331">
            <v>4.0129999999999999</v>
          </cell>
          <cell r="Q8331">
            <v>0</v>
          </cell>
          <cell r="R8331">
            <v>4.0129999999999999</v>
          </cell>
        </row>
        <row r="8332">
          <cell r="A8332" t="str">
            <v xml:space="preserve">ТЭЦ-КРЭС-Ц.Г </v>
          </cell>
          <cell r="B8332" t="str">
            <v xml:space="preserve">Мира 40 магазин </v>
          </cell>
          <cell r="C8332" t="str">
            <v xml:space="preserve">Прочие </v>
          </cell>
          <cell r="D8332">
            <v>168.8</v>
          </cell>
          <cell r="E8332">
            <v>0</v>
          </cell>
          <cell r="F8332">
            <v>759.62</v>
          </cell>
          <cell r="G8332">
            <v>0.28999999999999998</v>
          </cell>
          <cell r="H8332">
            <v>1.19</v>
          </cell>
          <cell r="I8332">
            <v>4.5999999999999996</v>
          </cell>
          <cell r="J8332" t="str">
            <v xml:space="preserve"> </v>
          </cell>
          <cell r="K8332">
            <v>167</v>
          </cell>
          <cell r="L8332">
            <v>9.3900000000000008E-3</v>
          </cell>
          <cell r="M8332">
            <v>-19</v>
          </cell>
          <cell r="N8332">
            <v>15</v>
          </cell>
          <cell r="O8332">
            <v>1</v>
          </cell>
          <cell r="P8332">
            <v>11.599</v>
          </cell>
          <cell r="Q8332">
            <v>0</v>
          </cell>
          <cell r="R8332">
            <v>11.599</v>
          </cell>
        </row>
        <row r="8333">
          <cell r="A8333" t="str">
            <v xml:space="preserve">ТЭЦ-КРЭС-Ц.Г </v>
          </cell>
          <cell r="B8333" t="str">
            <v xml:space="preserve">Красная 33 СТРАХ КОМП. </v>
          </cell>
          <cell r="C8333" t="str">
            <v xml:space="preserve">Прочие </v>
          </cell>
          <cell r="D8333">
            <v>149.5</v>
          </cell>
          <cell r="E8333">
            <v>0</v>
          </cell>
          <cell r="F8333">
            <v>672.76</v>
          </cell>
          <cell r="G8333">
            <v>0.28000000000000003</v>
          </cell>
          <cell r="H8333">
            <v>1.19</v>
          </cell>
          <cell r="I8333">
            <v>4.5999999999999996</v>
          </cell>
          <cell r="J8333" t="str">
            <v xml:space="preserve"> </v>
          </cell>
          <cell r="K8333">
            <v>167</v>
          </cell>
          <cell r="L8333">
            <v>8.7379999999999992E-3</v>
          </cell>
          <cell r="M8333">
            <v>-19</v>
          </cell>
          <cell r="N8333">
            <v>18</v>
          </cell>
          <cell r="O8333">
            <v>1</v>
          </cell>
          <cell r="P8333">
            <v>12.756</v>
          </cell>
          <cell r="Q8333">
            <v>0</v>
          </cell>
          <cell r="R8333">
            <v>12.756</v>
          </cell>
        </row>
        <row r="8334">
          <cell r="A8334" t="str">
            <v xml:space="preserve">ТЭЦ-КРЭС-Ц.Г </v>
          </cell>
          <cell r="B8334" t="str">
            <v xml:space="preserve">Мира 60 ГОСТИН </v>
          </cell>
          <cell r="C8334" t="str">
            <v xml:space="preserve">ИТП Прочие </v>
          </cell>
          <cell r="D8334">
            <v>779.87</v>
          </cell>
          <cell r="E8334">
            <v>0</v>
          </cell>
          <cell r="F8334">
            <v>3509.41</v>
          </cell>
          <cell r="G8334">
            <v>0.43</v>
          </cell>
          <cell r="H8334">
            <v>1.19</v>
          </cell>
          <cell r="I8334">
            <v>4.5999999999999996</v>
          </cell>
          <cell r="J8334" t="str">
            <v xml:space="preserve"> </v>
          </cell>
          <cell r="K8334">
            <v>167</v>
          </cell>
          <cell r="L8334">
            <v>7.0000000000000007E-2</v>
          </cell>
          <cell r="M8334">
            <v>-19</v>
          </cell>
          <cell r="N8334">
            <v>18</v>
          </cell>
          <cell r="O8334">
            <v>1</v>
          </cell>
          <cell r="P8334">
            <v>102.199</v>
          </cell>
          <cell r="Q8334">
            <v>0</v>
          </cell>
          <cell r="R8334">
            <v>102.199</v>
          </cell>
        </row>
        <row r="8335">
          <cell r="A8335" t="str">
            <v xml:space="preserve">ТЭЦ-КРЭС-Ц.Г </v>
          </cell>
          <cell r="B8335" t="str">
            <v xml:space="preserve">Мира 35 ЗАКУСОЧНАЯ </v>
          </cell>
          <cell r="C8335" t="str">
            <v xml:space="preserve">Прочие </v>
          </cell>
          <cell r="D8335">
            <v>124.45</v>
          </cell>
          <cell r="E8335">
            <v>0</v>
          </cell>
          <cell r="F8335">
            <v>560.04</v>
          </cell>
          <cell r="G8335">
            <v>0.41</v>
          </cell>
          <cell r="H8335">
            <v>1.19</v>
          </cell>
          <cell r="I8335">
            <v>4.5999999999999996</v>
          </cell>
          <cell r="J8335" t="str">
            <v xml:space="preserve"> </v>
          </cell>
          <cell r="K8335">
            <v>167</v>
          </cell>
          <cell r="L8335">
            <v>1.0100000000000001E-2</v>
          </cell>
          <cell r="M8335">
            <v>-19</v>
          </cell>
          <cell r="N8335">
            <v>16</v>
          </cell>
          <cell r="O8335">
            <v>1</v>
          </cell>
          <cell r="P8335">
            <v>13.276</v>
          </cell>
          <cell r="Q8335">
            <v>0</v>
          </cell>
          <cell r="R8335">
            <v>13.276</v>
          </cell>
        </row>
        <row r="8336">
          <cell r="A8336" t="str">
            <v xml:space="preserve">ТЭЦ-КРЭС-Ц.Г </v>
          </cell>
          <cell r="B8336" t="str">
            <v xml:space="preserve">МИРА 34/1 </v>
          </cell>
          <cell r="C8336" t="str">
            <v xml:space="preserve">Бюджет </v>
          </cell>
          <cell r="D8336">
            <v>1068.4000000000001</v>
          </cell>
          <cell r="E8336">
            <v>0</v>
          </cell>
          <cell r="F8336">
            <v>4378.72</v>
          </cell>
          <cell r="G8336">
            <v>0.43</v>
          </cell>
          <cell r="H8336">
            <v>1.19</v>
          </cell>
          <cell r="I8336">
            <v>4.5999999999999996</v>
          </cell>
          <cell r="J8336" t="str">
            <v xml:space="preserve"> </v>
          </cell>
          <cell r="K8336">
            <v>167</v>
          </cell>
          <cell r="L8336">
            <v>8.9700000000000002E-2</v>
          </cell>
          <cell r="M8336">
            <v>-19</v>
          </cell>
          <cell r="N8336">
            <v>19</v>
          </cell>
          <cell r="O8336">
            <v>1</v>
          </cell>
          <cell r="P8336">
            <v>136.976</v>
          </cell>
          <cell r="Q8336">
            <v>0</v>
          </cell>
          <cell r="R8336">
            <v>136.976</v>
          </cell>
        </row>
        <row r="8337">
          <cell r="A8337" t="str">
            <v xml:space="preserve">ТЭЦ-КРЭС-Ц.Г </v>
          </cell>
          <cell r="B8337" t="str">
            <v xml:space="preserve">Мира 39 офис </v>
          </cell>
          <cell r="C8337" t="str">
            <v xml:space="preserve">Прочие </v>
          </cell>
          <cell r="D8337">
            <v>382</v>
          </cell>
          <cell r="E8337">
            <v>0</v>
          </cell>
          <cell r="F8337">
            <v>2124.83</v>
          </cell>
          <cell r="G8337">
            <v>0.41</v>
          </cell>
          <cell r="H8337">
            <v>1.19</v>
          </cell>
          <cell r="I8337">
            <v>4.5999999999999996</v>
          </cell>
          <cell r="J8337" t="str">
            <v xml:space="preserve"> </v>
          </cell>
          <cell r="K8337">
            <v>167</v>
          </cell>
          <cell r="L8337">
            <v>4.0510000000000004E-2</v>
          </cell>
          <cell r="M8337">
            <v>-19</v>
          </cell>
          <cell r="N8337">
            <v>18</v>
          </cell>
          <cell r="O8337">
            <v>1</v>
          </cell>
          <cell r="P8337">
            <v>59.143999999999998</v>
          </cell>
          <cell r="Q8337">
            <v>0</v>
          </cell>
          <cell r="R8337">
            <v>59.143999999999998</v>
          </cell>
        </row>
        <row r="8338">
          <cell r="A8338" t="str">
            <v xml:space="preserve">ТЭЦ-КРЭС-Ц.Г </v>
          </cell>
          <cell r="B8338" t="str">
            <v xml:space="preserve">Октябрьская 87 МРЭП 25 </v>
          </cell>
          <cell r="C8338" t="str">
            <v xml:space="preserve">Прочие </v>
          </cell>
          <cell r="D8338">
            <v>265.94</v>
          </cell>
          <cell r="E8338">
            <v>706</v>
          </cell>
          <cell r="F8338">
            <v>1196.71</v>
          </cell>
          <cell r="G8338">
            <v>0.43</v>
          </cell>
          <cell r="H8338">
            <v>1.19</v>
          </cell>
          <cell r="I8338">
            <v>4.5999999999999996</v>
          </cell>
          <cell r="J8338" t="str">
            <v xml:space="preserve"> </v>
          </cell>
          <cell r="K8338">
            <v>167</v>
          </cell>
          <cell r="L8338">
            <v>2.3870000000000002E-2</v>
          </cell>
          <cell r="M8338">
            <v>-19</v>
          </cell>
          <cell r="N8338">
            <v>18</v>
          </cell>
          <cell r="O8338">
            <v>1</v>
          </cell>
          <cell r="P8338">
            <v>34.850999999999999</v>
          </cell>
          <cell r="Q8338">
            <v>0</v>
          </cell>
          <cell r="R8338">
            <v>34.850999999999999</v>
          </cell>
        </row>
        <row r="8339">
          <cell r="A8339" t="str">
            <v xml:space="preserve">ТЭЦ-КРЭС-Ц.Г </v>
          </cell>
          <cell r="B8339" t="str">
            <v xml:space="preserve">Октябрьская 89 АДМ.ЗД. </v>
          </cell>
          <cell r="C8339" t="str">
            <v xml:space="preserve">Прочие </v>
          </cell>
          <cell r="D8339">
            <v>127.01</v>
          </cell>
          <cell r="E8339">
            <v>462</v>
          </cell>
          <cell r="F8339">
            <v>571.53</v>
          </cell>
          <cell r="G8339">
            <v>0.43</v>
          </cell>
          <cell r="H8339">
            <v>1.19</v>
          </cell>
          <cell r="I8339">
            <v>4.5999999999999996</v>
          </cell>
          <cell r="J8339" t="str">
            <v xml:space="preserve"> </v>
          </cell>
          <cell r="K8339">
            <v>167</v>
          </cell>
          <cell r="L8339">
            <v>1.14E-2</v>
          </cell>
          <cell r="M8339">
            <v>-19</v>
          </cell>
          <cell r="N8339">
            <v>18</v>
          </cell>
          <cell r="O8339">
            <v>1</v>
          </cell>
          <cell r="P8339">
            <v>16.643000000000001</v>
          </cell>
          <cell r="Q8339">
            <v>0</v>
          </cell>
          <cell r="R8339">
            <v>16.643000000000001</v>
          </cell>
        </row>
        <row r="8340">
          <cell r="A8340" t="str">
            <v xml:space="preserve">ТЭЦ-КРЭС-Ц.Г </v>
          </cell>
          <cell r="B8340" t="str">
            <v xml:space="preserve">Комсомольская 44 РОДДОМ 4 </v>
          </cell>
          <cell r="C8340" t="str">
            <v xml:space="preserve">ИТП Бюджет </v>
          </cell>
          <cell r="D8340">
            <v>6639.49</v>
          </cell>
          <cell r="E8340">
            <v>0</v>
          </cell>
          <cell r="F8340">
            <v>28345.5</v>
          </cell>
          <cell r="G8340">
            <v>0.30000000000000004</v>
          </cell>
          <cell r="H8340">
            <v>1.19</v>
          </cell>
          <cell r="I8340">
            <v>4.5999999999999996</v>
          </cell>
          <cell r="J8340" t="str">
            <v xml:space="preserve"> </v>
          </cell>
          <cell r="K8340">
            <v>167</v>
          </cell>
          <cell r="L8340">
            <v>0.41578000000000004</v>
          </cell>
          <cell r="M8340">
            <v>-19</v>
          </cell>
          <cell r="N8340">
            <v>20</v>
          </cell>
          <cell r="O8340">
            <v>1</v>
          </cell>
          <cell r="P8340">
            <v>661.35900000000004</v>
          </cell>
          <cell r="Q8340">
            <v>0</v>
          </cell>
          <cell r="R8340">
            <v>661.35900000000004</v>
          </cell>
        </row>
        <row r="8341">
          <cell r="A8341" t="str">
            <v xml:space="preserve">ТЭЦ-КРЭС-Ц.Г </v>
          </cell>
          <cell r="B8341" t="str">
            <v xml:space="preserve">Гимназическая 93 ж/конс.1 </v>
          </cell>
          <cell r="C8341" t="str">
            <v xml:space="preserve">Бюджет </v>
          </cell>
          <cell r="D8341">
            <v>493.24</v>
          </cell>
          <cell r="E8341">
            <v>0</v>
          </cell>
          <cell r="F8341">
            <v>2219.58</v>
          </cell>
          <cell r="G8341">
            <v>0.4</v>
          </cell>
          <cell r="H8341">
            <v>1.19</v>
          </cell>
          <cell r="I8341">
            <v>4.5999999999999996</v>
          </cell>
          <cell r="J8341" t="str">
            <v xml:space="preserve"> </v>
          </cell>
          <cell r="K8341">
            <v>167</v>
          </cell>
          <cell r="L8341">
            <v>4.3410000000000004E-2</v>
          </cell>
          <cell r="M8341">
            <v>-19</v>
          </cell>
          <cell r="N8341">
            <v>20</v>
          </cell>
          <cell r="O8341">
            <v>1</v>
          </cell>
          <cell r="P8341">
            <v>69.05</v>
          </cell>
          <cell r="Q8341">
            <v>0</v>
          </cell>
          <cell r="R8341">
            <v>69.05</v>
          </cell>
        </row>
        <row r="8342">
          <cell r="A8342" t="str">
            <v xml:space="preserve">ТЭЦ-КРЭС-Ц.Г </v>
          </cell>
          <cell r="B8342" t="str">
            <v xml:space="preserve">Седина 50 Роддом 1 </v>
          </cell>
          <cell r="C8342" t="str">
            <v xml:space="preserve">Бюджет </v>
          </cell>
          <cell r="D8342">
            <v>1915.7</v>
          </cell>
          <cell r="E8342">
            <v>0</v>
          </cell>
          <cell r="F8342">
            <v>8620.64</v>
          </cell>
          <cell r="G8342">
            <v>0.36</v>
          </cell>
          <cell r="H8342">
            <v>1.19</v>
          </cell>
          <cell r="I8342">
            <v>4.5999999999999996</v>
          </cell>
          <cell r="J8342" t="str">
            <v xml:space="preserve"> </v>
          </cell>
          <cell r="K8342">
            <v>167</v>
          </cell>
          <cell r="L8342">
            <v>0.15174000000000001</v>
          </cell>
          <cell r="M8342">
            <v>-19</v>
          </cell>
          <cell r="N8342">
            <v>20</v>
          </cell>
          <cell r="O8342">
            <v>1</v>
          </cell>
          <cell r="P8342">
            <v>241.36500000000001</v>
          </cell>
          <cell r="Q8342">
            <v>0</v>
          </cell>
          <cell r="R8342">
            <v>241.36500000000001</v>
          </cell>
        </row>
        <row r="8343">
          <cell r="A8343" t="str">
            <v xml:space="preserve">ТЭЦ-КРЭС-Ц.Г </v>
          </cell>
          <cell r="B8343" t="str">
            <v xml:space="preserve">Седина 50 прачечная </v>
          </cell>
          <cell r="C8343" t="str">
            <v xml:space="preserve">Бюджет </v>
          </cell>
          <cell r="D8343">
            <v>295.45999999999998</v>
          </cell>
          <cell r="E8343">
            <v>0</v>
          </cell>
          <cell r="F8343">
            <v>1329.58</v>
          </cell>
          <cell r="G8343">
            <v>0.43</v>
          </cell>
          <cell r="H8343">
            <v>1.194</v>
          </cell>
          <cell r="I8343">
            <v>4.5999999999999996</v>
          </cell>
          <cell r="J8343" t="str">
            <v xml:space="preserve"> </v>
          </cell>
          <cell r="K8343">
            <v>167</v>
          </cell>
          <cell r="L8343">
            <v>2.4370000000000003E-2</v>
          </cell>
          <cell r="M8343">
            <v>-19</v>
          </cell>
          <cell r="N8343">
            <v>15</v>
          </cell>
          <cell r="O8343">
            <v>1</v>
          </cell>
          <cell r="P8343">
            <v>30.102</v>
          </cell>
          <cell r="Q8343">
            <v>0</v>
          </cell>
          <cell r="R8343">
            <v>30.102</v>
          </cell>
        </row>
        <row r="8344">
          <cell r="A8344" t="str">
            <v xml:space="preserve">ТЭЦ-КРЭС-Ц.Г </v>
          </cell>
          <cell r="B8344" t="str">
            <v xml:space="preserve">Октябрьская 44 адм.зд. </v>
          </cell>
          <cell r="C8344" t="str">
            <v xml:space="preserve">Бюджет </v>
          </cell>
          <cell r="D8344">
            <v>858.97</v>
          </cell>
          <cell r="E8344">
            <v>0</v>
          </cell>
          <cell r="F8344">
            <v>3865.37</v>
          </cell>
          <cell r="G8344">
            <v>0.43</v>
          </cell>
          <cell r="H8344">
            <v>1.19</v>
          </cell>
          <cell r="I8344">
            <v>4.5999999999999996</v>
          </cell>
          <cell r="J8344" t="str">
            <v xml:space="preserve">. </v>
          </cell>
          <cell r="K8344">
            <v>167</v>
          </cell>
          <cell r="L8344">
            <v>7.7100000000000002E-2</v>
          </cell>
          <cell r="M8344">
            <v>-19</v>
          </cell>
          <cell r="N8344">
            <v>18</v>
          </cell>
          <cell r="O8344">
            <v>1</v>
          </cell>
          <cell r="P8344">
            <v>112.565</v>
          </cell>
          <cell r="Q8344">
            <v>0</v>
          </cell>
          <cell r="R8344">
            <v>112.565</v>
          </cell>
        </row>
        <row r="8345">
          <cell r="A8345" t="str">
            <v xml:space="preserve">ТЭЦ-КРЭС-Ц.Г </v>
          </cell>
          <cell r="B8345" t="str">
            <v xml:space="preserve">Мира 37 ж/д </v>
          </cell>
          <cell r="C8345" t="str">
            <v xml:space="preserve">Население </v>
          </cell>
          <cell r="D8345">
            <v>2316.5</v>
          </cell>
          <cell r="E8345">
            <v>7876</v>
          </cell>
          <cell r="F8345">
            <v>7876</v>
          </cell>
          <cell r="G8345">
            <v>0.41100000000000003</v>
          </cell>
          <cell r="H8345">
            <v>1.194</v>
          </cell>
          <cell r="I8345">
            <v>4.5999999999999996</v>
          </cell>
          <cell r="J8345" t="str">
            <v xml:space="preserve">10 </v>
          </cell>
          <cell r="K8345">
            <v>167</v>
          </cell>
          <cell r="L8345">
            <v>0.15532399999999999</v>
          </cell>
          <cell r="M8345">
            <v>-19</v>
          </cell>
          <cell r="N8345">
            <v>18</v>
          </cell>
          <cell r="O8345">
            <v>1</v>
          </cell>
          <cell r="P8345">
            <v>226.76900000000001</v>
          </cell>
          <cell r="Q8345">
            <v>230.499</v>
          </cell>
          <cell r="R8345">
            <v>230.499</v>
          </cell>
        </row>
        <row r="8346">
          <cell r="A8346" t="str">
            <v xml:space="preserve">ТЭЦ-КРЭС-Ц.Г </v>
          </cell>
          <cell r="B8346" t="str">
            <v xml:space="preserve">Мира 39 А ж/д </v>
          </cell>
          <cell r="C8346" t="str">
            <v xml:space="preserve">Население </v>
          </cell>
          <cell r="D8346">
            <v>2517.5</v>
          </cell>
          <cell r="E8346">
            <v>7876</v>
          </cell>
          <cell r="F8346">
            <v>7876</v>
          </cell>
          <cell r="G8346">
            <v>0.41</v>
          </cell>
          <cell r="H8346">
            <v>1.19</v>
          </cell>
          <cell r="I8346">
            <v>4.5999999999999996</v>
          </cell>
          <cell r="J8346" t="str">
            <v xml:space="preserve">10 </v>
          </cell>
          <cell r="K8346">
            <v>167</v>
          </cell>
          <cell r="L8346">
            <v>0.14891799999999999</v>
          </cell>
          <cell r="M8346">
            <v>-19</v>
          </cell>
          <cell r="N8346">
            <v>18</v>
          </cell>
          <cell r="O8346">
            <v>1</v>
          </cell>
          <cell r="P8346">
            <v>217.416</v>
          </cell>
          <cell r="Q8346">
            <v>250.5</v>
          </cell>
          <cell r="R8346">
            <v>250.5</v>
          </cell>
        </row>
        <row r="8347">
          <cell r="A8347" t="str">
            <v xml:space="preserve">ТЭЦ-КРЭС-Ц.Г </v>
          </cell>
          <cell r="B8347" t="str">
            <v xml:space="preserve">Красная 29 ОФИС </v>
          </cell>
          <cell r="C8347" t="str">
            <v xml:space="preserve">Прочие </v>
          </cell>
          <cell r="D8347">
            <v>35.99</v>
          </cell>
          <cell r="E8347">
            <v>0</v>
          </cell>
          <cell r="F8347">
            <v>161.97</v>
          </cell>
          <cell r="G8347">
            <v>0.37</v>
          </cell>
          <cell r="H8347">
            <v>1.19</v>
          </cell>
          <cell r="I8347">
            <v>4.5999999999999996</v>
          </cell>
          <cell r="J8347" t="str">
            <v xml:space="preserve"> </v>
          </cell>
          <cell r="K8347">
            <v>167</v>
          </cell>
          <cell r="L8347">
            <v>2.7800000000000004E-3</v>
          </cell>
          <cell r="M8347">
            <v>-19</v>
          </cell>
          <cell r="N8347">
            <v>18</v>
          </cell>
          <cell r="O8347">
            <v>1</v>
          </cell>
          <cell r="P8347">
            <v>4.0599999999999996</v>
          </cell>
          <cell r="Q8347">
            <v>0</v>
          </cell>
          <cell r="R8347">
            <v>4.0599999999999996</v>
          </cell>
        </row>
        <row r="8348">
          <cell r="A8348" t="str">
            <v xml:space="preserve">ТЭЦ-КРЭС-Ц.Г </v>
          </cell>
          <cell r="B8348" t="str">
            <v xml:space="preserve">Красная 78 кв 63 </v>
          </cell>
          <cell r="C8348" t="str">
            <v xml:space="preserve">Прочие </v>
          </cell>
          <cell r="D8348">
            <v>28.26</v>
          </cell>
          <cell r="E8348">
            <v>0</v>
          </cell>
          <cell r="F8348">
            <v>127.19</v>
          </cell>
          <cell r="G8348">
            <v>0.43</v>
          </cell>
          <cell r="H8348">
            <v>1.19</v>
          </cell>
          <cell r="I8348">
            <v>4.5999999999999996</v>
          </cell>
          <cell r="J8348" t="str">
            <v xml:space="preserve"> </v>
          </cell>
          <cell r="K8348">
            <v>167</v>
          </cell>
          <cell r="L8348">
            <v>2.5369999999999998E-3</v>
          </cell>
          <cell r="M8348">
            <v>-19</v>
          </cell>
          <cell r="N8348">
            <v>18</v>
          </cell>
          <cell r="O8348">
            <v>1</v>
          </cell>
          <cell r="P8348">
            <v>3.7039999999999997</v>
          </cell>
          <cell r="Q8348">
            <v>0</v>
          </cell>
          <cell r="R8348">
            <v>3.7039999999999997</v>
          </cell>
        </row>
        <row r="8349">
          <cell r="A8349" t="str">
            <v xml:space="preserve">ТЭЦ-КРЭС-Ц.Г </v>
          </cell>
          <cell r="B8349" t="str">
            <v xml:space="preserve">Красная 78 кв 64а </v>
          </cell>
          <cell r="C8349" t="str">
            <v xml:space="preserve">Прочие </v>
          </cell>
          <cell r="D8349">
            <v>38.4</v>
          </cell>
          <cell r="E8349">
            <v>0</v>
          </cell>
          <cell r="F8349">
            <v>172.81</v>
          </cell>
          <cell r="G8349">
            <v>0.43</v>
          </cell>
          <cell r="H8349">
            <v>1.19</v>
          </cell>
          <cell r="I8349">
            <v>4.5999999999999996</v>
          </cell>
          <cell r="J8349" t="str">
            <v xml:space="preserve"> </v>
          </cell>
          <cell r="K8349">
            <v>167</v>
          </cell>
          <cell r="L8349">
            <v>3.447E-3</v>
          </cell>
          <cell r="M8349">
            <v>-19</v>
          </cell>
          <cell r="N8349">
            <v>18</v>
          </cell>
          <cell r="O8349">
            <v>1</v>
          </cell>
          <cell r="P8349">
            <v>5.032</v>
          </cell>
          <cell r="Q8349">
            <v>0</v>
          </cell>
          <cell r="R8349">
            <v>5.032</v>
          </cell>
        </row>
        <row r="8350">
          <cell r="A8350" t="str">
            <v xml:space="preserve">ТЭЦ-КРЭС-Ц.Г </v>
          </cell>
          <cell r="B8350" t="str">
            <v xml:space="preserve">Красноармейская 49 МАГАЗИН </v>
          </cell>
          <cell r="C8350" t="str">
            <v xml:space="preserve">Прочие </v>
          </cell>
          <cell r="D8350">
            <v>170.95</v>
          </cell>
          <cell r="E8350">
            <v>604</v>
          </cell>
          <cell r="F8350">
            <v>769.27</v>
          </cell>
          <cell r="G8350">
            <v>0.43</v>
          </cell>
          <cell r="H8350">
            <v>1.19</v>
          </cell>
          <cell r="I8350">
            <v>4.5999999999999996</v>
          </cell>
          <cell r="J8350" t="str">
            <v xml:space="preserve"> </v>
          </cell>
          <cell r="K8350">
            <v>167</v>
          </cell>
          <cell r="L8350">
            <v>1.4100000000000001E-2</v>
          </cell>
          <cell r="M8350">
            <v>-19</v>
          </cell>
          <cell r="N8350">
            <v>15</v>
          </cell>
          <cell r="O8350">
            <v>1</v>
          </cell>
          <cell r="P8350">
            <v>17.416</v>
          </cell>
          <cell r="Q8350">
            <v>0</v>
          </cell>
          <cell r="R8350">
            <v>17.416</v>
          </cell>
        </row>
        <row r="8351">
          <cell r="A8351" t="str">
            <v xml:space="preserve">ТЭЦ-КРЭС-Ц.Г </v>
          </cell>
          <cell r="B8351" t="str">
            <v xml:space="preserve">Красная 68 МАГАЗИН </v>
          </cell>
          <cell r="C8351" t="str">
            <v xml:space="preserve">Прочие </v>
          </cell>
          <cell r="D8351">
            <v>116.34</v>
          </cell>
          <cell r="E8351">
            <v>0</v>
          </cell>
          <cell r="F8351">
            <v>481.08</v>
          </cell>
          <cell r="G8351">
            <v>0.38</v>
          </cell>
          <cell r="H8351">
            <v>1.19</v>
          </cell>
          <cell r="I8351">
            <v>4.5999999999999996</v>
          </cell>
          <cell r="J8351" t="str">
            <v xml:space="preserve"> </v>
          </cell>
          <cell r="K8351">
            <v>167</v>
          </cell>
          <cell r="L8351">
            <v>8.4800000000000014E-3</v>
          </cell>
          <cell r="M8351">
            <v>-19</v>
          </cell>
          <cell r="N8351">
            <v>18</v>
          </cell>
          <cell r="O8351">
            <v>1</v>
          </cell>
          <cell r="P8351">
            <v>12.381</v>
          </cell>
          <cell r="Q8351">
            <v>0</v>
          </cell>
          <cell r="R8351">
            <v>12.381</v>
          </cell>
        </row>
        <row r="8352">
          <cell r="A8352" t="str">
            <v xml:space="preserve">ТЭЦ-КРЭС-Ц.Г </v>
          </cell>
          <cell r="B8352" t="str">
            <v xml:space="preserve">Красная 68 </v>
          </cell>
          <cell r="C8352" t="str">
            <v xml:space="preserve">Прочие </v>
          </cell>
          <cell r="D8352">
            <v>42.56</v>
          </cell>
          <cell r="E8352">
            <v>0</v>
          </cell>
          <cell r="F8352">
            <v>191.51</v>
          </cell>
          <cell r="G8352">
            <v>0.43</v>
          </cell>
          <cell r="H8352">
            <v>1.19</v>
          </cell>
          <cell r="I8352">
            <v>4.5999999999999996</v>
          </cell>
          <cell r="J8352" t="str">
            <v xml:space="preserve"> </v>
          </cell>
          <cell r="K8352">
            <v>167</v>
          </cell>
          <cell r="L8352">
            <v>3.8200000000000005E-3</v>
          </cell>
          <cell r="M8352">
            <v>-19</v>
          </cell>
          <cell r="N8352">
            <v>18</v>
          </cell>
          <cell r="O8352">
            <v>1</v>
          </cell>
          <cell r="P8352">
            <v>5.5780000000000003</v>
          </cell>
          <cell r="Q8352">
            <v>0</v>
          </cell>
          <cell r="R8352">
            <v>5.5780000000000003</v>
          </cell>
        </row>
        <row r="8353">
          <cell r="A8353" t="str">
            <v xml:space="preserve">ТЭЦ-КРЭС-Ц.Г </v>
          </cell>
          <cell r="B8353" t="str">
            <v xml:space="preserve">Карасунская 79 ж/д </v>
          </cell>
          <cell r="C8353" t="str">
            <v xml:space="preserve">Население </v>
          </cell>
          <cell r="D8353">
            <v>121.8</v>
          </cell>
          <cell r="E8353">
            <v>548</v>
          </cell>
          <cell r="F8353">
            <v>548.17999999999995</v>
          </cell>
          <cell r="G8353">
            <v>0.7</v>
          </cell>
          <cell r="H8353">
            <v>1.19</v>
          </cell>
          <cell r="I8353">
            <v>4.5999999999999996</v>
          </cell>
          <cell r="J8353" t="str">
            <v xml:space="preserve">1 </v>
          </cell>
          <cell r="K8353">
            <v>167</v>
          </cell>
          <cell r="L8353">
            <v>1.78E-2</v>
          </cell>
          <cell r="M8353">
            <v>-19</v>
          </cell>
          <cell r="N8353">
            <v>18</v>
          </cell>
          <cell r="O8353">
            <v>1</v>
          </cell>
          <cell r="P8353">
            <v>25.986999999999998</v>
          </cell>
          <cell r="Q8353">
            <v>16.158000000000001</v>
          </cell>
          <cell r="R8353">
            <v>16.158000000000001</v>
          </cell>
        </row>
        <row r="8354">
          <cell r="A8354" t="str">
            <v xml:space="preserve">ТЭЦ-КРЭС-Ц.Г </v>
          </cell>
          <cell r="B8354" t="str">
            <v xml:space="preserve">Красноармейская 47 МАГАЗ. </v>
          </cell>
          <cell r="C8354" t="str">
            <v xml:space="preserve">Прочие </v>
          </cell>
          <cell r="D8354">
            <v>341.6</v>
          </cell>
          <cell r="E8354">
            <v>0</v>
          </cell>
          <cell r="F8354">
            <v>1941.34</v>
          </cell>
          <cell r="G8354">
            <v>0.38</v>
          </cell>
          <cell r="H8354">
            <v>1.19</v>
          </cell>
          <cell r="I8354">
            <v>4.5999999999999996</v>
          </cell>
          <cell r="J8354" t="str">
            <v xml:space="preserve"> </v>
          </cell>
          <cell r="K8354">
            <v>167</v>
          </cell>
          <cell r="L8354">
            <v>3.422E-2</v>
          </cell>
          <cell r="M8354">
            <v>-19</v>
          </cell>
          <cell r="N8354">
            <v>18</v>
          </cell>
          <cell r="O8354">
            <v>1</v>
          </cell>
          <cell r="P8354">
            <v>49.960999999999999</v>
          </cell>
          <cell r="Q8354">
            <v>0</v>
          </cell>
          <cell r="R8354">
            <v>49.960999999999999</v>
          </cell>
        </row>
        <row r="8355">
          <cell r="A8355" t="str">
            <v xml:space="preserve">ТЭЦ-КРЭС-Ц.Г </v>
          </cell>
          <cell r="B8355" t="str">
            <v xml:space="preserve">Красноармейская 57 Ж/ПРИСТР. </v>
          </cell>
          <cell r="C8355" t="str">
            <v xml:space="preserve">Население </v>
          </cell>
          <cell r="D8355">
            <v>140.80000000000001</v>
          </cell>
          <cell r="E8355">
            <v>634</v>
          </cell>
          <cell r="F8355">
            <v>633.61</v>
          </cell>
          <cell r="G8355">
            <v>0.69</v>
          </cell>
          <cell r="H8355">
            <v>1.19</v>
          </cell>
          <cell r="I8355">
            <v>4.5999999999999996</v>
          </cell>
          <cell r="J8355" t="str">
            <v xml:space="preserve">1 </v>
          </cell>
          <cell r="K8355">
            <v>167</v>
          </cell>
          <cell r="L8355">
            <v>2.0280000000000003E-2</v>
          </cell>
          <cell r="M8355">
            <v>-19</v>
          </cell>
          <cell r="N8355">
            <v>18</v>
          </cell>
          <cell r="O8355">
            <v>1</v>
          </cell>
          <cell r="P8355">
            <v>29.608000000000001</v>
          </cell>
          <cell r="Q8355">
            <v>18.678999999999998</v>
          </cell>
          <cell r="R8355">
            <v>18.678999999999998</v>
          </cell>
        </row>
        <row r="8356">
          <cell r="A8356" t="str">
            <v xml:space="preserve">ТЭЦ-КРЭС-Ц.Г </v>
          </cell>
          <cell r="B8356" t="str">
            <v xml:space="preserve">Рашпилевская 32 лит.А </v>
          </cell>
          <cell r="C8356" t="str">
            <v xml:space="preserve">Прочие </v>
          </cell>
          <cell r="D8356">
            <v>36.5</v>
          </cell>
          <cell r="E8356">
            <v>136</v>
          </cell>
          <cell r="F8356">
            <v>136</v>
          </cell>
          <cell r="G8356">
            <v>0.33</v>
          </cell>
          <cell r="H8356">
            <v>1.19</v>
          </cell>
          <cell r="I8356">
            <v>4.5999999999999996</v>
          </cell>
          <cell r="J8356" t="str">
            <v xml:space="preserve"> </v>
          </cell>
          <cell r="K8356">
            <v>167</v>
          </cell>
          <cell r="L8356">
            <v>2.0700000000000002E-3</v>
          </cell>
          <cell r="M8356">
            <v>-19</v>
          </cell>
          <cell r="N8356">
            <v>18</v>
          </cell>
          <cell r="O8356">
            <v>1</v>
          </cell>
          <cell r="P8356">
            <v>3.0230000000000001</v>
          </cell>
          <cell r="Q8356">
            <v>0</v>
          </cell>
          <cell r="R8356">
            <v>3.0230000000000001</v>
          </cell>
        </row>
        <row r="8357">
          <cell r="A8357" t="str">
            <v xml:space="preserve">ТЭЦ-КРЭС-Ц.Г </v>
          </cell>
          <cell r="B8357" t="str">
            <v xml:space="preserve">Коммунаров 71 кв 9 </v>
          </cell>
          <cell r="C8357" t="str">
            <v xml:space="preserve">Население </v>
          </cell>
          <cell r="D8357">
            <v>31.2</v>
          </cell>
          <cell r="E8357">
            <v>140</v>
          </cell>
          <cell r="F8357">
            <v>140.32</v>
          </cell>
          <cell r="G8357">
            <v>0.88</v>
          </cell>
          <cell r="H8357">
            <v>1.194</v>
          </cell>
          <cell r="I8357">
            <v>4.5999999999999996</v>
          </cell>
          <cell r="J8357" t="str">
            <v xml:space="preserve">1 </v>
          </cell>
          <cell r="K8357">
            <v>167</v>
          </cell>
          <cell r="L8357">
            <v>5.7279999999999996E-3</v>
          </cell>
          <cell r="M8357">
            <v>-19</v>
          </cell>
          <cell r="N8357">
            <v>18</v>
          </cell>
          <cell r="O8357">
            <v>1</v>
          </cell>
          <cell r="P8357">
            <v>8.3640000000000008</v>
          </cell>
          <cell r="Q8357">
            <v>4.141</v>
          </cell>
          <cell r="R8357">
            <v>4.141</v>
          </cell>
        </row>
        <row r="8358">
          <cell r="A8358" t="str">
            <v xml:space="preserve">ТЭЦ-КРЭС-Ц.Г </v>
          </cell>
          <cell r="B8358" t="str">
            <v xml:space="preserve">Октябрьская 95 кв7 </v>
          </cell>
          <cell r="C8358" t="str">
            <v xml:space="preserve">Население </v>
          </cell>
          <cell r="D8358">
            <v>41.2</v>
          </cell>
          <cell r="E8358">
            <v>195</v>
          </cell>
          <cell r="F8358">
            <v>195</v>
          </cell>
          <cell r="G8358">
            <v>0.47</v>
          </cell>
          <cell r="H8358">
            <v>1.19</v>
          </cell>
          <cell r="I8358">
            <v>4.5999999999999996</v>
          </cell>
          <cell r="J8358" t="str">
            <v xml:space="preserve">2 </v>
          </cell>
          <cell r="K8358">
            <v>167</v>
          </cell>
          <cell r="L8358">
            <v>3.5529999999999997E-3</v>
          </cell>
          <cell r="M8358">
            <v>-19</v>
          </cell>
          <cell r="N8358">
            <v>18</v>
          </cell>
          <cell r="O8358">
            <v>1</v>
          </cell>
          <cell r="P8358">
            <v>5.1859999999999999</v>
          </cell>
          <cell r="Q8358">
            <v>5.4669999999999996</v>
          </cell>
          <cell r="R8358">
            <v>5.4669999999999996</v>
          </cell>
        </row>
        <row r="8359">
          <cell r="A8359" t="str">
            <v xml:space="preserve">ТЭЦ-КРЭС-Ц.Г </v>
          </cell>
          <cell r="B8359" t="str">
            <v xml:space="preserve">Комсомольская 36 АДМ.ЗД. </v>
          </cell>
          <cell r="C8359" t="str">
            <v xml:space="preserve">Прочие </v>
          </cell>
          <cell r="D8359">
            <v>3198.49</v>
          </cell>
          <cell r="E8359">
            <v>9603</v>
          </cell>
          <cell r="F8359">
            <v>14393.23</v>
          </cell>
          <cell r="G8359">
            <v>0.35</v>
          </cell>
          <cell r="H8359">
            <v>1.19</v>
          </cell>
          <cell r="I8359">
            <v>4.5999999999999996</v>
          </cell>
          <cell r="J8359" t="str">
            <v xml:space="preserve"> </v>
          </cell>
          <cell r="K8359">
            <v>167</v>
          </cell>
          <cell r="L8359">
            <v>0.23368000000000003</v>
          </cell>
          <cell r="M8359">
            <v>-19</v>
          </cell>
          <cell r="N8359">
            <v>18</v>
          </cell>
          <cell r="O8359">
            <v>1</v>
          </cell>
          <cell r="P8359">
            <v>341.16800000000001</v>
          </cell>
          <cell r="Q8359">
            <v>0</v>
          </cell>
          <cell r="R8359">
            <v>341.16800000000001</v>
          </cell>
        </row>
        <row r="8360">
          <cell r="A8360" t="str">
            <v xml:space="preserve">ТЭЦ-КРЭС-Ц.Г </v>
          </cell>
          <cell r="B8360" t="str">
            <v xml:space="preserve">Красная 52 кв14а </v>
          </cell>
          <cell r="C8360" t="str">
            <v xml:space="preserve">Население </v>
          </cell>
          <cell r="D8360">
            <v>11.1</v>
          </cell>
          <cell r="E8360">
            <v>50</v>
          </cell>
          <cell r="F8360">
            <v>50.13</v>
          </cell>
          <cell r="G8360">
            <v>0.43</v>
          </cell>
          <cell r="H8360">
            <v>1.19</v>
          </cell>
          <cell r="I8360">
            <v>4.5999999999999996</v>
          </cell>
          <cell r="J8360" t="str">
            <v xml:space="preserve">2 </v>
          </cell>
          <cell r="K8360">
            <v>167</v>
          </cell>
          <cell r="L8360">
            <v>1E-3</v>
          </cell>
          <cell r="M8360">
            <v>-19</v>
          </cell>
          <cell r="N8360">
            <v>18</v>
          </cell>
          <cell r="O8360">
            <v>1</v>
          </cell>
          <cell r="P8360">
            <v>1.4610000000000001</v>
          </cell>
          <cell r="Q8360">
            <v>1.4710000000000001</v>
          </cell>
          <cell r="R8360">
            <v>1.4710000000000001</v>
          </cell>
        </row>
        <row r="8361">
          <cell r="A8361" t="str">
            <v xml:space="preserve">ТЭЦ-КРЭС-Ц.Г </v>
          </cell>
          <cell r="B8361" t="str">
            <v xml:space="preserve">Красноармейская 58 неж.пом </v>
          </cell>
          <cell r="C8361" t="str">
            <v xml:space="preserve">Прочие </v>
          </cell>
          <cell r="D8361">
            <v>176</v>
          </cell>
          <cell r="E8361">
            <v>0</v>
          </cell>
          <cell r="F8361">
            <v>795</v>
          </cell>
          <cell r="G8361">
            <v>0.43</v>
          </cell>
          <cell r="H8361">
            <v>1.19</v>
          </cell>
          <cell r="I8361">
            <v>4.5999999999999996</v>
          </cell>
          <cell r="J8361" t="str">
            <v xml:space="preserve"> </v>
          </cell>
          <cell r="K8361">
            <v>167</v>
          </cell>
          <cell r="L8361">
            <v>1.5870000000000002E-2</v>
          </cell>
          <cell r="M8361">
            <v>-19</v>
          </cell>
          <cell r="N8361">
            <v>18</v>
          </cell>
          <cell r="O8361">
            <v>1</v>
          </cell>
          <cell r="P8361">
            <v>23.17</v>
          </cell>
          <cell r="Q8361">
            <v>0</v>
          </cell>
          <cell r="R8361">
            <v>23.17</v>
          </cell>
        </row>
        <row r="8362">
          <cell r="A8362" t="str">
            <v xml:space="preserve">ТЭЦ-КРЭС-Ц.Г </v>
          </cell>
          <cell r="B8362" t="str">
            <v xml:space="preserve">Мира 44  МАГАЗИН </v>
          </cell>
          <cell r="C8362" t="str">
            <v xml:space="preserve">Прочие </v>
          </cell>
          <cell r="D8362">
            <v>246.29</v>
          </cell>
          <cell r="E8362">
            <v>0</v>
          </cell>
          <cell r="F8362">
            <v>1108.33</v>
          </cell>
          <cell r="G8362">
            <v>0.37</v>
          </cell>
          <cell r="H8362">
            <v>1.19</v>
          </cell>
          <cell r="I8362">
            <v>4.5999999999999996</v>
          </cell>
          <cell r="J8362" t="str">
            <v xml:space="preserve"> </v>
          </cell>
          <cell r="K8362">
            <v>167</v>
          </cell>
          <cell r="L8362">
            <v>1.7480000000000002E-2</v>
          </cell>
          <cell r="M8362">
            <v>-19</v>
          </cell>
          <cell r="N8362">
            <v>15</v>
          </cell>
          <cell r="O8362">
            <v>1</v>
          </cell>
          <cell r="P8362">
            <v>21.59</v>
          </cell>
          <cell r="Q8362">
            <v>0</v>
          </cell>
          <cell r="R8362">
            <v>21.59</v>
          </cell>
        </row>
        <row r="8363">
          <cell r="A8363" t="str">
            <v xml:space="preserve">ТЭЦ-КРЭС-Ц.Г </v>
          </cell>
          <cell r="B8363" t="str">
            <v xml:space="preserve">Рашпилевская 21 узел связи </v>
          </cell>
          <cell r="C8363" t="str">
            <v xml:space="preserve">Прочие </v>
          </cell>
          <cell r="D8363">
            <v>881.25</v>
          </cell>
          <cell r="E8363">
            <v>716</v>
          </cell>
          <cell r="F8363">
            <v>3965.63</v>
          </cell>
          <cell r="G8363">
            <v>0.43</v>
          </cell>
          <cell r="H8363">
            <v>1.19</v>
          </cell>
          <cell r="I8363">
            <v>4.5999999999999996</v>
          </cell>
          <cell r="J8363" t="str">
            <v xml:space="preserve"> </v>
          </cell>
          <cell r="K8363">
            <v>167</v>
          </cell>
          <cell r="L8363">
            <v>7.9100000000000004E-2</v>
          </cell>
          <cell r="M8363">
            <v>-19</v>
          </cell>
          <cell r="N8363">
            <v>18</v>
          </cell>
          <cell r="O8363">
            <v>1</v>
          </cell>
          <cell r="P8363">
            <v>115.48399999999999</v>
          </cell>
          <cell r="Q8363">
            <v>0</v>
          </cell>
          <cell r="R8363">
            <v>115.48399999999999</v>
          </cell>
        </row>
        <row r="8364">
          <cell r="A8364" t="str">
            <v xml:space="preserve">ТЭЦ-КРЭС-Ц.Г </v>
          </cell>
          <cell r="B8364" t="str">
            <v xml:space="preserve">Октябрьская 47 ООО "ВОСКРЕШ" </v>
          </cell>
          <cell r="C8364" t="str">
            <v xml:space="preserve">Прочие </v>
          </cell>
          <cell r="D8364">
            <v>254.01</v>
          </cell>
          <cell r="E8364">
            <v>0</v>
          </cell>
          <cell r="F8364">
            <v>1143.07</v>
          </cell>
          <cell r="G8364">
            <v>0.43</v>
          </cell>
          <cell r="H8364">
            <v>1.19</v>
          </cell>
          <cell r="I8364">
            <v>4.5999999999999996</v>
          </cell>
          <cell r="J8364" t="str">
            <v xml:space="preserve"> </v>
          </cell>
          <cell r="K8364">
            <v>167</v>
          </cell>
          <cell r="L8364">
            <v>2.2800000000000001E-2</v>
          </cell>
          <cell r="M8364">
            <v>-19</v>
          </cell>
          <cell r="N8364">
            <v>18</v>
          </cell>
          <cell r="O8364">
            <v>1</v>
          </cell>
          <cell r="P8364">
            <v>33.287999999999997</v>
          </cell>
          <cell r="Q8364">
            <v>0</v>
          </cell>
          <cell r="R8364">
            <v>33.287999999999997</v>
          </cell>
        </row>
        <row r="8365">
          <cell r="A8365" t="str">
            <v xml:space="preserve">ТЭЦ-КРЭС-Ц.Г </v>
          </cell>
          <cell r="B8365" t="str">
            <v xml:space="preserve">Пушкина 5 Спорт.ком- ц.о </v>
          </cell>
          <cell r="C8365" t="str">
            <v xml:space="preserve">Прочие </v>
          </cell>
          <cell r="D8365">
            <v>971.49</v>
          </cell>
          <cell r="E8365">
            <v>0</v>
          </cell>
          <cell r="F8365">
            <v>4621.54</v>
          </cell>
          <cell r="G8365">
            <v>0.43</v>
          </cell>
          <cell r="H8365">
            <v>1.194</v>
          </cell>
          <cell r="I8365">
            <v>4.5999999999999996</v>
          </cell>
          <cell r="J8365" t="str">
            <v xml:space="preserve"> </v>
          </cell>
          <cell r="K8365">
            <v>167</v>
          </cell>
          <cell r="L8365">
            <v>8.72E-2</v>
          </cell>
          <cell r="M8365">
            <v>-19</v>
          </cell>
          <cell r="N8365">
            <v>16</v>
          </cell>
          <cell r="O8365">
            <v>1</v>
          </cell>
          <cell r="P8365">
            <v>114.613</v>
          </cell>
          <cell r="Q8365">
            <v>0</v>
          </cell>
          <cell r="R8365">
            <v>114.613</v>
          </cell>
        </row>
        <row r="8366">
          <cell r="A8366" t="str">
            <v xml:space="preserve">ТЭЦ-КРЭС-Ц.Г </v>
          </cell>
          <cell r="B8366" t="str">
            <v xml:space="preserve">Пушкина 5 Торг.комп-ц.о. </v>
          </cell>
          <cell r="C8366" t="str">
            <v xml:space="preserve">Прочие </v>
          </cell>
          <cell r="D8366">
            <v>378.21</v>
          </cell>
          <cell r="E8366">
            <v>5350</v>
          </cell>
          <cell r="F8366">
            <v>1799.19</v>
          </cell>
          <cell r="G8366">
            <v>0.38</v>
          </cell>
          <cell r="H8366">
            <v>1.19</v>
          </cell>
          <cell r="I8366">
            <v>4.5999999999999996</v>
          </cell>
          <cell r="J8366" t="str">
            <v xml:space="preserve"> </v>
          </cell>
          <cell r="K8366">
            <v>167</v>
          </cell>
          <cell r="L8366">
            <v>0.03</v>
          </cell>
          <cell r="M8366">
            <v>-19</v>
          </cell>
          <cell r="N8366">
            <v>16</v>
          </cell>
          <cell r="O8366">
            <v>1</v>
          </cell>
          <cell r="P8366">
            <v>39.432000000000002</v>
          </cell>
          <cell r="Q8366">
            <v>0</v>
          </cell>
          <cell r="R8366">
            <v>39.432000000000002</v>
          </cell>
        </row>
        <row r="8367">
          <cell r="A8367" t="str">
            <v xml:space="preserve">ТЭЦ-КРЭС-Ц.Г </v>
          </cell>
          <cell r="B8367" t="str">
            <v xml:space="preserve">Короткая 12  АДМ.ЗД. </v>
          </cell>
          <cell r="C8367" t="str">
            <v xml:space="preserve">Прочие </v>
          </cell>
          <cell r="D8367">
            <v>1626.29</v>
          </cell>
          <cell r="E8367">
            <v>32694</v>
          </cell>
          <cell r="F8367">
            <v>7318.31</v>
          </cell>
          <cell r="G8367">
            <v>0.38</v>
          </cell>
          <cell r="H8367">
            <v>1.19</v>
          </cell>
          <cell r="I8367">
            <v>4.5999999999999996</v>
          </cell>
          <cell r="J8367" t="str">
            <v xml:space="preserve"> </v>
          </cell>
          <cell r="K8367">
            <v>167</v>
          </cell>
          <cell r="L8367">
            <v>0.129</v>
          </cell>
          <cell r="M8367">
            <v>-19</v>
          </cell>
          <cell r="N8367">
            <v>18</v>
          </cell>
          <cell r="O8367">
            <v>1</v>
          </cell>
          <cell r="P8367">
            <v>188.33699999999999</v>
          </cell>
          <cell r="Q8367">
            <v>0</v>
          </cell>
          <cell r="R8367">
            <v>188.33699999999999</v>
          </cell>
        </row>
        <row r="8368">
          <cell r="A8368" t="str">
            <v xml:space="preserve">ТЭЦ-КРЭС-Ц.Г </v>
          </cell>
          <cell r="B8368" t="str">
            <v xml:space="preserve">Орджиникидзе 39 лит.А </v>
          </cell>
          <cell r="C8368" t="str">
            <v xml:space="preserve">Прочие </v>
          </cell>
          <cell r="D8368">
            <v>1931.8</v>
          </cell>
          <cell r="E8368">
            <v>133296</v>
          </cell>
          <cell r="F8368">
            <v>12705.56</v>
          </cell>
          <cell r="G8368">
            <v>0.35</v>
          </cell>
          <cell r="H8368">
            <v>1.194</v>
          </cell>
          <cell r="I8368">
            <v>4.5999999999999996</v>
          </cell>
          <cell r="J8368" t="str">
            <v xml:space="preserve"> </v>
          </cell>
          <cell r="K8368">
            <v>167</v>
          </cell>
          <cell r="L8368">
            <v>0.21592699999999998</v>
          </cell>
          <cell r="M8368">
            <v>-19</v>
          </cell>
          <cell r="N8368">
            <v>18</v>
          </cell>
          <cell r="O8368">
            <v>1</v>
          </cell>
          <cell r="P8368">
            <v>315.24799999999999</v>
          </cell>
          <cell r="Q8368">
            <v>0</v>
          </cell>
          <cell r="R8368">
            <v>315.24799999999999</v>
          </cell>
        </row>
        <row r="8369">
          <cell r="A8369" t="str">
            <v xml:space="preserve">ТЭЦ-КРЭС-Ц.Г </v>
          </cell>
          <cell r="B8369" t="str">
            <v xml:space="preserve">Орджоникидзе 37\Красная50 </v>
          </cell>
          <cell r="C8369" t="str">
            <v xml:space="preserve">Прочие </v>
          </cell>
          <cell r="D8369">
            <v>50.31</v>
          </cell>
          <cell r="E8369">
            <v>0</v>
          </cell>
          <cell r="F8369">
            <v>226.41</v>
          </cell>
          <cell r="G8369">
            <v>0.43</v>
          </cell>
          <cell r="H8369">
            <v>1.19</v>
          </cell>
          <cell r="I8369">
            <v>4.5999999999999996</v>
          </cell>
          <cell r="J8369" t="str">
            <v xml:space="preserve"> </v>
          </cell>
          <cell r="K8369">
            <v>167</v>
          </cell>
          <cell r="L8369">
            <v>4.516E-3</v>
          </cell>
          <cell r="M8369">
            <v>-19</v>
          </cell>
          <cell r="N8369">
            <v>18</v>
          </cell>
          <cell r="O8369">
            <v>1</v>
          </cell>
          <cell r="P8369">
            <v>6.593</v>
          </cell>
          <cell r="Q8369">
            <v>0</v>
          </cell>
          <cell r="R8369">
            <v>6.593</v>
          </cell>
        </row>
        <row r="8370">
          <cell r="A8370" t="str">
            <v xml:space="preserve">ТЭЦ-КРЭС-Ц.Г </v>
          </cell>
          <cell r="B8370" t="str">
            <v xml:space="preserve">Орджоникидзе 39 лит.Б </v>
          </cell>
          <cell r="C8370" t="str">
            <v xml:space="preserve">Прочие </v>
          </cell>
          <cell r="D8370">
            <v>1134.2</v>
          </cell>
          <cell r="E8370">
            <v>3971</v>
          </cell>
          <cell r="F8370">
            <v>3453.76</v>
          </cell>
          <cell r="G8370">
            <v>0.43</v>
          </cell>
          <cell r="H8370">
            <v>1.194</v>
          </cell>
          <cell r="I8370">
            <v>4.5999999999999996</v>
          </cell>
          <cell r="J8370" t="str">
            <v xml:space="preserve"> </v>
          </cell>
          <cell r="K8370">
            <v>167</v>
          </cell>
          <cell r="L8370">
            <v>7.8731999999999996E-2</v>
          </cell>
          <cell r="M8370">
            <v>-19</v>
          </cell>
          <cell r="N8370">
            <v>18</v>
          </cell>
          <cell r="O8370">
            <v>1</v>
          </cell>
          <cell r="P8370">
            <v>114.947</v>
          </cell>
          <cell r="Q8370">
            <v>0</v>
          </cell>
          <cell r="R8370">
            <v>114.947</v>
          </cell>
        </row>
        <row r="8371">
          <cell r="A8371" t="str">
            <v xml:space="preserve">ТЭЦ-КРЭС-Ц.Г </v>
          </cell>
          <cell r="B8371" t="str">
            <v xml:space="preserve">Орджоникидзе 39 лит.Е </v>
          </cell>
          <cell r="C8371" t="str">
            <v xml:space="preserve">Прочие </v>
          </cell>
          <cell r="D8371">
            <v>1298.2</v>
          </cell>
          <cell r="E8371">
            <v>5041</v>
          </cell>
          <cell r="F8371">
            <v>6202.41</v>
          </cell>
          <cell r="G8371">
            <v>0.38</v>
          </cell>
          <cell r="H8371">
            <v>1.194</v>
          </cell>
          <cell r="I8371">
            <v>4.5999999999999996</v>
          </cell>
          <cell r="J8371" t="str">
            <v xml:space="preserve"> </v>
          </cell>
          <cell r="K8371">
            <v>167</v>
          </cell>
          <cell r="L8371">
            <v>8.860599999999999E-2</v>
          </cell>
          <cell r="M8371">
            <v>-19</v>
          </cell>
          <cell r="N8371">
            <v>18</v>
          </cell>
          <cell r="O8371">
            <v>1</v>
          </cell>
          <cell r="P8371">
            <v>129.363</v>
          </cell>
          <cell r="Q8371">
            <v>0</v>
          </cell>
          <cell r="R8371">
            <v>129.363</v>
          </cell>
        </row>
        <row r="8372">
          <cell r="A8372" t="str">
            <v xml:space="preserve">ТЭЦ-КРЭС-Ц.Г </v>
          </cell>
          <cell r="B8372" t="str">
            <v xml:space="preserve">Рашпилевская 5 </v>
          </cell>
          <cell r="C8372" t="str">
            <v xml:space="preserve">Бюджет </v>
          </cell>
          <cell r="D8372">
            <v>940.3</v>
          </cell>
          <cell r="E8372">
            <v>0</v>
          </cell>
          <cell r="F8372">
            <v>4231.3500000000004</v>
          </cell>
          <cell r="G8372">
            <v>0.43</v>
          </cell>
          <cell r="H8372">
            <v>1.19</v>
          </cell>
          <cell r="I8372">
            <v>4.5999999999999996</v>
          </cell>
          <cell r="J8372" t="str">
            <v xml:space="preserve"> </v>
          </cell>
          <cell r="K8372">
            <v>167</v>
          </cell>
          <cell r="L8372">
            <v>8.4400000000000003E-2</v>
          </cell>
          <cell r="M8372">
            <v>-19</v>
          </cell>
          <cell r="N8372">
            <v>18</v>
          </cell>
          <cell r="O8372">
            <v>1</v>
          </cell>
          <cell r="P8372">
            <v>123.22199999999999</v>
          </cell>
          <cell r="Q8372">
            <v>0</v>
          </cell>
          <cell r="R8372">
            <v>123.22199999999999</v>
          </cell>
        </row>
        <row r="8373">
          <cell r="A8373" t="str">
            <v xml:space="preserve">ТЭЦ-КРЭС-Ц.Г </v>
          </cell>
          <cell r="B8373" t="str">
            <v xml:space="preserve">Рашпилевская 4 АРБИТ.СУД </v>
          </cell>
          <cell r="C8373" t="str">
            <v xml:space="preserve">ИТП Бюджет </v>
          </cell>
          <cell r="D8373">
            <v>2695.94</v>
          </cell>
          <cell r="E8373">
            <v>13158</v>
          </cell>
          <cell r="F8373">
            <v>12131.71</v>
          </cell>
          <cell r="G8373">
            <v>0.38</v>
          </cell>
          <cell r="H8373">
            <v>1.19</v>
          </cell>
          <cell r="I8373">
            <v>4.5999999999999996</v>
          </cell>
          <cell r="J8373" t="str">
            <v xml:space="preserve"> </v>
          </cell>
          <cell r="K8373">
            <v>167</v>
          </cell>
          <cell r="L8373">
            <v>0.21384599999999998</v>
          </cell>
          <cell r="M8373">
            <v>-19</v>
          </cell>
          <cell r="N8373">
            <v>18</v>
          </cell>
          <cell r="O8373">
            <v>1</v>
          </cell>
          <cell r="P8373">
            <v>312.21100000000001</v>
          </cell>
          <cell r="Q8373">
            <v>0</v>
          </cell>
          <cell r="R8373">
            <v>312.21100000000001</v>
          </cell>
        </row>
        <row r="8374">
          <cell r="A8374" t="str">
            <v xml:space="preserve">ТЭЦ-КРЭС-Ц.Г </v>
          </cell>
          <cell r="B8374" t="str">
            <v xml:space="preserve">Красная 15\1 кафе </v>
          </cell>
          <cell r="C8374" t="str">
            <v xml:space="preserve">Прочие </v>
          </cell>
          <cell r="D8374">
            <v>836.85</v>
          </cell>
          <cell r="E8374">
            <v>0</v>
          </cell>
          <cell r="F8374">
            <v>3765.84</v>
          </cell>
          <cell r="G8374">
            <v>0.35</v>
          </cell>
          <cell r="H8374">
            <v>1.19</v>
          </cell>
          <cell r="I8374">
            <v>4.5999999999999996</v>
          </cell>
          <cell r="J8374" t="str">
            <v xml:space="preserve"> </v>
          </cell>
          <cell r="K8374">
            <v>167</v>
          </cell>
          <cell r="L8374">
            <v>6.1140000000000007E-2</v>
          </cell>
          <cell r="M8374">
            <v>-19</v>
          </cell>
          <cell r="N8374">
            <v>18</v>
          </cell>
          <cell r="O8374">
            <v>1</v>
          </cell>
          <cell r="P8374">
            <v>89.263000000000005</v>
          </cell>
          <cell r="Q8374">
            <v>0</v>
          </cell>
          <cell r="R8374">
            <v>89.263000000000005</v>
          </cell>
        </row>
        <row r="8375">
          <cell r="A8375" t="str">
            <v xml:space="preserve">ТЭЦ-КРЭС-Ц.Г </v>
          </cell>
          <cell r="B8375" t="str">
            <v xml:space="preserve">Орджоникидзе 47 ж/д </v>
          </cell>
          <cell r="C8375" t="str">
            <v xml:space="preserve">Население </v>
          </cell>
          <cell r="D8375">
            <v>357</v>
          </cell>
          <cell r="E8375">
            <v>4152</v>
          </cell>
          <cell r="F8375">
            <v>2155.7800000000002</v>
          </cell>
          <cell r="G8375">
            <v>0.53</v>
          </cell>
          <cell r="H8375">
            <v>1.19</v>
          </cell>
          <cell r="I8375">
            <v>4.5999999999999996</v>
          </cell>
          <cell r="J8375" t="str">
            <v xml:space="preserve">3 </v>
          </cell>
          <cell r="K8375">
            <v>167</v>
          </cell>
          <cell r="L8375">
            <v>5.2999999999999999E-2</v>
          </cell>
          <cell r="M8375">
            <v>-19</v>
          </cell>
          <cell r="N8375">
            <v>18</v>
          </cell>
          <cell r="O8375">
            <v>1</v>
          </cell>
          <cell r="P8375">
            <v>77.38</v>
          </cell>
          <cell r="Q8375">
            <v>47.363999999999997</v>
          </cell>
          <cell r="R8375">
            <v>47.363999999999997</v>
          </cell>
        </row>
        <row r="8376">
          <cell r="A8376" t="str">
            <v xml:space="preserve">ТЭЦ-КРЭС-Ц.Г </v>
          </cell>
          <cell r="B8376" t="str">
            <v xml:space="preserve">Кирова 59  ЧАСТ.Ж/Д </v>
          </cell>
          <cell r="C8376" t="str">
            <v xml:space="preserve">Население </v>
          </cell>
          <cell r="D8376">
            <v>451</v>
          </cell>
          <cell r="E8376">
            <v>2030</v>
          </cell>
          <cell r="F8376">
            <v>2029.69</v>
          </cell>
          <cell r="G8376">
            <v>0.53</v>
          </cell>
          <cell r="H8376">
            <v>1.19</v>
          </cell>
          <cell r="I8376">
            <v>4.5999999999999996</v>
          </cell>
          <cell r="J8376" t="str">
            <v xml:space="preserve">1 </v>
          </cell>
          <cell r="K8376">
            <v>167</v>
          </cell>
          <cell r="L8376">
            <v>4.99E-2</v>
          </cell>
          <cell r="M8376">
            <v>-19</v>
          </cell>
          <cell r="N8376">
            <v>18</v>
          </cell>
          <cell r="O8376">
            <v>1</v>
          </cell>
          <cell r="P8376">
            <v>72.852999999999994</v>
          </cell>
          <cell r="Q8376">
            <v>59.835000000000001</v>
          </cell>
          <cell r="R8376">
            <v>59.835000000000001</v>
          </cell>
        </row>
        <row r="8377">
          <cell r="A8377" t="str">
            <v xml:space="preserve">ТЭЦ-КРЭС-Ц.Г </v>
          </cell>
          <cell r="B8377" t="str">
            <v xml:space="preserve">Чкалова 11 кв11 </v>
          </cell>
          <cell r="C8377" t="str">
            <v xml:space="preserve">Население </v>
          </cell>
          <cell r="D8377">
            <v>125.8</v>
          </cell>
          <cell r="E8377">
            <v>368</v>
          </cell>
          <cell r="F8377">
            <v>367.92</v>
          </cell>
          <cell r="G8377">
            <v>0.75</v>
          </cell>
          <cell r="H8377">
            <v>1.194</v>
          </cell>
          <cell r="I8377">
            <v>4.5999999999999996</v>
          </cell>
          <cell r="J8377" t="str">
            <v xml:space="preserve">1 </v>
          </cell>
          <cell r="K8377">
            <v>167</v>
          </cell>
          <cell r="L8377">
            <v>1.2800000000000001E-2</v>
          </cell>
          <cell r="M8377">
            <v>-19</v>
          </cell>
          <cell r="N8377">
            <v>18</v>
          </cell>
          <cell r="O8377">
            <v>1</v>
          </cell>
          <cell r="P8377">
            <v>18.687999999999999</v>
          </cell>
          <cell r="Q8377">
            <v>16.689</v>
          </cell>
          <cell r="R8377">
            <v>16.689</v>
          </cell>
        </row>
        <row r="8378">
          <cell r="A8378" t="str">
            <v xml:space="preserve">ТЭЦ-КРЭС-Ц.Г </v>
          </cell>
          <cell r="B8378" t="str">
            <v xml:space="preserve">Чкалова 11 кв10 </v>
          </cell>
          <cell r="C8378" t="str">
            <v xml:space="preserve">Население </v>
          </cell>
          <cell r="D8378">
            <v>64.5</v>
          </cell>
          <cell r="E8378">
            <v>160</v>
          </cell>
          <cell r="F8378">
            <v>160.43</v>
          </cell>
          <cell r="G8378">
            <v>0.86</v>
          </cell>
          <cell r="H8378">
            <v>1.194</v>
          </cell>
          <cell r="I8378">
            <v>4.5999999999999996</v>
          </cell>
          <cell r="J8378" t="str">
            <v xml:space="preserve">1 </v>
          </cell>
          <cell r="K8378">
            <v>167</v>
          </cell>
          <cell r="L8378">
            <v>6.4000000000000003E-3</v>
          </cell>
          <cell r="M8378">
            <v>-19</v>
          </cell>
          <cell r="N8378">
            <v>18</v>
          </cell>
          <cell r="O8378">
            <v>1</v>
          </cell>
          <cell r="P8378">
            <v>9.3439999999999994</v>
          </cell>
          <cell r="Q8378">
            <v>8.5579999999999998</v>
          </cell>
          <cell r="R8378">
            <v>8.5579999999999998</v>
          </cell>
        </row>
        <row r="8379">
          <cell r="A8379" t="str">
            <v xml:space="preserve">ТЭЦ-КРЭС-Ц.Г </v>
          </cell>
          <cell r="B8379" t="str">
            <v xml:space="preserve">Чкалова 11 КВ 9 </v>
          </cell>
          <cell r="C8379" t="str">
            <v xml:space="preserve">Население </v>
          </cell>
          <cell r="D8379">
            <v>126.8</v>
          </cell>
          <cell r="E8379">
            <v>368</v>
          </cell>
          <cell r="F8379">
            <v>367.92</v>
          </cell>
          <cell r="G8379">
            <v>0.75</v>
          </cell>
          <cell r="H8379">
            <v>1.19</v>
          </cell>
          <cell r="I8379">
            <v>4.5999999999999996</v>
          </cell>
          <cell r="J8379" t="str">
            <v xml:space="preserve">1 </v>
          </cell>
          <cell r="K8379">
            <v>167</v>
          </cell>
          <cell r="L8379">
            <v>1.2800000000000001E-2</v>
          </cell>
          <cell r="M8379">
            <v>-19</v>
          </cell>
          <cell r="N8379">
            <v>18</v>
          </cell>
          <cell r="O8379">
            <v>1</v>
          </cell>
          <cell r="P8379">
            <v>18.687999999999999</v>
          </cell>
          <cell r="Q8379">
            <v>16.821999999999999</v>
          </cell>
          <cell r="R8379">
            <v>16.821999999999999</v>
          </cell>
        </row>
        <row r="8380">
          <cell r="A8380" t="str">
            <v xml:space="preserve">ТЭЦ-КРЭС-Ц.Г </v>
          </cell>
          <cell r="B8380" t="str">
            <v xml:space="preserve">Чкалова 11 кв5 </v>
          </cell>
          <cell r="C8380" t="str">
            <v xml:space="preserve">Население </v>
          </cell>
          <cell r="D8380">
            <v>59.5</v>
          </cell>
          <cell r="E8380">
            <v>160</v>
          </cell>
          <cell r="F8380">
            <v>160.43</v>
          </cell>
          <cell r="G8380">
            <v>0.86</v>
          </cell>
          <cell r="H8380">
            <v>1.194</v>
          </cell>
          <cell r="I8380">
            <v>4.5999999999999996</v>
          </cell>
          <cell r="J8380" t="str">
            <v xml:space="preserve">1 </v>
          </cell>
          <cell r="K8380">
            <v>167</v>
          </cell>
          <cell r="L8380">
            <v>6.4000000000000003E-3</v>
          </cell>
          <cell r="M8380">
            <v>-19</v>
          </cell>
          <cell r="N8380">
            <v>18</v>
          </cell>
          <cell r="O8380">
            <v>1</v>
          </cell>
          <cell r="P8380">
            <v>9.3439999999999994</v>
          </cell>
          <cell r="Q8380">
            <v>7.8940000000000001</v>
          </cell>
          <cell r="R8380">
            <v>7.8940000000000001</v>
          </cell>
        </row>
        <row r="8381">
          <cell r="A8381" t="str">
            <v xml:space="preserve">ТЭЦ-КРЭС-Ц.Г </v>
          </cell>
          <cell r="B8381" t="str">
            <v xml:space="preserve">Чкалова 11 кв8 </v>
          </cell>
          <cell r="C8381" t="str">
            <v xml:space="preserve">Население </v>
          </cell>
          <cell r="D8381">
            <v>127.8</v>
          </cell>
          <cell r="E8381">
            <v>368</v>
          </cell>
          <cell r="F8381">
            <v>367.92</v>
          </cell>
          <cell r="G8381">
            <v>0.75</v>
          </cell>
          <cell r="H8381">
            <v>1.194</v>
          </cell>
          <cell r="I8381">
            <v>4.5999999999999996</v>
          </cell>
          <cell r="J8381" t="str">
            <v xml:space="preserve">1 </v>
          </cell>
          <cell r="K8381">
            <v>167</v>
          </cell>
          <cell r="L8381">
            <v>1.2800000000000001E-2</v>
          </cell>
          <cell r="M8381">
            <v>-19</v>
          </cell>
          <cell r="N8381">
            <v>18</v>
          </cell>
          <cell r="O8381">
            <v>1</v>
          </cell>
          <cell r="P8381">
            <v>18.687999999999999</v>
          </cell>
          <cell r="Q8381">
            <v>16.954999999999998</v>
          </cell>
          <cell r="R8381">
            <v>16.954999999999998</v>
          </cell>
        </row>
        <row r="8382">
          <cell r="A8382" t="str">
            <v xml:space="preserve">ТЭЦ-КРЭС-Ц.Г </v>
          </cell>
          <cell r="B8382" t="str">
            <v xml:space="preserve">Чкалова 11 кв4 </v>
          </cell>
          <cell r="C8382" t="str">
            <v xml:space="preserve">Население </v>
          </cell>
          <cell r="D8382">
            <v>62.2</v>
          </cell>
          <cell r="E8382">
            <v>160</v>
          </cell>
          <cell r="F8382">
            <v>160.43</v>
          </cell>
          <cell r="G8382">
            <v>0.86</v>
          </cell>
          <cell r="H8382">
            <v>1.194</v>
          </cell>
          <cell r="I8382">
            <v>4.5999999999999996</v>
          </cell>
          <cell r="J8382" t="str">
            <v xml:space="preserve">1 </v>
          </cell>
          <cell r="K8382">
            <v>167</v>
          </cell>
          <cell r="L8382">
            <v>6.4000000000000003E-3</v>
          </cell>
          <cell r="M8382">
            <v>-19</v>
          </cell>
          <cell r="N8382">
            <v>18</v>
          </cell>
          <cell r="O8382">
            <v>1</v>
          </cell>
          <cell r="P8382">
            <v>9.3439999999999994</v>
          </cell>
          <cell r="Q8382">
            <v>8.2530000000000001</v>
          </cell>
          <cell r="R8382">
            <v>8.2530000000000001</v>
          </cell>
        </row>
        <row r="8383">
          <cell r="A8383" t="str">
            <v xml:space="preserve">ТЭЦ-КРЭС-Ц.Г </v>
          </cell>
          <cell r="B8383" t="str">
            <v xml:space="preserve">Чкалова 11 кв1 </v>
          </cell>
          <cell r="C8383" t="str">
            <v xml:space="preserve">Население </v>
          </cell>
          <cell r="D8383">
            <v>58.5</v>
          </cell>
          <cell r="E8383">
            <v>160</v>
          </cell>
          <cell r="F8383">
            <v>160.43</v>
          </cell>
          <cell r="G8383">
            <v>0.86</v>
          </cell>
          <cell r="H8383">
            <v>1.194</v>
          </cell>
          <cell r="I8383">
            <v>4.5999999999999996</v>
          </cell>
          <cell r="J8383" t="str">
            <v xml:space="preserve">1 </v>
          </cell>
          <cell r="K8383">
            <v>167</v>
          </cell>
          <cell r="L8383">
            <v>6.4000000000000003E-3</v>
          </cell>
          <cell r="M8383">
            <v>-19</v>
          </cell>
          <cell r="N8383">
            <v>18</v>
          </cell>
          <cell r="O8383">
            <v>1</v>
          </cell>
          <cell r="P8383">
            <v>9.3439999999999994</v>
          </cell>
          <cell r="Q8383">
            <v>7.7610000000000001</v>
          </cell>
          <cell r="R8383">
            <v>7.7610000000000001</v>
          </cell>
        </row>
        <row r="8384">
          <cell r="A8384" t="str">
            <v xml:space="preserve">ТЭЦ-КРЭС-Ц.Г </v>
          </cell>
          <cell r="B8384" t="str">
            <v xml:space="preserve">Чкалова 11 кв2 </v>
          </cell>
          <cell r="C8384" t="str">
            <v xml:space="preserve">Население </v>
          </cell>
          <cell r="D8384">
            <v>60.5</v>
          </cell>
          <cell r="E8384">
            <v>160</v>
          </cell>
          <cell r="F8384">
            <v>160.43</v>
          </cell>
          <cell r="G8384">
            <v>0.86</v>
          </cell>
          <cell r="H8384">
            <v>1.194</v>
          </cell>
          <cell r="I8384">
            <v>4.5999999999999996</v>
          </cell>
          <cell r="J8384" t="str">
            <v xml:space="preserve">1 </v>
          </cell>
          <cell r="K8384">
            <v>167</v>
          </cell>
          <cell r="L8384">
            <v>6.4000000000000003E-3</v>
          </cell>
          <cell r="M8384">
            <v>-19</v>
          </cell>
          <cell r="N8384">
            <v>18</v>
          </cell>
          <cell r="O8384">
            <v>1</v>
          </cell>
          <cell r="P8384">
            <v>9.3439999999999994</v>
          </cell>
          <cell r="Q8384">
            <v>8.0259999999999998</v>
          </cell>
          <cell r="R8384">
            <v>8.0259999999999998</v>
          </cell>
        </row>
        <row r="8385">
          <cell r="A8385" t="str">
            <v xml:space="preserve">ТЭЦ-КРЭС-Ц.Г </v>
          </cell>
          <cell r="B8385" t="str">
            <v xml:space="preserve">Чкалова 11 кв6 </v>
          </cell>
          <cell r="C8385" t="str">
            <v xml:space="preserve">Население </v>
          </cell>
          <cell r="D8385">
            <v>127.8</v>
          </cell>
          <cell r="E8385">
            <v>368</v>
          </cell>
          <cell r="F8385">
            <v>367.92</v>
          </cell>
          <cell r="G8385">
            <v>0.75</v>
          </cell>
          <cell r="H8385">
            <v>1.194</v>
          </cell>
          <cell r="I8385">
            <v>4.5999999999999996</v>
          </cell>
          <cell r="J8385" t="str">
            <v xml:space="preserve">1 </v>
          </cell>
          <cell r="K8385">
            <v>167</v>
          </cell>
          <cell r="L8385">
            <v>1.2800000000000001E-2</v>
          </cell>
          <cell r="M8385">
            <v>-19</v>
          </cell>
          <cell r="N8385">
            <v>18</v>
          </cell>
          <cell r="O8385">
            <v>1</v>
          </cell>
          <cell r="P8385">
            <v>18.687999999999999</v>
          </cell>
          <cell r="Q8385">
            <v>16.954999999999998</v>
          </cell>
          <cell r="R8385">
            <v>16.954999999999998</v>
          </cell>
        </row>
        <row r="8386">
          <cell r="A8386" t="str">
            <v xml:space="preserve">ТЭЦ-КРЭС-Ц.Г </v>
          </cell>
          <cell r="B8386" t="str">
            <v xml:space="preserve">Чкалова 11 кв7 </v>
          </cell>
          <cell r="C8386" t="str">
            <v xml:space="preserve">Население </v>
          </cell>
          <cell r="D8386">
            <v>64.5</v>
          </cell>
          <cell r="E8386">
            <v>160</v>
          </cell>
          <cell r="F8386">
            <v>160.43</v>
          </cell>
          <cell r="G8386">
            <v>0.86</v>
          </cell>
          <cell r="H8386">
            <v>1.194</v>
          </cell>
          <cell r="I8386">
            <v>4.5999999999999996</v>
          </cell>
          <cell r="J8386" t="str">
            <v xml:space="preserve">1 </v>
          </cell>
          <cell r="K8386">
            <v>167</v>
          </cell>
          <cell r="L8386">
            <v>6.4000000000000003E-3</v>
          </cell>
          <cell r="M8386">
            <v>-19</v>
          </cell>
          <cell r="N8386">
            <v>18</v>
          </cell>
          <cell r="O8386">
            <v>1</v>
          </cell>
          <cell r="P8386">
            <v>9.3439999999999994</v>
          </cell>
          <cell r="Q8386">
            <v>8.5579999999999998</v>
          </cell>
          <cell r="R8386">
            <v>8.5579999999999998</v>
          </cell>
        </row>
        <row r="8387">
          <cell r="A8387" t="str">
            <v xml:space="preserve">ТЭЦ-КРЭС-Ц.Г </v>
          </cell>
          <cell r="B8387" t="str">
            <v xml:space="preserve">Красная 22 адм.зд. </v>
          </cell>
          <cell r="C8387" t="str">
            <v xml:space="preserve">Бюджет </v>
          </cell>
          <cell r="D8387">
            <v>612.75</v>
          </cell>
          <cell r="E8387">
            <v>1164</v>
          </cell>
          <cell r="F8387">
            <v>2757.39</v>
          </cell>
          <cell r="G8387">
            <v>0.43</v>
          </cell>
          <cell r="H8387">
            <v>1.19</v>
          </cell>
          <cell r="I8387">
            <v>4.5999999999999996</v>
          </cell>
          <cell r="J8387" t="str">
            <v xml:space="preserve"> </v>
          </cell>
          <cell r="K8387">
            <v>167</v>
          </cell>
          <cell r="L8387">
            <v>5.5E-2</v>
          </cell>
          <cell r="M8387">
            <v>-19</v>
          </cell>
          <cell r="N8387">
            <v>18</v>
          </cell>
          <cell r="O8387">
            <v>1</v>
          </cell>
          <cell r="P8387">
            <v>80.299000000000007</v>
          </cell>
          <cell r="Q8387">
            <v>0</v>
          </cell>
          <cell r="R8387">
            <v>80.299000000000007</v>
          </cell>
        </row>
        <row r="8388">
          <cell r="A8388" t="str">
            <v xml:space="preserve">ТЭЦ-КРЭС-Ц.Г </v>
          </cell>
          <cell r="B8388" t="str">
            <v xml:space="preserve">Рашпилевская 32 ВЫСТАВ.ЗАЛ </v>
          </cell>
          <cell r="C8388" t="str">
            <v xml:space="preserve">Бюджет </v>
          </cell>
          <cell r="D8388">
            <v>937.51</v>
          </cell>
          <cell r="E8388">
            <v>1800</v>
          </cell>
          <cell r="F8388">
            <v>4218.8100000000004</v>
          </cell>
          <cell r="G8388">
            <v>0.43</v>
          </cell>
          <cell r="H8388">
            <v>1.19</v>
          </cell>
          <cell r="I8388">
            <v>4.5999999999999996</v>
          </cell>
          <cell r="J8388" t="str">
            <v xml:space="preserve"> </v>
          </cell>
          <cell r="K8388">
            <v>167</v>
          </cell>
          <cell r="L8388">
            <v>8.4150000000000003E-2</v>
          </cell>
          <cell r="M8388">
            <v>-19</v>
          </cell>
          <cell r="N8388">
            <v>18</v>
          </cell>
          <cell r="O8388">
            <v>1</v>
          </cell>
          <cell r="P8388">
            <v>122.857</v>
          </cell>
          <cell r="Q8388">
            <v>0</v>
          </cell>
          <cell r="R8388">
            <v>122.857</v>
          </cell>
        </row>
        <row r="8389">
          <cell r="A8389" t="str">
            <v xml:space="preserve">ТЭЦ-КРЭС-Ц.Г </v>
          </cell>
          <cell r="B8389" t="str">
            <v xml:space="preserve">Гимназическая 65 МАГ"НАФ-НАФ" </v>
          </cell>
          <cell r="C8389" t="str">
            <v xml:space="preserve">Прочие </v>
          </cell>
          <cell r="D8389">
            <v>90.55</v>
          </cell>
          <cell r="E8389">
            <v>0</v>
          </cell>
          <cell r="F8389">
            <v>374.43</v>
          </cell>
          <cell r="G8389">
            <v>0.38</v>
          </cell>
          <cell r="H8389">
            <v>1.19</v>
          </cell>
          <cell r="I8389">
            <v>4.5999999999999996</v>
          </cell>
          <cell r="J8389" t="str">
            <v xml:space="preserve"> </v>
          </cell>
          <cell r="K8389">
            <v>167</v>
          </cell>
          <cell r="L8389">
            <v>6.6E-3</v>
          </cell>
          <cell r="M8389">
            <v>-19</v>
          </cell>
          <cell r="N8389">
            <v>18</v>
          </cell>
          <cell r="O8389">
            <v>1</v>
          </cell>
          <cell r="P8389">
            <v>9.6370000000000005</v>
          </cell>
          <cell r="Q8389">
            <v>0</v>
          </cell>
          <cell r="R8389">
            <v>9.6370000000000005</v>
          </cell>
        </row>
        <row r="8390">
          <cell r="A8390" t="str">
            <v xml:space="preserve">ТЭЦ-КРЭС-Ц.Г </v>
          </cell>
          <cell r="B8390" t="str">
            <v xml:space="preserve">Коммунаров 71/1 КАФЕ </v>
          </cell>
          <cell r="C8390" t="str">
            <v xml:space="preserve">Прочие </v>
          </cell>
          <cell r="D8390">
            <v>96.22</v>
          </cell>
          <cell r="E8390">
            <v>180</v>
          </cell>
          <cell r="F8390">
            <v>433</v>
          </cell>
          <cell r="G8390">
            <v>0.35</v>
          </cell>
          <cell r="H8390">
            <v>1.19</v>
          </cell>
          <cell r="I8390">
            <v>4.5999999999999996</v>
          </cell>
          <cell r="J8390" t="str">
            <v xml:space="preserve"> </v>
          </cell>
          <cell r="K8390">
            <v>167</v>
          </cell>
          <cell r="L8390">
            <v>6.6500000000000005E-3</v>
          </cell>
          <cell r="M8390">
            <v>-19</v>
          </cell>
          <cell r="N8390">
            <v>16</v>
          </cell>
          <cell r="O8390">
            <v>1</v>
          </cell>
          <cell r="P8390">
            <v>8.7409999999999997</v>
          </cell>
          <cell r="Q8390">
            <v>0</v>
          </cell>
          <cell r="R8390">
            <v>8.7409999999999997</v>
          </cell>
        </row>
        <row r="8391">
          <cell r="A8391" t="str">
            <v xml:space="preserve">ТЭЦ-КРЭС-Ц.Г </v>
          </cell>
          <cell r="B8391" t="str">
            <v xml:space="preserve">Фрунзе 61 МАГ </v>
          </cell>
          <cell r="C8391" t="str">
            <v xml:space="preserve">Прочие </v>
          </cell>
          <cell r="D8391">
            <v>151</v>
          </cell>
          <cell r="E8391">
            <v>0</v>
          </cell>
          <cell r="F8391">
            <v>679.61</v>
          </cell>
          <cell r="G8391">
            <v>0.4</v>
          </cell>
          <cell r="H8391">
            <v>1.19</v>
          </cell>
          <cell r="I8391">
            <v>4.5999999999999996</v>
          </cell>
          <cell r="J8391" t="str">
            <v xml:space="preserve"> </v>
          </cell>
          <cell r="K8391">
            <v>167</v>
          </cell>
          <cell r="L8391">
            <v>1.2610000000000001E-2</v>
          </cell>
          <cell r="M8391">
            <v>-19</v>
          </cell>
          <cell r="N8391">
            <v>18</v>
          </cell>
          <cell r="O8391">
            <v>1</v>
          </cell>
          <cell r="P8391">
            <v>18.411000000000001</v>
          </cell>
          <cell r="Q8391">
            <v>0</v>
          </cell>
          <cell r="R8391">
            <v>18.411000000000001</v>
          </cell>
        </row>
        <row r="8392">
          <cell r="A8392" t="str">
            <v xml:space="preserve">ТЭЦ-КРЭС-Ц.Г </v>
          </cell>
          <cell r="B8392" t="str">
            <v xml:space="preserve">Октябрьская 91 МАГ-САЛ. </v>
          </cell>
          <cell r="C8392" t="str">
            <v xml:space="preserve">Прочие </v>
          </cell>
          <cell r="D8392">
            <v>163.72999999999999</v>
          </cell>
          <cell r="E8392">
            <v>0</v>
          </cell>
          <cell r="F8392">
            <v>736.77</v>
          </cell>
          <cell r="G8392">
            <v>0.37</v>
          </cell>
          <cell r="H8392">
            <v>1.19</v>
          </cell>
          <cell r="I8392">
            <v>4.5999999999999996</v>
          </cell>
          <cell r="J8392" t="str">
            <v xml:space="preserve"> </v>
          </cell>
          <cell r="K8392">
            <v>167</v>
          </cell>
          <cell r="L8392">
            <v>1.162E-2</v>
          </cell>
          <cell r="M8392">
            <v>-19</v>
          </cell>
          <cell r="N8392">
            <v>15</v>
          </cell>
          <cell r="O8392">
            <v>1</v>
          </cell>
          <cell r="P8392">
            <v>14.353</v>
          </cell>
          <cell r="Q8392">
            <v>0</v>
          </cell>
          <cell r="R8392">
            <v>14.353</v>
          </cell>
        </row>
        <row r="8393">
          <cell r="A8393" t="str">
            <v xml:space="preserve">ТЭЦ-КРЭС-Ц.Г </v>
          </cell>
          <cell r="B8393" t="str">
            <v xml:space="preserve">Октябрьская 95 кв2 </v>
          </cell>
          <cell r="C8393" t="str">
            <v xml:space="preserve">Население </v>
          </cell>
          <cell r="D8393">
            <v>24</v>
          </cell>
          <cell r="E8393">
            <v>108</v>
          </cell>
          <cell r="F8393">
            <v>108.16</v>
          </cell>
          <cell r="G8393">
            <v>0.47</v>
          </cell>
          <cell r="H8393">
            <v>1.194</v>
          </cell>
          <cell r="I8393">
            <v>4.5999999999999996</v>
          </cell>
          <cell r="J8393" t="str">
            <v xml:space="preserve">2 </v>
          </cell>
          <cell r="K8393">
            <v>167</v>
          </cell>
          <cell r="L8393">
            <v>2.3579999999999999E-3</v>
          </cell>
          <cell r="M8393">
            <v>-19</v>
          </cell>
          <cell r="N8393">
            <v>18</v>
          </cell>
          <cell r="O8393">
            <v>1</v>
          </cell>
          <cell r="P8393">
            <v>3.444</v>
          </cell>
          <cell r="Q8393">
            <v>3.1840000000000002</v>
          </cell>
          <cell r="R8393">
            <v>3.1840000000000002</v>
          </cell>
        </row>
        <row r="8394">
          <cell r="A8394" t="str">
            <v xml:space="preserve">ТЭЦ-КРЭС-Ц.Г </v>
          </cell>
          <cell r="B8394" t="str">
            <v xml:space="preserve">Октябрьская 95 кв6 </v>
          </cell>
          <cell r="C8394" t="str">
            <v xml:space="preserve">Население </v>
          </cell>
          <cell r="D8394">
            <v>10.4</v>
          </cell>
          <cell r="E8394">
            <v>47</v>
          </cell>
          <cell r="F8394">
            <v>46.97</v>
          </cell>
          <cell r="G8394">
            <v>0.47</v>
          </cell>
          <cell r="H8394">
            <v>1.194</v>
          </cell>
          <cell r="I8394">
            <v>4.5999999999999996</v>
          </cell>
          <cell r="J8394" t="str">
            <v xml:space="preserve">2 </v>
          </cell>
          <cell r="K8394">
            <v>167</v>
          </cell>
          <cell r="L8394">
            <v>1.024E-3</v>
          </cell>
          <cell r="M8394">
            <v>-19</v>
          </cell>
          <cell r="N8394">
            <v>18</v>
          </cell>
          <cell r="O8394">
            <v>1</v>
          </cell>
          <cell r="P8394">
            <v>1.4950000000000001</v>
          </cell>
          <cell r="Q8394">
            <v>1.3820000000000001</v>
          </cell>
          <cell r="R8394">
            <v>1.3820000000000001</v>
          </cell>
        </row>
        <row r="8395">
          <cell r="A8395" t="str">
            <v xml:space="preserve">ТЭЦ-КРЭС-Ц.Г </v>
          </cell>
          <cell r="B8395" t="str">
            <v xml:space="preserve">Чапаева 92 кв19 </v>
          </cell>
          <cell r="C8395" t="str">
            <v xml:space="preserve">Прочие </v>
          </cell>
          <cell r="D8395">
            <v>39.86</v>
          </cell>
          <cell r="E8395">
            <v>0</v>
          </cell>
          <cell r="F8395">
            <v>179.39</v>
          </cell>
          <cell r="G8395">
            <v>0.28000000000000003</v>
          </cell>
          <cell r="H8395">
            <v>1.19</v>
          </cell>
          <cell r="I8395">
            <v>4.5999999999999996</v>
          </cell>
          <cell r="J8395" t="str">
            <v xml:space="preserve"> </v>
          </cell>
          <cell r="K8395">
            <v>167</v>
          </cell>
          <cell r="L8395">
            <v>2.33E-3</v>
          </cell>
          <cell r="M8395">
            <v>-19</v>
          </cell>
          <cell r="N8395">
            <v>18</v>
          </cell>
          <cell r="O8395">
            <v>1</v>
          </cell>
          <cell r="P8395">
            <v>3.4009999999999998</v>
          </cell>
          <cell r="Q8395">
            <v>0</v>
          </cell>
          <cell r="R8395">
            <v>3.4009999999999998</v>
          </cell>
        </row>
        <row r="8396">
          <cell r="A8396" t="str">
            <v xml:space="preserve">ТЭЦ-КРЭС-Ц.Г </v>
          </cell>
          <cell r="B8396" t="str">
            <v xml:space="preserve">Красина 1  Ж/Д </v>
          </cell>
          <cell r="C8396" t="str">
            <v xml:space="preserve">Население </v>
          </cell>
          <cell r="D8396">
            <v>3602</v>
          </cell>
          <cell r="E8396">
            <v>16209</v>
          </cell>
          <cell r="F8396">
            <v>16209.14</v>
          </cell>
          <cell r="G8396">
            <v>0.37</v>
          </cell>
          <cell r="H8396">
            <v>1.19</v>
          </cell>
          <cell r="I8396">
            <v>4.5999999999999996</v>
          </cell>
          <cell r="J8396" t="str">
            <v xml:space="preserve">14 </v>
          </cell>
          <cell r="K8396">
            <v>167</v>
          </cell>
          <cell r="L8396">
            <v>0.2782</v>
          </cell>
          <cell r="M8396">
            <v>-19</v>
          </cell>
          <cell r="N8396">
            <v>18</v>
          </cell>
          <cell r="O8396">
            <v>1</v>
          </cell>
          <cell r="P8396">
            <v>406.16699999999997</v>
          </cell>
          <cell r="Q8396">
            <v>438.05700000000002</v>
          </cell>
          <cell r="R8396">
            <v>438.05700000000002</v>
          </cell>
        </row>
        <row r="8397">
          <cell r="A8397" t="str">
            <v xml:space="preserve">ТЭЦ-КРЭС-Ц.Г </v>
          </cell>
          <cell r="B8397" t="str">
            <v xml:space="preserve">Красная 196 кв 3 неж.п </v>
          </cell>
          <cell r="C8397" t="str">
            <v xml:space="preserve">Прочие </v>
          </cell>
          <cell r="D8397">
            <v>25</v>
          </cell>
          <cell r="E8397">
            <v>0</v>
          </cell>
          <cell r="F8397">
            <v>113</v>
          </cell>
          <cell r="G8397">
            <v>0.4</v>
          </cell>
          <cell r="H8397">
            <v>1.19</v>
          </cell>
          <cell r="I8397">
            <v>4.5999999999999996</v>
          </cell>
          <cell r="J8397" t="str">
            <v xml:space="preserve"> </v>
          </cell>
          <cell r="K8397">
            <v>167</v>
          </cell>
          <cell r="L8397">
            <v>2.1100000000000003E-3</v>
          </cell>
          <cell r="M8397">
            <v>-19</v>
          </cell>
          <cell r="N8397">
            <v>18</v>
          </cell>
          <cell r="O8397">
            <v>1</v>
          </cell>
          <cell r="P8397">
            <v>3.08</v>
          </cell>
          <cell r="Q8397">
            <v>0</v>
          </cell>
          <cell r="R8397">
            <v>3.08</v>
          </cell>
        </row>
        <row r="8398">
          <cell r="A8398" t="str">
            <v xml:space="preserve">ТЭЦ-КРЭС-Ц.Г </v>
          </cell>
          <cell r="B8398" t="str">
            <v xml:space="preserve">Ленина 65 неж.пом. </v>
          </cell>
          <cell r="C8398" t="str">
            <v xml:space="preserve">Прочие </v>
          </cell>
          <cell r="D8398">
            <v>1126.33</v>
          </cell>
          <cell r="E8398">
            <v>0</v>
          </cell>
          <cell r="F8398">
            <v>5068.4799999999996</v>
          </cell>
          <cell r="G8398">
            <v>0.45</v>
          </cell>
          <cell r="H8398">
            <v>1.19</v>
          </cell>
          <cell r="I8398">
            <v>4.5999999999999996</v>
          </cell>
          <cell r="J8398" t="str">
            <v xml:space="preserve"> </v>
          </cell>
          <cell r="K8398">
            <v>167</v>
          </cell>
          <cell r="L8398">
            <v>0.10580000000000001</v>
          </cell>
          <cell r="M8398">
            <v>-19</v>
          </cell>
          <cell r="N8398">
            <v>18</v>
          </cell>
          <cell r="O8398">
            <v>1</v>
          </cell>
          <cell r="P8398">
            <v>154.465</v>
          </cell>
          <cell r="Q8398">
            <v>0</v>
          </cell>
          <cell r="R8398">
            <v>154.465</v>
          </cell>
        </row>
        <row r="8399">
          <cell r="A8399" t="str">
            <v xml:space="preserve">ТЭЦ-КРЭС-Ц.Г </v>
          </cell>
          <cell r="B8399" t="str">
            <v xml:space="preserve">Мира 48 Табачная лавка </v>
          </cell>
          <cell r="C8399" t="str">
            <v xml:space="preserve">Прочие </v>
          </cell>
          <cell r="D8399">
            <v>70.22</v>
          </cell>
          <cell r="E8399">
            <v>0</v>
          </cell>
          <cell r="F8399">
            <v>315.99</v>
          </cell>
          <cell r="G8399">
            <v>0.38</v>
          </cell>
          <cell r="H8399">
            <v>1.19</v>
          </cell>
          <cell r="I8399">
            <v>4.5999999999999996</v>
          </cell>
          <cell r="J8399" t="str">
            <v xml:space="preserve"> </v>
          </cell>
          <cell r="K8399">
            <v>167</v>
          </cell>
          <cell r="L8399">
            <v>5.5700000000000003E-3</v>
          </cell>
          <cell r="M8399">
            <v>-19</v>
          </cell>
          <cell r="N8399">
            <v>18</v>
          </cell>
          <cell r="O8399">
            <v>1</v>
          </cell>
          <cell r="P8399">
            <v>8.1319999999999997</v>
          </cell>
          <cell r="Q8399">
            <v>0</v>
          </cell>
          <cell r="R8399">
            <v>8.1319999999999997</v>
          </cell>
        </row>
        <row r="8400">
          <cell r="A8400" t="str">
            <v xml:space="preserve">ТЭЦ-КРЭС-Ц.Г </v>
          </cell>
          <cell r="B8400" t="str">
            <v xml:space="preserve">Карасунская 54 кв9 ж/д </v>
          </cell>
          <cell r="C8400" t="str">
            <v xml:space="preserve">Население </v>
          </cell>
          <cell r="D8400">
            <v>28.4</v>
          </cell>
          <cell r="E8400">
            <v>128</v>
          </cell>
          <cell r="F8400">
            <v>127.89</v>
          </cell>
          <cell r="G8400">
            <v>0.89</v>
          </cell>
          <cell r="H8400">
            <v>1.19</v>
          </cell>
          <cell r="I8400">
            <v>4.5999999999999996</v>
          </cell>
          <cell r="J8400" t="str">
            <v xml:space="preserve">2 </v>
          </cell>
          <cell r="K8400">
            <v>167</v>
          </cell>
          <cell r="L8400">
            <v>5.2800000000000008E-3</v>
          </cell>
          <cell r="M8400">
            <v>-19</v>
          </cell>
          <cell r="N8400">
            <v>18</v>
          </cell>
          <cell r="O8400">
            <v>1</v>
          </cell>
          <cell r="P8400">
            <v>7.7089999999999996</v>
          </cell>
          <cell r="Q8400">
            <v>3.77</v>
          </cell>
          <cell r="R8400">
            <v>3.77</v>
          </cell>
        </row>
        <row r="8401">
          <cell r="A8401" t="str">
            <v xml:space="preserve">ТЭЦ-КРЭС-Ц.Г </v>
          </cell>
          <cell r="B8401" t="str">
            <v xml:space="preserve">Карасунская 54 кв4 ж/д </v>
          </cell>
          <cell r="C8401" t="str">
            <v xml:space="preserve">Население </v>
          </cell>
          <cell r="D8401">
            <v>14.3</v>
          </cell>
          <cell r="E8401">
            <v>41</v>
          </cell>
          <cell r="F8401">
            <v>41.26</v>
          </cell>
          <cell r="G8401">
            <v>0.92</v>
          </cell>
          <cell r="H8401">
            <v>1.19</v>
          </cell>
          <cell r="I8401">
            <v>4.5999999999999996</v>
          </cell>
          <cell r="J8401" t="str">
            <v xml:space="preserve">2 </v>
          </cell>
          <cell r="K8401">
            <v>167</v>
          </cell>
          <cell r="L8401">
            <v>1.761E-3</v>
          </cell>
          <cell r="M8401">
            <v>-19</v>
          </cell>
          <cell r="N8401">
            <v>18</v>
          </cell>
          <cell r="O8401">
            <v>1</v>
          </cell>
          <cell r="P8401">
            <v>2.5710000000000002</v>
          </cell>
          <cell r="Q8401">
            <v>1.8959999999999999</v>
          </cell>
          <cell r="R8401">
            <v>1.8959999999999999</v>
          </cell>
        </row>
        <row r="8402">
          <cell r="A8402" t="str">
            <v xml:space="preserve">ТЭЦ-КРЭС-Ц.Г </v>
          </cell>
          <cell r="B8402" t="str">
            <v xml:space="preserve">Карасунская 54 кв7 ж/д </v>
          </cell>
          <cell r="C8402" t="str">
            <v xml:space="preserve">Население </v>
          </cell>
          <cell r="D8402">
            <v>32.6</v>
          </cell>
          <cell r="E8402">
            <v>67</v>
          </cell>
          <cell r="F8402">
            <v>67.25</v>
          </cell>
          <cell r="G8402">
            <v>0.92</v>
          </cell>
          <cell r="H8402">
            <v>1.194</v>
          </cell>
          <cell r="I8402">
            <v>4.5999999999999996</v>
          </cell>
          <cell r="J8402" t="str">
            <v xml:space="preserve">2 </v>
          </cell>
          <cell r="K8402">
            <v>167</v>
          </cell>
          <cell r="L8402">
            <v>2.8700000000000002E-3</v>
          </cell>
          <cell r="M8402">
            <v>-19</v>
          </cell>
          <cell r="N8402">
            <v>18</v>
          </cell>
          <cell r="O8402">
            <v>1</v>
          </cell>
          <cell r="P8402">
            <v>4.1900000000000004</v>
          </cell>
          <cell r="Q8402">
            <v>4.3230000000000004</v>
          </cell>
          <cell r="R8402">
            <v>4.3230000000000004</v>
          </cell>
        </row>
        <row r="8403">
          <cell r="A8403" t="str">
            <v xml:space="preserve">ТЭЦ-КРЭС-Ц.Г </v>
          </cell>
          <cell r="B8403" t="str">
            <v xml:space="preserve">Карасунская 68 адм.зд. </v>
          </cell>
          <cell r="C8403" t="str">
            <v xml:space="preserve">ИТП Прочие </v>
          </cell>
          <cell r="D8403">
            <v>10404.64</v>
          </cell>
          <cell r="E8403">
            <v>0</v>
          </cell>
          <cell r="F8403">
            <v>46820.87</v>
          </cell>
          <cell r="G8403">
            <v>0.32</v>
          </cell>
          <cell r="H8403">
            <v>1.19</v>
          </cell>
          <cell r="I8403">
            <v>4.5999999999999996</v>
          </cell>
          <cell r="J8403" t="str">
            <v xml:space="preserve"> </v>
          </cell>
          <cell r="K8403">
            <v>167</v>
          </cell>
          <cell r="L8403">
            <v>0.69500000000000006</v>
          </cell>
          <cell r="M8403">
            <v>-19</v>
          </cell>
          <cell r="N8403">
            <v>18</v>
          </cell>
          <cell r="O8403">
            <v>1</v>
          </cell>
          <cell r="P8403">
            <v>1014.684</v>
          </cell>
          <cell r="Q8403">
            <v>0</v>
          </cell>
          <cell r="R8403">
            <v>1014.684</v>
          </cell>
        </row>
        <row r="8404">
          <cell r="A8404" t="str">
            <v xml:space="preserve">ТЭЦ-КРЭС-Ц.Г </v>
          </cell>
          <cell r="B8404" t="str">
            <v xml:space="preserve">Карасунская 68 хозблок </v>
          </cell>
          <cell r="C8404" t="str">
            <v xml:space="preserve">ИТП Прочие </v>
          </cell>
          <cell r="D8404">
            <v>429</v>
          </cell>
          <cell r="E8404">
            <v>0</v>
          </cell>
          <cell r="F8404">
            <v>1775.76</v>
          </cell>
          <cell r="G8404">
            <v>0.43</v>
          </cell>
          <cell r="H8404">
            <v>1.19</v>
          </cell>
          <cell r="I8404">
            <v>4.5999999999999996</v>
          </cell>
          <cell r="J8404" t="str">
            <v xml:space="preserve"> </v>
          </cell>
          <cell r="K8404">
            <v>167</v>
          </cell>
          <cell r="L8404">
            <v>3.542E-2</v>
          </cell>
          <cell r="M8404">
            <v>-19</v>
          </cell>
          <cell r="N8404">
            <v>18</v>
          </cell>
          <cell r="O8404">
            <v>1</v>
          </cell>
          <cell r="P8404">
            <v>51.712000000000003</v>
          </cell>
          <cell r="Q8404">
            <v>0</v>
          </cell>
          <cell r="R8404">
            <v>51.712000000000003</v>
          </cell>
        </row>
        <row r="8405">
          <cell r="A8405" t="str">
            <v xml:space="preserve">ТЭЦ-КРЭС-Ц.Г </v>
          </cell>
          <cell r="B8405" t="str">
            <v xml:space="preserve">Кирова 2 п/о 63 </v>
          </cell>
          <cell r="C8405" t="str">
            <v xml:space="preserve">Прочие </v>
          </cell>
          <cell r="D8405">
            <v>244.71</v>
          </cell>
          <cell r="E8405">
            <v>0</v>
          </cell>
          <cell r="F8405">
            <v>1101.2</v>
          </cell>
          <cell r="G8405">
            <v>0.37</v>
          </cell>
          <cell r="H8405">
            <v>1.19</v>
          </cell>
          <cell r="I8405">
            <v>4.5999999999999996</v>
          </cell>
          <cell r="J8405" t="str">
            <v xml:space="preserve"> </v>
          </cell>
          <cell r="K8405">
            <v>167</v>
          </cell>
          <cell r="L8405">
            <v>1.89E-2</v>
          </cell>
          <cell r="M8405">
            <v>-19</v>
          </cell>
          <cell r="N8405">
            <v>18</v>
          </cell>
          <cell r="O8405">
            <v>1</v>
          </cell>
          <cell r="P8405">
            <v>27.594000000000001</v>
          </cell>
          <cell r="Q8405">
            <v>0</v>
          </cell>
          <cell r="R8405">
            <v>27.594000000000001</v>
          </cell>
        </row>
        <row r="8406">
          <cell r="A8406" t="str">
            <v xml:space="preserve">ТЭЦ-КРЭС-Ц.Г </v>
          </cell>
          <cell r="B8406" t="str">
            <v xml:space="preserve">Гоголя 71/1 неж.пом </v>
          </cell>
          <cell r="C8406" t="str">
            <v xml:space="preserve">Прочие </v>
          </cell>
          <cell r="D8406">
            <v>479.9</v>
          </cell>
          <cell r="E8406">
            <v>1410</v>
          </cell>
          <cell r="F8406">
            <v>1955.24</v>
          </cell>
          <cell r="G8406">
            <v>0.43</v>
          </cell>
          <cell r="H8406">
            <v>1.194</v>
          </cell>
          <cell r="I8406">
            <v>4.5999999999999996</v>
          </cell>
          <cell r="J8406" t="str">
            <v xml:space="preserve"> </v>
          </cell>
          <cell r="K8406">
            <v>167</v>
          </cell>
          <cell r="L8406">
            <v>3.9E-2</v>
          </cell>
          <cell r="M8406">
            <v>-19</v>
          </cell>
          <cell r="N8406">
            <v>18</v>
          </cell>
          <cell r="O8406">
            <v>1</v>
          </cell>
          <cell r="P8406">
            <v>56.94</v>
          </cell>
          <cell r="Q8406">
            <v>0</v>
          </cell>
          <cell r="R8406">
            <v>56.94</v>
          </cell>
        </row>
        <row r="8407">
          <cell r="A8407" t="str">
            <v xml:space="preserve">ТЭЦ-КРЭС-Ц.Г </v>
          </cell>
          <cell r="B8407" t="str">
            <v xml:space="preserve">Красная 68 лит.А </v>
          </cell>
          <cell r="C8407" t="str">
            <v xml:space="preserve">Прочие </v>
          </cell>
          <cell r="D8407">
            <v>126.5</v>
          </cell>
          <cell r="E8407">
            <v>604</v>
          </cell>
          <cell r="F8407">
            <v>604</v>
          </cell>
          <cell r="G8407">
            <v>0.51</v>
          </cell>
          <cell r="H8407">
            <v>1.19</v>
          </cell>
          <cell r="I8407">
            <v>4.5999999999999996</v>
          </cell>
          <cell r="J8407" t="str">
            <v xml:space="preserve"> </v>
          </cell>
          <cell r="K8407">
            <v>167</v>
          </cell>
          <cell r="L8407">
            <v>1.4250000000000001E-2</v>
          </cell>
          <cell r="M8407">
            <v>-19</v>
          </cell>
          <cell r="N8407">
            <v>18</v>
          </cell>
          <cell r="O8407">
            <v>1</v>
          </cell>
          <cell r="P8407">
            <v>20.803999999999998</v>
          </cell>
          <cell r="Q8407">
            <v>0</v>
          </cell>
          <cell r="R8407">
            <v>20.803999999999998</v>
          </cell>
        </row>
        <row r="8408">
          <cell r="A8408" t="str">
            <v xml:space="preserve">ТЭЦ-КРЭС-Ц.Г </v>
          </cell>
          <cell r="B8408" t="str">
            <v xml:space="preserve">Красная 68 лит.А6 </v>
          </cell>
          <cell r="C8408" t="str">
            <v xml:space="preserve">Прочие </v>
          </cell>
          <cell r="D8408">
            <v>55.6</v>
          </cell>
          <cell r="E8408">
            <v>176</v>
          </cell>
          <cell r="F8408">
            <v>176</v>
          </cell>
          <cell r="G8408">
            <v>0.36</v>
          </cell>
          <cell r="H8408">
            <v>1.19</v>
          </cell>
          <cell r="I8408">
            <v>4.5999999999999996</v>
          </cell>
          <cell r="J8408" t="str">
            <v xml:space="preserve"> </v>
          </cell>
          <cell r="K8408">
            <v>167</v>
          </cell>
          <cell r="L8408">
            <v>2.9250000000000001E-3</v>
          </cell>
          <cell r="M8408">
            <v>-19</v>
          </cell>
          <cell r="N8408">
            <v>18</v>
          </cell>
          <cell r="O8408">
            <v>1</v>
          </cell>
          <cell r="P8408">
            <v>4.2720000000000002</v>
          </cell>
          <cell r="Q8408">
            <v>0</v>
          </cell>
          <cell r="R8408">
            <v>4.2720000000000002</v>
          </cell>
        </row>
        <row r="8409">
          <cell r="A8409" t="str">
            <v xml:space="preserve">ТЭЦ-КРЭС-Ц.Г </v>
          </cell>
          <cell r="B8409" t="str">
            <v xml:space="preserve">Фрунзе 61 А магаз </v>
          </cell>
          <cell r="C8409" t="str">
            <v xml:space="preserve">Прочие </v>
          </cell>
          <cell r="D8409">
            <v>178.4</v>
          </cell>
          <cell r="E8409">
            <v>599</v>
          </cell>
          <cell r="F8409">
            <v>679.61</v>
          </cell>
          <cell r="G8409">
            <v>0.4</v>
          </cell>
          <cell r="H8409">
            <v>1.194</v>
          </cell>
          <cell r="I8409">
            <v>4.5999999999999996</v>
          </cell>
          <cell r="J8409" t="str">
            <v xml:space="preserve"> </v>
          </cell>
          <cell r="K8409">
            <v>167</v>
          </cell>
          <cell r="L8409">
            <v>9.6279999999999994E-3</v>
          </cell>
          <cell r="M8409">
            <v>-19</v>
          </cell>
          <cell r="N8409">
            <v>15</v>
          </cell>
          <cell r="O8409">
            <v>1</v>
          </cell>
          <cell r="P8409">
            <v>11.891999999999999</v>
          </cell>
          <cell r="Q8409">
            <v>0</v>
          </cell>
          <cell r="R8409">
            <v>11.891999999999999</v>
          </cell>
        </row>
        <row r="8410">
          <cell r="A8410" t="str">
            <v xml:space="preserve">ТЭЦ-КРЭС-Ц.Г </v>
          </cell>
          <cell r="B8410" t="str">
            <v xml:space="preserve">Коммунаров 46 неж\п </v>
          </cell>
          <cell r="C8410" t="str">
            <v xml:space="preserve">Прочие </v>
          </cell>
          <cell r="D8410">
            <v>41.56</v>
          </cell>
          <cell r="E8410">
            <v>0</v>
          </cell>
          <cell r="F8410">
            <v>187</v>
          </cell>
          <cell r="G8410">
            <v>0.43</v>
          </cell>
          <cell r="H8410">
            <v>1.19</v>
          </cell>
          <cell r="I8410">
            <v>4.5999999999999996</v>
          </cell>
          <cell r="J8410" t="str">
            <v xml:space="preserve"> </v>
          </cell>
          <cell r="K8410">
            <v>167</v>
          </cell>
          <cell r="L8410">
            <v>3.7300000000000002E-3</v>
          </cell>
          <cell r="M8410">
            <v>-19</v>
          </cell>
          <cell r="N8410">
            <v>18</v>
          </cell>
          <cell r="O8410">
            <v>1</v>
          </cell>
          <cell r="P8410">
            <v>5.4470000000000001</v>
          </cell>
          <cell r="Q8410">
            <v>0</v>
          </cell>
          <cell r="R8410">
            <v>5.4470000000000001</v>
          </cell>
        </row>
        <row r="8411">
          <cell r="A8411" t="str">
            <v xml:space="preserve">ТЭЦ-КРЭС-Ц.Г </v>
          </cell>
          <cell r="B8411" t="str">
            <v xml:space="preserve">Красина 15\Октяб ж\д </v>
          </cell>
          <cell r="C8411" t="str">
            <v xml:space="preserve">ИТП Прочие </v>
          </cell>
          <cell r="D8411">
            <v>5696.96</v>
          </cell>
          <cell r="E8411">
            <v>0</v>
          </cell>
          <cell r="F8411">
            <v>25636.32</v>
          </cell>
          <cell r="G8411">
            <v>0.37</v>
          </cell>
          <cell r="H8411">
            <v>1.19</v>
          </cell>
          <cell r="I8411">
            <v>4.5999999999999996</v>
          </cell>
          <cell r="J8411" t="str">
            <v xml:space="preserve"> </v>
          </cell>
          <cell r="K8411">
            <v>167</v>
          </cell>
          <cell r="L8411">
            <v>0.44</v>
          </cell>
          <cell r="M8411">
            <v>-19</v>
          </cell>
          <cell r="N8411">
            <v>18</v>
          </cell>
          <cell r="O8411">
            <v>1</v>
          </cell>
          <cell r="P8411">
            <v>642.39099999999996</v>
          </cell>
          <cell r="Q8411">
            <v>0</v>
          </cell>
          <cell r="R8411">
            <v>642.39099999999996</v>
          </cell>
        </row>
        <row r="8412">
          <cell r="A8412" t="str">
            <v xml:space="preserve">ТЭЦ-КРЭС-Ц.Г </v>
          </cell>
          <cell r="B8412" t="str">
            <v xml:space="preserve">Красина 15\Окт офисы </v>
          </cell>
          <cell r="C8412" t="str">
            <v xml:space="preserve">Прочие </v>
          </cell>
          <cell r="D8412">
            <v>693.99</v>
          </cell>
          <cell r="E8412">
            <v>0</v>
          </cell>
          <cell r="F8412">
            <v>3122.97</v>
          </cell>
          <cell r="G8412">
            <v>0.37</v>
          </cell>
          <cell r="H8412">
            <v>1.19</v>
          </cell>
          <cell r="I8412">
            <v>4.5999999999999996</v>
          </cell>
          <cell r="J8412" t="str">
            <v xml:space="preserve"> </v>
          </cell>
          <cell r="K8412">
            <v>167</v>
          </cell>
          <cell r="L8412">
            <v>5.3600000000000002E-2</v>
          </cell>
          <cell r="M8412">
            <v>-19</v>
          </cell>
          <cell r="N8412">
            <v>18</v>
          </cell>
          <cell r="O8412">
            <v>1</v>
          </cell>
          <cell r="P8412">
            <v>78.254999999999995</v>
          </cell>
          <cell r="Q8412">
            <v>0</v>
          </cell>
          <cell r="R8412">
            <v>78.254999999999995</v>
          </cell>
        </row>
        <row r="8413">
          <cell r="A8413" t="str">
            <v xml:space="preserve">ТЭЦ-КРЭС-Ц.Г </v>
          </cell>
          <cell r="B8413" t="str">
            <v xml:space="preserve">Красная 24 оф 8 рек.агенст </v>
          </cell>
          <cell r="C8413" t="str">
            <v xml:space="preserve">Прочие </v>
          </cell>
          <cell r="D8413">
            <v>76.09</v>
          </cell>
          <cell r="E8413">
            <v>0</v>
          </cell>
          <cell r="F8413">
            <v>342.4</v>
          </cell>
          <cell r="G8413">
            <v>0.28999999999999998</v>
          </cell>
          <cell r="H8413">
            <v>1.19</v>
          </cell>
          <cell r="I8413">
            <v>4.5999999999999996</v>
          </cell>
          <cell r="J8413" t="str">
            <v xml:space="preserve"> </v>
          </cell>
          <cell r="K8413">
            <v>167</v>
          </cell>
          <cell r="L8413">
            <v>4.6059999999999999E-3</v>
          </cell>
          <cell r="M8413">
            <v>-19</v>
          </cell>
          <cell r="N8413">
            <v>18</v>
          </cell>
          <cell r="O8413">
            <v>1</v>
          </cell>
          <cell r="P8413">
            <v>6.7240000000000002</v>
          </cell>
          <cell r="Q8413">
            <v>0</v>
          </cell>
          <cell r="R8413">
            <v>6.7240000000000002</v>
          </cell>
        </row>
        <row r="8414">
          <cell r="A8414" t="str">
            <v xml:space="preserve">ТЭЦ-КРЭС-Ц.Г </v>
          </cell>
          <cell r="B8414" t="str">
            <v xml:space="preserve">Ленина 26 лит А </v>
          </cell>
          <cell r="C8414" t="str">
            <v xml:space="preserve">Бюджет </v>
          </cell>
          <cell r="D8414">
            <v>864.54</v>
          </cell>
          <cell r="E8414">
            <v>0</v>
          </cell>
          <cell r="F8414">
            <v>3890.43</v>
          </cell>
          <cell r="G8414">
            <v>0.43</v>
          </cell>
          <cell r="H8414">
            <v>1.19</v>
          </cell>
          <cell r="I8414">
            <v>4.5999999999999996</v>
          </cell>
          <cell r="J8414" t="str">
            <v xml:space="preserve"> </v>
          </cell>
          <cell r="K8414">
            <v>167</v>
          </cell>
          <cell r="L8414">
            <v>7.7600000000000002E-2</v>
          </cell>
          <cell r="M8414">
            <v>-19</v>
          </cell>
          <cell r="N8414">
            <v>18</v>
          </cell>
          <cell r="O8414">
            <v>1</v>
          </cell>
          <cell r="P8414">
            <v>113.29300000000001</v>
          </cell>
          <cell r="Q8414">
            <v>0</v>
          </cell>
          <cell r="R8414">
            <v>113.29300000000001</v>
          </cell>
        </row>
        <row r="8415">
          <cell r="A8415" t="str">
            <v xml:space="preserve">ТЭЦ-КРЭС-Ц.Г </v>
          </cell>
          <cell r="B8415" t="str">
            <v xml:space="preserve">Ленина 26 лит Е </v>
          </cell>
          <cell r="C8415" t="str">
            <v xml:space="preserve">Бюджет </v>
          </cell>
          <cell r="D8415">
            <v>267.38</v>
          </cell>
          <cell r="E8415">
            <v>0</v>
          </cell>
          <cell r="F8415">
            <v>1203.23</v>
          </cell>
          <cell r="G8415">
            <v>0.43</v>
          </cell>
          <cell r="H8415">
            <v>1.19</v>
          </cell>
          <cell r="I8415">
            <v>4.5999999999999996</v>
          </cell>
          <cell r="J8415" t="str">
            <v xml:space="preserve"> </v>
          </cell>
          <cell r="K8415">
            <v>167</v>
          </cell>
          <cell r="L8415">
            <v>2.4E-2</v>
          </cell>
          <cell r="M8415">
            <v>-19</v>
          </cell>
          <cell r="N8415">
            <v>18</v>
          </cell>
          <cell r="O8415">
            <v>1</v>
          </cell>
          <cell r="P8415">
            <v>35.039000000000001</v>
          </cell>
          <cell r="Q8415">
            <v>0</v>
          </cell>
          <cell r="R8415">
            <v>35.039000000000001</v>
          </cell>
        </row>
        <row r="8416">
          <cell r="A8416" t="str">
            <v xml:space="preserve">ТЭЦ-КРЭС-Ц.Г </v>
          </cell>
          <cell r="B8416" t="str">
            <v xml:space="preserve">Ленина 28 Адм.зд </v>
          </cell>
          <cell r="C8416" t="str">
            <v xml:space="preserve">ИТП Бюджет </v>
          </cell>
          <cell r="D8416">
            <v>1364.07</v>
          </cell>
          <cell r="E8416">
            <v>0</v>
          </cell>
          <cell r="F8416">
            <v>6138.3</v>
          </cell>
          <cell r="G8416">
            <v>0.38</v>
          </cell>
          <cell r="H8416">
            <v>1.19</v>
          </cell>
          <cell r="I8416">
            <v>4.5999999999999996</v>
          </cell>
          <cell r="J8416" t="str">
            <v xml:space="preserve"> </v>
          </cell>
          <cell r="K8416">
            <v>167</v>
          </cell>
          <cell r="L8416">
            <v>0.1082</v>
          </cell>
          <cell r="M8416">
            <v>-19</v>
          </cell>
          <cell r="N8416">
            <v>18</v>
          </cell>
          <cell r="O8416">
            <v>1</v>
          </cell>
          <cell r="P8416">
            <v>157.96799999999999</v>
          </cell>
          <cell r="Q8416">
            <v>0</v>
          </cell>
          <cell r="R8416">
            <v>157.96799999999999</v>
          </cell>
        </row>
        <row r="8417">
          <cell r="A8417" t="str">
            <v xml:space="preserve">ТЭЦ-КРЭС-Ц.Г </v>
          </cell>
          <cell r="B8417" t="str">
            <v xml:space="preserve">Октябрьская 97 кв 17 неж п </v>
          </cell>
          <cell r="C8417" t="str">
            <v xml:space="preserve">Прочие </v>
          </cell>
          <cell r="D8417">
            <v>63.9</v>
          </cell>
          <cell r="E8417">
            <v>0</v>
          </cell>
          <cell r="F8417">
            <v>223.8</v>
          </cell>
          <cell r="G8417">
            <v>0.38</v>
          </cell>
          <cell r="H8417">
            <v>1.19</v>
          </cell>
          <cell r="I8417">
            <v>4.5999999999999996</v>
          </cell>
          <cell r="J8417" t="str">
            <v xml:space="preserve"> </v>
          </cell>
          <cell r="K8417">
            <v>167</v>
          </cell>
          <cell r="L8417">
            <v>3.9449999999999997E-3</v>
          </cell>
          <cell r="M8417">
            <v>-19</v>
          </cell>
          <cell r="N8417">
            <v>18</v>
          </cell>
          <cell r="O8417">
            <v>1</v>
          </cell>
          <cell r="P8417">
            <v>5.7590000000000003</v>
          </cell>
          <cell r="Q8417">
            <v>0</v>
          </cell>
          <cell r="R8417">
            <v>5.7590000000000003</v>
          </cell>
        </row>
        <row r="8418">
          <cell r="A8418" t="str">
            <v xml:space="preserve">ТЭЦ-КРЭС-Ц.Г </v>
          </cell>
          <cell r="B8418" t="str">
            <v xml:space="preserve">Рашпилевская/Гоголя 54/58 </v>
          </cell>
          <cell r="C8418" t="str">
            <v xml:space="preserve">Прочие </v>
          </cell>
          <cell r="D8418">
            <v>53.3</v>
          </cell>
          <cell r="E8418">
            <v>0</v>
          </cell>
          <cell r="F8418">
            <v>248</v>
          </cell>
          <cell r="G8418">
            <v>0.43</v>
          </cell>
          <cell r="H8418">
            <v>1.19</v>
          </cell>
          <cell r="I8418">
            <v>4.5999999999999996</v>
          </cell>
          <cell r="J8418" t="str">
            <v xml:space="preserve"> </v>
          </cell>
          <cell r="K8418">
            <v>167</v>
          </cell>
          <cell r="L8418">
            <v>4.9500000000000004E-3</v>
          </cell>
          <cell r="M8418">
            <v>-19</v>
          </cell>
          <cell r="N8418">
            <v>18</v>
          </cell>
          <cell r="O8418">
            <v>1</v>
          </cell>
          <cell r="P8418">
            <v>7.2279999999999998</v>
          </cell>
          <cell r="Q8418">
            <v>0</v>
          </cell>
          <cell r="R8418">
            <v>7.2279999999999998</v>
          </cell>
        </row>
        <row r="8419">
          <cell r="A8419" t="str">
            <v xml:space="preserve">ТЭЦ-КРЭС-Ц.Г </v>
          </cell>
          <cell r="B8419" t="str">
            <v xml:space="preserve">Короткая 14 кафе </v>
          </cell>
          <cell r="C8419" t="str">
            <v xml:space="preserve">Прочие </v>
          </cell>
          <cell r="D8419">
            <v>477.5</v>
          </cell>
          <cell r="E8419">
            <v>0</v>
          </cell>
          <cell r="F8419">
            <v>2032.59</v>
          </cell>
          <cell r="G8419">
            <v>0.35</v>
          </cell>
          <cell r="H8419">
            <v>1.19</v>
          </cell>
          <cell r="I8419">
            <v>4.5999999999999996</v>
          </cell>
          <cell r="J8419" t="str">
            <v xml:space="preserve"> </v>
          </cell>
          <cell r="K8419">
            <v>167</v>
          </cell>
          <cell r="L8419">
            <v>3.3000000000000002E-2</v>
          </cell>
          <cell r="M8419">
            <v>-19</v>
          </cell>
          <cell r="N8419">
            <v>18</v>
          </cell>
          <cell r="O8419">
            <v>1</v>
          </cell>
          <cell r="P8419">
            <v>48.18</v>
          </cell>
          <cell r="Q8419">
            <v>0</v>
          </cell>
          <cell r="R8419">
            <v>48.18</v>
          </cell>
        </row>
        <row r="8420">
          <cell r="A8420" t="str">
            <v xml:space="preserve">ТЭЦ-КРЭС-Ц.Г </v>
          </cell>
          <cell r="B8420" t="str">
            <v xml:space="preserve">Красная 67 адм зд </v>
          </cell>
          <cell r="C8420" t="str">
            <v xml:space="preserve">Прочие </v>
          </cell>
          <cell r="D8420">
            <v>1013.94</v>
          </cell>
          <cell r="E8420">
            <v>2100</v>
          </cell>
          <cell r="F8420">
            <v>4562.74</v>
          </cell>
          <cell r="G8420">
            <v>0.43</v>
          </cell>
          <cell r="H8420">
            <v>1.19</v>
          </cell>
          <cell r="I8420">
            <v>4.5999999999999996</v>
          </cell>
          <cell r="J8420" t="str">
            <v xml:space="preserve"> </v>
          </cell>
          <cell r="K8420">
            <v>167</v>
          </cell>
          <cell r="L8420">
            <v>9.1010000000000008E-2</v>
          </cell>
          <cell r="M8420">
            <v>-19</v>
          </cell>
          <cell r="N8420">
            <v>18</v>
          </cell>
          <cell r="O8420">
            <v>1</v>
          </cell>
          <cell r="P8420">
            <v>132.87299999999999</v>
          </cell>
          <cell r="Q8420">
            <v>0</v>
          </cell>
          <cell r="R8420">
            <v>132.87299999999999</v>
          </cell>
        </row>
        <row r="8421">
          <cell r="A8421" t="str">
            <v xml:space="preserve">ТЭЦ-КРЭС-Ц.Г </v>
          </cell>
          <cell r="B8421" t="str">
            <v xml:space="preserve">Седина/Советская 17/72 кв 14 неж </v>
          </cell>
          <cell r="C8421" t="str">
            <v xml:space="preserve">Прочие </v>
          </cell>
          <cell r="D8421">
            <v>52.2</v>
          </cell>
          <cell r="E8421">
            <v>219</v>
          </cell>
          <cell r="F8421">
            <v>219</v>
          </cell>
          <cell r="G8421">
            <v>0</v>
          </cell>
          <cell r="H8421">
            <v>0</v>
          </cell>
          <cell r="I8421">
            <v>4.5999999999999996</v>
          </cell>
          <cell r="J8421" t="str">
            <v xml:space="preserve"> </v>
          </cell>
          <cell r="K8421">
            <v>167</v>
          </cell>
          <cell r="L8421">
            <v>3.8009999999999997E-3</v>
          </cell>
          <cell r="M8421">
            <v>-19</v>
          </cell>
          <cell r="N8421">
            <v>18</v>
          </cell>
          <cell r="O8421">
            <v>1</v>
          </cell>
          <cell r="P8421">
            <v>5.55</v>
          </cell>
          <cell r="Q8421">
            <v>0</v>
          </cell>
          <cell r="R8421">
            <v>5.55</v>
          </cell>
        </row>
        <row r="8422">
          <cell r="A8422" t="str">
            <v xml:space="preserve">ТЭЦ-КРЭС-Ц.Г </v>
          </cell>
          <cell r="B8422" t="str">
            <v xml:space="preserve">Рашпилевская 42кв19неж п </v>
          </cell>
          <cell r="C8422" t="str">
            <v xml:space="preserve">Прочие </v>
          </cell>
          <cell r="D8422">
            <v>69.489999999999995</v>
          </cell>
          <cell r="E8422">
            <v>0</v>
          </cell>
          <cell r="F8422">
            <v>312.72000000000003</v>
          </cell>
          <cell r="G8422">
            <v>0.34</v>
          </cell>
          <cell r="H8422">
            <v>1.19</v>
          </cell>
          <cell r="I8422">
            <v>4.5999999999999996</v>
          </cell>
          <cell r="J8422" t="str">
            <v xml:space="preserve"> </v>
          </cell>
          <cell r="K8422">
            <v>167</v>
          </cell>
          <cell r="L8422">
            <v>4.9319999999999998E-3</v>
          </cell>
          <cell r="M8422">
            <v>-19</v>
          </cell>
          <cell r="N8422">
            <v>18</v>
          </cell>
          <cell r="O8422">
            <v>1</v>
          </cell>
          <cell r="P8422">
            <v>7.202</v>
          </cell>
          <cell r="Q8422">
            <v>0</v>
          </cell>
          <cell r="R8422">
            <v>7.202</v>
          </cell>
        </row>
        <row r="8423">
          <cell r="A8423" t="str">
            <v xml:space="preserve">ТЭЦ-КРЭС-Ц.Г </v>
          </cell>
          <cell r="B8423" t="str">
            <v xml:space="preserve">Красная 50\Ордж 37 </v>
          </cell>
          <cell r="C8423" t="str">
            <v xml:space="preserve">Прочие </v>
          </cell>
          <cell r="D8423">
            <v>42.8</v>
          </cell>
          <cell r="E8423">
            <v>0</v>
          </cell>
          <cell r="F8423">
            <v>150</v>
          </cell>
          <cell r="G8423">
            <v>0.43</v>
          </cell>
          <cell r="H8423">
            <v>1.19</v>
          </cell>
          <cell r="I8423">
            <v>4.5999999999999996</v>
          </cell>
          <cell r="J8423" t="str">
            <v xml:space="preserve"> </v>
          </cell>
          <cell r="K8423">
            <v>167</v>
          </cell>
          <cell r="L8423">
            <v>3.003E-3</v>
          </cell>
          <cell r="M8423">
            <v>-19</v>
          </cell>
          <cell r="N8423">
            <v>18</v>
          </cell>
          <cell r="O8423">
            <v>1</v>
          </cell>
          <cell r="P8423">
            <v>4.3840000000000003</v>
          </cell>
          <cell r="Q8423">
            <v>0</v>
          </cell>
          <cell r="R8423">
            <v>4.3840000000000003</v>
          </cell>
        </row>
        <row r="8424">
          <cell r="A8424" t="str">
            <v xml:space="preserve">ТЭЦ-КРЭС-Ц.Г </v>
          </cell>
          <cell r="B8424" t="str">
            <v xml:space="preserve">Красная 70 МАГ </v>
          </cell>
          <cell r="C8424" t="str">
            <v xml:space="preserve">Прочие </v>
          </cell>
          <cell r="D8424">
            <v>84.51</v>
          </cell>
          <cell r="E8424">
            <v>289</v>
          </cell>
          <cell r="F8424">
            <v>380.3</v>
          </cell>
          <cell r="G8424">
            <v>0.38</v>
          </cell>
          <cell r="H8424">
            <v>1.19</v>
          </cell>
          <cell r="I8424">
            <v>4.5999999999999996</v>
          </cell>
          <cell r="J8424" t="str">
            <v xml:space="preserve"> </v>
          </cell>
          <cell r="K8424">
            <v>167</v>
          </cell>
          <cell r="L8424">
            <v>6.1600000000000005E-3</v>
          </cell>
          <cell r="M8424">
            <v>-19</v>
          </cell>
          <cell r="N8424">
            <v>15</v>
          </cell>
          <cell r="O8424">
            <v>1</v>
          </cell>
          <cell r="P8424">
            <v>7.609</v>
          </cell>
          <cell r="Q8424">
            <v>0</v>
          </cell>
          <cell r="R8424">
            <v>7.609</v>
          </cell>
        </row>
        <row r="8425">
          <cell r="A8425" t="str">
            <v xml:space="preserve">ТЭЦ-КРЭС-Ц.Г </v>
          </cell>
          <cell r="B8425" t="str">
            <v xml:space="preserve">Ленина 72\2 неж.пом </v>
          </cell>
          <cell r="C8425" t="str">
            <v xml:space="preserve">Прочие </v>
          </cell>
          <cell r="D8425">
            <v>398</v>
          </cell>
          <cell r="E8425">
            <v>0</v>
          </cell>
          <cell r="F8425">
            <v>1793</v>
          </cell>
          <cell r="G8425">
            <v>0.37007799999999996</v>
          </cell>
          <cell r="H8425">
            <v>1.194</v>
          </cell>
          <cell r="I8425">
            <v>4.5999999999999996</v>
          </cell>
          <cell r="J8425" t="str">
            <v xml:space="preserve"> </v>
          </cell>
          <cell r="K8425">
            <v>167</v>
          </cell>
          <cell r="L8425">
            <v>3.0780000000000002E-2</v>
          </cell>
          <cell r="M8425">
            <v>-19</v>
          </cell>
          <cell r="N8425">
            <v>18</v>
          </cell>
          <cell r="O8425">
            <v>1</v>
          </cell>
          <cell r="P8425">
            <v>44.939</v>
          </cell>
          <cell r="Q8425">
            <v>0</v>
          </cell>
          <cell r="R8425">
            <v>44.939</v>
          </cell>
        </row>
        <row r="8426">
          <cell r="A8426" t="str">
            <v xml:space="preserve">ТЭЦ-КРЭС-Ц.Г </v>
          </cell>
          <cell r="B8426" t="str">
            <v xml:space="preserve">Октябрьская 95 кв3 </v>
          </cell>
          <cell r="C8426" t="str">
            <v xml:space="preserve">Население </v>
          </cell>
          <cell r="D8426">
            <v>32.6</v>
          </cell>
          <cell r="E8426">
            <v>161</v>
          </cell>
          <cell r="F8426">
            <v>161</v>
          </cell>
          <cell r="G8426">
            <v>0.469719</v>
          </cell>
          <cell r="H8426">
            <v>1.194</v>
          </cell>
          <cell r="I8426">
            <v>4.5999999999999996</v>
          </cell>
          <cell r="J8426" t="str">
            <v xml:space="preserve">2 </v>
          </cell>
          <cell r="K8426">
            <v>167</v>
          </cell>
          <cell r="L8426">
            <v>3.5079999999999998E-3</v>
          </cell>
          <cell r="M8426">
            <v>-19</v>
          </cell>
          <cell r="N8426">
            <v>18</v>
          </cell>
          <cell r="O8426">
            <v>1</v>
          </cell>
          <cell r="P8426">
            <v>5.12</v>
          </cell>
          <cell r="Q8426">
            <v>4.3230000000000004</v>
          </cell>
          <cell r="R8426">
            <v>4.3230000000000004</v>
          </cell>
        </row>
        <row r="8427">
          <cell r="A8427" t="str">
            <v xml:space="preserve">ТЭЦ-КРЭС-Ц.Г </v>
          </cell>
          <cell r="B8427" t="str">
            <v xml:space="preserve">Мира 64 маг.2 </v>
          </cell>
          <cell r="C8427" t="str">
            <v xml:space="preserve">Прочие </v>
          </cell>
          <cell r="D8427">
            <v>397.49</v>
          </cell>
          <cell r="E8427">
            <v>1280</v>
          </cell>
          <cell r="F8427">
            <v>1788.72</v>
          </cell>
          <cell r="G8427">
            <v>0.37</v>
          </cell>
          <cell r="H8427">
            <v>1.19</v>
          </cell>
          <cell r="I8427">
            <v>4.5999999999999996</v>
          </cell>
          <cell r="J8427" t="str">
            <v xml:space="preserve"> </v>
          </cell>
          <cell r="K8427">
            <v>167</v>
          </cell>
          <cell r="L8427">
            <v>3.0700000000000002E-2</v>
          </cell>
          <cell r="M8427">
            <v>-19</v>
          </cell>
          <cell r="N8427">
            <v>18</v>
          </cell>
          <cell r="O8427">
            <v>1</v>
          </cell>
          <cell r="P8427">
            <v>44.820999999999998</v>
          </cell>
          <cell r="Q8427">
            <v>0</v>
          </cell>
          <cell r="R8427">
            <v>44.820999999999998</v>
          </cell>
        </row>
        <row r="8428">
          <cell r="A8428" t="str">
            <v xml:space="preserve">ТЭЦ-КРЭС-Ц.Г </v>
          </cell>
          <cell r="B8428" t="str">
            <v xml:space="preserve">К Набережная 58 гараж </v>
          </cell>
          <cell r="C8428" t="str">
            <v xml:space="preserve">ИТП Прочие 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4.5999999999999996</v>
          </cell>
          <cell r="J8428" t="str">
            <v xml:space="preserve"> </v>
          </cell>
          <cell r="K8428">
            <v>167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R8428">
            <v>0</v>
          </cell>
        </row>
        <row r="8429">
          <cell r="A8429" t="str">
            <v xml:space="preserve">ТЭЦ-КРЭС-Ц.Г </v>
          </cell>
          <cell r="B8429" t="str">
            <v xml:space="preserve">К Набережная 58 ж/д </v>
          </cell>
          <cell r="C8429" t="str">
            <v xml:space="preserve">ИТП Прочие </v>
          </cell>
          <cell r="D8429">
            <v>4802</v>
          </cell>
          <cell r="E8429">
            <v>26755</v>
          </cell>
          <cell r="F8429">
            <v>26755</v>
          </cell>
          <cell r="G8429">
            <v>0</v>
          </cell>
          <cell r="H8429">
            <v>0</v>
          </cell>
          <cell r="I8429">
            <v>4.5999999999999996</v>
          </cell>
          <cell r="J8429" t="str">
            <v xml:space="preserve">15 </v>
          </cell>
          <cell r="K8429">
            <v>167</v>
          </cell>
          <cell r="L8429">
            <v>0.17810000000000001</v>
          </cell>
          <cell r="M8429">
            <v>-19</v>
          </cell>
          <cell r="N8429">
            <v>18</v>
          </cell>
          <cell r="O8429">
            <v>1</v>
          </cell>
          <cell r="P8429">
            <v>260.02199999999999</v>
          </cell>
          <cell r="Q8429">
            <v>0</v>
          </cell>
          <cell r="R8429">
            <v>260.02199999999999</v>
          </cell>
        </row>
        <row r="8430">
          <cell r="A8430" t="str">
            <v xml:space="preserve">ТЭЦ-КРЭС-Ц.Г </v>
          </cell>
          <cell r="B8430" t="str">
            <v xml:space="preserve">К Набережная 58 неж пом 1 </v>
          </cell>
          <cell r="C8430" t="str">
            <v xml:space="preserve">ИТП Прочие </v>
          </cell>
          <cell r="D8430">
            <v>531.6</v>
          </cell>
          <cell r="F8430">
            <v>1966.91</v>
          </cell>
          <cell r="G8430">
            <v>0</v>
          </cell>
          <cell r="H8430">
            <v>0</v>
          </cell>
          <cell r="I8430">
            <v>4.5999999999999996</v>
          </cell>
          <cell r="J8430" t="str">
            <v xml:space="preserve">15 </v>
          </cell>
          <cell r="K8430">
            <v>167</v>
          </cell>
          <cell r="L8430">
            <v>1.6423E-2</v>
          </cell>
          <cell r="M8430">
            <v>-19</v>
          </cell>
          <cell r="N8430">
            <v>18</v>
          </cell>
          <cell r="O8430">
            <v>1</v>
          </cell>
          <cell r="P8430">
            <v>23.975999999999999</v>
          </cell>
          <cell r="Q8430">
            <v>0</v>
          </cell>
          <cell r="R8430">
            <v>23.975999999999999</v>
          </cell>
        </row>
        <row r="8431">
          <cell r="A8431" t="str">
            <v xml:space="preserve">ТЭЦ-КРЭС-Ц.Г </v>
          </cell>
          <cell r="B8431" t="str">
            <v xml:space="preserve">К Набережная 58 неж пом 2 </v>
          </cell>
          <cell r="C8431" t="str">
            <v xml:space="preserve">ИТП Прочие </v>
          </cell>
          <cell r="D8431">
            <v>595.46</v>
          </cell>
          <cell r="F8431">
            <v>2203.21</v>
          </cell>
          <cell r="G8431">
            <v>0</v>
          </cell>
          <cell r="H8431">
            <v>0</v>
          </cell>
          <cell r="I8431">
            <v>4.5999999999999996</v>
          </cell>
          <cell r="J8431" t="str">
            <v xml:space="preserve">15 </v>
          </cell>
          <cell r="K8431">
            <v>167</v>
          </cell>
          <cell r="L8431">
            <v>1.8395999999999999E-2</v>
          </cell>
          <cell r="M8431">
            <v>-19</v>
          </cell>
          <cell r="N8431">
            <v>18</v>
          </cell>
          <cell r="O8431">
            <v>1</v>
          </cell>
          <cell r="P8431">
            <v>26.858000000000001</v>
          </cell>
          <cell r="Q8431">
            <v>0</v>
          </cell>
          <cell r="R8431">
            <v>26.858000000000001</v>
          </cell>
        </row>
        <row r="8432">
          <cell r="A8432" t="str">
            <v xml:space="preserve">ТЭЦ-КРЭС-Ц.Г </v>
          </cell>
          <cell r="B8432" t="str">
            <v xml:space="preserve">Орджоникидзе 54 Адм зд </v>
          </cell>
          <cell r="C8432" t="str">
            <v xml:space="preserve">Бюджет </v>
          </cell>
          <cell r="D8432">
            <v>120</v>
          </cell>
          <cell r="E8432">
            <v>420</v>
          </cell>
          <cell r="F8432">
            <v>419.77</v>
          </cell>
          <cell r="G8432">
            <v>0.28000000000000003</v>
          </cell>
          <cell r="H8432">
            <v>1.19</v>
          </cell>
          <cell r="I8432">
            <v>4.5999999999999996</v>
          </cell>
          <cell r="J8432" t="str">
            <v xml:space="preserve"> </v>
          </cell>
          <cell r="K8432">
            <v>167</v>
          </cell>
          <cell r="L8432">
            <v>5.5300000000000002E-3</v>
          </cell>
          <cell r="M8432">
            <v>-19</v>
          </cell>
          <cell r="N8432">
            <v>18</v>
          </cell>
          <cell r="O8432">
            <v>1</v>
          </cell>
          <cell r="P8432">
            <v>8.0749999999999993</v>
          </cell>
          <cell r="Q8432">
            <v>0</v>
          </cell>
          <cell r="R8432">
            <v>8.0749999999999993</v>
          </cell>
        </row>
        <row r="8433">
          <cell r="A8433" t="str">
            <v xml:space="preserve">ТЭЦ-КРЭС-Ц.Г </v>
          </cell>
          <cell r="B8433" t="str">
            <v xml:space="preserve">Орджоникидзе 54 Подв </v>
          </cell>
          <cell r="C8433" t="str">
            <v xml:space="preserve">Бюджет </v>
          </cell>
          <cell r="D8433">
            <v>158</v>
          </cell>
          <cell r="E8433">
            <v>1315</v>
          </cell>
          <cell r="F8433">
            <v>526</v>
          </cell>
          <cell r="G8433">
            <v>0.28000000000000003</v>
          </cell>
          <cell r="H8433">
            <v>1.19</v>
          </cell>
          <cell r="I8433">
            <v>4.5999999999999996</v>
          </cell>
          <cell r="J8433" t="str">
            <v xml:space="preserve"> </v>
          </cell>
          <cell r="K8433">
            <v>167</v>
          </cell>
          <cell r="L8433">
            <v>6.9300000000000004E-3</v>
          </cell>
          <cell r="M8433">
            <v>-19</v>
          </cell>
          <cell r="N8433">
            <v>18</v>
          </cell>
          <cell r="O8433">
            <v>1</v>
          </cell>
          <cell r="P8433">
            <v>10.119</v>
          </cell>
          <cell r="Q8433">
            <v>0</v>
          </cell>
          <cell r="R8433">
            <v>10.119</v>
          </cell>
        </row>
        <row r="8434">
          <cell r="A8434" t="str">
            <v xml:space="preserve">ТЭЦ-КРЭС-Ц.Г </v>
          </cell>
          <cell r="B8434" t="str">
            <v xml:space="preserve">Красная 17 оф 1 </v>
          </cell>
          <cell r="C8434" t="str">
            <v xml:space="preserve">Прочие </v>
          </cell>
          <cell r="D8434">
            <v>46.13</v>
          </cell>
          <cell r="E8434">
            <v>191</v>
          </cell>
          <cell r="F8434">
            <v>207.57</v>
          </cell>
          <cell r="G8434">
            <v>0.35</v>
          </cell>
          <cell r="H8434">
            <v>1.19</v>
          </cell>
          <cell r="I8434">
            <v>4.5999999999999996</v>
          </cell>
          <cell r="J8434" t="str">
            <v xml:space="preserve"> </v>
          </cell>
          <cell r="K8434">
            <v>167</v>
          </cell>
          <cell r="L8434">
            <v>3.3700000000000002E-3</v>
          </cell>
          <cell r="M8434">
            <v>-19</v>
          </cell>
          <cell r="N8434">
            <v>18</v>
          </cell>
          <cell r="O8434">
            <v>1</v>
          </cell>
          <cell r="P8434">
            <v>4.92</v>
          </cell>
          <cell r="Q8434">
            <v>0</v>
          </cell>
          <cell r="R8434">
            <v>4.92</v>
          </cell>
        </row>
        <row r="8435">
          <cell r="A8435" t="str">
            <v xml:space="preserve">ТЭЦ-КРЭС-Ц.Г </v>
          </cell>
          <cell r="B8435" t="str">
            <v xml:space="preserve">Гимназическая 71 лит А </v>
          </cell>
          <cell r="C8435" t="str">
            <v xml:space="preserve">Бюджет </v>
          </cell>
          <cell r="D8435">
            <v>157.30000000000001</v>
          </cell>
          <cell r="E8435">
            <v>596</v>
          </cell>
          <cell r="F8435">
            <v>703.47</v>
          </cell>
          <cell r="G8435">
            <v>0.38</v>
          </cell>
          <cell r="H8435">
            <v>1.19</v>
          </cell>
          <cell r="I8435">
            <v>4.5999999999999996</v>
          </cell>
          <cell r="J8435" t="str">
            <v xml:space="preserve"> </v>
          </cell>
          <cell r="K8435">
            <v>167</v>
          </cell>
          <cell r="L8435">
            <v>1.2400000000000001E-2</v>
          </cell>
          <cell r="M8435">
            <v>-19</v>
          </cell>
          <cell r="N8435">
            <v>18</v>
          </cell>
          <cell r="O8435">
            <v>1</v>
          </cell>
          <cell r="P8435">
            <v>18.103999999999999</v>
          </cell>
          <cell r="Q8435">
            <v>0</v>
          </cell>
          <cell r="R8435">
            <v>18.103999999999999</v>
          </cell>
        </row>
        <row r="8436">
          <cell r="A8436" t="str">
            <v xml:space="preserve">ТЭЦ-КРЭС-Ц.Г </v>
          </cell>
          <cell r="B8436" t="str">
            <v xml:space="preserve">Гимназическая 71 лит Б </v>
          </cell>
          <cell r="C8436" t="str">
            <v xml:space="preserve">Бюджет </v>
          </cell>
          <cell r="D8436">
            <v>319.3</v>
          </cell>
          <cell r="E8436">
            <v>1417</v>
          </cell>
          <cell r="F8436">
            <v>1487.91</v>
          </cell>
          <cell r="G8436">
            <v>0.35</v>
          </cell>
          <cell r="H8436">
            <v>1.19</v>
          </cell>
          <cell r="I8436">
            <v>4.5999999999999996</v>
          </cell>
          <cell r="J8436" t="str">
            <v xml:space="preserve"> </v>
          </cell>
          <cell r="K8436">
            <v>167</v>
          </cell>
          <cell r="L8436">
            <v>2.2851E-2</v>
          </cell>
          <cell r="M8436">
            <v>-19</v>
          </cell>
          <cell r="N8436">
            <v>16</v>
          </cell>
          <cell r="O8436">
            <v>1</v>
          </cell>
          <cell r="P8436">
            <v>30.033999999999999</v>
          </cell>
          <cell r="Q8436">
            <v>0</v>
          </cell>
          <cell r="R8436">
            <v>30.033999999999999</v>
          </cell>
        </row>
        <row r="8437">
          <cell r="A8437" t="str">
            <v xml:space="preserve">ТЭЦ-КРЭС-Ц.Г </v>
          </cell>
          <cell r="B8437" t="str">
            <v xml:space="preserve">Гимназическая 71 лит В </v>
          </cell>
          <cell r="C8437" t="str">
            <v xml:space="preserve">Бюджет </v>
          </cell>
          <cell r="D8437">
            <v>1876.7</v>
          </cell>
          <cell r="E8437">
            <v>878</v>
          </cell>
          <cell r="F8437">
            <v>9647.06</v>
          </cell>
          <cell r="G8437">
            <v>0.38</v>
          </cell>
          <cell r="H8437">
            <v>1.19</v>
          </cell>
          <cell r="I8437">
            <v>4.5999999999999996</v>
          </cell>
          <cell r="J8437" t="str">
            <v xml:space="preserve"> </v>
          </cell>
          <cell r="K8437">
            <v>167</v>
          </cell>
          <cell r="L8437">
            <v>0.17004900000000001</v>
          </cell>
          <cell r="M8437">
            <v>-19</v>
          </cell>
          <cell r="N8437">
            <v>18</v>
          </cell>
          <cell r="O8437">
            <v>1</v>
          </cell>
          <cell r="P8437">
            <v>248.268</v>
          </cell>
          <cell r="Q8437">
            <v>0</v>
          </cell>
          <cell r="R8437">
            <v>248.268</v>
          </cell>
        </row>
        <row r="8438">
          <cell r="A8438" t="str">
            <v xml:space="preserve">ТЭЦ-КРЭС-Ц.Г </v>
          </cell>
          <cell r="B8438" t="str">
            <v xml:space="preserve">Гимназическая 71 лит Е </v>
          </cell>
          <cell r="C8438" t="str">
            <v xml:space="preserve">Бюджет </v>
          </cell>
          <cell r="D8438">
            <v>4290.7</v>
          </cell>
          <cell r="E8438">
            <v>15398</v>
          </cell>
          <cell r="F8438">
            <v>15639.06</v>
          </cell>
          <cell r="G8438">
            <v>0.38</v>
          </cell>
          <cell r="H8438">
            <v>1.19</v>
          </cell>
          <cell r="I8438">
            <v>4.5999999999999996</v>
          </cell>
          <cell r="J8438" t="str">
            <v xml:space="preserve"> </v>
          </cell>
          <cell r="K8438">
            <v>167</v>
          </cell>
          <cell r="L8438">
            <v>0.27567000000000003</v>
          </cell>
          <cell r="M8438">
            <v>-19</v>
          </cell>
          <cell r="N8438">
            <v>18</v>
          </cell>
          <cell r="O8438">
            <v>1</v>
          </cell>
          <cell r="P8438">
            <v>402.47199999999998</v>
          </cell>
          <cell r="Q8438">
            <v>0</v>
          </cell>
          <cell r="R8438">
            <v>402.47199999999998</v>
          </cell>
        </row>
        <row r="8439">
          <cell r="A8439" t="str">
            <v xml:space="preserve">ТЭЦ-КРЭС-Ц.Г </v>
          </cell>
          <cell r="B8439" t="str">
            <v xml:space="preserve">Гимназическая 71 лит И </v>
          </cell>
          <cell r="C8439" t="str">
            <v xml:space="preserve">Бюджет </v>
          </cell>
          <cell r="D8439">
            <v>3621.8</v>
          </cell>
          <cell r="E8439">
            <v>14696</v>
          </cell>
          <cell r="F8439">
            <v>15323.17</v>
          </cell>
          <cell r="G8439">
            <v>0.35</v>
          </cell>
          <cell r="H8439">
            <v>1.19</v>
          </cell>
          <cell r="I8439">
            <v>4.5999999999999996</v>
          </cell>
          <cell r="J8439" t="str">
            <v xml:space="preserve"> </v>
          </cell>
          <cell r="K8439">
            <v>167</v>
          </cell>
          <cell r="L8439">
            <v>0.248778</v>
          </cell>
          <cell r="M8439">
            <v>-19</v>
          </cell>
          <cell r="N8439">
            <v>18</v>
          </cell>
          <cell r="O8439">
            <v>1</v>
          </cell>
          <cell r="P8439">
            <v>363.21100000000001</v>
          </cell>
          <cell r="Q8439">
            <v>0</v>
          </cell>
          <cell r="R8439">
            <v>363.21100000000001</v>
          </cell>
        </row>
        <row r="8440">
          <cell r="A8440" t="str">
            <v xml:space="preserve">ТЭЦ-КРЭС-Ц.Г </v>
          </cell>
          <cell r="B8440" t="str">
            <v xml:space="preserve">Красная 41 Кафе </v>
          </cell>
          <cell r="C8440" t="str">
            <v xml:space="preserve">Прочие </v>
          </cell>
          <cell r="D8440">
            <v>531.6</v>
          </cell>
          <cell r="F8440">
            <v>1966.91</v>
          </cell>
          <cell r="G8440">
            <v>0.38</v>
          </cell>
          <cell r="H8440">
            <v>0</v>
          </cell>
          <cell r="I8440">
            <v>4.5999999999999996</v>
          </cell>
          <cell r="J8440" t="str">
            <v xml:space="preserve"> </v>
          </cell>
          <cell r="K8440">
            <v>167</v>
          </cell>
          <cell r="L8440">
            <v>1.7130000000000003E-2</v>
          </cell>
          <cell r="M8440">
            <v>-19</v>
          </cell>
          <cell r="N8440">
            <v>18</v>
          </cell>
          <cell r="O8440">
            <v>1</v>
          </cell>
          <cell r="P8440">
            <v>25.009</v>
          </cell>
          <cell r="Q8440">
            <v>0</v>
          </cell>
          <cell r="R8440">
            <v>25.009</v>
          </cell>
        </row>
        <row r="8441">
          <cell r="A8441" t="str">
            <v xml:space="preserve">ТЭЦ-КРЭС-Ц.Г </v>
          </cell>
          <cell r="B8441" t="str">
            <v xml:space="preserve">Красноармейская 10 кв 40 Лит В ЦО </v>
          </cell>
          <cell r="C8441" t="str">
            <v xml:space="preserve">Население </v>
          </cell>
          <cell r="D8441">
            <v>54</v>
          </cell>
          <cell r="E8441">
            <v>268</v>
          </cell>
          <cell r="F8441">
            <v>268</v>
          </cell>
          <cell r="G8441">
            <v>0.44901000000000002</v>
          </cell>
          <cell r="H8441">
            <v>1.19</v>
          </cell>
          <cell r="I8441">
            <v>4.5999999999999996</v>
          </cell>
          <cell r="J8441" t="str">
            <v xml:space="preserve">2 </v>
          </cell>
          <cell r="K8441">
            <v>167</v>
          </cell>
          <cell r="L8441">
            <v>4.6749999999999995E-3</v>
          </cell>
          <cell r="M8441">
            <v>-19</v>
          </cell>
          <cell r="N8441">
            <v>18</v>
          </cell>
          <cell r="O8441">
            <v>1</v>
          </cell>
          <cell r="P8441">
            <v>6.8250000000000002</v>
          </cell>
          <cell r="Q8441">
            <v>7.1639999999999997</v>
          </cell>
          <cell r="R8441">
            <v>7.1639999999999997</v>
          </cell>
        </row>
        <row r="8442">
          <cell r="A8442" t="str">
            <v xml:space="preserve">ТЭЦ-КРЭС-Ц.Г </v>
          </cell>
          <cell r="B8442" t="str">
            <v xml:space="preserve">Мира 40 Маг Джинет </v>
          </cell>
          <cell r="C8442" t="str">
            <v xml:space="preserve">Прочие </v>
          </cell>
          <cell r="D8442">
            <v>41.3</v>
          </cell>
          <cell r="E8442">
            <v>0</v>
          </cell>
          <cell r="F8442">
            <v>185.84</v>
          </cell>
          <cell r="G8442">
            <v>0.28999999999999998</v>
          </cell>
          <cell r="H8442">
            <v>1.19</v>
          </cell>
          <cell r="I8442">
            <v>4.5999999999999996</v>
          </cell>
          <cell r="J8442" t="str">
            <v xml:space="preserve"> </v>
          </cell>
          <cell r="K8442">
            <v>167</v>
          </cell>
          <cell r="L8442">
            <v>2.5000000000000001E-3</v>
          </cell>
          <cell r="M8442">
            <v>-19</v>
          </cell>
          <cell r="N8442">
            <v>18</v>
          </cell>
          <cell r="O8442">
            <v>1</v>
          </cell>
          <cell r="P8442">
            <v>3.65</v>
          </cell>
          <cell r="Q8442">
            <v>0</v>
          </cell>
          <cell r="R8442">
            <v>3.65</v>
          </cell>
        </row>
        <row r="8443">
          <cell r="A8443" t="str">
            <v xml:space="preserve">ТЭЦ-КРЭС-Ц.Г </v>
          </cell>
          <cell r="B8443" t="str">
            <v xml:space="preserve">Мира 49 Кв 2 </v>
          </cell>
          <cell r="C8443" t="str">
            <v xml:space="preserve">Прочие </v>
          </cell>
          <cell r="D8443">
            <v>55.4</v>
          </cell>
          <cell r="E8443">
            <v>245</v>
          </cell>
          <cell r="F8443">
            <v>290.26</v>
          </cell>
          <cell r="G8443">
            <v>0.28000000000000003</v>
          </cell>
          <cell r="H8443">
            <v>1.19</v>
          </cell>
          <cell r="I8443">
            <v>4.5999999999999996</v>
          </cell>
          <cell r="J8443" t="str">
            <v xml:space="preserve"> </v>
          </cell>
          <cell r="K8443">
            <v>167</v>
          </cell>
          <cell r="L8443">
            <v>3.7700000000000003E-3</v>
          </cell>
          <cell r="M8443">
            <v>-19</v>
          </cell>
          <cell r="N8443">
            <v>18</v>
          </cell>
          <cell r="O8443">
            <v>1</v>
          </cell>
          <cell r="P8443">
            <v>5.5049999999999999</v>
          </cell>
          <cell r="Q8443">
            <v>0</v>
          </cell>
          <cell r="R8443">
            <v>5.5049999999999999</v>
          </cell>
        </row>
        <row r="8444">
          <cell r="A8444" t="str">
            <v xml:space="preserve">ТЭЦ-КРЭС-Ц.Г </v>
          </cell>
          <cell r="B8444" t="str">
            <v xml:space="preserve">Орджоникидзе 54 </v>
          </cell>
          <cell r="C8444" t="str">
            <v xml:space="preserve">Прочие </v>
          </cell>
          <cell r="D8444">
            <v>68.8</v>
          </cell>
          <cell r="E8444">
            <v>277</v>
          </cell>
          <cell r="F8444">
            <v>277</v>
          </cell>
          <cell r="G8444">
            <v>0.28000000000000003</v>
          </cell>
          <cell r="H8444">
            <v>1.194</v>
          </cell>
          <cell r="I8444">
            <v>4.5999999999999996</v>
          </cell>
          <cell r="J8444" t="str">
            <v xml:space="preserve"> </v>
          </cell>
          <cell r="K8444">
            <v>167</v>
          </cell>
          <cell r="L8444">
            <v>2.8859999999999997E-3</v>
          </cell>
          <cell r="M8444">
            <v>-19</v>
          </cell>
          <cell r="N8444">
            <v>18</v>
          </cell>
          <cell r="O8444">
            <v>1</v>
          </cell>
          <cell r="P8444">
            <v>4.2140000000000004</v>
          </cell>
          <cell r="Q8444">
            <v>0</v>
          </cell>
          <cell r="R8444">
            <v>4.2140000000000004</v>
          </cell>
        </row>
        <row r="8445">
          <cell r="A8445" t="str">
            <v xml:space="preserve">ТЭЦ-КРЭС-Ц.Г </v>
          </cell>
          <cell r="B8445" t="str">
            <v xml:space="preserve">Чапаева 85 Маг </v>
          </cell>
          <cell r="C8445" t="str">
            <v xml:space="preserve">Прочие </v>
          </cell>
          <cell r="D8445">
            <v>78.06</v>
          </cell>
          <cell r="E8445">
            <v>0</v>
          </cell>
          <cell r="F8445">
            <v>351.29</v>
          </cell>
          <cell r="G8445">
            <v>0.36</v>
          </cell>
          <cell r="H8445">
            <v>1.19</v>
          </cell>
          <cell r="I8445">
            <v>4.5999999999999996</v>
          </cell>
          <cell r="J8445" t="str">
            <v xml:space="preserve"> </v>
          </cell>
          <cell r="K8445">
            <v>167</v>
          </cell>
          <cell r="L8445">
            <v>5.8500000000000002E-3</v>
          </cell>
          <cell r="M8445">
            <v>-19</v>
          </cell>
          <cell r="N8445">
            <v>18</v>
          </cell>
          <cell r="O8445">
            <v>1</v>
          </cell>
          <cell r="P8445">
            <v>8.5399999999999991</v>
          </cell>
          <cell r="Q8445">
            <v>0</v>
          </cell>
          <cell r="R8445">
            <v>8.5399999999999991</v>
          </cell>
        </row>
        <row r="8446">
          <cell r="A8446" t="str">
            <v xml:space="preserve">ТЭЦ-КРЭС-Ц.Г </v>
          </cell>
          <cell r="B8446" t="str">
            <v xml:space="preserve">Коммунаров 56 </v>
          </cell>
          <cell r="C8446" t="str">
            <v xml:space="preserve">Прочие </v>
          </cell>
          <cell r="D8446">
            <v>98.37</v>
          </cell>
          <cell r="E8446">
            <v>0</v>
          </cell>
          <cell r="F8446">
            <v>442.69</v>
          </cell>
          <cell r="G8446">
            <v>0.43</v>
          </cell>
          <cell r="H8446">
            <v>1.19</v>
          </cell>
          <cell r="I8446">
            <v>4.5999999999999996</v>
          </cell>
          <cell r="J8446" t="str">
            <v xml:space="preserve"> </v>
          </cell>
          <cell r="K8446">
            <v>167</v>
          </cell>
          <cell r="L8446">
            <v>8.830000000000001E-3</v>
          </cell>
          <cell r="M8446">
            <v>-19</v>
          </cell>
          <cell r="N8446">
            <v>18</v>
          </cell>
          <cell r="O8446">
            <v>1</v>
          </cell>
          <cell r="P8446">
            <v>12.891</v>
          </cell>
          <cell r="Q8446">
            <v>0</v>
          </cell>
          <cell r="R8446">
            <v>12.891</v>
          </cell>
        </row>
        <row r="8447">
          <cell r="A8447" t="str">
            <v xml:space="preserve">ТЭЦ-КРЭС-Ц.Г </v>
          </cell>
          <cell r="B8447" t="str">
            <v xml:space="preserve">Кирова 2 </v>
          </cell>
          <cell r="C8447" t="str">
            <v xml:space="preserve">Прочие </v>
          </cell>
          <cell r="D8447">
            <v>52.7</v>
          </cell>
          <cell r="E8447">
            <v>0</v>
          </cell>
          <cell r="F8447">
            <v>237.14</v>
          </cell>
          <cell r="G8447">
            <v>0.37</v>
          </cell>
          <cell r="H8447">
            <v>1.19</v>
          </cell>
          <cell r="I8447">
            <v>4.5999999999999996</v>
          </cell>
          <cell r="J8447" t="str">
            <v xml:space="preserve"> </v>
          </cell>
          <cell r="K8447">
            <v>167</v>
          </cell>
          <cell r="L8447">
            <v>4.0700000000000007E-3</v>
          </cell>
          <cell r="M8447">
            <v>-19</v>
          </cell>
          <cell r="N8447">
            <v>18</v>
          </cell>
          <cell r="O8447">
            <v>1</v>
          </cell>
          <cell r="P8447">
            <v>5.9429999999999996</v>
          </cell>
          <cell r="Q8447">
            <v>0</v>
          </cell>
          <cell r="R8447">
            <v>5.9429999999999996</v>
          </cell>
        </row>
        <row r="8448">
          <cell r="A8448" t="str">
            <v xml:space="preserve">ТЭЦ-КРЭС-Ц.Г </v>
          </cell>
          <cell r="B8448" t="str">
            <v xml:space="preserve">Мира 40 Точка общ пит </v>
          </cell>
          <cell r="C8448" t="str">
            <v xml:space="preserve">Прочие </v>
          </cell>
          <cell r="D8448">
            <v>24.09</v>
          </cell>
          <cell r="E8448">
            <v>0</v>
          </cell>
          <cell r="F8448">
            <v>108.4</v>
          </cell>
          <cell r="G8448">
            <v>0.28999999999999998</v>
          </cell>
          <cell r="H8448">
            <v>1.19</v>
          </cell>
          <cell r="I8448">
            <v>4.5999999999999996</v>
          </cell>
          <cell r="J8448" t="str">
            <v xml:space="preserve"> </v>
          </cell>
          <cell r="K8448">
            <v>167</v>
          </cell>
          <cell r="L8448">
            <v>1.34E-3</v>
          </cell>
          <cell r="M8448">
            <v>-19</v>
          </cell>
          <cell r="N8448">
            <v>15</v>
          </cell>
          <cell r="O8448">
            <v>1</v>
          </cell>
          <cell r="P8448">
            <v>1.6539999999999999</v>
          </cell>
          <cell r="Q8448">
            <v>0</v>
          </cell>
          <cell r="R8448">
            <v>1.6539999999999999</v>
          </cell>
        </row>
        <row r="8449">
          <cell r="A8449" t="str">
            <v xml:space="preserve">ТЭЦ-КРЭС-Ц.Г </v>
          </cell>
          <cell r="B8449" t="str">
            <v xml:space="preserve">Гудимы 35 кв.1 ЦО </v>
          </cell>
          <cell r="C8449" t="str">
            <v xml:space="preserve">Население </v>
          </cell>
          <cell r="D8449">
            <v>33.5</v>
          </cell>
          <cell r="E8449">
            <v>109</v>
          </cell>
          <cell r="F8449">
            <v>107.91</v>
          </cell>
          <cell r="G8449">
            <v>0.92</v>
          </cell>
          <cell r="H8449">
            <v>1.194</v>
          </cell>
          <cell r="I8449">
            <v>4.5999999999999996</v>
          </cell>
          <cell r="J8449" t="str">
            <v xml:space="preserve">1 </v>
          </cell>
          <cell r="K8449">
            <v>167</v>
          </cell>
          <cell r="L8449">
            <v>4.5659999999999997E-3</v>
          </cell>
          <cell r="M8449">
            <v>-19</v>
          </cell>
          <cell r="N8449">
            <v>18</v>
          </cell>
          <cell r="O8449">
            <v>1</v>
          </cell>
          <cell r="P8449">
            <v>6.6660000000000004</v>
          </cell>
          <cell r="Q8449">
            <v>4.4450000000000003</v>
          </cell>
          <cell r="R8449">
            <v>4.4450000000000003</v>
          </cell>
        </row>
        <row r="8450">
          <cell r="A8450" t="str">
            <v xml:space="preserve">ТЭЦ-КРЭС-Ц.Г </v>
          </cell>
          <cell r="B8450" t="str">
            <v xml:space="preserve">Красноармейская 53 </v>
          </cell>
          <cell r="C8450" t="str">
            <v xml:space="preserve">Бюджет </v>
          </cell>
          <cell r="D8450">
            <v>354</v>
          </cell>
          <cell r="E8450">
            <v>0</v>
          </cell>
          <cell r="F8450">
            <v>1595</v>
          </cell>
          <cell r="G8450">
            <v>0.38</v>
          </cell>
          <cell r="H8450">
            <v>1.19</v>
          </cell>
          <cell r="I8450">
            <v>4.5999999999999996</v>
          </cell>
          <cell r="J8450" t="str">
            <v xml:space="preserve"> </v>
          </cell>
          <cell r="K8450">
            <v>167</v>
          </cell>
          <cell r="L8450">
            <v>2.8110000000000003E-2</v>
          </cell>
          <cell r="M8450">
            <v>-19</v>
          </cell>
          <cell r="N8450">
            <v>18</v>
          </cell>
          <cell r="O8450">
            <v>1</v>
          </cell>
          <cell r="P8450">
            <v>41.040999999999997</v>
          </cell>
          <cell r="Q8450">
            <v>0</v>
          </cell>
          <cell r="R8450">
            <v>41.040999999999997</v>
          </cell>
        </row>
        <row r="8451">
          <cell r="A8451" t="str">
            <v xml:space="preserve">ТЭЦ-КРЭС-Ц.Г </v>
          </cell>
          <cell r="B8451" t="str">
            <v xml:space="preserve">Красноармейская 53 Адм.зд. </v>
          </cell>
          <cell r="C8451" t="str">
            <v xml:space="preserve">Бюджет </v>
          </cell>
          <cell r="D8451">
            <v>1676.09</v>
          </cell>
          <cell r="E8451">
            <v>0</v>
          </cell>
          <cell r="F8451">
            <v>7542.4</v>
          </cell>
          <cell r="G8451">
            <v>0.38</v>
          </cell>
          <cell r="H8451">
            <v>1.19</v>
          </cell>
          <cell r="I8451">
            <v>4.5999999999999996</v>
          </cell>
          <cell r="J8451" t="str">
            <v xml:space="preserve"> </v>
          </cell>
          <cell r="K8451">
            <v>167</v>
          </cell>
          <cell r="L8451">
            <v>0.13295000000000001</v>
          </cell>
          <cell r="M8451">
            <v>-19</v>
          </cell>
          <cell r="N8451">
            <v>18</v>
          </cell>
          <cell r="O8451">
            <v>1</v>
          </cell>
          <cell r="P8451">
            <v>194.10400000000001</v>
          </cell>
          <cell r="Q8451">
            <v>0</v>
          </cell>
          <cell r="R8451">
            <v>194.10400000000001</v>
          </cell>
        </row>
        <row r="8452">
          <cell r="A8452" t="str">
            <v xml:space="preserve">ТЭЦ-КРЭС-Ц.Г </v>
          </cell>
          <cell r="B8452" t="str">
            <v xml:space="preserve">Гимназическая 14 Офис </v>
          </cell>
          <cell r="C8452" t="str">
            <v xml:space="preserve">Прочие </v>
          </cell>
          <cell r="D8452">
            <v>102.7</v>
          </cell>
          <cell r="E8452">
            <v>0</v>
          </cell>
          <cell r="F8452">
            <v>470</v>
          </cell>
          <cell r="G8452">
            <v>0.37</v>
          </cell>
          <cell r="H8452">
            <v>1.19</v>
          </cell>
          <cell r="I8452">
            <v>4.5999999999999996</v>
          </cell>
          <cell r="J8452" t="str">
            <v xml:space="preserve"> </v>
          </cell>
          <cell r="K8452">
            <v>167</v>
          </cell>
          <cell r="L8452">
            <v>8.1400000000000014E-3</v>
          </cell>
          <cell r="M8452">
            <v>-19</v>
          </cell>
          <cell r="N8452">
            <v>18</v>
          </cell>
          <cell r="O8452">
            <v>1</v>
          </cell>
          <cell r="P8452">
            <v>11.885</v>
          </cell>
          <cell r="Q8452">
            <v>0</v>
          </cell>
          <cell r="R8452">
            <v>11.885</v>
          </cell>
        </row>
        <row r="8453">
          <cell r="A8453" t="str">
            <v xml:space="preserve">ТЭЦ-КРЭС-Ц.Г </v>
          </cell>
          <cell r="B8453" t="str">
            <v xml:space="preserve">Мира 40 У Максима </v>
          </cell>
          <cell r="C8453" t="str">
            <v xml:space="preserve">Прочие </v>
          </cell>
          <cell r="D8453">
            <v>19.59</v>
          </cell>
          <cell r="E8453">
            <v>0</v>
          </cell>
          <cell r="F8453">
            <v>88.18</v>
          </cell>
          <cell r="G8453">
            <v>0.28999999999999998</v>
          </cell>
          <cell r="H8453">
            <v>1.19</v>
          </cell>
          <cell r="I8453">
            <v>4.5999999999999996</v>
          </cell>
          <cell r="J8453" t="str">
            <v xml:space="preserve"> </v>
          </cell>
          <cell r="K8453">
            <v>167</v>
          </cell>
          <cell r="L8453">
            <v>1.09E-3</v>
          </cell>
          <cell r="M8453">
            <v>-19</v>
          </cell>
          <cell r="N8453">
            <v>15</v>
          </cell>
          <cell r="O8453">
            <v>1</v>
          </cell>
          <cell r="P8453">
            <v>1.3460000000000001</v>
          </cell>
          <cell r="Q8453">
            <v>0</v>
          </cell>
          <cell r="R8453">
            <v>1.3460000000000001</v>
          </cell>
        </row>
        <row r="8454">
          <cell r="A8454" t="str">
            <v xml:space="preserve">ТЭЦ-КРЭС-Ц.Г </v>
          </cell>
          <cell r="B8454" t="str">
            <v xml:space="preserve">Гимназическая 83 Мир судьи </v>
          </cell>
          <cell r="C8454" t="str">
            <v xml:space="preserve">Бюджет </v>
          </cell>
          <cell r="D8454">
            <v>396.1</v>
          </cell>
          <cell r="E8454">
            <v>0</v>
          </cell>
          <cell r="F8454">
            <v>3219.13</v>
          </cell>
          <cell r="G8454">
            <v>0.43</v>
          </cell>
          <cell r="H8454">
            <v>1.19</v>
          </cell>
          <cell r="I8454">
            <v>4.5999999999999996</v>
          </cell>
          <cell r="J8454" t="str">
            <v xml:space="preserve"> </v>
          </cell>
          <cell r="K8454">
            <v>167</v>
          </cell>
          <cell r="L8454">
            <v>6.4210000000000003E-2</v>
          </cell>
          <cell r="M8454">
            <v>-19</v>
          </cell>
          <cell r="N8454">
            <v>18</v>
          </cell>
          <cell r="O8454">
            <v>1</v>
          </cell>
          <cell r="P8454">
            <v>93.745000000000005</v>
          </cell>
          <cell r="Q8454">
            <v>0</v>
          </cell>
          <cell r="R8454">
            <v>93.745000000000005</v>
          </cell>
        </row>
        <row r="8455">
          <cell r="A8455" t="str">
            <v xml:space="preserve">ТЭЦ-КРЭС-Ц.Г </v>
          </cell>
          <cell r="B8455" t="str">
            <v xml:space="preserve">Чапаева 91 </v>
          </cell>
          <cell r="C8455" t="str">
            <v xml:space="preserve">Прочие </v>
          </cell>
          <cell r="D8455">
            <v>92.9</v>
          </cell>
          <cell r="E8455">
            <v>0</v>
          </cell>
          <cell r="F8455">
            <v>141.30000000000001</v>
          </cell>
          <cell r="G8455">
            <v>0.46</v>
          </cell>
          <cell r="H8455">
            <v>1.19</v>
          </cell>
          <cell r="I8455">
            <v>4.5999999999999996</v>
          </cell>
          <cell r="J8455" t="str">
            <v xml:space="preserve"> </v>
          </cell>
          <cell r="K8455">
            <v>167</v>
          </cell>
          <cell r="L8455">
            <v>3.0019999999999999E-3</v>
          </cell>
          <cell r="M8455">
            <v>-19</v>
          </cell>
          <cell r="N8455">
            <v>18</v>
          </cell>
          <cell r="O8455">
            <v>1</v>
          </cell>
          <cell r="P8455">
            <v>4.3819999999999997</v>
          </cell>
          <cell r="Q8455">
            <v>0</v>
          </cell>
          <cell r="R8455">
            <v>4.3819999999999997</v>
          </cell>
        </row>
        <row r="8456">
          <cell r="A8456" t="str">
            <v xml:space="preserve">ТЭЦ-КРЭС-Ц.Г </v>
          </cell>
          <cell r="B8456" t="str">
            <v xml:space="preserve">Красная 68 Маг ЭСКО </v>
          </cell>
          <cell r="C8456" t="str">
            <v xml:space="preserve">Прочие </v>
          </cell>
          <cell r="D8456">
            <v>32.380000000000003</v>
          </cell>
          <cell r="E8456">
            <v>0</v>
          </cell>
          <cell r="F8456">
            <v>145.69999999999999</v>
          </cell>
          <cell r="G8456">
            <v>0.38</v>
          </cell>
          <cell r="H8456">
            <v>1.19</v>
          </cell>
          <cell r="I8456">
            <v>4.5999999999999996</v>
          </cell>
          <cell r="J8456" t="str">
            <v xml:space="preserve"> </v>
          </cell>
          <cell r="K8456">
            <v>167</v>
          </cell>
          <cell r="L8456">
            <v>2.3600000000000001E-3</v>
          </cell>
          <cell r="M8456">
            <v>-19</v>
          </cell>
          <cell r="N8456">
            <v>15</v>
          </cell>
          <cell r="O8456">
            <v>1</v>
          </cell>
          <cell r="P8456">
            <v>2.9159999999999999</v>
          </cell>
          <cell r="Q8456">
            <v>0</v>
          </cell>
          <cell r="R8456">
            <v>2.9159999999999999</v>
          </cell>
        </row>
        <row r="8457">
          <cell r="A8457" t="str">
            <v xml:space="preserve">ТЭЦ-КРЭС-Ц.Г </v>
          </cell>
          <cell r="B8457" t="str">
            <v xml:space="preserve">Коммунаров 56 </v>
          </cell>
          <cell r="C8457" t="str">
            <v xml:space="preserve">Прочие </v>
          </cell>
          <cell r="D8457">
            <v>36.9</v>
          </cell>
          <cell r="E8457">
            <v>61</v>
          </cell>
          <cell r="F8457">
            <v>52.79</v>
          </cell>
          <cell r="G8457">
            <v>0.43</v>
          </cell>
          <cell r="H8457">
            <v>1.19</v>
          </cell>
          <cell r="I8457">
            <v>4.5999999999999996</v>
          </cell>
          <cell r="J8457" t="str">
            <v xml:space="preserve"> </v>
          </cell>
          <cell r="K8457">
            <v>167</v>
          </cell>
          <cell r="L8457">
            <v>1.0529999999999999E-3</v>
          </cell>
          <cell r="M8457">
            <v>-19</v>
          </cell>
          <cell r="N8457">
            <v>18</v>
          </cell>
          <cell r="O8457">
            <v>1</v>
          </cell>
          <cell r="P8457">
            <v>1.5369999999999999</v>
          </cell>
          <cell r="Q8457">
            <v>0</v>
          </cell>
          <cell r="R8457">
            <v>1.5369999999999999</v>
          </cell>
        </row>
        <row r="8458">
          <cell r="A8458" t="str">
            <v xml:space="preserve">ТЭЦ-КРЭС-Ц.Г </v>
          </cell>
          <cell r="B8458" t="str">
            <v xml:space="preserve">МИРА 51 нежил.помещ. </v>
          </cell>
          <cell r="C8458" t="str">
            <v xml:space="preserve">Прочие </v>
          </cell>
          <cell r="D8458">
            <v>14.4</v>
          </cell>
          <cell r="E8458">
            <v>0</v>
          </cell>
          <cell r="F8458">
            <v>60.86</v>
          </cell>
          <cell r="G8458">
            <v>0.28000000000000003</v>
          </cell>
          <cell r="H8458">
            <v>1.19</v>
          </cell>
          <cell r="I8458">
            <v>4.5999999999999996</v>
          </cell>
          <cell r="J8458" t="str">
            <v xml:space="preserve"> </v>
          </cell>
          <cell r="K8458">
            <v>167</v>
          </cell>
          <cell r="L8458">
            <v>7.9900000000000001E-4</v>
          </cell>
          <cell r="M8458">
            <v>-19</v>
          </cell>
          <cell r="N8458">
            <v>18</v>
          </cell>
          <cell r="O8458">
            <v>1</v>
          </cell>
          <cell r="P8458">
            <v>1.167</v>
          </cell>
          <cell r="Q8458">
            <v>0</v>
          </cell>
          <cell r="R8458">
            <v>1.167</v>
          </cell>
        </row>
        <row r="8459">
          <cell r="A8459" t="str">
            <v xml:space="preserve">ТЭЦ-КРЭС-Ц.Г </v>
          </cell>
          <cell r="B8459" t="str">
            <v xml:space="preserve">Красноармейская 16 Хоз ведение </v>
          </cell>
          <cell r="C8459" t="str">
            <v xml:space="preserve">Бюджет </v>
          </cell>
          <cell r="D8459">
            <v>218.47</v>
          </cell>
          <cell r="E8459">
            <v>0</v>
          </cell>
          <cell r="F8459">
            <v>983.14</v>
          </cell>
          <cell r="G8459">
            <v>0.43</v>
          </cell>
          <cell r="H8459">
            <v>1.19</v>
          </cell>
          <cell r="I8459">
            <v>4.5999999999999996</v>
          </cell>
          <cell r="J8459" t="str">
            <v xml:space="preserve"> </v>
          </cell>
          <cell r="K8459">
            <v>167</v>
          </cell>
          <cell r="L8459">
            <v>1.8550000000000001E-2</v>
          </cell>
          <cell r="M8459">
            <v>-19</v>
          </cell>
          <cell r="N8459">
            <v>16</v>
          </cell>
          <cell r="O8459">
            <v>1</v>
          </cell>
          <cell r="P8459">
            <v>24.381</v>
          </cell>
          <cell r="Q8459">
            <v>0</v>
          </cell>
          <cell r="R8459">
            <v>24.381</v>
          </cell>
        </row>
        <row r="8460">
          <cell r="A8460" t="str">
            <v xml:space="preserve">ТЭЦ-КРЭС-Ц.Г </v>
          </cell>
          <cell r="B8460" t="str">
            <v xml:space="preserve">Красная 22 Адм зд </v>
          </cell>
          <cell r="C8460" t="str">
            <v xml:space="preserve">Бюджет </v>
          </cell>
          <cell r="D8460">
            <v>642</v>
          </cell>
          <cell r="E8460">
            <v>0</v>
          </cell>
          <cell r="F8460">
            <v>2887</v>
          </cell>
          <cell r="G8460">
            <v>0.43</v>
          </cell>
          <cell r="H8460">
            <v>1.19</v>
          </cell>
          <cell r="I8460">
            <v>4.5999999999999996</v>
          </cell>
          <cell r="J8460" t="str">
            <v xml:space="preserve"> </v>
          </cell>
          <cell r="K8460">
            <v>167</v>
          </cell>
          <cell r="L8460">
            <v>5.7590000000000002E-2</v>
          </cell>
          <cell r="M8460">
            <v>-19</v>
          </cell>
          <cell r="N8460">
            <v>18</v>
          </cell>
          <cell r="O8460">
            <v>1</v>
          </cell>
          <cell r="P8460">
            <v>84.08</v>
          </cell>
          <cell r="Q8460">
            <v>0</v>
          </cell>
          <cell r="R8460">
            <v>84.08</v>
          </cell>
        </row>
        <row r="8461">
          <cell r="A8461" t="str">
            <v xml:space="preserve">ТЭЦ-КРЭС-Ц.Г </v>
          </cell>
          <cell r="B8461" t="str">
            <v xml:space="preserve">Красноармейская 45  лит под/А </v>
          </cell>
          <cell r="C8461" t="str">
            <v xml:space="preserve">Прочие </v>
          </cell>
          <cell r="D8461">
            <v>5.01</v>
          </cell>
          <cell r="E8461">
            <v>0</v>
          </cell>
          <cell r="F8461">
            <v>22.56</v>
          </cell>
          <cell r="G8461">
            <v>0.43</v>
          </cell>
          <cell r="H8461">
            <v>1.19</v>
          </cell>
          <cell r="I8461">
            <v>4.5999999999999996</v>
          </cell>
          <cell r="J8461" t="str">
            <v xml:space="preserve"> </v>
          </cell>
          <cell r="K8461">
            <v>167</v>
          </cell>
          <cell r="L8461">
            <v>4.5000000000000004E-4</v>
          </cell>
          <cell r="M8461">
            <v>-19</v>
          </cell>
          <cell r="N8461">
            <v>18</v>
          </cell>
          <cell r="O8461">
            <v>1</v>
          </cell>
          <cell r="P8461">
            <v>0.65800000000000003</v>
          </cell>
          <cell r="Q8461">
            <v>0</v>
          </cell>
          <cell r="R8461">
            <v>0.65800000000000003</v>
          </cell>
        </row>
        <row r="8462">
          <cell r="A8462" t="str">
            <v xml:space="preserve">ТЭЦ-КРЭС-Ц.Г </v>
          </cell>
          <cell r="B8462" t="str">
            <v xml:space="preserve">Красноармейская 45 лит А </v>
          </cell>
          <cell r="C8462" t="str">
            <v xml:space="preserve">Прочие </v>
          </cell>
          <cell r="D8462">
            <v>81.47</v>
          </cell>
          <cell r="E8462">
            <v>0</v>
          </cell>
          <cell r="F8462">
            <v>366.63</v>
          </cell>
          <cell r="G8462">
            <v>0.43</v>
          </cell>
          <cell r="H8462">
            <v>1.19</v>
          </cell>
          <cell r="I8462">
            <v>4.5999999999999996</v>
          </cell>
          <cell r="J8462" t="str">
            <v xml:space="preserve"> </v>
          </cell>
          <cell r="K8462">
            <v>167</v>
          </cell>
          <cell r="L8462">
            <v>7.3130000000000001E-3</v>
          </cell>
          <cell r="M8462">
            <v>-19</v>
          </cell>
          <cell r="N8462">
            <v>18</v>
          </cell>
          <cell r="O8462">
            <v>1</v>
          </cell>
          <cell r="P8462">
            <v>10.677</v>
          </cell>
          <cell r="Q8462">
            <v>0</v>
          </cell>
          <cell r="R8462">
            <v>10.677</v>
          </cell>
        </row>
        <row r="8463">
          <cell r="A8463" t="str">
            <v xml:space="preserve">ТЭЦ-КРЭС-Ц.Г </v>
          </cell>
          <cell r="B8463" t="str">
            <v xml:space="preserve">Красноармейская 45 лит Л столяр мастер </v>
          </cell>
          <cell r="C8463" t="str">
            <v xml:space="preserve">Прочие </v>
          </cell>
          <cell r="D8463">
            <v>98.04</v>
          </cell>
          <cell r="E8463">
            <v>0</v>
          </cell>
          <cell r="F8463">
            <v>441.18</v>
          </cell>
          <cell r="G8463">
            <v>0.43</v>
          </cell>
          <cell r="H8463">
            <v>1.19</v>
          </cell>
          <cell r="I8463">
            <v>4.5999999999999996</v>
          </cell>
          <cell r="J8463" t="str">
            <v xml:space="preserve"> </v>
          </cell>
          <cell r="K8463">
            <v>167</v>
          </cell>
          <cell r="L8463">
            <v>8.8000000000000005E-3</v>
          </cell>
          <cell r="M8463">
            <v>-19</v>
          </cell>
          <cell r="N8463">
            <v>18</v>
          </cell>
          <cell r="O8463">
            <v>1</v>
          </cell>
          <cell r="P8463">
            <v>12.847</v>
          </cell>
          <cell r="Q8463">
            <v>0</v>
          </cell>
          <cell r="R8463">
            <v>12.847</v>
          </cell>
        </row>
        <row r="8464">
          <cell r="A8464" t="str">
            <v xml:space="preserve">ТЭЦ-КРЭС-Ц.Г </v>
          </cell>
          <cell r="B8464" t="str">
            <v xml:space="preserve">Красноармейская 45 лит Н мастерская </v>
          </cell>
          <cell r="C8464" t="str">
            <v xml:space="preserve">Прочие </v>
          </cell>
          <cell r="D8464">
            <v>25.09</v>
          </cell>
          <cell r="E8464">
            <v>0</v>
          </cell>
          <cell r="F8464">
            <v>112.9</v>
          </cell>
          <cell r="G8464">
            <v>0.43</v>
          </cell>
          <cell r="H8464">
            <v>1.19</v>
          </cell>
          <cell r="I8464">
            <v>4.5999999999999996</v>
          </cell>
          <cell r="J8464" t="str">
            <v xml:space="preserve"> </v>
          </cell>
          <cell r="K8464">
            <v>167</v>
          </cell>
          <cell r="L8464">
            <v>2.2520000000000001E-3</v>
          </cell>
          <cell r="M8464">
            <v>-19</v>
          </cell>
          <cell r="N8464">
            <v>18</v>
          </cell>
          <cell r="O8464">
            <v>1</v>
          </cell>
          <cell r="P8464">
            <v>3.2880000000000003</v>
          </cell>
          <cell r="Q8464">
            <v>0</v>
          </cell>
          <cell r="R8464">
            <v>3.2880000000000003</v>
          </cell>
        </row>
        <row r="8465">
          <cell r="A8465" t="str">
            <v xml:space="preserve">ТЭЦ-КРЭС-Ц.Г </v>
          </cell>
          <cell r="B8465" t="str">
            <v xml:space="preserve">Кирова 7 Ж/д </v>
          </cell>
          <cell r="C8465" t="str">
            <v xml:space="preserve">ИТП Население </v>
          </cell>
          <cell r="D8465">
            <v>3757.8</v>
          </cell>
          <cell r="E8465">
            <v>16910</v>
          </cell>
          <cell r="F8465">
            <v>16910.060000000001</v>
          </cell>
          <cell r="G8465">
            <v>0.37</v>
          </cell>
          <cell r="H8465">
            <v>1.19</v>
          </cell>
          <cell r="I8465">
            <v>4.5999999999999996</v>
          </cell>
          <cell r="J8465" t="str">
            <v xml:space="preserve">9 </v>
          </cell>
          <cell r="K8465">
            <v>167</v>
          </cell>
          <cell r="L8465">
            <v>0.29023000000000004</v>
          </cell>
          <cell r="M8465">
            <v>-19</v>
          </cell>
          <cell r="N8465">
            <v>18</v>
          </cell>
          <cell r="O8465">
            <v>1</v>
          </cell>
          <cell r="P8465">
            <v>423.73</v>
          </cell>
          <cell r="Q8465">
            <v>373.911</v>
          </cell>
          <cell r="R8465">
            <v>373.911</v>
          </cell>
        </row>
        <row r="8466">
          <cell r="A8466" t="str">
            <v xml:space="preserve">ТЭЦ-КРЭС-Ц.Г </v>
          </cell>
          <cell r="B8466" t="str">
            <v xml:space="preserve">Советская 57 1 эт адм зд </v>
          </cell>
          <cell r="C8466" t="str">
            <v xml:space="preserve">Прочие </v>
          </cell>
          <cell r="D8466">
            <v>1008.4</v>
          </cell>
          <cell r="E8466">
            <v>0</v>
          </cell>
          <cell r="F8466">
            <v>3077.38</v>
          </cell>
          <cell r="G8466">
            <v>0.4</v>
          </cell>
          <cell r="H8466">
            <v>1.19</v>
          </cell>
          <cell r="I8466">
            <v>4.5999999999999996</v>
          </cell>
          <cell r="J8466" t="str">
            <v xml:space="preserve"> </v>
          </cell>
          <cell r="K8466">
            <v>167</v>
          </cell>
          <cell r="L8466">
            <v>5.7100000000000005E-2</v>
          </cell>
          <cell r="M8466">
            <v>-19</v>
          </cell>
          <cell r="N8466">
            <v>18</v>
          </cell>
          <cell r="O8466">
            <v>1</v>
          </cell>
          <cell r="P8466">
            <v>83.364999999999995</v>
          </cell>
          <cell r="Q8466">
            <v>0</v>
          </cell>
          <cell r="R8466">
            <v>83.364999999999995</v>
          </cell>
        </row>
        <row r="8467">
          <cell r="A8467" t="str">
            <v xml:space="preserve">ТЭЦ-КРЭС-Ц.Г </v>
          </cell>
          <cell r="B8467" t="str">
            <v xml:space="preserve">Ленина 44 </v>
          </cell>
          <cell r="C8467" t="str">
            <v xml:space="preserve">Население </v>
          </cell>
          <cell r="D8467">
            <v>2162.4</v>
          </cell>
          <cell r="E8467">
            <v>12646</v>
          </cell>
          <cell r="F8467">
            <v>12646</v>
          </cell>
          <cell r="G8467">
            <v>0.30354000000000003</v>
          </cell>
          <cell r="H8467">
            <v>1.194</v>
          </cell>
          <cell r="I8467">
            <v>4.5999999999999996</v>
          </cell>
          <cell r="J8467" t="str">
            <v xml:space="preserve">5 </v>
          </cell>
          <cell r="K8467">
            <v>167</v>
          </cell>
          <cell r="L8467">
            <v>0.180977</v>
          </cell>
          <cell r="M8467">
            <v>-19</v>
          </cell>
          <cell r="N8467">
            <v>18</v>
          </cell>
          <cell r="O8467">
            <v>1</v>
          </cell>
          <cell r="P8467">
            <v>264.22300000000001</v>
          </cell>
          <cell r="Q8467">
            <v>215.16499999999999</v>
          </cell>
          <cell r="R8467">
            <v>215.16499999999999</v>
          </cell>
        </row>
        <row r="8468">
          <cell r="A8468" t="str">
            <v xml:space="preserve">ТЭЦ-КРЭС-Ц.Г </v>
          </cell>
          <cell r="B8468" t="str">
            <v xml:space="preserve">Пушкина/Рашпилевская 31/7/1 ЦО </v>
          </cell>
          <cell r="C8468" t="str">
            <v xml:space="preserve">Население </v>
          </cell>
          <cell r="D8468">
            <v>1420.8</v>
          </cell>
          <cell r="E8468">
            <v>6394</v>
          </cell>
          <cell r="F8468">
            <v>6393.65</v>
          </cell>
          <cell r="G8468">
            <v>0.43</v>
          </cell>
          <cell r="H8468">
            <v>1.194</v>
          </cell>
          <cell r="I8468">
            <v>4.5999999999999996</v>
          </cell>
          <cell r="J8468" t="str">
            <v xml:space="preserve">8 </v>
          </cell>
          <cell r="K8468">
            <v>167</v>
          </cell>
          <cell r="L8468">
            <v>0.12753</v>
          </cell>
          <cell r="M8468">
            <v>-19</v>
          </cell>
          <cell r="N8468">
            <v>18</v>
          </cell>
          <cell r="O8468">
            <v>1</v>
          </cell>
          <cell r="P8468">
            <v>186.19200000000001</v>
          </cell>
          <cell r="Q8468">
            <v>141.37200000000001</v>
          </cell>
          <cell r="R8468">
            <v>141.37200000000001</v>
          </cell>
        </row>
        <row r="8469">
          <cell r="A8469" t="str">
            <v xml:space="preserve">ТЭЦ-КРЭС-Ц.Г </v>
          </cell>
          <cell r="B8469" t="str">
            <v xml:space="preserve">Коммунаров 63 Общеж любит кошек </v>
          </cell>
          <cell r="C8469" t="str">
            <v xml:space="preserve">Прочие </v>
          </cell>
          <cell r="D8469">
            <v>65.06</v>
          </cell>
          <cell r="E8469">
            <v>0</v>
          </cell>
          <cell r="F8469">
            <v>292.79000000000002</v>
          </cell>
          <cell r="G8469">
            <v>0.43</v>
          </cell>
          <cell r="H8469">
            <v>1.19</v>
          </cell>
          <cell r="I8469">
            <v>4.5999999999999996</v>
          </cell>
          <cell r="J8469" t="str">
            <v xml:space="preserve"> </v>
          </cell>
          <cell r="K8469">
            <v>167</v>
          </cell>
          <cell r="L8469">
            <v>5.8400000000000006E-3</v>
          </cell>
          <cell r="M8469">
            <v>-19</v>
          </cell>
          <cell r="N8469">
            <v>18</v>
          </cell>
          <cell r="O8469">
            <v>1</v>
          </cell>
          <cell r="P8469">
            <v>8.5259999999999998</v>
          </cell>
          <cell r="Q8469">
            <v>0</v>
          </cell>
          <cell r="R8469">
            <v>8.5259999999999998</v>
          </cell>
        </row>
        <row r="8470">
          <cell r="A8470" t="str">
            <v xml:space="preserve">ТЭЦ-КРЭС-Ц.Г </v>
          </cell>
          <cell r="B8470" t="str">
            <v xml:space="preserve">Карасунская 54 Кв 5 Ж/д </v>
          </cell>
          <cell r="C8470" t="str">
            <v xml:space="preserve">Население </v>
          </cell>
          <cell r="D8470">
            <v>11.6</v>
          </cell>
          <cell r="E8470">
            <v>25</v>
          </cell>
          <cell r="F8470">
            <v>24.84</v>
          </cell>
          <cell r="G8470">
            <v>0.92</v>
          </cell>
          <cell r="H8470">
            <v>1.19</v>
          </cell>
          <cell r="I8470">
            <v>4.5999999999999996</v>
          </cell>
          <cell r="J8470" t="str">
            <v xml:space="preserve">1 </v>
          </cell>
          <cell r="K8470">
            <v>167</v>
          </cell>
          <cell r="L8470">
            <v>1.0600000000000002E-3</v>
          </cell>
          <cell r="M8470">
            <v>-19</v>
          </cell>
          <cell r="N8470">
            <v>18</v>
          </cell>
          <cell r="O8470">
            <v>1</v>
          </cell>
          <cell r="P8470">
            <v>1.548</v>
          </cell>
          <cell r="Q8470">
            <v>1.5369999999999999</v>
          </cell>
          <cell r="R8470">
            <v>1.5369999999999999</v>
          </cell>
        </row>
        <row r="8471">
          <cell r="A8471" t="str">
            <v xml:space="preserve">ТЭЦ-КРЭС-Ц.Г </v>
          </cell>
          <cell r="B8471" t="str">
            <v xml:space="preserve">Красная 68 АПТЕКА </v>
          </cell>
          <cell r="C8471" t="str">
            <v xml:space="preserve">Прочие </v>
          </cell>
          <cell r="D8471">
            <v>98.71</v>
          </cell>
          <cell r="E8471">
            <v>0</v>
          </cell>
          <cell r="F8471">
            <v>483.38</v>
          </cell>
          <cell r="G8471">
            <v>0.43</v>
          </cell>
          <cell r="H8471">
            <v>1.19</v>
          </cell>
          <cell r="I8471">
            <v>4.5999999999999996</v>
          </cell>
          <cell r="J8471" t="str">
            <v xml:space="preserve"> </v>
          </cell>
          <cell r="K8471">
            <v>167</v>
          </cell>
          <cell r="L8471">
            <v>8.8600000000000016E-3</v>
          </cell>
          <cell r="M8471">
            <v>-19</v>
          </cell>
          <cell r="N8471">
            <v>15</v>
          </cell>
          <cell r="O8471">
            <v>1</v>
          </cell>
          <cell r="P8471">
            <v>10.943</v>
          </cell>
          <cell r="Q8471">
            <v>0</v>
          </cell>
          <cell r="R8471">
            <v>10.943</v>
          </cell>
        </row>
        <row r="8472">
          <cell r="A8472" t="str">
            <v xml:space="preserve">ТЭЦ-КРЭС-Ц.Г </v>
          </cell>
          <cell r="B8472" t="str">
            <v xml:space="preserve">Красная 42 ФОНД СОЦЗАЩ </v>
          </cell>
          <cell r="C8472" t="str">
            <v xml:space="preserve">Бюджет </v>
          </cell>
          <cell r="D8472">
            <v>427.59</v>
          </cell>
          <cell r="E8472">
            <v>509</v>
          </cell>
          <cell r="F8472">
            <v>1924.16</v>
          </cell>
          <cell r="G8472">
            <v>0.43</v>
          </cell>
          <cell r="H8472">
            <v>1.19</v>
          </cell>
          <cell r="I8472">
            <v>4.5999999999999996</v>
          </cell>
          <cell r="J8472" t="str">
            <v xml:space="preserve"> </v>
          </cell>
          <cell r="K8472">
            <v>167</v>
          </cell>
          <cell r="L8472">
            <v>3.8380000000000004E-2</v>
          </cell>
          <cell r="M8472">
            <v>-19</v>
          </cell>
          <cell r="N8472">
            <v>18</v>
          </cell>
          <cell r="O8472">
            <v>1</v>
          </cell>
          <cell r="P8472">
            <v>56.033999999999999</v>
          </cell>
          <cell r="Q8472">
            <v>0</v>
          </cell>
          <cell r="R8472">
            <v>56.033999999999999</v>
          </cell>
        </row>
        <row r="8473">
          <cell r="A8473" t="str">
            <v xml:space="preserve">ТЭЦ-КРЭС-Ц.Г </v>
          </cell>
          <cell r="B8473" t="str">
            <v xml:space="preserve">Гоголя 71 неж.пом </v>
          </cell>
          <cell r="C8473" t="str">
            <v xml:space="preserve">Прочие </v>
          </cell>
          <cell r="D8473">
            <v>190.7</v>
          </cell>
          <cell r="E8473">
            <v>1371</v>
          </cell>
          <cell r="F8473">
            <v>1371</v>
          </cell>
          <cell r="G8473">
            <v>0.43</v>
          </cell>
          <cell r="H8473">
            <v>1.19</v>
          </cell>
          <cell r="I8473">
            <v>4.5999999999999996</v>
          </cell>
          <cell r="J8473" t="str">
            <v xml:space="preserve"> </v>
          </cell>
          <cell r="K8473">
            <v>167</v>
          </cell>
          <cell r="L8473">
            <v>2.7120000000000002E-2</v>
          </cell>
          <cell r="M8473">
            <v>-19</v>
          </cell>
          <cell r="N8473">
            <v>18</v>
          </cell>
          <cell r="O8473">
            <v>1</v>
          </cell>
          <cell r="P8473">
            <v>39.594000000000001</v>
          </cell>
          <cell r="Q8473">
            <v>0</v>
          </cell>
          <cell r="R8473">
            <v>39.594000000000001</v>
          </cell>
        </row>
        <row r="8474">
          <cell r="A8474" t="str">
            <v xml:space="preserve">ТЭЦ-КРЭС-Ц.Г </v>
          </cell>
          <cell r="B8474" t="str">
            <v xml:space="preserve">Орджоникидзе 57/1 </v>
          </cell>
          <cell r="C8474" t="str">
            <v xml:space="preserve">Прочие </v>
          </cell>
          <cell r="D8474">
            <v>72.55</v>
          </cell>
          <cell r="E8474">
            <v>0</v>
          </cell>
          <cell r="F8474">
            <v>355.28</v>
          </cell>
          <cell r="G8474">
            <v>0.43</v>
          </cell>
          <cell r="H8474">
            <v>1.19</v>
          </cell>
          <cell r="I8474">
            <v>4.5999999999999996</v>
          </cell>
          <cell r="J8474" t="str">
            <v xml:space="preserve"> </v>
          </cell>
          <cell r="K8474">
            <v>167</v>
          </cell>
          <cell r="L8474">
            <v>6.5119999999999996E-3</v>
          </cell>
          <cell r="M8474">
            <v>-19</v>
          </cell>
          <cell r="N8474">
            <v>15</v>
          </cell>
          <cell r="O8474">
            <v>1</v>
          </cell>
          <cell r="P8474">
            <v>8.0429999999999993</v>
          </cell>
          <cell r="Q8474">
            <v>0</v>
          </cell>
          <cell r="R8474">
            <v>8.0429999999999993</v>
          </cell>
        </row>
        <row r="8475">
          <cell r="A8475" t="str">
            <v xml:space="preserve">ТЭЦ-КРЭС-Ц.Г </v>
          </cell>
          <cell r="B8475" t="str">
            <v xml:space="preserve">Карасунская 86 ЦО </v>
          </cell>
          <cell r="C8475" t="str">
            <v xml:space="preserve">Прочие </v>
          </cell>
          <cell r="D8475">
            <v>1910.6</v>
          </cell>
          <cell r="E8475">
            <v>10647</v>
          </cell>
          <cell r="F8475">
            <v>4913.18</v>
          </cell>
          <cell r="G8475">
            <v>0.43</v>
          </cell>
          <cell r="H8475">
            <v>1.194</v>
          </cell>
          <cell r="I8475">
            <v>4.5999999999999996</v>
          </cell>
          <cell r="J8475" t="str">
            <v xml:space="preserve"> </v>
          </cell>
          <cell r="K8475">
            <v>167</v>
          </cell>
          <cell r="L8475">
            <v>9.8000000000000004E-2</v>
          </cell>
          <cell r="M8475">
            <v>-19</v>
          </cell>
          <cell r="N8475">
            <v>15</v>
          </cell>
          <cell r="O8475">
            <v>1</v>
          </cell>
          <cell r="P8475">
            <v>121.045</v>
          </cell>
          <cell r="Q8475">
            <v>0</v>
          </cell>
          <cell r="R8475">
            <v>121.045</v>
          </cell>
        </row>
        <row r="8476">
          <cell r="A8476" t="str">
            <v xml:space="preserve">ТЭЦ-КРЭС-Ц.Г </v>
          </cell>
          <cell r="B8476" t="str">
            <v xml:space="preserve">Красная 76 лит А Офис </v>
          </cell>
          <cell r="C8476" t="str">
            <v xml:space="preserve">Прочие </v>
          </cell>
          <cell r="D8476">
            <v>184.4</v>
          </cell>
          <cell r="E8476">
            <v>0</v>
          </cell>
          <cell r="F8476">
            <v>1133.29</v>
          </cell>
          <cell r="G8476">
            <v>0.43</v>
          </cell>
          <cell r="H8476">
            <v>1.194</v>
          </cell>
          <cell r="I8476">
            <v>4.5999999999999996</v>
          </cell>
          <cell r="J8476" t="str">
            <v xml:space="preserve"> </v>
          </cell>
          <cell r="K8476">
            <v>167</v>
          </cell>
          <cell r="L8476">
            <v>2.2605E-2</v>
          </cell>
          <cell r="M8476">
            <v>-19</v>
          </cell>
          <cell r="N8476">
            <v>18</v>
          </cell>
          <cell r="O8476">
            <v>1</v>
          </cell>
          <cell r="P8476">
            <v>33.002000000000002</v>
          </cell>
          <cell r="Q8476">
            <v>0</v>
          </cell>
          <cell r="R8476">
            <v>33.002000000000002</v>
          </cell>
        </row>
        <row r="8477">
          <cell r="A8477" t="str">
            <v xml:space="preserve">ТЭЦ-КРЭС-Ц.Г </v>
          </cell>
          <cell r="B8477" t="str">
            <v xml:space="preserve">Октябрьская 82 ДДУ-58 хозбл.прачечн. </v>
          </cell>
          <cell r="C8477" t="str">
            <v xml:space="preserve">Бюджет </v>
          </cell>
          <cell r="D8477">
            <v>124.67</v>
          </cell>
          <cell r="E8477">
            <v>0</v>
          </cell>
          <cell r="F8477">
            <v>593.05999999999995</v>
          </cell>
          <cell r="G8477">
            <v>0.43</v>
          </cell>
          <cell r="H8477">
            <v>1.19</v>
          </cell>
          <cell r="I8477">
            <v>4.5999999999999996</v>
          </cell>
          <cell r="J8477" t="str">
            <v xml:space="preserve"> </v>
          </cell>
          <cell r="K8477">
            <v>167</v>
          </cell>
          <cell r="L8477">
            <v>1.119E-2</v>
          </cell>
          <cell r="M8477">
            <v>-19</v>
          </cell>
          <cell r="N8477">
            <v>16</v>
          </cell>
          <cell r="O8477">
            <v>1</v>
          </cell>
          <cell r="P8477">
            <v>14.708</v>
          </cell>
          <cell r="Q8477">
            <v>0</v>
          </cell>
          <cell r="R8477">
            <v>14.708</v>
          </cell>
        </row>
        <row r="8478">
          <cell r="A8478" t="str">
            <v xml:space="preserve">ТЭЦ-КРЭС-Ц.Г </v>
          </cell>
          <cell r="B8478" t="str">
            <v xml:space="preserve">Октябрьская 82 ДОУ 58 группа </v>
          </cell>
          <cell r="C8478" t="str">
            <v xml:space="preserve">Бюджет </v>
          </cell>
          <cell r="D8478">
            <v>512.5</v>
          </cell>
          <cell r="E8478">
            <v>0</v>
          </cell>
          <cell r="F8478">
            <v>2306.2600000000002</v>
          </cell>
          <cell r="G8478">
            <v>0.38</v>
          </cell>
          <cell r="H8478">
            <v>1.19</v>
          </cell>
          <cell r="I8478">
            <v>4.5999999999999996</v>
          </cell>
          <cell r="J8478" t="str">
            <v xml:space="preserve"> </v>
          </cell>
          <cell r="K8478">
            <v>167</v>
          </cell>
          <cell r="L8478">
            <v>4.2850000000000006E-2</v>
          </cell>
          <cell r="M8478">
            <v>-19</v>
          </cell>
          <cell r="N8478">
            <v>20</v>
          </cell>
          <cell r="O8478">
            <v>1</v>
          </cell>
          <cell r="P8478">
            <v>68.16</v>
          </cell>
          <cell r="Q8478">
            <v>0</v>
          </cell>
          <cell r="R8478">
            <v>68.16</v>
          </cell>
        </row>
        <row r="8479">
          <cell r="A8479" t="str">
            <v xml:space="preserve">ТЭЦ-КРЭС-Ц.Г </v>
          </cell>
          <cell r="B8479" t="str">
            <v xml:space="preserve">Короткая 2 д/с 94 </v>
          </cell>
          <cell r="C8479" t="str">
            <v xml:space="preserve">ИТП Бюджет </v>
          </cell>
          <cell r="D8479">
            <v>2167.67</v>
          </cell>
          <cell r="E8479">
            <v>0</v>
          </cell>
          <cell r="F8479">
            <v>9754.5400000000009</v>
          </cell>
          <cell r="G8479">
            <v>0.34</v>
          </cell>
          <cell r="H8479">
            <v>1.19</v>
          </cell>
          <cell r="I8479">
            <v>4.5999999999999996</v>
          </cell>
          <cell r="J8479" t="str">
            <v xml:space="preserve"> </v>
          </cell>
          <cell r="K8479">
            <v>167</v>
          </cell>
          <cell r="L8479">
            <v>0.16216000000000003</v>
          </cell>
          <cell r="M8479">
            <v>-19</v>
          </cell>
          <cell r="N8479">
            <v>20</v>
          </cell>
          <cell r="O8479">
            <v>1</v>
          </cell>
          <cell r="P8479">
            <v>257.94</v>
          </cell>
          <cell r="Q8479">
            <v>0</v>
          </cell>
          <cell r="R8479">
            <v>257.94</v>
          </cell>
        </row>
        <row r="8480">
          <cell r="A8480" t="str">
            <v xml:space="preserve">ТЭЦ-КРЭС-Ц.Г </v>
          </cell>
          <cell r="B8480" t="str">
            <v xml:space="preserve">Комсомольская 43 д/с 209 </v>
          </cell>
          <cell r="C8480" t="str">
            <v xml:space="preserve">Бюджет </v>
          </cell>
          <cell r="D8480">
            <v>1159.56</v>
          </cell>
          <cell r="E8480">
            <v>0</v>
          </cell>
          <cell r="F8480">
            <v>5218.0200000000004</v>
          </cell>
          <cell r="G8480">
            <v>0.38</v>
          </cell>
          <cell r="H8480">
            <v>1.19</v>
          </cell>
          <cell r="I8480">
            <v>4.5999999999999996</v>
          </cell>
          <cell r="J8480" t="str">
            <v xml:space="preserve"> </v>
          </cell>
          <cell r="K8480">
            <v>167</v>
          </cell>
          <cell r="L8480">
            <v>9.6950000000000008E-2</v>
          </cell>
          <cell r="M8480">
            <v>-19</v>
          </cell>
          <cell r="N8480">
            <v>20</v>
          </cell>
          <cell r="O8480">
            <v>1</v>
          </cell>
          <cell r="P8480">
            <v>154.21199999999999</v>
          </cell>
          <cell r="Q8480">
            <v>0</v>
          </cell>
          <cell r="R8480">
            <v>154.21199999999999</v>
          </cell>
        </row>
        <row r="8481">
          <cell r="A8481" t="str">
            <v xml:space="preserve">ТЭЦ-КРЭС-Ц.Г </v>
          </cell>
          <cell r="B8481" t="str">
            <v xml:space="preserve">Комсомольская 21 д/с 74 </v>
          </cell>
          <cell r="C8481" t="str">
            <v xml:space="preserve">Бюджет </v>
          </cell>
          <cell r="D8481">
            <v>430.57</v>
          </cell>
          <cell r="E8481">
            <v>0</v>
          </cell>
          <cell r="F8481">
            <v>1937.58</v>
          </cell>
          <cell r="G8481">
            <v>0.38</v>
          </cell>
          <cell r="H8481">
            <v>1.19</v>
          </cell>
          <cell r="I8481">
            <v>4.5999999999999996</v>
          </cell>
          <cell r="J8481" t="str">
            <v xml:space="preserve"> </v>
          </cell>
          <cell r="K8481">
            <v>167</v>
          </cell>
          <cell r="L8481">
            <v>3.6000000000000004E-2</v>
          </cell>
          <cell r="M8481">
            <v>-19</v>
          </cell>
          <cell r="N8481">
            <v>20</v>
          </cell>
          <cell r="O8481">
            <v>1</v>
          </cell>
          <cell r="P8481">
            <v>57.264000000000003</v>
          </cell>
          <cell r="Q8481">
            <v>0</v>
          </cell>
          <cell r="R8481">
            <v>57.264000000000003</v>
          </cell>
        </row>
        <row r="8482">
          <cell r="A8482" t="str">
            <v xml:space="preserve">ТЭЦ-КРЭС-Ц.Г </v>
          </cell>
          <cell r="B8482" t="str">
            <v xml:space="preserve">Кирова 59 ДДУ-39 </v>
          </cell>
          <cell r="C8482" t="str">
            <v xml:space="preserve">Бюджет </v>
          </cell>
          <cell r="D8482">
            <v>515.34</v>
          </cell>
          <cell r="E8482">
            <v>0</v>
          </cell>
          <cell r="F8482">
            <v>2319.02</v>
          </cell>
          <cell r="G8482">
            <v>0.38</v>
          </cell>
          <cell r="H8482">
            <v>1.19</v>
          </cell>
          <cell r="I8482">
            <v>4.5999999999999996</v>
          </cell>
          <cell r="J8482" t="str">
            <v xml:space="preserve"> </v>
          </cell>
          <cell r="K8482">
            <v>167</v>
          </cell>
          <cell r="L8482">
            <v>4.3087E-2</v>
          </cell>
          <cell r="M8482">
            <v>-19</v>
          </cell>
          <cell r="N8482">
            <v>20</v>
          </cell>
          <cell r="O8482">
            <v>1</v>
          </cell>
          <cell r="P8482">
            <v>68.537000000000006</v>
          </cell>
          <cell r="Q8482">
            <v>0</v>
          </cell>
          <cell r="R8482">
            <v>68.537000000000006</v>
          </cell>
        </row>
        <row r="8483">
          <cell r="A8483" t="str">
            <v xml:space="preserve">ТЭЦ-КРЭС-Ц.Г </v>
          </cell>
          <cell r="B8483" t="str">
            <v xml:space="preserve">Кирова 59 ДДУ-39 кухня </v>
          </cell>
          <cell r="C8483" t="str">
            <v xml:space="preserve">Бюджет </v>
          </cell>
          <cell r="D8483">
            <v>28.66</v>
          </cell>
          <cell r="E8483">
            <v>0</v>
          </cell>
          <cell r="F8483">
            <v>128.99</v>
          </cell>
          <cell r="G8483">
            <v>0.35</v>
          </cell>
          <cell r="H8483">
            <v>1.19</v>
          </cell>
          <cell r="I8483">
            <v>4.5999999999999996</v>
          </cell>
          <cell r="J8483" t="str">
            <v xml:space="preserve"> </v>
          </cell>
          <cell r="K8483">
            <v>167</v>
          </cell>
          <cell r="L8483">
            <v>1.9810000000000001E-3</v>
          </cell>
          <cell r="M8483">
            <v>-19</v>
          </cell>
          <cell r="N8483">
            <v>16</v>
          </cell>
          <cell r="O8483">
            <v>1</v>
          </cell>
          <cell r="P8483">
            <v>2.6040000000000001</v>
          </cell>
          <cell r="Q8483">
            <v>0</v>
          </cell>
          <cell r="R8483">
            <v>2.6040000000000001</v>
          </cell>
        </row>
        <row r="8484">
          <cell r="A8484" t="str">
            <v xml:space="preserve">ТЭЦ-КРЭС-Ц.Г </v>
          </cell>
          <cell r="B8484" t="str">
            <v xml:space="preserve">Гимназическая 33 Лит Г2 </v>
          </cell>
          <cell r="C8484" t="str">
            <v xml:space="preserve">Бюджет </v>
          </cell>
          <cell r="D8484">
            <v>455.12</v>
          </cell>
          <cell r="E8484">
            <v>0</v>
          </cell>
          <cell r="F8484">
            <v>2048.0300000000002</v>
          </cell>
          <cell r="G8484">
            <v>0.38</v>
          </cell>
          <cell r="H8484">
            <v>1.19</v>
          </cell>
          <cell r="I8484">
            <v>4.5999999999999996</v>
          </cell>
          <cell r="J8484" t="str">
            <v xml:space="preserve"> </v>
          </cell>
          <cell r="K8484">
            <v>167</v>
          </cell>
          <cell r="L8484">
            <v>3.8051999999999996E-2</v>
          </cell>
          <cell r="M8484">
            <v>-19</v>
          </cell>
          <cell r="N8484">
            <v>20</v>
          </cell>
          <cell r="O8484">
            <v>1</v>
          </cell>
          <cell r="P8484">
            <v>60.527999999999999</v>
          </cell>
          <cell r="Q8484">
            <v>0</v>
          </cell>
          <cell r="R8484">
            <v>60.527999999999999</v>
          </cell>
        </row>
        <row r="8485">
          <cell r="A8485" t="str">
            <v xml:space="preserve">ТЭЦ-КРЭС-Ц.Г </v>
          </cell>
          <cell r="B8485" t="str">
            <v xml:space="preserve">Гимназическая 33 лит А </v>
          </cell>
          <cell r="C8485" t="str">
            <v xml:space="preserve">Бюджет </v>
          </cell>
          <cell r="D8485">
            <v>328.67</v>
          </cell>
          <cell r="E8485">
            <v>1610</v>
          </cell>
          <cell r="F8485">
            <v>1479.02</v>
          </cell>
          <cell r="G8485">
            <v>0.38</v>
          </cell>
          <cell r="H8485">
            <v>1.19</v>
          </cell>
          <cell r="I8485">
            <v>4.5999999999999996</v>
          </cell>
          <cell r="J8485" t="str">
            <v xml:space="preserve"> </v>
          </cell>
          <cell r="K8485">
            <v>167</v>
          </cell>
          <cell r="L8485">
            <v>2.7480000000000001E-2</v>
          </cell>
          <cell r="M8485">
            <v>-19</v>
          </cell>
          <cell r="N8485">
            <v>20</v>
          </cell>
          <cell r="O8485">
            <v>1</v>
          </cell>
          <cell r="P8485">
            <v>43.71</v>
          </cell>
          <cell r="Q8485">
            <v>0</v>
          </cell>
          <cell r="R8485">
            <v>43.71</v>
          </cell>
        </row>
        <row r="8486">
          <cell r="A8486" t="str">
            <v xml:space="preserve">ТЭЦ-КРЭС-Ц.Г </v>
          </cell>
          <cell r="B8486" t="str">
            <v xml:space="preserve">Гимназическая 33 хоз блок </v>
          </cell>
          <cell r="C8486" t="str">
            <v xml:space="preserve">Бюджет </v>
          </cell>
          <cell r="D8486">
            <v>193.4</v>
          </cell>
          <cell r="E8486">
            <v>598</v>
          </cell>
          <cell r="F8486">
            <v>947.07</v>
          </cell>
          <cell r="G8486">
            <v>0.43</v>
          </cell>
          <cell r="H8486">
            <v>1.19</v>
          </cell>
          <cell r="I8486">
            <v>4.5999999999999996</v>
          </cell>
          <cell r="J8486" t="str">
            <v xml:space="preserve"> </v>
          </cell>
          <cell r="K8486">
            <v>167</v>
          </cell>
          <cell r="L8486">
            <v>1.7358999999999999E-2</v>
          </cell>
          <cell r="M8486">
            <v>-19</v>
          </cell>
          <cell r="N8486">
            <v>15</v>
          </cell>
          <cell r="O8486">
            <v>1</v>
          </cell>
          <cell r="P8486">
            <v>21.440999999999999</v>
          </cell>
          <cell r="Q8486">
            <v>0</v>
          </cell>
          <cell r="R8486">
            <v>21.440999999999999</v>
          </cell>
        </row>
        <row r="8487">
          <cell r="A8487" t="str">
            <v xml:space="preserve">ТЭЦ-КРЭС-Ц.Г </v>
          </cell>
          <cell r="B8487" t="str">
            <v xml:space="preserve">Красная 76 лит А Кураж </v>
          </cell>
          <cell r="C8487" t="str">
            <v xml:space="preserve">Прочие </v>
          </cell>
          <cell r="D8487">
            <v>43.45</v>
          </cell>
          <cell r="E8487">
            <v>0</v>
          </cell>
          <cell r="F8487">
            <v>195.52</v>
          </cell>
          <cell r="G8487">
            <v>0.43</v>
          </cell>
          <cell r="H8487">
            <v>1.19</v>
          </cell>
          <cell r="I8487">
            <v>4.5999999999999996</v>
          </cell>
          <cell r="J8487" t="str">
            <v xml:space="preserve"> </v>
          </cell>
          <cell r="K8487">
            <v>167</v>
          </cell>
          <cell r="L8487">
            <v>3.9000000000000003E-3</v>
          </cell>
          <cell r="M8487">
            <v>-19</v>
          </cell>
          <cell r="N8487">
            <v>18</v>
          </cell>
          <cell r="O8487">
            <v>1</v>
          </cell>
          <cell r="P8487">
            <v>5.694</v>
          </cell>
          <cell r="Q8487">
            <v>0</v>
          </cell>
          <cell r="R8487">
            <v>5.694</v>
          </cell>
        </row>
        <row r="8488">
          <cell r="A8488" t="str">
            <v xml:space="preserve">ТЭЦ-КРЭС-Ц.Г </v>
          </cell>
          <cell r="B8488" t="str">
            <v xml:space="preserve">Гоголя 66 аптека 4 </v>
          </cell>
          <cell r="C8488" t="str">
            <v xml:space="preserve">Прочие </v>
          </cell>
          <cell r="D8488">
            <v>380.58</v>
          </cell>
          <cell r="E8488">
            <v>0</v>
          </cell>
          <cell r="F8488">
            <v>1712.59</v>
          </cell>
          <cell r="G8488">
            <v>0.43</v>
          </cell>
          <cell r="H8488">
            <v>1.19</v>
          </cell>
          <cell r="I8488">
            <v>4.5999999999999996</v>
          </cell>
          <cell r="J8488" t="str">
            <v xml:space="preserve"> </v>
          </cell>
          <cell r="K8488">
            <v>167</v>
          </cell>
          <cell r="L8488">
            <v>3.4160000000000003E-2</v>
          </cell>
          <cell r="M8488">
            <v>-19</v>
          </cell>
          <cell r="N8488">
            <v>18</v>
          </cell>
          <cell r="O8488">
            <v>1</v>
          </cell>
          <cell r="P8488">
            <v>49.872999999999998</v>
          </cell>
          <cell r="Q8488">
            <v>0</v>
          </cell>
          <cell r="R8488">
            <v>49.872999999999998</v>
          </cell>
        </row>
        <row r="8489">
          <cell r="A8489" t="str">
            <v xml:space="preserve">ТЭЦ-КРЭС-Ц.Г </v>
          </cell>
          <cell r="B8489" t="str">
            <v xml:space="preserve">Рашпилевская 4/1 "ПЛАТАН-ЛЮКС" </v>
          </cell>
          <cell r="C8489" t="str">
            <v xml:space="preserve">ИТП Прочие </v>
          </cell>
          <cell r="D8489">
            <v>1927.95</v>
          </cell>
          <cell r="E8489">
            <v>0</v>
          </cell>
          <cell r="F8489">
            <v>8675.77</v>
          </cell>
          <cell r="G8489">
            <v>0.43</v>
          </cell>
          <cell r="H8489">
            <v>1.19</v>
          </cell>
          <cell r="I8489">
            <v>4.5999999999999996</v>
          </cell>
          <cell r="J8489" t="str">
            <v xml:space="preserve"> </v>
          </cell>
          <cell r="K8489">
            <v>167</v>
          </cell>
          <cell r="L8489">
            <v>0.17305000000000001</v>
          </cell>
          <cell r="M8489">
            <v>-19</v>
          </cell>
          <cell r="N8489">
            <v>18</v>
          </cell>
          <cell r="O8489">
            <v>1</v>
          </cell>
          <cell r="P8489">
            <v>252.65</v>
          </cell>
          <cell r="Q8489">
            <v>0</v>
          </cell>
          <cell r="R8489">
            <v>252.65</v>
          </cell>
        </row>
        <row r="8490">
          <cell r="A8490" t="str">
            <v xml:space="preserve">ТЭЦ-КРЭС-Ц.Г </v>
          </cell>
          <cell r="B8490" t="str">
            <v xml:space="preserve">Постовая 41 гостин."Платан" </v>
          </cell>
          <cell r="C8490" t="str">
            <v xml:space="preserve">Прочие </v>
          </cell>
          <cell r="D8490">
            <v>2223.2800000000002</v>
          </cell>
          <cell r="E8490">
            <v>0</v>
          </cell>
          <cell r="F8490">
            <v>10004.74</v>
          </cell>
          <cell r="G8490">
            <v>0.45</v>
          </cell>
          <cell r="H8490">
            <v>1.19</v>
          </cell>
          <cell r="I8490">
            <v>4.5999999999999996</v>
          </cell>
          <cell r="J8490" t="str">
            <v xml:space="preserve"> </v>
          </cell>
          <cell r="K8490">
            <v>167</v>
          </cell>
          <cell r="L8490">
            <v>0.20884000000000003</v>
          </cell>
          <cell r="M8490">
            <v>-19</v>
          </cell>
          <cell r="N8490">
            <v>18</v>
          </cell>
          <cell r="O8490">
            <v>1</v>
          </cell>
          <cell r="P8490">
            <v>304.90199999999999</v>
          </cell>
          <cell r="Q8490">
            <v>0</v>
          </cell>
          <cell r="R8490">
            <v>304.90199999999999</v>
          </cell>
        </row>
        <row r="8491">
          <cell r="A8491" t="str">
            <v xml:space="preserve">ТЭЦ-КРЭС-Ц.Г </v>
          </cell>
          <cell r="B8491" t="str">
            <v xml:space="preserve">Кирова 39 ТВОР.МАСТ. </v>
          </cell>
          <cell r="C8491" t="str">
            <v xml:space="preserve">Прочие </v>
          </cell>
          <cell r="D8491">
            <v>42.34</v>
          </cell>
          <cell r="E8491">
            <v>0</v>
          </cell>
          <cell r="F8491">
            <v>190.51</v>
          </cell>
          <cell r="G8491">
            <v>0.43</v>
          </cell>
          <cell r="H8491">
            <v>1.19</v>
          </cell>
          <cell r="I8491">
            <v>4.5999999999999996</v>
          </cell>
          <cell r="J8491" t="str">
            <v xml:space="preserve"> </v>
          </cell>
          <cell r="K8491">
            <v>167</v>
          </cell>
          <cell r="L8491">
            <v>3.8E-3</v>
          </cell>
          <cell r="M8491">
            <v>-19</v>
          </cell>
          <cell r="N8491">
            <v>18</v>
          </cell>
          <cell r="O8491">
            <v>1</v>
          </cell>
          <cell r="P8491">
            <v>5.5469999999999997</v>
          </cell>
          <cell r="Q8491">
            <v>0</v>
          </cell>
          <cell r="R8491">
            <v>5.5469999999999997</v>
          </cell>
        </row>
        <row r="8492">
          <cell r="A8492" t="str">
            <v xml:space="preserve">ТЭЦ-КРЭС-Ц.Г </v>
          </cell>
          <cell r="B8492" t="str">
            <v xml:space="preserve">Комсомольская 72 </v>
          </cell>
          <cell r="C8492" t="str">
            <v xml:space="preserve">Прочие </v>
          </cell>
          <cell r="D8492">
            <v>360</v>
          </cell>
          <cell r="E8492">
            <v>1666</v>
          </cell>
          <cell r="F8492">
            <v>1586.65</v>
          </cell>
          <cell r="G8492">
            <v>0.43</v>
          </cell>
          <cell r="H8492">
            <v>1.19</v>
          </cell>
          <cell r="I8492">
            <v>4.5999999999999996</v>
          </cell>
          <cell r="J8492" t="str">
            <v xml:space="preserve"> </v>
          </cell>
          <cell r="K8492">
            <v>167</v>
          </cell>
          <cell r="L8492">
            <v>3.1647999999999996E-2</v>
          </cell>
          <cell r="M8492">
            <v>-19</v>
          </cell>
          <cell r="N8492">
            <v>18</v>
          </cell>
          <cell r="O8492">
            <v>1</v>
          </cell>
          <cell r="P8492">
            <v>46.206000000000003</v>
          </cell>
          <cell r="Q8492">
            <v>0</v>
          </cell>
          <cell r="R8492">
            <v>46.206000000000003</v>
          </cell>
        </row>
        <row r="8493">
          <cell r="A8493" t="str">
            <v xml:space="preserve">ТЭЦ-КРЭС-Ц.Г </v>
          </cell>
          <cell r="B8493" t="str">
            <v xml:space="preserve">Ленина 51"А"ад зд </v>
          </cell>
          <cell r="C8493" t="str">
            <v xml:space="preserve">Бюджет </v>
          </cell>
          <cell r="D8493">
            <v>136.65</v>
          </cell>
          <cell r="E8493">
            <v>0</v>
          </cell>
          <cell r="F8493">
            <v>614.91</v>
          </cell>
          <cell r="G8493">
            <v>0.38</v>
          </cell>
          <cell r="H8493">
            <v>1.19</v>
          </cell>
          <cell r="I8493">
            <v>4.5999999999999996</v>
          </cell>
          <cell r="J8493" t="str">
            <v xml:space="preserve"> </v>
          </cell>
          <cell r="K8493">
            <v>167</v>
          </cell>
          <cell r="L8493">
            <v>1.0839E-2</v>
          </cell>
          <cell r="M8493">
            <v>-19</v>
          </cell>
          <cell r="N8493">
            <v>18</v>
          </cell>
          <cell r="O8493">
            <v>1</v>
          </cell>
          <cell r="P8493">
            <v>15.826000000000001</v>
          </cell>
          <cell r="Q8493">
            <v>0</v>
          </cell>
          <cell r="R8493">
            <v>15.826000000000001</v>
          </cell>
        </row>
        <row r="8494">
          <cell r="A8494" t="str">
            <v xml:space="preserve">ТЭЦ-КРЭС-Ц.Г </v>
          </cell>
          <cell r="B8494" t="str">
            <v xml:space="preserve">Красная 1 /Постовая 26 Храм А Невского </v>
          </cell>
          <cell r="C8494" t="str">
            <v xml:space="preserve">ИТП Прочие </v>
          </cell>
          <cell r="D8494">
            <v>2290.52</v>
          </cell>
          <cell r="E8494">
            <v>0</v>
          </cell>
          <cell r="F8494">
            <v>10896.32</v>
          </cell>
          <cell r="G8494">
            <v>0</v>
          </cell>
          <cell r="H8494">
            <v>0</v>
          </cell>
          <cell r="I8494">
            <v>4.5999999999999996</v>
          </cell>
          <cell r="J8494" t="str">
            <v xml:space="preserve"> </v>
          </cell>
          <cell r="K8494">
            <v>167</v>
          </cell>
          <cell r="L8494">
            <v>0.153</v>
          </cell>
          <cell r="M8494">
            <v>-19</v>
          </cell>
          <cell r="N8494">
            <v>16</v>
          </cell>
          <cell r="O8494">
            <v>1</v>
          </cell>
          <cell r="P8494">
            <v>201.1</v>
          </cell>
          <cell r="Q8494">
            <v>0</v>
          </cell>
          <cell r="R8494">
            <v>201.1</v>
          </cell>
        </row>
        <row r="8495">
          <cell r="A8495" t="str">
            <v xml:space="preserve">ТЭЦ-КРЭС-Ц.Г </v>
          </cell>
          <cell r="B8495" t="str">
            <v xml:space="preserve">Леваневского 10 Адм зд </v>
          </cell>
          <cell r="C8495" t="str">
            <v xml:space="preserve">Прочие </v>
          </cell>
          <cell r="D8495">
            <v>481.71</v>
          </cell>
          <cell r="E8495">
            <v>0</v>
          </cell>
          <cell r="F8495">
            <v>2167.71</v>
          </cell>
          <cell r="G8495">
            <v>0.43</v>
          </cell>
          <cell r="H8495">
            <v>1.19</v>
          </cell>
          <cell r="I8495">
            <v>4.5999999999999996</v>
          </cell>
          <cell r="J8495" t="str">
            <v xml:space="preserve"> </v>
          </cell>
          <cell r="K8495">
            <v>167</v>
          </cell>
          <cell r="L8495">
            <v>4.3237999999999999E-2</v>
          </cell>
          <cell r="M8495">
            <v>-19</v>
          </cell>
          <cell r="N8495">
            <v>18</v>
          </cell>
          <cell r="O8495">
            <v>1</v>
          </cell>
          <cell r="P8495">
            <v>63.127000000000002</v>
          </cell>
          <cell r="Q8495">
            <v>0</v>
          </cell>
          <cell r="R8495">
            <v>63.127000000000002</v>
          </cell>
        </row>
        <row r="8496">
          <cell r="A8496" t="str">
            <v xml:space="preserve">ТЭЦ-КРЭС-Ц.Г </v>
          </cell>
          <cell r="B8496" t="str">
            <v xml:space="preserve">Красноармейская 25 адм.зд. </v>
          </cell>
          <cell r="C8496" t="str">
            <v xml:space="preserve">Бюджет </v>
          </cell>
          <cell r="D8496">
            <v>933.34</v>
          </cell>
          <cell r="E8496">
            <v>3797</v>
          </cell>
          <cell r="F8496">
            <v>4200.01</v>
          </cell>
          <cell r="G8496">
            <v>0.43</v>
          </cell>
          <cell r="H8496">
            <v>1.19</v>
          </cell>
          <cell r="I8496">
            <v>4.5999999999999996</v>
          </cell>
          <cell r="J8496" t="str">
            <v xml:space="preserve"> </v>
          </cell>
          <cell r="K8496">
            <v>167</v>
          </cell>
          <cell r="L8496">
            <v>8.3775000000000002E-2</v>
          </cell>
          <cell r="M8496">
            <v>-19</v>
          </cell>
          <cell r="N8496">
            <v>18</v>
          </cell>
          <cell r="O8496">
            <v>1</v>
          </cell>
          <cell r="P8496">
            <v>122.309</v>
          </cell>
          <cell r="Q8496">
            <v>0</v>
          </cell>
          <cell r="R8496">
            <v>122.309</v>
          </cell>
        </row>
        <row r="8497">
          <cell r="A8497" t="str">
            <v xml:space="preserve">ТЭЦ-КРЭС-Ц.Г </v>
          </cell>
          <cell r="B8497" t="str">
            <v xml:space="preserve">Красная 23 АД.ЗД. </v>
          </cell>
          <cell r="C8497" t="str">
            <v xml:space="preserve">Бюджет </v>
          </cell>
          <cell r="D8497">
            <v>1975.75</v>
          </cell>
          <cell r="E8497">
            <v>0</v>
          </cell>
          <cell r="F8497">
            <v>8890.89</v>
          </cell>
          <cell r="G8497">
            <v>0.38</v>
          </cell>
          <cell r="H8497">
            <v>1.19</v>
          </cell>
          <cell r="I8497">
            <v>4.5999999999999996</v>
          </cell>
          <cell r="J8497" t="str">
            <v xml:space="preserve"> </v>
          </cell>
          <cell r="K8497">
            <v>167</v>
          </cell>
          <cell r="L8497">
            <v>0.15672000000000003</v>
          </cell>
          <cell r="M8497">
            <v>-19</v>
          </cell>
          <cell r="N8497">
            <v>18</v>
          </cell>
          <cell r="O8497">
            <v>1</v>
          </cell>
          <cell r="P8497">
            <v>228.80799999999999</v>
          </cell>
          <cell r="Q8497">
            <v>0</v>
          </cell>
          <cell r="R8497">
            <v>228.80799999999999</v>
          </cell>
        </row>
        <row r="8498">
          <cell r="A8498" t="str">
            <v xml:space="preserve">ТЭЦ-КРЭС-Ц.Г </v>
          </cell>
          <cell r="B8498" t="str">
            <v xml:space="preserve">Красноармейская 17 АД.ЗД </v>
          </cell>
          <cell r="C8498" t="str">
            <v xml:space="preserve">Бюджет </v>
          </cell>
          <cell r="D8498">
            <v>393.33</v>
          </cell>
          <cell r="E8498">
            <v>0</v>
          </cell>
          <cell r="F8498">
            <v>1770</v>
          </cell>
          <cell r="G8498">
            <v>0.43</v>
          </cell>
          <cell r="H8498">
            <v>1.19</v>
          </cell>
          <cell r="I8498">
            <v>4.5999999999999996</v>
          </cell>
          <cell r="J8498" t="str">
            <v xml:space="preserve"> </v>
          </cell>
          <cell r="K8498">
            <v>167</v>
          </cell>
          <cell r="L8498">
            <v>3.5304999999999996E-2</v>
          </cell>
          <cell r="M8498">
            <v>-19</v>
          </cell>
          <cell r="N8498">
            <v>18</v>
          </cell>
          <cell r="O8498">
            <v>1</v>
          </cell>
          <cell r="P8498">
            <v>51.545000000000002</v>
          </cell>
          <cell r="Q8498">
            <v>0</v>
          </cell>
          <cell r="R8498">
            <v>51.545000000000002</v>
          </cell>
        </row>
        <row r="8499">
          <cell r="A8499" t="str">
            <v xml:space="preserve">ТЭЦ-КРЭС-Ц.Г </v>
          </cell>
          <cell r="B8499" t="str">
            <v xml:space="preserve">Красноармейская 19 АД ЗД </v>
          </cell>
          <cell r="C8499" t="str">
            <v xml:space="preserve">Бюджет </v>
          </cell>
          <cell r="D8499">
            <v>1014.67</v>
          </cell>
          <cell r="E8499">
            <v>0</v>
          </cell>
          <cell r="F8499">
            <v>4565.99</v>
          </cell>
          <cell r="G8499">
            <v>0.43</v>
          </cell>
          <cell r="H8499">
            <v>1.19</v>
          </cell>
          <cell r="I8499">
            <v>4.5999999999999996</v>
          </cell>
          <cell r="J8499" t="str">
            <v xml:space="preserve"> </v>
          </cell>
          <cell r="K8499">
            <v>167</v>
          </cell>
          <cell r="L8499">
            <v>9.1074999999999989E-2</v>
          </cell>
          <cell r="M8499">
            <v>-19</v>
          </cell>
          <cell r="N8499">
            <v>18</v>
          </cell>
          <cell r="O8499">
            <v>1</v>
          </cell>
          <cell r="P8499">
            <v>132.96799999999999</v>
          </cell>
          <cell r="Q8499">
            <v>0</v>
          </cell>
          <cell r="R8499">
            <v>132.96799999999999</v>
          </cell>
        </row>
        <row r="8500">
          <cell r="A8500" t="str">
            <v xml:space="preserve">ТЭЦ-КРЭС-Ц.Г </v>
          </cell>
          <cell r="B8500" t="str">
            <v xml:space="preserve">Леваневского 18 АД.ЗД. </v>
          </cell>
          <cell r="C8500" t="str">
            <v xml:space="preserve">Бюджет </v>
          </cell>
          <cell r="D8500">
            <v>111.41</v>
          </cell>
          <cell r="E8500">
            <v>380</v>
          </cell>
          <cell r="F8500">
            <v>501.34</v>
          </cell>
          <cell r="G8500">
            <v>0.43</v>
          </cell>
          <cell r="H8500">
            <v>1.19</v>
          </cell>
          <cell r="I8500">
            <v>4.5999999999999996</v>
          </cell>
          <cell r="J8500" t="str">
            <v xml:space="preserve"> </v>
          </cell>
          <cell r="K8500">
            <v>167</v>
          </cell>
          <cell r="L8500">
            <v>0.01</v>
          </cell>
          <cell r="M8500">
            <v>-19</v>
          </cell>
          <cell r="N8500">
            <v>18</v>
          </cell>
          <cell r="O8500">
            <v>1</v>
          </cell>
          <cell r="P8500">
            <v>14.6</v>
          </cell>
          <cell r="Q8500">
            <v>0</v>
          </cell>
          <cell r="R8500">
            <v>14.6</v>
          </cell>
        </row>
        <row r="8501">
          <cell r="A8501" t="str">
            <v xml:space="preserve">ТЭЦ-КРЭС-Ц.Г </v>
          </cell>
          <cell r="B8501" t="str">
            <v xml:space="preserve">Леваневского 18 ИВС УВД </v>
          </cell>
          <cell r="C8501" t="str">
            <v xml:space="preserve">Бюджет </v>
          </cell>
          <cell r="D8501">
            <v>601.39</v>
          </cell>
          <cell r="E8501">
            <v>0</v>
          </cell>
          <cell r="F8501">
            <v>2706.26</v>
          </cell>
          <cell r="G8501">
            <v>0.43</v>
          </cell>
          <cell r="H8501">
            <v>1.19</v>
          </cell>
          <cell r="I8501">
            <v>4.5999999999999996</v>
          </cell>
          <cell r="J8501" t="str">
            <v xml:space="preserve"> </v>
          </cell>
          <cell r="K8501">
            <v>167</v>
          </cell>
          <cell r="L8501">
            <v>5.3980000000000007E-2</v>
          </cell>
          <cell r="M8501">
            <v>-19</v>
          </cell>
          <cell r="N8501">
            <v>18</v>
          </cell>
          <cell r="O8501">
            <v>1</v>
          </cell>
          <cell r="P8501">
            <v>78.81</v>
          </cell>
          <cell r="Q8501">
            <v>0</v>
          </cell>
          <cell r="R8501">
            <v>78.81</v>
          </cell>
        </row>
        <row r="8502">
          <cell r="A8502" t="str">
            <v xml:space="preserve">ТЭЦ-КРЭС-Ц.Г </v>
          </cell>
          <cell r="B8502" t="str">
            <v xml:space="preserve">Мира 40 АД.ЗД. </v>
          </cell>
          <cell r="C8502" t="str">
            <v xml:space="preserve">Бюджет </v>
          </cell>
          <cell r="D8502">
            <v>1134.1500000000001</v>
          </cell>
          <cell r="E8502">
            <v>0</v>
          </cell>
          <cell r="F8502">
            <v>5103.6899999999996</v>
          </cell>
          <cell r="G8502">
            <v>0.43</v>
          </cell>
          <cell r="H8502">
            <v>1.19</v>
          </cell>
          <cell r="I8502">
            <v>4.5999999999999996</v>
          </cell>
          <cell r="J8502" t="str">
            <v xml:space="preserve"> </v>
          </cell>
          <cell r="K8502">
            <v>167</v>
          </cell>
          <cell r="L8502">
            <v>0.1018</v>
          </cell>
          <cell r="M8502">
            <v>-19</v>
          </cell>
          <cell r="N8502">
            <v>18</v>
          </cell>
          <cell r="O8502">
            <v>1</v>
          </cell>
          <cell r="P8502">
            <v>148.625</v>
          </cell>
          <cell r="Q8502">
            <v>0</v>
          </cell>
          <cell r="R8502">
            <v>148.625</v>
          </cell>
        </row>
        <row r="8503">
          <cell r="A8503" t="str">
            <v xml:space="preserve">ТЭЦ-КРЭС-Ц.Г </v>
          </cell>
          <cell r="B8503" t="str">
            <v xml:space="preserve">Гудимы 62 МАГ 21 </v>
          </cell>
          <cell r="C8503" t="str">
            <v xml:space="preserve">Прочие </v>
          </cell>
          <cell r="D8503">
            <v>221.7</v>
          </cell>
          <cell r="E8503">
            <v>0</v>
          </cell>
          <cell r="F8503">
            <v>997.67</v>
          </cell>
          <cell r="G8503">
            <v>0.38</v>
          </cell>
          <cell r="H8503">
            <v>1.19</v>
          </cell>
          <cell r="I8503">
            <v>4.5999999999999996</v>
          </cell>
          <cell r="J8503" t="str">
            <v xml:space="preserve"> </v>
          </cell>
          <cell r="K8503">
            <v>167</v>
          </cell>
          <cell r="L8503">
            <v>1.6160000000000001E-2</v>
          </cell>
          <cell r="M8503">
            <v>-19</v>
          </cell>
          <cell r="N8503">
            <v>15</v>
          </cell>
          <cell r="O8503">
            <v>1</v>
          </cell>
          <cell r="P8503">
            <v>19.959</v>
          </cell>
          <cell r="Q8503">
            <v>0</v>
          </cell>
          <cell r="R8503">
            <v>19.959</v>
          </cell>
        </row>
        <row r="8504">
          <cell r="A8504" t="str">
            <v xml:space="preserve">ТЭЦ-КРЭС-Ц.Г </v>
          </cell>
          <cell r="B8504" t="str">
            <v xml:space="preserve">Пушкина 2/1 офис.здание </v>
          </cell>
          <cell r="C8504" t="str">
            <v xml:space="preserve">Прочие </v>
          </cell>
          <cell r="D8504">
            <v>972</v>
          </cell>
          <cell r="E8504">
            <v>3717</v>
          </cell>
          <cell r="F8504">
            <v>3717</v>
          </cell>
          <cell r="G8504">
            <v>0</v>
          </cell>
          <cell r="H8504">
            <v>0</v>
          </cell>
          <cell r="I8504">
            <v>4.5999999999999996</v>
          </cell>
          <cell r="J8504" t="str">
            <v xml:space="preserve"> </v>
          </cell>
          <cell r="K8504">
            <v>167</v>
          </cell>
          <cell r="L8504">
            <v>5.16E-2</v>
          </cell>
          <cell r="M8504">
            <v>-19</v>
          </cell>
          <cell r="N8504">
            <v>18</v>
          </cell>
          <cell r="O8504">
            <v>1</v>
          </cell>
          <cell r="P8504">
            <v>75.334000000000003</v>
          </cell>
          <cell r="Q8504">
            <v>0</v>
          </cell>
          <cell r="R8504">
            <v>75.334000000000003</v>
          </cell>
        </row>
        <row r="8505">
          <cell r="A8505" t="str">
            <v xml:space="preserve">ТЭЦ-КРЭС-Ц.Г </v>
          </cell>
          <cell r="B8505" t="str">
            <v xml:space="preserve">Орджоникидзе 69 АД.ЗД. </v>
          </cell>
          <cell r="C8505" t="str">
            <v xml:space="preserve">Прочие </v>
          </cell>
          <cell r="D8505">
            <v>29.68</v>
          </cell>
          <cell r="E8505">
            <v>36</v>
          </cell>
          <cell r="F8505">
            <v>133.58000000000001</v>
          </cell>
          <cell r="G8505">
            <v>0.28000000000000003</v>
          </cell>
          <cell r="H8505">
            <v>1.19</v>
          </cell>
          <cell r="I8505">
            <v>4.5999999999999996</v>
          </cell>
          <cell r="J8505" t="str">
            <v xml:space="preserve"> </v>
          </cell>
          <cell r="K8505">
            <v>167</v>
          </cell>
          <cell r="L8505">
            <v>1.735E-3</v>
          </cell>
          <cell r="M8505">
            <v>-19</v>
          </cell>
          <cell r="N8505">
            <v>18</v>
          </cell>
          <cell r="O8505">
            <v>1</v>
          </cell>
          <cell r="P8505">
            <v>2.532</v>
          </cell>
          <cell r="Q8505">
            <v>0</v>
          </cell>
          <cell r="R8505">
            <v>2.532</v>
          </cell>
        </row>
        <row r="8506">
          <cell r="A8506" t="str">
            <v xml:space="preserve">ТЭЦ-КРЭС-Ц.Г </v>
          </cell>
          <cell r="B8506" t="str">
            <v xml:space="preserve">Чапаева/Красноармейская 92/59 </v>
          </cell>
          <cell r="C8506" t="str">
            <v xml:space="preserve">Прочие </v>
          </cell>
          <cell r="D8506">
            <v>107</v>
          </cell>
          <cell r="E8506">
            <v>0</v>
          </cell>
          <cell r="F8506">
            <v>481.51</v>
          </cell>
          <cell r="G8506">
            <v>0.28000000000000003</v>
          </cell>
          <cell r="H8506">
            <v>1.19</v>
          </cell>
          <cell r="I8506">
            <v>4.5999999999999996</v>
          </cell>
          <cell r="J8506" t="str">
            <v xml:space="preserve"> </v>
          </cell>
          <cell r="K8506">
            <v>167</v>
          </cell>
          <cell r="L8506">
            <v>6.254E-3</v>
          </cell>
          <cell r="M8506">
            <v>-19</v>
          </cell>
          <cell r="N8506">
            <v>18</v>
          </cell>
          <cell r="O8506">
            <v>1</v>
          </cell>
          <cell r="P8506">
            <v>9.1300000000000008</v>
          </cell>
          <cell r="Q8506">
            <v>0</v>
          </cell>
          <cell r="R8506">
            <v>9.1300000000000008</v>
          </cell>
        </row>
        <row r="8507">
          <cell r="A8507" t="str">
            <v xml:space="preserve">ТЭЦ-КРЭС-Ц.Г </v>
          </cell>
          <cell r="B8507" t="str">
            <v xml:space="preserve">Красная 50 ВЗР.ПОЛ.2 </v>
          </cell>
          <cell r="C8507" t="str">
            <v xml:space="preserve">Бюджет </v>
          </cell>
          <cell r="D8507">
            <v>480.63</v>
          </cell>
          <cell r="E8507">
            <v>0</v>
          </cell>
          <cell r="F8507">
            <v>2162.83</v>
          </cell>
          <cell r="G8507">
            <v>0.4</v>
          </cell>
          <cell r="H8507">
            <v>1.19</v>
          </cell>
          <cell r="I8507">
            <v>4.5999999999999996</v>
          </cell>
          <cell r="J8507" t="str">
            <v xml:space="preserve"> </v>
          </cell>
          <cell r="K8507">
            <v>167</v>
          </cell>
          <cell r="L8507">
            <v>4.2300000000000004E-2</v>
          </cell>
          <cell r="M8507">
            <v>-19</v>
          </cell>
          <cell r="N8507">
            <v>20</v>
          </cell>
          <cell r="O8507">
            <v>1</v>
          </cell>
          <cell r="P8507">
            <v>67.284000000000006</v>
          </cell>
          <cell r="Q8507">
            <v>0</v>
          </cell>
          <cell r="R8507">
            <v>67.284000000000006</v>
          </cell>
        </row>
        <row r="8508">
          <cell r="A8508" t="str">
            <v xml:space="preserve">ТЭЦ-КРЭС-Ц.Г </v>
          </cell>
          <cell r="B8508" t="str">
            <v xml:space="preserve">Красная 58 магазин </v>
          </cell>
          <cell r="C8508" t="str">
            <v xml:space="preserve">Прочие </v>
          </cell>
          <cell r="D8508">
            <v>712.97</v>
          </cell>
          <cell r="E8508">
            <v>0</v>
          </cell>
          <cell r="F8508">
            <v>2495.4</v>
          </cell>
          <cell r="G8508">
            <v>0.38</v>
          </cell>
          <cell r="H8508">
            <v>1.19</v>
          </cell>
          <cell r="I8508">
            <v>4.5999999999999996</v>
          </cell>
          <cell r="J8508" t="str">
            <v xml:space="preserve"> </v>
          </cell>
          <cell r="K8508">
            <v>167</v>
          </cell>
          <cell r="L8508">
            <v>5.5656999999999998E-2</v>
          </cell>
          <cell r="M8508">
            <v>-19</v>
          </cell>
          <cell r="N8508">
            <v>15</v>
          </cell>
          <cell r="O8508">
            <v>1</v>
          </cell>
          <cell r="P8508">
            <v>68.745000000000005</v>
          </cell>
          <cell r="Q8508">
            <v>0</v>
          </cell>
          <cell r="R8508">
            <v>68.745000000000005</v>
          </cell>
        </row>
        <row r="8509">
          <cell r="A8509" t="str">
            <v xml:space="preserve">ТЭЦ-КРЭС-Ц.Г </v>
          </cell>
          <cell r="B8509" t="str">
            <v xml:space="preserve">Орджоникидзе 77 мастерск. </v>
          </cell>
          <cell r="C8509" t="str">
            <v xml:space="preserve">Прочие </v>
          </cell>
          <cell r="D8509">
            <v>78.63</v>
          </cell>
          <cell r="E8509">
            <v>191</v>
          </cell>
          <cell r="F8509">
            <v>353.85</v>
          </cell>
          <cell r="G8509">
            <v>0.4</v>
          </cell>
          <cell r="H8509">
            <v>1.19</v>
          </cell>
          <cell r="I8509">
            <v>4.5999999999999996</v>
          </cell>
          <cell r="J8509" t="str">
            <v xml:space="preserve"> </v>
          </cell>
          <cell r="K8509">
            <v>167</v>
          </cell>
          <cell r="L8509">
            <v>6.5000000000000006E-3</v>
          </cell>
          <cell r="M8509">
            <v>-19</v>
          </cell>
          <cell r="N8509">
            <v>18</v>
          </cell>
          <cell r="O8509">
            <v>1</v>
          </cell>
          <cell r="P8509">
            <v>9.49</v>
          </cell>
          <cell r="Q8509">
            <v>0</v>
          </cell>
          <cell r="R8509">
            <v>9.49</v>
          </cell>
        </row>
        <row r="8510">
          <cell r="A8510" t="str">
            <v xml:space="preserve">ТЭЦ-КРЭС-Ц.Г </v>
          </cell>
          <cell r="B8510" t="str">
            <v xml:space="preserve">Леваневского 16"А"Б"Б1" АД ЗД </v>
          </cell>
          <cell r="C8510" t="str">
            <v xml:space="preserve">Прочие </v>
          </cell>
          <cell r="D8510">
            <v>1284</v>
          </cell>
          <cell r="E8510">
            <v>3974</v>
          </cell>
          <cell r="F8510">
            <v>4497.07</v>
          </cell>
          <cell r="G8510">
            <v>0.38</v>
          </cell>
          <cell r="H8510">
            <v>1.19</v>
          </cell>
          <cell r="I8510">
            <v>4.5999999999999996</v>
          </cell>
          <cell r="J8510" t="str">
            <v xml:space="preserve"> </v>
          </cell>
          <cell r="K8510">
            <v>167</v>
          </cell>
          <cell r="L8510">
            <v>7.9270000000000007E-2</v>
          </cell>
          <cell r="M8510">
            <v>-19</v>
          </cell>
          <cell r="N8510">
            <v>18</v>
          </cell>
          <cell r="O8510">
            <v>1</v>
          </cell>
          <cell r="P8510">
            <v>115.732</v>
          </cell>
          <cell r="Q8510">
            <v>0</v>
          </cell>
          <cell r="R8510">
            <v>115.732</v>
          </cell>
        </row>
        <row r="8511">
          <cell r="A8511" t="str">
            <v xml:space="preserve">ТЭЦ-КРЭС-Ц.Г </v>
          </cell>
          <cell r="B8511" t="str">
            <v xml:space="preserve">Гоголя 90 АДМ.ЗД. </v>
          </cell>
          <cell r="C8511" t="str">
            <v xml:space="preserve">Бюджет </v>
          </cell>
          <cell r="D8511">
            <v>10706.3</v>
          </cell>
          <cell r="E8511">
            <v>0</v>
          </cell>
          <cell r="F8511">
            <v>35356.019999999997</v>
          </cell>
          <cell r="G8511">
            <v>0.32</v>
          </cell>
          <cell r="H8511">
            <v>1.19</v>
          </cell>
          <cell r="I8511">
            <v>4.5999999999999996</v>
          </cell>
          <cell r="J8511" t="str">
            <v xml:space="preserve"> </v>
          </cell>
          <cell r="K8511">
            <v>167</v>
          </cell>
          <cell r="L8511">
            <v>0.52481800000000001</v>
          </cell>
          <cell r="M8511">
            <v>-19</v>
          </cell>
          <cell r="N8511">
            <v>18</v>
          </cell>
          <cell r="O8511">
            <v>1</v>
          </cell>
          <cell r="P8511">
            <v>766.22299999999996</v>
          </cell>
          <cell r="Q8511">
            <v>0</v>
          </cell>
          <cell r="R8511">
            <v>766.22299999999996</v>
          </cell>
        </row>
        <row r="8512">
          <cell r="A8512" t="str">
            <v xml:space="preserve">ТЭЦ-КРЭС-Ц.Г </v>
          </cell>
          <cell r="B8512" t="str">
            <v xml:space="preserve">Чапаева 85/Красная 82 мазазин </v>
          </cell>
          <cell r="C8512" t="str">
            <v xml:space="preserve">Прочие </v>
          </cell>
          <cell r="D8512">
            <v>149.69999999999999</v>
          </cell>
          <cell r="E8512">
            <v>618</v>
          </cell>
          <cell r="F8512">
            <v>618.15</v>
          </cell>
          <cell r="G8512">
            <v>0.36</v>
          </cell>
          <cell r="H8512">
            <v>1.19</v>
          </cell>
          <cell r="I8512">
            <v>4.5999999999999996</v>
          </cell>
          <cell r="J8512" t="str">
            <v xml:space="preserve"> </v>
          </cell>
          <cell r="K8512">
            <v>167</v>
          </cell>
          <cell r="L8512">
            <v>1.0293999999999999E-2</v>
          </cell>
          <cell r="M8512">
            <v>-19</v>
          </cell>
          <cell r="N8512">
            <v>18</v>
          </cell>
          <cell r="O8512">
            <v>1</v>
          </cell>
          <cell r="P8512">
            <v>15.029</v>
          </cell>
          <cell r="Q8512">
            <v>0</v>
          </cell>
          <cell r="R8512">
            <v>15.029</v>
          </cell>
        </row>
        <row r="8513">
          <cell r="A8513" t="str">
            <v xml:space="preserve">ТЭЦ-КРЭС-Ц.Г </v>
          </cell>
          <cell r="B8513" t="str">
            <v xml:space="preserve">Октябрьская 59 АДМ.ЗД. </v>
          </cell>
          <cell r="C8513" t="str">
            <v xml:space="preserve">Прочие </v>
          </cell>
          <cell r="D8513">
            <v>101</v>
          </cell>
          <cell r="E8513">
            <v>460</v>
          </cell>
          <cell r="F8513">
            <v>542.45000000000005</v>
          </cell>
          <cell r="G8513">
            <v>0.43</v>
          </cell>
          <cell r="H8513">
            <v>1.19</v>
          </cell>
          <cell r="I8513">
            <v>4.5999999999999996</v>
          </cell>
          <cell r="J8513" t="str">
            <v xml:space="preserve"> </v>
          </cell>
          <cell r="K8513">
            <v>167</v>
          </cell>
          <cell r="L8513">
            <v>1.0820000000000001E-2</v>
          </cell>
          <cell r="M8513">
            <v>-19</v>
          </cell>
          <cell r="N8513">
            <v>18</v>
          </cell>
          <cell r="O8513">
            <v>1</v>
          </cell>
          <cell r="P8513">
            <v>15.797000000000001</v>
          </cell>
          <cell r="Q8513">
            <v>0</v>
          </cell>
          <cell r="R8513">
            <v>15.797000000000001</v>
          </cell>
        </row>
        <row r="8514">
          <cell r="A8514" t="str">
            <v xml:space="preserve">ТЭЦ-КРЭС-Ц.Г </v>
          </cell>
          <cell r="B8514" t="str">
            <v xml:space="preserve">Орджоникидзе 13 адм.зд. </v>
          </cell>
          <cell r="C8514" t="str">
            <v xml:space="preserve">Прочие </v>
          </cell>
          <cell r="D8514">
            <v>852.13</v>
          </cell>
          <cell r="E8514">
            <v>5116</v>
          </cell>
          <cell r="F8514">
            <v>3834.6</v>
          </cell>
          <cell r="G8514">
            <v>0.8</v>
          </cell>
          <cell r="H8514">
            <v>1.19</v>
          </cell>
          <cell r="I8514">
            <v>4.5999999999999996</v>
          </cell>
          <cell r="J8514" t="str">
            <v xml:space="preserve"> </v>
          </cell>
          <cell r="K8514">
            <v>167</v>
          </cell>
          <cell r="L8514">
            <v>0.14230000000000001</v>
          </cell>
          <cell r="M8514">
            <v>-19</v>
          </cell>
          <cell r="N8514">
            <v>18</v>
          </cell>
          <cell r="O8514">
            <v>1</v>
          </cell>
          <cell r="P8514">
            <v>207.755</v>
          </cell>
          <cell r="Q8514">
            <v>0</v>
          </cell>
          <cell r="R8514">
            <v>207.755</v>
          </cell>
        </row>
        <row r="8515">
          <cell r="A8515" t="str">
            <v xml:space="preserve">ТЭЦ-КРЭС-Ц.Г </v>
          </cell>
          <cell r="B8515" t="str">
            <v xml:space="preserve">Гоголя 69 Универмаг </v>
          </cell>
          <cell r="C8515" t="str">
            <v xml:space="preserve">Прочие </v>
          </cell>
          <cell r="D8515">
            <v>2752.95</v>
          </cell>
          <cell r="E8515">
            <v>15821</v>
          </cell>
          <cell r="F8515">
            <v>12388.29</v>
          </cell>
          <cell r="G8515">
            <v>0.33</v>
          </cell>
          <cell r="H8515">
            <v>1.19</v>
          </cell>
          <cell r="I8515">
            <v>4.5999999999999996</v>
          </cell>
          <cell r="J8515" t="str">
            <v xml:space="preserve"> </v>
          </cell>
          <cell r="K8515">
            <v>167</v>
          </cell>
          <cell r="L8515">
            <v>0.17426000000000003</v>
          </cell>
          <cell r="M8515">
            <v>-19</v>
          </cell>
          <cell r="N8515">
            <v>15</v>
          </cell>
          <cell r="O8515">
            <v>1</v>
          </cell>
          <cell r="P8515">
            <v>215.238</v>
          </cell>
          <cell r="Q8515">
            <v>0</v>
          </cell>
          <cell r="R8515">
            <v>215.238</v>
          </cell>
        </row>
        <row r="8516">
          <cell r="A8516" t="str">
            <v xml:space="preserve">ТЭЦ-КРЭС-Ц.Г </v>
          </cell>
          <cell r="B8516" t="str">
            <v xml:space="preserve">Красная/Гоголя 64 кафе </v>
          </cell>
          <cell r="C8516" t="str">
            <v xml:space="preserve">Прочие </v>
          </cell>
          <cell r="D8516">
            <v>362.4</v>
          </cell>
          <cell r="E8516">
            <v>1350</v>
          </cell>
          <cell r="F8516">
            <v>1544.68</v>
          </cell>
          <cell r="G8516">
            <v>0.35</v>
          </cell>
          <cell r="H8516">
            <v>1.19</v>
          </cell>
          <cell r="I8516">
            <v>4.5999999999999996</v>
          </cell>
          <cell r="J8516" t="str">
            <v xml:space="preserve"> </v>
          </cell>
          <cell r="K8516">
            <v>167</v>
          </cell>
          <cell r="L8516">
            <v>2.3722999999999998E-2</v>
          </cell>
          <cell r="M8516">
            <v>-19</v>
          </cell>
          <cell r="N8516">
            <v>16</v>
          </cell>
          <cell r="O8516">
            <v>1</v>
          </cell>
          <cell r="P8516">
            <v>31.181999999999999</v>
          </cell>
          <cell r="Q8516">
            <v>0</v>
          </cell>
          <cell r="R8516">
            <v>31.181999999999999</v>
          </cell>
        </row>
        <row r="8517">
          <cell r="A8517" t="str">
            <v xml:space="preserve">ТЭЦ-КРЭС-Ц.Г </v>
          </cell>
          <cell r="B8517" t="str">
            <v xml:space="preserve">Комсомольская 51 ж/д </v>
          </cell>
          <cell r="C8517" t="str">
            <v xml:space="preserve">Население </v>
          </cell>
          <cell r="D8517">
            <v>7028.6</v>
          </cell>
          <cell r="E8517">
            <v>27034</v>
          </cell>
          <cell r="F8517">
            <v>27034</v>
          </cell>
          <cell r="G8517">
            <v>0</v>
          </cell>
          <cell r="H8517">
            <v>0</v>
          </cell>
          <cell r="I8517">
            <v>4.5999999999999996</v>
          </cell>
          <cell r="J8517" t="str">
            <v xml:space="preserve">10 </v>
          </cell>
          <cell r="K8517">
            <v>167</v>
          </cell>
          <cell r="L8517">
            <v>0.26621499999999998</v>
          </cell>
          <cell r="M8517">
            <v>-19</v>
          </cell>
          <cell r="N8517">
            <v>18</v>
          </cell>
          <cell r="O8517">
            <v>1</v>
          </cell>
          <cell r="P8517">
            <v>388.66899999999998</v>
          </cell>
          <cell r="Q8517">
            <v>699.37</v>
          </cell>
          <cell r="R8517">
            <v>699.37</v>
          </cell>
        </row>
        <row r="8518">
          <cell r="A8518" t="str">
            <v xml:space="preserve">ТЭЦ-КРЭС-Ц.Г </v>
          </cell>
          <cell r="B8518" t="str">
            <v xml:space="preserve">Седина 38 СШ N2 </v>
          </cell>
          <cell r="C8518" t="str">
            <v xml:space="preserve">ИТП Бюджет </v>
          </cell>
          <cell r="D8518">
            <v>3770.81</v>
          </cell>
          <cell r="E8518">
            <v>0</v>
          </cell>
          <cell r="F8518">
            <v>16968.650000000001</v>
          </cell>
          <cell r="G8518">
            <v>0.33</v>
          </cell>
          <cell r="H8518">
            <v>1.19</v>
          </cell>
          <cell r="I8518">
            <v>4.5999999999999996</v>
          </cell>
          <cell r="J8518" t="str">
            <v xml:space="preserve"> </v>
          </cell>
          <cell r="K8518">
            <v>167</v>
          </cell>
          <cell r="L8518">
            <v>0.24571000000000001</v>
          </cell>
          <cell r="M8518">
            <v>-19</v>
          </cell>
          <cell r="N8518">
            <v>16</v>
          </cell>
          <cell r="O8518">
            <v>1</v>
          </cell>
          <cell r="P8518">
            <v>322.95600000000002</v>
          </cell>
          <cell r="Q8518">
            <v>0</v>
          </cell>
          <cell r="R8518">
            <v>322.95600000000002</v>
          </cell>
        </row>
        <row r="8519">
          <cell r="A8519" t="str">
            <v xml:space="preserve">ТЭЦ-КРЭС-Ц.Г </v>
          </cell>
          <cell r="B8519" t="str">
            <v xml:space="preserve">Седина 38 Маст. СШ N2 </v>
          </cell>
          <cell r="C8519" t="str">
            <v xml:space="preserve">Бюджет </v>
          </cell>
          <cell r="D8519">
            <v>187.38</v>
          </cell>
          <cell r="E8519">
            <v>0</v>
          </cell>
          <cell r="F8519">
            <v>843.22</v>
          </cell>
          <cell r="G8519">
            <v>0.5</v>
          </cell>
          <cell r="H8519">
            <v>1.19</v>
          </cell>
          <cell r="I8519">
            <v>4.5999999999999996</v>
          </cell>
          <cell r="J8519" t="str">
            <v xml:space="preserve"> </v>
          </cell>
          <cell r="K8519">
            <v>167</v>
          </cell>
          <cell r="L8519">
            <v>1.8500000000000003E-2</v>
          </cell>
          <cell r="M8519">
            <v>-19</v>
          </cell>
          <cell r="N8519">
            <v>16</v>
          </cell>
          <cell r="O8519">
            <v>1</v>
          </cell>
          <cell r="P8519">
            <v>24.315999999999999</v>
          </cell>
          <cell r="Q8519">
            <v>0</v>
          </cell>
          <cell r="R8519">
            <v>24.315999999999999</v>
          </cell>
        </row>
        <row r="8520">
          <cell r="A8520" t="str">
            <v xml:space="preserve">ТЭЦ-КРЭС-Ц.Г </v>
          </cell>
          <cell r="B8520" t="str">
            <v xml:space="preserve">Седина 38 Пристр.СШ N2 </v>
          </cell>
          <cell r="C8520" t="str">
            <v xml:space="preserve">Бюджет </v>
          </cell>
          <cell r="D8520">
            <v>2409.0500000000002</v>
          </cell>
          <cell r="E8520">
            <v>0</v>
          </cell>
          <cell r="F8520">
            <v>10840.73</v>
          </cell>
          <cell r="G8520">
            <v>0.35</v>
          </cell>
          <cell r="H8520">
            <v>1.19</v>
          </cell>
          <cell r="I8520">
            <v>4.5999999999999996</v>
          </cell>
          <cell r="J8520" t="str">
            <v xml:space="preserve"> </v>
          </cell>
          <cell r="K8520">
            <v>167</v>
          </cell>
          <cell r="L8520">
            <v>0.16649000000000003</v>
          </cell>
          <cell r="M8520">
            <v>-19</v>
          </cell>
          <cell r="N8520">
            <v>16</v>
          </cell>
          <cell r="O8520">
            <v>1</v>
          </cell>
          <cell r="P8520">
            <v>218.83099999999999</v>
          </cell>
          <cell r="Q8520">
            <v>0</v>
          </cell>
          <cell r="R8520">
            <v>218.83099999999999</v>
          </cell>
        </row>
        <row r="8521">
          <cell r="A8521" t="str">
            <v xml:space="preserve">ТЭЦ-КРЭС-Ц.Г </v>
          </cell>
          <cell r="B8521" t="str">
            <v xml:space="preserve">Красная 28 Адм.зд. </v>
          </cell>
          <cell r="C8521" t="str">
            <v xml:space="preserve">Прочие </v>
          </cell>
          <cell r="D8521">
            <v>1715.04</v>
          </cell>
          <cell r="E8521">
            <v>9133</v>
          </cell>
          <cell r="F8521">
            <v>7717.7</v>
          </cell>
          <cell r="G8521">
            <v>0.38</v>
          </cell>
          <cell r="H8521">
            <v>1.19</v>
          </cell>
          <cell r="I8521">
            <v>4.5999999999999996</v>
          </cell>
          <cell r="J8521" t="str">
            <v xml:space="preserve"> </v>
          </cell>
          <cell r="K8521">
            <v>167</v>
          </cell>
          <cell r="L8521">
            <v>0.13604000000000002</v>
          </cell>
          <cell r="M8521">
            <v>-19</v>
          </cell>
          <cell r="N8521">
            <v>18</v>
          </cell>
          <cell r="O8521">
            <v>1</v>
          </cell>
          <cell r="P8521">
            <v>198.61500000000001</v>
          </cell>
          <cell r="Q8521">
            <v>0</v>
          </cell>
          <cell r="R8521">
            <v>198.61500000000001</v>
          </cell>
        </row>
        <row r="8522">
          <cell r="A8522" t="str">
            <v xml:space="preserve">ТЭЦ-КРЭС-Ц.Г </v>
          </cell>
          <cell r="B8522" t="str">
            <v xml:space="preserve">Гимназическая/Рашпилевская адм.зд </v>
          </cell>
          <cell r="C8522" t="str">
            <v xml:space="preserve">Прочие </v>
          </cell>
          <cell r="D8522">
            <v>6329.35</v>
          </cell>
          <cell r="F8522">
            <v>23418.59</v>
          </cell>
          <cell r="G8522">
            <v>0</v>
          </cell>
          <cell r="H8522">
            <v>0</v>
          </cell>
          <cell r="I8522">
            <v>4.5999999999999996</v>
          </cell>
          <cell r="J8522" t="str">
            <v xml:space="preserve"> </v>
          </cell>
          <cell r="K8522">
            <v>167</v>
          </cell>
          <cell r="L8522">
            <v>0.4128</v>
          </cell>
          <cell r="M8522">
            <v>-19</v>
          </cell>
          <cell r="N8522">
            <v>18</v>
          </cell>
          <cell r="O8522">
            <v>1</v>
          </cell>
          <cell r="P8522">
            <v>602.67899999999997</v>
          </cell>
          <cell r="Q8522">
            <v>0</v>
          </cell>
          <cell r="R8522">
            <v>602.67899999999997</v>
          </cell>
        </row>
        <row r="8523">
          <cell r="A8523" t="str">
            <v xml:space="preserve">ТЭЦ-КРЭС-Ц.Г </v>
          </cell>
          <cell r="B8523" t="str">
            <v xml:space="preserve">Гоголя/Коммунаров71/1 цвет.м-н </v>
          </cell>
          <cell r="C8523" t="str">
            <v xml:space="preserve">Прочие </v>
          </cell>
          <cell r="D8523">
            <v>304.5</v>
          </cell>
          <cell r="E8523">
            <v>2131</v>
          </cell>
          <cell r="F8523">
            <v>1475.51</v>
          </cell>
          <cell r="G8523">
            <v>0.38</v>
          </cell>
          <cell r="H8523">
            <v>1.19</v>
          </cell>
          <cell r="I8523">
            <v>4.5999999999999996</v>
          </cell>
          <cell r="J8523" t="str">
            <v xml:space="preserve"> </v>
          </cell>
          <cell r="K8523">
            <v>167</v>
          </cell>
          <cell r="L8523">
            <v>2.3900000000000001E-2</v>
          </cell>
          <cell r="M8523">
            <v>-19</v>
          </cell>
          <cell r="N8523">
            <v>15</v>
          </cell>
          <cell r="O8523">
            <v>1</v>
          </cell>
          <cell r="P8523">
            <v>29.521000000000001</v>
          </cell>
          <cell r="Q8523">
            <v>0</v>
          </cell>
          <cell r="R8523">
            <v>29.521000000000001</v>
          </cell>
        </row>
        <row r="8524">
          <cell r="A8524" t="str">
            <v xml:space="preserve">ТЭЦ-КРЭС-Ц.Г </v>
          </cell>
          <cell r="B8524" t="str">
            <v xml:space="preserve">Коммунаров 82 Адм.зд.Лит.А,А2 </v>
          </cell>
          <cell r="C8524" t="str">
            <v xml:space="preserve">Прочие </v>
          </cell>
          <cell r="D8524">
            <v>178.6</v>
          </cell>
          <cell r="E8524">
            <v>656</v>
          </cell>
          <cell r="F8524">
            <v>656</v>
          </cell>
          <cell r="G8524">
            <v>0.43</v>
          </cell>
          <cell r="H8524">
            <v>1.19</v>
          </cell>
          <cell r="I8524">
            <v>4.5999999999999996</v>
          </cell>
          <cell r="J8524" t="str">
            <v xml:space="preserve"> </v>
          </cell>
          <cell r="K8524">
            <v>167</v>
          </cell>
          <cell r="L8524">
            <v>1.3000000000000001E-2</v>
          </cell>
          <cell r="M8524">
            <v>-19</v>
          </cell>
          <cell r="N8524">
            <v>18</v>
          </cell>
          <cell r="O8524">
            <v>1</v>
          </cell>
          <cell r="P8524">
            <v>18.981000000000002</v>
          </cell>
          <cell r="Q8524">
            <v>0</v>
          </cell>
          <cell r="R8524">
            <v>18.981000000000002</v>
          </cell>
        </row>
        <row r="8525">
          <cell r="A8525" t="str">
            <v xml:space="preserve">ТЭЦ-КРЭС-Ц.Г </v>
          </cell>
          <cell r="B8525" t="str">
            <v xml:space="preserve">Коммунаров 82 Лит.В </v>
          </cell>
          <cell r="C8525" t="str">
            <v xml:space="preserve">Прочие </v>
          </cell>
          <cell r="D8525">
            <v>67.5</v>
          </cell>
          <cell r="E8525">
            <v>258</v>
          </cell>
          <cell r="F8525">
            <v>258</v>
          </cell>
          <cell r="G8525">
            <v>0.43</v>
          </cell>
          <cell r="H8525">
            <v>1.19</v>
          </cell>
          <cell r="I8525">
            <v>4.5999999999999996</v>
          </cell>
          <cell r="J8525" t="str">
            <v xml:space="preserve"> </v>
          </cell>
          <cell r="K8525">
            <v>167</v>
          </cell>
          <cell r="L8525">
            <v>5.1149999999999998E-3</v>
          </cell>
          <cell r="M8525">
            <v>-19</v>
          </cell>
          <cell r="N8525">
            <v>18</v>
          </cell>
          <cell r="O8525">
            <v>1</v>
          </cell>
          <cell r="P8525">
            <v>7.468</v>
          </cell>
          <cell r="Q8525">
            <v>0</v>
          </cell>
          <cell r="R8525">
            <v>7.468</v>
          </cell>
        </row>
        <row r="8526">
          <cell r="A8526" t="str">
            <v xml:space="preserve">ТЭЦ-КРЭС-Ц.Г </v>
          </cell>
          <cell r="B8526" t="str">
            <v xml:space="preserve">Коммунаров 82 Лит.В1 </v>
          </cell>
          <cell r="C8526" t="str">
            <v xml:space="preserve">Прочие </v>
          </cell>
          <cell r="D8526">
            <v>34.9</v>
          </cell>
          <cell r="E8526">
            <v>121</v>
          </cell>
          <cell r="F8526">
            <v>121</v>
          </cell>
          <cell r="G8526">
            <v>0.42</v>
          </cell>
          <cell r="H8526">
            <v>1.19</v>
          </cell>
          <cell r="I8526">
            <v>4.5999999999999996</v>
          </cell>
          <cell r="J8526" t="str">
            <v xml:space="preserve"> </v>
          </cell>
          <cell r="K8526">
            <v>167</v>
          </cell>
          <cell r="L8526">
            <v>2.3739999999999998E-3</v>
          </cell>
          <cell r="M8526">
            <v>-19</v>
          </cell>
          <cell r="N8526">
            <v>18</v>
          </cell>
          <cell r="O8526">
            <v>1</v>
          </cell>
          <cell r="P8526">
            <v>3.4660000000000002</v>
          </cell>
          <cell r="Q8526">
            <v>0</v>
          </cell>
          <cell r="R8526">
            <v>3.4660000000000002</v>
          </cell>
        </row>
        <row r="8527">
          <cell r="A8527" t="str">
            <v xml:space="preserve">ТЭЦ-КРЭС-Ц.Г </v>
          </cell>
          <cell r="B8527" t="str">
            <v xml:space="preserve">Коммунаров 82 Лит.Г </v>
          </cell>
          <cell r="C8527" t="str">
            <v xml:space="preserve">Прочие </v>
          </cell>
          <cell r="D8527">
            <v>269</v>
          </cell>
          <cell r="E8527">
            <v>1005</v>
          </cell>
          <cell r="F8527">
            <v>1005</v>
          </cell>
          <cell r="G8527">
            <v>0.43</v>
          </cell>
          <cell r="H8527">
            <v>1.19</v>
          </cell>
          <cell r="I8527">
            <v>4.5999999999999996</v>
          </cell>
          <cell r="J8527" t="str">
            <v xml:space="preserve"> </v>
          </cell>
          <cell r="K8527">
            <v>167</v>
          </cell>
          <cell r="L8527">
            <v>1.9911999999999999E-2</v>
          </cell>
          <cell r="M8527">
            <v>-19</v>
          </cell>
          <cell r="N8527">
            <v>18</v>
          </cell>
          <cell r="O8527">
            <v>1</v>
          </cell>
          <cell r="P8527">
            <v>29.07</v>
          </cell>
          <cell r="Q8527">
            <v>0</v>
          </cell>
          <cell r="R8527">
            <v>29.07</v>
          </cell>
        </row>
        <row r="8528">
          <cell r="A8528" t="str">
            <v xml:space="preserve">ТЭЦ-КРЭС-Ц.Г </v>
          </cell>
          <cell r="B8528" t="str">
            <v xml:space="preserve">Фрунзе 22 Адм.зд. </v>
          </cell>
          <cell r="C8528" t="str">
            <v xml:space="preserve">Прочие </v>
          </cell>
          <cell r="D8528">
            <v>300</v>
          </cell>
          <cell r="E8528">
            <v>0</v>
          </cell>
          <cell r="F8528">
            <v>878.48</v>
          </cell>
          <cell r="G8528">
            <v>0.4</v>
          </cell>
          <cell r="H8528">
            <v>1.194</v>
          </cell>
          <cell r="I8528">
            <v>4.5999999999999996</v>
          </cell>
          <cell r="J8528" t="str">
            <v xml:space="preserve"> </v>
          </cell>
          <cell r="K8528">
            <v>167</v>
          </cell>
          <cell r="L8528">
            <v>2.3640000000000001E-2</v>
          </cell>
          <cell r="M8528">
            <v>-19</v>
          </cell>
          <cell r="N8528">
            <v>18</v>
          </cell>
          <cell r="O8528">
            <v>1</v>
          </cell>
          <cell r="P8528">
            <v>34.512999999999998</v>
          </cell>
          <cell r="Q8528">
            <v>0</v>
          </cell>
          <cell r="R8528">
            <v>34.512999999999998</v>
          </cell>
        </row>
        <row r="8529">
          <cell r="A8529" t="str">
            <v xml:space="preserve">ТЭЦ-КРЭС-Ц.Г </v>
          </cell>
          <cell r="B8529" t="str">
            <v xml:space="preserve">Седина 46 лит Д нежил.помещение </v>
          </cell>
          <cell r="C8529" t="str">
            <v xml:space="preserve">Прочие </v>
          </cell>
          <cell r="D8529">
            <v>121.21</v>
          </cell>
          <cell r="E8529">
            <v>0</v>
          </cell>
          <cell r="F8529">
            <v>545.46</v>
          </cell>
          <cell r="G8529">
            <v>0.43</v>
          </cell>
          <cell r="H8529">
            <v>1.19</v>
          </cell>
          <cell r="I8529">
            <v>4.5999999999999996</v>
          </cell>
          <cell r="J8529" t="str">
            <v xml:space="preserve"> </v>
          </cell>
          <cell r="K8529">
            <v>167</v>
          </cell>
          <cell r="L8529">
            <v>1.0880000000000001E-2</v>
          </cell>
          <cell r="M8529">
            <v>-19</v>
          </cell>
          <cell r="N8529">
            <v>18</v>
          </cell>
          <cell r="O8529">
            <v>1</v>
          </cell>
          <cell r="P8529">
            <v>15.884</v>
          </cell>
          <cell r="Q8529">
            <v>0</v>
          </cell>
          <cell r="R8529">
            <v>15.884</v>
          </cell>
        </row>
        <row r="8530">
          <cell r="A8530" t="str">
            <v xml:space="preserve">ТЭЦ-КРЭС-Ц.Г </v>
          </cell>
          <cell r="B8530" t="str">
            <v xml:space="preserve">Мира 34 пристройка </v>
          </cell>
          <cell r="C8530" t="str">
            <v xml:space="preserve">ИТП Прочие </v>
          </cell>
          <cell r="D8530">
            <v>1928.86</v>
          </cell>
          <cell r="E8530">
            <v>0</v>
          </cell>
          <cell r="F8530">
            <v>8679.86</v>
          </cell>
          <cell r="G8530">
            <v>0.38</v>
          </cell>
          <cell r="H8530">
            <v>1.19</v>
          </cell>
          <cell r="I8530">
            <v>4.5999999999999996</v>
          </cell>
          <cell r="J8530" t="str">
            <v xml:space="preserve"> </v>
          </cell>
          <cell r="K8530">
            <v>167</v>
          </cell>
          <cell r="L8530">
            <v>0.153</v>
          </cell>
          <cell r="M8530">
            <v>-19</v>
          </cell>
          <cell r="N8530">
            <v>18</v>
          </cell>
          <cell r="O8530">
            <v>1</v>
          </cell>
          <cell r="P8530">
            <v>223.376</v>
          </cell>
          <cell r="Q8530">
            <v>0</v>
          </cell>
          <cell r="R8530">
            <v>223.376</v>
          </cell>
        </row>
        <row r="8531">
          <cell r="A8531" t="str">
            <v xml:space="preserve">ТЭЦ-КРЭС-Ц.Г </v>
          </cell>
          <cell r="B8531" t="str">
            <v xml:space="preserve">Комсомольская 57 адм.зд. </v>
          </cell>
          <cell r="C8531" t="str">
            <v xml:space="preserve">Прочие </v>
          </cell>
          <cell r="D8531">
            <v>558.61</v>
          </cell>
          <cell r="E8531">
            <v>0</v>
          </cell>
          <cell r="F8531">
            <v>2513.7399999999998</v>
          </cell>
          <cell r="G8531">
            <v>0.43</v>
          </cell>
          <cell r="H8531">
            <v>1.19</v>
          </cell>
          <cell r="I8531">
            <v>4.5999999999999996</v>
          </cell>
          <cell r="J8531" t="str">
            <v xml:space="preserve"> </v>
          </cell>
          <cell r="K8531">
            <v>167</v>
          </cell>
          <cell r="L8531">
            <v>5.0140000000000004E-2</v>
          </cell>
          <cell r="M8531">
            <v>-19</v>
          </cell>
          <cell r="N8531">
            <v>18</v>
          </cell>
          <cell r="O8531">
            <v>1</v>
          </cell>
          <cell r="P8531">
            <v>73.203000000000003</v>
          </cell>
          <cell r="Q8531">
            <v>0</v>
          </cell>
          <cell r="R8531">
            <v>73.203000000000003</v>
          </cell>
        </row>
        <row r="8532">
          <cell r="A8532" t="str">
            <v xml:space="preserve">ТЭЦ-КРЭС-Ц.Г </v>
          </cell>
          <cell r="B8532" t="str">
            <v xml:space="preserve">Мира 34 </v>
          </cell>
          <cell r="C8532" t="str">
            <v xml:space="preserve">Прочие </v>
          </cell>
          <cell r="D8532">
            <v>335</v>
          </cell>
          <cell r="E8532">
            <v>0</v>
          </cell>
          <cell r="F8532">
            <v>1028.81</v>
          </cell>
          <cell r="G8532">
            <v>0.43</v>
          </cell>
          <cell r="H8532">
            <v>1.19</v>
          </cell>
          <cell r="I8532">
            <v>4.5999999999999996</v>
          </cell>
          <cell r="J8532" t="str">
            <v xml:space="preserve"> </v>
          </cell>
          <cell r="K8532">
            <v>167</v>
          </cell>
          <cell r="L8532">
            <v>2.0520999999999998E-2</v>
          </cell>
          <cell r="M8532">
            <v>-19</v>
          </cell>
          <cell r="N8532">
            <v>18</v>
          </cell>
          <cell r="O8532">
            <v>1</v>
          </cell>
          <cell r="P8532">
            <v>29.959</v>
          </cell>
          <cell r="Q8532">
            <v>0</v>
          </cell>
          <cell r="R8532">
            <v>29.959</v>
          </cell>
        </row>
        <row r="8533">
          <cell r="A8533" t="str">
            <v xml:space="preserve">ТЭЦ-КРЭС-Ц.Г </v>
          </cell>
          <cell r="B8533" t="str">
            <v xml:space="preserve">Мира 34 админ.строение </v>
          </cell>
          <cell r="C8533" t="str">
            <v xml:space="preserve">Прочие </v>
          </cell>
          <cell r="D8533">
            <v>4244.3</v>
          </cell>
          <cell r="E8533">
            <v>0</v>
          </cell>
          <cell r="F8533">
            <v>20036.23</v>
          </cell>
          <cell r="G8533">
            <v>0.32</v>
          </cell>
          <cell r="H8533">
            <v>1.19</v>
          </cell>
          <cell r="I8533">
            <v>4.5999999999999996</v>
          </cell>
          <cell r="J8533" t="str">
            <v xml:space="preserve"> </v>
          </cell>
          <cell r="K8533">
            <v>167</v>
          </cell>
          <cell r="L8533">
            <v>0.29741400000000001</v>
          </cell>
          <cell r="M8533">
            <v>-19</v>
          </cell>
          <cell r="N8533">
            <v>18</v>
          </cell>
          <cell r="O8533">
            <v>1</v>
          </cell>
          <cell r="P8533">
            <v>434.21800000000002</v>
          </cell>
          <cell r="Q8533">
            <v>0</v>
          </cell>
          <cell r="R8533">
            <v>434.21800000000002</v>
          </cell>
        </row>
        <row r="8534">
          <cell r="A8534" t="str">
            <v xml:space="preserve">ТЭЦ-КРЭС-Ц.Г </v>
          </cell>
          <cell r="B8534" t="str">
            <v xml:space="preserve">Рашпилевская 49 адм.зд. </v>
          </cell>
          <cell r="C8534" t="str">
            <v xml:space="preserve">Прочие </v>
          </cell>
          <cell r="D8534">
            <v>247.78</v>
          </cell>
          <cell r="E8534">
            <v>648</v>
          </cell>
          <cell r="F8534">
            <v>1114.99</v>
          </cell>
          <cell r="G8534">
            <v>0.43</v>
          </cell>
          <cell r="H8534">
            <v>1.19</v>
          </cell>
          <cell r="I8534">
            <v>4.5999999999999996</v>
          </cell>
          <cell r="J8534" t="str">
            <v xml:space="preserve"> </v>
          </cell>
          <cell r="K8534">
            <v>167</v>
          </cell>
          <cell r="L8534">
            <v>2.2240000000000003E-2</v>
          </cell>
          <cell r="M8534">
            <v>-19</v>
          </cell>
          <cell r="N8534">
            <v>18</v>
          </cell>
          <cell r="O8534">
            <v>1</v>
          </cell>
          <cell r="P8534">
            <v>32.469000000000001</v>
          </cell>
          <cell r="Q8534">
            <v>0</v>
          </cell>
          <cell r="R8534">
            <v>32.469000000000001</v>
          </cell>
        </row>
        <row r="8535">
          <cell r="A8535" t="str">
            <v xml:space="preserve">ТЭЦ-КРЭС-Ц.Г </v>
          </cell>
          <cell r="B8535" t="str">
            <v xml:space="preserve">Мира 49 Кафе </v>
          </cell>
          <cell r="C8535" t="str">
            <v xml:space="preserve">Прочие </v>
          </cell>
          <cell r="D8535">
            <v>293.91000000000003</v>
          </cell>
          <cell r="E8535">
            <v>0</v>
          </cell>
          <cell r="F8535">
            <v>1322.62</v>
          </cell>
          <cell r="G8535">
            <v>0.28000000000000003</v>
          </cell>
          <cell r="H8535">
            <v>1.19</v>
          </cell>
          <cell r="I8535">
            <v>4.5999999999999996</v>
          </cell>
          <cell r="J8535" t="str">
            <v xml:space="preserve"> </v>
          </cell>
          <cell r="K8535">
            <v>167</v>
          </cell>
          <cell r="L8535">
            <v>1.6250000000000001E-2</v>
          </cell>
          <cell r="M8535">
            <v>-19</v>
          </cell>
          <cell r="N8535">
            <v>16</v>
          </cell>
          <cell r="O8535">
            <v>1</v>
          </cell>
          <cell r="P8535">
            <v>21.359000000000002</v>
          </cell>
          <cell r="Q8535">
            <v>0</v>
          </cell>
          <cell r="R8535">
            <v>21.359000000000002</v>
          </cell>
        </row>
        <row r="8536">
          <cell r="A8536" t="str">
            <v xml:space="preserve">ТЭЦ-КРЭС-Ц.Г </v>
          </cell>
          <cell r="B8536" t="str">
            <v xml:space="preserve">Октябрьская 44 ж/д </v>
          </cell>
          <cell r="C8536" t="str">
            <v xml:space="preserve">Население </v>
          </cell>
          <cell r="D8536">
            <v>8683.2000000000007</v>
          </cell>
          <cell r="E8536">
            <v>26213</v>
          </cell>
          <cell r="F8536">
            <v>26213.13</v>
          </cell>
          <cell r="G8536">
            <v>0.37</v>
          </cell>
          <cell r="H8536">
            <v>1.19</v>
          </cell>
          <cell r="I8536">
            <v>4.5999999999999996</v>
          </cell>
          <cell r="J8536" t="str">
            <v xml:space="preserve">10 </v>
          </cell>
          <cell r="K8536">
            <v>167</v>
          </cell>
          <cell r="L8536">
            <v>0.44990000000000002</v>
          </cell>
          <cell r="M8536">
            <v>-19</v>
          </cell>
          <cell r="N8536">
            <v>18</v>
          </cell>
          <cell r="O8536">
            <v>1</v>
          </cell>
          <cell r="P8536">
            <v>656.84500000000003</v>
          </cell>
          <cell r="Q8536">
            <v>864.00800000000004</v>
          </cell>
          <cell r="R8536">
            <v>864.00800000000004</v>
          </cell>
        </row>
        <row r="8537">
          <cell r="A8537" t="str">
            <v xml:space="preserve">ТЭЦ-КРЭС-Ц.Г </v>
          </cell>
          <cell r="B8537" t="str">
            <v xml:space="preserve">Ленина 76 кв 2 ж/д Мамин В.Н. </v>
          </cell>
          <cell r="C8537" t="str">
            <v xml:space="preserve">Население </v>
          </cell>
          <cell r="D8537">
            <v>62.3</v>
          </cell>
          <cell r="E8537">
            <v>242</v>
          </cell>
          <cell r="F8537">
            <v>242</v>
          </cell>
          <cell r="G8537">
            <v>0.80320000000000003</v>
          </cell>
          <cell r="H8537">
            <v>1.194</v>
          </cell>
          <cell r="I8537">
            <v>4.5999999999999996</v>
          </cell>
          <cell r="J8537" t="str">
            <v xml:space="preserve">1 </v>
          </cell>
          <cell r="K8537">
            <v>167</v>
          </cell>
          <cell r="L8537">
            <v>8.9459999999999991E-3</v>
          </cell>
          <cell r="M8537">
            <v>-19</v>
          </cell>
          <cell r="N8537">
            <v>18</v>
          </cell>
          <cell r="O8537">
            <v>1</v>
          </cell>
          <cell r="P8537">
            <v>13.061999999999999</v>
          </cell>
          <cell r="Q8537">
            <v>8.2639999999999993</v>
          </cell>
          <cell r="R8537">
            <v>8.2639999999999993</v>
          </cell>
        </row>
        <row r="8538">
          <cell r="A8538" t="str">
            <v xml:space="preserve">ТЭЦ-КРЭС-Ц.Г </v>
          </cell>
          <cell r="B8538" t="str">
            <v xml:space="preserve">Ленина 76 кв 2 пристройка </v>
          </cell>
          <cell r="C8538" t="str">
            <v xml:space="preserve">Население </v>
          </cell>
          <cell r="D8538">
            <v>19.600000000000001</v>
          </cell>
          <cell r="E8538">
            <v>54</v>
          </cell>
          <cell r="F8538">
            <v>53.9</v>
          </cell>
          <cell r="G8538">
            <v>0.751</v>
          </cell>
          <cell r="H8538">
            <v>1.194</v>
          </cell>
          <cell r="I8538">
            <v>4.5999999999999996</v>
          </cell>
          <cell r="J8538" t="str">
            <v xml:space="preserve">1 </v>
          </cell>
          <cell r="K8538">
            <v>167</v>
          </cell>
          <cell r="L8538">
            <v>1.8619999999999999E-3</v>
          </cell>
          <cell r="M8538">
            <v>-19</v>
          </cell>
          <cell r="N8538">
            <v>18</v>
          </cell>
          <cell r="O8538">
            <v>1</v>
          </cell>
          <cell r="P8538">
            <v>2.718</v>
          </cell>
          <cell r="Q8538">
            <v>2.5979999999999999</v>
          </cell>
          <cell r="R8538">
            <v>2.5979999999999999</v>
          </cell>
        </row>
        <row r="8539">
          <cell r="A8539" t="str">
            <v xml:space="preserve">ТЭЦ-КРЭС-Ц.Г </v>
          </cell>
          <cell r="B8539" t="str">
            <v xml:space="preserve">Ленина 76 кв 3 Ж/Д </v>
          </cell>
          <cell r="C8539" t="str">
            <v xml:space="preserve">Население </v>
          </cell>
          <cell r="D8539">
            <v>19.600000000000001</v>
          </cell>
          <cell r="E8539">
            <v>47</v>
          </cell>
          <cell r="F8539">
            <v>46.86</v>
          </cell>
          <cell r="G8539">
            <v>0.92</v>
          </cell>
          <cell r="H8539">
            <v>1.19</v>
          </cell>
          <cell r="I8539">
            <v>4.5999999999999996</v>
          </cell>
          <cell r="J8539" t="str">
            <v xml:space="preserve">1 </v>
          </cell>
          <cell r="K8539">
            <v>167</v>
          </cell>
          <cell r="L8539">
            <v>2E-3</v>
          </cell>
          <cell r="M8539">
            <v>-19</v>
          </cell>
          <cell r="N8539">
            <v>18</v>
          </cell>
          <cell r="O8539">
            <v>1</v>
          </cell>
          <cell r="P8539">
            <v>2.92</v>
          </cell>
          <cell r="Q8539">
            <v>2.5979999999999999</v>
          </cell>
          <cell r="R8539">
            <v>2.5979999999999999</v>
          </cell>
        </row>
        <row r="8540">
          <cell r="A8540" t="str">
            <v xml:space="preserve">ТЭЦ-КРЭС-Ц.Г </v>
          </cell>
          <cell r="B8540" t="str">
            <v xml:space="preserve">Короткая 15 адм.здание лит.А </v>
          </cell>
          <cell r="C8540" t="str">
            <v xml:space="preserve">ИТП Прочие </v>
          </cell>
          <cell r="D8540">
            <v>445.64</v>
          </cell>
          <cell r="E8540">
            <v>0</v>
          </cell>
          <cell r="F8540">
            <v>1902.54</v>
          </cell>
          <cell r="G8540">
            <v>0.43</v>
          </cell>
          <cell r="H8540">
            <v>1.194</v>
          </cell>
          <cell r="I8540">
            <v>4.5999999999999996</v>
          </cell>
          <cell r="J8540" t="str">
            <v xml:space="preserve"> </v>
          </cell>
          <cell r="K8540">
            <v>167</v>
          </cell>
          <cell r="L8540">
            <v>0.04</v>
          </cell>
          <cell r="M8540">
            <v>-19</v>
          </cell>
          <cell r="N8540">
            <v>20</v>
          </cell>
          <cell r="O8540">
            <v>1</v>
          </cell>
          <cell r="P8540">
            <v>63.625999999999998</v>
          </cell>
          <cell r="Q8540">
            <v>0</v>
          </cell>
          <cell r="R8540">
            <v>63.625999999999998</v>
          </cell>
        </row>
        <row r="8541">
          <cell r="A8541" t="str">
            <v xml:space="preserve">ТЭЦ-КРЭС-Ц.Г </v>
          </cell>
          <cell r="B8541" t="str">
            <v xml:space="preserve">Короткая 15 лечебно восстанов.корп.лит.Д </v>
          </cell>
          <cell r="C8541" t="str">
            <v xml:space="preserve">ИТП Прочие </v>
          </cell>
          <cell r="D8541">
            <v>1033.98</v>
          </cell>
          <cell r="E8541">
            <v>0</v>
          </cell>
          <cell r="F8541">
            <v>4904.3999999999996</v>
          </cell>
          <cell r="G8541">
            <v>0.4</v>
          </cell>
          <cell r="H8541">
            <v>1.194</v>
          </cell>
          <cell r="I8541">
            <v>4.5999999999999996</v>
          </cell>
          <cell r="J8541" t="str">
            <v xml:space="preserve"> </v>
          </cell>
          <cell r="K8541">
            <v>167</v>
          </cell>
          <cell r="L8541">
            <v>9.0999999999999998E-2</v>
          </cell>
          <cell r="M8541">
            <v>-19</v>
          </cell>
          <cell r="N8541">
            <v>18</v>
          </cell>
          <cell r="O8541">
            <v>1</v>
          </cell>
          <cell r="P8541">
            <v>132.857</v>
          </cell>
          <cell r="Q8541">
            <v>0</v>
          </cell>
          <cell r="R8541">
            <v>132.857</v>
          </cell>
        </row>
        <row r="8542">
          <cell r="A8542" t="str">
            <v xml:space="preserve">ТЭЦ-КРЭС-Ц.Г </v>
          </cell>
          <cell r="B8542" t="str">
            <v xml:space="preserve">Карасунская 74 админ.здание </v>
          </cell>
          <cell r="C8542" t="str">
            <v xml:space="preserve">Прочие </v>
          </cell>
          <cell r="D8542">
            <v>394.39</v>
          </cell>
          <cell r="E8542">
            <v>0</v>
          </cell>
          <cell r="F8542">
            <v>1774.76</v>
          </cell>
          <cell r="G8542">
            <v>0.43</v>
          </cell>
          <cell r="H8542">
            <v>1.19</v>
          </cell>
          <cell r="I8542">
            <v>4.5999999999999996</v>
          </cell>
          <cell r="J8542" t="str">
            <v xml:space="preserve"> </v>
          </cell>
          <cell r="K8542">
            <v>167</v>
          </cell>
          <cell r="L8542">
            <v>3.5400000000000001E-2</v>
          </cell>
          <cell r="M8542">
            <v>-19</v>
          </cell>
          <cell r="N8542">
            <v>18</v>
          </cell>
          <cell r="O8542">
            <v>1</v>
          </cell>
          <cell r="P8542">
            <v>51.683</v>
          </cell>
          <cell r="Q8542">
            <v>0</v>
          </cell>
          <cell r="R8542">
            <v>51.683</v>
          </cell>
        </row>
        <row r="8543">
          <cell r="A8543" t="str">
            <v xml:space="preserve">ТЭЦ-КРЭС-Ц.Г </v>
          </cell>
          <cell r="B8543" t="str">
            <v xml:space="preserve">Орджоникидзе 29/1 СПОРТИВНАЯ ШКОЛА </v>
          </cell>
          <cell r="C8543" t="str">
            <v xml:space="preserve">Бюджет </v>
          </cell>
          <cell r="D8543">
            <v>2044.02</v>
          </cell>
          <cell r="E8543">
            <v>0</v>
          </cell>
          <cell r="F8543">
            <v>9198.1</v>
          </cell>
          <cell r="G8543">
            <v>0.35</v>
          </cell>
          <cell r="H8543">
            <v>1.19</v>
          </cell>
          <cell r="I8543">
            <v>4.5999999999999996</v>
          </cell>
          <cell r="J8543" t="str">
            <v xml:space="preserve"> </v>
          </cell>
          <cell r="K8543">
            <v>167</v>
          </cell>
          <cell r="L8543">
            <v>0.149335</v>
          </cell>
          <cell r="M8543">
            <v>-19</v>
          </cell>
          <cell r="N8543">
            <v>18</v>
          </cell>
          <cell r="O8543">
            <v>1</v>
          </cell>
          <cell r="P8543">
            <v>218.02600000000001</v>
          </cell>
          <cell r="Q8543">
            <v>0</v>
          </cell>
          <cell r="R8543">
            <v>218.02600000000001</v>
          </cell>
        </row>
        <row r="8544">
          <cell r="A8544" t="str">
            <v xml:space="preserve">ТЭЦ-КРЭС-Ц.Г </v>
          </cell>
          <cell r="B8544" t="str">
            <v xml:space="preserve">Гимназическая 55 Адм.зд. </v>
          </cell>
          <cell r="C8544" t="str">
            <v xml:space="preserve">Прочие </v>
          </cell>
          <cell r="D8544">
            <v>1337.5</v>
          </cell>
          <cell r="E8544">
            <v>8061</v>
          </cell>
          <cell r="F8544">
            <v>8035.73</v>
          </cell>
          <cell r="G8544">
            <v>0.38</v>
          </cell>
          <cell r="H8544">
            <v>1.19</v>
          </cell>
          <cell r="I8544">
            <v>4.5999999999999996</v>
          </cell>
          <cell r="J8544" t="str">
            <v xml:space="preserve"> </v>
          </cell>
          <cell r="K8544">
            <v>167</v>
          </cell>
          <cell r="L8544">
            <v>0.14164599999999999</v>
          </cell>
          <cell r="M8544">
            <v>-19</v>
          </cell>
          <cell r="N8544">
            <v>18</v>
          </cell>
          <cell r="O8544">
            <v>1</v>
          </cell>
          <cell r="P8544">
            <v>206.8</v>
          </cell>
          <cell r="Q8544">
            <v>0</v>
          </cell>
          <cell r="R8544">
            <v>206.8</v>
          </cell>
        </row>
        <row r="8545">
          <cell r="A8545" t="str">
            <v xml:space="preserve">ТЭЦ-КРЭС-Ц.Г </v>
          </cell>
          <cell r="B8545" t="str">
            <v xml:space="preserve">Гимназическая 14 ЗД. </v>
          </cell>
          <cell r="C8545" t="str">
            <v xml:space="preserve">Прочие </v>
          </cell>
          <cell r="D8545">
            <v>405.53</v>
          </cell>
          <cell r="E8545">
            <v>0</v>
          </cell>
          <cell r="F8545">
            <v>1824.89</v>
          </cell>
          <cell r="G8545">
            <v>0.43</v>
          </cell>
          <cell r="H8545">
            <v>1.19</v>
          </cell>
          <cell r="I8545">
            <v>4.5999999999999996</v>
          </cell>
          <cell r="J8545" t="str">
            <v xml:space="preserve"> </v>
          </cell>
          <cell r="K8545">
            <v>167</v>
          </cell>
          <cell r="L8545">
            <v>3.6400000000000002E-2</v>
          </cell>
          <cell r="M8545">
            <v>-19</v>
          </cell>
          <cell r="N8545">
            <v>18</v>
          </cell>
          <cell r="O8545">
            <v>1</v>
          </cell>
          <cell r="P8545">
            <v>53.143999999999998</v>
          </cell>
          <cell r="Q8545">
            <v>0</v>
          </cell>
          <cell r="R8545">
            <v>53.143999999999998</v>
          </cell>
        </row>
        <row r="8546">
          <cell r="A8546" t="str">
            <v xml:space="preserve">ТЭЦ-КРЭС-Ц.Г </v>
          </cell>
          <cell r="B8546" t="str">
            <v xml:space="preserve">Мира 54 нежил.помещение </v>
          </cell>
          <cell r="C8546" t="str">
            <v xml:space="preserve">Прочие </v>
          </cell>
          <cell r="D8546">
            <v>447</v>
          </cell>
          <cell r="E8546">
            <v>0</v>
          </cell>
          <cell r="F8546">
            <v>2014</v>
          </cell>
          <cell r="G8546">
            <v>0.43</v>
          </cell>
          <cell r="H8546">
            <v>1.19</v>
          </cell>
          <cell r="I8546">
            <v>4.5999999999999996</v>
          </cell>
          <cell r="J8546" t="str">
            <v xml:space="preserve"> </v>
          </cell>
          <cell r="K8546">
            <v>167</v>
          </cell>
          <cell r="L8546">
            <v>4.0190000000000003E-2</v>
          </cell>
          <cell r="M8546">
            <v>-19</v>
          </cell>
          <cell r="N8546">
            <v>18</v>
          </cell>
          <cell r="O8546">
            <v>1</v>
          </cell>
          <cell r="P8546">
            <v>58.676000000000002</v>
          </cell>
          <cell r="Q8546">
            <v>0</v>
          </cell>
          <cell r="R8546">
            <v>58.676000000000002</v>
          </cell>
        </row>
        <row r="8547">
          <cell r="A8547" t="str">
            <v xml:space="preserve">ТЭЦ-КРЭС-Ц.Г </v>
          </cell>
          <cell r="B8547" t="str">
            <v xml:space="preserve">Коммунаров 56 здание </v>
          </cell>
          <cell r="C8547" t="str">
            <v xml:space="preserve">Прочие </v>
          </cell>
          <cell r="D8547">
            <v>38.31</v>
          </cell>
          <cell r="E8547">
            <v>0</v>
          </cell>
          <cell r="F8547">
            <v>172.4</v>
          </cell>
          <cell r="G8547">
            <v>0.43</v>
          </cell>
          <cell r="H8547">
            <v>1.19</v>
          </cell>
          <cell r="I8547">
            <v>4.5999999999999996</v>
          </cell>
          <cell r="J8547" t="str">
            <v xml:space="preserve"> </v>
          </cell>
          <cell r="K8547">
            <v>167</v>
          </cell>
          <cell r="L8547">
            <v>3.16E-3</v>
          </cell>
          <cell r="M8547">
            <v>-19</v>
          </cell>
          <cell r="N8547">
            <v>15</v>
          </cell>
          <cell r="O8547">
            <v>1</v>
          </cell>
          <cell r="P8547">
            <v>3.9039999999999999</v>
          </cell>
          <cell r="Q8547">
            <v>0</v>
          </cell>
          <cell r="R8547">
            <v>3.9039999999999999</v>
          </cell>
        </row>
        <row r="8548">
          <cell r="A8548" t="str">
            <v xml:space="preserve">ТЭЦ-КРЭС-Ц.Г </v>
          </cell>
          <cell r="B8548" t="str">
            <v xml:space="preserve">Постовая 18 Межвуз.пол-ка </v>
          </cell>
          <cell r="C8548" t="str">
            <v xml:space="preserve">ИТП Бюджет </v>
          </cell>
          <cell r="D8548">
            <v>1773.99</v>
          </cell>
          <cell r="E8548">
            <v>0</v>
          </cell>
          <cell r="F8548">
            <v>7573.59</v>
          </cell>
          <cell r="G8548">
            <v>0.36</v>
          </cell>
          <cell r="H8548">
            <v>1.19</v>
          </cell>
          <cell r="I8548">
            <v>4.5999999999999996</v>
          </cell>
          <cell r="J8548" t="str">
            <v xml:space="preserve"> </v>
          </cell>
          <cell r="K8548">
            <v>167</v>
          </cell>
          <cell r="L8548">
            <v>0.13331000000000001</v>
          </cell>
          <cell r="M8548">
            <v>-19</v>
          </cell>
          <cell r="N8548">
            <v>20</v>
          </cell>
          <cell r="O8548">
            <v>1</v>
          </cell>
          <cell r="P8548">
            <v>212.05</v>
          </cell>
          <cell r="Q8548">
            <v>0</v>
          </cell>
          <cell r="R8548">
            <v>212.05</v>
          </cell>
        </row>
        <row r="8549">
          <cell r="A8549" t="str">
            <v xml:space="preserve">ТЭЦ-КРЭС-Ц.Г </v>
          </cell>
          <cell r="B8549" t="str">
            <v xml:space="preserve">Красная 27 Глобал Риэлт </v>
          </cell>
          <cell r="C8549" t="str">
            <v xml:space="preserve">ИТП Прочие </v>
          </cell>
          <cell r="D8549">
            <v>2525.9699999999998</v>
          </cell>
          <cell r="E8549">
            <v>0</v>
          </cell>
          <cell r="F8549">
            <v>12369.8</v>
          </cell>
          <cell r="G8549">
            <v>0.33</v>
          </cell>
          <cell r="H8549">
            <v>1.19</v>
          </cell>
          <cell r="I8549">
            <v>4.5999999999999996</v>
          </cell>
          <cell r="J8549" t="str">
            <v xml:space="preserve"> </v>
          </cell>
          <cell r="K8549">
            <v>167</v>
          </cell>
          <cell r="L8549">
            <v>0.17400000000000002</v>
          </cell>
          <cell r="M8549">
            <v>-19</v>
          </cell>
          <cell r="N8549">
            <v>15</v>
          </cell>
          <cell r="O8549">
            <v>1</v>
          </cell>
          <cell r="P8549">
            <v>214.916</v>
          </cell>
          <cell r="Q8549">
            <v>0</v>
          </cell>
          <cell r="R8549">
            <v>214.916</v>
          </cell>
        </row>
        <row r="8550">
          <cell r="A8550" t="str">
            <v xml:space="preserve">ТЭЦ-КРЭС-Ц.Г </v>
          </cell>
          <cell r="B8550" t="str">
            <v xml:space="preserve">Красная/Карасунская 74/77кв16Тюрморезова </v>
          </cell>
          <cell r="C8550" t="str">
            <v xml:space="preserve">Население </v>
          </cell>
          <cell r="D8550">
            <v>24.2</v>
          </cell>
          <cell r="E8550">
            <v>109</v>
          </cell>
          <cell r="F8550">
            <v>108.94</v>
          </cell>
          <cell r="G8550">
            <v>0.92</v>
          </cell>
          <cell r="H8550">
            <v>1.19</v>
          </cell>
          <cell r="I8550">
            <v>4.5999999999999996</v>
          </cell>
          <cell r="J8550" t="str">
            <v xml:space="preserve">1 </v>
          </cell>
          <cell r="K8550">
            <v>167</v>
          </cell>
          <cell r="L8550">
            <v>4.6489999999999995E-3</v>
          </cell>
          <cell r="M8550">
            <v>-19</v>
          </cell>
          <cell r="N8550">
            <v>18</v>
          </cell>
          <cell r="O8550">
            <v>1</v>
          </cell>
          <cell r="P8550">
            <v>6.7859999999999996</v>
          </cell>
          <cell r="Q8550">
            <v>3.2120000000000002</v>
          </cell>
          <cell r="R8550">
            <v>3.2120000000000002</v>
          </cell>
        </row>
        <row r="8551">
          <cell r="A8551" t="str">
            <v xml:space="preserve">ТЭЦ-КРЭС-Ц.Г </v>
          </cell>
          <cell r="B8551" t="str">
            <v xml:space="preserve">Красная/Карасунская 74/77кв14Долженко </v>
          </cell>
          <cell r="C8551" t="str">
            <v xml:space="preserve">Население </v>
          </cell>
          <cell r="D8551">
            <v>25.8</v>
          </cell>
          <cell r="E8551">
            <v>116</v>
          </cell>
          <cell r="F8551">
            <v>115.97</v>
          </cell>
          <cell r="G8551">
            <v>0.92</v>
          </cell>
          <cell r="H8551">
            <v>1.19</v>
          </cell>
          <cell r="I8551">
            <v>4.5999999999999996</v>
          </cell>
          <cell r="J8551" t="str">
            <v xml:space="preserve">1 </v>
          </cell>
          <cell r="K8551">
            <v>167</v>
          </cell>
          <cell r="L8551">
            <v>4.9489999999999994E-3</v>
          </cell>
          <cell r="M8551">
            <v>-19</v>
          </cell>
          <cell r="N8551">
            <v>18</v>
          </cell>
          <cell r="O8551">
            <v>1</v>
          </cell>
          <cell r="P8551">
            <v>7.2249999999999996</v>
          </cell>
          <cell r="Q8551">
            <v>3.4220000000000002</v>
          </cell>
          <cell r="R8551">
            <v>3.4220000000000002</v>
          </cell>
        </row>
        <row r="8552">
          <cell r="A8552" t="str">
            <v xml:space="preserve">ТЭЦ-КРЭС-Ц.Г </v>
          </cell>
          <cell r="B8552" t="str">
            <v xml:space="preserve">Красная/Карасунская 74/77кв15Лапушинский </v>
          </cell>
          <cell r="C8552" t="str">
            <v xml:space="preserve">Население </v>
          </cell>
          <cell r="D8552">
            <v>36</v>
          </cell>
          <cell r="E8552">
            <v>163</v>
          </cell>
          <cell r="F8552">
            <v>162.16999999999999</v>
          </cell>
          <cell r="G8552">
            <v>0.8</v>
          </cell>
          <cell r="H8552">
            <v>1.19</v>
          </cell>
          <cell r="I8552">
            <v>4.5999999999999996</v>
          </cell>
          <cell r="J8552" t="str">
            <v xml:space="preserve">1 </v>
          </cell>
          <cell r="K8552">
            <v>167</v>
          </cell>
          <cell r="L8552">
            <v>6.0179999999999999E-3</v>
          </cell>
          <cell r="M8552">
            <v>-19</v>
          </cell>
          <cell r="N8552">
            <v>18</v>
          </cell>
          <cell r="O8552">
            <v>1</v>
          </cell>
          <cell r="P8552">
            <v>8.7870000000000008</v>
          </cell>
          <cell r="Q8552">
            <v>4.7759999999999998</v>
          </cell>
          <cell r="R8552">
            <v>4.7759999999999998</v>
          </cell>
        </row>
        <row r="8553">
          <cell r="A8553" t="str">
            <v xml:space="preserve">ТЭЦ-КРЭС-Ц.Г </v>
          </cell>
          <cell r="B8553" t="str">
            <v xml:space="preserve">Красная/Карасунская 74/77кв17Тарасова </v>
          </cell>
          <cell r="C8553" t="str">
            <v xml:space="preserve">Население </v>
          </cell>
          <cell r="D8553">
            <v>27.2</v>
          </cell>
          <cell r="E8553">
            <v>122</v>
          </cell>
          <cell r="F8553">
            <v>122.35</v>
          </cell>
          <cell r="G8553">
            <v>0.9</v>
          </cell>
          <cell r="H8553">
            <v>1.19</v>
          </cell>
          <cell r="I8553">
            <v>4.5999999999999996</v>
          </cell>
          <cell r="J8553" t="str">
            <v xml:space="preserve">2 </v>
          </cell>
          <cell r="K8553">
            <v>167</v>
          </cell>
          <cell r="L8553">
            <v>5.1079999999999997E-3</v>
          </cell>
          <cell r="M8553">
            <v>-19</v>
          </cell>
          <cell r="N8553">
            <v>18</v>
          </cell>
          <cell r="O8553">
            <v>1</v>
          </cell>
          <cell r="P8553">
            <v>7.4580000000000002</v>
          </cell>
          <cell r="Q8553">
            <v>3.609</v>
          </cell>
          <cell r="R8553">
            <v>3.609</v>
          </cell>
        </row>
        <row r="8554">
          <cell r="A8554" t="str">
            <v xml:space="preserve">ТЭЦ-КРЭС-Ц.Г </v>
          </cell>
          <cell r="B8554" t="str">
            <v xml:space="preserve">Красноармейская 20 адм.зд </v>
          </cell>
          <cell r="C8554" t="str">
            <v xml:space="preserve">Бюджет </v>
          </cell>
          <cell r="D8554">
            <v>2225.12</v>
          </cell>
          <cell r="E8554">
            <v>3260</v>
          </cell>
          <cell r="F8554">
            <v>10013.040000000001</v>
          </cell>
          <cell r="G8554">
            <v>0.38</v>
          </cell>
          <cell r="H8554">
            <v>1.19</v>
          </cell>
          <cell r="I8554">
            <v>4.5999999999999996</v>
          </cell>
          <cell r="J8554" t="str">
            <v xml:space="preserve"> </v>
          </cell>
          <cell r="K8554">
            <v>167</v>
          </cell>
          <cell r="L8554">
            <v>0.17650000000000002</v>
          </cell>
          <cell r="M8554">
            <v>-19</v>
          </cell>
          <cell r="N8554">
            <v>18</v>
          </cell>
          <cell r="O8554">
            <v>1</v>
          </cell>
          <cell r="P8554">
            <v>257.68700000000001</v>
          </cell>
          <cell r="Q8554">
            <v>0</v>
          </cell>
          <cell r="R8554">
            <v>257.68700000000001</v>
          </cell>
        </row>
        <row r="8555">
          <cell r="A8555" t="str">
            <v xml:space="preserve">ТЭЦ-КРЭС-Ц.Г </v>
          </cell>
          <cell r="B8555" t="str">
            <v xml:space="preserve">Кирова 2 ОФИС </v>
          </cell>
          <cell r="C8555" t="str">
            <v xml:space="preserve">Прочие </v>
          </cell>
          <cell r="D8555">
            <v>253.4</v>
          </cell>
          <cell r="E8555">
            <v>1134</v>
          </cell>
          <cell r="F8555">
            <v>812.21</v>
          </cell>
          <cell r="G8555">
            <v>0.37</v>
          </cell>
          <cell r="H8555">
            <v>1.19</v>
          </cell>
          <cell r="I8555">
            <v>4.5999999999999996</v>
          </cell>
          <cell r="J8555" t="str">
            <v xml:space="preserve"> </v>
          </cell>
          <cell r="K8555">
            <v>167</v>
          </cell>
          <cell r="L8555">
            <v>1.3940000000000001E-2</v>
          </cell>
          <cell r="M8555">
            <v>-19</v>
          </cell>
          <cell r="N8555">
            <v>18</v>
          </cell>
          <cell r="O8555">
            <v>1</v>
          </cell>
          <cell r="P8555">
            <v>20.352</v>
          </cell>
          <cell r="Q8555">
            <v>0</v>
          </cell>
          <cell r="R8555">
            <v>20.352</v>
          </cell>
        </row>
        <row r="8556">
          <cell r="A8556" t="str">
            <v xml:space="preserve">ТЭЦ-КРЭС-Ц.Г </v>
          </cell>
          <cell r="B8556" t="str">
            <v xml:space="preserve">Красная 55 Филармония </v>
          </cell>
          <cell r="C8556" t="str">
            <v xml:space="preserve">Бюджет </v>
          </cell>
          <cell r="D8556">
            <v>9410.42</v>
          </cell>
          <cell r="E8556">
            <v>38390</v>
          </cell>
          <cell r="F8556">
            <v>42346.89</v>
          </cell>
          <cell r="G8556">
            <v>0.2</v>
          </cell>
          <cell r="H8556">
            <v>1.19</v>
          </cell>
          <cell r="I8556">
            <v>4.5999999999999996</v>
          </cell>
          <cell r="J8556" t="str">
            <v xml:space="preserve"> </v>
          </cell>
          <cell r="K8556">
            <v>167</v>
          </cell>
          <cell r="L8556">
            <v>0.361014</v>
          </cell>
          <cell r="M8556">
            <v>-19</v>
          </cell>
          <cell r="N8556">
            <v>15</v>
          </cell>
          <cell r="O8556">
            <v>1</v>
          </cell>
          <cell r="P8556">
            <v>445.90800000000002</v>
          </cell>
          <cell r="Q8556">
            <v>0</v>
          </cell>
          <cell r="R8556">
            <v>445.90800000000002</v>
          </cell>
        </row>
        <row r="8557">
          <cell r="A8557" t="str">
            <v xml:space="preserve">ТЭЦ-КРЭС-Ц.Г </v>
          </cell>
          <cell r="B8557" t="str">
            <v xml:space="preserve">Красная/Карасунская 74/77 Адм.зд.лит.Б </v>
          </cell>
          <cell r="C8557" t="str">
            <v xml:space="preserve">Прочие </v>
          </cell>
          <cell r="D8557">
            <v>1327.5</v>
          </cell>
          <cell r="E8557">
            <v>6777</v>
          </cell>
          <cell r="F8557">
            <v>6777</v>
          </cell>
          <cell r="G8557">
            <v>0.38</v>
          </cell>
          <cell r="H8557">
            <v>1.194</v>
          </cell>
          <cell r="I8557">
            <v>4.5999999999999996</v>
          </cell>
          <cell r="J8557" t="str">
            <v xml:space="preserve"> </v>
          </cell>
          <cell r="K8557">
            <v>167</v>
          </cell>
          <cell r="L8557">
            <v>0.118576</v>
          </cell>
          <cell r="M8557">
            <v>-19</v>
          </cell>
          <cell r="N8557">
            <v>18</v>
          </cell>
          <cell r="O8557">
            <v>1</v>
          </cell>
          <cell r="P8557">
            <v>173.11699999999999</v>
          </cell>
          <cell r="Q8557">
            <v>0</v>
          </cell>
          <cell r="R8557">
            <v>173.11699999999999</v>
          </cell>
        </row>
        <row r="8558">
          <cell r="A8558" t="str">
            <v xml:space="preserve">ТЭЦ-КРЭС-Ц.Г </v>
          </cell>
          <cell r="B8558" t="str">
            <v xml:space="preserve">Красная/Карасунская 74/77 Адм.зд.лит.Д </v>
          </cell>
          <cell r="C8558" t="str">
            <v xml:space="preserve">Прочие </v>
          </cell>
          <cell r="D8558">
            <v>469.2</v>
          </cell>
          <cell r="E8558">
            <v>2576</v>
          </cell>
          <cell r="F8558">
            <v>2576</v>
          </cell>
          <cell r="G8558">
            <v>0.38</v>
          </cell>
          <cell r="H8558">
            <v>1.194</v>
          </cell>
          <cell r="I8558">
            <v>4.5999999999999996</v>
          </cell>
          <cell r="J8558" t="str">
            <v xml:space="preserve"> </v>
          </cell>
          <cell r="K8558">
            <v>167</v>
          </cell>
          <cell r="L8558">
            <v>5.1142E-2</v>
          </cell>
          <cell r="M8558">
            <v>-19</v>
          </cell>
          <cell r="N8558">
            <v>18</v>
          </cell>
          <cell r="O8558">
            <v>1</v>
          </cell>
          <cell r="P8558">
            <v>74.665999999999997</v>
          </cell>
          <cell r="Q8558">
            <v>0</v>
          </cell>
          <cell r="R8558">
            <v>74.665999999999997</v>
          </cell>
        </row>
        <row r="8559">
          <cell r="A8559" t="str">
            <v xml:space="preserve">ТЭЦ-КРЭС-Ц.Г </v>
          </cell>
          <cell r="B8559" t="str">
            <v xml:space="preserve">Коммунаров 52 КУХНЯ,САНУЗЛЫ. </v>
          </cell>
          <cell r="C8559" t="str">
            <v xml:space="preserve">Прочие </v>
          </cell>
          <cell r="D8559">
            <v>135.51</v>
          </cell>
          <cell r="E8559">
            <v>252</v>
          </cell>
          <cell r="F8559">
            <v>609.78</v>
          </cell>
          <cell r="G8559">
            <v>0.35</v>
          </cell>
          <cell r="H8559">
            <v>1.19</v>
          </cell>
          <cell r="I8559">
            <v>4.5999999999999996</v>
          </cell>
          <cell r="J8559" t="str">
            <v xml:space="preserve"> </v>
          </cell>
          <cell r="K8559">
            <v>167</v>
          </cell>
          <cell r="L8559">
            <v>9.9000000000000008E-3</v>
          </cell>
          <cell r="M8559">
            <v>-19</v>
          </cell>
          <cell r="N8559">
            <v>18</v>
          </cell>
          <cell r="O8559">
            <v>1</v>
          </cell>
          <cell r="P8559">
            <v>14.452999999999999</v>
          </cell>
          <cell r="Q8559">
            <v>0</v>
          </cell>
          <cell r="R8559">
            <v>14.452999999999999</v>
          </cell>
        </row>
        <row r="8560">
          <cell r="A8560" t="str">
            <v xml:space="preserve">ТЭЦ-КРЭС-Ц.Г </v>
          </cell>
          <cell r="B8560" t="str">
            <v xml:space="preserve">Коммунаров 52 собор </v>
          </cell>
          <cell r="C8560" t="str">
            <v xml:space="preserve">Прочие </v>
          </cell>
          <cell r="D8560">
            <v>6387.5</v>
          </cell>
          <cell r="E8560">
            <v>0</v>
          </cell>
          <cell r="F8560">
            <v>30386.25</v>
          </cell>
          <cell r="G8560">
            <v>0.30000000000000004</v>
          </cell>
          <cell r="H8560">
            <v>1.19</v>
          </cell>
          <cell r="I8560">
            <v>4.5999999999999996</v>
          </cell>
          <cell r="J8560" t="str">
            <v xml:space="preserve"> </v>
          </cell>
          <cell r="K8560">
            <v>167</v>
          </cell>
          <cell r="L8560">
            <v>0.4</v>
          </cell>
          <cell r="M8560">
            <v>-19</v>
          </cell>
          <cell r="N8560">
            <v>16</v>
          </cell>
          <cell r="O8560">
            <v>1</v>
          </cell>
          <cell r="P8560">
            <v>525.75099999999998</v>
          </cell>
          <cell r="Q8560">
            <v>0</v>
          </cell>
          <cell r="R8560">
            <v>525.75099999999998</v>
          </cell>
        </row>
        <row r="8561">
          <cell r="A8561" t="str">
            <v xml:space="preserve">ТЭЦ-КРЭС-Ц.Г </v>
          </cell>
          <cell r="B8561" t="str">
            <v xml:space="preserve">Рашпилевская 13 Адм. пом. </v>
          </cell>
          <cell r="C8561" t="str">
            <v xml:space="preserve">Бюджет </v>
          </cell>
          <cell r="D8561">
            <v>197.3</v>
          </cell>
          <cell r="E8561">
            <v>869</v>
          </cell>
          <cell r="F8561">
            <v>955.06</v>
          </cell>
          <cell r="G8561">
            <v>0.43</v>
          </cell>
          <cell r="H8561">
            <v>1.19</v>
          </cell>
          <cell r="I8561">
            <v>4.5999999999999996</v>
          </cell>
          <cell r="J8561" t="str">
            <v xml:space="preserve"> </v>
          </cell>
          <cell r="K8561">
            <v>167</v>
          </cell>
          <cell r="L8561">
            <v>1.9050000000000001E-2</v>
          </cell>
          <cell r="M8561">
            <v>-19</v>
          </cell>
          <cell r="N8561">
            <v>18</v>
          </cell>
          <cell r="O8561">
            <v>1</v>
          </cell>
          <cell r="P8561">
            <v>27.812999999999999</v>
          </cell>
          <cell r="Q8561">
            <v>0</v>
          </cell>
          <cell r="R8561">
            <v>27.812999999999999</v>
          </cell>
        </row>
        <row r="8562">
          <cell r="A8562" t="str">
            <v xml:space="preserve">ТЭЦ-КРЭС-Ц.Г </v>
          </cell>
          <cell r="B8562" t="str">
            <v xml:space="preserve">1й Тракторный Пер Адм.зд. </v>
          </cell>
          <cell r="C8562" t="str">
            <v xml:space="preserve">Бюджет </v>
          </cell>
          <cell r="D8562">
            <v>587.6</v>
          </cell>
          <cell r="E8562">
            <v>2464</v>
          </cell>
          <cell r="F8562">
            <v>2707.26</v>
          </cell>
          <cell r="G8562">
            <v>0.43</v>
          </cell>
          <cell r="H8562">
            <v>1.19</v>
          </cell>
          <cell r="I8562">
            <v>4.5999999999999996</v>
          </cell>
          <cell r="J8562" t="str">
            <v xml:space="preserve"> </v>
          </cell>
          <cell r="K8562">
            <v>167</v>
          </cell>
          <cell r="L8562">
            <v>5.3999999999999999E-2</v>
          </cell>
          <cell r="M8562">
            <v>-19</v>
          </cell>
          <cell r="N8562">
            <v>18</v>
          </cell>
          <cell r="O8562">
            <v>1</v>
          </cell>
          <cell r="P8562">
            <v>78.837999999999994</v>
          </cell>
          <cell r="Q8562">
            <v>0</v>
          </cell>
          <cell r="R8562">
            <v>78.837999999999994</v>
          </cell>
        </row>
        <row r="8563">
          <cell r="A8563" t="str">
            <v xml:space="preserve">ТЭЦ-КРЭС-Ц.Г </v>
          </cell>
          <cell r="B8563" t="str">
            <v xml:space="preserve">Карасунская 56 ООО Справочная 0-81 </v>
          </cell>
          <cell r="C8563" t="str">
            <v xml:space="preserve">Прочие </v>
          </cell>
          <cell r="D8563">
            <v>70.3</v>
          </cell>
          <cell r="E8563">
            <v>0</v>
          </cell>
          <cell r="F8563">
            <v>316.35000000000002</v>
          </cell>
          <cell r="G8563">
            <v>0.43</v>
          </cell>
          <cell r="H8563">
            <v>1.19</v>
          </cell>
          <cell r="I8563">
            <v>4.5999999999999996</v>
          </cell>
          <cell r="J8563" t="str">
            <v xml:space="preserve"> </v>
          </cell>
          <cell r="K8563">
            <v>167</v>
          </cell>
          <cell r="L8563">
            <v>6.3100000000000005E-3</v>
          </cell>
          <cell r="M8563">
            <v>-19</v>
          </cell>
          <cell r="N8563">
            <v>18</v>
          </cell>
          <cell r="O8563">
            <v>1</v>
          </cell>
          <cell r="P8563">
            <v>9.2129999999999992</v>
          </cell>
          <cell r="Q8563">
            <v>0</v>
          </cell>
          <cell r="R8563">
            <v>9.2129999999999992</v>
          </cell>
        </row>
        <row r="8564">
          <cell r="A8564" t="str">
            <v xml:space="preserve">ТЭЦ-КРЭС-Ц.Г </v>
          </cell>
          <cell r="B8564" t="str">
            <v xml:space="preserve">Рашпилевская 23 ГТС </v>
          </cell>
          <cell r="C8564" t="str">
            <v xml:space="preserve">ИТП Прочие </v>
          </cell>
          <cell r="D8564">
            <v>43</v>
          </cell>
          <cell r="E8564">
            <v>0</v>
          </cell>
          <cell r="F8564">
            <v>11957.81</v>
          </cell>
          <cell r="G8564">
            <v>0.35</v>
          </cell>
          <cell r="H8564">
            <v>1.19</v>
          </cell>
          <cell r="I8564">
            <v>4.5999999999999996</v>
          </cell>
          <cell r="J8564" t="str">
            <v xml:space="preserve"> </v>
          </cell>
          <cell r="K8564">
            <v>167</v>
          </cell>
          <cell r="L8564">
            <v>0.19414000000000001</v>
          </cell>
          <cell r="M8564">
            <v>-19</v>
          </cell>
          <cell r="N8564">
            <v>18</v>
          </cell>
          <cell r="O8564">
            <v>1</v>
          </cell>
          <cell r="P8564">
            <v>283.44099999999997</v>
          </cell>
          <cell r="Q8564">
            <v>0</v>
          </cell>
          <cell r="R8564">
            <v>283.44099999999997</v>
          </cell>
        </row>
        <row r="8565">
          <cell r="A8565" t="str">
            <v xml:space="preserve">ТЭЦ-КРЭС-Ц.Г </v>
          </cell>
          <cell r="B8565" t="str">
            <v xml:space="preserve">Рашпилевская 23 админ.здание </v>
          </cell>
          <cell r="C8565" t="str">
            <v xml:space="preserve">ИТП Прочие </v>
          </cell>
          <cell r="D8565">
            <v>1081.46</v>
          </cell>
          <cell r="E8565">
            <v>0</v>
          </cell>
          <cell r="F8565">
            <v>4866.55</v>
          </cell>
          <cell r="G8565">
            <v>0.43</v>
          </cell>
          <cell r="H8565">
            <v>1.19</v>
          </cell>
          <cell r="I8565">
            <v>4.5999999999999996</v>
          </cell>
          <cell r="J8565" t="str">
            <v xml:space="preserve"> </v>
          </cell>
          <cell r="K8565">
            <v>167</v>
          </cell>
          <cell r="L8565">
            <v>9.7070000000000004E-2</v>
          </cell>
          <cell r="M8565">
            <v>-19</v>
          </cell>
          <cell r="N8565">
            <v>18</v>
          </cell>
          <cell r="O8565">
            <v>1</v>
          </cell>
          <cell r="P8565">
            <v>141.71899999999999</v>
          </cell>
          <cell r="Q8565">
            <v>0</v>
          </cell>
          <cell r="R8565">
            <v>141.71899999999999</v>
          </cell>
        </row>
        <row r="8566">
          <cell r="A8566" t="str">
            <v xml:space="preserve">ТЭЦ-КРЭС-Ц.Г </v>
          </cell>
          <cell r="B8566" t="str">
            <v xml:space="preserve">Суворова 2/2 ПАВИЛЬОН </v>
          </cell>
          <cell r="C8566" t="str">
            <v xml:space="preserve">Прочие </v>
          </cell>
          <cell r="D8566">
            <v>410</v>
          </cell>
          <cell r="E8566">
            <v>2747</v>
          </cell>
          <cell r="F8566">
            <v>4093.76</v>
          </cell>
          <cell r="G8566">
            <v>0.4</v>
          </cell>
          <cell r="H8566">
            <v>1.19</v>
          </cell>
          <cell r="I8566">
            <v>4.5999999999999996</v>
          </cell>
          <cell r="J8566" t="str">
            <v xml:space="preserve"> </v>
          </cell>
          <cell r="K8566">
            <v>167</v>
          </cell>
          <cell r="L8566">
            <v>6.9800000000000001E-2</v>
          </cell>
          <cell r="M8566">
            <v>-19</v>
          </cell>
          <cell r="N8566">
            <v>15</v>
          </cell>
          <cell r="O8566">
            <v>1</v>
          </cell>
          <cell r="P8566">
            <v>86.213999999999999</v>
          </cell>
          <cell r="Q8566">
            <v>0</v>
          </cell>
          <cell r="R8566">
            <v>86.213999999999999</v>
          </cell>
        </row>
        <row r="8567">
          <cell r="A8567" t="str">
            <v xml:space="preserve">ТЭЦ-КРЭС-Ц.Г </v>
          </cell>
          <cell r="B8567" t="str">
            <v xml:space="preserve">Красноармейская 16 ДОМ-ПАМЯТНИК Ген.Вишн </v>
          </cell>
          <cell r="C8567" t="str">
            <v xml:space="preserve">Бюджет </v>
          </cell>
          <cell r="D8567">
            <v>312.95</v>
          </cell>
          <cell r="E8567">
            <v>0</v>
          </cell>
          <cell r="F8567">
            <v>1408.28</v>
          </cell>
          <cell r="G8567">
            <v>0.43</v>
          </cell>
          <cell r="H8567">
            <v>1.19</v>
          </cell>
          <cell r="I8567">
            <v>4.5999999999999996</v>
          </cell>
          <cell r="J8567" t="str">
            <v xml:space="preserve"> </v>
          </cell>
          <cell r="K8567">
            <v>167</v>
          </cell>
          <cell r="L8567">
            <v>2.8090000000000004E-2</v>
          </cell>
          <cell r="M8567">
            <v>-19</v>
          </cell>
          <cell r="N8567">
            <v>18</v>
          </cell>
          <cell r="O8567">
            <v>1</v>
          </cell>
          <cell r="P8567">
            <v>41.01</v>
          </cell>
          <cell r="Q8567">
            <v>0</v>
          </cell>
          <cell r="R8567">
            <v>41.01</v>
          </cell>
        </row>
        <row r="8568">
          <cell r="A8568" t="str">
            <v xml:space="preserve">ТЭЦ-КРЭС-Ц.Г </v>
          </cell>
          <cell r="B8568" t="str">
            <v xml:space="preserve">Ленина 82 А Д офис </v>
          </cell>
          <cell r="C8568" t="str">
            <v xml:space="preserve">Прочие </v>
          </cell>
          <cell r="D8568">
            <v>481.59</v>
          </cell>
          <cell r="E8568">
            <v>2101</v>
          </cell>
          <cell r="F8568">
            <v>2167.16</v>
          </cell>
          <cell r="G8568">
            <v>0.43</v>
          </cell>
          <cell r="H8568">
            <v>1.19</v>
          </cell>
          <cell r="I8568">
            <v>4.5999999999999996</v>
          </cell>
          <cell r="J8568" t="str">
            <v xml:space="preserve"> </v>
          </cell>
          <cell r="K8568">
            <v>167</v>
          </cell>
          <cell r="L8568">
            <v>4.3226999999999995E-2</v>
          </cell>
          <cell r="M8568">
            <v>-19</v>
          </cell>
          <cell r="N8568">
            <v>18</v>
          </cell>
          <cell r="O8568">
            <v>1</v>
          </cell>
          <cell r="P8568">
            <v>63.110999999999997</v>
          </cell>
          <cell r="Q8568">
            <v>0</v>
          </cell>
          <cell r="R8568">
            <v>63.110999999999997</v>
          </cell>
        </row>
        <row r="8569">
          <cell r="A8569" t="str">
            <v xml:space="preserve">ТЭЦ-КРЭС-Ц.Г </v>
          </cell>
          <cell r="B8569" t="str">
            <v xml:space="preserve">Гимназическая 115 </v>
          </cell>
          <cell r="C8569" t="str">
            <v xml:space="preserve">Жилзаказчик </v>
          </cell>
          <cell r="D8569">
            <v>2962.7</v>
          </cell>
          <cell r="E8569">
            <v>11946</v>
          </cell>
          <cell r="F8569">
            <v>11941</v>
          </cell>
          <cell r="G8569">
            <v>0.38</v>
          </cell>
          <cell r="H8569">
            <v>1.19</v>
          </cell>
          <cell r="I8569">
            <v>4.5999999999999996</v>
          </cell>
          <cell r="J8569" t="str">
            <v xml:space="preserve">5 </v>
          </cell>
          <cell r="K8569">
            <v>167</v>
          </cell>
          <cell r="L8569">
            <v>0.21048399999999998</v>
          </cell>
          <cell r="M8569">
            <v>-19</v>
          </cell>
          <cell r="N8569">
            <v>18</v>
          </cell>
          <cell r="O8569">
            <v>1</v>
          </cell>
          <cell r="P8569">
            <v>307.30399999999997</v>
          </cell>
          <cell r="Q8569">
            <v>294.8</v>
          </cell>
          <cell r="R8569">
            <v>294.8</v>
          </cell>
        </row>
        <row r="8570">
          <cell r="A8570" t="str">
            <v xml:space="preserve">ТЭЦ-КРЭС-Ц.Г </v>
          </cell>
          <cell r="B8570" t="str">
            <v xml:space="preserve">Гимназическая 14 </v>
          </cell>
          <cell r="C8570" t="str">
            <v xml:space="preserve">Жилзаказчик </v>
          </cell>
          <cell r="D8570">
            <v>2617.5</v>
          </cell>
          <cell r="E8570">
            <v>12700</v>
          </cell>
          <cell r="F8570">
            <v>9874.66</v>
          </cell>
          <cell r="G8570">
            <v>0.37</v>
          </cell>
          <cell r="H8570">
            <v>1.19</v>
          </cell>
          <cell r="I8570">
            <v>4.5999999999999996</v>
          </cell>
          <cell r="J8570" t="str">
            <v xml:space="preserve">5 </v>
          </cell>
          <cell r="K8570">
            <v>167</v>
          </cell>
          <cell r="L8570">
            <v>0.17085400000000001</v>
          </cell>
          <cell r="M8570">
            <v>-19</v>
          </cell>
          <cell r="N8570">
            <v>18</v>
          </cell>
          <cell r="O8570">
            <v>1</v>
          </cell>
          <cell r="P8570">
            <v>249.44300000000001</v>
          </cell>
          <cell r="Q8570">
            <v>260.45</v>
          </cell>
          <cell r="R8570">
            <v>260.45</v>
          </cell>
        </row>
        <row r="8571">
          <cell r="A8571" t="str">
            <v xml:space="preserve">ТЭЦ-КРЭС-Ц.Г </v>
          </cell>
          <cell r="B8571" t="str">
            <v xml:space="preserve">Гимназическая 18 </v>
          </cell>
          <cell r="C8571" t="str">
            <v xml:space="preserve">Жилзаказчик </v>
          </cell>
          <cell r="D8571">
            <v>1414.1</v>
          </cell>
          <cell r="E8571">
            <v>6584</v>
          </cell>
          <cell r="F8571">
            <v>5946.89</v>
          </cell>
          <cell r="G8571">
            <v>0.42</v>
          </cell>
          <cell r="H8571">
            <v>1.19</v>
          </cell>
          <cell r="I8571">
            <v>4.5999999999999996</v>
          </cell>
          <cell r="J8571" t="str">
            <v xml:space="preserve">5 </v>
          </cell>
          <cell r="K8571">
            <v>167</v>
          </cell>
          <cell r="L8571">
            <v>0.116964</v>
          </cell>
          <cell r="M8571">
            <v>-19</v>
          </cell>
          <cell r="N8571">
            <v>18</v>
          </cell>
          <cell r="O8571">
            <v>1</v>
          </cell>
          <cell r="P8571">
            <v>170.76499999999999</v>
          </cell>
          <cell r="Q8571">
            <v>140.708</v>
          </cell>
          <cell r="R8571">
            <v>140.708</v>
          </cell>
        </row>
        <row r="8572">
          <cell r="A8572" t="str">
            <v xml:space="preserve">ТЭЦ-КРЭС-Ц.Г </v>
          </cell>
          <cell r="B8572" t="str">
            <v xml:space="preserve">Гимназическая 22 кв.8а </v>
          </cell>
          <cell r="C8572" t="str">
            <v xml:space="preserve">Жилзаказчик </v>
          </cell>
          <cell r="D8572">
            <v>35</v>
          </cell>
          <cell r="E8572">
            <v>161</v>
          </cell>
          <cell r="F8572">
            <v>127.29</v>
          </cell>
          <cell r="G8572">
            <v>0.45</v>
          </cell>
          <cell r="H8572">
            <v>1.19</v>
          </cell>
          <cell r="I8572">
            <v>4.5999999999999996</v>
          </cell>
          <cell r="J8572" t="str">
            <v xml:space="preserve">1 </v>
          </cell>
          <cell r="K8572">
            <v>167</v>
          </cell>
          <cell r="L8572">
            <v>2.6570000000000001E-3</v>
          </cell>
          <cell r="M8572">
            <v>-19</v>
          </cell>
          <cell r="N8572">
            <v>18</v>
          </cell>
          <cell r="O8572">
            <v>1</v>
          </cell>
          <cell r="P8572">
            <v>3.88</v>
          </cell>
          <cell r="Q8572">
            <v>4.6429999999999998</v>
          </cell>
          <cell r="R8572">
            <v>4.6429999999999998</v>
          </cell>
        </row>
        <row r="8573">
          <cell r="A8573" t="str">
            <v xml:space="preserve">ТЭЦ-КРЭС-Ц.Г </v>
          </cell>
          <cell r="B8573" t="str">
            <v xml:space="preserve">Гимназическая 60 </v>
          </cell>
          <cell r="C8573" t="str">
            <v xml:space="preserve">Жилзаказчик </v>
          </cell>
          <cell r="D8573">
            <v>14984.4</v>
          </cell>
          <cell r="E8573">
            <v>973</v>
          </cell>
          <cell r="F8573">
            <v>58608</v>
          </cell>
          <cell r="G8573">
            <v>0.34</v>
          </cell>
          <cell r="H8573">
            <v>1.19</v>
          </cell>
          <cell r="I8573">
            <v>4.5999999999999996</v>
          </cell>
          <cell r="J8573" t="str">
            <v xml:space="preserve">12 </v>
          </cell>
          <cell r="K8573">
            <v>167</v>
          </cell>
          <cell r="L8573">
            <v>0.92433899999999991</v>
          </cell>
          <cell r="M8573">
            <v>-19</v>
          </cell>
          <cell r="N8573">
            <v>18</v>
          </cell>
          <cell r="O8573">
            <v>1</v>
          </cell>
          <cell r="P8573">
            <v>1349.5150000000001</v>
          </cell>
          <cell r="Q8573">
            <v>1490.9949999999999</v>
          </cell>
          <cell r="R8573">
            <v>1490.9949999999999</v>
          </cell>
        </row>
        <row r="8574">
          <cell r="A8574" t="str">
            <v xml:space="preserve">ТЭЦ-КРЭС-Ц.Г </v>
          </cell>
          <cell r="B8574" t="str">
            <v xml:space="preserve">Гимназическая 93 </v>
          </cell>
          <cell r="C8574" t="str">
            <v xml:space="preserve">Жилзаказчик </v>
          </cell>
          <cell r="D8574">
            <v>1413.4</v>
          </cell>
          <cell r="E8574">
            <v>10943</v>
          </cell>
          <cell r="F8574">
            <v>7997</v>
          </cell>
          <cell r="G8574">
            <v>0.33</v>
          </cell>
          <cell r="H8574">
            <v>1.19</v>
          </cell>
          <cell r="I8574">
            <v>4.5999999999999996</v>
          </cell>
          <cell r="J8574" t="str">
            <v xml:space="preserve">4 </v>
          </cell>
          <cell r="K8574">
            <v>167</v>
          </cell>
          <cell r="L8574">
            <v>0.121679</v>
          </cell>
          <cell r="M8574">
            <v>-19</v>
          </cell>
          <cell r="N8574">
            <v>18</v>
          </cell>
          <cell r="O8574">
            <v>1</v>
          </cell>
          <cell r="P8574">
            <v>177.65</v>
          </cell>
          <cell r="Q8574">
            <v>187.51900000000001</v>
          </cell>
          <cell r="R8574">
            <v>187.51900000000001</v>
          </cell>
        </row>
        <row r="8575">
          <cell r="A8575" t="str">
            <v xml:space="preserve">ТЭЦ-КРЭС-Ц.Г </v>
          </cell>
          <cell r="B8575" t="str">
            <v xml:space="preserve">Гоголя 23 </v>
          </cell>
          <cell r="C8575" t="str">
            <v xml:space="preserve">Жилзаказчик </v>
          </cell>
          <cell r="D8575">
            <v>18049.3</v>
          </cell>
          <cell r="E8575">
            <v>28263</v>
          </cell>
          <cell r="F8575">
            <v>58309</v>
          </cell>
          <cell r="G8575">
            <v>0.36</v>
          </cell>
          <cell r="H8575">
            <v>1.19</v>
          </cell>
          <cell r="I8575">
            <v>4.5999999999999996</v>
          </cell>
          <cell r="J8575" t="str">
            <v xml:space="preserve">10 </v>
          </cell>
          <cell r="K8575">
            <v>167</v>
          </cell>
          <cell r="L8575">
            <v>0.97765100000000005</v>
          </cell>
          <cell r="M8575">
            <v>-19</v>
          </cell>
          <cell r="N8575">
            <v>18</v>
          </cell>
          <cell r="O8575">
            <v>1</v>
          </cell>
          <cell r="P8575">
            <v>694.56700000000001</v>
          </cell>
          <cell r="Q8575">
            <v>1205.521</v>
          </cell>
          <cell r="R8575">
            <v>1205.521</v>
          </cell>
        </row>
        <row r="8576">
          <cell r="A8576" t="str">
            <v xml:space="preserve">ТЭЦ-КРЭС-Ц.Г </v>
          </cell>
          <cell r="B8576" t="str">
            <v xml:space="preserve">Гоголя 30 </v>
          </cell>
          <cell r="C8576" t="str">
            <v xml:space="preserve">Жилзаказчик </v>
          </cell>
          <cell r="D8576">
            <v>2595.35</v>
          </cell>
          <cell r="E8576">
            <v>9231</v>
          </cell>
          <cell r="F8576">
            <v>9349.3100000000013</v>
          </cell>
          <cell r="G8576">
            <v>0.4</v>
          </cell>
          <cell r="H8576">
            <v>1.19</v>
          </cell>
          <cell r="I8576">
            <v>4.5999999999999996</v>
          </cell>
          <cell r="J8576" t="str">
            <v xml:space="preserve">5 </v>
          </cell>
          <cell r="K8576">
            <v>167</v>
          </cell>
          <cell r="L8576">
            <v>0.172509</v>
          </cell>
          <cell r="M8576">
            <v>-19</v>
          </cell>
          <cell r="N8576">
            <v>18</v>
          </cell>
          <cell r="O8576">
            <v>1</v>
          </cell>
          <cell r="P8576">
            <v>248.679</v>
          </cell>
          <cell r="Q8576">
            <v>254.83799999999999</v>
          </cell>
          <cell r="R8576">
            <v>254.83799999999999</v>
          </cell>
        </row>
        <row r="8577">
          <cell r="A8577" t="str">
            <v xml:space="preserve">ТЭЦ-КРЭС-Ц.Г </v>
          </cell>
          <cell r="B8577" t="str">
            <v xml:space="preserve">Гоголя 32 </v>
          </cell>
          <cell r="C8577" t="str">
            <v xml:space="preserve">Жилзаказчик </v>
          </cell>
          <cell r="D8577">
            <v>1438.6</v>
          </cell>
          <cell r="E8577">
            <v>6272</v>
          </cell>
          <cell r="F8577">
            <v>6269</v>
          </cell>
          <cell r="G8577">
            <v>0.37</v>
          </cell>
          <cell r="H8577">
            <v>1.19</v>
          </cell>
          <cell r="I8577">
            <v>4.5999999999999996</v>
          </cell>
          <cell r="J8577" t="str">
            <v xml:space="preserve">3 </v>
          </cell>
          <cell r="K8577">
            <v>167</v>
          </cell>
          <cell r="L8577">
            <v>0.106723</v>
          </cell>
          <cell r="M8577">
            <v>-19</v>
          </cell>
          <cell r="N8577">
            <v>18</v>
          </cell>
          <cell r="O8577">
            <v>1</v>
          </cell>
          <cell r="P8577">
            <v>155.81399999999999</v>
          </cell>
          <cell r="Q8577">
            <v>190.85900000000001</v>
          </cell>
          <cell r="R8577">
            <v>190.85900000000001</v>
          </cell>
        </row>
        <row r="8578">
          <cell r="A8578" t="str">
            <v xml:space="preserve">ТЭЦ-КРЭС-Ц.Г </v>
          </cell>
          <cell r="B8578" t="str">
            <v xml:space="preserve">Гоголя 37 кв 1 Канарева Е.В </v>
          </cell>
          <cell r="C8578" t="str">
            <v xml:space="preserve">Жилзаказчик </v>
          </cell>
          <cell r="D8578">
            <v>52.1</v>
          </cell>
          <cell r="E8578">
            <v>183</v>
          </cell>
          <cell r="F8578">
            <v>182.35</v>
          </cell>
          <cell r="G8578">
            <v>0.45</v>
          </cell>
          <cell r="H8578">
            <v>1</v>
          </cell>
          <cell r="I8578">
            <v>4.5999999999999996</v>
          </cell>
          <cell r="J8578" t="str">
            <v xml:space="preserve">1 </v>
          </cell>
          <cell r="K8578">
            <v>167</v>
          </cell>
          <cell r="L8578">
            <v>3.0360000000000001E-3</v>
          </cell>
          <cell r="M8578">
            <v>-19</v>
          </cell>
          <cell r="N8578">
            <v>18</v>
          </cell>
          <cell r="O8578">
            <v>1</v>
          </cell>
          <cell r="P8578">
            <v>4.4320000000000004</v>
          </cell>
          <cell r="Q8578">
            <v>6.91</v>
          </cell>
          <cell r="R8578">
            <v>6.91</v>
          </cell>
        </row>
        <row r="8579">
          <cell r="A8579" t="str">
            <v xml:space="preserve">ТЭЦ-КРЭС-Ц.Г </v>
          </cell>
          <cell r="B8579" t="str">
            <v xml:space="preserve">Гоголя 41 </v>
          </cell>
          <cell r="C8579" t="str">
            <v xml:space="preserve">Жилзаказчик </v>
          </cell>
          <cell r="D8579">
            <v>1704.4</v>
          </cell>
          <cell r="E8579">
            <v>6750</v>
          </cell>
          <cell r="F8579">
            <v>6171.88</v>
          </cell>
          <cell r="G8579">
            <v>0.42</v>
          </cell>
          <cell r="H8579">
            <v>1.19</v>
          </cell>
          <cell r="I8579">
            <v>4.5999999999999996</v>
          </cell>
          <cell r="J8579" t="str">
            <v xml:space="preserve">5 </v>
          </cell>
          <cell r="K8579">
            <v>167</v>
          </cell>
          <cell r="L8579">
            <v>0.119671</v>
          </cell>
          <cell r="M8579">
            <v>-19</v>
          </cell>
          <cell r="N8579">
            <v>18</v>
          </cell>
          <cell r="O8579">
            <v>1</v>
          </cell>
          <cell r="P8579">
            <v>174.71700000000001</v>
          </cell>
          <cell r="Q8579">
            <v>169.59200000000001</v>
          </cell>
          <cell r="R8579">
            <v>169.59200000000001</v>
          </cell>
        </row>
        <row r="8580">
          <cell r="A8580" t="str">
            <v xml:space="preserve">ТЭЦ-КРЭС-Ц.Г </v>
          </cell>
          <cell r="B8580" t="str">
            <v xml:space="preserve">Гоголя 42 </v>
          </cell>
          <cell r="C8580" t="str">
            <v xml:space="preserve">Жилзаказчик </v>
          </cell>
          <cell r="D8580">
            <v>183.6</v>
          </cell>
          <cell r="E8580">
            <v>2</v>
          </cell>
          <cell r="F8580">
            <v>1108</v>
          </cell>
          <cell r="G8580">
            <v>0.62</v>
          </cell>
          <cell r="H8580">
            <v>1.19</v>
          </cell>
          <cell r="I8580">
            <v>4.5999999999999996</v>
          </cell>
          <cell r="J8580" t="str">
            <v xml:space="preserve">2 </v>
          </cell>
          <cell r="K8580">
            <v>167</v>
          </cell>
          <cell r="L8580">
            <v>3.1763E-2</v>
          </cell>
          <cell r="M8580">
            <v>-19</v>
          </cell>
          <cell r="N8580">
            <v>18</v>
          </cell>
          <cell r="O8580">
            <v>1</v>
          </cell>
          <cell r="P8580">
            <v>46.372999999999998</v>
          </cell>
          <cell r="Q8580">
            <v>24.356999999999999</v>
          </cell>
          <cell r="R8580">
            <v>24.356999999999999</v>
          </cell>
        </row>
        <row r="8581">
          <cell r="A8581" t="str">
            <v xml:space="preserve">ТЭЦ-КРЭС-Ц.Г </v>
          </cell>
          <cell r="B8581" t="str">
            <v xml:space="preserve">Гудимы 25 </v>
          </cell>
          <cell r="C8581" t="str">
            <v xml:space="preserve">Жилзаказчик </v>
          </cell>
          <cell r="D8581">
            <v>5373.6</v>
          </cell>
          <cell r="E8581">
            <v>24403</v>
          </cell>
          <cell r="F8581">
            <v>24394</v>
          </cell>
          <cell r="G8581">
            <v>0.37</v>
          </cell>
          <cell r="H8581">
            <v>1.19</v>
          </cell>
          <cell r="I8581">
            <v>4.5999999999999996</v>
          </cell>
          <cell r="J8581" t="str">
            <v xml:space="preserve">9 </v>
          </cell>
          <cell r="K8581">
            <v>167</v>
          </cell>
          <cell r="L8581">
            <v>0.41867799999999999</v>
          </cell>
          <cell r="M8581">
            <v>-19</v>
          </cell>
          <cell r="N8581">
            <v>18</v>
          </cell>
          <cell r="O8581">
            <v>1</v>
          </cell>
          <cell r="P8581">
            <v>611.26199999999994</v>
          </cell>
          <cell r="Q8581">
            <v>534.69200000000001</v>
          </cell>
          <cell r="R8581">
            <v>534.69200000000001</v>
          </cell>
        </row>
        <row r="8582">
          <cell r="A8582" t="str">
            <v xml:space="preserve">ТЭЦ-КРЭС-Ц.Г </v>
          </cell>
          <cell r="B8582" t="str">
            <v xml:space="preserve">Гудимы 30 </v>
          </cell>
          <cell r="C8582" t="str">
            <v xml:space="preserve">Жилзаказчик </v>
          </cell>
          <cell r="D8582">
            <v>3864.5</v>
          </cell>
          <cell r="E8582">
            <v>17400</v>
          </cell>
          <cell r="F8582">
            <v>17391</v>
          </cell>
          <cell r="G8582">
            <v>0.37</v>
          </cell>
          <cell r="H8582">
            <v>1.19</v>
          </cell>
          <cell r="I8582">
            <v>4.5999999999999996</v>
          </cell>
          <cell r="J8582" t="str">
            <v xml:space="preserve">9 </v>
          </cell>
          <cell r="K8582">
            <v>167</v>
          </cell>
          <cell r="L8582">
            <v>0.29848399999999997</v>
          </cell>
          <cell r="M8582">
            <v>-19</v>
          </cell>
          <cell r="N8582">
            <v>18</v>
          </cell>
          <cell r="O8582">
            <v>1</v>
          </cell>
          <cell r="P8582">
            <v>435.78</v>
          </cell>
          <cell r="Q8582">
            <v>384.53100000000001</v>
          </cell>
          <cell r="R8582">
            <v>384.53100000000001</v>
          </cell>
        </row>
        <row r="8583">
          <cell r="A8583" t="str">
            <v xml:space="preserve">ТЭЦ-КРЭС-Ц.Г </v>
          </cell>
          <cell r="B8583" t="str">
            <v xml:space="preserve">Гудимы 32 </v>
          </cell>
          <cell r="C8583" t="str">
            <v xml:space="preserve">Жилзаказчик </v>
          </cell>
          <cell r="D8583">
            <v>5792.6</v>
          </cell>
          <cell r="E8583">
            <v>26288</v>
          </cell>
          <cell r="F8583">
            <v>26279</v>
          </cell>
          <cell r="G8583">
            <v>0.37</v>
          </cell>
          <cell r="H8583">
            <v>1.19</v>
          </cell>
          <cell r="I8583">
            <v>4.5999999999999996</v>
          </cell>
          <cell r="J8583" t="str">
            <v xml:space="preserve">9 </v>
          </cell>
          <cell r="K8583">
            <v>167</v>
          </cell>
          <cell r="L8583">
            <v>0.45103000000000004</v>
          </cell>
          <cell r="M8583">
            <v>-19</v>
          </cell>
          <cell r="N8583">
            <v>18</v>
          </cell>
          <cell r="O8583">
            <v>1</v>
          </cell>
          <cell r="P8583">
            <v>658.49400000000003</v>
          </cell>
          <cell r="Q8583">
            <v>576.38300000000004</v>
          </cell>
          <cell r="R8583">
            <v>576.38300000000004</v>
          </cell>
        </row>
        <row r="8584">
          <cell r="A8584" t="str">
            <v xml:space="preserve">ТЭЦ-КРЭС-Ц.Г </v>
          </cell>
          <cell r="B8584" t="str">
            <v xml:space="preserve">Гудимы 33 А </v>
          </cell>
          <cell r="C8584" t="str">
            <v xml:space="preserve">Жилзаказчик </v>
          </cell>
          <cell r="D8584">
            <v>1418.3999999999999</v>
          </cell>
          <cell r="E8584">
            <v>4051</v>
          </cell>
          <cell r="F8584">
            <v>5010</v>
          </cell>
          <cell r="G8584">
            <v>0.47</v>
          </cell>
          <cell r="H8584">
            <v>1.19</v>
          </cell>
          <cell r="I8584">
            <v>4.5999999999999996</v>
          </cell>
          <cell r="J8584" t="str">
            <v xml:space="preserve">3 </v>
          </cell>
          <cell r="K8584">
            <v>167</v>
          </cell>
          <cell r="L8584">
            <v>0.113126</v>
          </cell>
          <cell r="M8584">
            <v>-19</v>
          </cell>
          <cell r="N8584">
            <v>18</v>
          </cell>
          <cell r="O8584">
            <v>1</v>
          </cell>
          <cell r="P8584">
            <v>128.57499999999999</v>
          </cell>
          <cell r="Q8584">
            <v>155.767</v>
          </cell>
          <cell r="R8584">
            <v>155.767</v>
          </cell>
        </row>
        <row r="8585">
          <cell r="A8585" t="str">
            <v xml:space="preserve">ТЭЦ-КРЭС-Ц.Г </v>
          </cell>
          <cell r="B8585" t="str">
            <v xml:space="preserve">Гудимы 62 </v>
          </cell>
          <cell r="C8585" t="str">
            <v xml:space="preserve">Жилзаказчик </v>
          </cell>
          <cell r="D8585">
            <v>2568.9</v>
          </cell>
          <cell r="E8585">
            <v>10812</v>
          </cell>
          <cell r="F8585">
            <v>9999</v>
          </cell>
          <cell r="G8585">
            <v>0.38</v>
          </cell>
          <cell r="H8585">
            <v>1.19</v>
          </cell>
          <cell r="I8585">
            <v>4.5999999999999996</v>
          </cell>
          <cell r="J8585" t="str">
            <v xml:space="preserve">5 </v>
          </cell>
          <cell r="K8585">
            <v>167</v>
          </cell>
          <cell r="L8585">
            <v>0.17718</v>
          </cell>
          <cell r="M8585">
            <v>-19</v>
          </cell>
          <cell r="N8585">
            <v>18</v>
          </cell>
          <cell r="O8585">
            <v>1</v>
          </cell>
          <cell r="P8585">
            <v>258.67899999999997</v>
          </cell>
          <cell r="Q8585">
            <v>255.613</v>
          </cell>
          <cell r="R8585">
            <v>255.613</v>
          </cell>
        </row>
        <row r="8586">
          <cell r="A8586" t="str">
            <v xml:space="preserve">ТЭЦ-КРЭС-Ц.Г </v>
          </cell>
          <cell r="B8586" t="str">
            <v xml:space="preserve">Гудимы 63 </v>
          </cell>
          <cell r="C8586" t="str">
            <v xml:space="preserve">Жилзаказчик </v>
          </cell>
          <cell r="D8586">
            <v>554.20000000000005</v>
          </cell>
          <cell r="E8586">
            <v>3039</v>
          </cell>
          <cell r="F8586">
            <v>2213</v>
          </cell>
          <cell r="G8586">
            <v>0.54</v>
          </cell>
          <cell r="H8586">
            <v>1.19</v>
          </cell>
          <cell r="I8586">
            <v>4.5999999999999996</v>
          </cell>
          <cell r="J8586" t="str">
            <v xml:space="preserve">2 </v>
          </cell>
          <cell r="K8586">
            <v>167</v>
          </cell>
          <cell r="L8586">
            <v>5.5331000000000005E-2</v>
          </cell>
          <cell r="M8586">
            <v>-19</v>
          </cell>
          <cell r="N8586">
            <v>18</v>
          </cell>
          <cell r="O8586">
            <v>1</v>
          </cell>
          <cell r="P8586">
            <v>68.006</v>
          </cell>
          <cell r="Q8586">
            <v>59.73</v>
          </cell>
          <cell r="R8586">
            <v>59.73</v>
          </cell>
        </row>
        <row r="8587">
          <cell r="A8587" t="str">
            <v xml:space="preserve">ТЭЦ-КРЭС-Ц.Г </v>
          </cell>
          <cell r="B8587" t="str">
            <v xml:space="preserve">Гудимы 64 </v>
          </cell>
          <cell r="C8587" t="str">
            <v xml:space="preserve">Жилзаказчик </v>
          </cell>
          <cell r="D8587">
            <v>5985.7</v>
          </cell>
          <cell r="E8587">
            <v>26885</v>
          </cell>
          <cell r="F8587">
            <v>26876</v>
          </cell>
          <cell r="G8587">
            <v>0.37</v>
          </cell>
          <cell r="H8587">
            <v>1.19</v>
          </cell>
          <cell r="I8587">
            <v>4.5999999999999996</v>
          </cell>
          <cell r="J8587" t="str">
            <v xml:space="preserve">9 </v>
          </cell>
          <cell r="K8587">
            <v>167</v>
          </cell>
          <cell r="L8587">
            <v>0.46127699999999999</v>
          </cell>
          <cell r="M8587">
            <v>-19</v>
          </cell>
          <cell r="N8587">
            <v>18</v>
          </cell>
          <cell r="O8587">
            <v>1</v>
          </cell>
          <cell r="P8587">
            <v>673.45399999999995</v>
          </cell>
          <cell r="Q8587">
            <v>595.59900000000005</v>
          </cell>
          <cell r="R8587">
            <v>595.59900000000005</v>
          </cell>
        </row>
        <row r="8588">
          <cell r="A8588" t="str">
            <v xml:space="preserve">ТЭЦ-КРЭС-Ц.Г </v>
          </cell>
          <cell r="B8588" t="str">
            <v xml:space="preserve">Гудимы 64/1 </v>
          </cell>
          <cell r="C8588" t="str">
            <v xml:space="preserve">Жилзаказчик </v>
          </cell>
          <cell r="D8588">
            <v>3087.55</v>
          </cell>
          <cell r="E8588">
            <v>11863</v>
          </cell>
          <cell r="F8588">
            <v>11883</v>
          </cell>
          <cell r="G8588">
            <v>0.38</v>
          </cell>
          <cell r="H8588">
            <v>1.19</v>
          </cell>
          <cell r="I8588">
            <v>4.5999999999999996</v>
          </cell>
          <cell r="J8588" t="str">
            <v xml:space="preserve">5 </v>
          </cell>
          <cell r="K8588">
            <v>167</v>
          </cell>
          <cell r="L8588">
            <v>0.20946200000000001</v>
          </cell>
          <cell r="M8588">
            <v>-19</v>
          </cell>
          <cell r="N8588">
            <v>18</v>
          </cell>
          <cell r="O8588">
            <v>1</v>
          </cell>
          <cell r="P8588">
            <v>305.166</v>
          </cell>
          <cell r="Q8588">
            <v>306.59800000000001</v>
          </cell>
          <cell r="R8588">
            <v>306.59800000000001</v>
          </cell>
        </row>
        <row r="8589">
          <cell r="A8589" t="str">
            <v xml:space="preserve">ТЭЦ-КРЭС-Ц.Г </v>
          </cell>
          <cell r="B8589" t="str">
            <v xml:space="preserve">Гудимы 68 </v>
          </cell>
          <cell r="C8589" t="str">
            <v xml:space="preserve">Жилзаказчик </v>
          </cell>
          <cell r="D8589">
            <v>634.79999999999995</v>
          </cell>
          <cell r="E8589">
            <v>3406</v>
          </cell>
          <cell r="F8589">
            <v>3404</v>
          </cell>
          <cell r="G8589">
            <v>0.48</v>
          </cell>
          <cell r="H8589">
            <v>1.19</v>
          </cell>
          <cell r="I8589">
            <v>4.5999999999999996</v>
          </cell>
          <cell r="J8589" t="str">
            <v xml:space="preserve">2 </v>
          </cell>
          <cell r="K8589">
            <v>167</v>
          </cell>
          <cell r="L8589">
            <v>7.6423999999999992E-2</v>
          </cell>
          <cell r="M8589">
            <v>-19</v>
          </cell>
          <cell r="N8589">
            <v>18</v>
          </cell>
          <cell r="O8589">
            <v>1</v>
          </cell>
          <cell r="P8589">
            <v>111.577</v>
          </cell>
          <cell r="Q8589">
            <v>84.218000000000004</v>
          </cell>
          <cell r="R8589">
            <v>84.218000000000004</v>
          </cell>
        </row>
        <row r="8590">
          <cell r="A8590" t="str">
            <v xml:space="preserve">ТЭЦ-КРЭС-Ц.Г </v>
          </cell>
          <cell r="B8590" t="str">
            <v xml:space="preserve">Карасунская 44 </v>
          </cell>
          <cell r="C8590" t="str">
            <v xml:space="preserve">Жилзаказчик </v>
          </cell>
          <cell r="D8590">
            <v>6681.1</v>
          </cell>
          <cell r="E8590">
            <v>31011</v>
          </cell>
          <cell r="F8590">
            <v>31006</v>
          </cell>
          <cell r="G8590">
            <v>0.36</v>
          </cell>
          <cell r="H8590">
            <v>1.19</v>
          </cell>
          <cell r="I8590">
            <v>4.5999999999999996</v>
          </cell>
          <cell r="J8590" t="str">
            <v xml:space="preserve">5 </v>
          </cell>
          <cell r="K8590">
            <v>167</v>
          </cell>
          <cell r="L8590">
            <v>0.51490099999999994</v>
          </cell>
          <cell r="M8590">
            <v>-19</v>
          </cell>
          <cell r="N8590">
            <v>18</v>
          </cell>
          <cell r="O8590">
            <v>1</v>
          </cell>
          <cell r="P8590">
            <v>751.74400000000003</v>
          </cell>
          <cell r="Q8590">
            <v>664.79200000000003</v>
          </cell>
          <cell r="R8590">
            <v>664.79200000000003</v>
          </cell>
        </row>
        <row r="8591">
          <cell r="A8591" t="str">
            <v xml:space="preserve">ТЭЦ-КРЭС-Ц.Г </v>
          </cell>
          <cell r="B8591" t="str">
            <v xml:space="preserve">Карасунская 56 </v>
          </cell>
          <cell r="C8591" t="str">
            <v xml:space="preserve">Жилзаказчик </v>
          </cell>
          <cell r="D8591">
            <v>2342</v>
          </cell>
          <cell r="E8591">
            <v>10010</v>
          </cell>
          <cell r="F8591">
            <v>9735.93</v>
          </cell>
          <cell r="G8591">
            <v>0.39</v>
          </cell>
          <cell r="H8591">
            <v>1.19</v>
          </cell>
          <cell r="I8591">
            <v>4.5999999999999996</v>
          </cell>
          <cell r="J8591" t="str">
            <v xml:space="preserve">5 </v>
          </cell>
          <cell r="K8591">
            <v>167</v>
          </cell>
          <cell r="L8591">
            <v>0.17613199999999998</v>
          </cell>
          <cell r="M8591">
            <v>-19</v>
          </cell>
          <cell r="N8591">
            <v>18</v>
          </cell>
          <cell r="O8591">
            <v>1</v>
          </cell>
          <cell r="P8591">
            <v>257.149</v>
          </cell>
          <cell r="Q8591">
            <v>233.036</v>
          </cell>
          <cell r="R8591">
            <v>233.036</v>
          </cell>
        </row>
        <row r="8592">
          <cell r="A8592" t="str">
            <v xml:space="preserve">ТЭЦ-КРЭС-Ц.Г </v>
          </cell>
          <cell r="B8592" t="str">
            <v xml:space="preserve">Карасунская 72 </v>
          </cell>
          <cell r="C8592" t="str">
            <v xml:space="preserve">Жилзаказчик </v>
          </cell>
          <cell r="D8592">
            <v>576.20000000000005</v>
          </cell>
          <cell r="E8592">
            <v>3799</v>
          </cell>
          <cell r="F8592">
            <v>3130.61</v>
          </cell>
          <cell r="G8592">
            <v>0.41</v>
          </cell>
          <cell r="H8592">
            <v>1.19</v>
          </cell>
          <cell r="I8592">
            <v>4.5999999999999996</v>
          </cell>
          <cell r="J8592" t="str">
            <v xml:space="preserve">4 </v>
          </cell>
          <cell r="K8592">
            <v>167</v>
          </cell>
          <cell r="L8592">
            <v>5.9248999999999996E-2</v>
          </cell>
          <cell r="M8592">
            <v>-19</v>
          </cell>
          <cell r="N8592">
            <v>18</v>
          </cell>
          <cell r="O8592">
            <v>1</v>
          </cell>
          <cell r="P8592">
            <v>86.501999999999995</v>
          </cell>
          <cell r="Q8592">
            <v>76.445999999999998</v>
          </cell>
          <cell r="R8592">
            <v>76.445999999999998</v>
          </cell>
        </row>
        <row r="8593">
          <cell r="A8593" t="str">
            <v xml:space="preserve">ТЭЦ-КРЭС-Ц.Г </v>
          </cell>
          <cell r="B8593" t="str">
            <v xml:space="preserve">Карасунская 79 </v>
          </cell>
          <cell r="C8593" t="str">
            <v xml:space="preserve">Жилзаказчик </v>
          </cell>
          <cell r="D8593">
            <v>767.7</v>
          </cell>
          <cell r="E8593">
            <v>5588</v>
          </cell>
          <cell r="F8593">
            <v>5586</v>
          </cell>
          <cell r="G8593">
            <v>0.28999999999999998</v>
          </cell>
          <cell r="H8593">
            <v>1.19</v>
          </cell>
          <cell r="I8593">
            <v>4.5999999999999996</v>
          </cell>
          <cell r="J8593" t="str">
            <v xml:space="preserve">2 </v>
          </cell>
          <cell r="K8593">
            <v>167</v>
          </cell>
          <cell r="L8593">
            <v>6.2934999999999991E-2</v>
          </cell>
          <cell r="M8593">
            <v>-19</v>
          </cell>
          <cell r="N8593">
            <v>18</v>
          </cell>
          <cell r="O8593">
            <v>1</v>
          </cell>
          <cell r="P8593">
            <v>91.884</v>
          </cell>
          <cell r="Q8593">
            <v>101.85299999999999</v>
          </cell>
          <cell r="R8593">
            <v>101.85299999999999</v>
          </cell>
        </row>
        <row r="8594">
          <cell r="A8594" t="str">
            <v xml:space="preserve">ТЭЦ-КРЭС-Ц.Г </v>
          </cell>
          <cell r="B8594" t="str">
            <v xml:space="preserve">Карасунская 81 С пристр </v>
          </cell>
          <cell r="C8594" t="str">
            <v xml:space="preserve">Жилзаказчик </v>
          </cell>
          <cell r="D8594">
            <v>97.9</v>
          </cell>
          <cell r="E8594">
            <v>1975</v>
          </cell>
          <cell r="F8594">
            <v>1921</v>
          </cell>
          <cell r="G8594">
            <v>0.45</v>
          </cell>
          <cell r="H8594">
            <v>1.19</v>
          </cell>
          <cell r="I8594">
            <v>4.5999999999999996</v>
          </cell>
          <cell r="J8594" t="str">
            <v xml:space="preserve">2 </v>
          </cell>
          <cell r="K8594">
            <v>167</v>
          </cell>
          <cell r="L8594">
            <v>3.3583999999999996E-2</v>
          </cell>
          <cell r="M8594">
            <v>-19</v>
          </cell>
          <cell r="N8594">
            <v>18</v>
          </cell>
          <cell r="O8594">
            <v>1</v>
          </cell>
          <cell r="P8594">
            <v>49.031999999999996</v>
          </cell>
          <cell r="Q8594">
            <v>12.991</v>
          </cell>
          <cell r="R8594">
            <v>12.991</v>
          </cell>
        </row>
        <row r="8595">
          <cell r="A8595" t="str">
            <v xml:space="preserve">ТЭЦ-КРЭС-Ц.Г </v>
          </cell>
          <cell r="B8595" t="str">
            <v xml:space="preserve">Кирова 2 </v>
          </cell>
          <cell r="C8595" t="str">
            <v xml:space="preserve">Жилзаказчик </v>
          </cell>
          <cell r="D8595">
            <v>3949.2</v>
          </cell>
          <cell r="E8595">
            <v>16127</v>
          </cell>
          <cell r="F8595">
            <v>16122</v>
          </cell>
          <cell r="G8595">
            <v>0.37</v>
          </cell>
          <cell r="H8595">
            <v>1.19</v>
          </cell>
          <cell r="I8595">
            <v>4.5999999999999996</v>
          </cell>
          <cell r="J8595" t="str">
            <v xml:space="preserve">5 </v>
          </cell>
          <cell r="K8595">
            <v>167</v>
          </cell>
          <cell r="L8595">
            <v>0.27670400000000001</v>
          </cell>
          <cell r="M8595">
            <v>-19</v>
          </cell>
          <cell r="N8595">
            <v>18</v>
          </cell>
          <cell r="O8595">
            <v>1</v>
          </cell>
          <cell r="P8595">
            <v>403.983</v>
          </cell>
          <cell r="Q8595">
            <v>392.96</v>
          </cell>
          <cell r="R8595">
            <v>392.96</v>
          </cell>
        </row>
        <row r="8596">
          <cell r="A8596" t="str">
            <v xml:space="preserve">ТЭЦ-КРЭС-Ц.Г </v>
          </cell>
          <cell r="B8596" t="str">
            <v xml:space="preserve">Кирова 30 </v>
          </cell>
          <cell r="C8596" t="str">
            <v xml:space="preserve">Жилзаказчик </v>
          </cell>
          <cell r="D8596">
            <v>779.2</v>
          </cell>
          <cell r="E8596">
            <v>3308</v>
          </cell>
          <cell r="F8596">
            <v>3305</v>
          </cell>
          <cell r="G8596">
            <v>0.49</v>
          </cell>
          <cell r="H8596">
            <v>1.19</v>
          </cell>
          <cell r="I8596">
            <v>4.5999999999999996</v>
          </cell>
          <cell r="J8596" t="str">
            <v xml:space="preserve">3 </v>
          </cell>
          <cell r="K8596">
            <v>167</v>
          </cell>
          <cell r="L8596">
            <v>7.1251999999999996E-2</v>
          </cell>
          <cell r="M8596">
            <v>-19</v>
          </cell>
          <cell r="N8596">
            <v>18</v>
          </cell>
          <cell r="O8596">
            <v>1</v>
          </cell>
          <cell r="P8596">
            <v>104.02500000000001</v>
          </cell>
          <cell r="Q8596">
            <v>103.378</v>
          </cell>
          <cell r="R8596">
            <v>103.378</v>
          </cell>
        </row>
        <row r="8597">
          <cell r="A8597" t="str">
            <v xml:space="preserve">ТЭЦ-КРЭС-Ц.Г </v>
          </cell>
          <cell r="B8597" t="str">
            <v xml:space="preserve">Кирова 39 </v>
          </cell>
          <cell r="C8597" t="str">
            <v xml:space="preserve">Жилзаказчик </v>
          </cell>
          <cell r="D8597">
            <v>2114</v>
          </cell>
          <cell r="E8597">
            <v>11481</v>
          </cell>
          <cell r="F8597">
            <v>11478</v>
          </cell>
          <cell r="G8597">
            <v>0.32</v>
          </cell>
          <cell r="H8597">
            <v>1.19</v>
          </cell>
          <cell r="I8597">
            <v>4.5999999999999996</v>
          </cell>
          <cell r="J8597" t="str">
            <v xml:space="preserve">3 </v>
          </cell>
          <cell r="K8597">
            <v>167</v>
          </cell>
          <cell r="L8597">
            <v>0.167715</v>
          </cell>
          <cell r="M8597">
            <v>-19</v>
          </cell>
          <cell r="N8597">
            <v>18</v>
          </cell>
          <cell r="O8597">
            <v>1</v>
          </cell>
          <cell r="P8597">
            <v>244.86</v>
          </cell>
          <cell r="Q8597">
            <v>280.46600000000001</v>
          </cell>
          <cell r="R8597">
            <v>280.46600000000001</v>
          </cell>
        </row>
        <row r="8598">
          <cell r="A8598" t="str">
            <v xml:space="preserve">ТЭЦ-КРЭС-Ц.Г </v>
          </cell>
          <cell r="B8598" t="str">
            <v xml:space="preserve">Кирова 47 </v>
          </cell>
          <cell r="C8598" t="str">
            <v xml:space="preserve">Жилзаказчик </v>
          </cell>
          <cell r="D8598">
            <v>1228.4000000000001</v>
          </cell>
          <cell r="E8598">
            <v>6710</v>
          </cell>
          <cell r="F8598">
            <v>6706</v>
          </cell>
          <cell r="G8598">
            <v>0.28999999999999998</v>
          </cell>
          <cell r="H8598">
            <v>1.19</v>
          </cell>
          <cell r="I8598">
            <v>4.5999999999999996</v>
          </cell>
          <cell r="J8598" t="str">
            <v xml:space="preserve">4 </v>
          </cell>
          <cell r="K8598">
            <v>167</v>
          </cell>
          <cell r="L8598">
            <v>7.5552999999999995E-2</v>
          </cell>
          <cell r="M8598">
            <v>-19</v>
          </cell>
          <cell r="N8598">
            <v>18</v>
          </cell>
          <cell r="O8598">
            <v>1</v>
          </cell>
          <cell r="P8598">
            <v>110.30500000000001</v>
          </cell>
          <cell r="Q8598">
            <v>162.97499999999999</v>
          </cell>
          <cell r="R8598">
            <v>162.97499999999999</v>
          </cell>
        </row>
        <row r="8599">
          <cell r="A8599" t="str">
            <v xml:space="preserve">ТЭЦ-КРЭС-Ц.Г </v>
          </cell>
          <cell r="B8599" t="str">
            <v xml:space="preserve">Кирова 50 </v>
          </cell>
          <cell r="C8599" t="str">
            <v xml:space="preserve">Жилзаказчик </v>
          </cell>
          <cell r="D8599">
            <v>1587.8</v>
          </cell>
          <cell r="E8599">
            <v>7774</v>
          </cell>
          <cell r="F8599">
            <v>7569.3200000000006</v>
          </cell>
          <cell r="G8599">
            <v>0.41</v>
          </cell>
          <cell r="H8599">
            <v>1.19</v>
          </cell>
          <cell r="I8599">
            <v>4.5999999999999996</v>
          </cell>
          <cell r="J8599" t="str">
            <v xml:space="preserve">5 </v>
          </cell>
          <cell r="K8599">
            <v>167</v>
          </cell>
          <cell r="L8599">
            <v>0.144368</v>
          </cell>
          <cell r="M8599">
            <v>-19</v>
          </cell>
          <cell r="N8599">
            <v>18</v>
          </cell>
          <cell r="O8599">
            <v>1</v>
          </cell>
          <cell r="P8599">
            <v>207.89099999999999</v>
          </cell>
          <cell r="Q8599">
            <v>154.202</v>
          </cell>
          <cell r="R8599">
            <v>154.202</v>
          </cell>
        </row>
        <row r="8600">
          <cell r="A8600" t="str">
            <v xml:space="preserve">ТЭЦ-КРЭС-Ц.Г </v>
          </cell>
          <cell r="B8600" t="str">
            <v xml:space="preserve">Кирова 52 кв 8, 8а </v>
          </cell>
          <cell r="C8600" t="str">
            <v xml:space="preserve">Жилзаказчик </v>
          </cell>
          <cell r="D8600">
            <v>68.7</v>
          </cell>
          <cell r="E8600">
            <v>310</v>
          </cell>
          <cell r="F8600">
            <v>309</v>
          </cell>
          <cell r="G8600">
            <v>0.54</v>
          </cell>
          <cell r="H8600">
            <v>1.19</v>
          </cell>
          <cell r="I8600">
            <v>4.5999999999999996</v>
          </cell>
          <cell r="J8600" t="str">
            <v xml:space="preserve">1 </v>
          </cell>
          <cell r="K8600">
            <v>167</v>
          </cell>
          <cell r="L8600">
            <v>7.3029999999999996E-3</v>
          </cell>
          <cell r="M8600">
            <v>-19</v>
          </cell>
          <cell r="N8600">
            <v>18</v>
          </cell>
          <cell r="O8600">
            <v>1</v>
          </cell>
          <cell r="P8600">
            <v>10.662000000000001</v>
          </cell>
          <cell r="Q8600">
            <v>9.1159999999999997</v>
          </cell>
          <cell r="R8600">
            <v>9.1159999999999997</v>
          </cell>
        </row>
        <row r="8601">
          <cell r="A8601" t="str">
            <v xml:space="preserve">ТЭЦ-КРЭС-Ц.Г </v>
          </cell>
          <cell r="B8601" t="str">
            <v xml:space="preserve">Кирова 58 кв 1/цо кв.1,2/ </v>
          </cell>
          <cell r="C8601" t="str">
            <v xml:space="preserve">Жилзаказчик </v>
          </cell>
          <cell r="D8601">
            <v>118.3</v>
          </cell>
          <cell r="E8601">
            <v>628</v>
          </cell>
          <cell r="F8601">
            <v>627.19000000000005</v>
          </cell>
          <cell r="G8601">
            <v>0.45</v>
          </cell>
          <cell r="H8601">
            <v>1.19</v>
          </cell>
          <cell r="I8601">
            <v>4.5999999999999996</v>
          </cell>
          <cell r="J8601" t="str">
            <v xml:space="preserve">1 </v>
          </cell>
          <cell r="K8601">
            <v>167</v>
          </cell>
          <cell r="L8601">
            <v>1.0442999999999999E-2</v>
          </cell>
          <cell r="M8601">
            <v>-19</v>
          </cell>
          <cell r="N8601">
            <v>18</v>
          </cell>
          <cell r="O8601">
            <v>1</v>
          </cell>
          <cell r="P8601">
            <v>15.247</v>
          </cell>
          <cell r="Q8601">
            <v>15.694000000000001</v>
          </cell>
          <cell r="R8601">
            <v>15.694000000000001</v>
          </cell>
        </row>
        <row r="8602">
          <cell r="A8602" t="str">
            <v xml:space="preserve">ТЭЦ-КРЭС-Ц.Г </v>
          </cell>
          <cell r="B8602" t="str">
            <v xml:space="preserve">Кирова 60 </v>
          </cell>
          <cell r="C8602" t="str">
            <v xml:space="preserve">Жилзаказчик </v>
          </cell>
          <cell r="D8602">
            <v>2333.6999999999998</v>
          </cell>
          <cell r="E8602">
            <v>10576</v>
          </cell>
          <cell r="F8602">
            <v>10571</v>
          </cell>
          <cell r="G8602">
            <v>0.38</v>
          </cell>
          <cell r="H8602">
            <v>1.19</v>
          </cell>
          <cell r="I8602">
            <v>4.5999999999999996</v>
          </cell>
          <cell r="J8602" t="str">
            <v xml:space="preserve">5 </v>
          </cell>
          <cell r="K8602">
            <v>167</v>
          </cell>
          <cell r="L8602">
            <v>0.18829699999999999</v>
          </cell>
          <cell r="M8602">
            <v>-19</v>
          </cell>
          <cell r="N8602">
            <v>18</v>
          </cell>
          <cell r="O8602">
            <v>1</v>
          </cell>
          <cell r="P8602">
            <v>274.91000000000003</v>
          </cell>
          <cell r="Q8602">
            <v>232.21199999999999</v>
          </cell>
          <cell r="R8602">
            <v>232.21199999999999</v>
          </cell>
        </row>
        <row r="8603">
          <cell r="A8603" t="str">
            <v xml:space="preserve">ТЭЦ-КРЭС-Ц.Г </v>
          </cell>
          <cell r="B8603" t="str">
            <v xml:space="preserve">Коммунаров 32 А </v>
          </cell>
          <cell r="C8603" t="str">
            <v xml:space="preserve">Жилзаказчик </v>
          </cell>
          <cell r="D8603">
            <v>181.1</v>
          </cell>
          <cell r="E8603">
            <v>691</v>
          </cell>
          <cell r="F8603">
            <v>687</v>
          </cell>
          <cell r="G8603">
            <v>0.45</v>
          </cell>
          <cell r="H8603">
            <v>1.19</v>
          </cell>
          <cell r="I8603">
            <v>4.5999999999999996</v>
          </cell>
          <cell r="J8603" t="str">
            <v xml:space="preserve">4 </v>
          </cell>
          <cell r="K8603">
            <v>167</v>
          </cell>
          <cell r="L8603">
            <v>1.2010000000000002E-2</v>
          </cell>
          <cell r="M8603">
            <v>-19</v>
          </cell>
          <cell r="N8603">
            <v>18</v>
          </cell>
          <cell r="O8603">
            <v>1</v>
          </cell>
          <cell r="P8603">
            <v>17.535</v>
          </cell>
          <cell r="Q8603">
            <v>24.024999999999999</v>
          </cell>
          <cell r="R8603">
            <v>24.024999999999999</v>
          </cell>
        </row>
        <row r="8604">
          <cell r="A8604" t="str">
            <v xml:space="preserve">ТЭЦ-КРЭС-Ц.Г </v>
          </cell>
          <cell r="B8604" t="str">
            <v xml:space="preserve">Коммунаров 32 В </v>
          </cell>
          <cell r="C8604" t="str">
            <v xml:space="preserve">Жилзаказчик </v>
          </cell>
          <cell r="D8604">
            <v>1257.7</v>
          </cell>
          <cell r="E8604">
            <v>6112</v>
          </cell>
          <cell r="F8604">
            <v>5884.76</v>
          </cell>
          <cell r="G8604">
            <v>0.37</v>
          </cell>
          <cell r="H8604">
            <v>1.19</v>
          </cell>
          <cell r="I8604">
            <v>4.5999999999999996</v>
          </cell>
          <cell r="J8604" t="str">
            <v xml:space="preserve">4 </v>
          </cell>
          <cell r="K8604">
            <v>167</v>
          </cell>
          <cell r="L8604">
            <v>0.100728</v>
          </cell>
          <cell r="M8604">
            <v>-19</v>
          </cell>
          <cell r="N8604">
            <v>18</v>
          </cell>
          <cell r="O8604">
            <v>1</v>
          </cell>
          <cell r="P8604">
            <v>147.06100000000001</v>
          </cell>
          <cell r="Q8604">
            <v>166.86199999999999</v>
          </cell>
          <cell r="R8604">
            <v>166.86199999999999</v>
          </cell>
        </row>
        <row r="8605">
          <cell r="A8605" t="str">
            <v xml:space="preserve">ТЭЦ-КРЭС-Ц.Г </v>
          </cell>
          <cell r="B8605" t="str">
            <v xml:space="preserve">Коммунаров 49 </v>
          </cell>
          <cell r="C8605" t="str">
            <v xml:space="preserve">Жилзаказчик </v>
          </cell>
          <cell r="D8605">
            <v>2730.2</v>
          </cell>
          <cell r="E8605">
            <v>12553</v>
          </cell>
          <cell r="F8605">
            <v>12547.97</v>
          </cell>
          <cell r="G8605">
            <v>0.37</v>
          </cell>
          <cell r="H8605">
            <v>1.19</v>
          </cell>
          <cell r="I8605">
            <v>4.5999999999999996</v>
          </cell>
          <cell r="J8605" t="str">
            <v xml:space="preserve">5 </v>
          </cell>
          <cell r="K8605">
            <v>167</v>
          </cell>
          <cell r="L8605">
            <v>0.217691</v>
          </cell>
          <cell r="M8605">
            <v>-19</v>
          </cell>
          <cell r="N8605">
            <v>18</v>
          </cell>
          <cell r="O8605">
            <v>1</v>
          </cell>
          <cell r="P8605">
            <v>317.82400000000001</v>
          </cell>
          <cell r="Q8605">
            <v>271.66500000000002</v>
          </cell>
          <cell r="R8605">
            <v>271.66500000000002</v>
          </cell>
        </row>
        <row r="8606">
          <cell r="A8606" t="str">
            <v xml:space="preserve">ТЭЦ-КРЭС-Ц.Г </v>
          </cell>
          <cell r="B8606" t="str">
            <v xml:space="preserve">Коммунаров 56 А </v>
          </cell>
          <cell r="C8606" t="str">
            <v xml:space="preserve">Жилзаказчик </v>
          </cell>
          <cell r="D8606">
            <v>1597.2</v>
          </cell>
          <cell r="E8606">
            <v>8301</v>
          </cell>
          <cell r="F8606">
            <v>8297</v>
          </cell>
          <cell r="G8606">
            <v>0.35</v>
          </cell>
          <cell r="H8606">
            <v>1.19</v>
          </cell>
          <cell r="I8606">
            <v>4.5999999999999996</v>
          </cell>
          <cell r="J8606" t="str">
            <v xml:space="preserve">4 </v>
          </cell>
          <cell r="K8606">
            <v>167</v>
          </cell>
          <cell r="L8606">
            <v>0.133551</v>
          </cell>
          <cell r="M8606">
            <v>-19</v>
          </cell>
          <cell r="N8606">
            <v>18</v>
          </cell>
          <cell r="O8606">
            <v>1</v>
          </cell>
          <cell r="P8606">
            <v>194.982</v>
          </cell>
          <cell r="Q8606">
            <v>211.90299999999999</v>
          </cell>
          <cell r="R8606">
            <v>211.90299999999999</v>
          </cell>
        </row>
        <row r="8607">
          <cell r="A8607" t="str">
            <v xml:space="preserve">ТЭЦ-КРЭС-Ц.Г </v>
          </cell>
          <cell r="B8607" t="str">
            <v xml:space="preserve">Коммунаров 56 Д/Орджон 59 </v>
          </cell>
          <cell r="C8607" t="str">
            <v xml:space="preserve">Жилзаказчик </v>
          </cell>
          <cell r="D8607">
            <v>973.1</v>
          </cell>
          <cell r="E8607">
            <v>4661</v>
          </cell>
          <cell r="F8607">
            <v>4658</v>
          </cell>
          <cell r="G8607">
            <v>0.39</v>
          </cell>
          <cell r="H8607">
            <v>1.19</v>
          </cell>
          <cell r="I8607">
            <v>4.5999999999999996</v>
          </cell>
          <cell r="J8607" t="str">
            <v xml:space="preserve">3 </v>
          </cell>
          <cell r="K8607">
            <v>167</v>
          </cell>
          <cell r="L8607">
            <v>8.3575999999999998E-2</v>
          </cell>
          <cell r="M8607">
            <v>-19</v>
          </cell>
          <cell r="N8607">
            <v>18</v>
          </cell>
          <cell r="O8607">
            <v>1</v>
          </cell>
          <cell r="P8607">
            <v>122.02</v>
          </cell>
          <cell r="Q8607">
            <v>129.1</v>
          </cell>
          <cell r="R8607">
            <v>129.1</v>
          </cell>
        </row>
        <row r="8608">
          <cell r="A8608" t="str">
            <v xml:space="preserve">ТЭЦ-КРЭС-Ц.Г </v>
          </cell>
          <cell r="B8608" t="str">
            <v xml:space="preserve">Коммунаров 57 </v>
          </cell>
          <cell r="C8608" t="str">
            <v xml:space="preserve">Жилзаказчик </v>
          </cell>
          <cell r="D8608">
            <v>4903.5</v>
          </cell>
          <cell r="E8608">
            <v>25060</v>
          </cell>
          <cell r="F8608">
            <v>23513.5</v>
          </cell>
          <cell r="G8608">
            <v>0.37</v>
          </cell>
          <cell r="H8608">
            <v>1.19</v>
          </cell>
          <cell r="I8608">
            <v>4.5999999999999996</v>
          </cell>
          <cell r="J8608" t="str">
            <v xml:space="preserve">16 </v>
          </cell>
          <cell r="K8608">
            <v>167</v>
          </cell>
          <cell r="L8608">
            <v>0.40356599999999998</v>
          </cell>
          <cell r="M8608">
            <v>-19</v>
          </cell>
          <cell r="N8608">
            <v>18</v>
          </cell>
          <cell r="O8608">
            <v>1</v>
          </cell>
          <cell r="P8608">
            <v>589.19799999999998</v>
          </cell>
          <cell r="Q8608">
            <v>596.34</v>
          </cell>
          <cell r="R8608">
            <v>596.34</v>
          </cell>
        </row>
        <row r="8609">
          <cell r="A8609" t="str">
            <v xml:space="preserve">ТЭЦ-КРЭС-Ц.Г </v>
          </cell>
          <cell r="B8609" t="str">
            <v xml:space="preserve">Коммунаров 69 кв 20 </v>
          </cell>
          <cell r="C8609" t="str">
            <v xml:space="preserve">Жилзаказчик </v>
          </cell>
          <cell r="D8609">
            <v>36.5</v>
          </cell>
          <cell r="E8609">
            <v>87</v>
          </cell>
          <cell r="F8609">
            <v>84.7</v>
          </cell>
          <cell r="G8609">
            <v>0.43</v>
          </cell>
          <cell r="H8609">
            <v>1.19</v>
          </cell>
          <cell r="I8609">
            <v>4.5999999999999996</v>
          </cell>
          <cell r="J8609" t="str">
            <v xml:space="preserve">2 </v>
          </cell>
          <cell r="K8609">
            <v>167</v>
          </cell>
          <cell r="L8609">
            <v>1.41E-3</v>
          </cell>
          <cell r="M8609">
            <v>-19</v>
          </cell>
          <cell r="N8609">
            <v>18</v>
          </cell>
          <cell r="O8609">
            <v>1</v>
          </cell>
          <cell r="P8609">
            <v>2.0579999999999998</v>
          </cell>
          <cell r="Q8609">
            <v>4.8419999999999996</v>
          </cell>
          <cell r="R8609">
            <v>4.8419999999999996</v>
          </cell>
        </row>
        <row r="8610">
          <cell r="A8610" t="str">
            <v xml:space="preserve">ТЭЦ-КРЭС-Ц.Г </v>
          </cell>
          <cell r="B8610" t="str">
            <v xml:space="preserve">Коммунаров 71 кв 12 </v>
          </cell>
          <cell r="C8610" t="str">
            <v xml:space="preserve">Жилзаказчик </v>
          </cell>
          <cell r="D8610">
            <v>123</v>
          </cell>
          <cell r="E8610">
            <v>131</v>
          </cell>
          <cell r="F8610">
            <v>128.5</v>
          </cell>
          <cell r="G8610">
            <v>0.43</v>
          </cell>
          <cell r="H8610">
            <v>1.19</v>
          </cell>
          <cell r="I8610">
            <v>4.5999999999999996</v>
          </cell>
          <cell r="J8610" t="str">
            <v xml:space="preserve">2 </v>
          </cell>
          <cell r="K8610">
            <v>167</v>
          </cell>
          <cell r="L8610">
            <v>2.14E-3</v>
          </cell>
          <cell r="M8610">
            <v>-19</v>
          </cell>
          <cell r="N8610">
            <v>18</v>
          </cell>
          <cell r="O8610">
            <v>1</v>
          </cell>
          <cell r="P8610">
            <v>3.1240000000000001</v>
          </cell>
          <cell r="Q8610">
            <v>16.318000000000001</v>
          </cell>
          <cell r="R8610">
            <v>16.318000000000001</v>
          </cell>
        </row>
        <row r="8611">
          <cell r="A8611" t="str">
            <v xml:space="preserve">ТЭЦ-КРЭС-Ц.Г </v>
          </cell>
          <cell r="B8611" t="str">
            <v xml:space="preserve">Комсомольская 24 </v>
          </cell>
          <cell r="C8611" t="str">
            <v xml:space="preserve">Жилзаказчик </v>
          </cell>
          <cell r="D8611">
            <v>465.3</v>
          </cell>
          <cell r="E8611">
            <v>2019</v>
          </cell>
          <cell r="F8611">
            <v>2017</v>
          </cell>
          <cell r="G8611">
            <v>0.45</v>
          </cell>
          <cell r="H8611">
            <v>1.19</v>
          </cell>
          <cell r="I8611">
            <v>4.5999999999999996</v>
          </cell>
          <cell r="J8611" t="str">
            <v xml:space="preserve">2 </v>
          </cell>
          <cell r="K8611">
            <v>167</v>
          </cell>
          <cell r="L8611">
            <v>4.2103000000000002E-2</v>
          </cell>
          <cell r="M8611">
            <v>-19</v>
          </cell>
          <cell r="N8611">
            <v>18</v>
          </cell>
          <cell r="O8611">
            <v>1</v>
          </cell>
          <cell r="P8611">
            <v>61.469000000000001</v>
          </cell>
          <cell r="Q8611">
            <v>61.731000000000002</v>
          </cell>
          <cell r="R8611">
            <v>61.731000000000002</v>
          </cell>
        </row>
        <row r="8612">
          <cell r="A8612" t="str">
            <v xml:space="preserve">ТЭЦ-КРЭС-Ц.Г </v>
          </cell>
          <cell r="B8612" t="str">
            <v xml:space="preserve">Комсомольская 35 </v>
          </cell>
          <cell r="C8612" t="str">
            <v xml:space="preserve">Жилзаказчик </v>
          </cell>
          <cell r="D8612">
            <v>549.20000000000005</v>
          </cell>
          <cell r="E8612">
            <v>3</v>
          </cell>
          <cell r="F8612">
            <v>3595</v>
          </cell>
          <cell r="G8612">
            <v>0.48</v>
          </cell>
          <cell r="H8612">
            <v>1.19</v>
          </cell>
          <cell r="I8612">
            <v>4.5999999999999996</v>
          </cell>
          <cell r="J8612" t="str">
            <v xml:space="preserve">3 </v>
          </cell>
          <cell r="K8612">
            <v>167</v>
          </cell>
          <cell r="L8612">
            <v>7.5915999999999997E-2</v>
          </cell>
          <cell r="M8612">
            <v>-19</v>
          </cell>
          <cell r="N8612">
            <v>18</v>
          </cell>
          <cell r="O8612">
            <v>1</v>
          </cell>
          <cell r="P8612">
            <v>110.836</v>
          </cell>
          <cell r="Q8612">
            <v>72.864000000000004</v>
          </cell>
          <cell r="R8612">
            <v>72.864000000000004</v>
          </cell>
        </row>
        <row r="8613">
          <cell r="A8613" t="str">
            <v xml:space="preserve">ТЭЦ-КРЭС-Ц.Г </v>
          </cell>
          <cell r="B8613" t="str">
            <v xml:space="preserve">Комсомольская 37 А </v>
          </cell>
          <cell r="C8613" t="str">
            <v xml:space="preserve">Жилзаказчик </v>
          </cell>
          <cell r="D8613">
            <v>678.19999999999993</v>
          </cell>
          <cell r="E8613">
            <v>5029</v>
          </cell>
          <cell r="F8613">
            <v>2948.12</v>
          </cell>
          <cell r="G8613">
            <v>0.38</v>
          </cell>
          <cell r="H8613">
            <v>1.19</v>
          </cell>
          <cell r="I8613">
            <v>4.5999999999999996</v>
          </cell>
          <cell r="J8613" t="str">
            <v xml:space="preserve">3 </v>
          </cell>
          <cell r="K8613">
            <v>167</v>
          </cell>
          <cell r="L8613">
            <v>5.6277999999999995E-2</v>
          </cell>
          <cell r="M8613">
            <v>-19</v>
          </cell>
          <cell r="N8613">
            <v>18</v>
          </cell>
          <cell r="O8613">
            <v>1</v>
          </cell>
          <cell r="P8613">
            <v>59.448999999999998</v>
          </cell>
          <cell r="Q8613">
            <v>71.415999999999997</v>
          </cell>
          <cell r="R8613">
            <v>71.415999999999997</v>
          </cell>
        </row>
        <row r="8614">
          <cell r="A8614" t="str">
            <v xml:space="preserve">ТЭЦ-КРЭС-Ц.Г </v>
          </cell>
          <cell r="B8614" t="str">
            <v xml:space="preserve">Комсомольская 45 кв 26а </v>
          </cell>
          <cell r="C8614" t="str">
            <v xml:space="preserve">Жилзаказчик </v>
          </cell>
          <cell r="D8614">
            <v>27.1</v>
          </cell>
          <cell r="E8614">
            <v>45</v>
          </cell>
          <cell r="F8614">
            <v>42.9</v>
          </cell>
          <cell r="G8614">
            <v>0.43</v>
          </cell>
          <cell r="H8614">
            <v>1.19</v>
          </cell>
          <cell r="I8614">
            <v>4.5999999999999996</v>
          </cell>
          <cell r="J8614" t="str">
            <v xml:space="preserve">2 </v>
          </cell>
          <cell r="K8614">
            <v>167</v>
          </cell>
          <cell r="L8614">
            <v>7.1400000000000001E-4</v>
          </cell>
          <cell r="M8614">
            <v>-19</v>
          </cell>
          <cell r="N8614">
            <v>18</v>
          </cell>
          <cell r="O8614">
            <v>1</v>
          </cell>
          <cell r="P8614">
            <v>1.0429999999999999</v>
          </cell>
          <cell r="Q8614">
            <v>3.593</v>
          </cell>
          <cell r="R8614">
            <v>3.593</v>
          </cell>
        </row>
        <row r="8615">
          <cell r="A8615" t="str">
            <v xml:space="preserve">ТЭЦ-КРЭС-Ц.Г </v>
          </cell>
          <cell r="B8615" t="str">
            <v xml:space="preserve">Комсомольская 50 </v>
          </cell>
          <cell r="C8615" t="str">
            <v xml:space="preserve">Жилзаказчик </v>
          </cell>
          <cell r="D8615">
            <v>3984.8</v>
          </cell>
          <cell r="E8615">
            <v>18351</v>
          </cell>
          <cell r="F8615">
            <v>16237.54</v>
          </cell>
          <cell r="G8615">
            <v>0.37</v>
          </cell>
          <cell r="H8615">
            <v>1.19</v>
          </cell>
          <cell r="I8615">
            <v>4.5999999999999996</v>
          </cell>
          <cell r="J8615" t="str">
            <v xml:space="preserve">5 </v>
          </cell>
          <cell r="K8615">
            <v>167</v>
          </cell>
          <cell r="L8615">
            <v>0.27868699999999996</v>
          </cell>
          <cell r="M8615">
            <v>-19</v>
          </cell>
          <cell r="N8615">
            <v>18</v>
          </cell>
          <cell r="O8615">
            <v>1</v>
          </cell>
          <cell r="P8615">
            <v>406.87799999999999</v>
          </cell>
          <cell r="Q8615">
            <v>396.49900000000002</v>
          </cell>
          <cell r="R8615">
            <v>396.49900000000002</v>
          </cell>
        </row>
        <row r="8616">
          <cell r="A8616" t="str">
            <v xml:space="preserve">ТЭЦ-КРЭС-Ц.Г </v>
          </cell>
          <cell r="B8616" t="str">
            <v xml:space="preserve">Комсомольская 55 </v>
          </cell>
          <cell r="C8616" t="str">
            <v xml:space="preserve">Жилзаказчик </v>
          </cell>
          <cell r="D8616">
            <v>2389</v>
          </cell>
          <cell r="E8616">
            <v>9419</v>
          </cell>
          <cell r="F8616">
            <v>9419</v>
          </cell>
          <cell r="G8616">
            <v>0</v>
          </cell>
          <cell r="H8616">
            <v>0</v>
          </cell>
          <cell r="I8616">
            <v>4.5999999999999996</v>
          </cell>
          <cell r="J8616" t="str">
            <v xml:space="preserve">5 </v>
          </cell>
          <cell r="K8616">
            <v>167</v>
          </cell>
          <cell r="L8616">
            <v>0.158662</v>
          </cell>
          <cell r="M8616">
            <v>-19</v>
          </cell>
          <cell r="N8616">
            <v>18</v>
          </cell>
          <cell r="O8616">
            <v>1</v>
          </cell>
          <cell r="P8616">
            <v>231.642</v>
          </cell>
          <cell r="Q8616">
            <v>237.71299999999999</v>
          </cell>
          <cell r="R8616">
            <v>237.71299999999999</v>
          </cell>
        </row>
        <row r="8617">
          <cell r="A8617" t="str">
            <v xml:space="preserve">ТЭЦ-КРЭС-Ц.Г </v>
          </cell>
          <cell r="B8617" t="str">
            <v xml:space="preserve">Короткая 5 </v>
          </cell>
          <cell r="C8617" t="str">
            <v xml:space="preserve">Жилзаказчик </v>
          </cell>
          <cell r="D8617">
            <v>697.9</v>
          </cell>
          <cell r="E8617">
            <v>2892</v>
          </cell>
          <cell r="F8617">
            <v>2888.02</v>
          </cell>
          <cell r="G8617">
            <v>0.5</v>
          </cell>
          <cell r="H8617">
            <v>1.19</v>
          </cell>
          <cell r="I8617">
            <v>4.5999999999999996</v>
          </cell>
          <cell r="J8617" t="str">
            <v xml:space="preserve">4 </v>
          </cell>
          <cell r="K8617">
            <v>167</v>
          </cell>
          <cell r="L8617">
            <v>6.7518999999999996E-2</v>
          </cell>
          <cell r="M8617">
            <v>-19</v>
          </cell>
          <cell r="N8617">
            <v>18</v>
          </cell>
          <cell r="O8617">
            <v>1</v>
          </cell>
          <cell r="P8617">
            <v>98.576999999999998</v>
          </cell>
          <cell r="Q8617">
            <v>92.593999999999994</v>
          </cell>
          <cell r="R8617">
            <v>92.593999999999994</v>
          </cell>
        </row>
        <row r="8618">
          <cell r="A8618" t="str">
            <v xml:space="preserve">ТЭЦ-КРЭС-Ц.Г </v>
          </cell>
          <cell r="B8618" t="str">
            <v xml:space="preserve">Красина 3/4 </v>
          </cell>
          <cell r="C8618" t="str">
            <v xml:space="preserve">Жилзаказчик </v>
          </cell>
          <cell r="D8618">
            <v>4065.8</v>
          </cell>
          <cell r="E8618">
            <v>18702</v>
          </cell>
          <cell r="F8618">
            <v>18688</v>
          </cell>
          <cell r="G8618">
            <v>0.37</v>
          </cell>
          <cell r="H8618">
            <v>1.19</v>
          </cell>
          <cell r="I8618">
            <v>4.5999999999999996</v>
          </cell>
          <cell r="J8618" t="str">
            <v xml:space="preserve">14 </v>
          </cell>
          <cell r="K8618">
            <v>167</v>
          </cell>
          <cell r="L8618">
            <v>0.320745</v>
          </cell>
          <cell r="M8618">
            <v>-19</v>
          </cell>
          <cell r="N8618">
            <v>18</v>
          </cell>
          <cell r="O8618">
            <v>1</v>
          </cell>
          <cell r="P8618">
            <v>468.28100000000001</v>
          </cell>
          <cell r="Q8618">
            <v>494.464</v>
          </cell>
          <cell r="R8618">
            <v>494.464</v>
          </cell>
        </row>
        <row r="8619">
          <cell r="A8619" t="str">
            <v xml:space="preserve">ТЭЦ-КРЭС-Ц.Г </v>
          </cell>
          <cell r="B8619" t="str">
            <v xml:space="preserve">Красная 16 А </v>
          </cell>
          <cell r="C8619" t="str">
            <v xml:space="preserve">Жилзаказчик </v>
          </cell>
          <cell r="D8619">
            <v>1179.4000000000001</v>
          </cell>
          <cell r="E8619">
            <v>4232</v>
          </cell>
          <cell r="F8619">
            <v>2927.14</v>
          </cell>
          <cell r="G8619">
            <v>0.4</v>
          </cell>
          <cell r="H8619">
            <v>1.19</v>
          </cell>
          <cell r="I8619">
            <v>4.5999999999999996</v>
          </cell>
          <cell r="J8619" t="str">
            <v xml:space="preserve">3 </v>
          </cell>
          <cell r="K8619">
            <v>167</v>
          </cell>
          <cell r="L8619">
            <v>5.3633E-2</v>
          </cell>
          <cell r="M8619">
            <v>-19</v>
          </cell>
          <cell r="N8619">
            <v>18</v>
          </cell>
          <cell r="O8619">
            <v>1</v>
          </cell>
          <cell r="P8619">
            <v>78.302999999999997</v>
          </cell>
          <cell r="Q8619">
            <v>156.47399999999999</v>
          </cell>
          <cell r="R8619">
            <v>156.47399999999999</v>
          </cell>
        </row>
        <row r="8620">
          <cell r="A8620" t="str">
            <v xml:space="preserve">ТЭЦ-КРЭС-Ц.Г </v>
          </cell>
          <cell r="B8620" t="str">
            <v xml:space="preserve">Красная 17 </v>
          </cell>
          <cell r="C8620" t="str">
            <v xml:space="preserve">Жилзаказчик </v>
          </cell>
          <cell r="D8620">
            <v>1627.1</v>
          </cell>
          <cell r="E8620">
            <v>7825</v>
          </cell>
          <cell r="F8620">
            <v>7173.9</v>
          </cell>
          <cell r="G8620">
            <v>0.35</v>
          </cell>
          <cell r="H8620">
            <v>0</v>
          </cell>
          <cell r="I8620">
            <v>4.5999999999999996</v>
          </cell>
          <cell r="J8620" t="str">
            <v xml:space="preserve">4 </v>
          </cell>
          <cell r="K8620">
            <v>167</v>
          </cell>
          <cell r="L8620">
            <v>0.11322299999999999</v>
          </cell>
          <cell r="M8620">
            <v>-19</v>
          </cell>
          <cell r="N8620">
            <v>18</v>
          </cell>
          <cell r="O8620">
            <v>1</v>
          </cell>
          <cell r="P8620">
            <v>165.303</v>
          </cell>
          <cell r="Q8620">
            <v>215.86600000000001</v>
          </cell>
          <cell r="R8620">
            <v>215.86600000000001</v>
          </cell>
        </row>
        <row r="8621">
          <cell r="A8621" t="str">
            <v xml:space="preserve">ТЭЦ-КРЭС-Ц.Г </v>
          </cell>
          <cell r="B8621" t="str">
            <v xml:space="preserve">Красная 17 А </v>
          </cell>
          <cell r="C8621" t="str">
            <v xml:space="preserve">Жилзаказчик </v>
          </cell>
          <cell r="D8621">
            <v>526.29999999999995</v>
          </cell>
          <cell r="E8621">
            <v>2630</v>
          </cell>
          <cell r="F8621">
            <v>2379.58</v>
          </cell>
          <cell r="G8621">
            <v>0.44</v>
          </cell>
          <cell r="H8621">
            <v>1.19</v>
          </cell>
          <cell r="I8621">
            <v>4.5999999999999996</v>
          </cell>
          <cell r="J8621" t="str">
            <v xml:space="preserve"> </v>
          </cell>
          <cell r="K8621">
            <v>167</v>
          </cell>
          <cell r="L8621">
            <v>4.9008999999999997E-2</v>
          </cell>
          <cell r="M8621">
            <v>-19</v>
          </cell>
          <cell r="N8621">
            <v>18</v>
          </cell>
          <cell r="O8621">
            <v>1</v>
          </cell>
          <cell r="P8621">
            <v>71.551000000000002</v>
          </cell>
          <cell r="Q8621">
            <v>0</v>
          </cell>
          <cell r="R8621">
            <v>0</v>
          </cell>
        </row>
        <row r="8622">
          <cell r="A8622" t="str">
            <v xml:space="preserve">ТЭЦ-КРЭС-Ц.Г </v>
          </cell>
          <cell r="B8622" t="str">
            <v xml:space="preserve">Красная 18 </v>
          </cell>
          <cell r="C8622" t="str">
            <v xml:space="preserve">Жилзаказчик </v>
          </cell>
          <cell r="D8622">
            <v>929</v>
          </cell>
          <cell r="E8622">
            <v>6489</v>
          </cell>
          <cell r="F8622">
            <v>4329.71</v>
          </cell>
          <cell r="G8622">
            <v>0.28999999999999998</v>
          </cell>
          <cell r="H8622">
            <v>1.19</v>
          </cell>
          <cell r="I8622">
            <v>4.5999999999999996</v>
          </cell>
          <cell r="J8622" t="str">
            <v xml:space="preserve">3 </v>
          </cell>
          <cell r="K8622">
            <v>167</v>
          </cell>
          <cell r="L8622">
            <v>4.8780999999999998E-2</v>
          </cell>
          <cell r="M8622">
            <v>-19</v>
          </cell>
          <cell r="N8622">
            <v>18</v>
          </cell>
          <cell r="O8622">
            <v>1</v>
          </cell>
          <cell r="P8622">
            <v>71.218000000000004</v>
          </cell>
          <cell r="Q8622">
            <v>123.251</v>
          </cell>
          <cell r="R8622">
            <v>123.251</v>
          </cell>
        </row>
        <row r="8623">
          <cell r="A8623" t="str">
            <v xml:space="preserve">ТЭЦ-КРЭС-Ц.Г </v>
          </cell>
          <cell r="B8623" t="str">
            <v xml:space="preserve">Красная 21 А </v>
          </cell>
          <cell r="C8623" t="str">
            <v xml:space="preserve">Жилзаказчик </v>
          </cell>
          <cell r="D8623">
            <v>4346.22</v>
          </cell>
          <cell r="E8623">
            <v>2765</v>
          </cell>
          <cell r="F8623">
            <v>11349.5</v>
          </cell>
          <cell r="G8623">
            <v>0.38</v>
          </cell>
          <cell r="H8623">
            <v>1.19</v>
          </cell>
          <cell r="I8623">
            <v>4.5999999999999996</v>
          </cell>
          <cell r="J8623" t="str">
            <v xml:space="preserve">3 </v>
          </cell>
          <cell r="K8623">
            <v>167</v>
          </cell>
          <cell r="L8623">
            <v>0.19018999999999997</v>
          </cell>
          <cell r="M8623">
            <v>-19</v>
          </cell>
          <cell r="N8623">
            <v>18</v>
          </cell>
          <cell r="O8623">
            <v>1</v>
          </cell>
          <cell r="P8623">
            <v>59.53</v>
          </cell>
          <cell r="Q8623">
            <v>191.89699999999999</v>
          </cell>
          <cell r="R8623">
            <v>191.89699999999999</v>
          </cell>
        </row>
        <row r="8624">
          <cell r="A8624" t="str">
            <v xml:space="preserve">ТЭЦ-КРЭС-Ц.Г </v>
          </cell>
          <cell r="B8624" t="str">
            <v xml:space="preserve">Красная 22 А </v>
          </cell>
          <cell r="C8624" t="str">
            <v xml:space="preserve">Жилзаказчик </v>
          </cell>
          <cell r="D8624">
            <v>795.4</v>
          </cell>
          <cell r="E8624">
            <v>18334</v>
          </cell>
          <cell r="F8624">
            <v>4983</v>
          </cell>
          <cell r="G8624">
            <v>0.37</v>
          </cell>
          <cell r="H8624">
            <v>1.19</v>
          </cell>
          <cell r="I8624">
            <v>4.5999999999999996</v>
          </cell>
          <cell r="J8624" t="str">
            <v xml:space="preserve">4 </v>
          </cell>
          <cell r="K8624">
            <v>167</v>
          </cell>
          <cell r="L8624">
            <v>8.5524000000000003E-2</v>
          </cell>
          <cell r="M8624">
            <v>-19</v>
          </cell>
          <cell r="N8624">
            <v>18</v>
          </cell>
          <cell r="O8624">
            <v>1</v>
          </cell>
          <cell r="P8624">
            <v>124.863</v>
          </cell>
          <cell r="Q8624">
            <v>105.529</v>
          </cell>
          <cell r="R8624">
            <v>105.529</v>
          </cell>
        </row>
        <row r="8625">
          <cell r="A8625" t="str">
            <v xml:space="preserve">ТЭЦ-КРЭС-Ц.Г </v>
          </cell>
          <cell r="B8625" t="str">
            <v xml:space="preserve">Красная 24 А </v>
          </cell>
          <cell r="C8625" t="str">
            <v xml:space="preserve">Жилзаказчик </v>
          </cell>
          <cell r="D8625">
            <v>590.9</v>
          </cell>
          <cell r="E8625">
            <v>7769</v>
          </cell>
          <cell r="F8625">
            <v>6516.17</v>
          </cell>
          <cell r="G8625">
            <v>0.28999999999999998</v>
          </cell>
          <cell r="H8625">
            <v>1.19</v>
          </cell>
          <cell r="I8625">
            <v>4.5999999999999996</v>
          </cell>
          <cell r="J8625" t="str">
            <v xml:space="preserve">3 </v>
          </cell>
          <cell r="K8625">
            <v>167</v>
          </cell>
          <cell r="L8625">
            <v>7.3413999999999993E-2</v>
          </cell>
          <cell r="M8625">
            <v>-19</v>
          </cell>
          <cell r="N8625">
            <v>18</v>
          </cell>
          <cell r="O8625">
            <v>1</v>
          </cell>
          <cell r="P8625">
            <v>107.18300000000001</v>
          </cell>
          <cell r="Q8625">
            <v>78.397000000000006</v>
          </cell>
          <cell r="R8625">
            <v>78.397000000000006</v>
          </cell>
        </row>
        <row r="8626">
          <cell r="A8626" t="str">
            <v xml:space="preserve">ТЭЦ-КРЭС-Ц.Г </v>
          </cell>
          <cell r="B8626" t="str">
            <v xml:space="preserve">Красная 26 Б </v>
          </cell>
          <cell r="C8626" t="str">
            <v xml:space="preserve">Жилзаказчик </v>
          </cell>
          <cell r="D8626">
            <v>1558.9</v>
          </cell>
          <cell r="E8626">
            <v>1182</v>
          </cell>
          <cell r="F8626">
            <v>3701</v>
          </cell>
          <cell r="G8626">
            <v>0.45</v>
          </cell>
          <cell r="H8626">
            <v>1.19</v>
          </cell>
          <cell r="I8626">
            <v>4.5999999999999996</v>
          </cell>
          <cell r="J8626" t="str">
            <v xml:space="preserve">2 </v>
          </cell>
          <cell r="K8626">
            <v>167</v>
          </cell>
          <cell r="L8626">
            <v>6.470200000000001E-2</v>
          </cell>
          <cell r="M8626">
            <v>-19</v>
          </cell>
          <cell r="N8626">
            <v>18</v>
          </cell>
          <cell r="O8626">
            <v>1</v>
          </cell>
          <cell r="P8626">
            <v>30.117999999999999</v>
          </cell>
          <cell r="Q8626">
            <v>99.701999999999998</v>
          </cell>
          <cell r="R8626">
            <v>99.701999999999998</v>
          </cell>
        </row>
        <row r="8627">
          <cell r="A8627" t="str">
            <v xml:space="preserve">ТЭЦ-КРЭС-Ц.Г </v>
          </cell>
          <cell r="B8627" t="str">
            <v xml:space="preserve">Красная 33 </v>
          </cell>
          <cell r="C8627" t="str">
            <v xml:space="preserve">Жилзаказчик </v>
          </cell>
          <cell r="D8627">
            <v>4793</v>
          </cell>
          <cell r="E8627">
            <v>33209</v>
          </cell>
          <cell r="F8627">
            <v>27212.2</v>
          </cell>
          <cell r="G8627">
            <v>0.28000000000000003</v>
          </cell>
          <cell r="H8627">
            <v>1.19</v>
          </cell>
          <cell r="I8627">
            <v>4.5999999999999996</v>
          </cell>
          <cell r="J8627" t="str">
            <v xml:space="preserve">5 </v>
          </cell>
          <cell r="K8627">
            <v>167</v>
          </cell>
          <cell r="L8627">
            <v>0.35344100000000001</v>
          </cell>
          <cell r="M8627">
            <v>-19</v>
          </cell>
          <cell r="N8627">
            <v>18</v>
          </cell>
          <cell r="O8627">
            <v>1</v>
          </cell>
          <cell r="P8627">
            <v>516.01599999999996</v>
          </cell>
          <cell r="Q8627">
            <v>476.91899999999998</v>
          </cell>
          <cell r="R8627">
            <v>476.91899999999998</v>
          </cell>
        </row>
        <row r="8628">
          <cell r="A8628" t="str">
            <v xml:space="preserve">ТЭЦ-КРЭС-Ц.Г </v>
          </cell>
          <cell r="B8628" t="str">
            <v xml:space="preserve">Красная 50/Орджоник 37 </v>
          </cell>
          <cell r="C8628" t="str">
            <v xml:space="preserve">Жилзаказчик </v>
          </cell>
          <cell r="D8628">
            <v>3242.4</v>
          </cell>
          <cell r="E8628">
            <v>16889</v>
          </cell>
          <cell r="F8628">
            <v>14216.32</v>
          </cell>
          <cell r="G8628">
            <v>0.28999999999999998</v>
          </cell>
          <cell r="H8628">
            <v>1.19</v>
          </cell>
          <cell r="I8628">
            <v>4.5999999999999996</v>
          </cell>
          <cell r="J8628" t="str">
            <v xml:space="preserve">5 </v>
          </cell>
          <cell r="K8628">
            <v>167</v>
          </cell>
          <cell r="L8628">
            <v>0.18860299999999999</v>
          </cell>
          <cell r="M8628">
            <v>-19</v>
          </cell>
          <cell r="N8628">
            <v>18</v>
          </cell>
          <cell r="O8628">
            <v>1</v>
          </cell>
          <cell r="P8628">
            <v>275.35599999999999</v>
          </cell>
          <cell r="Q8628">
            <v>322.62799999999999</v>
          </cell>
          <cell r="R8628">
            <v>322.62799999999999</v>
          </cell>
        </row>
        <row r="8629">
          <cell r="A8629" t="str">
            <v xml:space="preserve">ТЭЦ-КРЭС-Ц.Г </v>
          </cell>
          <cell r="B8629" t="str">
            <v xml:space="preserve">Красная 78 </v>
          </cell>
          <cell r="C8629" t="str">
            <v xml:space="preserve">Жилзаказчик </v>
          </cell>
          <cell r="D8629">
            <v>4395.1000000000004</v>
          </cell>
          <cell r="E8629">
            <v>26291</v>
          </cell>
          <cell r="F8629">
            <v>22260.12</v>
          </cell>
          <cell r="G8629">
            <v>0.28000000000000003</v>
          </cell>
          <cell r="H8629">
            <v>1.19</v>
          </cell>
          <cell r="I8629">
            <v>4.5999999999999996</v>
          </cell>
          <cell r="J8629" t="str">
            <v xml:space="preserve">5 </v>
          </cell>
          <cell r="K8629">
            <v>167</v>
          </cell>
          <cell r="L8629">
            <v>0.28912199999999999</v>
          </cell>
          <cell r="M8629">
            <v>-19</v>
          </cell>
          <cell r="N8629">
            <v>18</v>
          </cell>
          <cell r="O8629">
            <v>1</v>
          </cell>
          <cell r="P8629">
            <v>422.11099999999999</v>
          </cell>
          <cell r="Q8629">
            <v>437.32799999999997</v>
          </cell>
          <cell r="R8629">
            <v>437.32799999999997</v>
          </cell>
        </row>
        <row r="8630">
          <cell r="A8630" t="str">
            <v xml:space="preserve">ТЭЦ-КРЭС-Ц.Г </v>
          </cell>
          <cell r="B8630" t="str">
            <v xml:space="preserve">Красноармейская 10 А </v>
          </cell>
          <cell r="C8630" t="str">
            <v xml:space="preserve">Жилзаказчик </v>
          </cell>
          <cell r="D8630">
            <v>1953.8999999999999</v>
          </cell>
          <cell r="E8630">
            <v>10259</v>
          </cell>
          <cell r="F8630">
            <v>10489</v>
          </cell>
          <cell r="G8630">
            <v>0.25</v>
          </cell>
          <cell r="H8630">
            <v>1.19</v>
          </cell>
          <cell r="I8630">
            <v>4.5999999999999996</v>
          </cell>
          <cell r="J8630" t="str">
            <v xml:space="preserve">2 </v>
          </cell>
          <cell r="K8630">
            <v>167</v>
          </cell>
          <cell r="L8630">
            <v>0.10624700000000001</v>
          </cell>
          <cell r="M8630">
            <v>-19</v>
          </cell>
          <cell r="N8630">
            <v>18</v>
          </cell>
          <cell r="O8630">
            <v>1</v>
          </cell>
          <cell r="P8630">
            <v>145.44399999999999</v>
          </cell>
          <cell r="Q8630">
            <v>249.06200000000001</v>
          </cell>
          <cell r="R8630">
            <v>249.06200000000001</v>
          </cell>
        </row>
        <row r="8631">
          <cell r="A8631" t="str">
            <v xml:space="preserve">ТЭЦ-КРЭС-Ц.Г </v>
          </cell>
          <cell r="B8631" t="str">
            <v xml:space="preserve">Красноармейская 49 </v>
          </cell>
          <cell r="C8631" t="str">
            <v xml:space="preserve">Жилзаказчик </v>
          </cell>
          <cell r="D8631">
            <v>539.9</v>
          </cell>
          <cell r="E8631">
            <v>5708</v>
          </cell>
          <cell r="F8631">
            <v>3286.77</v>
          </cell>
          <cell r="G8631">
            <v>0.28999999999999998</v>
          </cell>
          <cell r="H8631">
            <v>1.19</v>
          </cell>
          <cell r="I8631">
            <v>4.5999999999999996</v>
          </cell>
          <cell r="J8631" t="str">
            <v xml:space="preserve">2 </v>
          </cell>
          <cell r="K8631">
            <v>167</v>
          </cell>
          <cell r="L8631">
            <v>3.703E-2</v>
          </cell>
          <cell r="M8631">
            <v>-19</v>
          </cell>
          <cell r="N8631">
            <v>18</v>
          </cell>
          <cell r="O8631">
            <v>1</v>
          </cell>
          <cell r="P8631">
            <v>54.064</v>
          </cell>
          <cell r="Q8631">
            <v>71.631</v>
          </cell>
          <cell r="R8631">
            <v>71.631</v>
          </cell>
        </row>
        <row r="8632">
          <cell r="A8632" t="str">
            <v xml:space="preserve">ТЭЦ-КРЭС-Ц.Г </v>
          </cell>
          <cell r="B8632" t="str">
            <v xml:space="preserve">Красноармейская 58 кв 36,40 </v>
          </cell>
          <cell r="C8632" t="str">
            <v xml:space="preserve">Жилзаказчик </v>
          </cell>
          <cell r="D8632">
            <v>52.3</v>
          </cell>
          <cell r="E8632">
            <v>126</v>
          </cell>
          <cell r="F8632">
            <v>123.6</v>
          </cell>
          <cell r="G8632">
            <v>0.45</v>
          </cell>
          <cell r="H8632">
            <v>1.19</v>
          </cell>
          <cell r="I8632">
            <v>4.5999999999999996</v>
          </cell>
          <cell r="J8632" t="str">
            <v xml:space="preserve">2 </v>
          </cell>
          <cell r="K8632">
            <v>167</v>
          </cell>
          <cell r="L8632">
            <v>2.0579999999999999E-3</v>
          </cell>
          <cell r="M8632">
            <v>-19</v>
          </cell>
          <cell r="N8632">
            <v>18</v>
          </cell>
          <cell r="O8632">
            <v>1</v>
          </cell>
          <cell r="P8632">
            <v>3.004</v>
          </cell>
          <cell r="Q8632">
            <v>6.9370000000000003</v>
          </cell>
          <cell r="R8632">
            <v>6.9370000000000003</v>
          </cell>
        </row>
        <row r="8633">
          <cell r="A8633" t="str">
            <v xml:space="preserve">ТЭЦ-КРЭС-Ц.Г </v>
          </cell>
          <cell r="B8633" t="str">
            <v xml:space="preserve">Кубанская Набережная 52/1 </v>
          </cell>
          <cell r="C8633" t="str">
            <v xml:space="preserve">Жилзаказчик </v>
          </cell>
          <cell r="D8633">
            <v>4176.3999999999996</v>
          </cell>
          <cell r="E8633">
            <v>19682</v>
          </cell>
          <cell r="F8633">
            <v>19682</v>
          </cell>
          <cell r="G8633">
            <v>0</v>
          </cell>
          <cell r="H8633">
            <v>0</v>
          </cell>
          <cell r="I8633">
            <v>4.5999999999999996</v>
          </cell>
          <cell r="J8633" t="str">
            <v xml:space="preserve">14 </v>
          </cell>
          <cell r="K8633">
            <v>167</v>
          </cell>
          <cell r="L8633">
            <v>0.337565</v>
          </cell>
          <cell r="M8633">
            <v>-19</v>
          </cell>
          <cell r="N8633">
            <v>18</v>
          </cell>
          <cell r="O8633">
            <v>1</v>
          </cell>
          <cell r="P8633">
            <v>492.83800000000002</v>
          </cell>
          <cell r="Q8633">
            <v>507.91399999999999</v>
          </cell>
          <cell r="R8633">
            <v>507.91399999999999</v>
          </cell>
        </row>
        <row r="8634">
          <cell r="A8634" t="str">
            <v xml:space="preserve">ТЭЦ-КРЭС-Ц.Г </v>
          </cell>
          <cell r="B8634" t="str">
            <v xml:space="preserve">Кубанская Набережная 52/2 </v>
          </cell>
          <cell r="C8634" t="str">
            <v xml:space="preserve">Жилзаказчик </v>
          </cell>
          <cell r="D8634">
            <v>3977.3</v>
          </cell>
          <cell r="E8634">
            <v>18975</v>
          </cell>
          <cell r="F8634">
            <v>18975</v>
          </cell>
          <cell r="G8634">
            <v>0</v>
          </cell>
          <cell r="H8634">
            <v>0</v>
          </cell>
          <cell r="I8634">
            <v>4.5999999999999996</v>
          </cell>
          <cell r="J8634" t="str">
            <v xml:space="preserve">14 </v>
          </cell>
          <cell r="K8634">
            <v>167</v>
          </cell>
          <cell r="L8634">
            <v>0.32543099999999997</v>
          </cell>
          <cell r="M8634">
            <v>-19</v>
          </cell>
          <cell r="N8634">
            <v>18</v>
          </cell>
          <cell r="O8634">
            <v>1</v>
          </cell>
          <cell r="P8634">
            <v>475.12200000000001</v>
          </cell>
          <cell r="Q8634">
            <v>483.702</v>
          </cell>
          <cell r="R8634">
            <v>483.702</v>
          </cell>
        </row>
        <row r="8635">
          <cell r="A8635" t="str">
            <v xml:space="preserve">ТЭЦ-КРЭС-Ц.Г </v>
          </cell>
          <cell r="B8635" t="str">
            <v xml:space="preserve">Леваневского 12 кв 23 </v>
          </cell>
          <cell r="C8635" t="str">
            <v xml:space="preserve">Жилзаказчик </v>
          </cell>
          <cell r="D8635">
            <v>32.6</v>
          </cell>
          <cell r="E8635">
            <v>426</v>
          </cell>
          <cell r="F8635">
            <v>121.77</v>
          </cell>
          <cell r="G8635">
            <v>0.43</v>
          </cell>
          <cell r="H8635">
            <v>1.19</v>
          </cell>
          <cell r="I8635">
            <v>4.5999999999999996</v>
          </cell>
          <cell r="J8635" t="str">
            <v xml:space="preserve">1 </v>
          </cell>
          <cell r="K8635">
            <v>167</v>
          </cell>
          <cell r="L8635">
            <v>2.0279999999999999E-3</v>
          </cell>
          <cell r="M8635">
            <v>-19</v>
          </cell>
          <cell r="N8635">
            <v>18</v>
          </cell>
          <cell r="O8635">
            <v>1</v>
          </cell>
          <cell r="P8635">
            <v>2.9619999999999997</v>
          </cell>
          <cell r="Q8635">
            <v>4.3230000000000004</v>
          </cell>
          <cell r="R8635">
            <v>4.3230000000000004</v>
          </cell>
        </row>
        <row r="8636">
          <cell r="A8636" t="str">
            <v xml:space="preserve">ТЭЦ-КРЭС-Ц.Г </v>
          </cell>
          <cell r="B8636" t="str">
            <v xml:space="preserve">Леваневского 4/1 </v>
          </cell>
          <cell r="C8636" t="str">
            <v xml:space="preserve">Жилзаказчик </v>
          </cell>
          <cell r="D8636">
            <v>346.3</v>
          </cell>
          <cell r="E8636">
            <v>1811</v>
          </cell>
          <cell r="F8636">
            <v>1809</v>
          </cell>
          <cell r="G8636">
            <v>0.46</v>
          </cell>
          <cell r="H8636">
            <v>1.19</v>
          </cell>
          <cell r="I8636">
            <v>4.5999999999999996</v>
          </cell>
          <cell r="J8636" t="str">
            <v xml:space="preserve">2 </v>
          </cell>
          <cell r="K8636">
            <v>167</v>
          </cell>
          <cell r="L8636">
            <v>3.8265E-2</v>
          </cell>
          <cell r="M8636">
            <v>-19</v>
          </cell>
          <cell r="N8636">
            <v>18</v>
          </cell>
          <cell r="O8636">
            <v>1</v>
          </cell>
          <cell r="P8636">
            <v>55.866</v>
          </cell>
          <cell r="Q8636">
            <v>45.942999999999998</v>
          </cell>
          <cell r="R8636">
            <v>45.942999999999998</v>
          </cell>
        </row>
        <row r="8637">
          <cell r="A8637" t="str">
            <v xml:space="preserve">ТЭЦ-КРЭС-Ц.Г </v>
          </cell>
          <cell r="B8637" t="str">
            <v xml:space="preserve">Ленина 49лит"Б"кв25 </v>
          </cell>
          <cell r="C8637" t="str">
            <v xml:space="preserve">Жилзаказчик </v>
          </cell>
          <cell r="D8637">
            <v>50.6</v>
          </cell>
          <cell r="E8637">
            <v>1</v>
          </cell>
          <cell r="F8637">
            <v>343.96</v>
          </cell>
          <cell r="G8637">
            <v>0.45</v>
          </cell>
          <cell r="H8637">
            <v>1.19</v>
          </cell>
          <cell r="I8637">
            <v>4.5999999999999996</v>
          </cell>
          <cell r="J8637" t="str">
            <v xml:space="preserve">1 </v>
          </cell>
          <cell r="K8637">
            <v>167</v>
          </cell>
          <cell r="L8637">
            <v>5.7269999999999995E-3</v>
          </cell>
          <cell r="M8637">
            <v>-19</v>
          </cell>
          <cell r="N8637">
            <v>18</v>
          </cell>
          <cell r="O8637">
            <v>1</v>
          </cell>
          <cell r="P8637">
            <v>8.3620000000000001</v>
          </cell>
          <cell r="Q8637">
            <v>6.7110000000000003</v>
          </cell>
          <cell r="R8637">
            <v>6.7110000000000003</v>
          </cell>
        </row>
        <row r="8638">
          <cell r="A8638" t="str">
            <v xml:space="preserve">ТЭЦ-КРЭС-Ц.Г </v>
          </cell>
          <cell r="B8638" t="str">
            <v xml:space="preserve">Ленина 50 </v>
          </cell>
          <cell r="C8638" t="str">
            <v xml:space="preserve">Жилзаказчик </v>
          </cell>
          <cell r="D8638">
            <v>2458.6</v>
          </cell>
          <cell r="E8638">
            <v>8934</v>
          </cell>
          <cell r="F8638">
            <v>8425</v>
          </cell>
          <cell r="G8638">
            <v>0.4</v>
          </cell>
          <cell r="H8638">
            <v>1.19</v>
          </cell>
          <cell r="I8638">
            <v>4.5999999999999996</v>
          </cell>
          <cell r="J8638" t="str">
            <v xml:space="preserve">5 </v>
          </cell>
          <cell r="K8638">
            <v>167</v>
          </cell>
          <cell r="L8638">
            <v>0.156722</v>
          </cell>
          <cell r="M8638">
            <v>-19</v>
          </cell>
          <cell r="N8638">
            <v>18</v>
          </cell>
          <cell r="O8638">
            <v>1</v>
          </cell>
          <cell r="P8638">
            <v>228.81100000000001</v>
          </cell>
          <cell r="Q8638">
            <v>244.64</v>
          </cell>
          <cell r="R8638">
            <v>244.64</v>
          </cell>
        </row>
        <row r="8639">
          <cell r="A8639" t="str">
            <v xml:space="preserve">ТЭЦ-КРЭС-Ц.Г </v>
          </cell>
          <cell r="B8639" t="str">
            <v xml:space="preserve">Ленина 51 </v>
          </cell>
          <cell r="C8639" t="str">
            <v xml:space="preserve">Жилзаказчик </v>
          </cell>
          <cell r="D8639">
            <v>323.7</v>
          </cell>
          <cell r="E8639">
            <v>4082</v>
          </cell>
          <cell r="F8639">
            <v>1891.17</v>
          </cell>
          <cell r="G8639">
            <v>0.45</v>
          </cell>
          <cell r="H8639">
            <v>1.19</v>
          </cell>
          <cell r="I8639">
            <v>4.5999999999999996</v>
          </cell>
          <cell r="J8639" t="str">
            <v xml:space="preserve">2 </v>
          </cell>
          <cell r="K8639">
            <v>167</v>
          </cell>
          <cell r="L8639">
            <v>3.9054999999999999E-2</v>
          </cell>
          <cell r="M8639">
            <v>-19</v>
          </cell>
          <cell r="N8639">
            <v>18</v>
          </cell>
          <cell r="O8639">
            <v>1</v>
          </cell>
          <cell r="P8639">
            <v>57.018999999999998</v>
          </cell>
          <cell r="Q8639">
            <v>42.947000000000003</v>
          </cell>
          <cell r="R8639">
            <v>42.947000000000003</v>
          </cell>
        </row>
        <row r="8640">
          <cell r="A8640" t="str">
            <v xml:space="preserve">ТЭЦ-КРЭС-Ц.Г </v>
          </cell>
          <cell r="B8640" t="str">
            <v xml:space="preserve">Ленина 70 А </v>
          </cell>
          <cell r="C8640" t="str">
            <v xml:space="preserve">Жилзаказчик </v>
          </cell>
          <cell r="D8640">
            <v>8054.2000000000007</v>
          </cell>
          <cell r="E8640">
            <v>15551</v>
          </cell>
          <cell r="F8640">
            <v>25579.8</v>
          </cell>
          <cell r="G8640">
            <v>0.37</v>
          </cell>
          <cell r="H8640">
            <v>1.19</v>
          </cell>
          <cell r="I8640">
            <v>4.5999999999999996</v>
          </cell>
          <cell r="J8640" t="str">
            <v xml:space="preserve">5 </v>
          </cell>
          <cell r="K8640">
            <v>167</v>
          </cell>
          <cell r="L8640">
            <v>0.44549300000000003</v>
          </cell>
          <cell r="M8640">
            <v>-19</v>
          </cell>
          <cell r="N8640">
            <v>18</v>
          </cell>
          <cell r="O8640">
            <v>1</v>
          </cell>
          <cell r="P8640">
            <v>372.4</v>
          </cell>
          <cell r="Q8640">
            <v>524.41</v>
          </cell>
          <cell r="R8640">
            <v>524.41</v>
          </cell>
        </row>
        <row r="8641">
          <cell r="A8641" t="str">
            <v xml:space="preserve">ТЭЦ-КРЭС-Ц.Г </v>
          </cell>
          <cell r="B8641" t="str">
            <v xml:space="preserve">Ленина 71 </v>
          </cell>
          <cell r="C8641" t="str">
            <v xml:space="preserve">Жилзаказчик </v>
          </cell>
          <cell r="D8641">
            <v>6628.9</v>
          </cell>
          <cell r="E8641">
            <v>28645</v>
          </cell>
          <cell r="F8641">
            <v>28317.89</v>
          </cell>
          <cell r="G8641">
            <v>0.37</v>
          </cell>
          <cell r="H8641">
            <v>1.194</v>
          </cell>
          <cell r="I8641">
            <v>4.5999999999999996</v>
          </cell>
          <cell r="J8641" t="str">
            <v xml:space="preserve">9 </v>
          </cell>
          <cell r="K8641">
            <v>167</v>
          </cell>
          <cell r="L8641">
            <v>0.48602399999999996</v>
          </cell>
          <cell r="M8641">
            <v>-19</v>
          </cell>
          <cell r="N8641">
            <v>18</v>
          </cell>
          <cell r="O8641">
            <v>1</v>
          </cell>
          <cell r="P8641">
            <v>709.58399999999995</v>
          </cell>
          <cell r="Q8641">
            <v>659.596</v>
          </cell>
          <cell r="R8641">
            <v>659.596</v>
          </cell>
        </row>
        <row r="8642">
          <cell r="A8642" t="str">
            <v xml:space="preserve">ТЭЦ-КРЭС-Ц.Г </v>
          </cell>
          <cell r="B8642" t="str">
            <v xml:space="preserve">Ленина 72 </v>
          </cell>
          <cell r="C8642" t="str">
            <v xml:space="preserve">Жилзаказчик </v>
          </cell>
          <cell r="D8642">
            <v>617.70000000000005</v>
          </cell>
          <cell r="E8642">
            <v>5867</v>
          </cell>
          <cell r="F8642">
            <v>2821</v>
          </cell>
          <cell r="G8642">
            <v>0.37</v>
          </cell>
          <cell r="H8642">
            <v>1.19</v>
          </cell>
          <cell r="I8642">
            <v>4.5999999999999996</v>
          </cell>
          <cell r="J8642" t="str">
            <v xml:space="preserve">3 </v>
          </cell>
          <cell r="K8642">
            <v>167</v>
          </cell>
          <cell r="L8642">
            <v>4.8420999999999999E-2</v>
          </cell>
          <cell r="M8642">
            <v>-19</v>
          </cell>
          <cell r="N8642">
            <v>18</v>
          </cell>
          <cell r="O8642">
            <v>1</v>
          </cell>
          <cell r="P8642">
            <v>70.694000000000003</v>
          </cell>
          <cell r="Q8642">
            <v>81.951999999999998</v>
          </cell>
          <cell r="R8642">
            <v>81.951999999999998</v>
          </cell>
        </row>
        <row r="8643">
          <cell r="A8643" t="str">
            <v xml:space="preserve">ТЭЦ-КРЭС-Ц.Г </v>
          </cell>
          <cell r="B8643" t="str">
            <v xml:space="preserve">Ленина 80 Д </v>
          </cell>
          <cell r="C8643" t="str">
            <v xml:space="preserve">Жилзаказчик </v>
          </cell>
          <cell r="D8643">
            <v>505.2</v>
          </cell>
          <cell r="E8643">
            <v>1540</v>
          </cell>
          <cell r="F8643">
            <v>2135.84</v>
          </cell>
          <cell r="G8643">
            <v>0.57000000000000006</v>
          </cell>
          <cell r="H8643">
            <v>1.19</v>
          </cell>
          <cell r="I8643">
            <v>4.5999999999999996</v>
          </cell>
          <cell r="J8643" t="str">
            <v xml:space="preserve">2 </v>
          </cell>
          <cell r="K8643">
            <v>167</v>
          </cell>
          <cell r="L8643">
            <v>4.8410999999999996E-2</v>
          </cell>
          <cell r="M8643">
            <v>-19</v>
          </cell>
          <cell r="N8643">
            <v>18</v>
          </cell>
          <cell r="O8643">
            <v>1</v>
          </cell>
          <cell r="P8643">
            <v>56.146000000000001</v>
          </cell>
          <cell r="Q8643">
            <v>49.249000000000002</v>
          </cell>
          <cell r="R8643">
            <v>49.249000000000002</v>
          </cell>
        </row>
        <row r="8644">
          <cell r="A8644" t="str">
            <v xml:space="preserve">ТЭЦ-КРЭС-Ц.Г </v>
          </cell>
          <cell r="B8644" t="str">
            <v xml:space="preserve">Ленина 89 </v>
          </cell>
          <cell r="C8644" t="str">
            <v xml:space="preserve">Жилзаказчик </v>
          </cell>
          <cell r="D8644">
            <v>725.05</v>
          </cell>
          <cell r="E8644">
            <v>2793</v>
          </cell>
          <cell r="F8644">
            <v>2940</v>
          </cell>
          <cell r="G8644">
            <v>0.51</v>
          </cell>
          <cell r="H8644">
            <v>1.19</v>
          </cell>
          <cell r="I8644">
            <v>4.5999999999999996</v>
          </cell>
          <cell r="J8644" t="str">
            <v xml:space="preserve">2 </v>
          </cell>
          <cell r="K8644">
            <v>167</v>
          </cell>
          <cell r="L8644">
            <v>6.9279999999999994E-2</v>
          </cell>
          <cell r="M8644">
            <v>-19</v>
          </cell>
          <cell r="N8644">
            <v>18</v>
          </cell>
          <cell r="O8644">
            <v>1</v>
          </cell>
          <cell r="P8644">
            <v>96.021000000000001</v>
          </cell>
          <cell r="Q8644">
            <v>91.25</v>
          </cell>
          <cell r="R8644">
            <v>91.25</v>
          </cell>
        </row>
        <row r="8645">
          <cell r="A8645" t="str">
            <v xml:space="preserve">ТЭЦ-КРЭС-Ц.Г </v>
          </cell>
          <cell r="B8645" t="str">
            <v xml:space="preserve">Мира 19 </v>
          </cell>
          <cell r="C8645" t="str">
            <v xml:space="preserve">Жилзаказчик </v>
          </cell>
          <cell r="D8645">
            <v>2523.1999999999998</v>
          </cell>
          <cell r="E8645">
            <v>11854</v>
          </cell>
          <cell r="F8645">
            <v>11849</v>
          </cell>
          <cell r="G8645">
            <v>0.38</v>
          </cell>
          <cell r="H8645">
            <v>1.19</v>
          </cell>
          <cell r="I8645">
            <v>4.5999999999999996</v>
          </cell>
          <cell r="J8645" t="str">
            <v xml:space="preserve">5 </v>
          </cell>
          <cell r="K8645">
            <v>167</v>
          </cell>
          <cell r="L8645">
            <v>0.20886299999999999</v>
          </cell>
          <cell r="M8645">
            <v>-19</v>
          </cell>
          <cell r="N8645">
            <v>18</v>
          </cell>
          <cell r="O8645">
            <v>1</v>
          </cell>
          <cell r="P8645">
            <v>304.935</v>
          </cell>
          <cell r="Q8645">
            <v>251.06800000000001</v>
          </cell>
          <cell r="R8645">
            <v>251.06800000000001</v>
          </cell>
        </row>
        <row r="8646">
          <cell r="A8646" t="str">
            <v xml:space="preserve">ТЭЦ-КРЭС-Ц.Г </v>
          </cell>
          <cell r="B8646" t="str">
            <v xml:space="preserve">Мира 35 </v>
          </cell>
          <cell r="C8646" t="str">
            <v xml:space="preserve">Жилзаказчик </v>
          </cell>
          <cell r="D8646">
            <v>1983.9</v>
          </cell>
          <cell r="E8646">
            <v>7885</v>
          </cell>
          <cell r="F8646">
            <v>6745.02</v>
          </cell>
          <cell r="G8646">
            <v>0.48</v>
          </cell>
          <cell r="H8646">
            <v>1.19</v>
          </cell>
          <cell r="I8646">
            <v>4.5999999999999996</v>
          </cell>
          <cell r="J8646" t="str">
            <v xml:space="preserve">9 </v>
          </cell>
          <cell r="K8646">
            <v>167</v>
          </cell>
          <cell r="L8646">
            <v>0.15015599999999998</v>
          </cell>
          <cell r="M8646">
            <v>-19</v>
          </cell>
          <cell r="N8646">
            <v>18</v>
          </cell>
          <cell r="O8646">
            <v>1</v>
          </cell>
          <cell r="P8646">
            <v>219.22499999999999</v>
          </cell>
          <cell r="Q8646">
            <v>197.404</v>
          </cell>
          <cell r="R8646">
            <v>197.404</v>
          </cell>
        </row>
        <row r="8647">
          <cell r="A8647" t="str">
            <v xml:space="preserve">ТЭЦ-КРЭС-Ц.Г </v>
          </cell>
          <cell r="B8647" t="str">
            <v xml:space="preserve">Мира 40 </v>
          </cell>
          <cell r="C8647" t="str">
            <v xml:space="preserve">Жилзаказчик </v>
          </cell>
          <cell r="D8647">
            <v>2588.4</v>
          </cell>
          <cell r="E8647">
            <v>16240</v>
          </cell>
          <cell r="F8647">
            <v>14202.24</v>
          </cell>
          <cell r="G8647">
            <v>0.28999999999999998</v>
          </cell>
          <cell r="H8647">
            <v>1.19</v>
          </cell>
          <cell r="I8647">
            <v>4.5999999999999996</v>
          </cell>
          <cell r="J8647" t="str">
            <v xml:space="preserve">4 </v>
          </cell>
          <cell r="K8647">
            <v>167</v>
          </cell>
          <cell r="L8647">
            <v>0.18973399999999999</v>
          </cell>
          <cell r="M8647">
            <v>-19</v>
          </cell>
          <cell r="N8647">
            <v>18</v>
          </cell>
          <cell r="O8647">
            <v>1</v>
          </cell>
          <cell r="P8647">
            <v>277.00700000000001</v>
          </cell>
          <cell r="Q8647">
            <v>343.40800000000002</v>
          </cell>
          <cell r="R8647">
            <v>343.40800000000002</v>
          </cell>
        </row>
        <row r="8648">
          <cell r="A8648" t="str">
            <v xml:space="preserve">ТЭЦ-КРЭС-Ц.Г </v>
          </cell>
          <cell r="B8648" t="str">
            <v xml:space="preserve">Мира 44 </v>
          </cell>
          <cell r="C8648" t="str">
            <v xml:space="preserve">Жилзаказчик </v>
          </cell>
          <cell r="D8648">
            <v>9104.6</v>
          </cell>
          <cell r="E8648">
            <v>11759</v>
          </cell>
          <cell r="F8648">
            <v>23209.67</v>
          </cell>
          <cell r="G8648">
            <v>0.37</v>
          </cell>
          <cell r="H8648">
            <v>1.19</v>
          </cell>
          <cell r="I8648">
            <v>4.5999999999999996</v>
          </cell>
          <cell r="J8648" t="str">
            <v xml:space="preserve">5 </v>
          </cell>
          <cell r="K8648">
            <v>167</v>
          </cell>
          <cell r="L8648">
            <v>0.40345200000000003</v>
          </cell>
          <cell r="M8648">
            <v>-19</v>
          </cell>
          <cell r="N8648">
            <v>18</v>
          </cell>
          <cell r="O8648">
            <v>1</v>
          </cell>
          <cell r="P8648">
            <v>306.00700000000001</v>
          </cell>
          <cell r="Q8648">
            <v>566.62099999999998</v>
          </cell>
          <cell r="R8648">
            <v>566.62099999999998</v>
          </cell>
        </row>
        <row r="8649">
          <cell r="A8649" t="str">
            <v xml:space="preserve">ТЭЦ-КРЭС-Ц.Г </v>
          </cell>
          <cell r="B8649" t="str">
            <v xml:space="preserve">Мира 49 </v>
          </cell>
          <cell r="C8649" t="str">
            <v xml:space="preserve">Жилзаказчик </v>
          </cell>
          <cell r="D8649">
            <v>3860.7</v>
          </cell>
          <cell r="E8649">
            <v>21513</v>
          </cell>
          <cell r="F8649">
            <v>17407.82</v>
          </cell>
          <cell r="G8649">
            <v>0.28000000000000003</v>
          </cell>
          <cell r="H8649">
            <v>1.19</v>
          </cell>
          <cell r="I8649">
            <v>4.5999999999999996</v>
          </cell>
          <cell r="J8649" t="str">
            <v xml:space="preserve">4 </v>
          </cell>
          <cell r="K8649">
            <v>167</v>
          </cell>
          <cell r="L8649">
            <v>0.226906</v>
          </cell>
          <cell r="M8649">
            <v>-19</v>
          </cell>
          <cell r="N8649">
            <v>18</v>
          </cell>
          <cell r="O8649">
            <v>1</v>
          </cell>
          <cell r="P8649">
            <v>331.279</v>
          </cell>
          <cell r="Q8649">
            <v>512.20399999999995</v>
          </cell>
          <cell r="R8649">
            <v>512.20399999999995</v>
          </cell>
        </row>
        <row r="8650">
          <cell r="A8650" t="str">
            <v xml:space="preserve">ТЭЦ-КРЭС-Ц.Г </v>
          </cell>
          <cell r="B8650" t="str">
            <v xml:space="preserve">Мира 50 </v>
          </cell>
          <cell r="C8650" t="str">
            <v xml:space="preserve">Жилзаказчик </v>
          </cell>
          <cell r="D8650">
            <v>1584.7</v>
          </cell>
          <cell r="E8650">
            <v>6360</v>
          </cell>
          <cell r="F8650">
            <v>6231.92</v>
          </cell>
          <cell r="G8650">
            <v>0.37</v>
          </cell>
          <cell r="H8650">
            <v>1.19</v>
          </cell>
          <cell r="I8650">
            <v>4.5999999999999996</v>
          </cell>
          <cell r="J8650" t="str">
            <v xml:space="preserve">3 </v>
          </cell>
          <cell r="K8650">
            <v>167</v>
          </cell>
          <cell r="L8650">
            <v>0.10580299999999999</v>
          </cell>
          <cell r="M8650">
            <v>-19</v>
          </cell>
          <cell r="N8650">
            <v>18</v>
          </cell>
          <cell r="O8650">
            <v>1</v>
          </cell>
          <cell r="P8650">
            <v>154.47</v>
          </cell>
          <cell r="Q8650">
            <v>210.244</v>
          </cell>
          <cell r="R8650">
            <v>210.244</v>
          </cell>
        </row>
        <row r="8651">
          <cell r="A8651" t="str">
            <v xml:space="preserve">ТЭЦ-КРЭС-Ц.Г </v>
          </cell>
          <cell r="B8651" t="str">
            <v xml:space="preserve">Мира 51 </v>
          </cell>
          <cell r="C8651" t="str">
            <v xml:space="preserve">Жилзаказчик </v>
          </cell>
          <cell r="D8651">
            <v>3455.4</v>
          </cell>
          <cell r="E8651">
            <v>18714</v>
          </cell>
          <cell r="F8651">
            <v>16102.46</v>
          </cell>
          <cell r="G8651">
            <v>0.28000000000000003</v>
          </cell>
          <cell r="H8651">
            <v>1.19</v>
          </cell>
          <cell r="I8651">
            <v>4.5999999999999996</v>
          </cell>
          <cell r="J8651" t="str">
            <v xml:space="preserve">4 </v>
          </cell>
          <cell r="K8651">
            <v>167</v>
          </cell>
          <cell r="L8651">
            <v>0.20489000000000002</v>
          </cell>
          <cell r="M8651">
            <v>-19</v>
          </cell>
          <cell r="N8651">
            <v>18</v>
          </cell>
          <cell r="O8651">
            <v>1</v>
          </cell>
          <cell r="P8651">
            <v>299.13400000000001</v>
          </cell>
          <cell r="Q8651">
            <v>458.43400000000003</v>
          </cell>
          <cell r="R8651">
            <v>458.43400000000003</v>
          </cell>
        </row>
        <row r="8652">
          <cell r="A8652" t="str">
            <v xml:space="preserve">ТЭЦ-КРЭС-Ц.Г </v>
          </cell>
          <cell r="B8652" t="str">
            <v xml:space="preserve">Мира 64 </v>
          </cell>
          <cell r="C8652" t="str">
            <v xml:space="preserve">Жилзаказчик </v>
          </cell>
          <cell r="D8652">
            <v>3426.1</v>
          </cell>
          <cell r="E8652">
            <v>21004</v>
          </cell>
          <cell r="F8652">
            <v>15323.04</v>
          </cell>
          <cell r="G8652">
            <v>0.37</v>
          </cell>
          <cell r="H8652">
            <v>1.19</v>
          </cell>
          <cell r="I8652">
            <v>4.5999999999999996</v>
          </cell>
          <cell r="J8652" t="str">
            <v xml:space="preserve">9 </v>
          </cell>
          <cell r="K8652">
            <v>167</v>
          </cell>
          <cell r="L8652">
            <v>0.262992</v>
          </cell>
          <cell r="M8652">
            <v>-19</v>
          </cell>
          <cell r="N8652">
            <v>18</v>
          </cell>
          <cell r="O8652">
            <v>1</v>
          </cell>
          <cell r="P8652">
            <v>383.96199999999999</v>
          </cell>
          <cell r="Q8652">
            <v>340.90899999999999</v>
          </cell>
          <cell r="R8652">
            <v>340.90899999999999</v>
          </cell>
        </row>
        <row r="8653">
          <cell r="A8653" t="str">
            <v xml:space="preserve">ТЭЦ-КРЭС-Ц.Г </v>
          </cell>
          <cell r="B8653" t="str">
            <v xml:space="preserve">Октябрьская 101 КВ 15,16,19 </v>
          </cell>
          <cell r="C8653" t="str">
            <v xml:space="preserve">Жилзаказчик </v>
          </cell>
          <cell r="D8653">
            <v>53</v>
          </cell>
          <cell r="E8653">
            <v>134</v>
          </cell>
          <cell r="F8653">
            <v>133</v>
          </cell>
          <cell r="G8653">
            <v>0.43</v>
          </cell>
          <cell r="H8653">
            <v>1.19</v>
          </cell>
          <cell r="I8653">
            <v>4.5999999999999996</v>
          </cell>
          <cell r="J8653" t="str">
            <v xml:space="preserve">1 </v>
          </cell>
          <cell r="K8653">
            <v>167</v>
          </cell>
          <cell r="L8653">
            <v>2.2139999999999998E-3</v>
          </cell>
          <cell r="M8653">
            <v>-19</v>
          </cell>
          <cell r="N8653">
            <v>18</v>
          </cell>
          <cell r="O8653">
            <v>1</v>
          </cell>
          <cell r="P8653">
            <v>3.2320000000000002</v>
          </cell>
          <cell r="Q8653">
            <v>7.0309999999999997</v>
          </cell>
          <cell r="R8653">
            <v>7.0309999999999997</v>
          </cell>
        </row>
        <row r="8654">
          <cell r="A8654" t="str">
            <v xml:space="preserve">ТЭЦ-КРЭС-Ц.Г </v>
          </cell>
          <cell r="B8654" t="str">
            <v xml:space="preserve">Октябрьская 21 </v>
          </cell>
          <cell r="C8654" t="str">
            <v xml:space="preserve">Жилзаказчик </v>
          </cell>
          <cell r="D8654">
            <v>2313.6999999999998</v>
          </cell>
          <cell r="E8654">
            <v>11529</v>
          </cell>
          <cell r="F8654">
            <v>10617</v>
          </cell>
          <cell r="G8654">
            <v>0.38</v>
          </cell>
          <cell r="H8654">
            <v>1.19</v>
          </cell>
          <cell r="I8654">
            <v>4.5999999999999996</v>
          </cell>
          <cell r="J8654" t="str">
            <v xml:space="preserve">5 </v>
          </cell>
          <cell r="K8654">
            <v>167</v>
          </cell>
          <cell r="L8654">
            <v>0.18714599999999998</v>
          </cell>
          <cell r="M8654">
            <v>-19</v>
          </cell>
          <cell r="N8654">
            <v>18</v>
          </cell>
          <cell r="O8654">
            <v>1</v>
          </cell>
          <cell r="P8654">
            <v>273.22899999999998</v>
          </cell>
          <cell r="Q8654">
            <v>230.22200000000001</v>
          </cell>
          <cell r="R8654">
            <v>230.22200000000001</v>
          </cell>
        </row>
        <row r="8655">
          <cell r="A8655" t="str">
            <v xml:space="preserve">ТЭЦ-КРЭС-Ц.Г </v>
          </cell>
          <cell r="B8655" t="str">
            <v xml:space="preserve">Октябрьская 21/1 </v>
          </cell>
          <cell r="C8655" t="str">
            <v xml:space="preserve">Жилзаказчик </v>
          </cell>
          <cell r="D8655">
            <v>164.4</v>
          </cell>
          <cell r="E8655">
            <v>519</v>
          </cell>
          <cell r="F8655">
            <v>518</v>
          </cell>
          <cell r="G8655">
            <v>0.45</v>
          </cell>
          <cell r="H8655">
            <v>1.19</v>
          </cell>
          <cell r="I8655">
            <v>4.5999999999999996</v>
          </cell>
          <cell r="J8655" t="str">
            <v xml:space="preserve">1 </v>
          </cell>
          <cell r="K8655">
            <v>167</v>
          </cell>
          <cell r="L8655">
            <v>9.0559999999999998E-3</v>
          </cell>
          <cell r="M8655">
            <v>-19</v>
          </cell>
          <cell r="N8655">
            <v>18</v>
          </cell>
          <cell r="O8655">
            <v>1</v>
          </cell>
          <cell r="P8655">
            <v>13.223000000000001</v>
          </cell>
          <cell r="Q8655">
            <v>21.812999999999999</v>
          </cell>
          <cell r="R8655">
            <v>21.812999999999999</v>
          </cell>
        </row>
        <row r="8656">
          <cell r="A8656" t="str">
            <v xml:space="preserve">ТЭЦ-КРЭС-Ц.Г </v>
          </cell>
          <cell r="B8656" t="str">
            <v xml:space="preserve">Октябрьская 27 кв 11 А пристр. </v>
          </cell>
          <cell r="C8656" t="str">
            <v xml:space="preserve">Жилзаказчик </v>
          </cell>
          <cell r="D8656">
            <v>6.7</v>
          </cell>
          <cell r="E8656">
            <v>89</v>
          </cell>
          <cell r="F8656">
            <v>87.75</v>
          </cell>
          <cell r="G8656">
            <v>0.45</v>
          </cell>
          <cell r="H8656">
            <v>1.19</v>
          </cell>
          <cell r="I8656">
            <v>4.5999999999999996</v>
          </cell>
          <cell r="J8656" t="str">
            <v xml:space="preserve">1 </v>
          </cell>
          <cell r="K8656">
            <v>167</v>
          </cell>
          <cell r="L8656">
            <v>1.4609999999999998E-3</v>
          </cell>
          <cell r="M8656">
            <v>-19</v>
          </cell>
          <cell r="N8656">
            <v>18</v>
          </cell>
          <cell r="O8656">
            <v>1</v>
          </cell>
          <cell r="P8656">
            <v>2.133</v>
          </cell>
          <cell r="Q8656">
            <v>0.89</v>
          </cell>
          <cell r="R8656">
            <v>0.89</v>
          </cell>
        </row>
        <row r="8657">
          <cell r="A8657" t="str">
            <v xml:space="preserve">ТЭЦ-КРЭС-Ц.Г </v>
          </cell>
          <cell r="B8657" t="str">
            <v xml:space="preserve">Октябрьская 66 </v>
          </cell>
          <cell r="C8657" t="str">
            <v xml:space="preserve">Жилзаказчик </v>
          </cell>
          <cell r="D8657">
            <v>565.79999999999995</v>
          </cell>
          <cell r="E8657">
            <v>2257</v>
          </cell>
          <cell r="F8657">
            <v>2254</v>
          </cell>
          <cell r="G8657">
            <v>0.53</v>
          </cell>
          <cell r="H8657">
            <v>1.19</v>
          </cell>
          <cell r="I8657">
            <v>4.5999999999999996</v>
          </cell>
          <cell r="J8657" t="str">
            <v xml:space="preserve">3 </v>
          </cell>
          <cell r="K8657">
            <v>167</v>
          </cell>
          <cell r="L8657">
            <v>5.4891999999999996E-2</v>
          </cell>
          <cell r="M8657">
            <v>-19</v>
          </cell>
          <cell r="N8657">
            <v>18</v>
          </cell>
          <cell r="O8657">
            <v>1</v>
          </cell>
          <cell r="P8657">
            <v>80.14</v>
          </cell>
          <cell r="Q8657">
            <v>75.063999999999993</v>
          </cell>
          <cell r="R8657">
            <v>75.063999999999993</v>
          </cell>
        </row>
        <row r="8658">
          <cell r="A8658" t="str">
            <v xml:space="preserve">ТЭЦ-КРЭС-Ц.Г </v>
          </cell>
          <cell r="B8658" t="str">
            <v xml:space="preserve">Октябрьская 85 кв 5 </v>
          </cell>
          <cell r="C8658" t="str">
            <v xml:space="preserve">Жилзаказчик </v>
          </cell>
          <cell r="D8658">
            <v>204.82</v>
          </cell>
          <cell r="E8658">
            <v>226</v>
          </cell>
          <cell r="F8658">
            <v>413.7</v>
          </cell>
          <cell r="G8658">
            <v>0.45</v>
          </cell>
          <cell r="H8658">
            <v>1.19</v>
          </cell>
          <cell r="I8658">
            <v>4.5999999999999996</v>
          </cell>
          <cell r="J8658" t="str">
            <v xml:space="preserve">1 </v>
          </cell>
          <cell r="K8658">
            <v>167</v>
          </cell>
          <cell r="L8658">
            <v>6.888E-3</v>
          </cell>
          <cell r="M8658">
            <v>-19</v>
          </cell>
          <cell r="N8658">
            <v>18</v>
          </cell>
          <cell r="O8658">
            <v>1</v>
          </cell>
          <cell r="P8658">
            <v>5.4619999999999997</v>
          </cell>
          <cell r="Q8658">
            <v>17.844999999999999</v>
          </cell>
          <cell r="R8658">
            <v>17.844999999999999</v>
          </cell>
        </row>
        <row r="8659">
          <cell r="A8659" t="str">
            <v xml:space="preserve">ТЭЦ-КРЭС-Ц.Г </v>
          </cell>
          <cell r="B8659" t="str">
            <v xml:space="preserve">Октябрьская 91 </v>
          </cell>
          <cell r="C8659" t="str">
            <v xml:space="preserve">Жилзаказчик </v>
          </cell>
          <cell r="D8659">
            <v>2818.2</v>
          </cell>
          <cell r="E8659">
            <v>14285</v>
          </cell>
          <cell r="F8659">
            <v>12967.33</v>
          </cell>
          <cell r="G8659">
            <v>0.37</v>
          </cell>
          <cell r="H8659">
            <v>1.19</v>
          </cell>
          <cell r="I8659">
            <v>4.5999999999999996</v>
          </cell>
          <cell r="J8659" t="str">
            <v xml:space="preserve">5 </v>
          </cell>
          <cell r="K8659">
            <v>167</v>
          </cell>
          <cell r="L8659">
            <v>0.22256000000000001</v>
          </cell>
          <cell r="M8659">
            <v>-19</v>
          </cell>
          <cell r="N8659">
            <v>18</v>
          </cell>
          <cell r="O8659">
            <v>1</v>
          </cell>
          <cell r="P8659">
            <v>324.93299999999999</v>
          </cell>
          <cell r="Q8659">
            <v>280.42200000000003</v>
          </cell>
          <cell r="R8659">
            <v>280.42200000000003</v>
          </cell>
        </row>
        <row r="8660">
          <cell r="A8660" t="str">
            <v xml:space="preserve">ТЭЦ-КРЭС-Ц.Г </v>
          </cell>
          <cell r="B8660" t="str">
            <v xml:space="preserve">Октябрьская 93 </v>
          </cell>
          <cell r="C8660" t="str">
            <v xml:space="preserve">Жилзаказчик </v>
          </cell>
          <cell r="D8660">
            <v>1369</v>
          </cell>
          <cell r="E8660">
            <v>5683</v>
          </cell>
          <cell r="F8660">
            <v>5318.22</v>
          </cell>
          <cell r="G8660">
            <v>0.44</v>
          </cell>
          <cell r="H8660">
            <v>1.19</v>
          </cell>
          <cell r="I8660">
            <v>4.5999999999999996</v>
          </cell>
          <cell r="J8660" t="str">
            <v xml:space="preserve">4 </v>
          </cell>
          <cell r="K8660">
            <v>167</v>
          </cell>
          <cell r="L8660">
            <v>0.107559</v>
          </cell>
          <cell r="M8660">
            <v>-19</v>
          </cell>
          <cell r="N8660">
            <v>18</v>
          </cell>
          <cell r="O8660">
            <v>1</v>
          </cell>
          <cell r="P8660">
            <v>157.03399999999999</v>
          </cell>
          <cell r="Q8660">
            <v>181.626</v>
          </cell>
          <cell r="R8660">
            <v>181.626</v>
          </cell>
        </row>
        <row r="8661">
          <cell r="A8661" t="str">
            <v xml:space="preserve">ТЭЦ-КРЭС-Ц.Г </v>
          </cell>
          <cell r="B8661" t="str">
            <v xml:space="preserve">Октябрьская 95 В </v>
          </cell>
          <cell r="C8661" t="str">
            <v xml:space="preserve">Жилзаказчик </v>
          </cell>
          <cell r="D8661">
            <v>1121.9000000000001</v>
          </cell>
          <cell r="E8661">
            <v>4278</v>
          </cell>
          <cell r="F8661">
            <v>4275</v>
          </cell>
          <cell r="G8661">
            <v>0.47</v>
          </cell>
          <cell r="H8661">
            <v>1.19</v>
          </cell>
          <cell r="I8661">
            <v>4.5999999999999996</v>
          </cell>
          <cell r="J8661" t="str">
            <v xml:space="preserve">3 </v>
          </cell>
          <cell r="K8661">
            <v>167</v>
          </cell>
          <cell r="L8661">
            <v>9.2211000000000001E-2</v>
          </cell>
          <cell r="M8661">
            <v>-19</v>
          </cell>
          <cell r="N8661">
            <v>18</v>
          </cell>
          <cell r="O8661">
            <v>1</v>
          </cell>
          <cell r="P8661">
            <v>134.626</v>
          </cell>
          <cell r="Q8661">
            <v>148.846</v>
          </cell>
          <cell r="R8661">
            <v>148.846</v>
          </cell>
        </row>
        <row r="8662">
          <cell r="A8662" t="str">
            <v xml:space="preserve">ТЭЦ-КРЭС-Ц.Г </v>
          </cell>
          <cell r="B8662" t="str">
            <v xml:space="preserve">Октябрьская 95 Е </v>
          </cell>
          <cell r="C8662" t="str">
            <v xml:space="preserve">Жилзаказчик </v>
          </cell>
          <cell r="D8662">
            <v>226.7</v>
          </cell>
          <cell r="E8662">
            <v>1053</v>
          </cell>
          <cell r="F8662">
            <v>1053</v>
          </cell>
          <cell r="G8662">
            <v>0.51</v>
          </cell>
          <cell r="H8662">
            <v>1.19</v>
          </cell>
          <cell r="I8662">
            <v>4.5999999999999996</v>
          </cell>
          <cell r="J8662" t="str">
            <v xml:space="preserve"> </v>
          </cell>
          <cell r="K8662">
            <v>167</v>
          </cell>
          <cell r="L8662">
            <v>2.4666999999999998E-2</v>
          </cell>
          <cell r="M8662">
            <v>-19</v>
          </cell>
          <cell r="N8662">
            <v>18</v>
          </cell>
          <cell r="O8662">
            <v>1</v>
          </cell>
          <cell r="P8662">
            <v>36.012999999999998</v>
          </cell>
          <cell r="Q8662">
            <v>0</v>
          </cell>
          <cell r="R8662">
            <v>0</v>
          </cell>
        </row>
        <row r="8663">
          <cell r="A8663" t="str">
            <v xml:space="preserve">ТЭЦ-КРЭС-Ц.Г </v>
          </cell>
          <cell r="B8663" t="str">
            <v xml:space="preserve">Октябрьская 97 </v>
          </cell>
          <cell r="C8663" t="str">
            <v xml:space="preserve">Жилзаказчик </v>
          </cell>
          <cell r="D8663">
            <v>1997</v>
          </cell>
          <cell r="E8663">
            <v>11831</v>
          </cell>
          <cell r="F8663">
            <v>10813.98</v>
          </cell>
          <cell r="G8663">
            <v>0.38</v>
          </cell>
          <cell r="H8663">
            <v>1.19</v>
          </cell>
          <cell r="I8663">
            <v>4.5999999999999996</v>
          </cell>
          <cell r="J8663" t="str">
            <v xml:space="preserve">5 </v>
          </cell>
          <cell r="K8663">
            <v>167</v>
          </cell>
          <cell r="L8663">
            <v>0.19061799999999998</v>
          </cell>
          <cell r="M8663">
            <v>-19</v>
          </cell>
          <cell r="N8663">
            <v>18</v>
          </cell>
          <cell r="O8663">
            <v>1</v>
          </cell>
          <cell r="P8663">
            <v>278.29899999999998</v>
          </cell>
          <cell r="Q8663">
            <v>198.708</v>
          </cell>
          <cell r="R8663">
            <v>198.708</v>
          </cell>
        </row>
        <row r="8664">
          <cell r="A8664" t="str">
            <v xml:space="preserve">ТЭЦ-КРЭС-Ц.Г </v>
          </cell>
          <cell r="B8664" t="str">
            <v xml:space="preserve">Орджоникидзе 25 </v>
          </cell>
          <cell r="C8664" t="str">
            <v xml:space="preserve">Жилзаказчик </v>
          </cell>
          <cell r="D8664">
            <v>1328.3</v>
          </cell>
          <cell r="E8664">
            <v>7291</v>
          </cell>
          <cell r="F8664">
            <v>7548</v>
          </cell>
          <cell r="G8664">
            <v>0.42</v>
          </cell>
          <cell r="H8664">
            <v>1.19</v>
          </cell>
          <cell r="I8664">
            <v>4.5999999999999996</v>
          </cell>
          <cell r="J8664" t="str">
            <v xml:space="preserve">4 </v>
          </cell>
          <cell r="K8664">
            <v>167</v>
          </cell>
          <cell r="L8664">
            <v>0.14600399999999999</v>
          </cell>
          <cell r="M8664">
            <v>-19</v>
          </cell>
          <cell r="N8664">
            <v>18</v>
          </cell>
          <cell r="O8664">
            <v>1</v>
          </cell>
          <cell r="P8664">
            <v>205.791</v>
          </cell>
          <cell r="Q8664">
            <v>168.53100000000001</v>
          </cell>
          <cell r="R8664">
            <v>168.53100000000001</v>
          </cell>
        </row>
        <row r="8665">
          <cell r="A8665" t="str">
            <v xml:space="preserve">ТЭЦ-КРЭС-Ц.Г </v>
          </cell>
          <cell r="B8665" t="str">
            <v xml:space="preserve">Орджоникидзе 54 </v>
          </cell>
          <cell r="C8665" t="str">
            <v xml:space="preserve">Жилзаказчик </v>
          </cell>
          <cell r="D8665">
            <v>3754.75</v>
          </cell>
          <cell r="E8665">
            <v>18206</v>
          </cell>
          <cell r="F8665">
            <v>16799.3</v>
          </cell>
          <cell r="G8665">
            <v>0.28400000000000003</v>
          </cell>
          <cell r="H8665">
            <v>1.194</v>
          </cell>
          <cell r="I8665">
            <v>4.5999999999999996</v>
          </cell>
          <cell r="J8665" t="str">
            <v xml:space="preserve">4 </v>
          </cell>
          <cell r="K8665">
            <v>167</v>
          </cell>
          <cell r="L8665">
            <v>0.22066</v>
          </cell>
          <cell r="M8665">
            <v>-19</v>
          </cell>
          <cell r="N8665">
            <v>18</v>
          </cell>
          <cell r="O8665">
            <v>1</v>
          </cell>
          <cell r="P8665">
            <v>319.601</v>
          </cell>
          <cell r="Q8665">
            <v>493.73500000000001</v>
          </cell>
          <cell r="R8665">
            <v>493.73500000000001</v>
          </cell>
        </row>
        <row r="8666">
          <cell r="A8666" t="str">
            <v xml:space="preserve">ТЭЦ-КРЭС-Ц.Г </v>
          </cell>
          <cell r="B8666" t="str">
            <v xml:space="preserve">Орджоникидзе 56 </v>
          </cell>
          <cell r="C8666" t="str">
            <v xml:space="preserve">Жилзаказчик </v>
          </cell>
          <cell r="D8666">
            <v>3612.2</v>
          </cell>
          <cell r="E8666">
            <v>18858</v>
          </cell>
          <cell r="F8666">
            <v>16667.66</v>
          </cell>
          <cell r="G8666">
            <v>0.28000000000000003</v>
          </cell>
          <cell r="H8666">
            <v>1.19</v>
          </cell>
          <cell r="I8666">
            <v>4.5999999999999996</v>
          </cell>
          <cell r="J8666" t="str">
            <v xml:space="preserve">4 </v>
          </cell>
          <cell r="K8666">
            <v>167</v>
          </cell>
          <cell r="L8666">
            <v>0.218031</v>
          </cell>
          <cell r="M8666">
            <v>-19</v>
          </cell>
          <cell r="N8666">
            <v>18</v>
          </cell>
          <cell r="O8666">
            <v>1</v>
          </cell>
          <cell r="P8666">
            <v>318.32</v>
          </cell>
          <cell r="Q8666">
            <v>479.23500000000001</v>
          </cell>
          <cell r="R8666">
            <v>479.23500000000001</v>
          </cell>
        </row>
        <row r="8667">
          <cell r="A8667" t="str">
            <v xml:space="preserve">ТЭЦ-КРЭС-Ц.Г </v>
          </cell>
          <cell r="B8667" t="str">
            <v xml:space="preserve">Орджоникидзе 69 </v>
          </cell>
          <cell r="C8667" t="str">
            <v xml:space="preserve">Жилзаказчик </v>
          </cell>
          <cell r="D8667">
            <v>2595.1</v>
          </cell>
          <cell r="E8667">
            <v>24178</v>
          </cell>
          <cell r="F8667">
            <v>20852.95</v>
          </cell>
          <cell r="G8667">
            <v>0.28000000000000003</v>
          </cell>
          <cell r="H8667">
            <v>1.19</v>
          </cell>
          <cell r="I8667">
            <v>4.5999999999999996</v>
          </cell>
          <cell r="J8667" t="str">
            <v xml:space="preserve">4 </v>
          </cell>
          <cell r="K8667">
            <v>167</v>
          </cell>
          <cell r="L8667">
            <v>0.270845</v>
          </cell>
          <cell r="M8667">
            <v>-19</v>
          </cell>
          <cell r="N8667">
            <v>18</v>
          </cell>
          <cell r="O8667">
            <v>1</v>
          </cell>
          <cell r="P8667">
            <v>395.428</v>
          </cell>
          <cell r="Q8667">
            <v>344.29300000000001</v>
          </cell>
          <cell r="R8667">
            <v>344.29300000000001</v>
          </cell>
        </row>
        <row r="8668">
          <cell r="A8668" t="str">
            <v xml:space="preserve">ТЭЦ-КРЭС-Ц.Г </v>
          </cell>
          <cell r="B8668" t="str">
            <v xml:space="preserve">Орджоникидзе 77 </v>
          </cell>
          <cell r="C8668" t="str">
            <v xml:space="preserve">Жилзаказчик </v>
          </cell>
          <cell r="D8668">
            <v>814.9</v>
          </cell>
          <cell r="E8668">
            <v>4200</v>
          </cell>
          <cell r="F8668">
            <v>4001.8</v>
          </cell>
          <cell r="G8668">
            <v>0.4</v>
          </cell>
          <cell r="H8668">
            <v>1.19</v>
          </cell>
          <cell r="I8668">
            <v>4.5999999999999996</v>
          </cell>
          <cell r="J8668" t="str">
            <v xml:space="preserve">2 </v>
          </cell>
          <cell r="K8668">
            <v>167</v>
          </cell>
          <cell r="L8668">
            <v>7.3510000000000006E-2</v>
          </cell>
          <cell r="M8668">
            <v>-19</v>
          </cell>
          <cell r="N8668">
            <v>18</v>
          </cell>
          <cell r="O8668">
            <v>1</v>
          </cell>
          <cell r="P8668">
            <v>107.322</v>
          </cell>
          <cell r="Q8668">
            <v>108.11499999999999</v>
          </cell>
          <cell r="R8668">
            <v>108.11499999999999</v>
          </cell>
        </row>
        <row r="8669">
          <cell r="A8669" t="str">
            <v xml:space="preserve">ТЭЦ-КРЭС-Ц.Г </v>
          </cell>
          <cell r="B8669" t="str">
            <v xml:space="preserve">Орджоникидзе 79 </v>
          </cell>
          <cell r="C8669" t="str">
            <v xml:space="preserve">Жилзаказчик </v>
          </cell>
          <cell r="D8669">
            <v>612.1</v>
          </cell>
          <cell r="E8669">
            <v>2930</v>
          </cell>
          <cell r="F8669">
            <v>2928</v>
          </cell>
          <cell r="G8669">
            <v>0.43</v>
          </cell>
          <cell r="H8669">
            <v>1.19</v>
          </cell>
          <cell r="I8669">
            <v>4.5999999999999996</v>
          </cell>
          <cell r="J8669" t="str">
            <v xml:space="preserve">2 </v>
          </cell>
          <cell r="K8669">
            <v>167</v>
          </cell>
          <cell r="L8669">
            <v>5.8539000000000001E-2</v>
          </cell>
          <cell r="M8669">
            <v>-19</v>
          </cell>
          <cell r="N8669">
            <v>18</v>
          </cell>
          <cell r="O8669">
            <v>1</v>
          </cell>
          <cell r="P8669">
            <v>85.465000000000003</v>
          </cell>
          <cell r="Q8669">
            <v>81.204999999999998</v>
          </cell>
          <cell r="R8669">
            <v>81.204999999999998</v>
          </cell>
        </row>
        <row r="8670">
          <cell r="A8670" t="str">
            <v xml:space="preserve">ТЭЦ-КРЭС-Ц.Г </v>
          </cell>
          <cell r="B8670" t="str">
            <v xml:space="preserve">Постовая 8 </v>
          </cell>
          <cell r="C8670" t="str">
            <v xml:space="preserve">Жилзаказчик </v>
          </cell>
          <cell r="D8670">
            <v>3832.3</v>
          </cell>
          <cell r="E8670">
            <v>20165</v>
          </cell>
          <cell r="F8670">
            <v>20161</v>
          </cell>
          <cell r="G8670">
            <v>0.28000000000000003</v>
          </cell>
          <cell r="H8670">
            <v>1.19</v>
          </cell>
          <cell r="I8670">
            <v>4.5999999999999996</v>
          </cell>
          <cell r="J8670" t="str">
            <v xml:space="preserve">4 </v>
          </cell>
          <cell r="K8670">
            <v>167</v>
          </cell>
          <cell r="L8670">
            <v>0.26185799999999998</v>
          </cell>
          <cell r="M8670">
            <v>-19</v>
          </cell>
          <cell r="N8670">
            <v>18</v>
          </cell>
          <cell r="O8670">
            <v>1</v>
          </cell>
          <cell r="P8670">
            <v>382.30799999999999</v>
          </cell>
          <cell r="Q8670">
            <v>508.43400000000003</v>
          </cell>
          <cell r="R8670">
            <v>508.43400000000003</v>
          </cell>
        </row>
        <row r="8671">
          <cell r="A8671" t="str">
            <v xml:space="preserve">ТЭЦ-КРЭС-Ц.Г </v>
          </cell>
          <cell r="B8671" t="str">
            <v xml:space="preserve">Пушкина 11 </v>
          </cell>
          <cell r="C8671" t="str">
            <v xml:space="preserve">Жилзаказчик </v>
          </cell>
          <cell r="D8671">
            <v>2902.5</v>
          </cell>
          <cell r="E8671">
            <v>18528</v>
          </cell>
          <cell r="F8671">
            <v>17965</v>
          </cell>
          <cell r="G8671">
            <v>0.37</v>
          </cell>
          <cell r="H8671">
            <v>1.19</v>
          </cell>
          <cell r="I8671">
            <v>4.5999999999999996</v>
          </cell>
          <cell r="J8671" t="str">
            <v xml:space="preserve">12 </v>
          </cell>
          <cell r="K8671">
            <v>167</v>
          </cell>
          <cell r="L8671">
            <v>0.308336</v>
          </cell>
          <cell r="M8671">
            <v>-19</v>
          </cell>
          <cell r="N8671">
            <v>18</v>
          </cell>
          <cell r="O8671">
            <v>1</v>
          </cell>
          <cell r="P8671">
            <v>450.16500000000002</v>
          </cell>
          <cell r="Q8671">
            <v>288.80799999999999</v>
          </cell>
          <cell r="R8671">
            <v>288.80799999999999</v>
          </cell>
        </row>
        <row r="8672">
          <cell r="A8672" t="str">
            <v xml:space="preserve">ТЭЦ-КРЭС-Ц.Г </v>
          </cell>
          <cell r="B8672" t="str">
            <v xml:space="preserve">Пушкина 26 </v>
          </cell>
          <cell r="C8672" t="str">
            <v xml:space="preserve">Жилзаказчик </v>
          </cell>
          <cell r="D8672">
            <v>2448.5</v>
          </cell>
          <cell r="E8672">
            <v>11901</v>
          </cell>
          <cell r="F8672">
            <v>11400.95</v>
          </cell>
          <cell r="G8672">
            <v>0.31</v>
          </cell>
          <cell r="H8672">
            <v>1.19</v>
          </cell>
          <cell r="I8672">
            <v>4.5999999999999996</v>
          </cell>
          <cell r="J8672" t="str">
            <v xml:space="preserve">3 </v>
          </cell>
          <cell r="K8672">
            <v>167</v>
          </cell>
          <cell r="L8672">
            <v>0.16341600000000001</v>
          </cell>
          <cell r="M8672">
            <v>-19</v>
          </cell>
          <cell r="N8672">
            <v>18</v>
          </cell>
          <cell r="O8672">
            <v>1</v>
          </cell>
          <cell r="P8672">
            <v>238.584</v>
          </cell>
          <cell r="Q8672">
            <v>324.84500000000003</v>
          </cell>
          <cell r="R8672">
            <v>324.84500000000003</v>
          </cell>
        </row>
        <row r="8673">
          <cell r="A8673" t="str">
            <v xml:space="preserve">ТЭЦ-КРЭС-Ц.Г </v>
          </cell>
          <cell r="B8673" t="str">
            <v xml:space="preserve">Пушкина 29 Г/В-12-ТИ КВ. </v>
          </cell>
          <cell r="C8673" t="str">
            <v xml:space="preserve">Жилзаказчик </v>
          </cell>
          <cell r="D8673">
            <v>2095.6999999999998</v>
          </cell>
          <cell r="E8673">
            <v>10486</v>
          </cell>
          <cell r="F8673">
            <v>10617.72</v>
          </cell>
          <cell r="G8673">
            <v>0.33</v>
          </cell>
          <cell r="H8673">
            <v>1.19</v>
          </cell>
          <cell r="I8673">
            <v>4.5999999999999996</v>
          </cell>
          <cell r="J8673" t="str">
            <v xml:space="preserve">4 </v>
          </cell>
          <cell r="K8673">
            <v>167</v>
          </cell>
          <cell r="L8673">
            <v>0.16028400000000001</v>
          </cell>
          <cell r="M8673">
            <v>-19</v>
          </cell>
          <cell r="N8673">
            <v>18</v>
          </cell>
          <cell r="O8673">
            <v>1</v>
          </cell>
          <cell r="P8673">
            <v>230.71100000000001</v>
          </cell>
          <cell r="Q8673">
            <v>273.036</v>
          </cell>
          <cell r="R8673">
            <v>273.036</v>
          </cell>
        </row>
        <row r="8674">
          <cell r="A8674" t="str">
            <v xml:space="preserve">ТЭЦ-КРЭС-Ц.Г </v>
          </cell>
          <cell r="B8674" t="str">
            <v xml:space="preserve">Пушкина 5 </v>
          </cell>
          <cell r="C8674" t="str">
            <v xml:space="preserve">Жилзаказчик </v>
          </cell>
          <cell r="D8674">
            <v>8500.9</v>
          </cell>
          <cell r="E8674">
            <v>38685</v>
          </cell>
          <cell r="F8674">
            <v>38244.769999999997</v>
          </cell>
          <cell r="G8674">
            <v>0.35</v>
          </cell>
          <cell r="H8674">
            <v>1.19</v>
          </cell>
          <cell r="I8674">
            <v>4.5999999999999996</v>
          </cell>
          <cell r="J8674" t="str">
            <v xml:space="preserve">14 </v>
          </cell>
          <cell r="K8674">
            <v>167</v>
          </cell>
          <cell r="L8674">
            <v>0.62092000000000003</v>
          </cell>
          <cell r="M8674">
            <v>-19</v>
          </cell>
          <cell r="N8674">
            <v>18</v>
          </cell>
          <cell r="O8674">
            <v>1</v>
          </cell>
          <cell r="P8674">
            <v>906.53</v>
          </cell>
          <cell r="Q8674">
            <v>1033.838</v>
          </cell>
          <cell r="R8674">
            <v>1033.838</v>
          </cell>
        </row>
        <row r="8675">
          <cell r="A8675" t="str">
            <v xml:space="preserve">ТЭЦ-КРЭС-Ц.Г </v>
          </cell>
          <cell r="B8675" t="str">
            <v xml:space="preserve">Пушкина 9 </v>
          </cell>
          <cell r="C8675" t="str">
            <v xml:space="preserve">Жилзаказчик </v>
          </cell>
          <cell r="D8675">
            <v>566.5</v>
          </cell>
          <cell r="E8675">
            <v>2297</v>
          </cell>
          <cell r="F8675">
            <v>2294</v>
          </cell>
          <cell r="G8675">
            <v>0.52</v>
          </cell>
          <cell r="H8675">
            <v>1.19</v>
          </cell>
          <cell r="I8675">
            <v>4.5999999999999996</v>
          </cell>
          <cell r="J8675" t="str">
            <v xml:space="preserve">3 </v>
          </cell>
          <cell r="K8675">
            <v>167</v>
          </cell>
          <cell r="L8675">
            <v>5.5760000000000004E-2</v>
          </cell>
          <cell r="M8675">
            <v>-19</v>
          </cell>
          <cell r="N8675">
            <v>18</v>
          </cell>
          <cell r="O8675">
            <v>1</v>
          </cell>
          <cell r="P8675">
            <v>81.409000000000006</v>
          </cell>
          <cell r="Q8675">
            <v>75.158000000000001</v>
          </cell>
          <cell r="R8675">
            <v>75.158000000000001</v>
          </cell>
        </row>
        <row r="8676">
          <cell r="A8676" t="str">
            <v xml:space="preserve">ТЭЦ-КРЭС-Ц.Г </v>
          </cell>
          <cell r="B8676" t="str">
            <v xml:space="preserve">Рашпилевская 17 </v>
          </cell>
          <cell r="C8676" t="str">
            <v xml:space="preserve">Жилзаказчик </v>
          </cell>
          <cell r="D8676">
            <v>2874.5</v>
          </cell>
          <cell r="E8676">
            <v>14290</v>
          </cell>
          <cell r="F8676">
            <v>12032</v>
          </cell>
          <cell r="G8676">
            <v>0.30000000000000004</v>
          </cell>
          <cell r="H8676">
            <v>1.19</v>
          </cell>
          <cell r="I8676">
            <v>4.5999999999999996</v>
          </cell>
          <cell r="J8676" t="str">
            <v xml:space="preserve">3 </v>
          </cell>
          <cell r="K8676">
            <v>167</v>
          </cell>
          <cell r="L8676">
            <v>0.16576399999999999</v>
          </cell>
          <cell r="M8676">
            <v>-19</v>
          </cell>
          <cell r="N8676">
            <v>18</v>
          </cell>
          <cell r="O8676">
            <v>1</v>
          </cell>
          <cell r="P8676">
            <v>242.01</v>
          </cell>
          <cell r="Q8676">
            <v>381.363</v>
          </cell>
          <cell r="R8676">
            <v>381.363</v>
          </cell>
        </row>
        <row r="8677">
          <cell r="A8677" t="str">
            <v xml:space="preserve">ТЭЦ-КРЭС-Ц.Г </v>
          </cell>
          <cell r="B8677" t="str">
            <v xml:space="preserve">Рашпилевская 32 </v>
          </cell>
          <cell r="C8677" t="str">
            <v xml:space="preserve">Жилзаказчик </v>
          </cell>
          <cell r="D8677">
            <v>11332.4</v>
          </cell>
          <cell r="E8677">
            <v>57057</v>
          </cell>
          <cell r="F8677">
            <v>60040.37</v>
          </cell>
          <cell r="G8677">
            <v>0.34</v>
          </cell>
          <cell r="H8677">
            <v>1.19</v>
          </cell>
          <cell r="I8677">
            <v>4.5999999999999996</v>
          </cell>
          <cell r="J8677" t="str">
            <v xml:space="preserve">10 </v>
          </cell>
          <cell r="K8677">
            <v>167</v>
          </cell>
          <cell r="L8677">
            <v>0.94693000000000005</v>
          </cell>
          <cell r="M8677">
            <v>-19</v>
          </cell>
          <cell r="N8677">
            <v>18</v>
          </cell>
          <cell r="O8677">
            <v>1</v>
          </cell>
          <cell r="P8677">
            <v>1382.498</v>
          </cell>
          <cell r="Q8677">
            <v>1127.6099999999999</v>
          </cell>
          <cell r="R8677">
            <v>1127.6099999999999</v>
          </cell>
        </row>
        <row r="8678">
          <cell r="A8678" t="str">
            <v xml:space="preserve">ТЭЦ-КРЭС-Ц.Г </v>
          </cell>
          <cell r="B8678" t="str">
            <v xml:space="preserve">Рашпилевская 34 </v>
          </cell>
          <cell r="C8678" t="str">
            <v xml:space="preserve">Жилзаказчик </v>
          </cell>
          <cell r="D8678">
            <v>4041.5</v>
          </cell>
          <cell r="E8678">
            <v>22572</v>
          </cell>
          <cell r="F8678">
            <v>22560</v>
          </cell>
          <cell r="G8678">
            <v>0.37</v>
          </cell>
          <cell r="H8678">
            <v>1.19</v>
          </cell>
          <cell r="I8678">
            <v>4.5999999999999996</v>
          </cell>
          <cell r="J8678" t="str">
            <v xml:space="preserve">12 </v>
          </cell>
          <cell r="K8678">
            <v>167</v>
          </cell>
          <cell r="L8678">
            <v>0.38720099999999996</v>
          </cell>
          <cell r="M8678">
            <v>-19</v>
          </cell>
          <cell r="N8678">
            <v>18</v>
          </cell>
          <cell r="O8678">
            <v>1</v>
          </cell>
          <cell r="P8678">
            <v>565.30499999999995</v>
          </cell>
          <cell r="Q8678">
            <v>402.142</v>
          </cell>
          <cell r="R8678">
            <v>402.142</v>
          </cell>
        </row>
        <row r="8679">
          <cell r="A8679" t="str">
            <v xml:space="preserve">ТЭЦ-КРЭС-Ц.Г </v>
          </cell>
          <cell r="B8679" t="str">
            <v xml:space="preserve">Рашпилевская 42 </v>
          </cell>
          <cell r="C8679" t="str">
            <v xml:space="preserve">Жилзаказчик </v>
          </cell>
          <cell r="D8679">
            <v>2141.3000000000002</v>
          </cell>
          <cell r="E8679">
            <v>8999</v>
          </cell>
          <cell r="F8679">
            <v>8364.74</v>
          </cell>
          <cell r="G8679">
            <v>0.34</v>
          </cell>
          <cell r="H8679">
            <v>1.19</v>
          </cell>
          <cell r="I8679">
            <v>4.5999999999999996</v>
          </cell>
          <cell r="J8679" t="str">
            <v xml:space="preserve">4 </v>
          </cell>
          <cell r="K8679">
            <v>167</v>
          </cell>
          <cell r="L8679">
            <v>0.13192499999999999</v>
          </cell>
          <cell r="M8679">
            <v>-19</v>
          </cell>
          <cell r="N8679">
            <v>18</v>
          </cell>
          <cell r="O8679">
            <v>1</v>
          </cell>
          <cell r="P8679">
            <v>192.608</v>
          </cell>
          <cell r="Q8679">
            <v>284.08699999999999</v>
          </cell>
          <cell r="R8679">
            <v>284.08699999999999</v>
          </cell>
        </row>
        <row r="8680">
          <cell r="A8680" t="str">
            <v xml:space="preserve">ТЭЦ-КРЭС-Ц.Г </v>
          </cell>
          <cell r="B8680" t="str">
            <v xml:space="preserve">Рашпилевская 49 кв 6 </v>
          </cell>
          <cell r="C8680" t="str">
            <v xml:space="preserve">Жилзаказчик </v>
          </cell>
          <cell r="D8680">
            <v>63.4</v>
          </cell>
          <cell r="E8680">
            <v>268</v>
          </cell>
          <cell r="F8680">
            <v>266.76</v>
          </cell>
          <cell r="G8680">
            <v>0.43</v>
          </cell>
          <cell r="H8680">
            <v>1.19</v>
          </cell>
          <cell r="I8680">
            <v>4.5999999999999996</v>
          </cell>
          <cell r="J8680" t="str">
            <v xml:space="preserve">1 </v>
          </cell>
          <cell r="K8680">
            <v>167</v>
          </cell>
          <cell r="L8680">
            <v>4.4419999999999998E-3</v>
          </cell>
          <cell r="M8680">
            <v>-19</v>
          </cell>
          <cell r="N8680">
            <v>18</v>
          </cell>
          <cell r="O8680">
            <v>1</v>
          </cell>
          <cell r="P8680">
            <v>6.4859999999999998</v>
          </cell>
          <cell r="Q8680">
            <v>8.4130000000000003</v>
          </cell>
          <cell r="R8680">
            <v>8.4130000000000003</v>
          </cell>
        </row>
        <row r="8681">
          <cell r="A8681" t="str">
            <v xml:space="preserve">ТЭЦ-КРЭС-Ц.Г </v>
          </cell>
          <cell r="B8681" t="str">
            <v xml:space="preserve">Седина 11 </v>
          </cell>
          <cell r="C8681" t="str">
            <v xml:space="preserve">Жилзаказчик </v>
          </cell>
          <cell r="D8681">
            <v>1761.3</v>
          </cell>
          <cell r="E8681">
            <v>10755</v>
          </cell>
          <cell r="F8681">
            <v>10243.799999999999</v>
          </cell>
          <cell r="G8681">
            <v>0.25</v>
          </cell>
          <cell r="H8681">
            <v>1.19</v>
          </cell>
          <cell r="I8681">
            <v>4.5999999999999996</v>
          </cell>
          <cell r="J8681" t="str">
            <v xml:space="preserve">4 </v>
          </cell>
          <cell r="K8681">
            <v>167</v>
          </cell>
          <cell r="L8681">
            <v>9.9492999999999998E-2</v>
          </cell>
          <cell r="M8681">
            <v>-19</v>
          </cell>
          <cell r="N8681">
            <v>18</v>
          </cell>
          <cell r="O8681">
            <v>1</v>
          </cell>
          <cell r="P8681">
            <v>145.25800000000001</v>
          </cell>
          <cell r="Q8681">
            <v>233.672</v>
          </cell>
          <cell r="R8681">
            <v>233.672</v>
          </cell>
        </row>
        <row r="8682">
          <cell r="A8682" t="str">
            <v xml:space="preserve">ТЭЦ-КРЭС-Ц.Г </v>
          </cell>
          <cell r="B8682" t="str">
            <v xml:space="preserve">Седина 17 </v>
          </cell>
          <cell r="C8682" t="str">
            <v xml:space="preserve">Жилзаказчик </v>
          </cell>
          <cell r="D8682">
            <v>1086</v>
          </cell>
          <cell r="E8682">
            <v>5716</v>
          </cell>
          <cell r="F8682">
            <v>5469.83</v>
          </cell>
          <cell r="G8682">
            <v>0.37</v>
          </cell>
          <cell r="H8682">
            <v>1.19</v>
          </cell>
          <cell r="I8682">
            <v>4.5999999999999996</v>
          </cell>
          <cell r="J8682" t="str">
            <v xml:space="preserve">3 </v>
          </cell>
          <cell r="K8682">
            <v>167</v>
          </cell>
          <cell r="L8682">
            <v>9.4640999999999989E-2</v>
          </cell>
          <cell r="M8682">
            <v>-19</v>
          </cell>
          <cell r="N8682">
            <v>18</v>
          </cell>
          <cell r="O8682">
            <v>1</v>
          </cell>
          <cell r="P8682">
            <v>138.173</v>
          </cell>
          <cell r="Q8682">
            <v>144.08099999999999</v>
          </cell>
          <cell r="R8682">
            <v>144.08099999999999</v>
          </cell>
        </row>
        <row r="8683">
          <cell r="A8683" t="str">
            <v xml:space="preserve">ТЭЦ-КРЭС-Ц.Г </v>
          </cell>
          <cell r="B8683" t="str">
            <v xml:space="preserve">Седина 19 </v>
          </cell>
          <cell r="C8683" t="str">
            <v xml:space="preserve">Жилзаказчик </v>
          </cell>
          <cell r="D8683">
            <v>1407.1</v>
          </cell>
          <cell r="E8683">
            <v>6904</v>
          </cell>
          <cell r="F8683">
            <v>6901</v>
          </cell>
          <cell r="G8683">
            <v>0.36</v>
          </cell>
          <cell r="H8683">
            <v>1.19</v>
          </cell>
          <cell r="I8683">
            <v>4.5999999999999996</v>
          </cell>
          <cell r="J8683" t="str">
            <v xml:space="preserve">3 </v>
          </cell>
          <cell r="K8683">
            <v>167</v>
          </cell>
          <cell r="L8683">
            <v>0.115562</v>
          </cell>
          <cell r="M8683">
            <v>-19</v>
          </cell>
          <cell r="N8683">
            <v>18</v>
          </cell>
          <cell r="O8683">
            <v>1</v>
          </cell>
          <cell r="P8683">
            <v>168.71799999999999</v>
          </cell>
          <cell r="Q8683">
            <v>186.679</v>
          </cell>
          <cell r="R8683">
            <v>186.679</v>
          </cell>
        </row>
        <row r="8684">
          <cell r="A8684" t="str">
            <v xml:space="preserve">ТЭЦ-КРЭС-Ц.Г </v>
          </cell>
          <cell r="B8684" t="str">
            <v xml:space="preserve">Седина 28 </v>
          </cell>
          <cell r="C8684" t="str">
            <v xml:space="preserve">Жилзаказчик </v>
          </cell>
          <cell r="D8684">
            <v>899.6</v>
          </cell>
          <cell r="E8684">
            <v>19447</v>
          </cell>
          <cell r="F8684">
            <v>10010</v>
          </cell>
          <cell r="G8684">
            <v>0</v>
          </cell>
          <cell r="H8684">
            <v>0</v>
          </cell>
          <cell r="I8684">
            <v>4.5999999999999996</v>
          </cell>
          <cell r="J8684" t="str">
            <v xml:space="preserve">2 </v>
          </cell>
          <cell r="K8684">
            <v>167</v>
          </cell>
          <cell r="L8684">
            <v>8.9444999999999997E-2</v>
          </cell>
          <cell r="M8684">
            <v>-19</v>
          </cell>
          <cell r="N8684">
            <v>18</v>
          </cell>
          <cell r="O8684">
            <v>1</v>
          </cell>
          <cell r="P8684">
            <v>130.58799999999999</v>
          </cell>
          <cell r="Q8684">
            <v>119.348</v>
          </cell>
          <cell r="R8684">
            <v>119.348</v>
          </cell>
        </row>
        <row r="8685">
          <cell r="A8685" t="str">
            <v xml:space="preserve">ТЭЦ-КРЭС-Ц.Г </v>
          </cell>
          <cell r="B8685" t="str">
            <v xml:space="preserve">Седина 46 кв 13,16 /105л/ </v>
          </cell>
          <cell r="C8685" t="str">
            <v xml:space="preserve">Жилзаказчик </v>
          </cell>
          <cell r="D8685">
            <v>81.900000000000006</v>
          </cell>
          <cell r="E8685">
            <v>117</v>
          </cell>
          <cell r="F8685">
            <v>278.45999999999998</v>
          </cell>
          <cell r="G8685">
            <v>0.45</v>
          </cell>
          <cell r="H8685">
            <v>1.19</v>
          </cell>
          <cell r="I8685">
            <v>4.5999999999999996</v>
          </cell>
          <cell r="J8685" t="str">
            <v xml:space="preserve">1 </v>
          </cell>
          <cell r="K8685">
            <v>167</v>
          </cell>
          <cell r="L8685">
            <v>4.6359999999999995E-3</v>
          </cell>
          <cell r="M8685">
            <v>-19</v>
          </cell>
          <cell r="N8685">
            <v>18</v>
          </cell>
          <cell r="O8685">
            <v>1</v>
          </cell>
          <cell r="P8685">
            <v>6.7679999999999998</v>
          </cell>
          <cell r="Q8685">
            <v>10.868</v>
          </cell>
          <cell r="R8685">
            <v>10.868</v>
          </cell>
        </row>
        <row r="8686">
          <cell r="A8686" t="str">
            <v xml:space="preserve">ТЭЦ-КРЭС-Ц.Г </v>
          </cell>
          <cell r="B8686" t="str">
            <v xml:space="preserve">Седина 54 кв 18,20,21 прис </v>
          </cell>
          <cell r="C8686" t="str">
            <v xml:space="preserve">Жилзаказчик </v>
          </cell>
          <cell r="D8686">
            <v>151.9</v>
          </cell>
          <cell r="E8686">
            <v>579</v>
          </cell>
          <cell r="F8686">
            <v>578</v>
          </cell>
          <cell r="G8686">
            <v>0.45</v>
          </cell>
          <cell r="H8686">
            <v>1.19</v>
          </cell>
          <cell r="I8686">
            <v>4.5999999999999996</v>
          </cell>
          <cell r="J8686" t="str">
            <v xml:space="preserve">1 </v>
          </cell>
          <cell r="K8686">
            <v>167</v>
          </cell>
          <cell r="L8686">
            <v>9.6239999999999989E-3</v>
          </cell>
          <cell r="M8686">
            <v>-19</v>
          </cell>
          <cell r="N8686">
            <v>18</v>
          </cell>
          <cell r="O8686">
            <v>1</v>
          </cell>
          <cell r="P8686">
            <v>14.051</v>
          </cell>
          <cell r="Q8686">
            <v>20.155000000000001</v>
          </cell>
          <cell r="R8686">
            <v>20.155000000000001</v>
          </cell>
        </row>
        <row r="8687">
          <cell r="A8687" t="str">
            <v xml:space="preserve">ТЭЦ-КРЭС-Ц.Г </v>
          </cell>
          <cell r="B8687" t="str">
            <v xml:space="preserve">Седина 8 </v>
          </cell>
          <cell r="C8687" t="str">
            <v xml:space="preserve">Жилзаказчик </v>
          </cell>
          <cell r="D8687">
            <v>562</v>
          </cell>
          <cell r="E8687">
            <v>3287</v>
          </cell>
          <cell r="F8687">
            <v>3285</v>
          </cell>
          <cell r="G8687">
            <v>0.45</v>
          </cell>
          <cell r="H8687">
            <v>1.19</v>
          </cell>
          <cell r="I8687">
            <v>4.5999999999999996</v>
          </cell>
          <cell r="J8687" t="str">
            <v xml:space="preserve">2 </v>
          </cell>
          <cell r="K8687">
            <v>167</v>
          </cell>
          <cell r="L8687">
            <v>5.7430000000000002E-2</v>
          </cell>
          <cell r="M8687">
            <v>-19</v>
          </cell>
          <cell r="N8687">
            <v>18</v>
          </cell>
          <cell r="O8687">
            <v>1</v>
          </cell>
          <cell r="P8687">
            <v>83.846999999999994</v>
          </cell>
          <cell r="Q8687">
            <v>74.561000000000007</v>
          </cell>
          <cell r="R8687">
            <v>74.561000000000007</v>
          </cell>
        </row>
        <row r="8688">
          <cell r="A8688" t="str">
            <v xml:space="preserve">ТЭЦ-КРЭС-Ц.Г </v>
          </cell>
          <cell r="B8688" t="str">
            <v xml:space="preserve">Советская 22 </v>
          </cell>
          <cell r="C8688" t="str">
            <v xml:space="preserve">Жилзаказчик </v>
          </cell>
          <cell r="D8688">
            <v>3473.8</v>
          </cell>
          <cell r="E8688">
            <v>12322</v>
          </cell>
          <cell r="F8688">
            <v>14115</v>
          </cell>
          <cell r="G8688">
            <v>0.31</v>
          </cell>
          <cell r="H8688">
            <v>1.19</v>
          </cell>
          <cell r="I8688">
            <v>4.5999999999999996</v>
          </cell>
          <cell r="J8688" t="str">
            <v xml:space="preserve">3 </v>
          </cell>
          <cell r="K8688">
            <v>167</v>
          </cell>
          <cell r="L8688">
            <v>0.213505</v>
          </cell>
          <cell r="M8688">
            <v>-19</v>
          </cell>
          <cell r="N8688">
            <v>18</v>
          </cell>
          <cell r="O8688">
            <v>1</v>
          </cell>
          <cell r="P8688">
            <v>256.12799999999999</v>
          </cell>
          <cell r="Q8688">
            <v>394.685</v>
          </cell>
          <cell r="R8688">
            <v>394.685</v>
          </cell>
        </row>
        <row r="8689">
          <cell r="A8689" t="str">
            <v xml:space="preserve">ТЭЦ-КРЭС-Ц.Г </v>
          </cell>
          <cell r="B8689" t="str">
            <v xml:space="preserve">Советская 32 </v>
          </cell>
          <cell r="C8689" t="str">
            <v xml:space="preserve">Жилзаказчик </v>
          </cell>
          <cell r="D8689">
            <v>696.83</v>
          </cell>
          <cell r="E8689">
            <v>3429</v>
          </cell>
          <cell r="F8689">
            <v>3751.54</v>
          </cell>
          <cell r="G8689">
            <v>0.38</v>
          </cell>
          <cell r="H8689">
            <v>1.19</v>
          </cell>
          <cell r="I8689">
            <v>4.5999999999999996</v>
          </cell>
          <cell r="J8689" t="str">
            <v xml:space="preserve">2 </v>
          </cell>
          <cell r="K8689">
            <v>167</v>
          </cell>
          <cell r="L8689">
            <v>5.5384000000000003E-2</v>
          </cell>
          <cell r="M8689">
            <v>-19</v>
          </cell>
          <cell r="N8689">
            <v>18</v>
          </cell>
          <cell r="O8689">
            <v>1</v>
          </cell>
          <cell r="P8689">
            <v>73.864999999999995</v>
          </cell>
          <cell r="Q8689">
            <v>80.144000000000005</v>
          </cell>
          <cell r="R8689">
            <v>80.144000000000005</v>
          </cell>
        </row>
        <row r="8690">
          <cell r="A8690" t="str">
            <v xml:space="preserve">ТЭЦ-КРЭС-Ц.Г </v>
          </cell>
          <cell r="B8690" t="str">
            <v xml:space="preserve">Советская 33 А </v>
          </cell>
          <cell r="C8690" t="str">
            <v xml:space="preserve">Жилзаказчик </v>
          </cell>
          <cell r="D8690">
            <v>627.70000000000005</v>
          </cell>
          <cell r="E8690">
            <v>2090</v>
          </cell>
          <cell r="F8690">
            <v>2472.6</v>
          </cell>
          <cell r="G8690">
            <v>0.38</v>
          </cell>
          <cell r="H8690">
            <v>1.19</v>
          </cell>
          <cell r="I8690">
            <v>4.5999999999999996</v>
          </cell>
          <cell r="J8690" t="str">
            <v xml:space="preserve">2 </v>
          </cell>
          <cell r="K8690">
            <v>167</v>
          </cell>
          <cell r="L8690">
            <v>3.7548999999999999E-2</v>
          </cell>
          <cell r="M8690">
            <v>-19</v>
          </cell>
          <cell r="N8690">
            <v>18</v>
          </cell>
          <cell r="O8690">
            <v>1</v>
          </cell>
          <cell r="P8690">
            <v>45.005000000000003</v>
          </cell>
          <cell r="Q8690">
            <v>65.009</v>
          </cell>
          <cell r="R8690">
            <v>65.009</v>
          </cell>
        </row>
        <row r="8691">
          <cell r="A8691" t="str">
            <v xml:space="preserve">ТЭЦ-КРЭС-Ц.Г </v>
          </cell>
          <cell r="B8691" t="str">
            <v xml:space="preserve">Советская 35 </v>
          </cell>
          <cell r="C8691" t="str">
            <v xml:space="preserve">Жилзаказчик </v>
          </cell>
          <cell r="D8691">
            <v>1828.8</v>
          </cell>
          <cell r="E8691">
            <v>15786</v>
          </cell>
          <cell r="F8691">
            <v>7666.71</v>
          </cell>
          <cell r="G8691">
            <v>0.25</v>
          </cell>
          <cell r="H8691">
            <v>1.19</v>
          </cell>
          <cell r="I8691">
            <v>4.5999999999999996</v>
          </cell>
          <cell r="J8691" t="str">
            <v xml:space="preserve">3 </v>
          </cell>
          <cell r="K8691">
            <v>167</v>
          </cell>
          <cell r="L8691">
            <v>7.4463000000000001E-2</v>
          </cell>
          <cell r="M8691">
            <v>-19</v>
          </cell>
          <cell r="N8691">
            <v>18</v>
          </cell>
          <cell r="O8691">
            <v>1</v>
          </cell>
          <cell r="P8691">
            <v>108.71599999999999</v>
          </cell>
          <cell r="Q8691">
            <v>242.62700000000001</v>
          </cell>
          <cell r="R8691">
            <v>242.62700000000001</v>
          </cell>
        </row>
        <row r="8692">
          <cell r="A8692" t="str">
            <v xml:space="preserve">ТЭЦ-КРЭС-Ц.Г </v>
          </cell>
          <cell r="B8692" t="str">
            <v xml:space="preserve">Советская 36 </v>
          </cell>
          <cell r="C8692" t="str">
            <v xml:space="preserve">Жилзаказчик </v>
          </cell>
          <cell r="D8692">
            <v>1318.7</v>
          </cell>
          <cell r="E8692">
            <v>6128</v>
          </cell>
          <cell r="F8692">
            <v>6124</v>
          </cell>
          <cell r="G8692">
            <v>0.43</v>
          </cell>
          <cell r="H8692">
            <v>1.19</v>
          </cell>
          <cell r="I8692">
            <v>4.5999999999999996</v>
          </cell>
          <cell r="J8692" t="str">
            <v xml:space="preserve">4 </v>
          </cell>
          <cell r="K8692">
            <v>167</v>
          </cell>
          <cell r="L8692">
            <v>0.121583</v>
          </cell>
          <cell r="M8692">
            <v>-19</v>
          </cell>
          <cell r="N8692">
            <v>18</v>
          </cell>
          <cell r="O8692">
            <v>1</v>
          </cell>
          <cell r="P8692">
            <v>177.50800000000001</v>
          </cell>
          <cell r="Q8692">
            <v>174.95500000000001</v>
          </cell>
          <cell r="R8692">
            <v>174.95500000000001</v>
          </cell>
        </row>
        <row r="8693">
          <cell r="A8693" t="str">
            <v xml:space="preserve">ТЭЦ-КРЭС-Ц.Г </v>
          </cell>
          <cell r="B8693" t="str">
            <v xml:space="preserve">Советская 40 А </v>
          </cell>
          <cell r="C8693" t="str">
            <v xml:space="preserve">Жилзаказчик </v>
          </cell>
          <cell r="D8693">
            <v>279.41999999999996</v>
          </cell>
          <cell r="E8693">
            <v>1909</v>
          </cell>
          <cell r="F8693">
            <v>1998.77</v>
          </cell>
          <cell r="G8693">
            <v>0.45</v>
          </cell>
          <cell r="H8693">
            <v>1.19</v>
          </cell>
          <cell r="I8693">
            <v>4.5999999999999996</v>
          </cell>
          <cell r="J8693" t="str">
            <v xml:space="preserve">2 </v>
          </cell>
          <cell r="K8693">
            <v>167</v>
          </cell>
          <cell r="L8693">
            <v>3.4867000000000002E-2</v>
          </cell>
          <cell r="M8693">
            <v>-19</v>
          </cell>
          <cell r="N8693">
            <v>18</v>
          </cell>
          <cell r="O8693">
            <v>1</v>
          </cell>
          <cell r="P8693">
            <v>48.673999999999999</v>
          </cell>
          <cell r="Q8693">
            <v>33.593000000000004</v>
          </cell>
          <cell r="R8693">
            <v>33.593000000000004</v>
          </cell>
        </row>
        <row r="8694">
          <cell r="A8694" t="str">
            <v xml:space="preserve">ТЭЦ-КРЭС-Ц.Г </v>
          </cell>
          <cell r="B8694" t="str">
            <v xml:space="preserve">Советская 40 Ж </v>
          </cell>
          <cell r="C8694" t="str">
            <v xml:space="preserve">Жилзаказчик </v>
          </cell>
          <cell r="D8694">
            <v>3981.7</v>
          </cell>
          <cell r="E8694">
            <v>20083</v>
          </cell>
          <cell r="F8694">
            <v>18496.02</v>
          </cell>
          <cell r="G8694">
            <v>0.37</v>
          </cell>
          <cell r="H8694">
            <v>1.19</v>
          </cell>
          <cell r="I8694">
            <v>4.5999999999999996</v>
          </cell>
          <cell r="J8694" t="str">
            <v xml:space="preserve">5 </v>
          </cell>
          <cell r="K8694">
            <v>167</v>
          </cell>
          <cell r="L8694">
            <v>0.31745000000000001</v>
          </cell>
          <cell r="M8694">
            <v>-19</v>
          </cell>
          <cell r="N8694">
            <v>18</v>
          </cell>
          <cell r="O8694">
            <v>1</v>
          </cell>
          <cell r="P8694">
            <v>463.46899999999999</v>
          </cell>
          <cell r="Q8694">
            <v>396.19400000000002</v>
          </cell>
          <cell r="R8694">
            <v>396.19400000000002</v>
          </cell>
        </row>
        <row r="8695">
          <cell r="A8695" t="str">
            <v xml:space="preserve">ТЭЦ-КРЭС-Ц.Г </v>
          </cell>
          <cell r="B8695" t="str">
            <v xml:space="preserve">Суворова 57-Б </v>
          </cell>
          <cell r="C8695" t="str">
            <v xml:space="preserve">Жилзаказчик </v>
          </cell>
          <cell r="D8695">
            <v>3665.1000000000004</v>
          </cell>
          <cell r="E8695">
            <v>6400</v>
          </cell>
          <cell r="F8695">
            <v>10298.01</v>
          </cell>
          <cell r="G8695">
            <v>0.43</v>
          </cell>
          <cell r="H8695">
            <v>1.19</v>
          </cell>
          <cell r="I8695">
            <v>4.5999999999999996</v>
          </cell>
          <cell r="J8695" t="str">
            <v xml:space="preserve">4 </v>
          </cell>
          <cell r="K8695">
            <v>167</v>
          </cell>
          <cell r="L8695">
            <v>0.21182299999999998</v>
          </cell>
          <cell r="M8695">
            <v>-19</v>
          </cell>
          <cell r="N8695">
            <v>18</v>
          </cell>
          <cell r="O8695">
            <v>1</v>
          </cell>
          <cell r="P8695">
            <v>184.52600000000001</v>
          </cell>
          <cell r="Q8695">
            <v>324.08800000000002</v>
          </cell>
          <cell r="R8695">
            <v>324.08800000000002</v>
          </cell>
        </row>
        <row r="8696">
          <cell r="A8696" t="str">
            <v xml:space="preserve">ТЭЦ-КРЭС-Ц.Г </v>
          </cell>
          <cell r="B8696" t="str">
            <v xml:space="preserve">Фрунзе 20 </v>
          </cell>
          <cell r="C8696" t="str">
            <v xml:space="preserve">Жилзаказчик </v>
          </cell>
          <cell r="D8696">
            <v>331.2</v>
          </cell>
          <cell r="E8696">
            <v>1106</v>
          </cell>
          <cell r="F8696">
            <v>1104.02</v>
          </cell>
          <cell r="G8696">
            <v>0.5</v>
          </cell>
          <cell r="H8696">
            <v>1.19</v>
          </cell>
          <cell r="I8696">
            <v>4.5999999999999996</v>
          </cell>
          <cell r="J8696" t="str">
            <v xml:space="preserve">2 </v>
          </cell>
          <cell r="K8696">
            <v>167</v>
          </cell>
          <cell r="L8696">
            <v>2.5606E-2</v>
          </cell>
          <cell r="M8696">
            <v>-19</v>
          </cell>
          <cell r="N8696">
            <v>18</v>
          </cell>
          <cell r="O8696">
            <v>1</v>
          </cell>
          <cell r="P8696">
            <v>37.384</v>
          </cell>
          <cell r="Q8696">
            <v>43.942</v>
          </cell>
          <cell r="R8696">
            <v>43.942</v>
          </cell>
        </row>
        <row r="8697">
          <cell r="A8697" t="str">
            <v xml:space="preserve">ТЭЦ-КРЭС-Ц.Г </v>
          </cell>
          <cell r="B8697" t="str">
            <v xml:space="preserve">Фрунзе 20 лит Г общ. </v>
          </cell>
          <cell r="C8697" t="str">
            <v xml:space="preserve">Жилзаказчик </v>
          </cell>
          <cell r="D8697">
            <v>1566.3</v>
          </cell>
          <cell r="E8697">
            <v>8260</v>
          </cell>
          <cell r="F8697">
            <v>8257</v>
          </cell>
          <cell r="G8697">
            <v>0.35</v>
          </cell>
          <cell r="H8697">
            <v>1.19</v>
          </cell>
          <cell r="I8697">
            <v>4.5999999999999996</v>
          </cell>
          <cell r="J8697" t="str">
            <v xml:space="preserve">3 </v>
          </cell>
          <cell r="K8697">
            <v>167</v>
          </cell>
          <cell r="L8697">
            <v>0.13306000000000001</v>
          </cell>
          <cell r="M8697">
            <v>-19</v>
          </cell>
          <cell r="N8697">
            <v>18</v>
          </cell>
          <cell r="O8697">
            <v>1</v>
          </cell>
          <cell r="P8697">
            <v>194.26499999999999</v>
          </cell>
          <cell r="Q8697">
            <v>207.80099999999999</v>
          </cell>
          <cell r="R8697">
            <v>207.80099999999999</v>
          </cell>
        </row>
        <row r="8698">
          <cell r="A8698" t="str">
            <v xml:space="preserve">ТЭЦ-КРЭС-Ц.Г </v>
          </cell>
          <cell r="B8698" t="str">
            <v xml:space="preserve">Фрунзе 25 А </v>
          </cell>
          <cell r="C8698" t="str">
            <v xml:space="preserve">Жилзаказчик </v>
          </cell>
          <cell r="D8698">
            <v>2181.9</v>
          </cell>
          <cell r="E8698">
            <v>738</v>
          </cell>
          <cell r="F8698">
            <v>4832</v>
          </cell>
          <cell r="G8698">
            <v>0.45</v>
          </cell>
          <cell r="H8698">
            <v>1.19</v>
          </cell>
          <cell r="I8698">
            <v>4.5999999999999996</v>
          </cell>
          <cell r="J8698" t="str">
            <v xml:space="preserve">4 </v>
          </cell>
          <cell r="K8698">
            <v>167</v>
          </cell>
          <cell r="L8698">
            <v>0.101796</v>
          </cell>
          <cell r="M8698">
            <v>-19</v>
          </cell>
          <cell r="N8698">
            <v>18</v>
          </cell>
          <cell r="O8698">
            <v>1</v>
          </cell>
          <cell r="P8698">
            <v>18.734999999999999</v>
          </cell>
          <cell r="Q8698">
            <v>192.62700000000001</v>
          </cell>
          <cell r="R8698">
            <v>192.62700000000001</v>
          </cell>
        </row>
        <row r="8699">
          <cell r="A8699" t="str">
            <v xml:space="preserve">ТЭЦ-КРЭС-Ц.Г </v>
          </cell>
          <cell r="B8699" t="str">
            <v xml:space="preserve">Чапаева 104 А </v>
          </cell>
          <cell r="C8699" t="str">
            <v xml:space="preserve">Жилзаказчик </v>
          </cell>
          <cell r="D8699">
            <v>1315.15</v>
          </cell>
          <cell r="E8699">
            <v>6030</v>
          </cell>
          <cell r="F8699">
            <v>6071</v>
          </cell>
          <cell r="G8699">
            <v>0.28999999999999998</v>
          </cell>
          <cell r="H8699">
            <v>1.19</v>
          </cell>
          <cell r="I8699">
            <v>4.5999999999999996</v>
          </cell>
          <cell r="J8699" t="str">
            <v xml:space="preserve">2 </v>
          </cell>
          <cell r="K8699">
            <v>167</v>
          </cell>
          <cell r="L8699">
            <v>7.2763000000000008E-2</v>
          </cell>
          <cell r="M8699">
            <v>-19</v>
          </cell>
          <cell r="N8699">
            <v>18</v>
          </cell>
          <cell r="O8699">
            <v>1</v>
          </cell>
          <cell r="P8699">
            <v>88.314999999999998</v>
          </cell>
          <cell r="Q8699">
            <v>147.66200000000001</v>
          </cell>
          <cell r="R8699">
            <v>147.66200000000001</v>
          </cell>
        </row>
        <row r="8700">
          <cell r="A8700" t="str">
            <v xml:space="preserve">ТЭЦ-КРЭС-Ц.Г </v>
          </cell>
          <cell r="B8700" t="str">
            <v xml:space="preserve">Чапаева 85 </v>
          </cell>
          <cell r="C8700" t="str">
            <v xml:space="preserve">Жилзаказчик </v>
          </cell>
          <cell r="D8700">
            <v>1063.3</v>
          </cell>
          <cell r="E8700">
            <v>7074</v>
          </cell>
          <cell r="F8700">
            <v>5373.9</v>
          </cell>
          <cell r="G8700">
            <v>0.36</v>
          </cell>
          <cell r="H8700">
            <v>1.19</v>
          </cell>
          <cell r="I8700">
            <v>4.5999999999999996</v>
          </cell>
          <cell r="J8700" t="str">
            <v xml:space="preserve">4 </v>
          </cell>
          <cell r="K8700">
            <v>167</v>
          </cell>
          <cell r="L8700">
            <v>8.9491000000000001E-2</v>
          </cell>
          <cell r="M8700">
            <v>-19</v>
          </cell>
          <cell r="N8700">
            <v>18</v>
          </cell>
          <cell r="O8700">
            <v>1</v>
          </cell>
          <cell r="P8700">
            <v>130.655</v>
          </cell>
          <cell r="Q8700">
            <v>141.06800000000001</v>
          </cell>
          <cell r="R8700">
            <v>141.06800000000001</v>
          </cell>
        </row>
        <row r="8701">
          <cell r="A8701" t="str">
            <v xml:space="preserve">ТЭЦ-КРЭС-Ц.Г </v>
          </cell>
          <cell r="B8701" t="str">
            <v xml:space="preserve">Чапаева 89 </v>
          </cell>
          <cell r="C8701" t="str">
            <v xml:space="preserve">Жилзаказчик </v>
          </cell>
          <cell r="D8701">
            <v>204.6</v>
          </cell>
          <cell r="E8701">
            <v>503</v>
          </cell>
          <cell r="F8701">
            <v>942.1</v>
          </cell>
          <cell r="G8701">
            <v>0.45</v>
          </cell>
          <cell r="H8701">
            <v>1.19</v>
          </cell>
          <cell r="I8701">
            <v>4.5999999999999996</v>
          </cell>
          <cell r="J8701" t="str">
            <v xml:space="preserve">2 </v>
          </cell>
          <cell r="K8701">
            <v>167</v>
          </cell>
          <cell r="L8701">
            <v>1.5685999999999999E-2</v>
          </cell>
          <cell r="M8701">
            <v>-19</v>
          </cell>
          <cell r="N8701">
            <v>18</v>
          </cell>
          <cell r="O8701">
            <v>1</v>
          </cell>
          <cell r="P8701">
            <v>21.222000000000001</v>
          </cell>
          <cell r="Q8701">
            <v>24.533000000000001</v>
          </cell>
          <cell r="R8701">
            <v>24.533000000000001</v>
          </cell>
        </row>
        <row r="8702">
          <cell r="A8702" t="str">
            <v xml:space="preserve">ТЭЦ-КРЭС-Ц.Г </v>
          </cell>
          <cell r="B8702" t="str">
            <v xml:space="preserve">Чапаева 91 </v>
          </cell>
          <cell r="C8702" t="str">
            <v xml:space="preserve">Жилзаказчик </v>
          </cell>
          <cell r="D8702">
            <v>1722.9</v>
          </cell>
          <cell r="E8702">
            <v>7792</v>
          </cell>
          <cell r="F8702">
            <v>7789</v>
          </cell>
          <cell r="G8702">
            <v>0</v>
          </cell>
          <cell r="H8702">
            <v>0</v>
          </cell>
          <cell r="I8702">
            <v>4.5999999999999996</v>
          </cell>
          <cell r="J8702" t="str">
            <v xml:space="preserve">3 </v>
          </cell>
          <cell r="K8702">
            <v>167</v>
          </cell>
          <cell r="L8702">
            <v>0.16547899999999999</v>
          </cell>
          <cell r="M8702">
            <v>-19</v>
          </cell>
          <cell r="N8702">
            <v>18</v>
          </cell>
          <cell r="O8702">
            <v>1</v>
          </cell>
          <cell r="P8702">
            <v>241.596</v>
          </cell>
          <cell r="Q8702">
            <v>228.58099999999999</v>
          </cell>
          <cell r="R8702">
            <v>228.58099999999999</v>
          </cell>
        </row>
        <row r="8703">
          <cell r="A8703" t="str">
            <v xml:space="preserve">ТЭЦ-КРЭС-Ц.Г </v>
          </cell>
          <cell r="B8703" t="str">
            <v xml:space="preserve">Чапаева 92 </v>
          </cell>
          <cell r="C8703" t="str">
            <v xml:space="preserve">Жилзаказчик </v>
          </cell>
          <cell r="D8703">
            <v>3538.4</v>
          </cell>
          <cell r="E8703">
            <v>20006</v>
          </cell>
          <cell r="F8703">
            <v>18521.48</v>
          </cell>
          <cell r="G8703">
            <v>0.28000000000000003</v>
          </cell>
          <cell r="H8703">
            <v>1.19</v>
          </cell>
          <cell r="I8703">
            <v>4.5999999999999996</v>
          </cell>
          <cell r="J8703" t="str">
            <v xml:space="preserve">4 </v>
          </cell>
          <cell r="K8703">
            <v>167</v>
          </cell>
          <cell r="L8703">
            <v>0.240563</v>
          </cell>
          <cell r="M8703">
            <v>-19</v>
          </cell>
          <cell r="N8703">
            <v>18</v>
          </cell>
          <cell r="O8703">
            <v>1</v>
          </cell>
          <cell r="P8703">
            <v>351.21699999999998</v>
          </cell>
          <cell r="Q8703">
            <v>469.44499999999999</v>
          </cell>
          <cell r="R8703">
            <v>469.44499999999999</v>
          </cell>
        </row>
        <row r="8704">
          <cell r="A8704" t="str">
            <v xml:space="preserve">ТЭЦ-КРЭС-Ц.Г </v>
          </cell>
          <cell r="B8704" t="str">
            <v xml:space="preserve">Янковского 15 кв 8 прис </v>
          </cell>
          <cell r="C8704" t="str">
            <v xml:space="preserve">Жилзаказчик </v>
          </cell>
          <cell r="D8704">
            <v>67.099999999999994</v>
          </cell>
          <cell r="E8704">
            <v>181</v>
          </cell>
          <cell r="F8704">
            <v>135</v>
          </cell>
          <cell r="G8704">
            <v>0.45</v>
          </cell>
          <cell r="H8704">
            <v>1.19</v>
          </cell>
          <cell r="I8704">
            <v>4.5999999999999996</v>
          </cell>
          <cell r="J8704" t="str">
            <v xml:space="preserve">2 </v>
          </cell>
          <cell r="K8704">
            <v>167</v>
          </cell>
          <cell r="L8704">
            <v>2.6839999999999998E-3</v>
          </cell>
          <cell r="M8704">
            <v>-19</v>
          </cell>
          <cell r="N8704">
            <v>18</v>
          </cell>
          <cell r="O8704">
            <v>1</v>
          </cell>
          <cell r="P8704">
            <v>3.919</v>
          </cell>
          <cell r="Q8704">
            <v>8.9</v>
          </cell>
          <cell r="R8704">
            <v>8.9</v>
          </cell>
        </row>
        <row r="8705">
          <cell r="A8705" t="str">
            <v xml:space="preserve">ТЭЦ-КРЭС-Ц.Г </v>
          </cell>
          <cell r="B8705" t="str">
            <v xml:space="preserve">Янковского 17 </v>
          </cell>
          <cell r="C8705" t="str">
            <v xml:space="preserve">Жилзаказчик </v>
          </cell>
          <cell r="D8705">
            <v>569.13</v>
          </cell>
          <cell r="E8705">
            <v>2789</v>
          </cell>
          <cell r="F8705">
            <v>2818.5</v>
          </cell>
          <cell r="G8705">
            <v>0.51</v>
          </cell>
          <cell r="H8705">
            <v>1.19</v>
          </cell>
          <cell r="I8705">
            <v>4.5999999999999996</v>
          </cell>
          <cell r="J8705" t="str">
            <v xml:space="preserve">3 </v>
          </cell>
          <cell r="K8705">
            <v>167</v>
          </cell>
          <cell r="L8705">
            <v>6.6547000000000009E-2</v>
          </cell>
          <cell r="M8705">
            <v>-19</v>
          </cell>
          <cell r="N8705">
            <v>18</v>
          </cell>
          <cell r="O8705">
            <v>1</v>
          </cell>
          <cell r="P8705">
            <v>96.037999999999997</v>
          </cell>
          <cell r="Q8705">
            <v>74.429000000000002</v>
          </cell>
          <cell r="R8705">
            <v>74.429000000000002</v>
          </cell>
        </row>
        <row r="8706">
          <cell r="A8706" t="str">
            <v xml:space="preserve">ТЭЦ-КРЭС-Ц.Г </v>
          </cell>
          <cell r="B8706" t="str">
            <v xml:space="preserve">Гоголя 64 </v>
          </cell>
          <cell r="C8706" t="str">
            <v xml:space="preserve">ИТП Население-Жилзаказчик </v>
          </cell>
          <cell r="D8706">
            <v>1784.1</v>
          </cell>
          <cell r="E8706">
            <v>10809</v>
          </cell>
          <cell r="F8706">
            <v>10034.31</v>
          </cell>
          <cell r="G8706">
            <v>0.38</v>
          </cell>
          <cell r="H8706">
            <v>1.19</v>
          </cell>
          <cell r="I8706">
            <v>4.5999999999999996</v>
          </cell>
          <cell r="J8706" t="str">
            <v xml:space="preserve">9 </v>
          </cell>
          <cell r="K8706">
            <v>167</v>
          </cell>
          <cell r="L8706">
            <v>0.17780599999999999</v>
          </cell>
          <cell r="M8706">
            <v>-19</v>
          </cell>
          <cell r="N8706">
            <v>18</v>
          </cell>
          <cell r="O8706">
            <v>1</v>
          </cell>
          <cell r="P8706">
            <v>259.59100000000001</v>
          </cell>
          <cell r="Q8706">
            <v>177.52500000000001</v>
          </cell>
          <cell r="R8706">
            <v>177.52500000000001</v>
          </cell>
        </row>
        <row r="8707">
          <cell r="A8707" t="str">
            <v xml:space="preserve">ТЭЦ-КРЭС-Ц.Г </v>
          </cell>
          <cell r="B8707" t="str">
            <v xml:space="preserve">Гоголя 65"Б" </v>
          </cell>
          <cell r="C8707" t="str">
            <v xml:space="preserve">ИТП Население-Жилзаказчик </v>
          </cell>
          <cell r="D8707">
            <v>2334.8000000000002</v>
          </cell>
          <cell r="E8707">
            <v>3</v>
          </cell>
          <cell r="F8707">
            <v>8005.98</v>
          </cell>
          <cell r="G8707">
            <v>0.38</v>
          </cell>
          <cell r="H8707">
            <v>1.19</v>
          </cell>
          <cell r="I8707">
            <v>4.5999999999999996</v>
          </cell>
          <cell r="J8707" t="str">
            <v xml:space="preserve">3 </v>
          </cell>
          <cell r="K8707">
            <v>167</v>
          </cell>
          <cell r="L8707">
            <v>0.14779400000000001</v>
          </cell>
          <cell r="M8707">
            <v>-19</v>
          </cell>
          <cell r="N8707">
            <v>18</v>
          </cell>
          <cell r="O8707">
            <v>1</v>
          </cell>
          <cell r="P8707">
            <v>113.053</v>
          </cell>
          <cell r="Q8707">
            <v>153.32900000000001</v>
          </cell>
          <cell r="R8707">
            <v>153.32900000000001</v>
          </cell>
        </row>
        <row r="8708">
          <cell r="A8708" t="str">
            <v xml:space="preserve">ТЭЦ-КРЭС-Ц.Г </v>
          </cell>
          <cell r="B8708" t="str">
            <v xml:space="preserve">Красная 29 </v>
          </cell>
          <cell r="C8708" t="str">
            <v xml:space="preserve">ИТП Население-Жилзаказчик </v>
          </cell>
          <cell r="D8708">
            <v>2936.7</v>
          </cell>
          <cell r="E8708">
            <v>15132</v>
          </cell>
          <cell r="F8708">
            <v>11618.03</v>
          </cell>
          <cell r="G8708">
            <v>0.37</v>
          </cell>
          <cell r="H8708">
            <v>1.19</v>
          </cell>
          <cell r="I8708">
            <v>4.5999999999999996</v>
          </cell>
          <cell r="J8708" t="str">
            <v xml:space="preserve">7 </v>
          </cell>
          <cell r="K8708">
            <v>167</v>
          </cell>
          <cell r="L8708">
            <v>0.199402</v>
          </cell>
          <cell r="M8708">
            <v>-19</v>
          </cell>
          <cell r="N8708">
            <v>18</v>
          </cell>
          <cell r="O8708">
            <v>1</v>
          </cell>
          <cell r="P8708">
            <v>291.12200000000001</v>
          </cell>
          <cell r="Q8708">
            <v>292.21300000000002</v>
          </cell>
          <cell r="R8708">
            <v>292.21300000000002</v>
          </cell>
        </row>
        <row r="8709">
          <cell r="A8709" t="str">
            <v xml:space="preserve">ТЭЦ-КРЭС-Ц.Г </v>
          </cell>
          <cell r="B8709" t="str">
            <v xml:space="preserve">Красная 41 </v>
          </cell>
          <cell r="C8709" t="str">
            <v xml:space="preserve">ИТП Население-Жилзаказчик </v>
          </cell>
          <cell r="D8709">
            <v>1758.2</v>
          </cell>
          <cell r="E8709">
            <v>21609</v>
          </cell>
          <cell r="F8709">
            <v>9307</v>
          </cell>
          <cell r="G8709">
            <v>0.38</v>
          </cell>
          <cell r="H8709">
            <v>1.19</v>
          </cell>
          <cell r="I8709">
            <v>4.5999999999999996</v>
          </cell>
          <cell r="J8709" t="str">
            <v xml:space="preserve">9 </v>
          </cell>
          <cell r="K8709">
            <v>167</v>
          </cell>
          <cell r="L8709">
            <v>0.164911</v>
          </cell>
          <cell r="M8709">
            <v>-19</v>
          </cell>
          <cell r="N8709">
            <v>18</v>
          </cell>
          <cell r="O8709">
            <v>1</v>
          </cell>
          <cell r="P8709">
            <v>240.76499999999999</v>
          </cell>
          <cell r="Q8709">
            <v>174.94800000000001</v>
          </cell>
          <cell r="R8709">
            <v>174.94800000000001</v>
          </cell>
        </row>
        <row r="8710">
          <cell r="A8710" t="str">
            <v xml:space="preserve">ТЭЦ-КРЭС-Ц.Г </v>
          </cell>
          <cell r="B8710" t="str">
            <v xml:space="preserve">Красная 43 </v>
          </cell>
          <cell r="C8710" t="str">
            <v xml:space="preserve">ИТП Население-Жилзаказчик </v>
          </cell>
          <cell r="D8710">
            <v>1727.6</v>
          </cell>
          <cell r="E8710">
            <v>10809</v>
          </cell>
          <cell r="F8710">
            <v>10800</v>
          </cell>
          <cell r="G8710">
            <v>0.38</v>
          </cell>
          <cell r="H8710">
            <v>1.19</v>
          </cell>
          <cell r="I8710">
            <v>4.5999999999999996</v>
          </cell>
          <cell r="J8710" t="str">
            <v xml:space="preserve">9 </v>
          </cell>
          <cell r="K8710">
            <v>167</v>
          </cell>
          <cell r="L8710">
            <v>0.19137399999999999</v>
          </cell>
          <cell r="M8710">
            <v>-19</v>
          </cell>
          <cell r="N8710">
            <v>18</v>
          </cell>
          <cell r="O8710">
            <v>1</v>
          </cell>
          <cell r="P8710">
            <v>279.40199999999999</v>
          </cell>
          <cell r="Q8710">
            <v>171.90299999999999</v>
          </cell>
          <cell r="R8710">
            <v>171.90299999999999</v>
          </cell>
        </row>
        <row r="8711">
          <cell r="A8711" t="str">
            <v xml:space="preserve">ТЭЦ-КРЭС-Ц.Г </v>
          </cell>
          <cell r="B8711" t="str">
            <v xml:space="preserve">Гудимы 26 </v>
          </cell>
          <cell r="C8711" t="str">
            <v xml:space="preserve">Жилзаказчик </v>
          </cell>
          <cell r="D8711">
            <v>5900.5</v>
          </cell>
          <cell r="E8711">
            <v>23463</v>
          </cell>
          <cell r="F8711">
            <v>23458</v>
          </cell>
          <cell r="G8711">
            <v>0.37</v>
          </cell>
          <cell r="H8711">
            <v>1.19</v>
          </cell>
          <cell r="I8711">
            <v>4.5999999999999996</v>
          </cell>
          <cell r="J8711" t="str">
            <v xml:space="preserve">5 </v>
          </cell>
          <cell r="K8711">
            <v>167</v>
          </cell>
          <cell r="L8711">
            <v>0.402613</v>
          </cell>
          <cell r="M8711">
            <v>-19</v>
          </cell>
          <cell r="N8711">
            <v>18</v>
          </cell>
          <cell r="O8711">
            <v>1</v>
          </cell>
          <cell r="P8711">
            <v>587.80600000000004</v>
          </cell>
          <cell r="Q8711">
            <v>587.11800000000005</v>
          </cell>
          <cell r="R8711">
            <v>587.11800000000005</v>
          </cell>
        </row>
        <row r="8712">
          <cell r="A8712" t="str">
            <v xml:space="preserve">ТЭЦ-КРЭС-Ц.Г </v>
          </cell>
          <cell r="B8712" t="str">
            <v xml:space="preserve">Гудимы 28 </v>
          </cell>
          <cell r="C8712" t="str">
            <v xml:space="preserve">Жилзаказчик </v>
          </cell>
          <cell r="D8712">
            <v>3852.9</v>
          </cell>
          <cell r="E8712">
            <v>17400</v>
          </cell>
          <cell r="F8712">
            <v>17391</v>
          </cell>
          <cell r="G8712">
            <v>0.37</v>
          </cell>
          <cell r="H8712">
            <v>1.19</v>
          </cell>
          <cell r="I8712">
            <v>4.5999999999999996</v>
          </cell>
          <cell r="J8712" t="str">
            <v xml:space="preserve">9 </v>
          </cell>
          <cell r="K8712">
            <v>167</v>
          </cell>
          <cell r="L8712">
            <v>0.29848399999999997</v>
          </cell>
          <cell r="M8712">
            <v>-19</v>
          </cell>
          <cell r="N8712">
            <v>18</v>
          </cell>
          <cell r="O8712">
            <v>1</v>
          </cell>
          <cell r="P8712">
            <v>435.78</v>
          </cell>
          <cell r="Q8712">
            <v>383.375</v>
          </cell>
          <cell r="R8712">
            <v>383.375</v>
          </cell>
        </row>
        <row r="8713">
          <cell r="A8713" t="str">
            <v xml:space="preserve">ТЭЦ-КРЭС-Ц.Г </v>
          </cell>
          <cell r="B8713" t="str">
            <v xml:space="preserve">Гудимы 54 </v>
          </cell>
          <cell r="C8713" t="str">
            <v xml:space="preserve">Жилзаказчик </v>
          </cell>
          <cell r="D8713">
            <v>3409.6</v>
          </cell>
          <cell r="E8713">
            <v>16815</v>
          </cell>
          <cell r="F8713">
            <v>16810</v>
          </cell>
          <cell r="G8713">
            <v>0.37</v>
          </cell>
          <cell r="H8713">
            <v>1.19</v>
          </cell>
          <cell r="I8713">
            <v>4.5999999999999996</v>
          </cell>
          <cell r="J8713" t="str">
            <v xml:space="preserve">5 </v>
          </cell>
          <cell r="K8713">
            <v>167</v>
          </cell>
          <cell r="L8713">
            <v>0.28851299999999996</v>
          </cell>
          <cell r="M8713">
            <v>-19</v>
          </cell>
          <cell r="N8713">
            <v>18</v>
          </cell>
          <cell r="O8713">
            <v>1</v>
          </cell>
          <cell r="P8713">
            <v>421.22300000000001</v>
          </cell>
          <cell r="Q8713">
            <v>339.267</v>
          </cell>
          <cell r="R8713">
            <v>339.267</v>
          </cell>
        </row>
        <row r="8714">
          <cell r="A8714" t="str">
            <v xml:space="preserve">ТЭЦ-КРЭС-Ц.Г </v>
          </cell>
          <cell r="B8714" t="str">
            <v xml:space="preserve">Красина 3/3 </v>
          </cell>
          <cell r="C8714" t="str">
            <v xml:space="preserve">Жилзаказчик </v>
          </cell>
          <cell r="D8714">
            <v>4041.5</v>
          </cell>
          <cell r="E8714">
            <v>14</v>
          </cell>
          <cell r="F8714">
            <v>20654.71</v>
          </cell>
          <cell r="G8714">
            <v>0</v>
          </cell>
          <cell r="H8714">
            <v>0</v>
          </cell>
          <cell r="I8714">
            <v>4.5999999999999996</v>
          </cell>
          <cell r="J8714" t="str">
            <v xml:space="preserve">14 </v>
          </cell>
          <cell r="K8714">
            <v>167</v>
          </cell>
          <cell r="L8714">
            <v>0.33632099999999998</v>
          </cell>
          <cell r="M8714">
            <v>-19</v>
          </cell>
          <cell r="N8714">
            <v>18</v>
          </cell>
          <cell r="O8714">
            <v>1</v>
          </cell>
          <cell r="P8714">
            <v>491.02199999999999</v>
          </cell>
          <cell r="Q8714">
            <v>491.50700000000001</v>
          </cell>
          <cell r="R8714">
            <v>491.50700000000001</v>
          </cell>
        </row>
        <row r="8715">
          <cell r="A8715" t="str">
            <v xml:space="preserve">ТЭЦ-КРЭС-Ц.Г </v>
          </cell>
          <cell r="B8715" t="str">
            <v xml:space="preserve">Леваневского,12 кв.17 </v>
          </cell>
          <cell r="C8715" t="str">
            <v xml:space="preserve">Население </v>
          </cell>
          <cell r="D8715">
            <v>82.4</v>
          </cell>
          <cell r="E8715">
            <v>376</v>
          </cell>
          <cell r="F8715">
            <v>373.58</v>
          </cell>
          <cell r="G8715">
            <v>0.48</v>
          </cell>
          <cell r="H8715">
            <v>1.19</v>
          </cell>
          <cell r="I8715">
            <v>4.5999999999999996</v>
          </cell>
          <cell r="J8715" t="str">
            <v xml:space="preserve">1 </v>
          </cell>
          <cell r="K8715">
            <v>167</v>
          </cell>
          <cell r="L8715">
            <v>8.3700000000000007E-3</v>
          </cell>
          <cell r="M8715">
            <v>-19</v>
          </cell>
          <cell r="N8715">
            <v>18</v>
          </cell>
          <cell r="O8715">
            <v>1</v>
          </cell>
          <cell r="P8715">
            <v>12.218999999999999</v>
          </cell>
          <cell r="Q8715">
            <v>10.933999999999999</v>
          </cell>
          <cell r="R8715">
            <v>10.933999999999999</v>
          </cell>
        </row>
        <row r="8716">
          <cell r="A8716" t="str">
            <v xml:space="preserve">ТЭЦ-КРЭС-Ц.Г </v>
          </cell>
          <cell r="B8716" t="str">
            <v xml:space="preserve">Орджоникидзе  69 ПОЛИК 4 </v>
          </cell>
          <cell r="C8716" t="str">
            <v xml:space="preserve">Бюджет </v>
          </cell>
          <cell r="D8716">
            <v>505</v>
          </cell>
          <cell r="E8716">
            <v>0</v>
          </cell>
          <cell r="F8716">
            <v>2272</v>
          </cell>
          <cell r="G8716">
            <v>0.28000000000000003</v>
          </cell>
          <cell r="H8716">
            <v>1.19</v>
          </cell>
          <cell r="I8716">
            <v>4.5999999999999996</v>
          </cell>
          <cell r="J8716" t="str">
            <v xml:space="preserve"> </v>
          </cell>
          <cell r="K8716">
            <v>167</v>
          </cell>
          <cell r="L8716">
            <v>2.9505E-2</v>
          </cell>
          <cell r="M8716">
            <v>-19</v>
          </cell>
          <cell r="N8716">
            <v>18</v>
          </cell>
          <cell r="O8716">
            <v>1</v>
          </cell>
          <cell r="P8716">
            <v>43.076999999999998</v>
          </cell>
          <cell r="Q8716">
            <v>0</v>
          </cell>
          <cell r="R8716">
            <v>43.076999999999998</v>
          </cell>
        </row>
        <row r="8717">
          <cell r="A8717" t="str">
            <v xml:space="preserve">ТЭЦ-КРЭС-Ц.Г </v>
          </cell>
          <cell r="B8717" t="str">
            <v xml:space="preserve">Красноармейская 59 МАГ ПРОД. </v>
          </cell>
          <cell r="C8717" t="str">
            <v xml:space="preserve">Прочие </v>
          </cell>
          <cell r="D8717">
            <v>37.14</v>
          </cell>
          <cell r="E8717">
            <v>0</v>
          </cell>
          <cell r="F8717">
            <v>153.57</v>
          </cell>
          <cell r="G8717">
            <v>0.38</v>
          </cell>
          <cell r="H8717">
            <v>1.19</v>
          </cell>
          <cell r="I8717">
            <v>4.5999999999999996</v>
          </cell>
          <cell r="J8717" t="str">
            <v xml:space="preserve"> </v>
          </cell>
          <cell r="K8717">
            <v>167</v>
          </cell>
          <cell r="L8717">
            <v>2.7069999999999998E-3</v>
          </cell>
          <cell r="M8717">
            <v>-19</v>
          </cell>
          <cell r="N8717">
            <v>18</v>
          </cell>
          <cell r="O8717">
            <v>1</v>
          </cell>
          <cell r="P8717">
            <v>3.9540000000000002</v>
          </cell>
          <cell r="Q8717">
            <v>0</v>
          </cell>
          <cell r="R8717">
            <v>3.9540000000000002</v>
          </cell>
        </row>
        <row r="8718">
          <cell r="A8718" t="str">
            <v xml:space="preserve">ТЭЦ-КРЭС-Ц.Г </v>
          </cell>
          <cell r="B8718" t="str">
            <v xml:space="preserve">Красноармейская 60 КОНТОРА </v>
          </cell>
          <cell r="C8718" t="str">
            <v xml:space="preserve">Прочие </v>
          </cell>
          <cell r="D8718">
            <v>175.04</v>
          </cell>
          <cell r="E8718">
            <v>139</v>
          </cell>
          <cell r="F8718">
            <v>787.66</v>
          </cell>
          <cell r="G8718">
            <v>0.43</v>
          </cell>
          <cell r="H8718">
            <v>1.19</v>
          </cell>
          <cell r="I8718">
            <v>4.5999999999999996</v>
          </cell>
          <cell r="J8718" t="str">
            <v xml:space="preserve"> </v>
          </cell>
          <cell r="K8718">
            <v>167</v>
          </cell>
          <cell r="L8718">
            <v>1.5710999999999999E-2</v>
          </cell>
          <cell r="M8718">
            <v>-19</v>
          </cell>
          <cell r="N8718">
            <v>18</v>
          </cell>
          <cell r="O8718">
            <v>1</v>
          </cell>
          <cell r="P8718">
            <v>22.937999999999999</v>
          </cell>
          <cell r="Q8718">
            <v>0</v>
          </cell>
          <cell r="R8718">
            <v>22.937999999999999</v>
          </cell>
        </row>
        <row r="8719">
          <cell r="A8719" t="str">
            <v xml:space="preserve">ТЭЦ-КРЭС-Ц.Г </v>
          </cell>
          <cell r="B8719" t="str">
            <v xml:space="preserve">Карасунская 30 АД ЗД. </v>
          </cell>
          <cell r="C8719" t="str">
            <v xml:space="preserve">Прочие </v>
          </cell>
          <cell r="D8719">
            <v>571.86</v>
          </cell>
          <cell r="E8719">
            <v>0</v>
          </cell>
          <cell r="F8719">
            <v>2573.35</v>
          </cell>
          <cell r="G8719">
            <v>0.43</v>
          </cell>
          <cell r="H8719">
            <v>1.19</v>
          </cell>
          <cell r="I8719">
            <v>4.5999999999999996</v>
          </cell>
          <cell r="J8719" t="str">
            <v xml:space="preserve"> </v>
          </cell>
          <cell r="K8719">
            <v>167</v>
          </cell>
          <cell r="L8719">
            <v>5.1329E-2</v>
          </cell>
          <cell r="M8719">
            <v>-19</v>
          </cell>
          <cell r="N8719">
            <v>18</v>
          </cell>
          <cell r="O8719">
            <v>1</v>
          </cell>
          <cell r="P8719">
            <v>74.94</v>
          </cell>
          <cell r="Q8719">
            <v>0</v>
          </cell>
          <cell r="R8719">
            <v>74.94</v>
          </cell>
        </row>
        <row r="8720">
          <cell r="A8720" t="str">
            <v xml:space="preserve">ТЭЦ-КРЭС-Ц.Г </v>
          </cell>
          <cell r="B8720" t="str">
            <v xml:space="preserve">Рашпилевская,42 кв.18 </v>
          </cell>
          <cell r="C8720" t="str">
            <v xml:space="preserve">Прочие </v>
          </cell>
          <cell r="D8720">
            <v>60.5</v>
          </cell>
          <cell r="E8720">
            <v>317</v>
          </cell>
          <cell r="F8720">
            <v>317.56</v>
          </cell>
          <cell r="G8720">
            <v>0.34</v>
          </cell>
          <cell r="H8720">
            <v>1.19</v>
          </cell>
          <cell r="I8720">
            <v>4.5999999999999996</v>
          </cell>
          <cell r="J8720" t="str">
            <v xml:space="preserve"> </v>
          </cell>
          <cell r="K8720">
            <v>167</v>
          </cell>
          <cell r="L8720">
            <v>5.0079999999999994E-3</v>
          </cell>
          <cell r="M8720">
            <v>-19</v>
          </cell>
          <cell r="N8720">
            <v>18</v>
          </cell>
          <cell r="O8720">
            <v>1</v>
          </cell>
          <cell r="P8720">
            <v>7.3120000000000003</v>
          </cell>
          <cell r="Q8720">
            <v>0</v>
          </cell>
          <cell r="R8720">
            <v>7.3120000000000003</v>
          </cell>
        </row>
        <row r="8721">
          <cell r="A8721" t="str">
            <v xml:space="preserve">ТЭЦ-КРЭС-Ц.Г </v>
          </cell>
          <cell r="B8721" t="str">
            <v xml:space="preserve">Леваневского 4 ОБЩ </v>
          </cell>
          <cell r="C8721" t="str">
            <v xml:space="preserve">Население </v>
          </cell>
          <cell r="D8721">
            <v>169.3</v>
          </cell>
          <cell r="E8721">
            <v>1566</v>
          </cell>
          <cell r="F8721">
            <v>898.24</v>
          </cell>
          <cell r="G8721">
            <v>0.66</v>
          </cell>
          <cell r="H8721">
            <v>1.19</v>
          </cell>
          <cell r="I8721">
            <v>4.5999999999999996</v>
          </cell>
          <cell r="J8721" t="str">
            <v xml:space="preserve">2 </v>
          </cell>
          <cell r="K8721">
            <v>167</v>
          </cell>
          <cell r="L8721">
            <v>2.75E-2</v>
          </cell>
          <cell r="M8721">
            <v>-19</v>
          </cell>
          <cell r="N8721">
            <v>18</v>
          </cell>
          <cell r="O8721">
            <v>1</v>
          </cell>
          <cell r="P8721">
            <v>40.149000000000001</v>
          </cell>
          <cell r="Q8721">
            <v>22.46</v>
          </cell>
          <cell r="R8721">
            <v>22.46</v>
          </cell>
        </row>
        <row r="8722">
          <cell r="A8722" t="str">
            <v xml:space="preserve">ТЭЦ-КРЭС-Ц.Г </v>
          </cell>
          <cell r="B8722" t="str">
            <v xml:space="preserve">Леваневского 4 АД ПОМ. </v>
          </cell>
          <cell r="C8722" t="str">
            <v xml:space="preserve">Бюджет </v>
          </cell>
          <cell r="D8722">
            <v>2231.9</v>
          </cell>
          <cell r="E8722">
            <v>10323</v>
          </cell>
          <cell r="F8722">
            <v>11148.47</v>
          </cell>
          <cell r="G8722">
            <v>0.35</v>
          </cell>
          <cell r="H8722">
            <v>1.19</v>
          </cell>
          <cell r="I8722">
            <v>4.5999999999999996</v>
          </cell>
          <cell r="J8722" t="str">
            <v xml:space="preserve">2 </v>
          </cell>
          <cell r="K8722">
            <v>167</v>
          </cell>
          <cell r="L8722">
            <v>0.18099999999999999</v>
          </cell>
          <cell r="M8722">
            <v>-19</v>
          </cell>
          <cell r="N8722">
            <v>18</v>
          </cell>
          <cell r="O8722">
            <v>1</v>
          </cell>
          <cell r="P8722">
            <v>264.25599999999997</v>
          </cell>
          <cell r="Q8722">
            <v>0</v>
          </cell>
          <cell r="R8722">
            <v>264.25599999999997</v>
          </cell>
        </row>
        <row r="8723">
          <cell r="A8723" t="str">
            <v xml:space="preserve">ТЭЦ-КРЭС-Ц.Г </v>
          </cell>
          <cell r="B8723" t="str">
            <v xml:space="preserve">Советская 40А </v>
          </cell>
          <cell r="C8723" t="str">
            <v xml:space="preserve">Прочие </v>
          </cell>
          <cell r="D8723">
            <v>205</v>
          </cell>
          <cell r="E8723">
            <v>0</v>
          </cell>
          <cell r="F8723">
            <v>922.35</v>
          </cell>
          <cell r="G8723">
            <v>0.4</v>
          </cell>
          <cell r="H8723">
            <v>1.19</v>
          </cell>
          <cell r="I8723">
            <v>4.5999999999999996</v>
          </cell>
          <cell r="J8723" t="str">
            <v xml:space="preserve"> </v>
          </cell>
          <cell r="K8723">
            <v>167</v>
          </cell>
          <cell r="L8723">
            <v>1.7114000000000001E-2</v>
          </cell>
          <cell r="M8723">
            <v>-19</v>
          </cell>
          <cell r="N8723">
            <v>18</v>
          </cell>
          <cell r="O8723">
            <v>1</v>
          </cell>
          <cell r="P8723">
            <v>24.986000000000001</v>
          </cell>
          <cell r="Q8723">
            <v>0</v>
          </cell>
          <cell r="R8723">
            <v>24.986000000000001</v>
          </cell>
        </row>
        <row r="8724">
          <cell r="A8724" t="str">
            <v xml:space="preserve">ТЭЦ-КРЭС-Ц.Г </v>
          </cell>
          <cell r="B8724" t="str">
            <v xml:space="preserve">Красноармейская 59 МАГАЗ.7 </v>
          </cell>
          <cell r="C8724" t="str">
            <v xml:space="preserve">Прочие </v>
          </cell>
          <cell r="D8724">
            <v>54.97</v>
          </cell>
          <cell r="E8724">
            <v>285</v>
          </cell>
          <cell r="F8724">
            <v>269.17</v>
          </cell>
          <cell r="G8724">
            <v>0.38</v>
          </cell>
          <cell r="H8724">
            <v>1.19</v>
          </cell>
          <cell r="I8724">
            <v>4.5999999999999996</v>
          </cell>
          <cell r="J8724" t="str">
            <v xml:space="preserve"> </v>
          </cell>
          <cell r="K8724">
            <v>167</v>
          </cell>
          <cell r="L8724">
            <v>4.3600000000000002E-3</v>
          </cell>
          <cell r="M8724">
            <v>-19</v>
          </cell>
          <cell r="N8724">
            <v>15</v>
          </cell>
          <cell r="O8724">
            <v>1</v>
          </cell>
          <cell r="P8724">
            <v>5.3849999999999998</v>
          </cell>
          <cell r="Q8724">
            <v>0</v>
          </cell>
          <cell r="R8724">
            <v>5.3849999999999998</v>
          </cell>
        </row>
        <row r="8725">
          <cell r="A8725" t="str">
            <v xml:space="preserve">ТЭЦ-КРЭС-Ц.Г </v>
          </cell>
          <cell r="B8725" t="str">
            <v xml:space="preserve">Октябрьская 91 неж.пом. </v>
          </cell>
          <cell r="C8725" t="str">
            <v xml:space="preserve">Прочие </v>
          </cell>
          <cell r="D8725">
            <v>107.4</v>
          </cell>
          <cell r="E8725">
            <v>0</v>
          </cell>
          <cell r="F8725">
            <v>399.5</v>
          </cell>
          <cell r="G8725">
            <v>0.37</v>
          </cell>
          <cell r="H8725">
            <v>1.19</v>
          </cell>
          <cell r="I8725">
            <v>4.5999999999999996</v>
          </cell>
          <cell r="J8725" t="str">
            <v xml:space="preserve"> </v>
          </cell>
          <cell r="K8725">
            <v>167</v>
          </cell>
          <cell r="L8725">
            <v>6.8569999999999994E-3</v>
          </cell>
          <cell r="M8725">
            <v>-19</v>
          </cell>
          <cell r="N8725">
            <v>18</v>
          </cell>
          <cell r="O8725">
            <v>1</v>
          </cell>
          <cell r="P8725">
            <v>10.010999999999999</v>
          </cell>
          <cell r="Q8725">
            <v>0</v>
          </cell>
          <cell r="R8725">
            <v>10.010999999999999</v>
          </cell>
        </row>
        <row r="8726">
          <cell r="A8726" t="str">
            <v xml:space="preserve">ТЭЦ-КРЭС-Ц.Г </v>
          </cell>
          <cell r="B8726" t="str">
            <v xml:space="preserve">Красная 1  леч.кор </v>
          </cell>
          <cell r="C8726" t="str">
            <v xml:space="preserve">Бюджет </v>
          </cell>
          <cell r="D8726">
            <v>5127.92</v>
          </cell>
          <cell r="E8726">
            <v>0</v>
          </cell>
          <cell r="F8726">
            <v>23075.63</v>
          </cell>
          <cell r="G8726">
            <v>0.30000000000000004</v>
          </cell>
          <cell r="H8726">
            <v>1.19</v>
          </cell>
          <cell r="I8726">
            <v>4.5999999999999996</v>
          </cell>
          <cell r="J8726" t="str">
            <v xml:space="preserve"> </v>
          </cell>
          <cell r="K8726">
            <v>167</v>
          </cell>
          <cell r="L8726">
            <v>0.33848</v>
          </cell>
          <cell r="M8726">
            <v>-19</v>
          </cell>
          <cell r="N8726">
            <v>20</v>
          </cell>
          <cell r="O8726">
            <v>1</v>
          </cell>
          <cell r="P8726">
            <v>538.40200000000004</v>
          </cell>
          <cell r="Q8726">
            <v>0</v>
          </cell>
          <cell r="R8726">
            <v>538.40200000000004</v>
          </cell>
        </row>
        <row r="8727">
          <cell r="A8727" t="str">
            <v xml:space="preserve">ТЭЦ-КРЭС-Ц.Г </v>
          </cell>
          <cell r="B8727" t="str">
            <v xml:space="preserve">Красная 1 лит А </v>
          </cell>
          <cell r="C8727" t="str">
            <v xml:space="preserve">Бюджет </v>
          </cell>
          <cell r="D8727">
            <v>2607.38</v>
          </cell>
          <cell r="E8727">
            <v>0</v>
          </cell>
          <cell r="F8727">
            <v>11733.22</v>
          </cell>
          <cell r="G8727">
            <v>0.32</v>
          </cell>
          <cell r="H8727">
            <v>1.19</v>
          </cell>
          <cell r="I8727">
            <v>4.5999999999999996</v>
          </cell>
          <cell r="J8727" t="str">
            <v xml:space="preserve"> </v>
          </cell>
          <cell r="K8727">
            <v>167</v>
          </cell>
          <cell r="L8727">
            <v>0.18358000000000002</v>
          </cell>
          <cell r="M8727">
            <v>-19</v>
          </cell>
          <cell r="N8727">
            <v>20</v>
          </cell>
          <cell r="O8727">
            <v>1</v>
          </cell>
          <cell r="P8727">
            <v>292.01100000000002</v>
          </cell>
          <cell r="Q8727">
            <v>0</v>
          </cell>
          <cell r="R8727">
            <v>292.01100000000002</v>
          </cell>
        </row>
        <row r="8728">
          <cell r="A8728" t="str">
            <v xml:space="preserve">ТЭЦ-КРЭС-Ц.Г </v>
          </cell>
          <cell r="B8728" t="str">
            <v xml:space="preserve">Красная 1 лит А 12% </v>
          </cell>
          <cell r="C8728" t="str">
            <v xml:space="preserve">Бюджет </v>
          </cell>
          <cell r="D8728">
            <v>284.39999999999998</v>
          </cell>
          <cell r="E8728">
            <v>0</v>
          </cell>
          <cell r="F8728">
            <v>1279.8</v>
          </cell>
          <cell r="G8728">
            <v>0.4</v>
          </cell>
          <cell r="H8728">
            <v>1.19</v>
          </cell>
          <cell r="I8728">
            <v>4.5999999999999996</v>
          </cell>
          <cell r="J8728" t="str">
            <v xml:space="preserve"> </v>
          </cell>
          <cell r="K8728">
            <v>167</v>
          </cell>
          <cell r="L8728">
            <v>2.5030000000000004E-2</v>
          </cell>
          <cell r="M8728">
            <v>-19</v>
          </cell>
          <cell r="N8728">
            <v>20</v>
          </cell>
          <cell r="O8728">
            <v>1</v>
          </cell>
          <cell r="P8728">
            <v>39.813000000000002</v>
          </cell>
          <cell r="Q8728">
            <v>0</v>
          </cell>
          <cell r="R8728">
            <v>39.813000000000002</v>
          </cell>
        </row>
        <row r="8729">
          <cell r="A8729" t="str">
            <v xml:space="preserve">ТЭЦ-КРЭС-Ц.Г </v>
          </cell>
          <cell r="B8729" t="str">
            <v xml:space="preserve">Красная 1 лит Г4 туалет </v>
          </cell>
          <cell r="C8729" t="str">
            <v xml:space="preserve">Бюджет </v>
          </cell>
          <cell r="D8729">
            <v>9.2100000000000009</v>
          </cell>
          <cell r="E8729">
            <v>0</v>
          </cell>
          <cell r="F8729">
            <v>41.46</v>
          </cell>
          <cell r="G8729">
            <v>0.43</v>
          </cell>
          <cell r="H8729">
            <v>1.19</v>
          </cell>
          <cell r="I8729">
            <v>4.5999999999999996</v>
          </cell>
          <cell r="J8729" t="str">
            <v xml:space="preserve"> </v>
          </cell>
          <cell r="K8729">
            <v>167</v>
          </cell>
          <cell r="L8729">
            <v>7.6000000000000004E-4</v>
          </cell>
          <cell r="M8729">
            <v>-19</v>
          </cell>
          <cell r="N8729">
            <v>15</v>
          </cell>
          <cell r="O8729">
            <v>1</v>
          </cell>
          <cell r="P8729">
            <v>0.93900000000000006</v>
          </cell>
          <cell r="Q8729">
            <v>0</v>
          </cell>
          <cell r="R8729">
            <v>0.93900000000000006</v>
          </cell>
        </row>
        <row r="8730">
          <cell r="A8730" t="str">
            <v xml:space="preserve">ТЭЦ-КРЭС-Ц.Г </v>
          </cell>
          <cell r="B8730" t="str">
            <v xml:space="preserve">Красная 1 лит Н проход-я </v>
          </cell>
          <cell r="C8730" t="str">
            <v xml:space="preserve">Бюджет </v>
          </cell>
          <cell r="D8730">
            <v>31.26</v>
          </cell>
          <cell r="E8730">
            <v>0</v>
          </cell>
          <cell r="F8730">
            <v>140.66</v>
          </cell>
          <cell r="G8730">
            <v>0.4</v>
          </cell>
          <cell r="H8730">
            <v>1.19</v>
          </cell>
          <cell r="I8730">
            <v>4.5999999999999996</v>
          </cell>
          <cell r="J8730" t="str">
            <v xml:space="preserve"> </v>
          </cell>
          <cell r="K8730">
            <v>167</v>
          </cell>
          <cell r="L8730">
            <v>2.6100000000000003E-3</v>
          </cell>
          <cell r="M8730">
            <v>-19</v>
          </cell>
          <cell r="N8730">
            <v>18</v>
          </cell>
          <cell r="O8730">
            <v>1</v>
          </cell>
          <cell r="P8730">
            <v>3.8109999999999999</v>
          </cell>
          <cell r="Q8730">
            <v>0</v>
          </cell>
          <cell r="R8730">
            <v>3.8109999999999999</v>
          </cell>
        </row>
        <row r="8731">
          <cell r="A8731" t="str">
            <v xml:space="preserve">ТЭЦ-КРЭС-Ц.Г </v>
          </cell>
          <cell r="B8731" t="str">
            <v xml:space="preserve">Красная 1 лит П насос. </v>
          </cell>
          <cell r="C8731" t="str">
            <v xml:space="preserve">Бюджет </v>
          </cell>
          <cell r="D8731">
            <v>146.76</v>
          </cell>
          <cell r="E8731">
            <v>0</v>
          </cell>
          <cell r="F8731">
            <v>660.4</v>
          </cell>
          <cell r="G8731">
            <v>0.4</v>
          </cell>
          <cell r="H8731">
            <v>1.19</v>
          </cell>
          <cell r="I8731">
            <v>4.5999999999999996</v>
          </cell>
          <cell r="J8731" t="str">
            <v xml:space="preserve"> </v>
          </cell>
          <cell r="K8731">
            <v>167</v>
          </cell>
          <cell r="L8731">
            <v>1.1260000000000001E-2</v>
          </cell>
          <cell r="M8731">
            <v>-19</v>
          </cell>
          <cell r="N8731">
            <v>15</v>
          </cell>
          <cell r="O8731">
            <v>1</v>
          </cell>
          <cell r="P8731">
            <v>13.907999999999999</v>
          </cell>
          <cell r="Q8731">
            <v>0</v>
          </cell>
          <cell r="R8731">
            <v>13.907999999999999</v>
          </cell>
        </row>
        <row r="8732">
          <cell r="A8732" t="str">
            <v xml:space="preserve">ТЭЦ-КРЭС-Ц.Г </v>
          </cell>
          <cell r="B8732" t="str">
            <v xml:space="preserve">Красная 1 литЕ пом.сестры-хоз. </v>
          </cell>
          <cell r="C8732" t="str">
            <v xml:space="preserve">Бюджет </v>
          </cell>
          <cell r="D8732">
            <v>55.33</v>
          </cell>
          <cell r="E8732">
            <v>0</v>
          </cell>
          <cell r="F8732">
            <v>248.99</v>
          </cell>
          <cell r="G8732">
            <v>0.4</v>
          </cell>
          <cell r="H8732">
            <v>1.19</v>
          </cell>
          <cell r="I8732">
            <v>4.5999999999999996</v>
          </cell>
          <cell r="J8732" t="str">
            <v xml:space="preserve"> </v>
          </cell>
          <cell r="K8732">
            <v>167</v>
          </cell>
          <cell r="L8732">
            <v>4.62E-3</v>
          </cell>
          <cell r="M8732">
            <v>-19</v>
          </cell>
          <cell r="N8732">
            <v>18</v>
          </cell>
          <cell r="O8732">
            <v>1</v>
          </cell>
          <cell r="P8732">
            <v>6.7460000000000004</v>
          </cell>
          <cell r="Q8732">
            <v>0</v>
          </cell>
          <cell r="R8732">
            <v>6.7460000000000004</v>
          </cell>
        </row>
        <row r="8733">
          <cell r="A8733" t="str">
            <v xml:space="preserve">ТЭЦ-КРЭС-Ц.Г </v>
          </cell>
          <cell r="B8733" t="str">
            <v xml:space="preserve">Красная 1 литер А1 </v>
          </cell>
          <cell r="C8733" t="str">
            <v xml:space="preserve">Бюджет </v>
          </cell>
          <cell r="D8733">
            <v>454.27</v>
          </cell>
          <cell r="E8733">
            <v>0</v>
          </cell>
          <cell r="F8733">
            <v>2044.21</v>
          </cell>
          <cell r="G8733">
            <v>0.4</v>
          </cell>
          <cell r="H8733">
            <v>1.19</v>
          </cell>
          <cell r="I8733">
            <v>4.5999999999999996</v>
          </cell>
          <cell r="J8733" t="str">
            <v xml:space="preserve"> </v>
          </cell>
          <cell r="K8733">
            <v>167</v>
          </cell>
          <cell r="L8733">
            <v>3.9980000000000002E-2</v>
          </cell>
          <cell r="M8733">
            <v>-19</v>
          </cell>
          <cell r="N8733">
            <v>20</v>
          </cell>
          <cell r="O8733">
            <v>1</v>
          </cell>
          <cell r="P8733">
            <v>63.594000000000001</v>
          </cell>
          <cell r="Q8733">
            <v>0</v>
          </cell>
          <cell r="R8733">
            <v>63.594000000000001</v>
          </cell>
        </row>
        <row r="8734">
          <cell r="A8734" t="str">
            <v xml:space="preserve">ТЭЦ-КРЭС-Ц.Г </v>
          </cell>
          <cell r="B8734" t="str">
            <v xml:space="preserve">Красная 1 литер А2 </v>
          </cell>
          <cell r="C8734" t="str">
            <v xml:space="preserve">Бюджет </v>
          </cell>
          <cell r="D8734">
            <v>458.81</v>
          </cell>
          <cell r="E8734">
            <v>0</v>
          </cell>
          <cell r="F8734">
            <v>2064.66</v>
          </cell>
          <cell r="G8734">
            <v>0.4</v>
          </cell>
          <cell r="H8734">
            <v>1.19</v>
          </cell>
          <cell r="I8734">
            <v>4.5999999999999996</v>
          </cell>
          <cell r="J8734" t="str">
            <v xml:space="preserve"> </v>
          </cell>
          <cell r="K8734">
            <v>167</v>
          </cell>
          <cell r="L8734">
            <v>4.0380000000000006E-2</v>
          </cell>
          <cell r="M8734">
            <v>-19</v>
          </cell>
          <cell r="N8734">
            <v>20</v>
          </cell>
          <cell r="O8734">
            <v>1</v>
          </cell>
          <cell r="P8734">
            <v>64.228999999999999</v>
          </cell>
          <cell r="Q8734">
            <v>0</v>
          </cell>
          <cell r="R8734">
            <v>64.228999999999999</v>
          </cell>
        </row>
        <row r="8735">
          <cell r="A8735" t="str">
            <v xml:space="preserve">ТЭЦ-КРЭС-Ц.Г </v>
          </cell>
          <cell r="B8735" t="str">
            <v xml:space="preserve">Красная 1 литер А3 </v>
          </cell>
          <cell r="C8735" t="str">
            <v xml:space="preserve">Бюджет </v>
          </cell>
          <cell r="D8735">
            <v>131.55000000000001</v>
          </cell>
          <cell r="E8735">
            <v>0</v>
          </cell>
          <cell r="F8735">
            <v>591.96</v>
          </cell>
          <cell r="G8735">
            <v>0.4</v>
          </cell>
          <cell r="H8735">
            <v>1.19</v>
          </cell>
          <cell r="I8735">
            <v>4.5999999999999996</v>
          </cell>
          <cell r="J8735" t="str">
            <v xml:space="preserve"> </v>
          </cell>
          <cell r="K8735">
            <v>167</v>
          </cell>
          <cell r="L8735">
            <v>1.0390000000000002E-2</v>
          </cell>
          <cell r="M8735">
            <v>-19</v>
          </cell>
          <cell r="N8735">
            <v>16</v>
          </cell>
          <cell r="O8735">
            <v>1</v>
          </cell>
          <cell r="P8735">
            <v>13.656000000000001</v>
          </cell>
          <cell r="Q8735">
            <v>0</v>
          </cell>
          <cell r="R8735">
            <v>13.656000000000001</v>
          </cell>
        </row>
        <row r="8736">
          <cell r="A8736" t="str">
            <v xml:space="preserve">ТЭЦ-КРЭС-Ц.Г </v>
          </cell>
          <cell r="B8736" t="str">
            <v xml:space="preserve">Красная 1 литер А4 </v>
          </cell>
          <cell r="C8736" t="str">
            <v xml:space="preserve">Бюджет </v>
          </cell>
          <cell r="D8736">
            <v>156.57</v>
          </cell>
          <cell r="E8736">
            <v>0</v>
          </cell>
          <cell r="F8736">
            <v>704.58</v>
          </cell>
          <cell r="G8736">
            <v>0.4</v>
          </cell>
          <cell r="H8736">
            <v>1.19</v>
          </cell>
          <cell r="I8736">
            <v>4.5999999999999996</v>
          </cell>
          <cell r="J8736" t="str">
            <v xml:space="preserve"> </v>
          </cell>
          <cell r="K8736">
            <v>167</v>
          </cell>
          <cell r="L8736">
            <v>1.3780000000000001E-2</v>
          </cell>
          <cell r="M8736">
            <v>-19</v>
          </cell>
          <cell r="N8736">
            <v>20</v>
          </cell>
          <cell r="O8736">
            <v>1</v>
          </cell>
          <cell r="P8736">
            <v>21.917999999999999</v>
          </cell>
          <cell r="Q8736">
            <v>0</v>
          </cell>
          <cell r="R8736">
            <v>21.917999999999999</v>
          </cell>
        </row>
        <row r="8737">
          <cell r="A8737" t="str">
            <v xml:space="preserve">ТЭЦ-КРЭС-Ц.Г </v>
          </cell>
          <cell r="B8737" t="str">
            <v xml:space="preserve">Красная 1 литер А5 </v>
          </cell>
          <cell r="C8737" t="str">
            <v xml:space="preserve">Бюджет </v>
          </cell>
          <cell r="D8737">
            <v>137.94</v>
          </cell>
          <cell r="E8737">
            <v>0</v>
          </cell>
          <cell r="F8737">
            <v>620.73</v>
          </cell>
          <cell r="G8737">
            <v>0.4</v>
          </cell>
          <cell r="H8737">
            <v>1.19</v>
          </cell>
          <cell r="I8737">
            <v>4.5999999999999996</v>
          </cell>
          <cell r="J8737" t="str">
            <v xml:space="preserve"> </v>
          </cell>
          <cell r="K8737">
            <v>167</v>
          </cell>
          <cell r="L8737">
            <v>1.2140000000000001E-2</v>
          </cell>
          <cell r="M8737">
            <v>-19</v>
          </cell>
          <cell r="N8737">
            <v>20</v>
          </cell>
          <cell r="O8737">
            <v>1</v>
          </cell>
          <cell r="P8737">
            <v>19.309999999999999</v>
          </cell>
          <cell r="Q8737">
            <v>0</v>
          </cell>
          <cell r="R8737">
            <v>19.309999999999999</v>
          </cell>
        </row>
        <row r="8738">
          <cell r="A8738" t="str">
            <v xml:space="preserve">ТЭЦ-КРЭС-Ц.Г </v>
          </cell>
          <cell r="B8738" t="str">
            <v xml:space="preserve">Красная 1 литер А6 </v>
          </cell>
          <cell r="C8738" t="str">
            <v xml:space="preserve">Бюджет </v>
          </cell>
          <cell r="D8738">
            <v>164.98</v>
          </cell>
          <cell r="E8738">
            <v>0</v>
          </cell>
          <cell r="F8738">
            <v>742.42</v>
          </cell>
          <cell r="G8738">
            <v>0.4</v>
          </cell>
          <cell r="H8738">
            <v>1.19</v>
          </cell>
          <cell r="I8738">
            <v>4.5999999999999996</v>
          </cell>
          <cell r="J8738" t="str">
            <v xml:space="preserve"> </v>
          </cell>
          <cell r="K8738">
            <v>167</v>
          </cell>
          <cell r="L8738">
            <v>1.4520000000000002E-2</v>
          </cell>
          <cell r="M8738">
            <v>-19</v>
          </cell>
          <cell r="N8738">
            <v>20</v>
          </cell>
          <cell r="O8738">
            <v>1</v>
          </cell>
          <cell r="P8738">
            <v>23.096</v>
          </cell>
          <cell r="Q8738">
            <v>0</v>
          </cell>
          <cell r="R8738">
            <v>23.096</v>
          </cell>
        </row>
        <row r="8739">
          <cell r="A8739" t="str">
            <v xml:space="preserve">ТЭЦ-КРЭС-Ц.Г </v>
          </cell>
          <cell r="B8739" t="str">
            <v xml:space="preserve">Красная 1 литер Вв </v>
          </cell>
          <cell r="C8739" t="str">
            <v xml:space="preserve">Бюджет </v>
          </cell>
          <cell r="D8739">
            <v>491.76</v>
          </cell>
          <cell r="E8739">
            <v>0</v>
          </cell>
          <cell r="F8739">
            <v>2212.94</v>
          </cell>
          <cell r="G8739">
            <v>0.4</v>
          </cell>
          <cell r="H8739">
            <v>1.19</v>
          </cell>
          <cell r="I8739">
            <v>4.5999999999999996</v>
          </cell>
          <cell r="J8739" t="str">
            <v xml:space="preserve"> </v>
          </cell>
          <cell r="K8739">
            <v>167</v>
          </cell>
          <cell r="L8739">
            <v>4.3280000000000006E-2</v>
          </cell>
          <cell r="M8739">
            <v>-19</v>
          </cell>
          <cell r="N8739">
            <v>20</v>
          </cell>
          <cell r="O8739">
            <v>1</v>
          </cell>
          <cell r="P8739">
            <v>68.843999999999994</v>
          </cell>
          <cell r="Q8739">
            <v>0</v>
          </cell>
          <cell r="R8739">
            <v>68.843999999999994</v>
          </cell>
        </row>
        <row r="8740">
          <cell r="A8740" t="str">
            <v xml:space="preserve">ТЭЦ-КРЭС-Ц.Г </v>
          </cell>
          <cell r="B8740" t="str">
            <v xml:space="preserve">Красная 1 литер Г </v>
          </cell>
          <cell r="C8740" t="str">
            <v xml:space="preserve">Бюджет </v>
          </cell>
          <cell r="D8740">
            <v>457.68</v>
          </cell>
          <cell r="E8740">
            <v>0</v>
          </cell>
          <cell r="F8740">
            <v>2059.54</v>
          </cell>
          <cell r="G8740">
            <v>0.4</v>
          </cell>
          <cell r="H8740">
            <v>1.19</v>
          </cell>
          <cell r="I8740">
            <v>4.5999999999999996</v>
          </cell>
          <cell r="J8740" t="str">
            <v xml:space="preserve"> </v>
          </cell>
          <cell r="K8740">
            <v>167</v>
          </cell>
          <cell r="L8740">
            <v>4.0280000000000003E-2</v>
          </cell>
          <cell r="M8740">
            <v>-19</v>
          </cell>
          <cell r="N8740">
            <v>20</v>
          </cell>
          <cell r="O8740">
            <v>1</v>
          </cell>
          <cell r="P8740">
            <v>64.072000000000003</v>
          </cell>
          <cell r="Q8740">
            <v>0</v>
          </cell>
          <cell r="R8740">
            <v>64.072000000000003</v>
          </cell>
        </row>
        <row r="8741">
          <cell r="A8741" t="str">
            <v xml:space="preserve">ТЭЦ-КРЭС-Ц.Г </v>
          </cell>
          <cell r="B8741" t="str">
            <v xml:space="preserve">Красная 1 литер Г1 </v>
          </cell>
          <cell r="C8741" t="str">
            <v xml:space="preserve">Бюджет </v>
          </cell>
          <cell r="D8741">
            <v>719.58</v>
          </cell>
          <cell r="E8741">
            <v>0</v>
          </cell>
          <cell r="F8741">
            <v>3238.11</v>
          </cell>
          <cell r="G8741">
            <v>0.4</v>
          </cell>
          <cell r="H8741">
            <v>1.19</v>
          </cell>
          <cell r="I8741">
            <v>4.5999999999999996</v>
          </cell>
          <cell r="J8741" t="str">
            <v xml:space="preserve"> </v>
          </cell>
          <cell r="K8741">
            <v>167</v>
          </cell>
          <cell r="L8741">
            <v>6.3330000000000011E-2</v>
          </cell>
          <cell r="M8741">
            <v>-19</v>
          </cell>
          <cell r="N8741">
            <v>20</v>
          </cell>
          <cell r="O8741">
            <v>1</v>
          </cell>
          <cell r="P8741">
            <v>100.736</v>
          </cell>
          <cell r="Q8741">
            <v>0</v>
          </cell>
          <cell r="R8741">
            <v>100.736</v>
          </cell>
        </row>
        <row r="8742">
          <cell r="A8742" t="str">
            <v xml:space="preserve">ТЭЦ-КРЭС-Ц.Г </v>
          </cell>
          <cell r="B8742" t="str">
            <v xml:space="preserve">Красная 1 литер Д </v>
          </cell>
          <cell r="C8742" t="str">
            <v xml:space="preserve">Бюджет </v>
          </cell>
          <cell r="D8742">
            <v>256.33999999999997</v>
          </cell>
          <cell r="E8742">
            <v>0</v>
          </cell>
          <cell r="F8742">
            <v>1153.51</v>
          </cell>
          <cell r="G8742">
            <v>0.4</v>
          </cell>
          <cell r="H8742">
            <v>1.19</v>
          </cell>
          <cell r="I8742">
            <v>4.5999999999999996</v>
          </cell>
          <cell r="J8742" t="str">
            <v xml:space="preserve"> </v>
          </cell>
          <cell r="K8742">
            <v>167</v>
          </cell>
          <cell r="L8742">
            <v>2.256E-2</v>
          </cell>
          <cell r="M8742">
            <v>-19</v>
          </cell>
          <cell r="N8742">
            <v>20</v>
          </cell>
          <cell r="O8742">
            <v>1</v>
          </cell>
          <cell r="P8742">
            <v>35.884999999999998</v>
          </cell>
          <cell r="Q8742">
            <v>0</v>
          </cell>
          <cell r="R8742">
            <v>35.884999999999998</v>
          </cell>
        </row>
        <row r="8743">
          <cell r="A8743" t="str">
            <v xml:space="preserve">ТЭЦ-КРЭС-Ц.Г </v>
          </cell>
          <cell r="B8743" t="str">
            <v xml:space="preserve">Красная 1 прис. а13 </v>
          </cell>
          <cell r="C8743" t="str">
            <v xml:space="preserve">Бюджет </v>
          </cell>
          <cell r="D8743">
            <v>3.53</v>
          </cell>
          <cell r="E8743">
            <v>0</v>
          </cell>
          <cell r="F8743">
            <v>15.91</v>
          </cell>
          <cell r="G8743">
            <v>0.45</v>
          </cell>
          <cell r="H8743">
            <v>1.19</v>
          </cell>
          <cell r="I8743">
            <v>4.5999999999999996</v>
          </cell>
          <cell r="J8743" t="str">
            <v xml:space="preserve"> </v>
          </cell>
          <cell r="K8743">
            <v>167</v>
          </cell>
          <cell r="L8743">
            <v>3.5000000000000005E-4</v>
          </cell>
          <cell r="M8743">
            <v>-19</v>
          </cell>
          <cell r="N8743">
            <v>20</v>
          </cell>
          <cell r="O8743">
            <v>1</v>
          </cell>
          <cell r="P8743">
            <v>0.55700000000000005</v>
          </cell>
          <cell r="Q8743">
            <v>0</v>
          </cell>
          <cell r="R8743">
            <v>0.55700000000000005</v>
          </cell>
        </row>
        <row r="8744">
          <cell r="A8744" t="str">
            <v xml:space="preserve">ТЭЦ-КРЭС-Ц.Г </v>
          </cell>
          <cell r="B8744" t="str">
            <v xml:space="preserve">Красная 1 прис.а10 </v>
          </cell>
          <cell r="C8744" t="str">
            <v xml:space="preserve">Бюджет </v>
          </cell>
          <cell r="D8744">
            <v>31.93</v>
          </cell>
          <cell r="E8744">
            <v>0</v>
          </cell>
          <cell r="F8744">
            <v>143.68</v>
          </cell>
          <cell r="G8744">
            <v>0.4</v>
          </cell>
          <cell r="H8744">
            <v>1.19</v>
          </cell>
          <cell r="I8744">
            <v>4.5999999999999996</v>
          </cell>
          <cell r="J8744" t="str">
            <v xml:space="preserve"> </v>
          </cell>
          <cell r="K8744">
            <v>167</v>
          </cell>
          <cell r="L8744">
            <v>2.8100000000000004E-3</v>
          </cell>
          <cell r="M8744">
            <v>-19</v>
          </cell>
          <cell r="N8744">
            <v>20</v>
          </cell>
          <cell r="O8744">
            <v>1</v>
          </cell>
          <cell r="P8744">
            <v>4.47</v>
          </cell>
          <cell r="Q8744">
            <v>0</v>
          </cell>
          <cell r="R8744">
            <v>4.47</v>
          </cell>
        </row>
        <row r="8745">
          <cell r="A8745" t="str">
            <v xml:space="preserve">ТЭЦ-КРЭС-Ц.Г </v>
          </cell>
          <cell r="B8745" t="str">
            <v xml:space="preserve">Красная 1 прис.а5,а6,а7 </v>
          </cell>
          <cell r="C8745" t="str">
            <v xml:space="preserve">Бюджет </v>
          </cell>
          <cell r="D8745">
            <v>27.1</v>
          </cell>
          <cell r="E8745">
            <v>0</v>
          </cell>
          <cell r="F8745">
            <v>121.96</v>
          </cell>
          <cell r="G8745">
            <v>0.37</v>
          </cell>
          <cell r="H8745">
            <v>1.19</v>
          </cell>
          <cell r="I8745">
            <v>4.5999999999999996</v>
          </cell>
          <cell r="J8745" t="str">
            <v xml:space="preserve"> </v>
          </cell>
          <cell r="K8745">
            <v>167</v>
          </cell>
          <cell r="L8745">
            <v>1.98E-3</v>
          </cell>
          <cell r="M8745">
            <v>-19</v>
          </cell>
          <cell r="N8745">
            <v>16</v>
          </cell>
          <cell r="O8745">
            <v>1</v>
          </cell>
          <cell r="P8745">
            <v>2.6029999999999998</v>
          </cell>
          <cell r="Q8745">
            <v>0</v>
          </cell>
          <cell r="R8745">
            <v>2.6029999999999998</v>
          </cell>
        </row>
        <row r="8746">
          <cell r="A8746" t="str">
            <v xml:space="preserve">ТЭЦ-КРЭС-Ц.Г </v>
          </cell>
          <cell r="B8746" t="str">
            <v xml:space="preserve">Красная 1 пристр.а </v>
          </cell>
          <cell r="C8746" t="str">
            <v xml:space="preserve">Бюджет </v>
          </cell>
          <cell r="D8746">
            <v>16.59</v>
          </cell>
          <cell r="E8746">
            <v>0</v>
          </cell>
          <cell r="F8746">
            <v>74.650000000000006</v>
          </cell>
          <cell r="G8746">
            <v>0.4</v>
          </cell>
          <cell r="H8746">
            <v>1.19</v>
          </cell>
          <cell r="I8746">
            <v>4.5999999999999996</v>
          </cell>
          <cell r="J8746" t="str">
            <v xml:space="preserve"> </v>
          </cell>
          <cell r="K8746">
            <v>167</v>
          </cell>
          <cell r="L8746">
            <v>1.4600000000000001E-3</v>
          </cell>
          <cell r="M8746">
            <v>-19</v>
          </cell>
          <cell r="N8746">
            <v>20</v>
          </cell>
          <cell r="O8746">
            <v>1</v>
          </cell>
          <cell r="P8746">
            <v>2.323</v>
          </cell>
          <cell r="Q8746">
            <v>0</v>
          </cell>
          <cell r="R8746">
            <v>2.323</v>
          </cell>
        </row>
        <row r="8747">
          <cell r="A8747" t="str">
            <v xml:space="preserve">ТЭЦ-КРЭС-Ц.Г </v>
          </cell>
          <cell r="B8747" t="str">
            <v xml:space="preserve">Красная 1 пристр.а11,а12 </v>
          </cell>
          <cell r="C8747" t="str">
            <v xml:space="preserve">Бюджет </v>
          </cell>
          <cell r="D8747">
            <v>24.54</v>
          </cell>
          <cell r="E8747">
            <v>0</v>
          </cell>
          <cell r="F8747">
            <v>110.44</v>
          </cell>
          <cell r="G8747">
            <v>0.4</v>
          </cell>
          <cell r="H8747">
            <v>1.19</v>
          </cell>
          <cell r="I8747">
            <v>4.5999999999999996</v>
          </cell>
          <cell r="J8747" t="str">
            <v xml:space="preserve"> </v>
          </cell>
          <cell r="K8747">
            <v>167</v>
          </cell>
          <cell r="L8747">
            <v>2.16E-3</v>
          </cell>
          <cell r="M8747">
            <v>-19</v>
          </cell>
          <cell r="N8747">
            <v>20</v>
          </cell>
          <cell r="O8747">
            <v>1</v>
          </cell>
          <cell r="P8747">
            <v>3.4350000000000001</v>
          </cell>
          <cell r="Q8747">
            <v>0</v>
          </cell>
          <cell r="R8747">
            <v>3.4350000000000001</v>
          </cell>
        </row>
        <row r="8748">
          <cell r="A8748" t="str">
            <v xml:space="preserve">ТЭЦ-КРЭС-Ц.Г </v>
          </cell>
          <cell r="B8748" t="str">
            <v xml:space="preserve">Красноармейская 60 поликлиника </v>
          </cell>
          <cell r="C8748" t="str">
            <v xml:space="preserve">Бюджет </v>
          </cell>
          <cell r="D8748">
            <v>1055.56</v>
          </cell>
          <cell r="E8748">
            <v>0</v>
          </cell>
          <cell r="F8748">
            <v>4750.04</v>
          </cell>
          <cell r="G8748">
            <v>0.4</v>
          </cell>
          <cell r="H8748">
            <v>1.19</v>
          </cell>
          <cell r="I8748">
            <v>4.5999999999999996</v>
          </cell>
          <cell r="J8748" t="str">
            <v xml:space="preserve"> </v>
          </cell>
          <cell r="K8748">
            <v>167</v>
          </cell>
          <cell r="L8748">
            <v>9.290000000000001E-2</v>
          </cell>
          <cell r="M8748">
            <v>-19</v>
          </cell>
          <cell r="N8748">
            <v>20</v>
          </cell>
          <cell r="O8748">
            <v>1</v>
          </cell>
          <cell r="P8748">
            <v>147.77199999999999</v>
          </cell>
          <cell r="Q8748">
            <v>0</v>
          </cell>
          <cell r="R8748">
            <v>147.77199999999999</v>
          </cell>
        </row>
        <row r="8749">
          <cell r="A8749" t="str">
            <v xml:space="preserve">ТЭЦ-КРЭС-Ц.Г </v>
          </cell>
          <cell r="B8749" t="str">
            <v xml:space="preserve">Рашпилевская 31 АВТОКЛАВ ГАРАЖ СТОМ.ПОЛ- </v>
          </cell>
          <cell r="C8749" t="str">
            <v xml:space="preserve">Бюджет </v>
          </cell>
          <cell r="D8749">
            <v>107.18</v>
          </cell>
          <cell r="E8749">
            <v>0</v>
          </cell>
          <cell r="F8749">
            <v>482.29</v>
          </cell>
          <cell r="G8749">
            <v>0.43</v>
          </cell>
          <cell r="H8749">
            <v>1.19</v>
          </cell>
          <cell r="I8749">
            <v>4.5999999999999996</v>
          </cell>
          <cell r="J8749" t="str">
            <v xml:space="preserve"> </v>
          </cell>
          <cell r="K8749">
            <v>167</v>
          </cell>
          <cell r="L8749">
            <v>8.8400000000000006E-3</v>
          </cell>
          <cell r="M8749">
            <v>-19</v>
          </cell>
          <cell r="N8749">
            <v>15</v>
          </cell>
          <cell r="O8749">
            <v>1</v>
          </cell>
          <cell r="P8749">
            <v>10.917999999999999</v>
          </cell>
          <cell r="Q8749">
            <v>0</v>
          </cell>
          <cell r="R8749">
            <v>10.917999999999999</v>
          </cell>
        </row>
        <row r="8750">
          <cell r="A8750" t="str">
            <v xml:space="preserve">ТЭЦ-КРЭС-Ц.Г </v>
          </cell>
          <cell r="B8750" t="str">
            <v xml:space="preserve">Рашпилевская 31 пищеблок(рентген) </v>
          </cell>
          <cell r="C8750" t="str">
            <v xml:space="preserve">Бюджет </v>
          </cell>
          <cell r="D8750">
            <v>266.24</v>
          </cell>
          <cell r="E8750">
            <v>0</v>
          </cell>
          <cell r="F8750">
            <v>1198.0899999999999</v>
          </cell>
          <cell r="G8750">
            <v>0.35</v>
          </cell>
          <cell r="H8750">
            <v>1.194</v>
          </cell>
          <cell r="I8750">
            <v>4.5999999999999996</v>
          </cell>
          <cell r="J8750" t="str">
            <v xml:space="preserve"> </v>
          </cell>
          <cell r="K8750">
            <v>167</v>
          </cell>
          <cell r="L8750">
            <v>1.84E-2</v>
          </cell>
          <cell r="M8750">
            <v>-19</v>
          </cell>
          <cell r="N8750">
            <v>16</v>
          </cell>
          <cell r="O8750">
            <v>1</v>
          </cell>
          <cell r="P8750">
            <v>24.184999999999999</v>
          </cell>
          <cell r="Q8750">
            <v>0</v>
          </cell>
          <cell r="R8750">
            <v>24.184999999999999</v>
          </cell>
        </row>
        <row r="8751">
          <cell r="A8751" t="str">
            <v xml:space="preserve">ТЭЦ-КРЭС-Ц.Г </v>
          </cell>
          <cell r="B8751" t="str">
            <v xml:space="preserve">Рашпилевская 31 стом.поликл. </v>
          </cell>
          <cell r="C8751" t="str">
            <v xml:space="preserve">Бюджет </v>
          </cell>
          <cell r="D8751">
            <v>3124.65</v>
          </cell>
          <cell r="E8751">
            <v>0</v>
          </cell>
          <cell r="F8751">
            <v>14060.94</v>
          </cell>
          <cell r="G8751">
            <v>0.32</v>
          </cell>
          <cell r="H8751">
            <v>1.19</v>
          </cell>
          <cell r="I8751">
            <v>4.5999999999999996</v>
          </cell>
          <cell r="J8751" t="str">
            <v xml:space="preserve"> </v>
          </cell>
          <cell r="K8751">
            <v>167</v>
          </cell>
          <cell r="L8751">
            <v>0.22</v>
          </cell>
          <cell r="M8751">
            <v>-19</v>
          </cell>
          <cell r="N8751">
            <v>20</v>
          </cell>
          <cell r="O8751">
            <v>1</v>
          </cell>
          <cell r="P8751">
            <v>349.94200000000001</v>
          </cell>
          <cell r="Q8751">
            <v>0</v>
          </cell>
          <cell r="R8751">
            <v>349.94200000000001</v>
          </cell>
        </row>
        <row r="8752">
          <cell r="A8752" t="str">
            <v xml:space="preserve">ТЭЦ-КРЭС-Ц.Г </v>
          </cell>
          <cell r="B8752" t="str">
            <v xml:space="preserve">Октябрьская 67 АПТЕКА N 2 </v>
          </cell>
          <cell r="C8752" t="str">
            <v xml:space="preserve">Прочие </v>
          </cell>
          <cell r="D8752">
            <v>65.84</v>
          </cell>
          <cell r="E8752">
            <v>338</v>
          </cell>
          <cell r="F8752">
            <v>281.10000000000002</v>
          </cell>
          <cell r="G8752">
            <v>0.43</v>
          </cell>
          <cell r="H8752">
            <v>1.19</v>
          </cell>
          <cell r="I8752">
            <v>4.5999999999999996</v>
          </cell>
          <cell r="J8752" t="str">
            <v xml:space="preserve"> </v>
          </cell>
          <cell r="K8752">
            <v>167</v>
          </cell>
          <cell r="L8752">
            <v>5.9100000000000003E-3</v>
          </cell>
          <cell r="M8752">
            <v>-19</v>
          </cell>
          <cell r="N8752">
            <v>20</v>
          </cell>
          <cell r="O8752">
            <v>1</v>
          </cell>
          <cell r="P8752">
            <v>9.4019999999999992</v>
          </cell>
          <cell r="Q8752">
            <v>0</v>
          </cell>
          <cell r="R8752">
            <v>9.4019999999999992</v>
          </cell>
        </row>
        <row r="8753">
          <cell r="A8753" t="str">
            <v xml:space="preserve">ТЭЦ-КРЭС-Ц.Г </v>
          </cell>
          <cell r="B8753" t="str">
            <v xml:space="preserve">Октябрьская 67 оптика </v>
          </cell>
          <cell r="C8753" t="str">
            <v xml:space="preserve">Прочие </v>
          </cell>
          <cell r="D8753">
            <v>7.35</v>
          </cell>
          <cell r="E8753">
            <v>0</v>
          </cell>
          <cell r="F8753">
            <v>33.090000000000003</v>
          </cell>
          <cell r="G8753">
            <v>0.43</v>
          </cell>
          <cell r="H8753">
            <v>1.19</v>
          </cell>
          <cell r="I8753">
            <v>4.5999999999999996</v>
          </cell>
          <cell r="J8753" t="str">
            <v xml:space="preserve"> </v>
          </cell>
          <cell r="K8753">
            <v>167</v>
          </cell>
          <cell r="L8753">
            <v>6.600000000000001E-4</v>
          </cell>
          <cell r="M8753">
            <v>-19</v>
          </cell>
          <cell r="N8753">
            <v>18</v>
          </cell>
          <cell r="O8753">
            <v>1</v>
          </cell>
          <cell r="P8753">
            <v>0.96399999999999997</v>
          </cell>
          <cell r="Q8753">
            <v>0</v>
          </cell>
          <cell r="R8753">
            <v>0.96399999999999997</v>
          </cell>
        </row>
        <row r="8754">
          <cell r="A8754" t="str">
            <v xml:space="preserve">ТЭЦ-КРЭС-Ц.Г </v>
          </cell>
          <cell r="B8754" t="str">
            <v xml:space="preserve">Кирова 9 ПРИСТ.К ПИЩЕБЛОКУ </v>
          </cell>
          <cell r="C8754" t="str">
            <v xml:space="preserve">Бюджет </v>
          </cell>
          <cell r="D8754">
            <v>483.7</v>
          </cell>
          <cell r="E8754">
            <v>0</v>
          </cell>
          <cell r="F8754">
            <v>1692.95</v>
          </cell>
          <cell r="G8754">
            <v>0.35</v>
          </cell>
          <cell r="H8754">
            <v>1.19</v>
          </cell>
          <cell r="I8754">
            <v>4.5999999999999996</v>
          </cell>
          <cell r="J8754" t="str">
            <v xml:space="preserve"> </v>
          </cell>
          <cell r="K8754">
            <v>167</v>
          </cell>
          <cell r="L8754">
            <v>2.6000000000000002E-2</v>
          </cell>
          <cell r="M8754">
            <v>-19</v>
          </cell>
          <cell r="N8754">
            <v>16</v>
          </cell>
          <cell r="O8754">
            <v>1</v>
          </cell>
          <cell r="P8754">
            <v>34.173999999999999</v>
          </cell>
          <cell r="Q8754">
            <v>0</v>
          </cell>
          <cell r="R8754">
            <v>34.173999999999999</v>
          </cell>
        </row>
        <row r="8755">
          <cell r="A8755" t="str">
            <v xml:space="preserve">ТЭЦ-КРЭС-Ц.Г </v>
          </cell>
          <cell r="B8755" t="str">
            <v xml:space="preserve">Кирова 9 ХОЗ.КОРПУС </v>
          </cell>
          <cell r="C8755" t="str">
            <v xml:space="preserve">Бюджет </v>
          </cell>
          <cell r="D8755">
            <v>891.28</v>
          </cell>
          <cell r="E8755">
            <v>2341</v>
          </cell>
          <cell r="F8755">
            <v>4010.76</v>
          </cell>
          <cell r="G8755">
            <v>0.43</v>
          </cell>
          <cell r="H8755">
            <v>1.19</v>
          </cell>
          <cell r="I8755">
            <v>4.5999999999999996</v>
          </cell>
          <cell r="J8755" t="str">
            <v xml:space="preserve"> </v>
          </cell>
          <cell r="K8755">
            <v>167</v>
          </cell>
          <cell r="L8755">
            <v>0.08</v>
          </cell>
          <cell r="M8755">
            <v>-19</v>
          </cell>
          <cell r="N8755">
            <v>18</v>
          </cell>
          <cell r="O8755">
            <v>1</v>
          </cell>
          <cell r="P8755">
            <v>116.798</v>
          </cell>
          <cell r="Q8755">
            <v>0</v>
          </cell>
          <cell r="R8755">
            <v>116.798</v>
          </cell>
        </row>
        <row r="8756">
          <cell r="A8756" t="str">
            <v xml:space="preserve">ТЭЦ-КРЭС-Ц.Г </v>
          </cell>
          <cell r="B8756" t="str">
            <v xml:space="preserve">Октябрьская 67 гараж поликл. </v>
          </cell>
          <cell r="C8756" t="str">
            <v xml:space="preserve">Бюджет </v>
          </cell>
          <cell r="D8756">
            <v>4105.87</v>
          </cell>
          <cell r="E8756">
            <v>0</v>
          </cell>
          <cell r="F8756">
            <v>18476.400000000001</v>
          </cell>
          <cell r="G8756">
            <v>7.0000000000000007E-2</v>
          </cell>
          <cell r="H8756">
            <v>1.19</v>
          </cell>
          <cell r="I8756">
            <v>4.5999999999999996</v>
          </cell>
          <cell r="J8756" t="str">
            <v xml:space="preserve"> </v>
          </cell>
          <cell r="K8756">
            <v>167</v>
          </cell>
          <cell r="L8756">
            <v>5.5130000000000005E-2</v>
          </cell>
          <cell r="M8756">
            <v>-19</v>
          </cell>
          <cell r="N8756">
            <v>15</v>
          </cell>
          <cell r="O8756">
            <v>1</v>
          </cell>
          <cell r="P8756">
            <v>68.093000000000004</v>
          </cell>
          <cell r="Q8756">
            <v>0</v>
          </cell>
          <cell r="R8756">
            <v>68.093000000000004</v>
          </cell>
        </row>
        <row r="8757">
          <cell r="A8757" t="str">
            <v xml:space="preserve">ТЭЦ-КРЭС-Ц.Г </v>
          </cell>
          <cell r="B8757" t="str">
            <v xml:space="preserve">Октябрьская 67 пищеблок </v>
          </cell>
          <cell r="C8757" t="str">
            <v xml:space="preserve">Бюджет </v>
          </cell>
          <cell r="D8757">
            <v>245.98</v>
          </cell>
          <cell r="E8757">
            <v>0</v>
          </cell>
          <cell r="F8757">
            <v>1106.93</v>
          </cell>
          <cell r="G8757">
            <v>0.35</v>
          </cell>
          <cell r="H8757">
            <v>1.19</v>
          </cell>
          <cell r="I8757">
            <v>4.5999999999999996</v>
          </cell>
          <cell r="J8757" t="str">
            <v xml:space="preserve"> </v>
          </cell>
          <cell r="K8757">
            <v>167</v>
          </cell>
          <cell r="L8757">
            <v>1.7000000000000001E-2</v>
          </cell>
          <cell r="M8757">
            <v>-19</v>
          </cell>
          <cell r="N8757">
            <v>16</v>
          </cell>
          <cell r="O8757">
            <v>1</v>
          </cell>
          <cell r="P8757">
            <v>22.344000000000001</v>
          </cell>
          <cell r="Q8757">
            <v>0</v>
          </cell>
          <cell r="R8757">
            <v>22.344000000000001</v>
          </cell>
        </row>
        <row r="8758">
          <cell r="A8758" t="str">
            <v xml:space="preserve">ТЭЦ-КРЭС-Ц.Г </v>
          </cell>
          <cell r="B8758" t="str">
            <v xml:space="preserve">Октябрьская 67 пол.нов.стар.стац. </v>
          </cell>
          <cell r="C8758" t="str">
            <v xml:space="preserve">Бюджет </v>
          </cell>
          <cell r="D8758">
            <v>6181.02</v>
          </cell>
          <cell r="E8758">
            <v>0</v>
          </cell>
          <cell r="F8758">
            <v>27814.59</v>
          </cell>
          <cell r="G8758">
            <v>0.4</v>
          </cell>
          <cell r="H8758">
            <v>1.19</v>
          </cell>
          <cell r="I8758">
            <v>4.5999999999999996</v>
          </cell>
          <cell r="J8758" t="str">
            <v xml:space="preserve"> </v>
          </cell>
          <cell r="K8758">
            <v>167</v>
          </cell>
          <cell r="L8758">
            <v>0.54399000000000008</v>
          </cell>
          <cell r="M8758">
            <v>-19</v>
          </cell>
          <cell r="N8758">
            <v>20</v>
          </cell>
          <cell r="O8758">
            <v>1</v>
          </cell>
          <cell r="P8758">
            <v>865.29600000000005</v>
          </cell>
          <cell r="Q8758">
            <v>0</v>
          </cell>
          <cell r="R8758">
            <v>865.29600000000005</v>
          </cell>
        </row>
        <row r="8759">
          <cell r="A8759" t="str">
            <v xml:space="preserve">ТЭЦ-КРЭС-Ц.Г </v>
          </cell>
          <cell r="B8759" t="str">
            <v xml:space="preserve">Кирова 9 АПТЕКА-463 </v>
          </cell>
          <cell r="C8759" t="str">
            <v xml:space="preserve">ИТП Бюджет </v>
          </cell>
          <cell r="D8759">
            <v>159.37</v>
          </cell>
          <cell r="E8759">
            <v>345</v>
          </cell>
          <cell r="F8759">
            <v>557.80999999999995</v>
          </cell>
          <cell r="G8759">
            <v>0.4</v>
          </cell>
          <cell r="H8759">
            <v>1.19</v>
          </cell>
          <cell r="I8759">
            <v>4.5999999999999996</v>
          </cell>
          <cell r="J8759" t="str">
            <v xml:space="preserve"> </v>
          </cell>
          <cell r="K8759">
            <v>167</v>
          </cell>
          <cell r="L8759">
            <v>1.0350000000000002E-2</v>
          </cell>
          <cell r="M8759">
            <v>-19</v>
          </cell>
          <cell r="N8759">
            <v>18</v>
          </cell>
          <cell r="O8759">
            <v>1</v>
          </cell>
          <cell r="P8759">
            <v>15.112</v>
          </cell>
          <cell r="Q8759">
            <v>0</v>
          </cell>
          <cell r="R8759">
            <v>15.112</v>
          </cell>
        </row>
        <row r="8760">
          <cell r="A8760" t="str">
            <v xml:space="preserve">ТЭЦ-КРЭС-Ц.Г </v>
          </cell>
          <cell r="B8760" t="str">
            <v xml:space="preserve">Кирова 9 ГОСПИТАЛЬ </v>
          </cell>
          <cell r="C8760" t="str">
            <v xml:space="preserve">ИТП Бюджет </v>
          </cell>
          <cell r="D8760">
            <v>20034.8</v>
          </cell>
          <cell r="E8760">
            <v>79804</v>
          </cell>
          <cell r="F8760">
            <v>70121.81</v>
          </cell>
          <cell r="G8760">
            <v>0.30000000000000004</v>
          </cell>
          <cell r="H8760">
            <v>1.19</v>
          </cell>
          <cell r="I8760">
            <v>4.5999999999999996</v>
          </cell>
          <cell r="J8760" t="str">
            <v xml:space="preserve"> </v>
          </cell>
          <cell r="K8760">
            <v>167</v>
          </cell>
          <cell r="L8760">
            <v>1.028567</v>
          </cell>
          <cell r="M8760">
            <v>-19</v>
          </cell>
          <cell r="N8760">
            <v>20</v>
          </cell>
          <cell r="O8760">
            <v>1</v>
          </cell>
          <cell r="P8760">
            <v>1636.086</v>
          </cell>
          <cell r="Q8760">
            <v>0</v>
          </cell>
          <cell r="R8760">
            <v>1636.086</v>
          </cell>
        </row>
        <row r="8761">
          <cell r="A8761" t="str">
            <v xml:space="preserve">ТЭЦ-КРЭС-Ц.Г </v>
          </cell>
          <cell r="B8761" t="str">
            <v xml:space="preserve">Кирова 9 ПИЩЕБЛОК </v>
          </cell>
          <cell r="C8761" t="str">
            <v xml:space="preserve">ИТП Бюджет </v>
          </cell>
          <cell r="D8761">
            <v>558.11</v>
          </cell>
          <cell r="E8761">
            <v>715</v>
          </cell>
          <cell r="F8761">
            <v>1953.4</v>
          </cell>
          <cell r="G8761">
            <v>0.35</v>
          </cell>
          <cell r="H8761">
            <v>1.19</v>
          </cell>
          <cell r="I8761">
            <v>4.5999999999999996</v>
          </cell>
          <cell r="J8761" t="str">
            <v xml:space="preserve"> </v>
          </cell>
          <cell r="K8761">
            <v>167</v>
          </cell>
          <cell r="L8761">
            <v>0.03</v>
          </cell>
          <cell r="M8761">
            <v>-19</v>
          </cell>
          <cell r="N8761">
            <v>16</v>
          </cell>
          <cell r="O8761">
            <v>1</v>
          </cell>
          <cell r="P8761">
            <v>39.432000000000002</v>
          </cell>
          <cell r="Q8761">
            <v>0</v>
          </cell>
          <cell r="R8761">
            <v>39.432000000000002</v>
          </cell>
        </row>
        <row r="8762">
          <cell r="A8762" t="str">
            <v xml:space="preserve">ТЭЦ-КРЭС-Ц.Г </v>
          </cell>
          <cell r="B8762" t="str">
            <v xml:space="preserve">Гимназическая 24 ОБЩЕЖИТИЕ </v>
          </cell>
          <cell r="C8762" t="str">
            <v xml:space="preserve">ИТП Бюджет </v>
          </cell>
          <cell r="D8762">
            <v>928</v>
          </cell>
          <cell r="E8762">
            <v>4176</v>
          </cell>
          <cell r="F8762">
            <v>4176.0200000000004</v>
          </cell>
          <cell r="G8762">
            <v>0.47</v>
          </cell>
          <cell r="H8762">
            <v>1.19</v>
          </cell>
          <cell r="I8762">
            <v>4.5999999999999996</v>
          </cell>
          <cell r="J8762" t="str">
            <v xml:space="preserve"> </v>
          </cell>
          <cell r="K8762">
            <v>167</v>
          </cell>
          <cell r="L8762">
            <v>9.1045000000000001E-2</v>
          </cell>
          <cell r="M8762">
            <v>-19</v>
          </cell>
          <cell r="N8762">
            <v>18</v>
          </cell>
          <cell r="O8762">
            <v>1</v>
          </cell>
          <cell r="P8762">
            <v>132.922</v>
          </cell>
          <cell r="Q8762">
            <v>0</v>
          </cell>
          <cell r="R8762">
            <v>132.922</v>
          </cell>
        </row>
        <row r="8763">
          <cell r="A8763" t="str">
            <v xml:space="preserve">ТЭЦ-КРЭС-Ц.Г </v>
          </cell>
          <cell r="B8763" t="str">
            <v xml:space="preserve">Красная 16 ХОЗПОСТРОЙКА </v>
          </cell>
          <cell r="C8763" t="str">
            <v xml:space="preserve">Прочие </v>
          </cell>
          <cell r="D8763">
            <v>85.23</v>
          </cell>
          <cell r="E8763">
            <v>383</v>
          </cell>
          <cell r="F8763">
            <v>417.51</v>
          </cell>
          <cell r="G8763">
            <v>0.4</v>
          </cell>
          <cell r="H8763">
            <v>1.19</v>
          </cell>
          <cell r="I8763">
            <v>4.5999999999999996</v>
          </cell>
          <cell r="J8763" t="str">
            <v xml:space="preserve"> </v>
          </cell>
          <cell r="K8763">
            <v>167</v>
          </cell>
          <cell r="L8763">
            <v>7.6500000000000005E-3</v>
          </cell>
          <cell r="M8763">
            <v>-19</v>
          </cell>
          <cell r="N8763">
            <v>18</v>
          </cell>
          <cell r="O8763">
            <v>1</v>
          </cell>
          <cell r="P8763">
            <v>11.167999999999999</v>
          </cell>
          <cell r="Q8763">
            <v>0</v>
          </cell>
          <cell r="R8763">
            <v>11.167999999999999</v>
          </cell>
        </row>
        <row r="8764">
          <cell r="A8764" t="str">
            <v xml:space="preserve">ТЭЦ-КРЭС-Ц.Г </v>
          </cell>
          <cell r="B8764" t="str">
            <v xml:space="preserve">Красная 16 админ.здание </v>
          </cell>
          <cell r="C8764" t="str">
            <v xml:space="preserve">Прочие </v>
          </cell>
          <cell r="D8764">
            <v>285.38</v>
          </cell>
          <cell r="E8764">
            <v>8663</v>
          </cell>
          <cell r="F8764">
            <v>1284.19</v>
          </cell>
          <cell r="G8764">
            <v>0.4</v>
          </cell>
          <cell r="H8764">
            <v>1.19</v>
          </cell>
          <cell r="I8764">
            <v>4.5999999999999996</v>
          </cell>
          <cell r="J8764" t="str">
            <v xml:space="preserve"> </v>
          </cell>
          <cell r="K8764">
            <v>167</v>
          </cell>
          <cell r="L8764">
            <v>2.3530000000000002E-2</v>
          </cell>
          <cell r="M8764">
            <v>-19</v>
          </cell>
          <cell r="N8764">
            <v>18</v>
          </cell>
          <cell r="O8764">
            <v>1</v>
          </cell>
          <cell r="P8764">
            <v>34.353999999999999</v>
          </cell>
          <cell r="Q8764">
            <v>0</v>
          </cell>
          <cell r="R8764">
            <v>34.353999999999999</v>
          </cell>
        </row>
        <row r="8765">
          <cell r="A8765" t="str">
            <v xml:space="preserve">ТЭЦ-КРЭС-Ц.Г </v>
          </cell>
          <cell r="B8765" t="str">
            <v xml:space="preserve">Орджоникидзе 17 неж.пом. </v>
          </cell>
          <cell r="C8765" t="str">
            <v xml:space="preserve">Прочие </v>
          </cell>
          <cell r="D8765">
            <v>184.5</v>
          </cell>
          <cell r="E8765">
            <v>0</v>
          </cell>
          <cell r="F8765">
            <v>1034.8</v>
          </cell>
          <cell r="G8765">
            <v>0.36299999999999999</v>
          </cell>
          <cell r="H8765">
            <v>1.194</v>
          </cell>
          <cell r="I8765">
            <v>4.5999999999999996</v>
          </cell>
          <cell r="J8765" t="str">
            <v xml:space="preserve"> </v>
          </cell>
          <cell r="K8765">
            <v>167</v>
          </cell>
          <cell r="L8765">
            <v>1.7416000000000001E-2</v>
          </cell>
          <cell r="M8765">
            <v>-19</v>
          </cell>
          <cell r="N8765">
            <v>18</v>
          </cell>
          <cell r="O8765">
            <v>1</v>
          </cell>
          <cell r="P8765">
            <v>25.427</v>
          </cell>
          <cell r="Q8765">
            <v>0</v>
          </cell>
          <cell r="R8765">
            <v>25.427</v>
          </cell>
        </row>
        <row r="8766">
          <cell r="A8766" t="str">
            <v xml:space="preserve">ТЭЦ-КРЭС-Ц.Г </v>
          </cell>
          <cell r="B8766" t="str">
            <v xml:space="preserve">Красная/Карасунская 74/77 неж.помещение </v>
          </cell>
          <cell r="C8766" t="str">
            <v xml:space="preserve">Прочие </v>
          </cell>
          <cell r="D8766">
            <v>192.14</v>
          </cell>
          <cell r="E8766">
            <v>0</v>
          </cell>
          <cell r="F8766">
            <v>864.62</v>
          </cell>
          <cell r="G8766">
            <v>0.43</v>
          </cell>
          <cell r="H8766">
            <v>1.19</v>
          </cell>
          <cell r="I8766">
            <v>4.5999999999999996</v>
          </cell>
          <cell r="J8766" t="str">
            <v xml:space="preserve"> </v>
          </cell>
          <cell r="K8766">
            <v>167</v>
          </cell>
          <cell r="L8766">
            <v>1.7246000000000001E-2</v>
          </cell>
          <cell r="M8766">
            <v>-19</v>
          </cell>
          <cell r="N8766">
            <v>18</v>
          </cell>
          <cell r="O8766">
            <v>1</v>
          </cell>
          <cell r="P8766">
            <v>25.178000000000001</v>
          </cell>
          <cell r="Q8766">
            <v>0</v>
          </cell>
          <cell r="R8766">
            <v>25.178000000000001</v>
          </cell>
        </row>
        <row r="8767">
          <cell r="A8767" t="str">
            <v xml:space="preserve">ТЭЦ-КРЭС-Ц.Г </v>
          </cell>
          <cell r="B8767" t="str">
            <v xml:space="preserve">Красная 33 неж.помещение </v>
          </cell>
          <cell r="C8767" t="str">
            <v xml:space="preserve">Прочие </v>
          </cell>
          <cell r="D8767">
            <v>122</v>
          </cell>
          <cell r="E8767">
            <v>0</v>
          </cell>
          <cell r="F8767">
            <v>587.22</v>
          </cell>
          <cell r="G8767">
            <v>0.28000000000000003</v>
          </cell>
          <cell r="H8767">
            <v>1.19</v>
          </cell>
          <cell r="I8767">
            <v>4.5999999999999996</v>
          </cell>
          <cell r="J8767" t="str">
            <v xml:space="preserve"> </v>
          </cell>
          <cell r="K8767">
            <v>167</v>
          </cell>
          <cell r="L8767">
            <v>7.6269999999999992E-3</v>
          </cell>
          <cell r="M8767">
            <v>-19</v>
          </cell>
          <cell r="N8767">
            <v>18</v>
          </cell>
          <cell r="O8767">
            <v>1</v>
          </cell>
          <cell r="P8767">
            <v>11.135</v>
          </cell>
          <cell r="Q8767">
            <v>0</v>
          </cell>
          <cell r="R8767">
            <v>11.135</v>
          </cell>
        </row>
        <row r="8768">
          <cell r="A8768" t="str">
            <v xml:space="preserve">ТЭЦ-КРЭС-Ц.Г </v>
          </cell>
          <cell r="B8768" t="str">
            <v xml:space="preserve">Седина 50 пищеблок ЦО </v>
          </cell>
          <cell r="C8768" t="str">
            <v xml:space="preserve">Прочие </v>
          </cell>
          <cell r="D8768">
            <v>137.9</v>
          </cell>
          <cell r="E8768">
            <v>602</v>
          </cell>
          <cell r="F8768">
            <v>574.95000000000005</v>
          </cell>
          <cell r="G8768">
            <v>0.35</v>
          </cell>
          <cell r="H8768">
            <v>1.194</v>
          </cell>
          <cell r="I8768">
            <v>4.5999999999999996</v>
          </cell>
          <cell r="J8768" t="str">
            <v xml:space="preserve"> </v>
          </cell>
          <cell r="K8768">
            <v>167</v>
          </cell>
          <cell r="L8768">
            <v>9.7070000000000004E-3</v>
          </cell>
          <cell r="M8768">
            <v>-19</v>
          </cell>
          <cell r="N8768">
            <v>18</v>
          </cell>
          <cell r="O8768">
            <v>1</v>
          </cell>
          <cell r="P8768">
            <v>14.172000000000001</v>
          </cell>
          <cell r="Q8768">
            <v>0</v>
          </cell>
          <cell r="R8768">
            <v>14.172000000000001</v>
          </cell>
        </row>
        <row r="8769">
          <cell r="A8769" t="str">
            <v xml:space="preserve">ТЭЦ-КРЭС-Ц.Г </v>
          </cell>
          <cell r="B8769" t="str">
            <v xml:space="preserve">Седина 4 УЧ КОР.А.Б,В,Г,Д </v>
          </cell>
          <cell r="C8769" t="str">
            <v xml:space="preserve">Бюджет </v>
          </cell>
          <cell r="D8769">
            <v>25068.65</v>
          </cell>
          <cell r="E8769">
            <v>0</v>
          </cell>
          <cell r="F8769">
            <v>112808.94</v>
          </cell>
          <cell r="G8769">
            <v>0.24</v>
          </cell>
          <cell r="H8769">
            <v>1.19</v>
          </cell>
          <cell r="I8769">
            <v>4.5999999999999996</v>
          </cell>
          <cell r="J8769" t="str">
            <v xml:space="preserve"> </v>
          </cell>
          <cell r="K8769">
            <v>167</v>
          </cell>
          <cell r="L8769">
            <v>1.1879999999999999</v>
          </cell>
          <cell r="M8769">
            <v>-19</v>
          </cell>
          <cell r="N8769">
            <v>16</v>
          </cell>
          <cell r="O8769">
            <v>1</v>
          </cell>
          <cell r="P8769">
            <v>1561.4780000000001</v>
          </cell>
          <cell r="Q8769">
            <v>0</v>
          </cell>
          <cell r="R8769">
            <v>1561.4780000000001</v>
          </cell>
        </row>
        <row r="8770">
          <cell r="A8770" t="str">
            <v xml:space="preserve">ТЭЦ-КРЭС-Ц.Г </v>
          </cell>
          <cell r="B8770" t="str">
            <v xml:space="preserve">Седина 4 морфологич.корпус </v>
          </cell>
          <cell r="C8770" t="str">
            <v xml:space="preserve">Бюджет </v>
          </cell>
          <cell r="D8770">
            <v>7293.73</v>
          </cell>
          <cell r="E8770">
            <v>0</v>
          </cell>
          <cell r="F8770">
            <v>32821.769999999997</v>
          </cell>
          <cell r="G8770">
            <v>0.24</v>
          </cell>
          <cell r="H8770">
            <v>1.19</v>
          </cell>
          <cell r="I8770">
            <v>4.5999999999999996</v>
          </cell>
          <cell r="J8770" t="str">
            <v xml:space="preserve"> </v>
          </cell>
          <cell r="K8770">
            <v>167</v>
          </cell>
          <cell r="L8770">
            <v>0.3654</v>
          </cell>
          <cell r="M8770">
            <v>-19</v>
          </cell>
          <cell r="N8770">
            <v>18</v>
          </cell>
          <cell r="O8770">
            <v>1</v>
          </cell>
          <cell r="P8770">
            <v>533.476</v>
          </cell>
          <cell r="Q8770">
            <v>0</v>
          </cell>
          <cell r="R8770">
            <v>533.476</v>
          </cell>
        </row>
        <row r="8771">
          <cell r="A8771" t="str">
            <v xml:space="preserve">ТЭЦ-КРЭС-Ц.Г </v>
          </cell>
          <cell r="B8771" t="str">
            <v xml:space="preserve">Седина 4 столовая </v>
          </cell>
          <cell r="C8771" t="str">
            <v xml:space="preserve">Бюджет </v>
          </cell>
          <cell r="D8771">
            <v>2071.79</v>
          </cell>
          <cell r="E8771">
            <v>26500</v>
          </cell>
          <cell r="F8771">
            <v>9323.0499999999993</v>
          </cell>
          <cell r="G8771">
            <v>0.33</v>
          </cell>
          <cell r="H8771">
            <v>1.19</v>
          </cell>
          <cell r="I8771">
            <v>4.5999999999999996</v>
          </cell>
          <cell r="J8771" t="str">
            <v xml:space="preserve"> </v>
          </cell>
          <cell r="K8771">
            <v>167</v>
          </cell>
          <cell r="L8771">
            <v>0.13500000000000001</v>
          </cell>
          <cell r="M8771">
            <v>-19</v>
          </cell>
          <cell r="N8771">
            <v>16</v>
          </cell>
          <cell r="O8771">
            <v>1</v>
          </cell>
          <cell r="P8771">
            <v>177.44200000000001</v>
          </cell>
          <cell r="Q8771">
            <v>0</v>
          </cell>
          <cell r="R8771">
            <v>177.44200000000001</v>
          </cell>
        </row>
        <row r="8772">
          <cell r="A8772" t="str">
            <v xml:space="preserve">ТЭЦ-КРЭС-Ц.Г </v>
          </cell>
          <cell r="B8772" t="str">
            <v xml:space="preserve">Рашпилевская 64 лит А Адм.зд. </v>
          </cell>
          <cell r="C8772" t="str">
            <v xml:space="preserve">Бюджет </v>
          </cell>
          <cell r="D8772">
            <v>157.58000000000001</v>
          </cell>
          <cell r="E8772">
            <v>6803</v>
          </cell>
          <cell r="F8772">
            <v>709.13</v>
          </cell>
          <cell r="G8772">
            <v>0.43</v>
          </cell>
          <cell r="H8772">
            <v>1.19</v>
          </cell>
          <cell r="I8772">
            <v>4.5999999999999996</v>
          </cell>
          <cell r="J8772" t="str">
            <v xml:space="preserve"> </v>
          </cell>
          <cell r="K8772">
            <v>167</v>
          </cell>
          <cell r="L8772">
            <v>1.3380000000000001E-2</v>
          </cell>
          <cell r="M8772">
            <v>-19</v>
          </cell>
          <cell r="N8772">
            <v>16</v>
          </cell>
          <cell r="O8772">
            <v>1</v>
          </cell>
          <cell r="P8772">
            <v>17.588000000000001</v>
          </cell>
          <cell r="Q8772">
            <v>0</v>
          </cell>
          <cell r="R8772">
            <v>17.588000000000001</v>
          </cell>
        </row>
        <row r="8773">
          <cell r="A8773" t="str">
            <v xml:space="preserve">ТЭЦ-КРЭС-Ц.Г </v>
          </cell>
          <cell r="B8773" t="str">
            <v xml:space="preserve">Рашпилевская 64 лит Б </v>
          </cell>
          <cell r="C8773" t="str">
            <v xml:space="preserve">Бюджет </v>
          </cell>
          <cell r="D8773">
            <v>314.12</v>
          </cell>
          <cell r="E8773">
            <v>2063</v>
          </cell>
          <cell r="F8773">
            <v>1413.54</v>
          </cell>
          <cell r="G8773">
            <v>0.39</v>
          </cell>
          <cell r="H8773">
            <v>1.19</v>
          </cell>
          <cell r="I8773">
            <v>4.5999999999999996</v>
          </cell>
          <cell r="J8773" t="str">
            <v xml:space="preserve"> </v>
          </cell>
          <cell r="K8773">
            <v>167</v>
          </cell>
          <cell r="L8773">
            <v>2.4190000000000003E-2</v>
          </cell>
          <cell r="M8773">
            <v>-19</v>
          </cell>
          <cell r="N8773">
            <v>16</v>
          </cell>
          <cell r="O8773">
            <v>1</v>
          </cell>
          <cell r="P8773">
            <v>31.794</v>
          </cell>
          <cell r="Q8773">
            <v>0</v>
          </cell>
          <cell r="R8773">
            <v>31.794</v>
          </cell>
        </row>
        <row r="8774">
          <cell r="A8774" t="str">
            <v xml:space="preserve">ТЭЦ-КРЭС-Ц.Г </v>
          </cell>
          <cell r="B8774" t="str">
            <v xml:space="preserve">Рашпилевская 64 лит В уч.корп. </v>
          </cell>
          <cell r="C8774" t="str">
            <v xml:space="preserve">Бюджет </v>
          </cell>
          <cell r="D8774">
            <v>1577.63</v>
          </cell>
          <cell r="E8774">
            <v>1074</v>
          </cell>
          <cell r="F8774">
            <v>7099.31</v>
          </cell>
          <cell r="G8774">
            <v>0.35</v>
          </cell>
          <cell r="H8774">
            <v>1.19</v>
          </cell>
          <cell r="I8774">
            <v>4.5999999999999996</v>
          </cell>
          <cell r="J8774" t="str">
            <v xml:space="preserve"> </v>
          </cell>
          <cell r="K8774">
            <v>167</v>
          </cell>
          <cell r="L8774">
            <v>0.10903000000000002</v>
          </cell>
          <cell r="M8774">
            <v>-19</v>
          </cell>
          <cell r="N8774">
            <v>16</v>
          </cell>
          <cell r="O8774">
            <v>1</v>
          </cell>
          <cell r="P8774">
            <v>143.30600000000001</v>
          </cell>
          <cell r="Q8774">
            <v>0</v>
          </cell>
          <cell r="R8774">
            <v>143.30600000000001</v>
          </cell>
        </row>
        <row r="8775">
          <cell r="A8775" t="str">
            <v xml:space="preserve">ТЭЦ-КРЭС-Ц.Г </v>
          </cell>
          <cell r="B8775" t="str">
            <v xml:space="preserve">Рашпилевская 64 лит Г </v>
          </cell>
          <cell r="C8775" t="str">
            <v xml:space="preserve">Бюджет </v>
          </cell>
          <cell r="D8775">
            <v>72.84</v>
          </cell>
          <cell r="E8775">
            <v>330</v>
          </cell>
          <cell r="F8775">
            <v>327.79</v>
          </cell>
          <cell r="G8775">
            <v>0.39</v>
          </cell>
          <cell r="H8775">
            <v>1.19</v>
          </cell>
          <cell r="I8775">
            <v>4.5999999999999996</v>
          </cell>
          <cell r="J8775" t="str">
            <v xml:space="preserve"> </v>
          </cell>
          <cell r="K8775">
            <v>167</v>
          </cell>
          <cell r="L8775">
            <v>5.9300000000000004E-3</v>
          </cell>
          <cell r="M8775">
            <v>-19</v>
          </cell>
          <cell r="N8775">
            <v>18</v>
          </cell>
          <cell r="O8775">
            <v>1</v>
          </cell>
          <cell r="P8775">
            <v>8.6560000000000006</v>
          </cell>
          <cell r="Q8775">
            <v>0</v>
          </cell>
          <cell r="R8775">
            <v>8.6560000000000006</v>
          </cell>
        </row>
        <row r="8776">
          <cell r="A8776" t="str">
            <v xml:space="preserve">ТЭЦ-КРЭС-Ц.Г </v>
          </cell>
          <cell r="B8776" t="str">
            <v xml:space="preserve">Чапаева 85/1 Малая академия </v>
          </cell>
          <cell r="C8776" t="str">
            <v xml:space="preserve">Бюджет </v>
          </cell>
          <cell r="D8776">
            <v>623.9</v>
          </cell>
          <cell r="E8776">
            <v>0</v>
          </cell>
          <cell r="F8776">
            <v>3101.06</v>
          </cell>
          <cell r="G8776">
            <v>0.33</v>
          </cell>
          <cell r="H8776">
            <v>1.19</v>
          </cell>
          <cell r="I8776">
            <v>4.5999999999999996</v>
          </cell>
          <cell r="J8776" t="str">
            <v xml:space="preserve"> </v>
          </cell>
          <cell r="K8776">
            <v>167</v>
          </cell>
          <cell r="L8776">
            <v>4.7470000000000005E-2</v>
          </cell>
          <cell r="M8776">
            <v>-19</v>
          </cell>
          <cell r="N8776">
            <v>18</v>
          </cell>
          <cell r="O8776">
            <v>1</v>
          </cell>
          <cell r="P8776">
            <v>69.305999999999997</v>
          </cell>
          <cell r="Q8776">
            <v>0</v>
          </cell>
          <cell r="R8776">
            <v>69.305999999999997</v>
          </cell>
        </row>
        <row r="8777">
          <cell r="A8777" t="str">
            <v xml:space="preserve">ТЭЦ-КРЭС-Ц.Г </v>
          </cell>
          <cell r="B8777" t="str">
            <v xml:space="preserve">Красная 19 Л"Б" АД.ЗД </v>
          </cell>
          <cell r="C8777" t="str">
            <v xml:space="preserve">Бюджет </v>
          </cell>
          <cell r="D8777">
            <v>1777.83</v>
          </cell>
          <cell r="E8777">
            <v>0</v>
          </cell>
          <cell r="F8777">
            <v>8000.22</v>
          </cell>
          <cell r="G8777">
            <v>0.38</v>
          </cell>
          <cell r="H8777">
            <v>1.19</v>
          </cell>
          <cell r="I8777">
            <v>4.5999999999999996</v>
          </cell>
          <cell r="J8777" t="str">
            <v xml:space="preserve"> </v>
          </cell>
          <cell r="K8777">
            <v>167</v>
          </cell>
          <cell r="L8777">
            <v>0.14102000000000001</v>
          </cell>
          <cell r="M8777">
            <v>-19</v>
          </cell>
          <cell r="N8777">
            <v>18</v>
          </cell>
          <cell r="O8777">
            <v>1</v>
          </cell>
          <cell r="P8777">
            <v>205.886</v>
          </cell>
          <cell r="Q8777">
            <v>0</v>
          </cell>
          <cell r="R8777">
            <v>205.886</v>
          </cell>
        </row>
        <row r="8778">
          <cell r="A8778" t="str">
            <v xml:space="preserve">ТЭЦ-КРЭС-Ц.Г </v>
          </cell>
          <cell r="B8778" t="str">
            <v xml:space="preserve">Кирова 52 жд </v>
          </cell>
          <cell r="C8778" t="str">
            <v xml:space="preserve">Население </v>
          </cell>
          <cell r="D8778">
            <v>46.7</v>
          </cell>
          <cell r="E8778">
            <v>0</v>
          </cell>
          <cell r="F8778">
            <v>215.05</v>
          </cell>
          <cell r="G8778">
            <v>0.81</v>
          </cell>
          <cell r="H8778">
            <v>1.194</v>
          </cell>
          <cell r="I8778">
            <v>4.5999999999999996</v>
          </cell>
          <cell r="J8778" t="str">
            <v xml:space="preserve">1 </v>
          </cell>
          <cell r="K8778">
            <v>167</v>
          </cell>
          <cell r="L8778">
            <v>8.0800000000000004E-3</v>
          </cell>
          <cell r="M8778">
            <v>-19</v>
          </cell>
          <cell r="N8778">
            <v>18</v>
          </cell>
          <cell r="O8778">
            <v>1</v>
          </cell>
          <cell r="P8778">
            <v>11.795999999999999</v>
          </cell>
          <cell r="Q8778">
            <v>6.1970000000000001</v>
          </cell>
          <cell r="R8778">
            <v>6.1970000000000001</v>
          </cell>
        </row>
        <row r="8779">
          <cell r="A8779" t="str">
            <v xml:space="preserve">ТЭЦ-КРЭС-Ц.Г </v>
          </cell>
          <cell r="B8779" t="str">
            <v xml:space="preserve">Рашпилевская 52/1 мастерская </v>
          </cell>
          <cell r="C8779" t="str">
            <v xml:space="preserve">Прочие </v>
          </cell>
          <cell r="D8779">
            <v>130.80000000000001</v>
          </cell>
          <cell r="E8779">
            <v>518</v>
          </cell>
          <cell r="F8779">
            <v>518</v>
          </cell>
          <cell r="G8779">
            <v>0</v>
          </cell>
          <cell r="H8779">
            <v>0</v>
          </cell>
          <cell r="I8779">
            <v>4.5999999999999996</v>
          </cell>
          <cell r="J8779" t="str">
            <v xml:space="preserve"> </v>
          </cell>
          <cell r="K8779">
            <v>167</v>
          </cell>
          <cell r="L8779">
            <v>1.4320000000000001E-2</v>
          </cell>
          <cell r="M8779">
            <v>-19</v>
          </cell>
          <cell r="N8779">
            <v>18</v>
          </cell>
          <cell r="O8779">
            <v>1</v>
          </cell>
          <cell r="P8779">
            <v>20.905999999999999</v>
          </cell>
          <cell r="Q8779">
            <v>0</v>
          </cell>
          <cell r="R8779">
            <v>20.905999999999999</v>
          </cell>
        </row>
        <row r="8780">
          <cell r="A8780" t="str">
            <v xml:space="preserve">ТЭЦ-КРЭС-Ц.Г </v>
          </cell>
          <cell r="B8780" t="str">
            <v xml:space="preserve">Ленина 76 кв 1 ж/д </v>
          </cell>
          <cell r="C8780" t="str">
            <v xml:space="preserve">Население </v>
          </cell>
          <cell r="D8780">
            <v>42.4</v>
          </cell>
          <cell r="E8780">
            <v>172</v>
          </cell>
          <cell r="F8780">
            <v>99.59</v>
          </cell>
          <cell r="G8780">
            <v>0.92</v>
          </cell>
          <cell r="H8780">
            <v>1.194</v>
          </cell>
          <cell r="I8780">
            <v>4.5999999999999996</v>
          </cell>
          <cell r="J8780" t="str">
            <v xml:space="preserve">1 </v>
          </cell>
          <cell r="K8780">
            <v>167</v>
          </cell>
          <cell r="L8780">
            <v>5.2039999999999994E-3</v>
          </cell>
          <cell r="M8780">
            <v>-19</v>
          </cell>
          <cell r="N8780">
            <v>18</v>
          </cell>
          <cell r="O8780">
            <v>1</v>
          </cell>
          <cell r="P8780">
            <v>7.5979999999999999</v>
          </cell>
          <cell r="Q8780">
            <v>5.6269999999999998</v>
          </cell>
          <cell r="R8780">
            <v>5.6269999999999998</v>
          </cell>
        </row>
        <row r="8781">
          <cell r="A8781" t="str">
            <v xml:space="preserve">ТЭЦ-КРЭС-Ц.Г </v>
          </cell>
          <cell r="B8781" t="str">
            <v xml:space="preserve">Ленина 76 кв 4 ж/д </v>
          </cell>
          <cell r="C8781" t="str">
            <v xml:space="preserve">Население </v>
          </cell>
          <cell r="D8781">
            <v>52.9</v>
          </cell>
          <cell r="E8781">
            <v>131</v>
          </cell>
          <cell r="F8781">
            <v>130.80000000000001</v>
          </cell>
          <cell r="G8781">
            <v>0.89</v>
          </cell>
          <cell r="H8781">
            <v>1.19</v>
          </cell>
          <cell r="I8781">
            <v>4.5999999999999996</v>
          </cell>
          <cell r="J8781" t="str">
            <v xml:space="preserve">1 </v>
          </cell>
          <cell r="K8781">
            <v>167</v>
          </cell>
          <cell r="L8781">
            <v>5.4000000000000003E-3</v>
          </cell>
          <cell r="M8781">
            <v>-19</v>
          </cell>
          <cell r="N8781">
            <v>18</v>
          </cell>
          <cell r="O8781">
            <v>1</v>
          </cell>
          <cell r="P8781">
            <v>7.883</v>
          </cell>
          <cell r="Q8781">
            <v>7.0209999999999999</v>
          </cell>
          <cell r="R8781">
            <v>7.0209999999999999</v>
          </cell>
        </row>
        <row r="8782">
          <cell r="A8782" t="str">
            <v xml:space="preserve">ТЭЦ-КРЭС-Ц.Г </v>
          </cell>
          <cell r="B8782" t="str">
            <v xml:space="preserve">Красноармейская 7 </v>
          </cell>
          <cell r="C8782" t="str">
            <v xml:space="preserve">Бюджет </v>
          </cell>
          <cell r="D8782">
            <v>3069.32</v>
          </cell>
          <cell r="E8782">
            <v>13681</v>
          </cell>
          <cell r="F8782">
            <v>13811.93</v>
          </cell>
          <cell r="G8782">
            <v>0.33</v>
          </cell>
          <cell r="H8782">
            <v>1.19</v>
          </cell>
          <cell r="I8782">
            <v>4.5999999999999996</v>
          </cell>
          <cell r="J8782" t="str">
            <v xml:space="preserve"> </v>
          </cell>
          <cell r="K8782">
            <v>167</v>
          </cell>
          <cell r="L8782">
            <v>0.2</v>
          </cell>
          <cell r="M8782">
            <v>-19</v>
          </cell>
          <cell r="N8782">
            <v>16</v>
          </cell>
          <cell r="O8782">
            <v>1</v>
          </cell>
          <cell r="P8782">
            <v>262.875</v>
          </cell>
          <cell r="Q8782">
            <v>0</v>
          </cell>
          <cell r="R8782">
            <v>262.875</v>
          </cell>
        </row>
        <row r="8783">
          <cell r="A8783" t="str">
            <v xml:space="preserve">ТЭЦ-КРЭС-Ц.Г </v>
          </cell>
          <cell r="B8783" t="str">
            <v xml:space="preserve">Чапаева 85/1 ЦДТ СОДРУЖЕСТВО </v>
          </cell>
          <cell r="C8783" t="str">
            <v xml:space="preserve">Бюджет </v>
          </cell>
          <cell r="D8783">
            <v>2789.15</v>
          </cell>
          <cell r="E8783">
            <v>0</v>
          </cell>
          <cell r="F8783">
            <v>9762.0300000000007</v>
          </cell>
          <cell r="G8783">
            <v>0.33</v>
          </cell>
          <cell r="H8783">
            <v>1.19</v>
          </cell>
          <cell r="I8783">
            <v>4.5999999999999996</v>
          </cell>
          <cell r="J8783" t="str">
            <v xml:space="preserve"> </v>
          </cell>
          <cell r="K8783">
            <v>167</v>
          </cell>
          <cell r="L8783">
            <v>0.14943399999999998</v>
          </cell>
          <cell r="M8783">
            <v>-19</v>
          </cell>
          <cell r="N8783">
            <v>18</v>
          </cell>
          <cell r="O8783">
            <v>1</v>
          </cell>
          <cell r="P8783">
            <v>218.17099999999999</v>
          </cell>
          <cell r="Q8783">
            <v>0</v>
          </cell>
          <cell r="R8783">
            <v>218.17099999999999</v>
          </cell>
        </row>
        <row r="8784">
          <cell r="A8784" t="str">
            <v xml:space="preserve">ТЭЦ-КРЭС-Ц.Г </v>
          </cell>
          <cell r="B8784" t="str">
            <v xml:space="preserve">КРАСНОАРМЕЙСКАЯ 52 ЛИНГ ГИМН </v>
          </cell>
          <cell r="C8784" t="str">
            <v xml:space="preserve">ИТП Бюджет </v>
          </cell>
          <cell r="D8784">
            <v>34</v>
          </cell>
          <cell r="E8784">
            <v>157183</v>
          </cell>
          <cell r="F8784">
            <v>15426.55</v>
          </cell>
          <cell r="G8784">
            <v>0.33</v>
          </cell>
          <cell r="H8784">
            <v>1.19</v>
          </cell>
          <cell r="I8784">
            <v>4.5999999999999996</v>
          </cell>
          <cell r="J8784" t="str">
            <v xml:space="preserve"> </v>
          </cell>
          <cell r="K8784">
            <v>167</v>
          </cell>
          <cell r="L8784">
            <v>0.22338000000000002</v>
          </cell>
          <cell r="M8784">
            <v>-19</v>
          </cell>
          <cell r="N8784">
            <v>16</v>
          </cell>
          <cell r="O8784">
            <v>1</v>
          </cell>
          <cell r="P8784">
            <v>293.60599999999999</v>
          </cell>
          <cell r="Q8784">
            <v>0</v>
          </cell>
          <cell r="R8784">
            <v>293.60599999999999</v>
          </cell>
        </row>
        <row r="8785">
          <cell r="A8785" t="str">
            <v xml:space="preserve">ТЭЦ-КРЭС-Ц.Г </v>
          </cell>
          <cell r="B8785" t="str">
            <v xml:space="preserve">Красноармейская 52 пристройка </v>
          </cell>
          <cell r="C8785" t="str">
            <v xml:space="preserve">ИТП Бюджет </v>
          </cell>
          <cell r="D8785">
            <v>776.2</v>
          </cell>
          <cell r="E8785">
            <v>0</v>
          </cell>
          <cell r="F8785">
            <v>3692.51</v>
          </cell>
          <cell r="G8785">
            <v>0.39</v>
          </cell>
          <cell r="H8785">
            <v>1.19</v>
          </cell>
          <cell r="I8785">
            <v>4.5999999999999996</v>
          </cell>
          <cell r="J8785" t="str">
            <v xml:space="preserve"> </v>
          </cell>
          <cell r="K8785">
            <v>167</v>
          </cell>
          <cell r="L8785">
            <v>6.319000000000001E-2</v>
          </cell>
          <cell r="M8785">
            <v>-19</v>
          </cell>
          <cell r="N8785">
            <v>16</v>
          </cell>
          <cell r="O8785">
            <v>1</v>
          </cell>
          <cell r="P8785">
            <v>83.055999999999997</v>
          </cell>
          <cell r="Q8785">
            <v>0</v>
          </cell>
          <cell r="R8785">
            <v>83.055999999999997</v>
          </cell>
        </row>
        <row r="8786">
          <cell r="A8786" t="str">
            <v xml:space="preserve">ТЭЦ-КРЭС-Ц.Г </v>
          </cell>
          <cell r="B8786" t="str">
            <v xml:space="preserve">Коммунаров 14 </v>
          </cell>
          <cell r="C8786" t="str">
            <v xml:space="preserve">ИТП Бюджет </v>
          </cell>
          <cell r="D8786">
            <v>1454.84</v>
          </cell>
          <cell r="E8786">
            <v>5377</v>
          </cell>
          <cell r="F8786">
            <v>6546.78</v>
          </cell>
          <cell r="G8786">
            <v>0.34</v>
          </cell>
          <cell r="H8786">
            <v>1.19</v>
          </cell>
          <cell r="I8786">
            <v>4.5999999999999996</v>
          </cell>
          <cell r="J8786" t="str">
            <v xml:space="preserve"> </v>
          </cell>
          <cell r="K8786">
            <v>167</v>
          </cell>
          <cell r="L8786">
            <v>0.108834</v>
          </cell>
          <cell r="M8786">
            <v>-19</v>
          </cell>
          <cell r="N8786">
            <v>20</v>
          </cell>
          <cell r="O8786">
            <v>1</v>
          </cell>
          <cell r="P8786">
            <v>173.11699999999999</v>
          </cell>
          <cell r="Q8786">
            <v>0</v>
          </cell>
          <cell r="R8786">
            <v>173.11699999999999</v>
          </cell>
        </row>
        <row r="8787">
          <cell r="A8787" t="str">
            <v xml:space="preserve">ТЭЦ-КРЭС-Ц.Г </v>
          </cell>
          <cell r="B8787" t="str">
            <v xml:space="preserve">Коммунаров 28 </v>
          </cell>
          <cell r="C8787" t="str">
            <v xml:space="preserve">Бюджет </v>
          </cell>
          <cell r="D8787">
            <v>559.75</v>
          </cell>
          <cell r="E8787">
            <v>2679</v>
          </cell>
          <cell r="F8787">
            <v>2551.42</v>
          </cell>
          <cell r="G8787">
            <v>0.38</v>
          </cell>
          <cell r="H8787">
            <v>1.19</v>
          </cell>
          <cell r="I8787">
            <v>4.5999999999999996</v>
          </cell>
          <cell r="J8787" t="str">
            <v xml:space="preserve"> </v>
          </cell>
          <cell r="K8787">
            <v>167</v>
          </cell>
          <cell r="L8787">
            <v>4.7404999999999996E-2</v>
          </cell>
          <cell r="M8787">
            <v>-19</v>
          </cell>
          <cell r="N8787">
            <v>20</v>
          </cell>
          <cell r="O8787">
            <v>1</v>
          </cell>
          <cell r="P8787">
            <v>75.405000000000001</v>
          </cell>
          <cell r="Q8787">
            <v>0</v>
          </cell>
          <cell r="R8787">
            <v>75.405000000000001</v>
          </cell>
        </row>
        <row r="8788">
          <cell r="A8788" t="str">
            <v xml:space="preserve">ТЭЦ-КРЭС-Ц.Г </v>
          </cell>
          <cell r="B8788" t="str">
            <v xml:space="preserve">Чапаева 91 не жилое </v>
          </cell>
          <cell r="C8788" t="str">
            <v xml:space="preserve">Население </v>
          </cell>
          <cell r="D8788">
            <v>57.2</v>
          </cell>
          <cell r="E8788">
            <v>236</v>
          </cell>
          <cell r="F8788">
            <v>93.8</v>
          </cell>
          <cell r="G8788">
            <v>0.45827599999999996</v>
          </cell>
          <cell r="H8788">
            <v>1.194</v>
          </cell>
          <cell r="I8788">
            <v>4.5999999999999996</v>
          </cell>
          <cell r="J8788" t="str">
            <v xml:space="preserve">2 </v>
          </cell>
          <cell r="K8788">
            <v>167</v>
          </cell>
          <cell r="L8788">
            <v>1.9940000000000001E-3</v>
          </cell>
          <cell r="M8788">
            <v>-19</v>
          </cell>
          <cell r="N8788">
            <v>18</v>
          </cell>
          <cell r="O8788">
            <v>1</v>
          </cell>
          <cell r="P8788">
            <v>2.911</v>
          </cell>
          <cell r="Q8788">
            <v>7.5890000000000004</v>
          </cell>
          <cell r="R8788">
            <v>7.5890000000000004</v>
          </cell>
        </row>
        <row r="8789">
          <cell r="A8789" t="str">
            <v xml:space="preserve">ТЭЦ-КРЭС-Ц.Г </v>
          </cell>
          <cell r="B8789" t="str">
            <v xml:space="preserve">Октябрьская 91 кв.34 нежилое </v>
          </cell>
          <cell r="C8789" t="str">
            <v xml:space="preserve">Прочие </v>
          </cell>
          <cell r="D8789">
            <v>94.5</v>
          </cell>
          <cell r="E8789">
            <v>403</v>
          </cell>
          <cell r="F8789">
            <v>247.72</v>
          </cell>
          <cell r="G8789">
            <v>0.37</v>
          </cell>
          <cell r="H8789">
            <v>1.19</v>
          </cell>
          <cell r="I8789">
            <v>4.5999999999999996</v>
          </cell>
          <cell r="J8789" t="str">
            <v xml:space="preserve"> </v>
          </cell>
          <cell r="K8789">
            <v>167</v>
          </cell>
          <cell r="L8789">
            <v>6.9080000000000001E-3</v>
          </cell>
          <cell r="M8789">
            <v>-19</v>
          </cell>
          <cell r="N8789">
            <v>18</v>
          </cell>
          <cell r="O8789">
            <v>1</v>
          </cell>
          <cell r="P8789">
            <v>10.086</v>
          </cell>
          <cell r="Q8789">
            <v>0</v>
          </cell>
          <cell r="R8789">
            <v>10.086</v>
          </cell>
        </row>
        <row r="8790">
          <cell r="A8790" t="str">
            <v xml:space="preserve">ТЭЦ-КРЭС-Ц.Г </v>
          </cell>
          <cell r="B8790" t="str">
            <v xml:space="preserve">Коммунаров,54/Орджоникидзе,54 </v>
          </cell>
          <cell r="C8790" t="str">
            <v xml:space="preserve">Бюджет </v>
          </cell>
          <cell r="D8790">
            <v>191.7</v>
          </cell>
          <cell r="E8790">
            <v>713</v>
          </cell>
          <cell r="F8790">
            <v>713.06</v>
          </cell>
          <cell r="G8790">
            <v>0.28000000000000003</v>
          </cell>
          <cell r="H8790">
            <v>1.19</v>
          </cell>
          <cell r="I8790">
            <v>4.5999999999999996</v>
          </cell>
          <cell r="J8790" t="str">
            <v xml:space="preserve"> </v>
          </cell>
          <cell r="K8790">
            <v>167</v>
          </cell>
          <cell r="L8790">
            <v>9.3939999999999996E-3</v>
          </cell>
          <cell r="M8790">
            <v>-19</v>
          </cell>
          <cell r="N8790">
            <v>18</v>
          </cell>
          <cell r="O8790">
            <v>1</v>
          </cell>
          <cell r="P8790">
            <v>13.715999999999999</v>
          </cell>
          <cell r="Q8790">
            <v>0</v>
          </cell>
          <cell r="R8790">
            <v>13.715999999999999</v>
          </cell>
        </row>
        <row r="8791">
          <cell r="A8791" t="str">
            <v xml:space="preserve">ТЭЦ-КРЭС-Ц.Г </v>
          </cell>
          <cell r="B8791" t="str">
            <v xml:space="preserve">Седина 49 ж/д </v>
          </cell>
          <cell r="C8791" t="str">
            <v xml:space="preserve">Население </v>
          </cell>
          <cell r="D8791">
            <v>1785.7</v>
          </cell>
          <cell r="E8791">
            <v>8695</v>
          </cell>
          <cell r="F8791">
            <v>7441</v>
          </cell>
          <cell r="G8791">
            <v>0</v>
          </cell>
          <cell r="H8791">
            <v>0</v>
          </cell>
          <cell r="I8791">
            <v>4.5999999999999996</v>
          </cell>
          <cell r="J8791" t="str">
            <v xml:space="preserve">4 </v>
          </cell>
          <cell r="K8791">
            <v>167</v>
          </cell>
          <cell r="L8791">
            <v>0.10468000000000001</v>
          </cell>
          <cell r="M8791">
            <v>-19</v>
          </cell>
          <cell r="N8791">
            <v>18</v>
          </cell>
          <cell r="O8791">
            <v>1</v>
          </cell>
          <cell r="P8791">
            <v>152.83099999999999</v>
          </cell>
          <cell r="Q8791">
            <v>236.911</v>
          </cell>
          <cell r="R8791">
            <v>236.911</v>
          </cell>
        </row>
        <row r="8792">
          <cell r="A8792" t="str">
            <v xml:space="preserve">ТЭЦ-КРЭС-Ц.Г </v>
          </cell>
          <cell r="B8792" t="str">
            <v xml:space="preserve">Октябрьская 12 РОСИМУЩЕСТВО </v>
          </cell>
          <cell r="C8792" t="str">
            <v xml:space="preserve">Бюджет </v>
          </cell>
          <cell r="D8792">
            <v>1485.5</v>
          </cell>
          <cell r="E8792">
            <v>0</v>
          </cell>
          <cell r="F8792">
            <v>6389.05</v>
          </cell>
          <cell r="G8792">
            <v>0.38</v>
          </cell>
          <cell r="H8792">
            <v>1.19</v>
          </cell>
          <cell r="I8792">
            <v>4.5999999999999996</v>
          </cell>
          <cell r="J8792" t="str">
            <v xml:space="preserve"> </v>
          </cell>
          <cell r="K8792">
            <v>167</v>
          </cell>
          <cell r="L8792">
            <v>0.11262000000000001</v>
          </cell>
          <cell r="M8792">
            <v>-19</v>
          </cell>
          <cell r="N8792">
            <v>18</v>
          </cell>
          <cell r="O8792">
            <v>1</v>
          </cell>
          <cell r="P8792">
            <v>164.42400000000001</v>
          </cell>
          <cell r="Q8792">
            <v>0</v>
          </cell>
          <cell r="R8792">
            <v>164.42400000000001</v>
          </cell>
        </row>
        <row r="8793">
          <cell r="A8793" t="str">
            <v xml:space="preserve">ТЭЦ-КРЭС-Ц.Г </v>
          </cell>
          <cell r="B8793" t="str">
            <v xml:space="preserve">Красная 78 магазин кв49 </v>
          </cell>
          <cell r="C8793" t="str">
            <v xml:space="preserve">Прочие </v>
          </cell>
          <cell r="D8793">
            <v>166</v>
          </cell>
          <cell r="E8793">
            <v>447</v>
          </cell>
          <cell r="F8793">
            <v>487.05</v>
          </cell>
          <cell r="G8793">
            <v>0.28000000000000003</v>
          </cell>
          <cell r="H8793">
            <v>1.19</v>
          </cell>
          <cell r="I8793">
            <v>4.5999999999999996</v>
          </cell>
          <cell r="J8793" t="str">
            <v xml:space="preserve"> </v>
          </cell>
          <cell r="K8793">
            <v>167</v>
          </cell>
          <cell r="L8793">
            <v>5.8129999999999996E-3</v>
          </cell>
          <cell r="M8793">
            <v>-19</v>
          </cell>
          <cell r="N8793">
            <v>15</v>
          </cell>
          <cell r="O8793">
            <v>1</v>
          </cell>
          <cell r="P8793">
            <v>7.181</v>
          </cell>
          <cell r="Q8793">
            <v>0</v>
          </cell>
          <cell r="R8793">
            <v>7.181</v>
          </cell>
        </row>
        <row r="8794">
          <cell r="A8794" t="str">
            <v xml:space="preserve">ТЭЦ-КРЭС-Ц.Г </v>
          </cell>
          <cell r="B8794" t="str">
            <v xml:space="preserve">Ленина 76 кв 5 ж/д </v>
          </cell>
          <cell r="C8794" t="str">
            <v xml:space="preserve">Население </v>
          </cell>
          <cell r="D8794">
            <v>44.1</v>
          </cell>
          <cell r="E8794">
            <v>118</v>
          </cell>
          <cell r="F8794">
            <v>94.9</v>
          </cell>
          <cell r="G8794">
            <v>0.92</v>
          </cell>
          <cell r="H8794">
            <v>1.194</v>
          </cell>
          <cell r="I8794">
            <v>4.5999999999999996</v>
          </cell>
          <cell r="J8794" t="str">
            <v xml:space="preserve">1 </v>
          </cell>
          <cell r="K8794">
            <v>167</v>
          </cell>
          <cell r="L8794">
            <v>5.1800000000000006E-3</v>
          </cell>
          <cell r="M8794">
            <v>-19</v>
          </cell>
          <cell r="N8794">
            <v>18</v>
          </cell>
          <cell r="O8794">
            <v>1</v>
          </cell>
          <cell r="P8794">
            <v>7.5620000000000003</v>
          </cell>
          <cell r="Q8794">
            <v>5.8490000000000002</v>
          </cell>
          <cell r="R8794">
            <v>5.8490000000000002</v>
          </cell>
        </row>
        <row r="8795">
          <cell r="A8795" t="str">
            <v xml:space="preserve">ТЭЦ-КРЭС-Ц.Г </v>
          </cell>
          <cell r="B8795" t="str">
            <v xml:space="preserve">Карасунская 56 кв.39 нежил.помещ. </v>
          </cell>
          <cell r="C8795" t="str">
            <v xml:space="preserve">Прочие </v>
          </cell>
          <cell r="D8795">
            <v>73.900000000000006</v>
          </cell>
          <cell r="E8795">
            <v>269</v>
          </cell>
          <cell r="F8795">
            <v>188.71</v>
          </cell>
          <cell r="G8795">
            <v>0.39</v>
          </cell>
          <cell r="H8795">
            <v>1.19</v>
          </cell>
          <cell r="I8795">
            <v>4.5999999999999996</v>
          </cell>
          <cell r="J8795" t="str">
            <v xml:space="preserve"> </v>
          </cell>
          <cell r="K8795">
            <v>167</v>
          </cell>
          <cell r="L8795">
            <v>3.4139999999999999E-3</v>
          </cell>
          <cell r="M8795">
            <v>-19</v>
          </cell>
          <cell r="N8795">
            <v>18</v>
          </cell>
          <cell r="O8795">
            <v>1</v>
          </cell>
          <cell r="P8795">
            <v>4.984</v>
          </cell>
          <cell r="Q8795">
            <v>0</v>
          </cell>
          <cell r="R8795">
            <v>4.984</v>
          </cell>
        </row>
        <row r="8796">
          <cell r="A8796" t="str">
            <v xml:space="preserve">ТЭЦ-КРЭС-Ц.Г </v>
          </cell>
          <cell r="B8796" t="str">
            <v xml:space="preserve">Индустриальная 88 офис </v>
          </cell>
          <cell r="C8796" t="str">
            <v xml:space="preserve">ИТП Прочие </v>
          </cell>
          <cell r="D8796">
            <v>1734</v>
          </cell>
          <cell r="E8796">
            <v>0</v>
          </cell>
          <cell r="F8796">
            <v>5743</v>
          </cell>
          <cell r="G8796">
            <v>0</v>
          </cell>
          <cell r="H8796">
            <v>0</v>
          </cell>
          <cell r="I8796">
            <v>4.5999999999999996</v>
          </cell>
          <cell r="J8796" t="str">
            <v xml:space="preserve"> </v>
          </cell>
          <cell r="K8796">
            <v>167</v>
          </cell>
          <cell r="L8796">
            <v>0.123</v>
          </cell>
          <cell r="M8796">
            <v>-19</v>
          </cell>
          <cell r="N8796">
            <v>18</v>
          </cell>
          <cell r="O8796">
            <v>1</v>
          </cell>
          <cell r="P8796">
            <v>179.577</v>
          </cell>
          <cell r="Q8796">
            <v>0</v>
          </cell>
          <cell r="R8796">
            <v>179.577</v>
          </cell>
        </row>
        <row r="8797">
          <cell r="A8797" t="str">
            <v xml:space="preserve">ТЭЦ-КРЭС-Ц.Г </v>
          </cell>
          <cell r="B8797" t="str">
            <v xml:space="preserve">Комсомольская 50 неж.помещение </v>
          </cell>
          <cell r="C8797" t="str">
            <v xml:space="preserve">Прочие </v>
          </cell>
          <cell r="D8797">
            <v>88</v>
          </cell>
          <cell r="E8797">
            <v>284</v>
          </cell>
          <cell r="F8797">
            <v>283.75</v>
          </cell>
          <cell r="G8797">
            <v>0.37</v>
          </cell>
          <cell r="H8797">
            <v>1.19</v>
          </cell>
          <cell r="I8797">
            <v>4.5999999999999996</v>
          </cell>
          <cell r="J8797" t="str">
            <v xml:space="preserve"> </v>
          </cell>
          <cell r="K8797">
            <v>167</v>
          </cell>
          <cell r="L8797">
            <v>4.8700000000000002E-3</v>
          </cell>
          <cell r="M8797">
            <v>-19</v>
          </cell>
          <cell r="N8797">
            <v>18</v>
          </cell>
          <cell r="O8797">
            <v>1</v>
          </cell>
          <cell r="P8797">
            <v>7.1109999999999998</v>
          </cell>
          <cell r="Q8797">
            <v>0</v>
          </cell>
          <cell r="R8797">
            <v>7.1109999999999998</v>
          </cell>
        </row>
        <row r="8798">
          <cell r="A8798" t="str">
            <v xml:space="preserve">ТЭЦ-КРЭС-Ц.Г </v>
          </cell>
          <cell r="B8798" t="str">
            <v xml:space="preserve">Красная 18 магазин </v>
          </cell>
          <cell r="C8798" t="str">
            <v xml:space="preserve">Прочие </v>
          </cell>
          <cell r="D8798">
            <v>365.42</v>
          </cell>
          <cell r="E8798">
            <v>0</v>
          </cell>
          <cell r="F8798">
            <v>1644.38</v>
          </cell>
          <cell r="G8798">
            <v>0.43</v>
          </cell>
          <cell r="H8798">
            <v>1.19</v>
          </cell>
          <cell r="I8798">
            <v>4.5999999999999996</v>
          </cell>
          <cell r="J8798" t="str">
            <v xml:space="preserve"> </v>
          </cell>
          <cell r="K8798">
            <v>167</v>
          </cell>
          <cell r="L8798">
            <v>3.0140000000000004E-2</v>
          </cell>
          <cell r="M8798">
            <v>-19</v>
          </cell>
          <cell r="N8798">
            <v>15</v>
          </cell>
          <cell r="O8798">
            <v>1</v>
          </cell>
          <cell r="P8798">
            <v>37.226999999999997</v>
          </cell>
          <cell r="Q8798">
            <v>0</v>
          </cell>
          <cell r="R8798">
            <v>37.226999999999997</v>
          </cell>
        </row>
        <row r="8799">
          <cell r="A8799" t="str">
            <v xml:space="preserve">ТЭЦ-КРЭС-Ц.Г </v>
          </cell>
          <cell r="B8799" t="str">
            <v xml:space="preserve">Орджоникидзе 17 лит А ж/д </v>
          </cell>
          <cell r="C8799" t="str">
            <v xml:space="preserve">Население </v>
          </cell>
          <cell r="D8799">
            <v>657.5</v>
          </cell>
          <cell r="E8799">
            <v>2959</v>
          </cell>
          <cell r="F8799">
            <v>2958.59</v>
          </cell>
          <cell r="G8799">
            <v>0.5</v>
          </cell>
          <cell r="H8799">
            <v>1.19</v>
          </cell>
          <cell r="I8799">
            <v>4.5999999999999996</v>
          </cell>
          <cell r="J8799" t="str">
            <v xml:space="preserve">4 </v>
          </cell>
          <cell r="K8799">
            <v>167</v>
          </cell>
          <cell r="L8799">
            <v>6.862E-2</v>
          </cell>
          <cell r="M8799">
            <v>-19</v>
          </cell>
          <cell r="N8799">
            <v>18</v>
          </cell>
          <cell r="O8799">
            <v>1</v>
          </cell>
          <cell r="P8799">
            <v>100.184</v>
          </cell>
          <cell r="Q8799">
            <v>87.230999999999995</v>
          </cell>
          <cell r="R8799">
            <v>87.230999999999995</v>
          </cell>
        </row>
        <row r="8800">
          <cell r="A8800" t="str">
            <v xml:space="preserve">ТЭЦ-КРЭС-Ц.Г </v>
          </cell>
          <cell r="B8800" t="str">
            <v xml:space="preserve">Орджоникидзе 17 лит Б ж/д </v>
          </cell>
          <cell r="C8800" t="str">
            <v xml:space="preserve">Население </v>
          </cell>
          <cell r="D8800">
            <v>66.900000000000006</v>
          </cell>
          <cell r="E8800">
            <v>301</v>
          </cell>
          <cell r="F8800">
            <v>300.98</v>
          </cell>
          <cell r="G8800">
            <v>0.78</v>
          </cell>
          <cell r="H8800">
            <v>1.19</v>
          </cell>
          <cell r="I8800">
            <v>4.5999999999999996</v>
          </cell>
          <cell r="J8800" t="str">
            <v xml:space="preserve">4 </v>
          </cell>
          <cell r="K8800">
            <v>167</v>
          </cell>
          <cell r="L8800">
            <v>1.089E-2</v>
          </cell>
          <cell r="M8800">
            <v>-19</v>
          </cell>
          <cell r="N8800">
            <v>18</v>
          </cell>
          <cell r="O8800">
            <v>1</v>
          </cell>
          <cell r="P8800">
            <v>15.9</v>
          </cell>
          <cell r="Q8800">
            <v>8.8780000000000001</v>
          </cell>
          <cell r="R8800">
            <v>8.8780000000000001</v>
          </cell>
        </row>
        <row r="8801">
          <cell r="A8801" t="str">
            <v xml:space="preserve">ТЭЦ-КРЭС-Ц.Г </v>
          </cell>
          <cell r="B8801" t="str">
            <v xml:space="preserve">Ленина 51 кв.3 неж.помещение </v>
          </cell>
          <cell r="C8801" t="str">
            <v xml:space="preserve">Прочие </v>
          </cell>
          <cell r="D8801">
            <v>67.7</v>
          </cell>
          <cell r="E8801">
            <v>0</v>
          </cell>
          <cell r="F8801">
            <v>348.83</v>
          </cell>
          <cell r="G8801">
            <v>0.45</v>
          </cell>
          <cell r="H8801">
            <v>1.19</v>
          </cell>
          <cell r="I8801">
            <v>4.5999999999999996</v>
          </cell>
          <cell r="J8801" t="str">
            <v xml:space="preserve"> </v>
          </cell>
          <cell r="K8801">
            <v>167</v>
          </cell>
          <cell r="L8801">
            <v>7.2039999999999995E-3</v>
          </cell>
          <cell r="M8801">
            <v>-19</v>
          </cell>
          <cell r="N8801">
            <v>18</v>
          </cell>
          <cell r="O8801">
            <v>1</v>
          </cell>
          <cell r="P8801">
            <v>10.518000000000001</v>
          </cell>
          <cell r="Q8801">
            <v>0</v>
          </cell>
          <cell r="R8801">
            <v>10.518000000000001</v>
          </cell>
        </row>
        <row r="8802">
          <cell r="A8802" t="str">
            <v xml:space="preserve">ТЭЦ-КРЭС-Ц.Г </v>
          </cell>
          <cell r="B8802" t="str">
            <v xml:space="preserve">Гоголя 65 неж. помещения </v>
          </cell>
          <cell r="C8802" t="str">
            <v xml:space="preserve">Бюджет </v>
          </cell>
          <cell r="D8802">
            <v>272.60000000000002</v>
          </cell>
          <cell r="E8802">
            <v>0</v>
          </cell>
          <cell r="F8802">
            <v>874.65</v>
          </cell>
          <cell r="G8802">
            <v>0.38</v>
          </cell>
          <cell r="H8802">
            <v>1.19</v>
          </cell>
          <cell r="I8802">
            <v>4.5999999999999996</v>
          </cell>
          <cell r="J8802" t="str">
            <v xml:space="preserve"> </v>
          </cell>
          <cell r="K8802">
            <v>167</v>
          </cell>
          <cell r="L8802">
            <v>1.5458E-2</v>
          </cell>
          <cell r="M8802">
            <v>-19</v>
          </cell>
          <cell r="N8802">
            <v>18</v>
          </cell>
          <cell r="O8802">
            <v>1</v>
          </cell>
          <cell r="P8802">
            <v>22.568000000000001</v>
          </cell>
          <cell r="Q8802">
            <v>0</v>
          </cell>
          <cell r="R8802">
            <v>22.568000000000001</v>
          </cell>
        </row>
        <row r="8803">
          <cell r="A8803" t="str">
            <v xml:space="preserve">ТЭЦ-КРЭС-Ц.Г </v>
          </cell>
          <cell r="B8803" t="str">
            <v xml:space="preserve">Мира 25 кв 4 офис </v>
          </cell>
          <cell r="C8803" t="str">
            <v xml:space="preserve">Прочие </v>
          </cell>
          <cell r="D8803">
            <v>60</v>
          </cell>
          <cell r="E8803">
            <v>0</v>
          </cell>
          <cell r="F8803">
            <v>324.62</v>
          </cell>
          <cell r="G8803">
            <v>0.43</v>
          </cell>
          <cell r="H8803">
            <v>1.19</v>
          </cell>
          <cell r="I8803">
            <v>4.5999999999999996</v>
          </cell>
          <cell r="J8803" t="str">
            <v xml:space="preserve"> </v>
          </cell>
          <cell r="K8803">
            <v>167</v>
          </cell>
          <cell r="L8803">
            <v>6.4749999999999999E-3</v>
          </cell>
          <cell r="M8803">
            <v>-19</v>
          </cell>
          <cell r="N8803">
            <v>18</v>
          </cell>
          <cell r="O8803">
            <v>1</v>
          </cell>
          <cell r="P8803">
            <v>9.4550000000000001</v>
          </cell>
          <cell r="Q8803">
            <v>0</v>
          </cell>
          <cell r="R8803">
            <v>9.4550000000000001</v>
          </cell>
        </row>
        <row r="8804">
          <cell r="A8804" t="str">
            <v xml:space="preserve">ТЭЦ-КРЭС-Ц.Г </v>
          </cell>
          <cell r="B8804" t="str">
            <v xml:space="preserve">Мира 25 кв 3 офис </v>
          </cell>
          <cell r="C8804" t="str">
            <v xml:space="preserve">Прочие </v>
          </cell>
          <cell r="D8804">
            <v>58</v>
          </cell>
          <cell r="E8804">
            <v>0</v>
          </cell>
          <cell r="F8804">
            <v>200.07</v>
          </cell>
          <cell r="G8804">
            <v>0.82</v>
          </cell>
          <cell r="H8804">
            <v>1.19</v>
          </cell>
          <cell r="I8804">
            <v>4.5999999999999996</v>
          </cell>
          <cell r="J8804" t="str">
            <v xml:space="preserve"> </v>
          </cell>
          <cell r="K8804">
            <v>167</v>
          </cell>
          <cell r="L8804">
            <v>7.6100000000000004E-3</v>
          </cell>
          <cell r="M8804">
            <v>-19</v>
          </cell>
          <cell r="N8804">
            <v>18</v>
          </cell>
          <cell r="O8804">
            <v>1</v>
          </cell>
          <cell r="P8804">
            <v>11.109</v>
          </cell>
          <cell r="Q8804">
            <v>0</v>
          </cell>
          <cell r="R8804">
            <v>11.109</v>
          </cell>
        </row>
        <row r="8805">
          <cell r="A8805" t="str">
            <v xml:space="preserve">ТЭЦ-КРЭС-Ц.Г </v>
          </cell>
          <cell r="B8805" t="str">
            <v xml:space="preserve">Мира 25 кв 2 НЕЖИЛОЕ ПОМЕЩЕНИЕ </v>
          </cell>
          <cell r="C8805" t="str">
            <v xml:space="preserve">Прочие </v>
          </cell>
          <cell r="D8805">
            <v>59</v>
          </cell>
          <cell r="E8805">
            <v>0</v>
          </cell>
          <cell r="F8805">
            <v>205.33</v>
          </cell>
          <cell r="G8805">
            <v>0.82</v>
          </cell>
          <cell r="H8805">
            <v>1.19</v>
          </cell>
          <cell r="I8805">
            <v>4.5999999999999996</v>
          </cell>
          <cell r="J8805" t="str">
            <v xml:space="preserve"> </v>
          </cell>
          <cell r="K8805">
            <v>167</v>
          </cell>
          <cell r="L8805">
            <v>7.810000000000001E-3</v>
          </cell>
          <cell r="M8805">
            <v>-19</v>
          </cell>
          <cell r="N8805">
            <v>18</v>
          </cell>
          <cell r="O8805">
            <v>1</v>
          </cell>
          <cell r="P8805">
            <v>11.404</v>
          </cell>
          <cell r="Q8805">
            <v>0</v>
          </cell>
          <cell r="R8805">
            <v>11.404</v>
          </cell>
        </row>
        <row r="8806">
          <cell r="A8806" t="str">
            <v xml:space="preserve">ТЭЦ-КРЭС-Ц.Г </v>
          </cell>
          <cell r="B8806" t="str">
            <v xml:space="preserve">Мира 25 кв 5 Ж/Д </v>
          </cell>
          <cell r="C8806" t="str">
            <v xml:space="preserve">Население </v>
          </cell>
          <cell r="D8806">
            <v>46.7</v>
          </cell>
          <cell r="E8806">
            <v>210</v>
          </cell>
          <cell r="F8806">
            <v>210.19</v>
          </cell>
          <cell r="G8806">
            <v>0.82</v>
          </cell>
          <cell r="H8806">
            <v>1.19</v>
          </cell>
          <cell r="I8806">
            <v>4.5999999999999996</v>
          </cell>
          <cell r="J8806" t="str">
            <v xml:space="preserve">4 </v>
          </cell>
          <cell r="K8806">
            <v>167</v>
          </cell>
          <cell r="L8806">
            <v>7.9950000000000004E-3</v>
          </cell>
          <cell r="M8806">
            <v>-19</v>
          </cell>
          <cell r="N8806">
            <v>18</v>
          </cell>
          <cell r="O8806">
            <v>1</v>
          </cell>
          <cell r="P8806">
            <v>11.672000000000001</v>
          </cell>
          <cell r="Q8806">
            <v>6.1970000000000001</v>
          </cell>
          <cell r="R8806">
            <v>6.1970000000000001</v>
          </cell>
        </row>
        <row r="8807">
          <cell r="A8807" t="str">
            <v xml:space="preserve">ТЭЦ-КРЭС-Ц.Г </v>
          </cell>
          <cell r="B8807" t="str">
            <v xml:space="preserve">Мира 25 кв 1 офис </v>
          </cell>
          <cell r="C8807" t="str">
            <v xml:space="preserve">Прочие </v>
          </cell>
          <cell r="D8807">
            <v>44.7</v>
          </cell>
          <cell r="E8807">
            <v>201</v>
          </cell>
          <cell r="F8807">
            <v>201.12</v>
          </cell>
          <cell r="G8807">
            <v>0.82</v>
          </cell>
          <cell r="H8807">
            <v>1.19</v>
          </cell>
          <cell r="I8807">
            <v>4.5999999999999996</v>
          </cell>
          <cell r="J8807" t="str">
            <v xml:space="preserve"> </v>
          </cell>
          <cell r="K8807">
            <v>167</v>
          </cell>
          <cell r="L8807">
            <v>7.6500000000000005E-3</v>
          </cell>
          <cell r="M8807">
            <v>-19</v>
          </cell>
          <cell r="N8807">
            <v>18</v>
          </cell>
          <cell r="O8807">
            <v>1</v>
          </cell>
          <cell r="P8807">
            <v>11.167999999999999</v>
          </cell>
          <cell r="Q8807">
            <v>0</v>
          </cell>
          <cell r="R8807">
            <v>11.167999999999999</v>
          </cell>
        </row>
        <row r="8808">
          <cell r="A8808" t="str">
            <v xml:space="preserve">ТЭЦ-КРЭС-Ц.Г </v>
          </cell>
          <cell r="B8808" t="str">
            <v xml:space="preserve">Гоголя 74 МАГ 31 </v>
          </cell>
          <cell r="C8808" t="str">
            <v xml:space="preserve">Прочие </v>
          </cell>
          <cell r="D8808">
            <v>184.11</v>
          </cell>
          <cell r="E8808">
            <v>0</v>
          </cell>
          <cell r="F8808">
            <v>828.51</v>
          </cell>
          <cell r="G8808">
            <v>0.38</v>
          </cell>
          <cell r="H8808">
            <v>1.19</v>
          </cell>
          <cell r="I8808">
            <v>4.5999999999999996</v>
          </cell>
          <cell r="J8808" t="str">
            <v xml:space="preserve"> </v>
          </cell>
          <cell r="K8808">
            <v>167</v>
          </cell>
          <cell r="L8808">
            <v>1.3420000000000001E-2</v>
          </cell>
          <cell r="M8808">
            <v>-19</v>
          </cell>
          <cell r="N8808">
            <v>15</v>
          </cell>
          <cell r="O8808">
            <v>1</v>
          </cell>
          <cell r="P8808">
            <v>16.574999999999999</v>
          </cell>
          <cell r="Q8808">
            <v>0</v>
          </cell>
          <cell r="R8808">
            <v>16.574999999999999</v>
          </cell>
        </row>
        <row r="8809">
          <cell r="A8809" t="str">
            <v xml:space="preserve">ТЭЦ-КРЭС-Ц.Г </v>
          </cell>
          <cell r="B8809" t="str">
            <v xml:space="preserve">Мира 51 офис </v>
          </cell>
          <cell r="C8809" t="str">
            <v xml:space="preserve">Прочие </v>
          </cell>
          <cell r="D8809">
            <v>176.22</v>
          </cell>
          <cell r="E8809">
            <v>0</v>
          </cell>
          <cell r="F8809">
            <v>792.99</v>
          </cell>
          <cell r="G8809">
            <v>0.28000000000000003</v>
          </cell>
          <cell r="H8809">
            <v>1.19</v>
          </cell>
          <cell r="I8809">
            <v>4.5999999999999996</v>
          </cell>
          <cell r="J8809" t="str">
            <v xml:space="preserve"> </v>
          </cell>
          <cell r="K8809">
            <v>167</v>
          </cell>
          <cell r="L8809">
            <v>1.0410000000000001E-2</v>
          </cell>
          <cell r="M8809">
            <v>-19</v>
          </cell>
          <cell r="N8809">
            <v>18</v>
          </cell>
          <cell r="O8809">
            <v>1</v>
          </cell>
          <cell r="P8809">
            <v>15.198</v>
          </cell>
          <cell r="Q8809">
            <v>0</v>
          </cell>
          <cell r="R8809">
            <v>15.198</v>
          </cell>
        </row>
        <row r="8810">
          <cell r="A8810" t="str">
            <v xml:space="preserve">ТЭЦ-КРЭС-Ц.Г </v>
          </cell>
          <cell r="B8810" t="str">
            <v xml:space="preserve">Комсомольская 50 нежил </v>
          </cell>
          <cell r="C8810" t="str">
            <v xml:space="preserve">Прочие </v>
          </cell>
          <cell r="D8810">
            <v>44.2</v>
          </cell>
          <cell r="E8810">
            <v>156</v>
          </cell>
          <cell r="F8810">
            <v>196.99</v>
          </cell>
          <cell r="G8810">
            <v>0.37</v>
          </cell>
          <cell r="H8810">
            <v>1.19</v>
          </cell>
          <cell r="I8810">
            <v>4.5999999999999996</v>
          </cell>
          <cell r="J8810" t="str">
            <v xml:space="preserve"> </v>
          </cell>
          <cell r="K8810">
            <v>167</v>
          </cell>
          <cell r="L8810">
            <v>3.3809999999999999E-3</v>
          </cell>
          <cell r="M8810">
            <v>-19</v>
          </cell>
          <cell r="N8810">
            <v>18</v>
          </cell>
          <cell r="O8810">
            <v>1</v>
          </cell>
          <cell r="P8810">
            <v>4.9370000000000003</v>
          </cell>
          <cell r="Q8810">
            <v>0</v>
          </cell>
          <cell r="R8810">
            <v>4.9370000000000003</v>
          </cell>
        </row>
        <row r="8811">
          <cell r="A8811" t="str">
            <v xml:space="preserve">ТЭЦ-КРЭС-Ц.Г </v>
          </cell>
          <cell r="B8811" t="str">
            <v xml:space="preserve">Кирова/Гимназическая 32/18 неж.помещен. </v>
          </cell>
          <cell r="C8811" t="str">
            <v xml:space="preserve">Прочие </v>
          </cell>
          <cell r="D8811">
            <v>176</v>
          </cell>
          <cell r="E8811">
            <v>0</v>
          </cell>
          <cell r="F8811">
            <v>635.69000000000005</v>
          </cell>
          <cell r="G8811">
            <v>0.42</v>
          </cell>
          <cell r="H8811">
            <v>1.19</v>
          </cell>
          <cell r="I8811">
            <v>4.5999999999999996</v>
          </cell>
          <cell r="J8811" t="str">
            <v xml:space="preserve"> </v>
          </cell>
          <cell r="K8811">
            <v>167</v>
          </cell>
          <cell r="L8811">
            <v>1.1488999999999999E-2</v>
          </cell>
          <cell r="M8811">
            <v>-19</v>
          </cell>
          <cell r="N8811">
            <v>15</v>
          </cell>
          <cell r="O8811">
            <v>1</v>
          </cell>
          <cell r="P8811">
            <v>14.191000000000001</v>
          </cell>
          <cell r="Q8811">
            <v>0</v>
          </cell>
          <cell r="R8811">
            <v>14.191000000000001</v>
          </cell>
        </row>
        <row r="8812">
          <cell r="A8812" t="str">
            <v xml:space="preserve">ТЭЦ-КРЭС-Ц.Г </v>
          </cell>
          <cell r="B8812" t="str">
            <v xml:space="preserve">Гудимы 55 лит.В Общежитие </v>
          </cell>
          <cell r="C8812" t="str">
            <v xml:space="preserve">Бюджет </v>
          </cell>
          <cell r="D8812">
            <v>3323.1</v>
          </cell>
          <cell r="E8812">
            <v>14462</v>
          </cell>
          <cell r="F8812">
            <v>14462</v>
          </cell>
          <cell r="G8812">
            <v>0</v>
          </cell>
          <cell r="H8812">
            <v>0</v>
          </cell>
          <cell r="I8812">
            <v>4.5999999999999996</v>
          </cell>
          <cell r="J8812" t="str">
            <v xml:space="preserve"> </v>
          </cell>
          <cell r="K8812">
            <v>167</v>
          </cell>
          <cell r="L8812">
            <v>0.196521</v>
          </cell>
          <cell r="M8812">
            <v>-19</v>
          </cell>
          <cell r="N8812">
            <v>18</v>
          </cell>
          <cell r="O8812">
            <v>1</v>
          </cell>
          <cell r="P8812">
            <v>286.916</v>
          </cell>
          <cell r="Q8812">
            <v>0</v>
          </cell>
          <cell r="R8812">
            <v>286.916</v>
          </cell>
        </row>
        <row r="8813">
          <cell r="A8813" t="str">
            <v xml:space="preserve">ТЭЦ-КРЭС-Ц.Г </v>
          </cell>
          <cell r="B8813" t="str">
            <v xml:space="preserve">Гудимы 57/Орджоникидзе 62 Адм.зд. </v>
          </cell>
          <cell r="C8813" t="str">
            <v xml:space="preserve">Бюджет </v>
          </cell>
          <cell r="D8813">
            <v>2455.6999999999998</v>
          </cell>
          <cell r="E8813">
            <v>10014</v>
          </cell>
          <cell r="F8813">
            <v>10014</v>
          </cell>
          <cell r="G8813">
            <v>0</v>
          </cell>
          <cell r="H8813">
            <v>0</v>
          </cell>
          <cell r="I8813">
            <v>4.5999999999999996</v>
          </cell>
          <cell r="J8813" t="str">
            <v xml:space="preserve"> </v>
          </cell>
          <cell r="K8813">
            <v>167</v>
          </cell>
          <cell r="L8813">
            <v>0.151897</v>
          </cell>
          <cell r="M8813">
            <v>-19</v>
          </cell>
          <cell r="N8813">
            <v>18</v>
          </cell>
          <cell r="O8813">
            <v>1</v>
          </cell>
          <cell r="P8813">
            <v>221.76599999999999</v>
          </cell>
          <cell r="Q8813">
            <v>0</v>
          </cell>
          <cell r="R8813">
            <v>221.76599999999999</v>
          </cell>
        </row>
        <row r="8814">
          <cell r="A8814" t="str">
            <v xml:space="preserve">ТЭЦ-КРЭС-Ц.Г </v>
          </cell>
          <cell r="B8814" t="str">
            <v xml:space="preserve">Мира 53 лит.Ж гараж </v>
          </cell>
          <cell r="C8814" t="str">
            <v xml:space="preserve">Бюджет </v>
          </cell>
          <cell r="D8814">
            <v>206.8</v>
          </cell>
          <cell r="E8814">
            <v>1042</v>
          </cell>
          <cell r="F8814">
            <v>1035.95</v>
          </cell>
          <cell r="G8814">
            <v>0.7</v>
          </cell>
          <cell r="H8814">
            <v>1.19</v>
          </cell>
          <cell r="I8814">
            <v>4.5999999999999996</v>
          </cell>
          <cell r="J8814" t="str">
            <v xml:space="preserve"> </v>
          </cell>
          <cell r="K8814">
            <v>167</v>
          </cell>
          <cell r="L8814">
            <v>3.1820000000000001E-2</v>
          </cell>
          <cell r="M8814">
            <v>-19</v>
          </cell>
          <cell r="N8814">
            <v>16</v>
          </cell>
          <cell r="O8814">
            <v>1</v>
          </cell>
          <cell r="P8814">
            <v>41.823999999999998</v>
          </cell>
          <cell r="Q8814">
            <v>0</v>
          </cell>
          <cell r="R8814">
            <v>41.823999999999998</v>
          </cell>
        </row>
        <row r="8815">
          <cell r="A8815" t="str">
            <v xml:space="preserve">ТЭЦ-КРЭС-Ц.Г </v>
          </cell>
          <cell r="B8815" t="str">
            <v xml:space="preserve">Мира 53 учебн. мастерские лит.Е </v>
          </cell>
          <cell r="C8815" t="str">
            <v xml:space="preserve">Бюджет </v>
          </cell>
          <cell r="D8815">
            <v>1459.3</v>
          </cell>
          <cell r="E8815">
            <v>6616</v>
          </cell>
          <cell r="F8815">
            <v>6555.03</v>
          </cell>
          <cell r="G8815">
            <v>0.35</v>
          </cell>
          <cell r="H8815">
            <v>1.19</v>
          </cell>
          <cell r="I8815">
            <v>4.5999999999999996</v>
          </cell>
          <cell r="J8815" t="str">
            <v xml:space="preserve"> </v>
          </cell>
          <cell r="K8815">
            <v>167</v>
          </cell>
          <cell r="L8815">
            <v>0.100671</v>
          </cell>
          <cell r="M8815">
            <v>-19</v>
          </cell>
          <cell r="N8815">
            <v>16</v>
          </cell>
          <cell r="O8815">
            <v>1</v>
          </cell>
          <cell r="P8815">
            <v>132.32</v>
          </cell>
          <cell r="Q8815">
            <v>0</v>
          </cell>
          <cell r="R8815">
            <v>132.32</v>
          </cell>
        </row>
        <row r="8816">
          <cell r="A8816" t="str">
            <v xml:space="preserve">ТЭЦ-КРЭС-Ц.Г </v>
          </cell>
          <cell r="B8816" t="str">
            <v xml:space="preserve">Мира 53 учебн.корпус </v>
          </cell>
          <cell r="C8816" t="str">
            <v xml:space="preserve">Бюджет </v>
          </cell>
          <cell r="D8816">
            <v>8269.9</v>
          </cell>
          <cell r="E8816">
            <v>34622</v>
          </cell>
          <cell r="F8816">
            <v>32550.14</v>
          </cell>
          <cell r="G8816">
            <v>0.24</v>
          </cell>
          <cell r="H8816">
            <v>1.19</v>
          </cell>
          <cell r="I8816">
            <v>4.5999999999999996</v>
          </cell>
          <cell r="J8816" t="str">
            <v xml:space="preserve"> </v>
          </cell>
          <cell r="K8816">
            <v>167</v>
          </cell>
          <cell r="L8816">
            <v>0.36237599999999998</v>
          </cell>
          <cell r="M8816">
            <v>-19</v>
          </cell>
          <cell r="N8816">
            <v>18</v>
          </cell>
          <cell r="O8816">
            <v>1</v>
          </cell>
          <cell r="P8816">
            <v>529.06200000000001</v>
          </cell>
          <cell r="Q8816">
            <v>0</v>
          </cell>
          <cell r="R8816">
            <v>529.06200000000001</v>
          </cell>
        </row>
        <row r="8817">
          <cell r="A8817" t="str">
            <v xml:space="preserve">ТЭЦ-КРЭС-Ц.Г </v>
          </cell>
          <cell r="B8817" t="str">
            <v xml:space="preserve">Мира 55 лит.Б ж/д </v>
          </cell>
          <cell r="C8817" t="str">
            <v xml:space="preserve">Бюджет </v>
          </cell>
          <cell r="D8817">
            <v>2830.7</v>
          </cell>
          <cell r="E8817">
            <v>13708</v>
          </cell>
          <cell r="F8817">
            <v>13588.97</v>
          </cell>
          <cell r="G8817">
            <v>0.30000000000000004</v>
          </cell>
          <cell r="H8817">
            <v>1.19</v>
          </cell>
          <cell r="I8817">
            <v>4.5999999999999996</v>
          </cell>
          <cell r="J8817" t="str">
            <v xml:space="preserve"> </v>
          </cell>
          <cell r="K8817">
            <v>167</v>
          </cell>
          <cell r="L8817">
            <v>0.189105</v>
          </cell>
          <cell r="M8817">
            <v>-19</v>
          </cell>
          <cell r="N8817">
            <v>18</v>
          </cell>
          <cell r="O8817">
            <v>1</v>
          </cell>
          <cell r="P8817">
            <v>276.089</v>
          </cell>
          <cell r="Q8817">
            <v>0</v>
          </cell>
          <cell r="R8817">
            <v>276.089</v>
          </cell>
        </row>
        <row r="8818">
          <cell r="A8818" t="str">
            <v xml:space="preserve">ТЭЦ-КРЭС-Ц.Г </v>
          </cell>
          <cell r="B8818" t="str">
            <v xml:space="preserve">Орджоникидзе 60 учебный комбинат </v>
          </cell>
          <cell r="C8818" t="str">
            <v xml:space="preserve">Бюджет </v>
          </cell>
          <cell r="D8818">
            <v>584.91</v>
          </cell>
          <cell r="E8818">
            <v>2662</v>
          </cell>
          <cell r="F8818">
            <v>2632.08</v>
          </cell>
          <cell r="G8818">
            <v>0.35</v>
          </cell>
          <cell r="H8818">
            <v>1.19</v>
          </cell>
          <cell r="I8818">
            <v>4.5999999999999996</v>
          </cell>
          <cell r="J8818" t="str">
            <v xml:space="preserve"> </v>
          </cell>
          <cell r="K8818">
            <v>167</v>
          </cell>
          <cell r="L8818">
            <v>4.0423000000000001E-2</v>
          </cell>
          <cell r="M8818">
            <v>-19</v>
          </cell>
          <cell r="N8818">
            <v>16</v>
          </cell>
          <cell r="O8818">
            <v>1</v>
          </cell>
          <cell r="P8818">
            <v>53.131</v>
          </cell>
          <cell r="Q8818">
            <v>0</v>
          </cell>
          <cell r="R8818">
            <v>53.131</v>
          </cell>
        </row>
        <row r="8819">
          <cell r="A8819" t="str">
            <v xml:space="preserve">ТЭЦ-КРЭС-Ц.Г </v>
          </cell>
          <cell r="B8819" t="str">
            <v xml:space="preserve">Мира,64  офис </v>
          </cell>
          <cell r="C8819" t="str">
            <v xml:space="preserve">Бюджет </v>
          </cell>
          <cell r="D8819">
            <v>71.39</v>
          </cell>
          <cell r="E8819">
            <v>373</v>
          </cell>
          <cell r="F8819">
            <v>321.26</v>
          </cell>
          <cell r="G8819">
            <v>0.43</v>
          </cell>
          <cell r="H8819">
            <v>1.19</v>
          </cell>
          <cell r="I8819">
            <v>4.5999999999999996</v>
          </cell>
          <cell r="J8819" t="str">
            <v xml:space="preserve"> </v>
          </cell>
          <cell r="K8819">
            <v>167</v>
          </cell>
          <cell r="L8819">
            <v>6.4079999999999996E-3</v>
          </cell>
          <cell r="M8819">
            <v>-19</v>
          </cell>
          <cell r="N8819">
            <v>18</v>
          </cell>
          <cell r="O8819">
            <v>1</v>
          </cell>
          <cell r="P8819">
            <v>9.3559999999999999</v>
          </cell>
          <cell r="Q8819">
            <v>0</v>
          </cell>
          <cell r="R8819">
            <v>9.3559999999999999</v>
          </cell>
        </row>
        <row r="8820">
          <cell r="A8820" t="str">
            <v xml:space="preserve">ТЭЦ-КРЭС-Ц.Г </v>
          </cell>
          <cell r="B8820" t="str">
            <v xml:space="preserve">Карасунская 60 Адм.зд. </v>
          </cell>
          <cell r="C8820" t="str">
            <v xml:space="preserve">ИТП Прочие </v>
          </cell>
          <cell r="D8820">
            <v>8321.5</v>
          </cell>
          <cell r="E8820">
            <v>31351</v>
          </cell>
          <cell r="F8820">
            <v>31351</v>
          </cell>
          <cell r="G8820">
            <v>0</v>
          </cell>
          <cell r="H8820">
            <v>0</v>
          </cell>
          <cell r="I8820">
            <v>4.5999999999999996</v>
          </cell>
          <cell r="J8820" t="str">
            <v xml:space="preserve"> </v>
          </cell>
          <cell r="K8820">
            <v>167</v>
          </cell>
          <cell r="L8820">
            <v>0.26755000000000001</v>
          </cell>
          <cell r="M8820">
            <v>-19</v>
          </cell>
          <cell r="N8820">
            <v>18</v>
          </cell>
          <cell r="O8820">
            <v>1</v>
          </cell>
          <cell r="P8820">
            <v>390.61700000000002</v>
          </cell>
          <cell r="Q8820">
            <v>0</v>
          </cell>
          <cell r="R8820">
            <v>390.61700000000002</v>
          </cell>
        </row>
        <row r="8821">
          <cell r="A8821" t="str">
            <v xml:space="preserve">ТЭЦ-КРЭС-Ц.Г </v>
          </cell>
          <cell r="B8821" t="str">
            <v xml:space="preserve">Красная 52/Лен.44 каф.стомат. </v>
          </cell>
          <cell r="C8821" t="str">
            <v xml:space="preserve">Бюджет </v>
          </cell>
          <cell r="D8821">
            <v>282</v>
          </cell>
          <cell r="E8821">
            <v>0</v>
          </cell>
          <cell r="F8821">
            <v>888</v>
          </cell>
          <cell r="G8821">
            <v>0.35</v>
          </cell>
          <cell r="H8821">
            <v>1.19</v>
          </cell>
          <cell r="I8821">
            <v>4.5999999999999996</v>
          </cell>
          <cell r="J8821" t="str">
            <v xml:space="preserve"> </v>
          </cell>
          <cell r="K8821">
            <v>167</v>
          </cell>
          <cell r="L8821">
            <v>1.52E-2</v>
          </cell>
          <cell r="M8821">
            <v>-19</v>
          </cell>
          <cell r="N8821">
            <v>20</v>
          </cell>
          <cell r="O8821">
            <v>1</v>
          </cell>
          <cell r="P8821">
            <v>24.178000000000001</v>
          </cell>
          <cell r="Q8821">
            <v>0</v>
          </cell>
          <cell r="R8821">
            <v>24.178000000000001</v>
          </cell>
        </row>
        <row r="8822">
          <cell r="A8822" t="str">
            <v xml:space="preserve">ТЭЦ-КРЭС-Ц.Г </v>
          </cell>
          <cell r="B8822" t="str">
            <v xml:space="preserve">Коммунаров 4 Адм.зд. </v>
          </cell>
          <cell r="C8822" t="str">
            <v xml:space="preserve">Прочие </v>
          </cell>
          <cell r="D8822">
            <v>1038.9000000000001</v>
          </cell>
          <cell r="E8822">
            <v>0</v>
          </cell>
          <cell r="F8822">
            <v>4675.04</v>
          </cell>
          <cell r="G8822">
            <v>0.43</v>
          </cell>
          <cell r="H8822">
            <v>1.19</v>
          </cell>
          <cell r="I8822">
            <v>4.5999999999999996</v>
          </cell>
          <cell r="J8822" t="str">
            <v xml:space="preserve"> </v>
          </cell>
          <cell r="K8822">
            <v>167</v>
          </cell>
          <cell r="L8822">
            <v>9.3250000000000013E-2</v>
          </cell>
          <cell r="M8822">
            <v>-19</v>
          </cell>
          <cell r="N8822">
            <v>18</v>
          </cell>
          <cell r="O8822">
            <v>1</v>
          </cell>
          <cell r="P8822">
            <v>136.143</v>
          </cell>
          <cell r="Q8822">
            <v>0</v>
          </cell>
          <cell r="R8822">
            <v>136.143</v>
          </cell>
        </row>
        <row r="8823">
          <cell r="A8823" t="str">
            <v xml:space="preserve">ТЭЦ-КРЭС-Ц.Г </v>
          </cell>
          <cell r="B8823" t="str">
            <v xml:space="preserve">Октябрьская 15/1 маг.Терра </v>
          </cell>
          <cell r="C8823" t="str">
            <v xml:space="preserve">Прочие </v>
          </cell>
          <cell r="D8823">
            <v>870.3</v>
          </cell>
          <cell r="E8823">
            <v>3209</v>
          </cell>
          <cell r="F8823">
            <v>3209</v>
          </cell>
          <cell r="G8823">
            <v>0</v>
          </cell>
          <cell r="H8823">
            <v>0</v>
          </cell>
          <cell r="I8823">
            <v>4.5999999999999996</v>
          </cell>
          <cell r="J8823" t="str">
            <v xml:space="preserve"> </v>
          </cell>
          <cell r="K8823">
            <v>167</v>
          </cell>
          <cell r="L8823">
            <v>6.3200000000000006E-2</v>
          </cell>
          <cell r="M8823">
            <v>-19</v>
          </cell>
          <cell r="N8823">
            <v>18</v>
          </cell>
          <cell r="O8823">
            <v>1</v>
          </cell>
          <cell r="P8823">
            <v>92.272000000000006</v>
          </cell>
          <cell r="Q8823">
            <v>0</v>
          </cell>
          <cell r="R8823">
            <v>92.272000000000006</v>
          </cell>
        </row>
        <row r="8824">
          <cell r="A8824" t="str">
            <v xml:space="preserve">ТЭЦ-КРЭС-Ц.Г </v>
          </cell>
          <cell r="B8824" t="str">
            <v xml:space="preserve">Коммунаров 56 неж.пом. </v>
          </cell>
          <cell r="C8824" t="str">
            <v xml:space="preserve">Прочие </v>
          </cell>
          <cell r="D8824">
            <v>107</v>
          </cell>
          <cell r="E8824">
            <v>540</v>
          </cell>
          <cell r="F8824">
            <v>540</v>
          </cell>
          <cell r="G8824">
            <v>0</v>
          </cell>
          <cell r="H8824">
            <v>0</v>
          </cell>
          <cell r="I8824">
            <v>4.5999999999999996</v>
          </cell>
          <cell r="J8824" t="str">
            <v xml:space="preserve"> </v>
          </cell>
          <cell r="K8824">
            <v>167</v>
          </cell>
          <cell r="L8824">
            <v>8.7000000000000011E-3</v>
          </cell>
          <cell r="M8824">
            <v>-19</v>
          </cell>
          <cell r="N8824">
            <v>15</v>
          </cell>
          <cell r="O8824">
            <v>1</v>
          </cell>
          <cell r="P8824">
            <v>10.744999999999999</v>
          </cell>
          <cell r="Q8824">
            <v>0</v>
          </cell>
          <cell r="R8824">
            <v>10.744999999999999</v>
          </cell>
        </row>
        <row r="8825">
          <cell r="A8825" t="str">
            <v xml:space="preserve">ТЭЦ-КРЭС-Ц.Г </v>
          </cell>
          <cell r="B8825" t="str">
            <v xml:space="preserve">Орджоникидзе 17 неж.пом. </v>
          </cell>
          <cell r="C8825" t="str">
            <v xml:space="preserve">Прочие </v>
          </cell>
          <cell r="D8825">
            <v>56.9</v>
          </cell>
          <cell r="E8825">
            <v>0</v>
          </cell>
          <cell r="F8825">
            <v>319</v>
          </cell>
          <cell r="G8825">
            <v>0.36299999999999999</v>
          </cell>
          <cell r="H8825">
            <v>1.194</v>
          </cell>
          <cell r="I8825">
            <v>4.5999999999999996</v>
          </cell>
          <cell r="J8825" t="str">
            <v xml:space="preserve"> </v>
          </cell>
          <cell r="K8825">
            <v>167</v>
          </cell>
          <cell r="L8825">
            <v>5.3709999999999999E-3</v>
          </cell>
          <cell r="M8825">
            <v>-19</v>
          </cell>
          <cell r="N8825">
            <v>18</v>
          </cell>
          <cell r="O8825">
            <v>1</v>
          </cell>
          <cell r="P8825">
            <v>7.8419999999999996</v>
          </cell>
          <cell r="Q8825">
            <v>0</v>
          </cell>
          <cell r="R8825">
            <v>7.8419999999999996</v>
          </cell>
        </row>
        <row r="8826">
          <cell r="A8826" t="str">
            <v xml:space="preserve">ТЭЦ-КРЭС-Ц.Г </v>
          </cell>
          <cell r="B8826" t="str">
            <v xml:space="preserve">Рашпилевская 20 неж.пом.цо </v>
          </cell>
          <cell r="C8826" t="str">
            <v xml:space="preserve">Прочие </v>
          </cell>
          <cell r="D8826">
            <v>688.9</v>
          </cell>
          <cell r="E8826">
            <v>0</v>
          </cell>
          <cell r="F8826">
            <v>3438.12</v>
          </cell>
          <cell r="G8826">
            <v>0.43</v>
          </cell>
          <cell r="H8826">
            <v>1.194</v>
          </cell>
          <cell r="I8826">
            <v>4.5999999999999996</v>
          </cell>
          <cell r="J8826" t="str">
            <v xml:space="preserve"> </v>
          </cell>
          <cell r="K8826">
            <v>167</v>
          </cell>
          <cell r="L8826">
            <v>7.2285000000000002E-2</v>
          </cell>
          <cell r="M8826">
            <v>-19</v>
          </cell>
          <cell r="N8826">
            <v>18</v>
          </cell>
          <cell r="O8826">
            <v>1</v>
          </cell>
          <cell r="P8826">
            <v>105.535</v>
          </cell>
          <cell r="Q8826">
            <v>0</v>
          </cell>
          <cell r="R8826">
            <v>105.535</v>
          </cell>
        </row>
        <row r="8827">
          <cell r="A8827" t="str">
            <v xml:space="preserve">ТЭЦ-КРЭС-Ц.Г </v>
          </cell>
          <cell r="B8827" t="str">
            <v xml:space="preserve">Мира 28 неж.пом. </v>
          </cell>
          <cell r="C8827" t="str">
            <v xml:space="preserve">ИТП Прочие </v>
          </cell>
          <cell r="D8827">
            <v>324.60000000000002</v>
          </cell>
          <cell r="E8827">
            <v>1093</v>
          </cell>
          <cell r="F8827">
            <v>1093</v>
          </cell>
          <cell r="G8827">
            <v>0.43</v>
          </cell>
          <cell r="H8827">
            <v>1.19</v>
          </cell>
          <cell r="I8827">
            <v>4.5999999999999996</v>
          </cell>
          <cell r="J8827" t="str">
            <v xml:space="preserve"> </v>
          </cell>
          <cell r="K8827">
            <v>167</v>
          </cell>
          <cell r="L8827">
            <v>2.0885999999999998E-2</v>
          </cell>
          <cell r="M8827">
            <v>-19</v>
          </cell>
          <cell r="N8827">
            <v>18</v>
          </cell>
          <cell r="O8827">
            <v>1</v>
          </cell>
          <cell r="P8827">
            <v>30.494</v>
          </cell>
          <cell r="Q8827">
            <v>0</v>
          </cell>
          <cell r="R8827">
            <v>30.494</v>
          </cell>
        </row>
        <row r="8828">
          <cell r="A8828" t="str">
            <v xml:space="preserve">ТЭЦ-КРЭС-Ц.Г </v>
          </cell>
          <cell r="B8828" t="str">
            <v xml:space="preserve">Комсомольская 55 кв 3 офис </v>
          </cell>
          <cell r="C8828" t="str">
            <v xml:space="preserve">Прочие </v>
          </cell>
          <cell r="D8828">
            <v>24.29</v>
          </cell>
          <cell r="E8828">
            <v>0</v>
          </cell>
          <cell r="F8828">
            <v>109.31</v>
          </cell>
          <cell r="G8828">
            <v>0.4</v>
          </cell>
          <cell r="H8828">
            <v>1.19</v>
          </cell>
          <cell r="I8828">
            <v>4.5999999999999996</v>
          </cell>
          <cell r="J8828" t="str">
            <v xml:space="preserve"> </v>
          </cell>
          <cell r="K8828">
            <v>167</v>
          </cell>
          <cell r="L8828">
            <v>2.0079999999999998E-3</v>
          </cell>
          <cell r="M8828">
            <v>-19</v>
          </cell>
          <cell r="N8828">
            <v>18</v>
          </cell>
          <cell r="O8828">
            <v>1</v>
          </cell>
          <cell r="P8828">
            <v>2.9319999999999999</v>
          </cell>
          <cell r="Q8828">
            <v>0</v>
          </cell>
          <cell r="R8828">
            <v>2.9319999999999999</v>
          </cell>
        </row>
        <row r="8829">
          <cell r="A8829" t="str">
            <v xml:space="preserve">ТЭЦ-КРЭС-Ц.Г </v>
          </cell>
          <cell r="B8829" t="str">
            <v xml:space="preserve">Мира 28 ПРОИЗ ЛАБОР </v>
          </cell>
          <cell r="C8829" t="str">
            <v xml:space="preserve">ИТП Прочие </v>
          </cell>
          <cell r="D8829">
            <v>173.8</v>
          </cell>
          <cell r="E8829">
            <v>0</v>
          </cell>
          <cell r="F8829">
            <v>782.1</v>
          </cell>
          <cell r="G8829">
            <v>0.43</v>
          </cell>
          <cell r="H8829">
            <v>1.19</v>
          </cell>
          <cell r="I8829">
            <v>4.5999999999999996</v>
          </cell>
          <cell r="J8829" t="str">
            <v xml:space="preserve"> </v>
          </cell>
          <cell r="K8829">
            <v>167</v>
          </cell>
          <cell r="L8829">
            <v>1.5600000000000001E-2</v>
          </cell>
          <cell r="M8829">
            <v>-19</v>
          </cell>
          <cell r="N8829">
            <v>18</v>
          </cell>
          <cell r="O8829">
            <v>1</v>
          </cell>
          <cell r="P8829">
            <v>22.774999999999999</v>
          </cell>
          <cell r="Q8829">
            <v>0</v>
          </cell>
          <cell r="R8829">
            <v>22.774999999999999</v>
          </cell>
        </row>
        <row r="8830">
          <cell r="A8830" t="str">
            <v xml:space="preserve">ТЭЦ-КРЭС-Ц.Г </v>
          </cell>
          <cell r="B8830" t="str">
            <v xml:space="preserve">Ленина 89 Л"А-1" </v>
          </cell>
          <cell r="C8830" t="str">
            <v xml:space="preserve">Бюджет </v>
          </cell>
          <cell r="D8830">
            <v>117.09</v>
          </cell>
          <cell r="E8830">
            <v>0</v>
          </cell>
          <cell r="F8830">
            <v>526.91</v>
          </cell>
          <cell r="G8830">
            <v>0.43</v>
          </cell>
          <cell r="H8830">
            <v>1.19</v>
          </cell>
          <cell r="I8830">
            <v>4.5999999999999996</v>
          </cell>
          <cell r="J8830" t="str">
            <v xml:space="preserve"> </v>
          </cell>
          <cell r="K8830">
            <v>167</v>
          </cell>
          <cell r="L8830">
            <v>1.051E-2</v>
          </cell>
          <cell r="M8830">
            <v>-19</v>
          </cell>
          <cell r="N8830">
            <v>18</v>
          </cell>
          <cell r="O8830">
            <v>1</v>
          </cell>
          <cell r="P8830">
            <v>15.345000000000001</v>
          </cell>
          <cell r="Q8830">
            <v>0</v>
          </cell>
          <cell r="R8830">
            <v>15.345000000000001</v>
          </cell>
        </row>
        <row r="8831">
          <cell r="A8831" t="str">
            <v xml:space="preserve">ТЭЦ-КРЭС-Ц.Г </v>
          </cell>
          <cell r="B8831" t="str">
            <v xml:space="preserve">Ленина 89 Л"Г-1" </v>
          </cell>
          <cell r="C8831" t="str">
            <v xml:space="preserve">Бюджет </v>
          </cell>
          <cell r="D8831">
            <v>178.92</v>
          </cell>
          <cell r="E8831">
            <v>0</v>
          </cell>
          <cell r="F8831">
            <v>805.16</v>
          </cell>
          <cell r="G8831">
            <v>0.43</v>
          </cell>
          <cell r="H8831">
            <v>1.19</v>
          </cell>
          <cell r="I8831">
            <v>4.5999999999999996</v>
          </cell>
          <cell r="J8831" t="str">
            <v xml:space="preserve"> </v>
          </cell>
          <cell r="K8831">
            <v>167</v>
          </cell>
          <cell r="L8831">
            <v>1.6060000000000001E-2</v>
          </cell>
          <cell r="M8831">
            <v>-19</v>
          </cell>
          <cell r="N8831">
            <v>18</v>
          </cell>
          <cell r="O8831">
            <v>1</v>
          </cell>
          <cell r="P8831">
            <v>23.448</v>
          </cell>
          <cell r="Q8831">
            <v>0</v>
          </cell>
          <cell r="R8831">
            <v>23.448</v>
          </cell>
        </row>
        <row r="8832">
          <cell r="A8832" t="str">
            <v xml:space="preserve">ТЭЦ-КРЭС-Ц.Г </v>
          </cell>
          <cell r="B8832" t="str">
            <v xml:space="preserve">Ленина 89"В" </v>
          </cell>
          <cell r="C8832" t="str">
            <v xml:space="preserve">Бюджет </v>
          </cell>
          <cell r="D8832">
            <v>27.94</v>
          </cell>
          <cell r="E8832">
            <v>0</v>
          </cell>
          <cell r="F8832">
            <v>125.74</v>
          </cell>
          <cell r="G8832">
            <v>0.43</v>
          </cell>
          <cell r="H8832">
            <v>1.19</v>
          </cell>
          <cell r="I8832">
            <v>4.5999999999999996</v>
          </cell>
          <cell r="J8832" t="str">
            <v xml:space="preserve"> </v>
          </cell>
          <cell r="K8832">
            <v>167</v>
          </cell>
          <cell r="L8832">
            <v>2.5079999999999998E-3</v>
          </cell>
          <cell r="M8832">
            <v>-19</v>
          </cell>
          <cell r="N8832">
            <v>18</v>
          </cell>
          <cell r="O8832">
            <v>1</v>
          </cell>
          <cell r="P8832">
            <v>3.6619999999999999</v>
          </cell>
          <cell r="Q8832">
            <v>0</v>
          </cell>
          <cell r="R8832">
            <v>3.6619999999999999</v>
          </cell>
        </row>
        <row r="8833">
          <cell r="A8833" t="str">
            <v xml:space="preserve">ТЭЦ-КРЭС-Ц.Г </v>
          </cell>
          <cell r="B8833" t="str">
            <v xml:space="preserve">Ленина 89 "В"Г2"Н" </v>
          </cell>
          <cell r="C8833" t="str">
            <v xml:space="preserve">Бюджет </v>
          </cell>
          <cell r="D8833">
            <v>238.95</v>
          </cell>
          <cell r="E8833">
            <v>0</v>
          </cell>
          <cell r="F8833">
            <v>1075.28</v>
          </cell>
          <cell r="G8833">
            <v>0.43</v>
          </cell>
          <cell r="H8833">
            <v>1.19</v>
          </cell>
          <cell r="I8833">
            <v>4.5999999999999996</v>
          </cell>
          <cell r="J8833" t="str">
            <v xml:space="preserve"> </v>
          </cell>
          <cell r="K8833">
            <v>167</v>
          </cell>
          <cell r="L8833">
            <v>2.1447999999999998E-2</v>
          </cell>
          <cell r="M8833">
            <v>-19</v>
          </cell>
          <cell r="N8833">
            <v>18</v>
          </cell>
          <cell r="O8833">
            <v>1</v>
          </cell>
          <cell r="P8833">
            <v>31.314</v>
          </cell>
          <cell r="Q8833">
            <v>0</v>
          </cell>
          <cell r="R8833">
            <v>31.314</v>
          </cell>
        </row>
        <row r="8834">
          <cell r="A8834" t="str">
            <v xml:space="preserve">ТЭЦ-КРЭС-Ц.Г </v>
          </cell>
          <cell r="B8834" t="str">
            <v xml:space="preserve">Ленина 89 А А1 А2 а2 </v>
          </cell>
          <cell r="C8834" t="str">
            <v xml:space="preserve">Бюджет </v>
          </cell>
          <cell r="D8834">
            <v>1889.99</v>
          </cell>
          <cell r="E8834">
            <v>0</v>
          </cell>
          <cell r="F8834">
            <v>7288</v>
          </cell>
          <cell r="G8834">
            <v>0.38</v>
          </cell>
          <cell r="H8834">
            <v>1.19</v>
          </cell>
          <cell r="I8834">
            <v>4.5999999999999996</v>
          </cell>
          <cell r="J8834" t="str">
            <v xml:space="preserve"> </v>
          </cell>
          <cell r="K8834">
            <v>167</v>
          </cell>
          <cell r="L8834">
            <v>0.128469</v>
          </cell>
          <cell r="M8834">
            <v>-19</v>
          </cell>
          <cell r="N8834">
            <v>18</v>
          </cell>
          <cell r="O8834">
            <v>1</v>
          </cell>
          <cell r="P8834">
            <v>187.56100000000001</v>
          </cell>
          <cell r="Q8834">
            <v>0</v>
          </cell>
          <cell r="R8834">
            <v>187.56100000000001</v>
          </cell>
        </row>
        <row r="8835">
          <cell r="A8835" t="str">
            <v xml:space="preserve">ТЭЦ-КРЭС-Ц.Г </v>
          </cell>
          <cell r="B8835" t="str">
            <v xml:space="preserve">Рашпилевская-Советская,17/33кв13,14 </v>
          </cell>
          <cell r="C8835" t="str">
            <v xml:space="preserve">Прочие </v>
          </cell>
          <cell r="D8835">
            <v>83.2</v>
          </cell>
          <cell r="E8835">
            <v>0</v>
          </cell>
          <cell r="F8835">
            <v>444</v>
          </cell>
          <cell r="G8835">
            <v>0.30000000000000004</v>
          </cell>
          <cell r="H8835">
            <v>1.19</v>
          </cell>
          <cell r="I8835">
            <v>4.5999999999999996</v>
          </cell>
          <cell r="J8835" t="str">
            <v xml:space="preserve"> </v>
          </cell>
          <cell r="K8835">
            <v>167</v>
          </cell>
          <cell r="L8835">
            <v>6.117E-3</v>
          </cell>
          <cell r="M8835">
            <v>-19</v>
          </cell>
          <cell r="N8835">
            <v>18</v>
          </cell>
          <cell r="O8835">
            <v>1</v>
          </cell>
          <cell r="P8835">
            <v>8.9320000000000004</v>
          </cell>
          <cell r="Q8835">
            <v>0</v>
          </cell>
          <cell r="R8835">
            <v>8.9320000000000004</v>
          </cell>
        </row>
        <row r="8836">
          <cell r="A8836" t="str">
            <v xml:space="preserve">ТЭЦ-КРЭС-Ц.Г </v>
          </cell>
          <cell r="B8836" t="str">
            <v xml:space="preserve">Комсомольская 55 магазин </v>
          </cell>
          <cell r="C8836" t="str">
            <v xml:space="preserve">Прочие </v>
          </cell>
          <cell r="D8836">
            <v>29.54</v>
          </cell>
          <cell r="E8836">
            <v>140</v>
          </cell>
          <cell r="F8836">
            <v>132.94</v>
          </cell>
          <cell r="G8836">
            <v>0.4</v>
          </cell>
          <cell r="H8836">
            <v>1.19</v>
          </cell>
          <cell r="I8836">
            <v>4.5999999999999996</v>
          </cell>
          <cell r="J8836" t="str">
            <v xml:space="preserve"> </v>
          </cell>
          <cell r="K8836">
            <v>167</v>
          </cell>
          <cell r="L8836">
            <v>2.4419999999999997E-3</v>
          </cell>
          <cell r="M8836">
            <v>-19</v>
          </cell>
          <cell r="N8836">
            <v>18</v>
          </cell>
          <cell r="O8836">
            <v>1</v>
          </cell>
          <cell r="P8836">
            <v>3.5649999999999999</v>
          </cell>
          <cell r="Q8836">
            <v>0</v>
          </cell>
          <cell r="R8836">
            <v>3.5649999999999999</v>
          </cell>
        </row>
        <row r="8837">
          <cell r="A8837" t="str">
            <v xml:space="preserve">ТЭЦ-КРЭС-Ц.Г </v>
          </cell>
          <cell r="B8837" t="str">
            <v xml:space="preserve">Пушкина 6 ж/д </v>
          </cell>
          <cell r="C8837" t="str">
            <v xml:space="preserve">ИТП Население </v>
          </cell>
          <cell r="D8837">
            <v>5209</v>
          </cell>
          <cell r="E8837">
            <v>25677</v>
          </cell>
          <cell r="F8837">
            <v>25677</v>
          </cell>
          <cell r="G8837">
            <v>0</v>
          </cell>
          <cell r="H8837">
            <v>0</v>
          </cell>
          <cell r="I8837">
            <v>4.5999999999999996</v>
          </cell>
          <cell r="J8837" t="str">
            <v xml:space="preserve">15 </v>
          </cell>
          <cell r="K8837">
            <v>167</v>
          </cell>
          <cell r="L8837">
            <v>0.20379000000000003</v>
          </cell>
          <cell r="M8837">
            <v>-19</v>
          </cell>
          <cell r="N8837">
            <v>18</v>
          </cell>
          <cell r="O8837">
            <v>1</v>
          </cell>
          <cell r="P8837">
            <v>297.529</v>
          </cell>
          <cell r="Q8837">
            <v>633.49300000000005</v>
          </cell>
          <cell r="R8837">
            <v>633.49300000000005</v>
          </cell>
        </row>
        <row r="8838">
          <cell r="A8838" t="str">
            <v xml:space="preserve">ТЭЦ-КРЭС-Ц.Г </v>
          </cell>
          <cell r="B8838" t="str">
            <v xml:space="preserve">Рашпилевская 36 ад зд </v>
          </cell>
          <cell r="C8838" t="str">
            <v xml:space="preserve">ИТП Прочие </v>
          </cell>
          <cell r="D8838">
            <v>1109.8</v>
          </cell>
          <cell r="E8838">
            <v>4800</v>
          </cell>
          <cell r="F8838">
            <v>4800</v>
          </cell>
          <cell r="G8838">
            <v>0</v>
          </cell>
          <cell r="H8838">
            <v>0</v>
          </cell>
          <cell r="I8838">
            <v>4.5999999999999996</v>
          </cell>
          <cell r="J8838" t="str">
            <v xml:space="preserve"> </v>
          </cell>
          <cell r="K8838">
            <v>167</v>
          </cell>
          <cell r="L8838">
            <v>6.5064999999999998E-2</v>
          </cell>
          <cell r="M8838">
            <v>-19</v>
          </cell>
          <cell r="N8838">
            <v>18</v>
          </cell>
          <cell r="O8838">
            <v>1</v>
          </cell>
          <cell r="P8838">
            <v>94.994</v>
          </cell>
          <cell r="Q8838">
            <v>0</v>
          </cell>
          <cell r="R8838">
            <v>94.994</v>
          </cell>
        </row>
        <row r="8839">
          <cell r="A8839" t="str">
            <v xml:space="preserve">ТЭЦ-КРЭС-Ц.Г </v>
          </cell>
          <cell r="B8839" t="str">
            <v xml:space="preserve">Гимназическая 30 блок-сек.1,2 пуско-нал </v>
          </cell>
          <cell r="C8839" t="str">
            <v xml:space="preserve">ИТП Прочие </v>
          </cell>
          <cell r="D8839">
            <v>5456.9</v>
          </cell>
          <cell r="E8839">
            <v>0</v>
          </cell>
          <cell r="F8839">
            <v>18021.669999999998</v>
          </cell>
          <cell r="G8839">
            <v>0</v>
          </cell>
          <cell r="H8839">
            <v>0</v>
          </cell>
          <cell r="I8839">
            <v>4.5999999999999996</v>
          </cell>
          <cell r="J8839" t="str">
            <v xml:space="preserve"> </v>
          </cell>
          <cell r="K8839">
            <v>167</v>
          </cell>
          <cell r="L8839">
            <v>0.35408000000000001</v>
          </cell>
          <cell r="M8839">
            <v>-19</v>
          </cell>
          <cell r="N8839">
            <v>18</v>
          </cell>
          <cell r="O8839">
            <v>1</v>
          </cell>
          <cell r="P8839">
            <v>516.94899999999996</v>
          </cell>
          <cell r="Q8839">
            <v>0</v>
          </cell>
          <cell r="R8839">
            <v>516.94899999999996</v>
          </cell>
        </row>
        <row r="8840">
          <cell r="A8840" t="str">
            <v xml:space="preserve">ТЭЦ-КРЭС-Ц.Г </v>
          </cell>
          <cell r="B8840" t="str">
            <v xml:space="preserve">Янковского 15 кв 9 ж/д </v>
          </cell>
          <cell r="C8840" t="str">
            <v xml:space="preserve">Население </v>
          </cell>
          <cell r="D8840">
            <v>64.2</v>
          </cell>
          <cell r="E8840">
            <v>0</v>
          </cell>
          <cell r="F8840">
            <v>301.86</v>
          </cell>
          <cell r="G8840">
            <v>0.45</v>
          </cell>
          <cell r="H8840">
            <v>1.19</v>
          </cell>
          <cell r="I8840">
            <v>4.5999999999999996</v>
          </cell>
          <cell r="J8840" t="str">
            <v xml:space="preserve">1 </v>
          </cell>
          <cell r="K8840">
            <v>167</v>
          </cell>
          <cell r="L8840">
            <v>6.3009999999999993E-3</v>
          </cell>
          <cell r="M8840">
            <v>-19</v>
          </cell>
          <cell r="N8840">
            <v>18</v>
          </cell>
          <cell r="O8840">
            <v>1</v>
          </cell>
          <cell r="P8840">
            <v>9.1999999999999993</v>
          </cell>
          <cell r="Q8840">
            <v>8.5190000000000001</v>
          </cell>
          <cell r="R8840">
            <v>8.5190000000000001</v>
          </cell>
        </row>
        <row r="8841">
          <cell r="A8841" t="str">
            <v xml:space="preserve">ТЭЦ-КРЭС-Ц.Г </v>
          </cell>
          <cell r="B8841" t="str">
            <v xml:space="preserve">Постовая 23 цоколь </v>
          </cell>
          <cell r="C8841" t="str">
            <v xml:space="preserve">Население </v>
          </cell>
          <cell r="D8841">
            <v>929.19</v>
          </cell>
          <cell r="E8841">
            <v>929</v>
          </cell>
          <cell r="F8841">
            <v>3999</v>
          </cell>
          <cell r="G8841">
            <v>0</v>
          </cell>
          <cell r="H8841">
            <v>0</v>
          </cell>
          <cell r="I8841">
            <v>4.5999999999999996</v>
          </cell>
          <cell r="J8841" t="str">
            <v xml:space="preserve">16 </v>
          </cell>
          <cell r="K8841">
            <v>167</v>
          </cell>
          <cell r="L8841">
            <v>2.87E-2</v>
          </cell>
          <cell r="M8841">
            <v>-19</v>
          </cell>
          <cell r="N8841">
            <v>18</v>
          </cell>
          <cell r="O8841">
            <v>1</v>
          </cell>
          <cell r="P8841">
            <v>41.901000000000003</v>
          </cell>
          <cell r="Q8841">
            <v>113.002</v>
          </cell>
          <cell r="R8841">
            <v>113.002</v>
          </cell>
        </row>
        <row r="8842">
          <cell r="A8842" t="str">
            <v xml:space="preserve">ТЭЦ-КРЭС-Ц.Г </v>
          </cell>
          <cell r="B8842" t="str">
            <v xml:space="preserve">Постовая 23 16-ти эт.ж/д </v>
          </cell>
          <cell r="C8842" t="str">
            <v xml:space="preserve">ИТП Население </v>
          </cell>
          <cell r="D8842">
            <v>15307.3</v>
          </cell>
          <cell r="E8842">
            <v>78805</v>
          </cell>
          <cell r="F8842">
            <v>65839</v>
          </cell>
          <cell r="G8842">
            <v>0</v>
          </cell>
          <cell r="H8842">
            <v>0</v>
          </cell>
          <cell r="I8842">
            <v>4.5999999999999996</v>
          </cell>
          <cell r="J8842" t="str">
            <v xml:space="preserve">16 </v>
          </cell>
          <cell r="K8842">
            <v>167</v>
          </cell>
          <cell r="L8842">
            <v>0.47725000000000006</v>
          </cell>
          <cell r="M8842">
            <v>-19</v>
          </cell>
          <cell r="N8842">
            <v>18</v>
          </cell>
          <cell r="O8842">
            <v>1</v>
          </cell>
          <cell r="P8842">
            <v>696.77499999999998</v>
          </cell>
          <cell r="Q8842">
            <v>1861.6</v>
          </cell>
          <cell r="R8842">
            <v>1861.6</v>
          </cell>
        </row>
        <row r="8843">
          <cell r="A8843" t="str">
            <v xml:space="preserve">ТЭЦ-КРЭС-Ц.Г </v>
          </cell>
          <cell r="B8843" t="str">
            <v xml:space="preserve">Постовая 23 помещ.офисов </v>
          </cell>
          <cell r="C8843" t="str">
            <v xml:space="preserve">ИТП Население </v>
          </cell>
          <cell r="D8843">
            <v>2070.1</v>
          </cell>
          <cell r="E8843">
            <v>2070</v>
          </cell>
          <cell r="F8843">
            <v>8911</v>
          </cell>
          <cell r="G8843">
            <v>0</v>
          </cell>
          <cell r="H8843">
            <v>0</v>
          </cell>
          <cell r="I8843">
            <v>4.5999999999999996</v>
          </cell>
          <cell r="J8843" t="str">
            <v xml:space="preserve">16 </v>
          </cell>
          <cell r="K8843">
            <v>167</v>
          </cell>
          <cell r="L8843">
            <v>4.3690000000000007E-2</v>
          </cell>
          <cell r="M8843">
            <v>-19</v>
          </cell>
          <cell r="N8843">
            <v>18</v>
          </cell>
          <cell r="O8843">
            <v>1</v>
          </cell>
          <cell r="P8843">
            <v>63.786000000000001</v>
          </cell>
          <cell r="Q8843">
            <v>251.755</v>
          </cell>
          <cell r="R8843">
            <v>251.755</v>
          </cell>
        </row>
        <row r="8844">
          <cell r="A8844" t="str">
            <v xml:space="preserve">ТЭЦ-КРЭС-Ц.Г </v>
          </cell>
          <cell r="B8844" t="str">
            <v xml:space="preserve">Орджоникидзе 64 АД ЗД </v>
          </cell>
          <cell r="C8844" t="str">
            <v xml:space="preserve">Бюджет </v>
          </cell>
          <cell r="D8844">
            <v>462.7</v>
          </cell>
          <cell r="E8844">
            <v>7371</v>
          </cell>
          <cell r="F8844">
            <v>1850</v>
          </cell>
          <cell r="G8844">
            <v>0.43</v>
          </cell>
          <cell r="H8844">
            <v>1.19</v>
          </cell>
          <cell r="I8844">
            <v>4.5999999999999996</v>
          </cell>
          <cell r="J8844" t="str">
            <v xml:space="preserve"> </v>
          </cell>
          <cell r="K8844">
            <v>167</v>
          </cell>
          <cell r="L8844">
            <v>3.6917999999999999E-2</v>
          </cell>
          <cell r="M8844">
            <v>-19</v>
          </cell>
          <cell r="N8844">
            <v>18</v>
          </cell>
          <cell r="O8844">
            <v>1</v>
          </cell>
          <cell r="P8844">
            <v>53.9</v>
          </cell>
          <cell r="Q8844">
            <v>0</v>
          </cell>
          <cell r="R8844">
            <v>53.9</v>
          </cell>
        </row>
        <row r="8845">
          <cell r="A8845" t="str">
            <v xml:space="preserve">ТЭЦ-КРЭС-Ц.Г </v>
          </cell>
          <cell r="B8845" t="str">
            <v xml:space="preserve">Седина/Пушкина 11/61кв 65 неж пом </v>
          </cell>
          <cell r="C8845" t="str">
            <v xml:space="preserve">Прочие </v>
          </cell>
          <cell r="D8845">
            <v>64</v>
          </cell>
          <cell r="E8845">
            <v>277</v>
          </cell>
          <cell r="F8845">
            <v>415.55</v>
          </cell>
          <cell r="G8845">
            <v>0.25</v>
          </cell>
          <cell r="H8845">
            <v>1.19</v>
          </cell>
          <cell r="I8845">
            <v>4.5999999999999996</v>
          </cell>
          <cell r="J8845" t="str">
            <v xml:space="preserve"> </v>
          </cell>
          <cell r="K8845">
            <v>167</v>
          </cell>
          <cell r="L8845">
            <v>4.0359999999999997E-3</v>
          </cell>
          <cell r="M8845">
            <v>-19</v>
          </cell>
          <cell r="N8845">
            <v>18</v>
          </cell>
          <cell r="O8845">
            <v>1</v>
          </cell>
          <cell r="P8845">
            <v>5.8920000000000003</v>
          </cell>
          <cell r="Q8845">
            <v>0</v>
          </cell>
          <cell r="R8845">
            <v>5.8920000000000003</v>
          </cell>
        </row>
        <row r="8846">
          <cell r="A8846" t="str">
            <v xml:space="preserve">ТЭЦ-КРЭС-Ц.Г </v>
          </cell>
          <cell r="B8846" t="str">
            <v xml:space="preserve">Постовая,29 офисы </v>
          </cell>
          <cell r="C8846" t="str">
            <v xml:space="preserve">Прочие </v>
          </cell>
          <cell r="D8846">
            <v>802</v>
          </cell>
          <cell r="E8846">
            <v>0</v>
          </cell>
          <cell r="F8846">
            <v>3409</v>
          </cell>
          <cell r="G8846">
            <v>0</v>
          </cell>
          <cell r="H8846">
            <v>0</v>
          </cell>
          <cell r="I8846">
            <v>4.5999999999999996</v>
          </cell>
          <cell r="J8846" t="str">
            <v xml:space="preserve"> </v>
          </cell>
          <cell r="K8846">
            <v>167</v>
          </cell>
          <cell r="L8846">
            <v>1.2700000000000001E-2</v>
          </cell>
          <cell r="M8846">
            <v>-19</v>
          </cell>
          <cell r="N8846">
            <v>18</v>
          </cell>
          <cell r="O8846">
            <v>1</v>
          </cell>
          <cell r="P8846">
            <v>18.542999999999999</v>
          </cell>
          <cell r="Q8846">
            <v>0</v>
          </cell>
          <cell r="R8846">
            <v>18.542999999999999</v>
          </cell>
        </row>
        <row r="8847">
          <cell r="A8847" t="str">
            <v xml:space="preserve">ТЭЦ-КРЭС-Ц.Г </v>
          </cell>
          <cell r="B8847" t="str">
            <v xml:space="preserve">Постовая,29 тех.пом.цоколя </v>
          </cell>
          <cell r="C8847" t="str">
            <v xml:space="preserve">Прочие </v>
          </cell>
          <cell r="D8847">
            <v>490</v>
          </cell>
          <cell r="E8847">
            <v>0</v>
          </cell>
          <cell r="F8847">
            <v>2083</v>
          </cell>
          <cell r="G8847">
            <v>0</v>
          </cell>
          <cell r="H8847">
            <v>0</v>
          </cell>
          <cell r="I8847">
            <v>4.5999999999999996</v>
          </cell>
          <cell r="J8847" t="str">
            <v xml:space="preserve"> </v>
          </cell>
          <cell r="K8847">
            <v>167</v>
          </cell>
          <cell r="L8847">
            <v>8.8999999999999999E-3</v>
          </cell>
          <cell r="M8847">
            <v>-19</v>
          </cell>
          <cell r="N8847">
            <v>18</v>
          </cell>
          <cell r="O8847">
            <v>1</v>
          </cell>
          <cell r="P8847">
            <v>12.994</v>
          </cell>
          <cell r="Q8847">
            <v>0</v>
          </cell>
          <cell r="R8847">
            <v>12.994</v>
          </cell>
        </row>
        <row r="8848">
          <cell r="A8848" t="str">
            <v xml:space="preserve">ТЭЦ-КРЭС-Ц.Г </v>
          </cell>
          <cell r="B8848" t="str">
            <v xml:space="preserve">Постовая 29 ж/д </v>
          </cell>
          <cell r="C8848" t="str">
            <v xml:space="preserve">ИТП Население </v>
          </cell>
          <cell r="D8848">
            <v>5371.1</v>
          </cell>
          <cell r="E8848">
            <v>29822</v>
          </cell>
          <cell r="F8848">
            <v>29822</v>
          </cell>
          <cell r="G8848">
            <v>0</v>
          </cell>
          <cell r="H8848">
            <v>0</v>
          </cell>
          <cell r="I8848">
            <v>4.5999999999999996</v>
          </cell>
          <cell r="J8848" t="str">
            <v xml:space="preserve">15 </v>
          </cell>
          <cell r="K8848">
            <v>167</v>
          </cell>
          <cell r="L8848">
            <v>0.17782299999999998</v>
          </cell>
          <cell r="M8848">
            <v>-19</v>
          </cell>
          <cell r="N8848">
            <v>18</v>
          </cell>
          <cell r="O8848">
            <v>1</v>
          </cell>
          <cell r="P8848">
            <v>259.61700000000002</v>
          </cell>
          <cell r="Q8848">
            <v>653.20600000000002</v>
          </cell>
          <cell r="R8848">
            <v>653.20600000000002</v>
          </cell>
        </row>
        <row r="8849">
          <cell r="A8849" t="str">
            <v xml:space="preserve">ТЭЦ-КРЭС-Ц.Г </v>
          </cell>
          <cell r="B8849" t="str">
            <v xml:space="preserve">Мира 51 магазин </v>
          </cell>
          <cell r="C8849" t="str">
            <v xml:space="preserve">Прочие </v>
          </cell>
          <cell r="D8849">
            <v>816.34</v>
          </cell>
          <cell r="E8849">
            <v>2023</v>
          </cell>
          <cell r="F8849">
            <v>3673.52</v>
          </cell>
          <cell r="G8849">
            <v>0.28000000000000003</v>
          </cell>
          <cell r="H8849">
            <v>1.19</v>
          </cell>
          <cell r="I8849">
            <v>4.5999999999999996</v>
          </cell>
          <cell r="J8849" t="str">
            <v xml:space="preserve"> </v>
          </cell>
          <cell r="K8849">
            <v>167</v>
          </cell>
          <cell r="L8849">
            <v>4.4313999999999999E-2</v>
          </cell>
          <cell r="M8849">
            <v>-19</v>
          </cell>
          <cell r="N8849">
            <v>15</v>
          </cell>
          <cell r="O8849">
            <v>1</v>
          </cell>
          <cell r="P8849">
            <v>54.734999999999999</v>
          </cell>
          <cell r="Q8849">
            <v>0</v>
          </cell>
          <cell r="R8849">
            <v>54.734999999999999</v>
          </cell>
        </row>
        <row r="8850">
          <cell r="A8850" t="str">
            <v xml:space="preserve">ТЭЦ-КРЭС-Ц.Г </v>
          </cell>
          <cell r="B8850" t="str">
            <v xml:space="preserve">Мира 51 пристр к маг </v>
          </cell>
          <cell r="C8850" t="str">
            <v xml:space="preserve">Прочие </v>
          </cell>
          <cell r="D8850">
            <v>102.31</v>
          </cell>
          <cell r="E8850">
            <v>0</v>
          </cell>
          <cell r="F8850">
            <v>460.41</v>
          </cell>
          <cell r="G8850">
            <v>0.28000000000000003</v>
          </cell>
          <cell r="H8850">
            <v>1.19</v>
          </cell>
          <cell r="I8850">
            <v>4.5999999999999996</v>
          </cell>
          <cell r="J8850" t="str">
            <v xml:space="preserve"> </v>
          </cell>
          <cell r="K8850">
            <v>167</v>
          </cell>
          <cell r="L8850">
            <v>5.5539999999999999E-3</v>
          </cell>
          <cell r="M8850">
            <v>-19</v>
          </cell>
          <cell r="N8850">
            <v>15</v>
          </cell>
          <cell r="O8850">
            <v>1</v>
          </cell>
          <cell r="P8850">
            <v>6.8609999999999998</v>
          </cell>
          <cell r="Q8850">
            <v>0</v>
          </cell>
          <cell r="R8850">
            <v>6.8609999999999998</v>
          </cell>
        </row>
        <row r="8851">
          <cell r="A8851" t="str">
            <v xml:space="preserve">ТЭЦ-КРЭС-Ц.Г </v>
          </cell>
          <cell r="B8851" t="str">
            <v xml:space="preserve">Рашпилевская 30/1 неж пом </v>
          </cell>
          <cell r="C8851" t="str">
            <v xml:space="preserve">Прочие </v>
          </cell>
          <cell r="D8851">
            <v>166.88</v>
          </cell>
          <cell r="E8851">
            <v>0</v>
          </cell>
          <cell r="F8851">
            <v>750.97</v>
          </cell>
          <cell r="G8851">
            <v>0.38</v>
          </cell>
          <cell r="H8851">
            <v>1.19</v>
          </cell>
          <cell r="I8851">
            <v>4.5999999999999996</v>
          </cell>
          <cell r="J8851" t="str">
            <v xml:space="preserve"> </v>
          </cell>
          <cell r="K8851">
            <v>167</v>
          </cell>
          <cell r="L8851">
            <v>1.2163999999999999E-2</v>
          </cell>
          <cell r="M8851">
            <v>-19</v>
          </cell>
          <cell r="N8851">
            <v>15</v>
          </cell>
          <cell r="O8851">
            <v>1</v>
          </cell>
          <cell r="P8851">
            <v>15.023</v>
          </cell>
          <cell r="Q8851">
            <v>0</v>
          </cell>
          <cell r="R8851">
            <v>15.023</v>
          </cell>
        </row>
        <row r="8852">
          <cell r="A8852" t="str">
            <v xml:space="preserve">ТЭЦ-КРЭС-Ц.Г </v>
          </cell>
          <cell r="B8852" t="str">
            <v xml:space="preserve">Кубанская Набережная 19 ж/д </v>
          </cell>
          <cell r="C8852" t="str">
            <v xml:space="preserve">ИТП Население </v>
          </cell>
          <cell r="D8852">
            <v>7395.3</v>
          </cell>
          <cell r="E8852">
            <v>41170</v>
          </cell>
          <cell r="F8852">
            <v>39868</v>
          </cell>
          <cell r="G8852">
            <v>0</v>
          </cell>
          <cell r="H8852">
            <v>0</v>
          </cell>
          <cell r="I8852">
            <v>4.5999999999999996</v>
          </cell>
          <cell r="J8852" t="str">
            <v xml:space="preserve">16 </v>
          </cell>
          <cell r="K8852">
            <v>167</v>
          </cell>
          <cell r="L8852">
            <v>0.25454000000000004</v>
          </cell>
          <cell r="M8852">
            <v>-19</v>
          </cell>
          <cell r="N8852">
            <v>18</v>
          </cell>
          <cell r="O8852">
            <v>1</v>
          </cell>
          <cell r="P8852">
            <v>371.62299999999999</v>
          </cell>
          <cell r="Q8852">
            <v>899.38099999999997</v>
          </cell>
          <cell r="R8852">
            <v>899.38099999999997</v>
          </cell>
        </row>
        <row r="8853">
          <cell r="A8853" t="str">
            <v xml:space="preserve">ТЭЦ-КРЭС-Ц.Г </v>
          </cell>
          <cell r="B8853" t="str">
            <v xml:space="preserve">Кубанская Набережная 19 офисы </v>
          </cell>
          <cell r="C8853" t="str">
            <v xml:space="preserve">ИТП Население </v>
          </cell>
          <cell r="D8853">
            <v>219.1</v>
          </cell>
          <cell r="E8853">
            <v>0</v>
          </cell>
          <cell r="F8853">
            <v>1302</v>
          </cell>
          <cell r="G8853">
            <v>0</v>
          </cell>
          <cell r="H8853">
            <v>0</v>
          </cell>
          <cell r="I8853">
            <v>4.5999999999999996</v>
          </cell>
          <cell r="J8853" t="str">
            <v xml:space="preserve">16 </v>
          </cell>
          <cell r="K8853">
            <v>167</v>
          </cell>
          <cell r="L8853">
            <v>8.3100000000000014E-3</v>
          </cell>
          <cell r="M8853">
            <v>-19</v>
          </cell>
          <cell r="N8853">
            <v>18</v>
          </cell>
          <cell r="O8853">
            <v>1</v>
          </cell>
          <cell r="P8853">
            <v>12.132999999999999</v>
          </cell>
          <cell r="Q8853">
            <v>26.643999999999998</v>
          </cell>
          <cell r="R8853">
            <v>26.643999999999998</v>
          </cell>
        </row>
        <row r="8854">
          <cell r="A8854" t="str">
            <v xml:space="preserve">ТЭЦ-КРЭС-Ц.Г </v>
          </cell>
          <cell r="B8854" t="str">
            <v xml:space="preserve">Седина,6 магазин"Магнит" </v>
          </cell>
          <cell r="C8854" t="str">
            <v xml:space="preserve">Прочие </v>
          </cell>
          <cell r="D8854">
            <v>384.51</v>
          </cell>
          <cell r="E8854">
            <v>0</v>
          </cell>
          <cell r="F8854">
            <v>1345.79</v>
          </cell>
          <cell r="G8854">
            <v>0.38</v>
          </cell>
          <cell r="H8854">
            <v>1.19</v>
          </cell>
          <cell r="I8854">
            <v>4.5999999999999996</v>
          </cell>
          <cell r="J8854" t="str">
            <v xml:space="preserve"> </v>
          </cell>
          <cell r="K8854">
            <v>167</v>
          </cell>
          <cell r="L8854">
            <v>2.2440000000000002E-2</v>
          </cell>
          <cell r="M8854">
            <v>-19</v>
          </cell>
          <cell r="N8854">
            <v>16</v>
          </cell>
          <cell r="O8854">
            <v>1</v>
          </cell>
          <cell r="P8854">
            <v>29.494</v>
          </cell>
          <cell r="Q8854">
            <v>0</v>
          </cell>
          <cell r="R8854">
            <v>29.494</v>
          </cell>
        </row>
        <row r="8855">
          <cell r="A8855" t="str">
            <v xml:space="preserve">ТЭЦ-КРЭС-Ц.Г </v>
          </cell>
          <cell r="B8855" t="str">
            <v xml:space="preserve">Кубанская Набережная 46 гостин комплекс </v>
          </cell>
          <cell r="C8855" t="str">
            <v xml:space="preserve">ИТП Прочие </v>
          </cell>
          <cell r="D8855">
            <v>7705</v>
          </cell>
          <cell r="E8855">
            <v>0</v>
          </cell>
          <cell r="F8855">
            <v>25348</v>
          </cell>
          <cell r="G8855">
            <v>0</v>
          </cell>
          <cell r="H8855">
            <v>0</v>
          </cell>
          <cell r="I8855">
            <v>4.5999999999999996</v>
          </cell>
          <cell r="J8855" t="str">
            <v xml:space="preserve"> </v>
          </cell>
          <cell r="K8855">
            <v>167</v>
          </cell>
          <cell r="L8855">
            <v>0.33680000000000004</v>
          </cell>
          <cell r="M8855">
            <v>-19</v>
          </cell>
          <cell r="N8855">
            <v>18</v>
          </cell>
          <cell r="O8855">
            <v>1</v>
          </cell>
          <cell r="P8855">
            <v>491.72</v>
          </cell>
          <cell r="Q8855">
            <v>0</v>
          </cell>
          <cell r="R8855">
            <v>491.72</v>
          </cell>
        </row>
        <row r="8856">
          <cell r="A8856" t="str">
            <v xml:space="preserve">ТЭЦ-КРЭС-Ц.Г </v>
          </cell>
          <cell r="B8856" t="str">
            <v xml:space="preserve">Орджоникидзе 64 неж пом </v>
          </cell>
          <cell r="C8856" t="str">
            <v xml:space="preserve">Прочие </v>
          </cell>
          <cell r="D8856">
            <v>272</v>
          </cell>
          <cell r="E8856">
            <v>0</v>
          </cell>
          <cell r="F8856">
            <v>1003</v>
          </cell>
          <cell r="G8856">
            <v>0.43</v>
          </cell>
          <cell r="H8856">
            <v>1.19</v>
          </cell>
          <cell r="I8856">
            <v>4.5999999999999996</v>
          </cell>
          <cell r="J8856" t="str">
            <v xml:space="preserve"> </v>
          </cell>
          <cell r="K8856">
            <v>167</v>
          </cell>
          <cell r="L8856">
            <v>2.0007E-2</v>
          </cell>
          <cell r="M8856">
            <v>-19</v>
          </cell>
          <cell r="N8856">
            <v>18</v>
          </cell>
          <cell r="O8856">
            <v>1</v>
          </cell>
          <cell r="P8856">
            <v>29.21</v>
          </cell>
          <cell r="Q8856">
            <v>0</v>
          </cell>
          <cell r="R8856">
            <v>29.21</v>
          </cell>
        </row>
        <row r="8857">
          <cell r="A8857" t="str">
            <v xml:space="preserve">ТЭЦ-КРЭС-Ц.Г </v>
          </cell>
          <cell r="B8857" t="str">
            <v xml:space="preserve">Мира 39 М-н 1"Электрон" </v>
          </cell>
          <cell r="C8857" t="str">
            <v xml:space="preserve">Прочие </v>
          </cell>
          <cell r="D8857">
            <v>338.72</v>
          </cell>
          <cell r="E8857">
            <v>1081</v>
          </cell>
          <cell r="F8857">
            <v>1524.26</v>
          </cell>
          <cell r="G8857">
            <v>0.41</v>
          </cell>
          <cell r="H8857">
            <v>1.19</v>
          </cell>
          <cell r="I8857">
            <v>4.5999999999999996</v>
          </cell>
          <cell r="J8857" t="str">
            <v xml:space="preserve"> </v>
          </cell>
          <cell r="K8857">
            <v>167</v>
          </cell>
          <cell r="L8857">
            <v>2.9060000000000002E-2</v>
          </cell>
          <cell r="M8857">
            <v>-19</v>
          </cell>
          <cell r="N8857">
            <v>18</v>
          </cell>
          <cell r="O8857">
            <v>1</v>
          </cell>
          <cell r="P8857">
            <v>42.427</v>
          </cell>
          <cell r="Q8857">
            <v>0</v>
          </cell>
          <cell r="R8857">
            <v>42.427</v>
          </cell>
        </row>
        <row r="8858">
          <cell r="A8858" t="str">
            <v xml:space="preserve">ТЭЦ-КРЭС-Ц.Г </v>
          </cell>
          <cell r="B8858" t="str">
            <v xml:space="preserve">Орджоникидзе 64 офис </v>
          </cell>
          <cell r="C8858" t="str">
            <v xml:space="preserve">Бюджет </v>
          </cell>
          <cell r="D8858">
            <v>54.2</v>
          </cell>
          <cell r="E8858">
            <v>0</v>
          </cell>
          <cell r="F8858">
            <v>216.8</v>
          </cell>
          <cell r="G8858">
            <v>0.43</v>
          </cell>
          <cell r="H8858">
            <v>1.19</v>
          </cell>
          <cell r="I8858">
            <v>4.5999999999999996</v>
          </cell>
          <cell r="J8858" t="str">
            <v xml:space="preserve"> </v>
          </cell>
          <cell r="K8858">
            <v>167</v>
          </cell>
          <cell r="L8858">
            <v>4.3249999999999999E-3</v>
          </cell>
          <cell r="M8858">
            <v>-19</v>
          </cell>
          <cell r="N8858">
            <v>18</v>
          </cell>
          <cell r="O8858">
            <v>1</v>
          </cell>
          <cell r="P8858">
            <v>6.3159999999999998</v>
          </cell>
          <cell r="Q8858">
            <v>0</v>
          </cell>
          <cell r="R8858">
            <v>6.3159999999999998</v>
          </cell>
        </row>
        <row r="8859">
          <cell r="A8859" t="str">
            <v xml:space="preserve">ТЭЦ-КРЭС-Ц.Г </v>
          </cell>
          <cell r="B8859" t="str">
            <v xml:space="preserve">Мира 51 неж пом </v>
          </cell>
          <cell r="C8859" t="str">
            <v xml:space="preserve">Прочие </v>
          </cell>
          <cell r="D8859">
            <v>92.75</v>
          </cell>
          <cell r="E8859">
            <v>0</v>
          </cell>
          <cell r="F8859">
            <v>371</v>
          </cell>
          <cell r="G8859">
            <v>0.28000000000000003</v>
          </cell>
          <cell r="H8859">
            <v>1.19</v>
          </cell>
          <cell r="I8859">
            <v>4.5999999999999996</v>
          </cell>
          <cell r="J8859" t="str">
            <v xml:space="preserve"> </v>
          </cell>
          <cell r="K8859">
            <v>167</v>
          </cell>
          <cell r="L8859">
            <v>4.875E-3</v>
          </cell>
          <cell r="M8859">
            <v>-19</v>
          </cell>
          <cell r="N8859">
            <v>18</v>
          </cell>
          <cell r="O8859">
            <v>1</v>
          </cell>
          <cell r="P8859">
            <v>7.1180000000000003</v>
          </cell>
          <cell r="Q8859">
            <v>0</v>
          </cell>
          <cell r="R8859">
            <v>7.1180000000000003</v>
          </cell>
        </row>
        <row r="8860">
          <cell r="A8860" t="str">
            <v xml:space="preserve">ТЭЦ-КРЭС-Ц.Г </v>
          </cell>
          <cell r="B8860" t="str">
            <v xml:space="preserve">Ленина 50 фотоат 6 </v>
          </cell>
          <cell r="C8860" t="str">
            <v xml:space="preserve">Прочие </v>
          </cell>
          <cell r="D8860">
            <v>122</v>
          </cell>
          <cell r="E8860">
            <v>586</v>
          </cell>
          <cell r="F8860">
            <v>549</v>
          </cell>
          <cell r="G8860">
            <v>0.4</v>
          </cell>
          <cell r="H8860">
            <v>1.19</v>
          </cell>
          <cell r="I8860">
            <v>4.5999999999999996</v>
          </cell>
          <cell r="J8860" t="str">
            <v xml:space="preserve"> </v>
          </cell>
          <cell r="K8860">
            <v>167</v>
          </cell>
          <cell r="L8860">
            <v>1.0211999999999999E-2</v>
          </cell>
          <cell r="M8860">
            <v>-19</v>
          </cell>
          <cell r="N8860">
            <v>18</v>
          </cell>
          <cell r="O8860">
            <v>1</v>
          </cell>
          <cell r="P8860">
            <v>14.909000000000001</v>
          </cell>
          <cell r="Q8860">
            <v>0</v>
          </cell>
          <cell r="R8860">
            <v>14.909000000000001</v>
          </cell>
        </row>
        <row r="8861">
          <cell r="A8861" t="str">
            <v xml:space="preserve">ТЭЦ-КРЭС-Ц.Г </v>
          </cell>
          <cell r="B8861" t="str">
            <v xml:space="preserve">Рашпилевская 17 офис ИП Шеремет А.Н. </v>
          </cell>
          <cell r="C8861" t="str">
            <v xml:space="preserve">Прочие </v>
          </cell>
          <cell r="D8861">
            <v>70.8</v>
          </cell>
          <cell r="E8861">
            <v>127</v>
          </cell>
          <cell r="F8861">
            <v>127</v>
          </cell>
          <cell r="G8861">
            <v>0.29699999999999999</v>
          </cell>
          <cell r="H8861">
            <v>1.19</v>
          </cell>
          <cell r="I8861">
            <v>4.5999999999999996</v>
          </cell>
          <cell r="J8861" t="str">
            <v xml:space="preserve"> </v>
          </cell>
          <cell r="K8861">
            <v>167</v>
          </cell>
          <cell r="L8861">
            <v>1.769E-3</v>
          </cell>
          <cell r="M8861">
            <v>-19</v>
          </cell>
          <cell r="N8861">
            <v>18</v>
          </cell>
          <cell r="O8861">
            <v>1</v>
          </cell>
          <cell r="P8861">
            <v>2.5819999999999999</v>
          </cell>
          <cell r="Q8861">
            <v>0</v>
          </cell>
          <cell r="R8861">
            <v>2.5819999999999999</v>
          </cell>
        </row>
        <row r="8862">
          <cell r="A8862" t="str">
            <v xml:space="preserve">ТЭЦ-КРЭС-Ц.Г </v>
          </cell>
          <cell r="B8862" t="str">
            <v xml:space="preserve">Советская 33/Рашпилевская 17 офис </v>
          </cell>
          <cell r="C8862" t="str">
            <v xml:space="preserve">Прочие </v>
          </cell>
          <cell r="D8862">
            <v>31.2</v>
          </cell>
          <cell r="E8862">
            <v>48</v>
          </cell>
          <cell r="F8862">
            <v>48.15</v>
          </cell>
          <cell r="G8862">
            <v>0.29699999999999999</v>
          </cell>
          <cell r="H8862">
            <v>1.194</v>
          </cell>
          <cell r="I8862">
            <v>4.5999999999999996</v>
          </cell>
          <cell r="J8862" t="str">
            <v xml:space="preserve"> </v>
          </cell>
          <cell r="K8862">
            <v>167</v>
          </cell>
          <cell r="L8862">
            <v>6.7199999999999996E-4</v>
          </cell>
          <cell r="M8862">
            <v>-19</v>
          </cell>
          <cell r="N8862">
            <v>18</v>
          </cell>
          <cell r="O8862">
            <v>1</v>
          </cell>
          <cell r="P8862">
            <v>0.98099999999999998</v>
          </cell>
          <cell r="Q8862">
            <v>0</v>
          </cell>
          <cell r="R8862">
            <v>0.98099999999999998</v>
          </cell>
        </row>
        <row r="8863">
          <cell r="A8863" t="str">
            <v xml:space="preserve">ТЭЦ-КРЭС-Ц.Г </v>
          </cell>
          <cell r="B8863" t="str">
            <v xml:space="preserve">Кубанская Набереж.52/1 ПОЛИКЛИНИКА </v>
          </cell>
          <cell r="C8863" t="str">
            <v xml:space="preserve">Бюджет </v>
          </cell>
          <cell r="D8863">
            <v>493.96</v>
          </cell>
          <cell r="E8863">
            <v>0</v>
          </cell>
          <cell r="F8863">
            <v>2031</v>
          </cell>
          <cell r="G8863">
            <v>0.4</v>
          </cell>
          <cell r="H8863">
            <v>1.19</v>
          </cell>
          <cell r="I8863">
            <v>4.5999999999999996</v>
          </cell>
          <cell r="J8863" t="str">
            <v xml:space="preserve"> </v>
          </cell>
          <cell r="K8863">
            <v>167</v>
          </cell>
          <cell r="L8863">
            <v>3.9730000000000001E-2</v>
          </cell>
          <cell r="M8863">
            <v>-19</v>
          </cell>
          <cell r="N8863">
            <v>20</v>
          </cell>
          <cell r="O8863">
            <v>1</v>
          </cell>
          <cell r="P8863">
            <v>63.195</v>
          </cell>
          <cell r="Q8863">
            <v>0</v>
          </cell>
          <cell r="R8863">
            <v>63.195</v>
          </cell>
        </row>
        <row r="8864">
          <cell r="A8864" t="str">
            <v xml:space="preserve">ТЭЦ-КРЭС-Ц.Г </v>
          </cell>
          <cell r="B8864" t="str">
            <v xml:space="preserve">Кубанская Набережная,52/1 2-й комплекс </v>
          </cell>
          <cell r="C8864" t="str">
            <v xml:space="preserve">Бюджет </v>
          </cell>
          <cell r="D8864">
            <v>1704</v>
          </cell>
          <cell r="E8864">
            <v>0</v>
          </cell>
          <cell r="F8864">
            <v>8521</v>
          </cell>
          <cell r="G8864">
            <v>0.36</v>
          </cell>
          <cell r="H8864">
            <v>1.19</v>
          </cell>
          <cell r="I8864">
            <v>4.5999999999999996</v>
          </cell>
          <cell r="J8864" t="str">
            <v xml:space="preserve"> </v>
          </cell>
          <cell r="K8864">
            <v>167</v>
          </cell>
          <cell r="L8864">
            <v>0.15</v>
          </cell>
          <cell r="M8864">
            <v>-19</v>
          </cell>
          <cell r="N8864">
            <v>20</v>
          </cell>
          <cell r="O8864">
            <v>1</v>
          </cell>
          <cell r="P8864">
            <v>238.596</v>
          </cell>
          <cell r="Q8864">
            <v>0</v>
          </cell>
          <cell r="R8864">
            <v>238.596</v>
          </cell>
        </row>
        <row r="8865">
          <cell r="A8865" t="str">
            <v xml:space="preserve">ТЭЦ-КРЭС-Ц.Г </v>
          </cell>
          <cell r="B8865" t="str">
            <v xml:space="preserve">Орджоникидзе 64 АД ПОМ </v>
          </cell>
          <cell r="C8865" t="str">
            <v xml:space="preserve">Бюджет </v>
          </cell>
          <cell r="D8865">
            <v>76.7</v>
          </cell>
          <cell r="E8865">
            <v>0</v>
          </cell>
          <cell r="F8865">
            <v>307</v>
          </cell>
          <cell r="G8865">
            <v>4.3</v>
          </cell>
          <cell r="H8865">
            <v>1.19</v>
          </cell>
          <cell r="I8865">
            <v>4.5999999999999996</v>
          </cell>
          <cell r="J8865" t="str">
            <v xml:space="preserve"> </v>
          </cell>
          <cell r="K8865">
            <v>167</v>
          </cell>
          <cell r="L8865">
            <v>6.1250000000000006E-2</v>
          </cell>
          <cell r="M8865">
            <v>-19</v>
          </cell>
          <cell r="N8865">
            <v>18</v>
          </cell>
          <cell r="O8865">
            <v>1</v>
          </cell>
          <cell r="P8865">
            <v>89.424000000000007</v>
          </cell>
          <cell r="Q8865">
            <v>0</v>
          </cell>
          <cell r="R8865">
            <v>89.424000000000007</v>
          </cell>
        </row>
        <row r="8866">
          <cell r="A8866" t="str">
            <v xml:space="preserve">ТЭЦ-КРЭС-Ц.Г </v>
          </cell>
          <cell r="B8866" t="str">
            <v xml:space="preserve">Красноармейская 59 МУЗ САЛОН </v>
          </cell>
          <cell r="C8866" t="str">
            <v xml:space="preserve">Прочие </v>
          </cell>
          <cell r="D8866">
            <v>106.84</v>
          </cell>
          <cell r="E8866">
            <v>0</v>
          </cell>
          <cell r="F8866">
            <v>480.79</v>
          </cell>
          <cell r="G8866">
            <v>0.43</v>
          </cell>
          <cell r="H8866">
            <v>1.19</v>
          </cell>
          <cell r="I8866">
            <v>4.5999999999999996</v>
          </cell>
          <cell r="J8866" t="str">
            <v xml:space="preserve"> </v>
          </cell>
          <cell r="K8866">
            <v>167</v>
          </cell>
          <cell r="L8866">
            <v>9.5900000000000013E-3</v>
          </cell>
          <cell r="M8866">
            <v>-19</v>
          </cell>
          <cell r="N8866">
            <v>18</v>
          </cell>
          <cell r="O8866">
            <v>1</v>
          </cell>
          <cell r="P8866">
            <v>14</v>
          </cell>
          <cell r="Q8866">
            <v>0</v>
          </cell>
          <cell r="R8866">
            <v>14</v>
          </cell>
        </row>
        <row r="8867">
          <cell r="A8867" t="str">
            <v xml:space="preserve">ТЭЦ-КРЭС-Ц.Г </v>
          </cell>
          <cell r="B8867" t="str">
            <v xml:space="preserve">Гоголя 46 адм. здание </v>
          </cell>
          <cell r="C8867" t="str">
            <v xml:space="preserve">Бюджет </v>
          </cell>
          <cell r="D8867">
            <v>360</v>
          </cell>
          <cell r="E8867">
            <v>0</v>
          </cell>
          <cell r="F8867">
            <v>1569</v>
          </cell>
          <cell r="G8867">
            <v>0.43</v>
          </cell>
          <cell r="H8867">
            <v>1.19</v>
          </cell>
          <cell r="I8867">
            <v>4.5999999999999996</v>
          </cell>
          <cell r="J8867" t="str">
            <v xml:space="preserve"> </v>
          </cell>
          <cell r="K8867">
            <v>167</v>
          </cell>
          <cell r="L8867">
            <v>3.1300000000000001E-2</v>
          </cell>
          <cell r="M8867">
            <v>-19</v>
          </cell>
          <cell r="N8867">
            <v>18</v>
          </cell>
          <cell r="O8867">
            <v>1</v>
          </cell>
          <cell r="P8867">
            <v>45.697000000000003</v>
          </cell>
          <cell r="Q8867">
            <v>0</v>
          </cell>
          <cell r="R8867">
            <v>45.697000000000003</v>
          </cell>
        </row>
        <row r="8868">
          <cell r="A8868" t="str">
            <v xml:space="preserve">ТЭЦ-КРЭС-Ц.Г </v>
          </cell>
          <cell r="B8868" t="str">
            <v xml:space="preserve">Карасунская 54 кв 1 Ж/Д </v>
          </cell>
          <cell r="C8868" t="str">
            <v xml:space="preserve">Население </v>
          </cell>
          <cell r="D8868">
            <v>34.200000000000003</v>
          </cell>
          <cell r="E8868">
            <v>123</v>
          </cell>
          <cell r="F8868">
            <v>191.94</v>
          </cell>
          <cell r="G8868">
            <v>0.83</v>
          </cell>
          <cell r="H8868">
            <v>1.19</v>
          </cell>
          <cell r="I8868">
            <v>4.5999999999999996</v>
          </cell>
          <cell r="J8868" t="str">
            <v xml:space="preserve">1 </v>
          </cell>
          <cell r="K8868">
            <v>167</v>
          </cell>
          <cell r="L8868">
            <v>7.3900000000000007E-3</v>
          </cell>
          <cell r="M8868">
            <v>-19</v>
          </cell>
          <cell r="N8868">
            <v>18</v>
          </cell>
          <cell r="O8868">
            <v>1</v>
          </cell>
          <cell r="P8868">
            <v>10.789</v>
          </cell>
          <cell r="Q8868">
            <v>4.5380000000000003</v>
          </cell>
          <cell r="R8868">
            <v>4.5380000000000003</v>
          </cell>
        </row>
        <row r="8869">
          <cell r="A8869" t="str">
            <v xml:space="preserve">ТЭЦ-КРЭС-Ц.Г </v>
          </cell>
          <cell r="B8869" t="str">
            <v xml:space="preserve">Красная 16 </v>
          </cell>
          <cell r="C8869" t="str">
            <v xml:space="preserve">Прочие </v>
          </cell>
          <cell r="D8869">
            <v>98.72</v>
          </cell>
          <cell r="E8869">
            <v>126</v>
          </cell>
          <cell r="F8869">
            <v>444.25</v>
          </cell>
          <cell r="G8869">
            <v>0.4</v>
          </cell>
          <cell r="H8869">
            <v>1.19</v>
          </cell>
          <cell r="I8869">
            <v>4.5999999999999996</v>
          </cell>
          <cell r="J8869" t="str">
            <v xml:space="preserve"> </v>
          </cell>
          <cell r="K8869">
            <v>167</v>
          </cell>
          <cell r="L8869">
            <v>8.1400000000000014E-3</v>
          </cell>
          <cell r="M8869">
            <v>-19</v>
          </cell>
          <cell r="N8869">
            <v>18</v>
          </cell>
          <cell r="O8869">
            <v>1</v>
          </cell>
          <cell r="P8869">
            <v>11.885</v>
          </cell>
          <cell r="Q8869">
            <v>0</v>
          </cell>
          <cell r="R8869">
            <v>11.885</v>
          </cell>
        </row>
        <row r="8870">
          <cell r="A8870" t="str">
            <v xml:space="preserve">ТЭЦ-КРЭС-Ц.Г </v>
          </cell>
          <cell r="B8870" t="str">
            <v xml:space="preserve">Гоголя 66 РЕСТ.КРАСНОДАР </v>
          </cell>
          <cell r="C8870" t="str">
            <v xml:space="preserve">Прочие </v>
          </cell>
          <cell r="D8870">
            <v>2002.19</v>
          </cell>
          <cell r="E8870">
            <v>0</v>
          </cell>
          <cell r="F8870">
            <v>9009.8700000000008</v>
          </cell>
          <cell r="G8870">
            <v>0.33</v>
          </cell>
          <cell r="H8870">
            <v>1.19</v>
          </cell>
          <cell r="I8870">
            <v>4.5999999999999996</v>
          </cell>
          <cell r="J8870" t="str">
            <v xml:space="preserve"> </v>
          </cell>
          <cell r="K8870">
            <v>167</v>
          </cell>
          <cell r="L8870">
            <v>0.130465</v>
          </cell>
          <cell r="M8870">
            <v>-19</v>
          </cell>
          <cell r="N8870">
            <v>16</v>
          </cell>
          <cell r="O8870">
            <v>1</v>
          </cell>
          <cell r="P8870">
            <v>171.48</v>
          </cell>
          <cell r="Q8870">
            <v>0</v>
          </cell>
          <cell r="R8870">
            <v>171.48</v>
          </cell>
        </row>
        <row r="8871">
          <cell r="A8871" t="str">
            <v xml:space="preserve">ТЭЦ-КРЭС-Ц.Г </v>
          </cell>
          <cell r="B8871" t="str">
            <v xml:space="preserve">Красная 68 Кафе"Пельменная" </v>
          </cell>
          <cell r="C8871" t="str">
            <v xml:space="preserve">Прочие </v>
          </cell>
          <cell r="D8871">
            <v>54.41</v>
          </cell>
          <cell r="E8871">
            <v>38</v>
          </cell>
          <cell r="F8871">
            <v>258.83</v>
          </cell>
          <cell r="G8871">
            <v>0.35</v>
          </cell>
          <cell r="H8871">
            <v>1.19</v>
          </cell>
          <cell r="I8871">
            <v>4.5999999999999996</v>
          </cell>
          <cell r="J8871" t="str">
            <v xml:space="preserve"> </v>
          </cell>
          <cell r="K8871">
            <v>167</v>
          </cell>
          <cell r="L8871">
            <v>3.9750000000000002E-3</v>
          </cell>
          <cell r="M8871">
            <v>-19</v>
          </cell>
          <cell r="N8871">
            <v>16</v>
          </cell>
          <cell r="O8871">
            <v>1</v>
          </cell>
          <cell r="P8871">
            <v>5.2249999999999996</v>
          </cell>
          <cell r="Q8871">
            <v>0</v>
          </cell>
          <cell r="R8871">
            <v>5.2249999999999996</v>
          </cell>
        </row>
        <row r="8872">
          <cell r="A8872" t="str">
            <v xml:space="preserve">ТЭЦ-КРЭС-Ц.Г </v>
          </cell>
          <cell r="B8872" t="str">
            <v xml:space="preserve">Красная 18 ИНСТИТУТ культ </v>
          </cell>
          <cell r="C8872" t="str">
            <v xml:space="preserve">Бюджет </v>
          </cell>
          <cell r="D8872">
            <v>1421.57</v>
          </cell>
          <cell r="E8872">
            <v>5472</v>
          </cell>
          <cell r="F8872">
            <v>7107.86</v>
          </cell>
          <cell r="G8872">
            <v>0.30000000000000004</v>
          </cell>
          <cell r="H8872">
            <v>1.19</v>
          </cell>
          <cell r="I8872">
            <v>4.5999999999999996</v>
          </cell>
          <cell r="J8872" t="str">
            <v xml:space="preserve"> </v>
          </cell>
          <cell r="K8872">
            <v>167</v>
          </cell>
          <cell r="L8872">
            <v>7.8700000000000006E-2</v>
          </cell>
          <cell r="M8872">
            <v>-19</v>
          </cell>
          <cell r="N8872">
            <v>16</v>
          </cell>
          <cell r="O8872">
            <v>1</v>
          </cell>
          <cell r="P8872">
            <v>103.44199999999999</v>
          </cell>
          <cell r="Q8872">
            <v>0</v>
          </cell>
          <cell r="R8872">
            <v>103.44199999999999</v>
          </cell>
        </row>
        <row r="8873">
          <cell r="A8873" t="str">
            <v xml:space="preserve">ТЭЦ-КРЭС-Ц.Г </v>
          </cell>
          <cell r="B8873" t="str">
            <v xml:space="preserve">Орджоникидзе 25 маг-н </v>
          </cell>
          <cell r="C8873" t="str">
            <v xml:space="preserve">Прочие </v>
          </cell>
          <cell r="D8873">
            <v>127.52</v>
          </cell>
          <cell r="E8873">
            <v>0</v>
          </cell>
          <cell r="F8873">
            <v>573.84</v>
          </cell>
          <cell r="G8873">
            <v>0.42</v>
          </cell>
          <cell r="H8873">
            <v>1.19</v>
          </cell>
          <cell r="I8873">
            <v>4.5999999999999996</v>
          </cell>
          <cell r="J8873" t="str">
            <v xml:space="preserve"> </v>
          </cell>
          <cell r="K8873">
            <v>167</v>
          </cell>
          <cell r="L8873">
            <v>1.0200000000000001E-2</v>
          </cell>
          <cell r="M8873">
            <v>-19</v>
          </cell>
          <cell r="N8873">
            <v>15</v>
          </cell>
          <cell r="O8873">
            <v>1</v>
          </cell>
          <cell r="P8873">
            <v>12.6</v>
          </cell>
          <cell r="Q8873">
            <v>0</v>
          </cell>
          <cell r="R8873">
            <v>12.6</v>
          </cell>
        </row>
        <row r="8874">
          <cell r="A8874" t="str">
            <v xml:space="preserve">ТЭЦ-КРЭС-Ц.Г </v>
          </cell>
          <cell r="B8874" t="str">
            <v xml:space="preserve">Красная-Лен 33\42 пред общепита. </v>
          </cell>
          <cell r="C8874" t="str">
            <v xml:space="preserve">Прочие </v>
          </cell>
          <cell r="D8874">
            <v>108</v>
          </cell>
          <cell r="E8874">
            <v>0</v>
          </cell>
          <cell r="F8874">
            <v>485.99</v>
          </cell>
          <cell r="G8874">
            <v>0.28000000000000003</v>
          </cell>
          <cell r="H8874">
            <v>1.19</v>
          </cell>
          <cell r="I8874">
            <v>4.5999999999999996</v>
          </cell>
          <cell r="J8874" t="str">
            <v xml:space="preserve"> </v>
          </cell>
          <cell r="K8874">
            <v>167</v>
          </cell>
          <cell r="L8874">
            <v>5.9709999999999997E-3</v>
          </cell>
          <cell r="M8874">
            <v>-19</v>
          </cell>
          <cell r="N8874">
            <v>16</v>
          </cell>
          <cell r="O8874">
            <v>1</v>
          </cell>
          <cell r="P8874">
            <v>7.8469999999999995</v>
          </cell>
          <cell r="Q8874">
            <v>0</v>
          </cell>
          <cell r="R8874">
            <v>7.8469999999999995</v>
          </cell>
        </row>
        <row r="8875">
          <cell r="A8875" t="str">
            <v xml:space="preserve">ТЭЦ-КРЭС-Ц.Г </v>
          </cell>
          <cell r="B8875" t="str">
            <v xml:space="preserve">Октябрьская 16 гостиница </v>
          </cell>
          <cell r="C8875" t="str">
            <v xml:space="preserve">ИТП Прочие </v>
          </cell>
          <cell r="D8875">
            <v>922.65</v>
          </cell>
          <cell r="E8875">
            <v>0</v>
          </cell>
          <cell r="F8875">
            <v>6367.07</v>
          </cell>
          <cell r="G8875">
            <v>0.43</v>
          </cell>
          <cell r="H8875">
            <v>1.19</v>
          </cell>
          <cell r="I8875">
            <v>4.5999999999999996</v>
          </cell>
          <cell r="J8875" t="str">
            <v xml:space="preserve"> </v>
          </cell>
          <cell r="K8875">
            <v>167</v>
          </cell>
          <cell r="L8875">
            <v>0.127</v>
          </cell>
          <cell r="M8875">
            <v>-19</v>
          </cell>
          <cell r="N8875">
            <v>18</v>
          </cell>
          <cell r="O8875">
            <v>1</v>
          </cell>
          <cell r="P8875">
            <v>185.41800000000001</v>
          </cell>
          <cell r="Q8875">
            <v>0</v>
          </cell>
          <cell r="R8875">
            <v>185.41800000000001</v>
          </cell>
        </row>
        <row r="8876">
          <cell r="A8876" t="str">
            <v xml:space="preserve">ТЭЦ-КРЭС-Ц.Г </v>
          </cell>
          <cell r="B8876" t="str">
            <v xml:space="preserve">Октябрьская 44 зд.банка </v>
          </cell>
          <cell r="C8876" t="str">
            <v xml:space="preserve">Прочие </v>
          </cell>
          <cell r="D8876">
            <v>567.86</v>
          </cell>
          <cell r="E8876">
            <v>4072</v>
          </cell>
          <cell r="F8876">
            <v>2555.35</v>
          </cell>
          <cell r="G8876">
            <v>0.43</v>
          </cell>
          <cell r="H8876">
            <v>1.19</v>
          </cell>
          <cell r="I8876">
            <v>4.5999999999999996</v>
          </cell>
          <cell r="J8876" t="str">
            <v xml:space="preserve"> </v>
          </cell>
          <cell r="K8876">
            <v>167</v>
          </cell>
          <cell r="L8876">
            <v>5.0970000000000001E-2</v>
          </cell>
          <cell r="M8876">
            <v>-19</v>
          </cell>
          <cell r="N8876">
            <v>18</v>
          </cell>
          <cell r="O8876">
            <v>1</v>
          </cell>
          <cell r="P8876">
            <v>74.414000000000001</v>
          </cell>
          <cell r="Q8876">
            <v>0</v>
          </cell>
          <cell r="R8876">
            <v>74.414000000000001</v>
          </cell>
        </row>
        <row r="8877">
          <cell r="A8877" t="str">
            <v xml:space="preserve">ТЭЦ-КРЭС-Ц.Г </v>
          </cell>
          <cell r="B8877" t="str">
            <v xml:space="preserve">Октябрьская 1  сш 31(нач.кл.) </v>
          </cell>
          <cell r="C8877" t="str">
            <v xml:space="preserve">Бюджет </v>
          </cell>
          <cell r="D8877">
            <v>3069.32</v>
          </cell>
          <cell r="E8877">
            <v>13681</v>
          </cell>
          <cell r="F8877">
            <v>13811.93</v>
          </cell>
          <cell r="G8877">
            <v>0.33</v>
          </cell>
          <cell r="H8877">
            <v>1.19</v>
          </cell>
          <cell r="I8877">
            <v>4.5999999999999996</v>
          </cell>
          <cell r="J8877" t="str">
            <v xml:space="preserve"> </v>
          </cell>
          <cell r="K8877">
            <v>167</v>
          </cell>
          <cell r="L8877">
            <v>0.2</v>
          </cell>
          <cell r="M8877">
            <v>-19</v>
          </cell>
          <cell r="N8877">
            <v>16</v>
          </cell>
          <cell r="O8877">
            <v>1</v>
          </cell>
          <cell r="P8877">
            <v>262.875</v>
          </cell>
          <cell r="Q8877">
            <v>0</v>
          </cell>
          <cell r="R8877">
            <v>262.875</v>
          </cell>
        </row>
        <row r="8878">
          <cell r="A8878" t="str">
            <v xml:space="preserve">ТЭЦ-КРЭС-Ц.Г </v>
          </cell>
          <cell r="B8878" t="str">
            <v xml:space="preserve">Красноармейская 28 поликлиника </v>
          </cell>
          <cell r="C8878" t="str">
            <v xml:space="preserve">ИТП Бюджет </v>
          </cell>
          <cell r="D8878">
            <v>2970.84</v>
          </cell>
          <cell r="E8878">
            <v>0</v>
          </cell>
          <cell r="F8878">
            <v>13368.76</v>
          </cell>
          <cell r="G8878">
            <v>0.32</v>
          </cell>
          <cell r="H8878">
            <v>1.19</v>
          </cell>
          <cell r="I8878">
            <v>4.5999999999999996</v>
          </cell>
          <cell r="J8878" t="str">
            <v xml:space="preserve"> </v>
          </cell>
          <cell r="K8878">
            <v>167</v>
          </cell>
          <cell r="L8878">
            <v>0.20917000000000002</v>
          </cell>
          <cell r="M8878">
            <v>-19</v>
          </cell>
          <cell r="N8878">
            <v>20</v>
          </cell>
          <cell r="O8878">
            <v>1</v>
          </cell>
          <cell r="P8878">
            <v>332.71499999999997</v>
          </cell>
          <cell r="Q8878">
            <v>0</v>
          </cell>
          <cell r="R8878">
            <v>332.71499999999997</v>
          </cell>
        </row>
        <row r="8879">
          <cell r="A8879" t="str">
            <v xml:space="preserve">ТЭЦ-КРЭС-Ц.Г </v>
          </cell>
          <cell r="B8879" t="str">
            <v xml:space="preserve">Мира 41 Медотдел </v>
          </cell>
          <cell r="C8879" t="str">
            <v xml:space="preserve">ИТП Бюджет </v>
          </cell>
          <cell r="D8879">
            <v>2085.31</v>
          </cell>
          <cell r="E8879">
            <v>0</v>
          </cell>
          <cell r="F8879">
            <v>9383.89</v>
          </cell>
          <cell r="G8879">
            <v>0.38</v>
          </cell>
          <cell r="H8879">
            <v>1.19</v>
          </cell>
          <cell r="I8879">
            <v>4.5999999999999996</v>
          </cell>
          <cell r="J8879" t="str">
            <v xml:space="preserve"> </v>
          </cell>
          <cell r="K8879">
            <v>167</v>
          </cell>
          <cell r="L8879">
            <v>0.16541</v>
          </cell>
          <cell r="M8879">
            <v>-19</v>
          </cell>
          <cell r="N8879">
            <v>18</v>
          </cell>
          <cell r="O8879">
            <v>1</v>
          </cell>
          <cell r="P8879">
            <v>241.49600000000001</v>
          </cell>
          <cell r="Q8879">
            <v>0</v>
          </cell>
          <cell r="R8879">
            <v>241.49600000000001</v>
          </cell>
        </row>
        <row r="8880">
          <cell r="A8880" t="str">
            <v xml:space="preserve">ТЭЦ-КРЭС-Ц.Г </v>
          </cell>
          <cell r="B8880" t="str">
            <v xml:space="preserve">Ленина 40/1 "ДЕЛОВОЙ ЦЕНТР" </v>
          </cell>
          <cell r="C8880" t="str">
            <v xml:space="preserve">Прочие </v>
          </cell>
          <cell r="D8880">
            <v>1885.87</v>
          </cell>
          <cell r="E8880">
            <v>18529</v>
          </cell>
          <cell r="F8880">
            <v>8486.4</v>
          </cell>
          <cell r="G8880">
            <v>0.38</v>
          </cell>
          <cell r="H8880">
            <v>1.19</v>
          </cell>
          <cell r="I8880">
            <v>4.5999999999999996</v>
          </cell>
          <cell r="J8880" t="str">
            <v xml:space="preserve"> </v>
          </cell>
          <cell r="K8880">
            <v>167</v>
          </cell>
          <cell r="L8880">
            <v>0.14959</v>
          </cell>
          <cell r="M8880">
            <v>-19</v>
          </cell>
          <cell r="N8880">
            <v>18</v>
          </cell>
          <cell r="O8880">
            <v>1</v>
          </cell>
          <cell r="P8880">
            <v>218.398</v>
          </cell>
          <cell r="Q8880">
            <v>0</v>
          </cell>
          <cell r="R8880">
            <v>218.398</v>
          </cell>
        </row>
        <row r="8881">
          <cell r="A8881" t="str">
            <v xml:space="preserve">ТЭЦ-КРЭС-Ц.Г </v>
          </cell>
          <cell r="B8881" t="str">
            <v xml:space="preserve">Орджоникидзе 41 Адм.зд. </v>
          </cell>
          <cell r="C8881" t="str">
            <v xml:space="preserve">Прочие </v>
          </cell>
          <cell r="D8881">
            <v>7882.04</v>
          </cell>
          <cell r="E8881">
            <v>0</v>
          </cell>
          <cell r="F8881">
            <v>35469.199999999997</v>
          </cell>
          <cell r="G8881">
            <v>0.32</v>
          </cell>
          <cell r="H8881">
            <v>1.194</v>
          </cell>
          <cell r="I8881">
            <v>4.5999999999999996</v>
          </cell>
          <cell r="J8881" t="str">
            <v xml:space="preserve"> </v>
          </cell>
          <cell r="K8881">
            <v>167</v>
          </cell>
          <cell r="L8881">
            <v>0.58451799999999998</v>
          </cell>
          <cell r="M8881">
            <v>-19</v>
          </cell>
          <cell r="N8881">
            <v>18</v>
          </cell>
          <cell r="O8881">
            <v>1</v>
          </cell>
          <cell r="P8881">
            <v>853.38300000000004</v>
          </cell>
          <cell r="Q8881">
            <v>0</v>
          </cell>
          <cell r="R8881">
            <v>853.38300000000004</v>
          </cell>
        </row>
        <row r="8882">
          <cell r="A8882" t="str">
            <v xml:space="preserve">ТЭЦ-КРЭС-Ц.Г </v>
          </cell>
          <cell r="B8882" t="str">
            <v xml:space="preserve">Пушкина 5/1 корпУ </v>
          </cell>
          <cell r="C8882" t="str">
            <v xml:space="preserve">Прочие </v>
          </cell>
          <cell r="D8882">
            <v>408.5</v>
          </cell>
          <cell r="E8882">
            <v>0</v>
          </cell>
          <cell r="F8882">
            <v>1616.55</v>
          </cell>
          <cell r="G8882">
            <v>0.38</v>
          </cell>
          <cell r="H8882">
            <v>1.19</v>
          </cell>
          <cell r="I8882">
            <v>4.5999999999999996</v>
          </cell>
          <cell r="J8882" t="str">
            <v xml:space="preserve"> </v>
          </cell>
          <cell r="K8882">
            <v>167</v>
          </cell>
          <cell r="L8882">
            <v>2.8494999999999999E-2</v>
          </cell>
          <cell r="M8882">
            <v>-19</v>
          </cell>
          <cell r="N8882">
            <v>18</v>
          </cell>
          <cell r="O8882">
            <v>1</v>
          </cell>
          <cell r="P8882">
            <v>41.601999999999997</v>
          </cell>
          <cell r="Q8882">
            <v>0</v>
          </cell>
          <cell r="R8882">
            <v>41.601999999999997</v>
          </cell>
        </row>
        <row r="8883">
          <cell r="A8883" t="str">
            <v xml:space="preserve">ТЭЦ-КРЭС-Ц.Г </v>
          </cell>
          <cell r="B8883" t="str">
            <v xml:space="preserve">Октябрьская 16 Встроенн.банк </v>
          </cell>
          <cell r="C8883" t="str">
            <v xml:space="preserve">ИТП Прочие </v>
          </cell>
          <cell r="D8883">
            <v>681</v>
          </cell>
          <cell r="E8883">
            <v>0</v>
          </cell>
          <cell r="F8883">
            <v>4698.24</v>
          </cell>
          <cell r="G8883">
            <v>0.38</v>
          </cell>
          <cell r="H8883">
            <v>1.19</v>
          </cell>
          <cell r="I8883">
            <v>4.5999999999999996</v>
          </cell>
          <cell r="J8883" t="str">
            <v xml:space="preserve"> </v>
          </cell>
          <cell r="K8883">
            <v>167</v>
          </cell>
          <cell r="L8883">
            <v>8.2816000000000001E-2</v>
          </cell>
          <cell r="M8883">
            <v>-19</v>
          </cell>
          <cell r="N8883">
            <v>18</v>
          </cell>
          <cell r="O8883">
            <v>1</v>
          </cell>
          <cell r="P8883">
            <v>120.91</v>
          </cell>
          <cell r="Q8883">
            <v>0</v>
          </cell>
          <cell r="R8883">
            <v>120.91</v>
          </cell>
        </row>
        <row r="8884">
          <cell r="A8884" t="str">
            <v xml:space="preserve">ТЭЦ-КРЭС-Ц.Г </v>
          </cell>
          <cell r="B8884" t="str">
            <v xml:space="preserve">Красная 42 Адм.зд. </v>
          </cell>
          <cell r="C8884" t="str">
            <v xml:space="preserve">Бюджет </v>
          </cell>
          <cell r="D8884">
            <v>958.8</v>
          </cell>
          <cell r="E8884">
            <v>4376</v>
          </cell>
          <cell r="F8884">
            <v>7466.94</v>
          </cell>
          <cell r="G8884">
            <v>0.38</v>
          </cell>
          <cell r="H8884">
            <v>1.19</v>
          </cell>
          <cell r="I8884">
            <v>4.5999999999999996</v>
          </cell>
          <cell r="J8884" t="str">
            <v xml:space="preserve"> </v>
          </cell>
          <cell r="K8884">
            <v>167</v>
          </cell>
          <cell r="L8884">
            <v>0.13162000000000001</v>
          </cell>
          <cell r="M8884">
            <v>-19</v>
          </cell>
          <cell r="N8884">
            <v>18</v>
          </cell>
          <cell r="O8884">
            <v>1</v>
          </cell>
          <cell r="P8884">
            <v>192.16200000000001</v>
          </cell>
          <cell r="Q8884">
            <v>0</v>
          </cell>
          <cell r="R8884">
            <v>192.16200000000001</v>
          </cell>
        </row>
        <row r="8885">
          <cell r="A8885" t="str">
            <v xml:space="preserve">ТЭЦ-КРЭС-Ц.Г </v>
          </cell>
          <cell r="B8885" t="str">
            <v xml:space="preserve">Красноармейская 58 </v>
          </cell>
          <cell r="C8885" t="str">
            <v xml:space="preserve">Прочие </v>
          </cell>
          <cell r="D8885">
            <v>200.58</v>
          </cell>
          <cell r="E8885">
            <v>0</v>
          </cell>
          <cell r="F8885">
            <v>829.41</v>
          </cell>
          <cell r="G8885">
            <v>0.38</v>
          </cell>
          <cell r="H8885">
            <v>1.19</v>
          </cell>
          <cell r="I8885">
            <v>4.5999999999999996</v>
          </cell>
          <cell r="J8885" t="str">
            <v xml:space="preserve"> </v>
          </cell>
          <cell r="K8885">
            <v>167</v>
          </cell>
          <cell r="L8885">
            <v>1.4620000000000001E-2</v>
          </cell>
          <cell r="M8885">
            <v>-19</v>
          </cell>
          <cell r="N8885">
            <v>18</v>
          </cell>
          <cell r="O8885">
            <v>1</v>
          </cell>
          <cell r="P8885">
            <v>21.344999999999999</v>
          </cell>
          <cell r="Q8885">
            <v>0</v>
          </cell>
          <cell r="R8885">
            <v>21.344999999999999</v>
          </cell>
        </row>
        <row r="8886">
          <cell r="A8886" t="str">
            <v xml:space="preserve">ТЭЦ-КРЭС-Ц.Г </v>
          </cell>
          <cell r="B8886" t="str">
            <v xml:space="preserve">Гоголя 74 </v>
          </cell>
          <cell r="C8886" t="str">
            <v xml:space="preserve">Прочие </v>
          </cell>
          <cell r="D8886">
            <v>174.18</v>
          </cell>
          <cell r="E8886">
            <v>0</v>
          </cell>
          <cell r="F8886">
            <v>609.63</v>
          </cell>
          <cell r="G8886">
            <v>0.43</v>
          </cell>
          <cell r="H8886">
            <v>1.19</v>
          </cell>
          <cell r="I8886">
            <v>4.5999999999999996</v>
          </cell>
          <cell r="J8886" t="str">
            <v xml:space="preserve"> </v>
          </cell>
          <cell r="K8886">
            <v>167</v>
          </cell>
          <cell r="L8886">
            <v>1.2160000000000001E-2</v>
          </cell>
          <cell r="M8886">
            <v>-19</v>
          </cell>
          <cell r="N8886">
            <v>18</v>
          </cell>
          <cell r="O8886">
            <v>1</v>
          </cell>
          <cell r="P8886">
            <v>17.753</v>
          </cell>
          <cell r="Q8886">
            <v>0</v>
          </cell>
          <cell r="R8886">
            <v>17.753</v>
          </cell>
        </row>
        <row r="8887">
          <cell r="A8887" t="str">
            <v xml:space="preserve">ТЭЦ-КРЭС-Ц.Г </v>
          </cell>
          <cell r="B8887" t="str">
            <v xml:space="preserve">Гоголя 39 кв.6 ж/д </v>
          </cell>
          <cell r="C8887" t="str">
            <v xml:space="preserve">Население </v>
          </cell>
          <cell r="D8887">
            <v>55.8</v>
          </cell>
          <cell r="E8887">
            <v>174</v>
          </cell>
          <cell r="F8887">
            <v>104.27</v>
          </cell>
          <cell r="G8887">
            <v>0.92</v>
          </cell>
          <cell r="H8887">
            <v>1.194</v>
          </cell>
          <cell r="I8887">
            <v>4.5999999999999996</v>
          </cell>
          <cell r="J8887" t="str">
            <v xml:space="preserve">1 </v>
          </cell>
          <cell r="K8887">
            <v>167</v>
          </cell>
          <cell r="L8887">
            <v>4.45E-3</v>
          </cell>
          <cell r="M8887">
            <v>-19</v>
          </cell>
          <cell r="N8887">
            <v>18</v>
          </cell>
          <cell r="O8887">
            <v>1</v>
          </cell>
          <cell r="P8887">
            <v>6.4969999999999999</v>
          </cell>
          <cell r="Q8887">
            <v>7.4020000000000001</v>
          </cell>
          <cell r="R8887">
            <v>7.4020000000000001</v>
          </cell>
        </row>
        <row r="8888">
          <cell r="A8888" t="str">
            <v xml:space="preserve">ТЭЦ-КРЭС-Ц.Г </v>
          </cell>
          <cell r="B8888" t="str">
            <v xml:space="preserve">Комсомольская 40 Пристр.и 1 </v>
          </cell>
          <cell r="C8888" t="str">
            <v xml:space="preserve">ИТП Прочие </v>
          </cell>
          <cell r="D8888">
            <v>1449.54</v>
          </cell>
          <cell r="E8888">
            <v>0</v>
          </cell>
          <cell r="F8888">
            <v>6522.94</v>
          </cell>
          <cell r="G8888">
            <v>0.38</v>
          </cell>
          <cell r="H8888">
            <v>1.19</v>
          </cell>
          <cell r="I8888">
            <v>4.5999999999999996</v>
          </cell>
          <cell r="J8888" t="str">
            <v xml:space="preserve"> </v>
          </cell>
          <cell r="K8888">
            <v>167</v>
          </cell>
          <cell r="L8888">
            <v>0.11498000000000001</v>
          </cell>
          <cell r="M8888">
            <v>-19</v>
          </cell>
          <cell r="N8888">
            <v>18</v>
          </cell>
          <cell r="O8888">
            <v>1</v>
          </cell>
          <cell r="P8888">
            <v>167.869</v>
          </cell>
          <cell r="Q8888">
            <v>0</v>
          </cell>
          <cell r="R8888">
            <v>167.869</v>
          </cell>
        </row>
        <row r="8889">
          <cell r="A8889" t="str">
            <v xml:space="preserve">ТЭЦ-КРЭС-Ц.Г </v>
          </cell>
          <cell r="B8889" t="str">
            <v xml:space="preserve">Красная 59 Адм.зд. АТУК </v>
          </cell>
          <cell r="C8889" t="str">
            <v xml:space="preserve">ИТП Прочие </v>
          </cell>
          <cell r="D8889">
            <v>11135.21</v>
          </cell>
          <cell r="E8889">
            <v>91785</v>
          </cell>
          <cell r="F8889">
            <v>50108.44</v>
          </cell>
          <cell r="G8889">
            <v>0.32</v>
          </cell>
          <cell r="H8889">
            <v>1.19</v>
          </cell>
          <cell r="I8889">
            <v>4.5999999999999996</v>
          </cell>
          <cell r="J8889" t="str">
            <v xml:space="preserve"> </v>
          </cell>
          <cell r="K8889">
            <v>167</v>
          </cell>
          <cell r="L8889">
            <v>0.74380000000000002</v>
          </cell>
          <cell r="M8889">
            <v>-19</v>
          </cell>
          <cell r="N8889">
            <v>18</v>
          </cell>
          <cell r="O8889">
            <v>1</v>
          </cell>
          <cell r="P8889">
            <v>1085.931</v>
          </cell>
          <cell r="Q8889">
            <v>0</v>
          </cell>
          <cell r="R8889">
            <v>1085.931</v>
          </cell>
        </row>
        <row r="8890">
          <cell r="A8890" t="str">
            <v xml:space="preserve">ТЭЦ-КРЭС-Ц.Г </v>
          </cell>
          <cell r="B8890" t="str">
            <v xml:space="preserve">Красная 59 Помещение дизельной </v>
          </cell>
          <cell r="C8890" t="str">
            <v xml:space="preserve">Прочие </v>
          </cell>
          <cell r="D8890">
            <v>5.05</v>
          </cell>
          <cell r="E8890">
            <v>0</v>
          </cell>
          <cell r="F8890">
            <v>22.73</v>
          </cell>
          <cell r="G8890">
            <v>1.05</v>
          </cell>
          <cell r="H8890">
            <v>1.19</v>
          </cell>
          <cell r="I8890">
            <v>4.5999999999999996</v>
          </cell>
          <cell r="J8890" t="str">
            <v xml:space="preserve"> </v>
          </cell>
          <cell r="K8890">
            <v>167</v>
          </cell>
          <cell r="L8890">
            <v>1.1069999999999999E-3</v>
          </cell>
          <cell r="M8890">
            <v>-19</v>
          </cell>
          <cell r="N8890">
            <v>18</v>
          </cell>
          <cell r="O8890">
            <v>1</v>
          </cell>
          <cell r="P8890">
            <v>1.617</v>
          </cell>
          <cell r="Q8890">
            <v>0</v>
          </cell>
          <cell r="R8890">
            <v>1.617</v>
          </cell>
        </row>
        <row r="8891">
          <cell r="A8891" t="str">
            <v xml:space="preserve">ТЭЦ-КРЭС-Ц.Г </v>
          </cell>
          <cell r="B8891" t="str">
            <v xml:space="preserve">Красная 59 Холодильная станция </v>
          </cell>
          <cell r="C8891" t="str">
            <v xml:space="preserve">Прочие </v>
          </cell>
          <cell r="D8891">
            <v>111.83</v>
          </cell>
          <cell r="E8891">
            <v>0</v>
          </cell>
          <cell r="F8891">
            <v>503.22</v>
          </cell>
          <cell r="G8891">
            <v>0.7</v>
          </cell>
          <cell r="H8891">
            <v>1.19</v>
          </cell>
          <cell r="I8891">
            <v>4.5999999999999996</v>
          </cell>
          <cell r="J8891" t="str">
            <v xml:space="preserve"> </v>
          </cell>
          <cell r="K8891">
            <v>167</v>
          </cell>
          <cell r="L8891">
            <v>1.634E-2</v>
          </cell>
          <cell r="M8891">
            <v>-19</v>
          </cell>
          <cell r="N8891">
            <v>18</v>
          </cell>
          <cell r="O8891">
            <v>1</v>
          </cell>
          <cell r="P8891">
            <v>23.856999999999999</v>
          </cell>
          <cell r="Q8891">
            <v>0</v>
          </cell>
          <cell r="R8891">
            <v>23.856999999999999</v>
          </cell>
        </row>
        <row r="8892">
          <cell r="A8892" t="str">
            <v xml:space="preserve">ТЭЦ-КРЭС-Ц.Г </v>
          </cell>
          <cell r="B8892" t="str">
            <v xml:space="preserve">Красная 59 маст.свар.пост </v>
          </cell>
          <cell r="C8892" t="str">
            <v xml:space="preserve">Прочие </v>
          </cell>
          <cell r="D8892">
            <v>112.43</v>
          </cell>
          <cell r="E8892">
            <v>275</v>
          </cell>
          <cell r="F8892">
            <v>478.58</v>
          </cell>
          <cell r="G8892">
            <v>0.5</v>
          </cell>
          <cell r="H8892">
            <v>1.19</v>
          </cell>
          <cell r="I8892">
            <v>4.5999999999999996</v>
          </cell>
          <cell r="J8892" t="str">
            <v xml:space="preserve"> </v>
          </cell>
          <cell r="K8892">
            <v>167</v>
          </cell>
          <cell r="L8892">
            <v>1.11E-2</v>
          </cell>
          <cell r="M8892">
            <v>-19</v>
          </cell>
          <cell r="N8892">
            <v>18</v>
          </cell>
          <cell r="O8892">
            <v>1</v>
          </cell>
          <cell r="P8892">
            <v>16.206</v>
          </cell>
          <cell r="Q8892">
            <v>0</v>
          </cell>
          <cell r="R8892">
            <v>16.206</v>
          </cell>
        </row>
        <row r="8893">
          <cell r="A8893" t="str">
            <v xml:space="preserve">ТЭЦ-КРЭС-Ц.Г </v>
          </cell>
          <cell r="B8893" t="str">
            <v xml:space="preserve">Красная 59 прох-ная </v>
          </cell>
          <cell r="C8893" t="str">
            <v xml:space="preserve">Прочие </v>
          </cell>
          <cell r="D8893">
            <v>45.68</v>
          </cell>
          <cell r="E8893">
            <v>0</v>
          </cell>
          <cell r="F8893">
            <v>205.55</v>
          </cell>
          <cell r="G8893">
            <v>0.43</v>
          </cell>
          <cell r="H8893">
            <v>1.19</v>
          </cell>
          <cell r="I8893">
            <v>4.5999999999999996</v>
          </cell>
          <cell r="J8893" t="str">
            <v xml:space="preserve"> </v>
          </cell>
          <cell r="K8893">
            <v>167</v>
          </cell>
          <cell r="L8893">
            <v>4.1000000000000003E-3</v>
          </cell>
          <cell r="M8893">
            <v>-19</v>
          </cell>
          <cell r="N8893">
            <v>18</v>
          </cell>
          <cell r="O8893">
            <v>1</v>
          </cell>
          <cell r="P8893">
            <v>5.9859999999999998</v>
          </cell>
          <cell r="Q8893">
            <v>0</v>
          </cell>
          <cell r="R8893">
            <v>5.9859999999999998</v>
          </cell>
        </row>
        <row r="8894">
          <cell r="A8894" t="str">
            <v xml:space="preserve">ТЭЦ-КРЭС-Ц.Г </v>
          </cell>
          <cell r="B8894" t="str">
            <v xml:space="preserve">Советская 40 Адм.зд. </v>
          </cell>
          <cell r="C8894" t="str">
            <v xml:space="preserve">Прочие </v>
          </cell>
          <cell r="D8894">
            <v>104</v>
          </cell>
          <cell r="E8894">
            <v>0</v>
          </cell>
          <cell r="F8894">
            <v>470.23</v>
          </cell>
          <cell r="G8894">
            <v>0.4</v>
          </cell>
          <cell r="H8894">
            <v>1.19</v>
          </cell>
          <cell r="I8894">
            <v>4.5999999999999996</v>
          </cell>
          <cell r="J8894" t="str">
            <v xml:space="preserve"> </v>
          </cell>
          <cell r="K8894">
            <v>167</v>
          </cell>
          <cell r="L8894">
            <v>8.7250000000000001E-3</v>
          </cell>
          <cell r="M8894">
            <v>-19</v>
          </cell>
          <cell r="N8894">
            <v>18</v>
          </cell>
          <cell r="O8894">
            <v>1</v>
          </cell>
          <cell r="P8894">
            <v>12.739000000000001</v>
          </cell>
          <cell r="Q8894">
            <v>0</v>
          </cell>
          <cell r="R8894">
            <v>12.739000000000001</v>
          </cell>
        </row>
        <row r="8895">
          <cell r="A8895" t="str">
            <v xml:space="preserve">ТЭЦ-КРЭС-Ц.Г </v>
          </cell>
          <cell r="B8895" t="str">
            <v xml:space="preserve">Гимназическая 40 офисы </v>
          </cell>
          <cell r="C8895" t="str">
            <v xml:space="preserve">ИТП Прочие </v>
          </cell>
          <cell r="D8895">
            <v>1092.8</v>
          </cell>
          <cell r="E8895">
            <v>0</v>
          </cell>
          <cell r="F8895">
            <v>4917.59</v>
          </cell>
          <cell r="G8895">
            <v>0.43</v>
          </cell>
          <cell r="H8895">
            <v>1.19</v>
          </cell>
          <cell r="I8895">
            <v>4.5999999999999996</v>
          </cell>
          <cell r="J8895" t="str">
            <v xml:space="preserve"> </v>
          </cell>
          <cell r="K8895">
            <v>167</v>
          </cell>
          <cell r="L8895">
            <v>9.8087999999999995E-2</v>
          </cell>
          <cell r="M8895">
            <v>-19</v>
          </cell>
          <cell r="N8895">
            <v>18</v>
          </cell>
          <cell r="O8895">
            <v>1</v>
          </cell>
          <cell r="P8895">
            <v>143.208</v>
          </cell>
          <cell r="Q8895">
            <v>0</v>
          </cell>
          <cell r="R8895">
            <v>143.208</v>
          </cell>
        </row>
        <row r="8896">
          <cell r="A8896" t="str">
            <v xml:space="preserve">ТЭЦ-КРЭС-Ц.Г </v>
          </cell>
          <cell r="B8896" t="str">
            <v xml:space="preserve">Гимназическая 40 ж.д. </v>
          </cell>
          <cell r="C8896" t="str">
            <v xml:space="preserve">ИТП Население </v>
          </cell>
          <cell r="D8896">
            <v>4574.2</v>
          </cell>
          <cell r="E8896">
            <v>20584</v>
          </cell>
          <cell r="F8896">
            <v>20584.099999999999</v>
          </cell>
          <cell r="G8896">
            <v>0.37</v>
          </cell>
          <cell r="H8896">
            <v>1.19</v>
          </cell>
          <cell r="I8896">
            <v>4.5999999999999996</v>
          </cell>
          <cell r="J8896" t="str">
            <v xml:space="preserve">12 </v>
          </cell>
          <cell r="K8896">
            <v>167</v>
          </cell>
          <cell r="L8896">
            <v>0.35328799999999999</v>
          </cell>
          <cell r="M8896">
            <v>-19</v>
          </cell>
          <cell r="N8896">
            <v>18</v>
          </cell>
          <cell r="O8896">
            <v>1</v>
          </cell>
          <cell r="P8896">
            <v>515.79399999999998</v>
          </cell>
          <cell r="Q8896">
            <v>455.15</v>
          </cell>
          <cell r="R8896">
            <v>455.15</v>
          </cell>
        </row>
        <row r="8897">
          <cell r="A8897" t="str">
            <v xml:space="preserve">ТЭЦ-КРЭС-Ц.Г </v>
          </cell>
          <cell r="B8897" t="str">
            <v xml:space="preserve">Кирова 60 ПОДКАЧКА </v>
          </cell>
          <cell r="C8897" t="str">
            <v xml:space="preserve">Прочие </v>
          </cell>
          <cell r="D8897">
            <v>14.3</v>
          </cell>
          <cell r="E8897">
            <v>0</v>
          </cell>
          <cell r="F8897">
            <v>64.37</v>
          </cell>
          <cell r="G8897">
            <v>1.05</v>
          </cell>
          <cell r="H8897">
            <v>1.19</v>
          </cell>
          <cell r="I8897">
            <v>4.5999999999999996</v>
          </cell>
          <cell r="J8897" t="str">
            <v xml:space="preserve"> </v>
          </cell>
          <cell r="K8897">
            <v>167</v>
          </cell>
          <cell r="L8897">
            <v>3.1349999999999998E-3</v>
          </cell>
          <cell r="M8897">
            <v>-19</v>
          </cell>
          <cell r="N8897">
            <v>18</v>
          </cell>
          <cell r="O8897">
            <v>1</v>
          </cell>
          <cell r="P8897">
            <v>4.5760000000000005</v>
          </cell>
          <cell r="Q8897">
            <v>0</v>
          </cell>
          <cell r="R8897">
            <v>4.5760000000000005</v>
          </cell>
        </row>
        <row r="8898">
          <cell r="A8898" t="str">
            <v xml:space="preserve">ТЭЦ-КРЭС-Ц.Г </v>
          </cell>
          <cell r="B8898" t="str">
            <v xml:space="preserve">Кировский водозабор (лаборатория 1) </v>
          </cell>
          <cell r="C8898" t="str">
            <v xml:space="preserve">Прочие </v>
          </cell>
          <cell r="D8898">
            <v>87.25</v>
          </cell>
          <cell r="E8898">
            <v>0</v>
          </cell>
          <cell r="F8898">
            <v>349</v>
          </cell>
          <cell r="G8898">
            <v>0.37</v>
          </cell>
          <cell r="H8898">
            <v>1.19</v>
          </cell>
          <cell r="I8898">
            <v>4.5999999999999996</v>
          </cell>
          <cell r="J8898" t="str">
            <v xml:space="preserve"> </v>
          </cell>
          <cell r="K8898">
            <v>167</v>
          </cell>
          <cell r="L8898">
            <v>6.0000000000000001E-3</v>
          </cell>
          <cell r="M8898">
            <v>-19</v>
          </cell>
          <cell r="N8898">
            <v>18</v>
          </cell>
          <cell r="O8898">
            <v>1</v>
          </cell>
          <cell r="P8898">
            <v>8.7590000000000003</v>
          </cell>
          <cell r="Q8898">
            <v>0</v>
          </cell>
          <cell r="R8898">
            <v>8.7590000000000003</v>
          </cell>
        </row>
        <row r="8899">
          <cell r="A8899" t="str">
            <v xml:space="preserve">ТЭЦ-КРЭС-Ц.Г </v>
          </cell>
          <cell r="B8899" t="str">
            <v xml:space="preserve">Кировский водозабор (лаборатория 2) </v>
          </cell>
          <cell r="C8899" t="str">
            <v xml:space="preserve">Прочие </v>
          </cell>
          <cell r="D8899">
            <v>122.25</v>
          </cell>
          <cell r="E8899">
            <v>0</v>
          </cell>
          <cell r="F8899">
            <v>489</v>
          </cell>
          <cell r="G8899">
            <v>0.37</v>
          </cell>
          <cell r="H8899">
            <v>1.19</v>
          </cell>
          <cell r="I8899">
            <v>4.5999999999999996</v>
          </cell>
          <cell r="J8899" t="str">
            <v xml:space="preserve"> </v>
          </cell>
          <cell r="K8899">
            <v>167</v>
          </cell>
          <cell r="L8899">
            <v>8.4000000000000012E-3</v>
          </cell>
          <cell r="M8899">
            <v>-19</v>
          </cell>
          <cell r="N8899">
            <v>18</v>
          </cell>
          <cell r="O8899">
            <v>1</v>
          </cell>
          <cell r="P8899">
            <v>12.263999999999999</v>
          </cell>
          <cell r="Q8899">
            <v>0</v>
          </cell>
          <cell r="R8899">
            <v>12.263999999999999</v>
          </cell>
        </row>
        <row r="8900">
          <cell r="A8900" t="str">
            <v xml:space="preserve">ТЭЦ-КРЭС-Ц.Г </v>
          </cell>
          <cell r="B8900" t="str">
            <v xml:space="preserve">Кировский водозабор (насосная) </v>
          </cell>
          <cell r="C8900" t="str">
            <v xml:space="preserve">Прочие </v>
          </cell>
          <cell r="D8900">
            <v>147</v>
          </cell>
          <cell r="E8900">
            <v>0</v>
          </cell>
          <cell r="F8900">
            <v>591</v>
          </cell>
          <cell r="G8900">
            <v>1.05</v>
          </cell>
          <cell r="H8900">
            <v>1.19</v>
          </cell>
          <cell r="I8900">
            <v>4.5999999999999996</v>
          </cell>
          <cell r="J8900" t="str">
            <v xml:space="preserve"> </v>
          </cell>
          <cell r="K8900">
            <v>167</v>
          </cell>
          <cell r="L8900">
            <v>2.8800000000000003E-2</v>
          </cell>
          <cell r="M8900">
            <v>-19</v>
          </cell>
          <cell r="N8900">
            <v>18</v>
          </cell>
          <cell r="O8900">
            <v>1</v>
          </cell>
          <cell r="P8900">
            <v>42.046999999999997</v>
          </cell>
          <cell r="Q8900">
            <v>0</v>
          </cell>
          <cell r="R8900">
            <v>42.046999999999997</v>
          </cell>
        </row>
        <row r="8901">
          <cell r="A8901" t="str">
            <v xml:space="preserve">ТЭЦ-КРЭС-Ц.Г </v>
          </cell>
          <cell r="B8901" t="str">
            <v xml:space="preserve">Кировский водозабор (проходная) </v>
          </cell>
          <cell r="C8901" t="str">
            <v xml:space="preserve">Прочие </v>
          </cell>
          <cell r="D8901">
            <v>45</v>
          </cell>
          <cell r="E8901">
            <v>0</v>
          </cell>
          <cell r="F8901">
            <v>180</v>
          </cell>
          <cell r="G8901">
            <v>0.43</v>
          </cell>
          <cell r="H8901">
            <v>1.19</v>
          </cell>
          <cell r="I8901">
            <v>4.5999999999999996</v>
          </cell>
          <cell r="J8901" t="str">
            <v xml:space="preserve"> </v>
          </cell>
          <cell r="K8901">
            <v>167</v>
          </cell>
          <cell r="L8901">
            <v>3.6000000000000003E-3</v>
          </cell>
          <cell r="M8901">
            <v>-19</v>
          </cell>
          <cell r="N8901">
            <v>18</v>
          </cell>
          <cell r="O8901">
            <v>1</v>
          </cell>
          <cell r="P8901">
            <v>5.2549999999999999</v>
          </cell>
          <cell r="Q8901">
            <v>0</v>
          </cell>
          <cell r="R8901">
            <v>5.2549999999999999</v>
          </cell>
        </row>
        <row r="8902">
          <cell r="A8902" t="str">
            <v xml:space="preserve">ТЭЦ-КРЭС-Ц.Г </v>
          </cell>
          <cell r="B8902" t="str">
            <v xml:space="preserve">Кировский водозабор (хлораторная) </v>
          </cell>
          <cell r="C8902" t="str">
            <v xml:space="preserve">Прочие </v>
          </cell>
          <cell r="D8902">
            <v>22</v>
          </cell>
          <cell r="E8902">
            <v>0</v>
          </cell>
          <cell r="F8902">
            <v>88.3</v>
          </cell>
          <cell r="G8902">
            <v>1.05</v>
          </cell>
          <cell r="H8902">
            <v>1.19</v>
          </cell>
          <cell r="I8902">
            <v>4.5999999999999996</v>
          </cell>
          <cell r="J8902" t="str">
            <v xml:space="preserve"> </v>
          </cell>
          <cell r="K8902">
            <v>167</v>
          </cell>
          <cell r="L8902">
            <v>4.3E-3</v>
          </cell>
          <cell r="M8902">
            <v>-19</v>
          </cell>
          <cell r="N8902">
            <v>18</v>
          </cell>
          <cell r="O8902">
            <v>1</v>
          </cell>
          <cell r="P8902">
            <v>6.2780000000000005</v>
          </cell>
          <cell r="Q8902">
            <v>0</v>
          </cell>
          <cell r="R8902">
            <v>6.2780000000000005</v>
          </cell>
        </row>
        <row r="8903">
          <cell r="A8903" t="str">
            <v xml:space="preserve">ТЭЦ-КРЭС-Ц.Г </v>
          </cell>
          <cell r="B8903" t="str">
            <v xml:space="preserve">Коммунаров 57 ПОДКАЧКА </v>
          </cell>
          <cell r="C8903" t="str">
            <v xml:space="preserve">Прочие </v>
          </cell>
          <cell r="D8903">
            <v>9.0299999999999994</v>
          </cell>
          <cell r="E8903">
            <v>400</v>
          </cell>
          <cell r="F8903">
            <v>40.65</v>
          </cell>
          <cell r="G8903">
            <v>1.05</v>
          </cell>
          <cell r="H8903">
            <v>1.19</v>
          </cell>
          <cell r="I8903">
            <v>4.5999999999999996</v>
          </cell>
          <cell r="J8903" t="str">
            <v xml:space="preserve"> </v>
          </cell>
          <cell r="K8903">
            <v>167</v>
          </cell>
          <cell r="L8903">
            <v>1.98E-3</v>
          </cell>
          <cell r="M8903">
            <v>-19</v>
          </cell>
          <cell r="N8903">
            <v>18</v>
          </cell>
          <cell r="O8903">
            <v>1</v>
          </cell>
          <cell r="P8903">
            <v>2.89</v>
          </cell>
          <cell r="Q8903">
            <v>0</v>
          </cell>
          <cell r="R8903">
            <v>2.89</v>
          </cell>
        </row>
        <row r="8904">
          <cell r="A8904" t="str">
            <v xml:space="preserve">ТЭЦ-КРЭС-Ц.Г </v>
          </cell>
          <cell r="B8904" t="str">
            <v xml:space="preserve">Красная 5 ПОДКАЧКА </v>
          </cell>
          <cell r="C8904" t="str">
            <v xml:space="preserve">Прочие </v>
          </cell>
          <cell r="D8904">
            <v>6.95</v>
          </cell>
          <cell r="E8904">
            <v>28</v>
          </cell>
          <cell r="F8904">
            <v>31.28</v>
          </cell>
          <cell r="G8904">
            <v>1.05</v>
          </cell>
          <cell r="H8904">
            <v>1.19</v>
          </cell>
          <cell r="I8904">
            <v>4.5999999999999996</v>
          </cell>
          <cell r="J8904" t="str">
            <v xml:space="preserve"> </v>
          </cell>
          <cell r="K8904">
            <v>167</v>
          </cell>
          <cell r="L8904">
            <v>1.4E-3</v>
          </cell>
          <cell r="M8904">
            <v>-19</v>
          </cell>
          <cell r="N8904">
            <v>15</v>
          </cell>
          <cell r="O8904">
            <v>1</v>
          </cell>
          <cell r="P8904">
            <v>1.7290000000000001</v>
          </cell>
          <cell r="Q8904">
            <v>0</v>
          </cell>
          <cell r="R8904">
            <v>1.7290000000000001</v>
          </cell>
        </row>
        <row r="8905">
          <cell r="A8905" t="str">
            <v xml:space="preserve">ТЭЦ-КРЭС-Ц.Г </v>
          </cell>
          <cell r="B8905" t="str">
            <v xml:space="preserve">Постовая 18 ПОДКАЧКА </v>
          </cell>
          <cell r="C8905" t="str">
            <v xml:space="preserve">Прочие </v>
          </cell>
          <cell r="D8905">
            <v>9.26</v>
          </cell>
          <cell r="E8905">
            <v>0</v>
          </cell>
          <cell r="F8905">
            <v>41.68</v>
          </cell>
          <cell r="G8905">
            <v>1.05</v>
          </cell>
          <cell r="H8905">
            <v>1.19</v>
          </cell>
          <cell r="I8905">
            <v>4.5999999999999996</v>
          </cell>
          <cell r="J8905" t="str">
            <v xml:space="preserve"> </v>
          </cell>
          <cell r="K8905">
            <v>167</v>
          </cell>
          <cell r="L8905">
            <v>2.0300000000000001E-3</v>
          </cell>
          <cell r="M8905">
            <v>-19</v>
          </cell>
          <cell r="N8905">
            <v>18</v>
          </cell>
          <cell r="O8905">
            <v>1</v>
          </cell>
          <cell r="P8905">
            <v>2.9630000000000001</v>
          </cell>
          <cell r="Q8905">
            <v>0</v>
          </cell>
          <cell r="R8905">
            <v>2.9630000000000001</v>
          </cell>
        </row>
        <row r="8906">
          <cell r="A8906" t="str">
            <v xml:space="preserve">ТЭЦ-КРЭС-Ц.Г </v>
          </cell>
          <cell r="B8906" t="str">
            <v xml:space="preserve">Гудимы 70 админ.здан </v>
          </cell>
          <cell r="C8906" t="str">
            <v xml:space="preserve">Прочие </v>
          </cell>
          <cell r="D8906">
            <v>210</v>
          </cell>
          <cell r="E8906">
            <v>0</v>
          </cell>
          <cell r="F8906">
            <v>880.4</v>
          </cell>
          <cell r="G8906">
            <v>0.43</v>
          </cell>
          <cell r="H8906">
            <v>1.19</v>
          </cell>
          <cell r="I8906">
            <v>4.5999999999999996</v>
          </cell>
          <cell r="J8906" t="str">
            <v xml:space="preserve">3 </v>
          </cell>
          <cell r="K8906">
            <v>167</v>
          </cell>
          <cell r="L8906">
            <v>1.7413999999999999E-2</v>
          </cell>
          <cell r="M8906">
            <v>-19</v>
          </cell>
          <cell r="N8906">
            <v>18</v>
          </cell>
          <cell r="O8906">
            <v>1</v>
          </cell>
          <cell r="P8906">
            <v>25.423999999999999</v>
          </cell>
          <cell r="Q8906">
            <v>0</v>
          </cell>
          <cell r="R8906">
            <v>25.423999999999999</v>
          </cell>
        </row>
        <row r="8907">
          <cell r="A8907" t="str">
            <v xml:space="preserve">ТЭЦ-КРЭС-Ц.Г </v>
          </cell>
          <cell r="B8907" t="str">
            <v xml:space="preserve">Рашпилевская 40 ФС по надзоу в сф. </v>
          </cell>
          <cell r="C8907" t="str">
            <v xml:space="preserve">Бюджет </v>
          </cell>
          <cell r="D8907">
            <v>1779.99</v>
          </cell>
          <cell r="E8907">
            <v>5897</v>
          </cell>
          <cell r="F8907">
            <v>8009.97</v>
          </cell>
          <cell r="G8907">
            <v>0.38</v>
          </cell>
          <cell r="H8907">
            <v>1.19</v>
          </cell>
          <cell r="I8907">
            <v>4.5999999999999996</v>
          </cell>
          <cell r="J8907" t="str">
            <v xml:space="preserve"> </v>
          </cell>
          <cell r="K8907">
            <v>167</v>
          </cell>
          <cell r="L8907">
            <v>0.14119199999999998</v>
          </cell>
          <cell r="M8907">
            <v>-19</v>
          </cell>
          <cell r="N8907">
            <v>18</v>
          </cell>
          <cell r="O8907">
            <v>1</v>
          </cell>
          <cell r="P8907">
            <v>206.137</v>
          </cell>
          <cell r="Q8907">
            <v>0</v>
          </cell>
          <cell r="R8907">
            <v>206.137</v>
          </cell>
        </row>
        <row r="8908">
          <cell r="A8908" t="str">
            <v xml:space="preserve">ТЭЦ-КРЭС-Ц.Г </v>
          </cell>
          <cell r="B8908" t="str">
            <v xml:space="preserve">Красная 68 Адм.зд. </v>
          </cell>
          <cell r="C8908" t="str">
            <v xml:space="preserve">Бюджет </v>
          </cell>
          <cell r="D8908">
            <v>647.29</v>
          </cell>
          <cell r="E8908">
            <v>0</v>
          </cell>
          <cell r="F8908">
            <v>2912.81</v>
          </cell>
          <cell r="G8908">
            <v>0.43</v>
          </cell>
          <cell r="H8908">
            <v>1.19</v>
          </cell>
          <cell r="I8908">
            <v>4.5999999999999996</v>
          </cell>
          <cell r="J8908" t="str">
            <v xml:space="preserve"> </v>
          </cell>
          <cell r="K8908">
            <v>167</v>
          </cell>
          <cell r="L8908">
            <v>5.8100000000000006E-2</v>
          </cell>
          <cell r="M8908">
            <v>-19</v>
          </cell>
          <cell r="N8908">
            <v>18</v>
          </cell>
          <cell r="O8908">
            <v>1</v>
          </cell>
          <cell r="P8908">
            <v>84.825999999999993</v>
          </cell>
          <cell r="Q8908">
            <v>0</v>
          </cell>
          <cell r="R8908">
            <v>84.825999999999993</v>
          </cell>
        </row>
        <row r="8909">
          <cell r="A8909" t="str">
            <v xml:space="preserve">ТЭЦ-КРЭС-Ц.Г </v>
          </cell>
          <cell r="B8909" t="str">
            <v xml:space="preserve">Октябрьская 21 Адм.зд. </v>
          </cell>
          <cell r="C8909" t="str">
            <v xml:space="preserve">Бюджет </v>
          </cell>
          <cell r="D8909">
            <v>31.97</v>
          </cell>
          <cell r="E8909">
            <v>0</v>
          </cell>
          <cell r="F8909">
            <v>143.88999999999999</v>
          </cell>
          <cell r="G8909">
            <v>0.43</v>
          </cell>
          <cell r="H8909">
            <v>1.19</v>
          </cell>
          <cell r="I8909">
            <v>4.5999999999999996</v>
          </cell>
          <cell r="J8909" t="str">
            <v xml:space="preserve"> </v>
          </cell>
          <cell r="K8909">
            <v>167</v>
          </cell>
          <cell r="L8909">
            <v>2.8700000000000002E-3</v>
          </cell>
          <cell r="M8909">
            <v>-19</v>
          </cell>
          <cell r="N8909">
            <v>18</v>
          </cell>
          <cell r="O8909">
            <v>1</v>
          </cell>
          <cell r="P8909">
            <v>4.1900000000000004</v>
          </cell>
          <cell r="Q8909">
            <v>0</v>
          </cell>
          <cell r="R8909">
            <v>4.1900000000000004</v>
          </cell>
        </row>
        <row r="8910">
          <cell r="A8910" t="str">
            <v xml:space="preserve">ТЭЦ-КРЭС-Ц.Г </v>
          </cell>
          <cell r="B8910" t="str">
            <v xml:space="preserve">Октябрьская 21 неж.пом. </v>
          </cell>
          <cell r="C8910" t="str">
            <v xml:space="preserve">Бюджет </v>
          </cell>
          <cell r="D8910">
            <v>236.3</v>
          </cell>
          <cell r="E8910">
            <v>0</v>
          </cell>
          <cell r="F8910">
            <v>907</v>
          </cell>
          <cell r="G8910">
            <v>0.38</v>
          </cell>
          <cell r="H8910">
            <v>1.19</v>
          </cell>
          <cell r="I8910">
            <v>4.5999999999999996</v>
          </cell>
          <cell r="J8910" t="str">
            <v xml:space="preserve"> </v>
          </cell>
          <cell r="K8910">
            <v>167</v>
          </cell>
          <cell r="L8910">
            <v>1.5987999999999999E-2</v>
          </cell>
          <cell r="M8910">
            <v>-19</v>
          </cell>
          <cell r="N8910">
            <v>18</v>
          </cell>
          <cell r="O8910">
            <v>1</v>
          </cell>
          <cell r="P8910">
            <v>23.343</v>
          </cell>
          <cell r="Q8910">
            <v>0</v>
          </cell>
          <cell r="R8910">
            <v>23.343</v>
          </cell>
        </row>
        <row r="8911">
          <cell r="A8911" t="str">
            <v xml:space="preserve">ТЭЦ-КРЭС-Ц.Г </v>
          </cell>
          <cell r="B8911" t="str">
            <v xml:space="preserve">Орджоникидзе 69 </v>
          </cell>
          <cell r="C8911" t="str">
            <v xml:space="preserve">Бюджет </v>
          </cell>
          <cell r="D8911">
            <v>239.5</v>
          </cell>
          <cell r="E8911">
            <v>0</v>
          </cell>
          <cell r="F8911">
            <v>1295.01</v>
          </cell>
          <cell r="G8911">
            <v>0.28000000000000003</v>
          </cell>
          <cell r="H8911">
            <v>1.19</v>
          </cell>
          <cell r="I8911">
            <v>4.5999999999999996</v>
          </cell>
          <cell r="J8911" t="str">
            <v xml:space="preserve"> </v>
          </cell>
          <cell r="K8911">
            <v>167</v>
          </cell>
          <cell r="L8911">
            <v>1.6820000000000002E-2</v>
          </cell>
          <cell r="M8911">
            <v>-19</v>
          </cell>
          <cell r="N8911">
            <v>18</v>
          </cell>
          <cell r="O8911">
            <v>1</v>
          </cell>
          <cell r="P8911">
            <v>24.556999999999999</v>
          </cell>
          <cell r="Q8911">
            <v>0</v>
          </cell>
          <cell r="R8911">
            <v>24.556999999999999</v>
          </cell>
        </row>
        <row r="8912">
          <cell r="A8912" t="str">
            <v xml:space="preserve">ТЭЦ-КРЭС-Ц.Г </v>
          </cell>
          <cell r="B8912" t="str">
            <v xml:space="preserve">Мира 56 литЛ пристр. </v>
          </cell>
          <cell r="C8912" t="str">
            <v xml:space="preserve">Бюджет </v>
          </cell>
          <cell r="D8912">
            <v>49.58</v>
          </cell>
          <cell r="E8912">
            <v>0</v>
          </cell>
          <cell r="F8912">
            <v>223.1</v>
          </cell>
          <cell r="G8912">
            <v>0.43</v>
          </cell>
          <cell r="H8912">
            <v>1.19</v>
          </cell>
          <cell r="I8912">
            <v>4.5999999999999996</v>
          </cell>
          <cell r="J8912" t="str">
            <v xml:space="preserve"> </v>
          </cell>
          <cell r="K8912">
            <v>167</v>
          </cell>
          <cell r="L8912">
            <v>4.45E-3</v>
          </cell>
          <cell r="M8912">
            <v>-19</v>
          </cell>
          <cell r="N8912">
            <v>18</v>
          </cell>
          <cell r="O8912">
            <v>1</v>
          </cell>
          <cell r="P8912">
            <v>6.4969999999999999</v>
          </cell>
          <cell r="Q8912">
            <v>0</v>
          </cell>
          <cell r="R8912">
            <v>6.4969999999999999</v>
          </cell>
        </row>
        <row r="8913">
          <cell r="A8913" t="str">
            <v xml:space="preserve">ТЭЦ-КРЭС-Ц.Г </v>
          </cell>
          <cell r="B8913" t="str">
            <v xml:space="preserve">Мира 56 зд. </v>
          </cell>
          <cell r="C8913" t="str">
            <v xml:space="preserve">ИТП Бюджет </v>
          </cell>
          <cell r="D8913">
            <v>4446.3</v>
          </cell>
          <cell r="E8913">
            <v>19148</v>
          </cell>
          <cell r="F8913">
            <v>20008.34</v>
          </cell>
          <cell r="G8913">
            <v>0.32</v>
          </cell>
          <cell r="H8913">
            <v>1.19</v>
          </cell>
          <cell r="I8913">
            <v>4.5999999999999996</v>
          </cell>
          <cell r="J8913" t="str">
            <v xml:space="preserve"> </v>
          </cell>
          <cell r="K8913">
            <v>167</v>
          </cell>
          <cell r="L8913">
            <v>0.29699999999999999</v>
          </cell>
          <cell r="M8913">
            <v>-19</v>
          </cell>
          <cell r="N8913">
            <v>18</v>
          </cell>
          <cell r="O8913">
            <v>1</v>
          </cell>
          <cell r="P8913">
            <v>433.61399999999998</v>
          </cell>
          <cell r="Q8913">
            <v>0</v>
          </cell>
          <cell r="R8913">
            <v>433.61399999999998</v>
          </cell>
        </row>
        <row r="8914">
          <cell r="A8914" t="str">
            <v xml:space="preserve">ТЭЦ-КРЭС-Ц.Г </v>
          </cell>
          <cell r="B8914" t="str">
            <v xml:space="preserve">Красная 13Кр.худ.музей </v>
          </cell>
          <cell r="C8914" t="str">
            <v xml:space="preserve">Бюджет </v>
          </cell>
          <cell r="D8914">
            <v>1735.09</v>
          </cell>
          <cell r="E8914">
            <v>0</v>
          </cell>
          <cell r="F8914">
            <v>7807.9</v>
          </cell>
          <cell r="G8914">
            <v>0.38</v>
          </cell>
          <cell r="H8914">
            <v>1.19</v>
          </cell>
          <cell r="I8914">
            <v>4.5999999999999996</v>
          </cell>
          <cell r="J8914" t="str">
            <v xml:space="preserve"> </v>
          </cell>
          <cell r="K8914">
            <v>167</v>
          </cell>
          <cell r="L8914">
            <v>0.13763</v>
          </cell>
          <cell r="M8914">
            <v>-19</v>
          </cell>
          <cell r="N8914">
            <v>18</v>
          </cell>
          <cell r="O8914">
            <v>1</v>
          </cell>
          <cell r="P8914">
            <v>200.93799999999999</v>
          </cell>
          <cell r="Q8914">
            <v>0</v>
          </cell>
          <cell r="R8914">
            <v>200.93799999999999</v>
          </cell>
        </row>
        <row r="8915">
          <cell r="A8915" t="str">
            <v xml:space="preserve">ТЭЦ-КРЭС-Ц.Г </v>
          </cell>
          <cell r="B8915" t="str">
            <v xml:space="preserve">Красная 15 Музей </v>
          </cell>
          <cell r="C8915" t="str">
            <v xml:space="preserve">Бюджет </v>
          </cell>
          <cell r="D8915">
            <v>2169.27</v>
          </cell>
          <cell r="E8915">
            <v>0</v>
          </cell>
          <cell r="F8915">
            <v>9761.7199999999993</v>
          </cell>
          <cell r="G8915">
            <v>0.38</v>
          </cell>
          <cell r="H8915">
            <v>1.19</v>
          </cell>
          <cell r="I8915">
            <v>4.5999999999999996</v>
          </cell>
          <cell r="J8915" t="str">
            <v xml:space="preserve"> </v>
          </cell>
          <cell r="K8915">
            <v>167</v>
          </cell>
          <cell r="L8915">
            <v>0.17207</v>
          </cell>
          <cell r="M8915">
            <v>-19</v>
          </cell>
          <cell r="N8915">
            <v>18</v>
          </cell>
          <cell r="O8915">
            <v>1</v>
          </cell>
          <cell r="P8915">
            <v>251.21799999999999</v>
          </cell>
          <cell r="Q8915">
            <v>0</v>
          </cell>
          <cell r="R8915">
            <v>251.21799999999999</v>
          </cell>
        </row>
        <row r="8916">
          <cell r="A8916" t="str">
            <v xml:space="preserve">ТЭЦ-КРЭС-Ц.Г </v>
          </cell>
          <cell r="B8916" t="str">
            <v xml:space="preserve">Куб Набережная 1 </v>
          </cell>
          <cell r="C8916" t="str">
            <v xml:space="preserve">ИТП Прочие </v>
          </cell>
          <cell r="D8916">
            <v>6380.1</v>
          </cell>
          <cell r="E8916">
            <v>27945</v>
          </cell>
          <cell r="F8916">
            <v>27945</v>
          </cell>
          <cell r="G8916">
            <v>0</v>
          </cell>
          <cell r="H8916">
            <v>0</v>
          </cell>
          <cell r="I8916">
            <v>4.5999999999999996</v>
          </cell>
          <cell r="J8916" t="str">
            <v xml:space="preserve"> </v>
          </cell>
          <cell r="K8916">
            <v>167</v>
          </cell>
          <cell r="L8916">
            <v>0.31715499999999996</v>
          </cell>
          <cell r="M8916">
            <v>-19</v>
          </cell>
          <cell r="N8916">
            <v>16</v>
          </cell>
          <cell r="O8916">
            <v>1</v>
          </cell>
          <cell r="P8916">
            <v>416.86200000000002</v>
          </cell>
          <cell r="Q8916">
            <v>0</v>
          </cell>
          <cell r="R8916">
            <v>416.86200000000002</v>
          </cell>
        </row>
        <row r="8917">
          <cell r="A8917" t="str">
            <v xml:space="preserve">ТЭЦ-КРЭС-Ц.Г </v>
          </cell>
          <cell r="B8917" t="str">
            <v xml:space="preserve">Красноармейская43"Биз-центр"Олимпик-Пл" </v>
          </cell>
          <cell r="C8917" t="str">
            <v xml:space="preserve">ИТП Прочие </v>
          </cell>
          <cell r="D8917">
            <v>16775</v>
          </cell>
          <cell r="E8917">
            <v>0</v>
          </cell>
          <cell r="F8917">
            <v>72044</v>
          </cell>
          <cell r="G8917">
            <v>0</v>
          </cell>
          <cell r="H8917">
            <v>0</v>
          </cell>
          <cell r="I8917">
            <v>4.5999999999999996</v>
          </cell>
          <cell r="J8917" t="str">
            <v xml:space="preserve"> </v>
          </cell>
          <cell r="K8917">
            <v>167</v>
          </cell>
          <cell r="L8917">
            <v>1.2212000000000001</v>
          </cell>
          <cell r="M8917">
            <v>-19</v>
          </cell>
          <cell r="N8917">
            <v>18</v>
          </cell>
          <cell r="O8917">
            <v>1</v>
          </cell>
          <cell r="P8917">
            <v>1782.9259999999999</v>
          </cell>
          <cell r="Q8917">
            <v>0</v>
          </cell>
          <cell r="R8917">
            <v>1782.9259999999999</v>
          </cell>
        </row>
        <row r="8918">
          <cell r="A8918" t="str">
            <v xml:space="preserve">ТЭЦ-КРЭС-Ц.Г </v>
          </cell>
          <cell r="B8918" t="str">
            <v xml:space="preserve">Красная 18Б подр.ГСУ ГУВД </v>
          </cell>
          <cell r="C8918" t="str">
            <v xml:space="preserve">Бюджет </v>
          </cell>
          <cell r="D8918">
            <v>446.53</v>
          </cell>
          <cell r="E8918">
            <v>0</v>
          </cell>
          <cell r="F8918">
            <v>2009.39</v>
          </cell>
          <cell r="G8918">
            <v>0.43</v>
          </cell>
          <cell r="H8918">
            <v>1.19</v>
          </cell>
          <cell r="I8918">
            <v>4.5999999999999996</v>
          </cell>
          <cell r="J8918" t="str">
            <v xml:space="preserve"> </v>
          </cell>
          <cell r="K8918">
            <v>167</v>
          </cell>
          <cell r="L8918">
            <v>4.0080000000000005E-2</v>
          </cell>
          <cell r="M8918">
            <v>-19</v>
          </cell>
          <cell r="N8918">
            <v>18</v>
          </cell>
          <cell r="O8918">
            <v>1</v>
          </cell>
          <cell r="P8918">
            <v>58.515000000000001</v>
          </cell>
          <cell r="Q8918">
            <v>0</v>
          </cell>
          <cell r="R8918">
            <v>58.515000000000001</v>
          </cell>
        </row>
        <row r="8919">
          <cell r="A8919" t="str">
            <v xml:space="preserve">ТЭЦ-КРЭС-Ц.Г </v>
          </cell>
          <cell r="B8919" t="str">
            <v xml:space="preserve">Красноармейская 12 Глав.след.у </v>
          </cell>
          <cell r="C8919" t="str">
            <v xml:space="preserve">Бюджет </v>
          </cell>
          <cell r="D8919">
            <v>848.39</v>
          </cell>
          <cell r="E8919">
            <v>6404</v>
          </cell>
          <cell r="F8919">
            <v>3817.74</v>
          </cell>
          <cell r="G8919">
            <v>0.43</v>
          </cell>
          <cell r="H8919">
            <v>1.19</v>
          </cell>
          <cell r="I8919">
            <v>4.5999999999999996</v>
          </cell>
          <cell r="J8919" t="str">
            <v xml:space="preserve"> </v>
          </cell>
          <cell r="K8919">
            <v>167</v>
          </cell>
          <cell r="L8919">
            <v>7.6150000000000009E-2</v>
          </cell>
          <cell r="M8919">
            <v>-19</v>
          </cell>
          <cell r="N8919">
            <v>18</v>
          </cell>
          <cell r="O8919">
            <v>1</v>
          </cell>
          <cell r="P8919">
            <v>111.178</v>
          </cell>
          <cell r="Q8919">
            <v>0</v>
          </cell>
          <cell r="R8919">
            <v>111.178</v>
          </cell>
        </row>
        <row r="8920">
          <cell r="A8920" t="str">
            <v xml:space="preserve">ТЭЦ-КРЭС-Ц.Г </v>
          </cell>
          <cell r="B8920" t="str">
            <v xml:space="preserve">Красноармейская 49 подразд.ГУВД </v>
          </cell>
          <cell r="C8920" t="str">
            <v xml:space="preserve">Бюджет </v>
          </cell>
          <cell r="D8920">
            <v>688.07</v>
          </cell>
          <cell r="E8920">
            <v>0</v>
          </cell>
          <cell r="F8920">
            <v>3096.3</v>
          </cell>
          <cell r="G8920">
            <v>0.43</v>
          </cell>
          <cell r="H8920">
            <v>1.19</v>
          </cell>
          <cell r="I8920">
            <v>4.5999999999999996</v>
          </cell>
          <cell r="J8920" t="str">
            <v xml:space="preserve"> </v>
          </cell>
          <cell r="K8920">
            <v>167</v>
          </cell>
          <cell r="L8920">
            <v>6.1760000000000002E-2</v>
          </cell>
          <cell r="M8920">
            <v>-19</v>
          </cell>
          <cell r="N8920">
            <v>18</v>
          </cell>
          <cell r="O8920">
            <v>1</v>
          </cell>
          <cell r="P8920">
            <v>90.168000000000006</v>
          </cell>
          <cell r="Q8920">
            <v>0</v>
          </cell>
          <cell r="R8920">
            <v>90.168000000000006</v>
          </cell>
        </row>
        <row r="8921">
          <cell r="A8921" t="str">
            <v xml:space="preserve">ТЭЦ-КРЭС-Ц.Г </v>
          </cell>
          <cell r="B8921" t="str">
            <v xml:space="preserve">Седина 30 адм зд </v>
          </cell>
          <cell r="C8921" t="str">
            <v xml:space="preserve">Бюджет </v>
          </cell>
          <cell r="D8921">
            <v>284</v>
          </cell>
          <cell r="E8921">
            <v>1444</v>
          </cell>
          <cell r="F8921">
            <v>1444</v>
          </cell>
          <cell r="G8921">
            <v>0</v>
          </cell>
          <cell r="H8921">
            <v>0</v>
          </cell>
          <cell r="I8921">
            <v>4.5999999999999996</v>
          </cell>
          <cell r="J8921" t="str">
            <v xml:space="preserve"> </v>
          </cell>
          <cell r="K8921">
            <v>167</v>
          </cell>
          <cell r="L8921">
            <v>2.8527999999999998E-2</v>
          </cell>
          <cell r="M8921">
            <v>-19</v>
          </cell>
          <cell r="N8921">
            <v>18</v>
          </cell>
          <cell r="O8921">
            <v>1</v>
          </cell>
          <cell r="P8921">
            <v>41.65</v>
          </cell>
          <cell r="Q8921">
            <v>0</v>
          </cell>
          <cell r="R8921">
            <v>41.65</v>
          </cell>
        </row>
        <row r="8922">
          <cell r="A8922" t="str">
            <v xml:space="preserve">ТЭЦ-КРЭС-Ц.Г </v>
          </cell>
          <cell r="B8922" t="str">
            <v xml:space="preserve">Комсомольская 61/А адм.пом. </v>
          </cell>
          <cell r="C8922" t="str">
            <v xml:space="preserve">Бюджет </v>
          </cell>
          <cell r="D8922">
            <v>413.22</v>
          </cell>
          <cell r="E8922">
            <v>0</v>
          </cell>
          <cell r="F8922">
            <v>1859.49</v>
          </cell>
          <cell r="G8922">
            <v>0.43</v>
          </cell>
          <cell r="H8922">
            <v>1.19</v>
          </cell>
          <cell r="I8922">
            <v>4.5999999999999996</v>
          </cell>
          <cell r="J8922" t="str">
            <v xml:space="preserve"> </v>
          </cell>
          <cell r="K8922">
            <v>167</v>
          </cell>
          <cell r="L8922">
            <v>3.7090000000000005E-2</v>
          </cell>
          <cell r="M8922">
            <v>-19</v>
          </cell>
          <cell r="N8922">
            <v>18</v>
          </cell>
          <cell r="O8922">
            <v>1</v>
          </cell>
          <cell r="P8922">
            <v>54.151000000000003</v>
          </cell>
          <cell r="Q8922">
            <v>0</v>
          </cell>
          <cell r="R8922">
            <v>54.151000000000003</v>
          </cell>
        </row>
        <row r="8923">
          <cell r="A8923" t="str">
            <v xml:space="preserve">ТЭЦ-КРЭС-Ц.Г </v>
          </cell>
          <cell r="B8923" t="str">
            <v xml:space="preserve">Комсомольская 61/А гараж </v>
          </cell>
          <cell r="C8923" t="str">
            <v xml:space="preserve">Бюджет </v>
          </cell>
          <cell r="D8923">
            <v>504.79</v>
          </cell>
          <cell r="E8923">
            <v>0</v>
          </cell>
          <cell r="F8923">
            <v>2271.5500000000002</v>
          </cell>
          <cell r="G8923">
            <v>0.43</v>
          </cell>
          <cell r="H8923">
            <v>1.19</v>
          </cell>
          <cell r="I8923">
            <v>4.5999999999999996</v>
          </cell>
          <cell r="J8923" t="str">
            <v xml:space="preserve"> </v>
          </cell>
          <cell r="K8923">
            <v>167</v>
          </cell>
          <cell r="L8923">
            <v>4.2860000000000002E-2</v>
          </cell>
          <cell r="M8923">
            <v>-19</v>
          </cell>
          <cell r="N8923">
            <v>16</v>
          </cell>
          <cell r="O8923">
            <v>1</v>
          </cell>
          <cell r="P8923">
            <v>56.335000000000001</v>
          </cell>
          <cell r="Q8923">
            <v>0</v>
          </cell>
          <cell r="R8923">
            <v>56.335000000000001</v>
          </cell>
        </row>
        <row r="8924">
          <cell r="A8924" t="str">
            <v xml:space="preserve">ТЭЦ-КРЭС-Ц.Г </v>
          </cell>
          <cell r="B8924" t="str">
            <v xml:space="preserve">Комсомольская 61/А мастерск. </v>
          </cell>
          <cell r="C8924" t="str">
            <v xml:space="preserve">Бюджет </v>
          </cell>
          <cell r="D8924">
            <v>165.56</v>
          </cell>
          <cell r="E8924">
            <v>0</v>
          </cell>
          <cell r="F8924">
            <v>745</v>
          </cell>
          <cell r="G8924">
            <v>0.43</v>
          </cell>
          <cell r="H8924">
            <v>1.19</v>
          </cell>
          <cell r="I8924">
            <v>4.5999999999999996</v>
          </cell>
          <cell r="J8924" t="str">
            <v xml:space="preserve"> </v>
          </cell>
          <cell r="K8924">
            <v>167</v>
          </cell>
          <cell r="L8924">
            <v>1.4860000000000002E-2</v>
          </cell>
          <cell r="M8924">
            <v>-19</v>
          </cell>
          <cell r="N8924">
            <v>18</v>
          </cell>
          <cell r="O8924">
            <v>1</v>
          </cell>
          <cell r="P8924">
            <v>21.693999999999999</v>
          </cell>
          <cell r="Q8924">
            <v>0</v>
          </cell>
          <cell r="R8924">
            <v>21.693999999999999</v>
          </cell>
        </row>
        <row r="8925">
          <cell r="A8925" t="str">
            <v xml:space="preserve">ТЭЦ-КРЭС-Ц.Г </v>
          </cell>
          <cell r="B8925" t="str">
            <v xml:space="preserve">Красноармейская 22 Адм зд </v>
          </cell>
          <cell r="C8925" t="str">
            <v xml:space="preserve">Бюджет </v>
          </cell>
          <cell r="D8925">
            <v>7605.72</v>
          </cell>
          <cell r="E8925">
            <v>39100</v>
          </cell>
          <cell r="F8925">
            <v>34225.72</v>
          </cell>
          <cell r="G8925">
            <v>0.32</v>
          </cell>
          <cell r="H8925">
            <v>1.19</v>
          </cell>
          <cell r="I8925">
            <v>4.5999999999999996</v>
          </cell>
          <cell r="J8925" t="str">
            <v xml:space="preserve"> </v>
          </cell>
          <cell r="K8925">
            <v>167</v>
          </cell>
          <cell r="L8925">
            <v>0.50804000000000005</v>
          </cell>
          <cell r="M8925">
            <v>-19</v>
          </cell>
          <cell r="N8925">
            <v>18</v>
          </cell>
          <cell r="O8925">
            <v>1</v>
          </cell>
          <cell r="P8925">
            <v>741.72799999999995</v>
          </cell>
          <cell r="Q8925">
            <v>0</v>
          </cell>
          <cell r="R8925">
            <v>741.72799999999995</v>
          </cell>
        </row>
        <row r="8926">
          <cell r="A8926" t="str">
            <v xml:space="preserve">ТЭЦ-КРЭС-Ц.Г </v>
          </cell>
          <cell r="B8926" t="str">
            <v xml:space="preserve">Красноармейская 18 П-ка </v>
          </cell>
          <cell r="C8926" t="str">
            <v xml:space="preserve">ИТП Бюджет </v>
          </cell>
          <cell r="D8926">
            <v>2765.03</v>
          </cell>
          <cell r="E8926">
            <v>0</v>
          </cell>
          <cell r="F8926">
            <v>12442.66</v>
          </cell>
          <cell r="G8926">
            <v>0.32</v>
          </cell>
          <cell r="H8926">
            <v>1.19</v>
          </cell>
          <cell r="I8926">
            <v>4.5999999999999996</v>
          </cell>
          <cell r="J8926" t="str">
            <v xml:space="preserve"> </v>
          </cell>
          <cell r="K8926">
            <v>167</v>
          </cell>
          <cell r="L8926">
            <v>0.19468000000000002</v>
          </cell>
          <cell r="M8926">
            <v>-19</v>
          </cell>
          <cell r="N8926">
            <v>20</v>
          </cell>
          <cell r="O8926">
            <v>1</v>
          </cell>
          <cell r="P8926">
            <v>309.66699999999997</v>
          </cell>
          <cell r="Q8926">
            <v>0</v>
          </cell>
          <cell r="R8926">
            <v>309.66699999999997</v>
          </cell>
        </row>
        <row r="8927">
          <cell r="A8927" t="str">
            <v xml:space="preserve">ТЭЦ-КРЭС-Ц.Г </v>
          </cell>
          <cell r="B8927" t="str">
            <v xml:space="preserve">Красноармейская 12 адрес-справ.бюро </v>
          </cell>
          <cell r="C8927" t="str">
            <v xml:space="preserve">Бюджет </v>
          </cell>
          <cell r="D8927">
            <v>333</v>
          </cell>
          <cell r="E8927">
            <v>0</v>
          </cell>
          <cell r="F8927">
            <v>1499</v>
          </cell>
          <cell r="G8927">
            <v>0.43</v>
          </cell>
          <cell r="H8927">
            <v>1.19</v>
          </cell>
          <cell r="I8927">
            <v>4.5999999999999996</v>
          </cell>
          <cell r="J8927" t="str">
            <v xml:space="preserve"> </v>
          </cell>
          <cell r="K8927">
            <v>167</v>
          </cell>
          <cell r="L8927">
            <v>2.9900000000000003E-2</v>
          </cell>
          <cell r="M8927">
            <v>-19</v>
          </cell>
          <cell r="N8927">
            <v>18</v>
          </cell>
          <cell r="O8927">
            <v>1</v>
          </cell>
          <cell r="P8927">
            <v>43.654000000000003</v>
          </cell>
          <cell r="Q8927">
            <v>0</v>
          </cell>
          <cell r="R8927">
            <v>43.654000000000003</v>
          </cell>
        </row>
        <row r="8928">
          <cell r="A8928" t="str">
            <v xml:space="preserve">ТЭЦ-КРЭС-Ц.Г </v>
          </cell>
          <cell r="B8928" t="str">
            <v xml:space="preserve">Октябрьская 93 Адм.пом. </v>
          </cell>
          <cell r="C8928" t="str">
            <v xml:space="preserve">Бюджет </v>
          </cell>
          <cell r="D8928">
            <v>58.11</v>
          </cell>
          <cell r="E8928">
            <v>0</v>
          </cell>
          <cell r="F8928">
            <v>261.5</v>
          </cell>
          <cell r="G8928">
            <v>0.43</v>
          </cell>
          <cell r="H8928">
            <v>1.19</v>
          </cell>
          <cell r="I8928">
            <v>4.5999999999999996</v>
          </cell>
          <cell r="J8928" t="str">
            <v xml:space="preserve"> </v>
          </cell>
          <cell r="K8928">
            <v>167</v>
          </cell>
          <cell r="L8928">
            <v>5.2160000000000002E-3</v>
          </cell>
          <cell r="M8928">
            <v>-19</v>
          </cell>
          <cell r="N8928">
            <v>18</v>
          </cell>
          <cell r="O8928">
            <v>1</v>
          </cell>
          <cell r="P8928">
            <v>7.6150000000000002</v>
          </cell>
          <cell r="Q8928">
            <v>0</v>
          </cell>
          <cell r="R8928">
            <v>7.6150000000000002</v>
          </cell>
        </row>
        <row r="8929">
          <cell r="A8929" t="str">
            <v xml:space="preserve">ТЭЦ-КРЭС-Ц.Г </v>
          </cell>
          <cell r="B8929" t="str">
            <v xml:space="preserve">Рашпилевская 61 Станция </v>
          </cell>
          <cell r="C8929" t="str">
            <v xml:space="preserve">Бюджет </v>
          </cell>
          <cell r="D8929">
            <v>1946.44</v>
          </cell>
          <cell r="E8929">
            <v>9260</v>
          </cell>
          <cell r="F8929">
            <v>8759</v>
          </cell>
          <cell r="G8929">
            <v>0.38</v>
          </cell>
          <cell r="H8929">
            <v>1.19</v>
          </cell>
          <cell r="I8929">
            <v>4.5999999999999996</v>
          </cell>
          <cell r="J8929" t="str">
            <v xml:space="preserve"> </v>
          </cell>
          <cell r="K8929">
            <v>167</v>
          </cell>
          <cell r="L8929">
            <v>0.154395</v>
          </cell>
          <cell r="M8929">
            <v>-19</v>
          </cell>
          <cell r="N8929">
            <v>18</v>
          </cell>
          <cell r="O8929">
            <v>1</v>
          </cell>
          <cell r="P8929">
            <v>225.41300000000001</v>
          </cell>
          <cell r="Q8929">
            <v>0</v>
          </cell>
          <cell r="R8929">
            <v>225.41300000000001</v>
          </cell>
        </row>
        <row r="8930">
          <cell r="A8930" t="str">
            <v xml:space="preserve">ТЭЦ-КРЭС-Ц.Г </v>
          </cell>
          <cell r="B8930" t="str">
            <v xml:space="preserve">Рашпилевская 61 адм-лабор.корпус </v>
          </cell>
          <cell r="C8930" t="str">
            <v xml:space="preserve">ИТП Бюджет </v>
          </cell>
          <cell r="D8930">
            <v>1857</v>
          </cell>
          <cell r="E8930">
            <v>0</v>
          </cell>
          <cell r="F8930">
            <v>14917</v>
          </cell>
          <cell r="G8930">
            <v>0</v>
          </cell>
          <cell r="H8930">
            <v>0</v>
          </cell>
          <cell r="I8930">
            <v>4.5999999999999996</v>
          </cell>
          <cell r="J8930" t="str">
            <v xml:space="preserve"> </v>
          </cell>
          <cell r="K8930">
            <v>167</v>
          </cell>
          <cell r="L8930">
            <v>5.9300000000000005E-2</v>
          </cell>
          <cell r="M8930">
            <v>-19</v>
          </cell>
          <cell r="N8930">
            <v>18</v>
          </cell>
          <cell r="O8930">
            <v>1</v>
          </cell>
          <cell r="P8930">
            <v>86.575999999999993</v>
          </cell>
          <cell r="Q8930">
            <v>0</v>
          </cell>
          <cell r="R8930">
            <v>86.575999999999993</v>
          </cell>
        </row>
        <row r="8931">
          <cell r="A8931" t="str">
            <v xml:space="preserve">ТЭЦ-КРЭС-Ц.Г </v>
          </cell>
          <cell r="B8931" t="str">
            <v xml:space="preserve">Красная 8Библиотека им.Пушкина </v>
          </cell>
          <cell r="C8931" t="str">
            <v xml:space="preserve">Бюджет </v>
          </cell>
          <cell r="D8931">
            <v>2951.8</v>
          </cell>
          <cell r="E8931">
            <v>21534</v>
          </cell>
          <cell r="F8931">
            <v>27724.02</v>
          </cell>
          <cell r="G8931">
            <v>0.32</v>
          </cell>
          <cell r="H8931">
            <v>1.194</v>
          </cell>
          <cell r="I8931">
            <v>4.5999999999999996</v>
          </cell>
          <cell r="J8931" t="str">
            <v xml:space="preserve"> </v>
          </cell>
          <cell r="K8931">
            <v>167</v>
          </cell>
          <cell r="L8931">
            <v>0.37914799999999999</v>
          </cell>
          <cell r="M8931">
            <v>-19</v>
          </cell>
          <cell r="N8931">
            <v>18</v>
          </cell>
          <cell r="O8931">
            <v>1</v>
          </cell>
          <cell r="P8931">
            <v>553.548</v>
          </cell>
          <cell r="Q8931">
            <v>0</v>
          </cell>
          <cell r="R8931">
            <v>553.548</v>
          </cell>
        </row>
        <row r="8932">
          <cell r="A8932" t="str">
            <v xml:space="preserve">Итого по котельной </v>
          </cell>
          <cell r="B8932" t="str">
            <v xml:space="preserve">покупное ------------------------------- </v>
          </cell>
          <cell r="C8932" t="str">
            <v xml:space="preserve">По всем группам </v>
          </cell>
          <cell r="D8932">
            <v>1421901.7200000002</v>
          </cell>
          <cell r="E8932">
            <v>4524414</v>
          </cell>
          <cell r="F8932">
            <v>5995671.6299999999</v>
          </cell>
          <cell r="L8932">
            <v>87.475869000000017</v>
          </cell>
          <cell r="P8932">
            <v>126751.83900000001</v>
          </cell>
          <cell r="Q8932">
            <v>69186.704000000012</v>
          </cell>
          <cell r="R8932">
            <v>144026.59700000001</v>
          </cell>
        </row>
        <row r="8933">
          <cell r="A8933" t="str">
            <v xml:space="preserve"> </v>
          </cell>
          <cell r="B8933" t="str">
            <v xml:space="preserve"> </v>
          </cell>
          <cell r="C8933" t="str">
            <v xml:space="preserve">Бюджет </v>
          </cell>
          <cell r="D8933">
            <v>314963.31</v>
          </cell>
          <cell r="E8933">
            <v>580776</v>
          </cell>
          <cell r="F8933">
            <v>1403087.66</v>
          </cell>
          <cell r="L8933">
            <v>20.84188300000001</v>
          </cell>
          <cell r="P8933">
            <v>29995.185000000001</v>
          </cell>
          <cell r="Q8933">
            <v>0</v>
          </cell>
          <cell r="R8933">
            <v>29995.185000000001</v>
          </cell>
        </row>
        <row r="8934">
          <cell r="A8934" t="str">
            <v xml:space="preserve"> </v>
          </cell>
          <cell r="B8934" t="str">
            <v xml:space="preserve"> </v>
          </cell>
          <cell r="C8934" t="str">
            <v xml:space="preserve">"Население" в т.ч. "Жилзаказчик" </v>
          </cell>
          <cell r="D8934">
            <v>502861.06000000011</v>
          </cell>
          <cell r="E8934">
            <v>1857600</v>
          </cell>
          <cell r="F8934">
            <v>1844609.3000000003</v>
          </cell>
          <cell r="L8934">
            <v>28.977405000000012</v>
          </cell>
          <cell r="P8934">
            <v>42306.402000000009</v>
          </cell>
          <cell r="Q8934">
            <v>54646.896000000008</v>
          </cell>
          <cell r="R8934">
            <v>54646.896000000008</v>
          </cell>
        </row>
        <row r="8935">
          <cell r="A8935" t="str">
            <v xml:space="preserve"> </v>
          </cell>
          <cell r="B8935" t="str">
            <v xml:space="preserve"> </v>
          </cell>
          <cell r="C8935" t="str">
            <v xml:space="preserve">Жилзаказчик </v>
          </cell>
          <cell r="D8935">
            <v>324111.37000000011</v>
          </cell>
          <cell r="E8935">
            <v>1457081</v>
          </cell>
          <cell r="F8935">
            <v>1428766.0400000003</v>
          </cell>
          <cell r="L8935">
            <v>23.31436600000001</v>
          </cell>
          <cell r="P8935">
            <v>34038.487000000008</v>
          </cell>
          <cell r="Q8935">
            <v>34021.151999999995</v>
          </cell>
          <cell r="R8935">
            <v>34021.151999999995</v>
          </cell>
        </row>
        <row r="8936">
          <cell r="A8936" t="str">
            <v xml:space="preserve"> </v>
          </cell>
          <cell r="B8936" t="str">
            <v xml:space="preserve"> </v>
          </cell>
          <cell r="C8936" t="str">
            <v xml:space="preserve">Прочие </v>
          </cell>
          <cell r="D8936">
            <v>186434.16999999995</v>
          </cell>
          <cell r="E8936">
            <v>573681</v>
          </cell>
          <cell r="F8936">
            <v>804841.41999999981</v>
          </cell>
          <cell r="L8936">
            <v>14.017125999999998</v>
          </cell>
          <cell r="P8936">
            <v>19890.445999999985</v>
          </cell>
          <cell r="Q8936">
            <v>0</v>
          </cell>
          <cell r="R8936">
            <v>19890.445999999985</v>
          </cell>
        </row>
        <row r="8937">
          <cell r="A8937" t="str">
            <v xml:space="preserve"> </v>
          </cell>
          <cell r="B8937" t="str">
            <v xml:space="preserve"> </v>
          </cell>
          <cell r="C8937" t="str">
            <v xml:space="preserve">ИТП Бюджет </v>
          </cell>
          <cell r="D8937">
            <v>157440.46</v>
          </cell>
          <cell r="E8937">
            <v>545924</v>
          </cell>
          <cell r="F8937">
            <v>708770.99000000022</v>
          </cell>
          <cell r="L8937">
            <v>9.6786600000000007</v>
          </cell>
          <cell r="P8937">
            <v>14341.118999999999</v>
          </cell>
          <cell r="Q8937">
            <v>0</v>
          </cell>
          <cell r="R8937">
            <v>14341.118999999999</v>
          </cell>
        </row>
        <row r="8938">
          <cell r="A8938" t="str">
            <v xml:space="preserve"> </v>
          </cell>
          <cell r="B8938" t="str">
            <v xml:space="preserve"> </v>
          </cell>
          <cell r="C8938" t="str">
            <v xml:space="preserve">ИТП Население-Жилзаказчик </v>
          </cell>
          <cell r="D8938">
            <v>9362.2999999999993</v>
          </cell>
          <cell r="E8938">
            <v>58362</v>
          </cell>
          <cell r="F8938">
            <v>46140.78</v>
          </cell>
          <cell r="L8938">
            <v>0.81092800000000009</v>
          </cell>
          <cell r="P8938">
            <v>1183.933</v>
          </cell>
          <cell r="Q8938">
            <v>969.91800000000001</v>
          </cell>
          <cell r="R8938">
            <v>969.91800000000001</v>
          </cell>
        </row>
        <row r="8939">
          <cell r="A8939" t="str">
            <v xml:space="preserve"> </v>
          </cell>
          <cell r="B8939" t="str">
            <v xml:space="preserve"> </v>
          </cell>
          <cell r="C8939" t="str">
            <v xml:space="preserve">ИТП Население </v>
          </cell>
          <cell r="D8939">
            <v>117680.70000000003</v>
          </cell>
          <cell r="E8939">
            <v>620311</v>
          </cell>
          <cell r="F8939">
            <v>607759.28999999992</v>
          </cell>
          <cell r="L8939">
            <v>5.7683099999999996</v>
          </cell>
          <cell r="P8939">
            <v>8421.610999999999</v>
          </cell>
          <cell r="Q8939">
            <v>13569.89</v>
          </cell>
          <cell r="R8939">
            <v>13569.89</v>
          </cell>
        </row>
        <row r="8940">
          <cell r="A8940" t="str">
            <v xml:space="preserve"> </v>
          </cell>
          <cell r="B8940" t="str">
            <v xml:space="preserve"> </v>
          </cell>
          <cell r="C8940" t="str">
            <v xml:space="preserve">ИТП Прочие </v>
          </cell>
          <cell r="D8940">
            <v>133159.72000000003</v>
          </cell>
          <cell r="E8940">
            <v>287760</v>
          </cell>
          <cell r="F8940">
            <v>580462.18999999994</v>
          </cell>
          <cell r="L8940">
            <v>7.3815570000000008</v>
          </cell>
          <cell r="P8940">
            <v>10613.142999999998</v>
          </cell>
          <cell r="Q8940">
            <v>0</v>
          </cell>
          <cell r="R8940">
            <v>10613.142999999998</v>
          </cell>
        </row>
        <row r="8941">
          <cell r="A8941" t="str">
            <v>Тепловые потери в наружных сетях потребителей</v>
          </cell>
        </row>
        <row r="8942">
          <cell r="A8942" t="str">
            <v xml:space="preserve">ТЭЦ-ПМР </v>
          </cell>
          <cell r="B8942" t="str">
            <v xml:space="preserve">Игнатова 4 Лечеб.центр"Травы Кавк." </v>
          </cell>
          <cell r="C8942" t="str">
            <v xml:space="preserve">Прочие </v>
          </cell>
          <cell r="D8942">
            <v>457.2</v>
          </cell>
          <cell r="E8942">
            <v>2624</v>
          </cell>
          <cell r="F8942">
            <v>2057.39</v>
          </cell>
          <cell r="G8942">
            <v>0.37</v>
          </cell>
          <cell r="H8942">
            <v>1.19</v>
          </cell>
          <cell r="I8942">
            <v>4.5999999999999996</v>
          </cell>
          <cell r="J8942" t="str">
            <v xml:space="preserve"> </v>
          </cell>
          <cell r="K8942">
            <v>167</v>
          </cell>
          <cell r="L8942">
            <v>3.7220000000000003E-2</v>
          </cell>
          <cell r="M8942">
            <v>-19</v>
          </cell>
          <cell r="N8942">
            <v>20</v>
          </cell>
          <cell r="O8942">
            <v>1</v>
          </cell>
          <cell r="P8942">
            <v>59.204999999999998</v>
          </cell>
          <cell r="Q8942">
            <v>0</v>
          </cell>
          <cell r="R8942">
            <v>59.204999999999998</v>
          </cell>
        </row>
        <row r="8943">
          <cell r="A8943" t="str">
            <v xml:space="preserve">ТЭЦ-ПМР </v>
          </cell>
          <cell r="B8943" t="str">
            <v xml:space="preserve">Благоева 24/1 лит2 маг-н </v>
          </cell>
          <cell r="C8943" t="str">
            <v xml:space="preserve">ИТП Прочие </v>
          </cell>
          <cell r="D8943">
            <v>553.70000000000005</v>
          </cell>
          <cell r="E8943">
            <v>0</v>
          </cell>
          <cell r="F8943">
            <v>2612</v>
          </cell>
          <cell r="G8943">
            <v>0</v>
          </cell>
          <cell r="H8943">
            <v>0</v>
          </cell>
          <cell r="I8943">
            <v>4.5999999999999996</v>
          </cell>
          <cell r="J8943" t="str">
            <v xml:space="preserve"> </v>
          </cell>
          <cell r="K8943">
            <v>167</v>
          </cell>
          <cell r="L8943">
            <v>3.9990000000000005E-2</v>
          </cell>
          <cell r="M8943">
            <v>-19</v>
          </cell>
          <cell r="N8943">
            <v>18</v>
          </cell>
          <cell r="O8943">
            <v>1</v>
          </cell>
          <cell r="P8943">
            <v>58.384999999999998</v>
          </cell>
          <cell r="Q8943">
            <v>0</v>
          </cell>
          <cell r="R8943">
            <v>58.384999999999998</v>
          </cell>
        </row>
        <row r="8944">
          <cell r="A8944" t="str">
            <v xml:space="preserve">ТЭЦ-ПМР </v>
          </cell>
          <cell r="B8944" t="str">
            <v xml:space="preserve">Благоева 24/1лит2 прист помещ </v>
          </cell>
          <cell r="C8944" t="str">
            <v xml:space="preserve">ИТП Прочие </v>
          </cell>
          <cell r="D8944">
            <v>705.7</v>
          </cell>
          <cell r="E8944">
            <v>0</v>
          </cell>
          <cell r="F8944">
            <v>3329.5</v>
          </cell>
          <cell r="G8944">
            <v>0</v>
          </cell>
          <cell r="H8944">
            <v>0</v>
          </cell>
          <cell r="I8944">
            <v>4.5999999999999996</v>
          </cell>
          <cell r="J8944" t="str">
            <v xml:space="preserve"> </v>
          </cell>
          <cell r="K8944">
            <v>167</v>
          </cell>
          <cell r="L8944">
            <v>1.3130000000000001E-2</v>
          </cell>
          <cell r="M8944">
            <v>-19</v>
          </cell>
          <cell r="N8944">
            <v>18</v>
          </cell>
          <cell r="O8944">
            <v>1</v>
          </cell>
          <cell r="P8944">
            <v>19.169</v>
          </cell>
          <cell r="Q8944">
            <v>0</v>
          </cell>
          <cell r="R8944">
            <v>19.169</v>
          </cell>
        </row>
        <row r="8945">
          <cell r="A8945" t="str">
            <v xml:space="preserve">ТЭЦ-ПМР </v>
          </cell>
          <cell r="B8945" t="str">
            <v xml:space="preserve">Благоева 24/1 лит2 16эт ж/д </v>
          </cell>
          <cell r="C8945" t="str">
            <v xml:space="preserve">ИТП Население </v>
          </cell>
          <cell r="D8945">
            <v>7831</v>
          </cell>
          <cell r="E8945">
            <v>44832</v>
          </cell>
          <cell r="F8945">
            <v>36947</v>
          </cell>
          <cell r="G8945">
            <v>0</v>
          </cell>
          <cell r="H8945">
            <v>0</v>
          </cell>
          <cell r="I8945">
            <v>4.5999999999999996</v>
          </cell>
          <cell r="J8945" t="str">
            <v xml:space="preserve">16 </v>
          </cell>
          <cell r="K8945">
            <v>167</v>
          </cell>
          <cell r="L8945">
            <v>0.32033</v>
          </cell>
          <cell r="M8945">
            <v>-19</v>
          </cell>
          <cell r="N8945">
            <v>18</v>
          </cell>
          <cell r="O8945">
            <v>1</v>
          </cell>
          <cell r="P8945">
            <v>467.67599999999999</v>
          </cell>
          <cell r="Q8945">
            <v>952.36699999999996</v>
          </cell>
          <cell r="R8945">
            <v>952.36699999999996</v>
          </cell>
        </row>
        <row r="8946">
          <cell r="A8946" t="str">
            <v xml:space="preserve">ТЭЦ-ПМР </v>
          </cell>
          <cell r="B8946" t="str">
            <v xml:space="preserve">Т Славы 19/2 маг </v>
          </cell>
          <cell r="C8946" t="str">
            <v xml:space="preserve">ИТП Прочие </v>
          </cell>
          <cell r="D8946">
            <v>253.8</v>
          </cell>
          <cell r="E8946">
            <v>1970</v>
          </cell>
          <cell r="F8946">
            <v>1970</v>
          </cell>
          <cell r="G8946">
            <v>0</v>
          </cell>
          <cell r="H8946">
            <v>0</v>
          </cell>
          <cell r="I8946">
            <v>4.5999999999999996</v>
          </cell>
          <cell r="J8946" t="str">
            <v xml:space="preserve">17 </v>
          </cell>
          <cell r="K8946">
            <v>167</v>
          </cell>
          <cell r="L8946">
            <v>1.004E-2</v>
          </cell>
          <cell r="M8946">
            <v>-19</v>
          </cell>
          <cell r="N8946">
            <v>18</v>
          </cell>
          <cell r="O8946">
            <v>1</v>
          </cell>
          <cell r="P8946">
            <v>14.657999999999999</v>
          </cell>
          <cell r="Q8946">
            <v>0</v>
          </cell>
          <cell r="R8946">
            <v>14.657999999999999</v>
          </cell>
        </row>
        <row r="8947">
          <cell r="A8947" t="str">
            <v xml:space="preserve">ТЭЦ-ПМР </v>
          </cell>
          <cell r="B8947" t="str">
            <v xml:space="preserve">Т Славы 19/2 офис </v>
          </cell>
          <cell r="C8947" t="str">
            <v xml:space="preserve">ИТП Прочие </v>
          </cell>
          <cell r="D8947">
            <v>253.8</v>
          </cell>
          <cell r="E8947">
            <v>1971</v>
          </cell>
          <cell r="F8947">
            <v>1971</v>
          </cell>
          <cell r="G8947">
            <v>0</v>
          </cell>
          <cell r="H8947">
            <v>0</v>
          </cell>
          <cell r="I8947">
            <v>4.5999999999999996</v>
          </cell>
          <cell r="J8947" t="str">
            <v xml:space="preserve">17 </v>
          </cell>
          <cell r="K8947">
            <v>167</v>
          </cell>
          <cell r="L8947">
            <v>1.008E-2</v>
          </cell>
          <cell r="M8947">
            <v>-19</v>
          </cell>
          <cell r="N8947">
            <v>18</v>
          </cell>
          <cell r="O8947">
            <v>1</v>
          </cell>
          <cell r="P8947">
            <v>14.715</v>
          </cell>
          <cell r="Q8947">
            <v>0</v>
          </cell>
          <cell r="R8947">
            <v>14.715</v>
          </cell>
        </row>
        <row r="8948">
          <cell r="A8948" t="str">
            <v xml:space="preserve">ТЭЦ-ПМР </v>
          </cell>
          <cell r="B8948" t="str">
            <v xml:space="preserve">Т Славы 19/2 Лит1 ж/д </v>
          </cell>
          <cell r="C8948" t="str">
            <v xml:space="preserve">ИТП Население </v>
          </cell>
          <cell r="D8948">
            <v>7446.6</v>
          </cell>
          <cell r="E8948">
            <v>46191</v>
          </cell>
          <cell r="F8948">
            <v>46191</v>
          </cell>
          <cell r="G8948">
            <v>0</v>
          </cell>
          <cell r="H8948">
            <v>0</v>
          </cell>
          <cell r="I8948">
            <v>4.5999999999999996</v>
          </cell>
          <cell r="J8948" t="str">
            <v xml:space="preserve">17 </v>
          </cell>
          <cell r="K8948">
            <v>167</v>
          </cell>
          <cell r="L8948">
            <v>0.23916000000000001</v>
          </cell>
          <cell r="M8948">
            <v>-19</v>
          </cell>
          <cell r="N8948">
            <v>18</v>
          </cell>
          <cell r="O8948">
            <v>1</v>
          </cell>
          <cell r="P8948">
            <v>349.16899999999998</v>
          </cell>
          <cell r="Q8948">
            <v>905.61699999999996</v>
          </cell>
          <cell r="R8948">
            <v>905.61699999999996</v>
          </cell>
        </row>
        <row r="8949">
          <cell r="A8949" t="str">
            <v xml:space="preserve">ТЭЦ-ПМР </v>
          </cell>
          <cell r="B8949" t="str">
            <v xml:space="preserve">Леваневского 191 пом 107 </v>
          </cell>
          <cell r="C8949" t="str">
            <v xml:space="preserve">Прочие </v>
          </cell>
          <cell r="D8949">
            <v>84.9</v>
          </cell>
          <cell r="E8949">
            <v>162</v>
          </cell>
          <cell r="F8949">
            <v>162</v>
          </cell>
          <cell r="G8949">
            <v>0</v>
          </cell>
          <cell r="H8949">
            <v>0</v>
          </cell>
          <cell r="I8949">
            <v>4.5999999999999996</v>
          </cell>
          <cell r="J8949" t="str">
            <v xml:space="preserve">5 </v>
          </cell>
          <cell r="K8949">
            <v>167</v>
          </cell>
          <cell r="L8949">
            <v>3.6569999999999997E-3</v>
          </cell>
          <cell r="M8949">
            <v>-19</v>
          </cell>
          <cell r="N8949">
            <v>18</v>
          </cell>
          <cell r="O8949">
            <v>1</v>
          </cell>
          <cell r="P8949">
            <v>5.3390000000000004</v>
          </cell>
          <cell r="Q8949">
            <v>0</v>
          </cell>
          <cell r="R8949">
            <v>5.3390000000000004</v>
          </cell>
        </row>
        <row r="8950">
          <cell r="A8950" t="str">
            <v xml:space="preserve">ТЭЦ-ПМР </v>
          </cell>
          <cell r="B8950" t="str">
            <v xml:space="preserve">Игнатова,16 8619/0150 </v>
          </cell>
          <cell r="C8950" t="str">
            <v xml:space="preserve">Прочие </v>
          </cell>
          <cell r="D8950">
            <v>165.5</v>
          </cell>
          <cell r="E8950">
            <v>770</v>
          </cell>
          <cell r="F8950">
            <v>404.38400000000001</v>
          </cell>
          <cell r="G8950">
            <v>0.43</v>
          </cell>
          <cell r="H8950">
            <v>1.194</v>
          </cell>
          <cell r="I8950">
            <v>4.5999999999999996</v>
          </cell>
          <cell r="J8950" t="str">
            <v xml:space="preserve"> </v>
          </cell>
          <cell r="K8950">
            <v>167</v>
          </cell>
          <cell r="L8950">
            <v>8.0660000000000003E-3</v>
          </cell>
          <cell r="M8950">
            <v>-19</v>
          </cell>
          <cell r="N8950">
            <v>18</v>
          </cell>
          <cell r="O8950">
            <v>1</v>
          </cell>
          <cell r="P8950">
            <v>11.776</v>
          </cell>
          <cell r="Q8950">
            <v>0</v>
          </cell>
          <cell r="R8950">
            <v>11.776</v>
          </cell>
        </row>
        <row r="8951">
          <cell r="A8951" t="str">
            <v xml:space="preserve">ТЭЦ-ПМР </v>
          </cell>
          <cell r="B8951" t="str">
            <v xml:space="preserve">Благоева 16 гор полик №27 </v>
          </cell>
          <cell r="C8951" t="str">
            <v xml:space="preserve">Бюджет </v>
          </cell>
          <cell r="D8951">
            <v>1918.6</v>
          </cell>
          <cell r="E8951">
            <v>7682</v>
          </cell>
          <cell r="F8951">
            <v>6562.63</v>
          </cell>
          <cell r="G8951">
            <v>0.4</v>
          </cell>
          <cell r="H8951">
            <v>1.194</v>
          </cell>
          <cell r="I8951">
            <v>4.5999999999999996</v>
          </cell>
          <cell r="J8951" t="str">
            <v xml:space="preserve"> </v>
          </cell>
          <cell r="K8951">
            <v>167</v>
          </cell>
          <cell r="L8951">
            <v>0.12835000000000002</v>
          </cell>
          <cell r="M8951">
            <v>-19</v>
          </cell>
          <cell r="N8951">
            <v>20</v>
          </cell>
          <cell r="O8951">
            <v>1</v>
          </cell>
          <cell r="P8951">
            <v>204.15899999999999</v>
          </cell>
          <cell r="Q8951">
            <v>0</v>
          </cell>
          <cell r="R8951">
            <v>204.15899999999999</v>
          </cell>
        </row>
        <row r="8952">
          <cell r="A8952" t="str">
            <v xml:space="preserve">ТЭЦ-ПМР </v>
          </cell>
          <cell r="B8952" t="str">
            <v xml:space="preserve">Мачуги 78 Общежитие </v>
          </cell>
          <cell r="C8952" t="str">
            <v xml:space="preserve">Население </v>
          </cell>
          <cell r="D8952">
            <v>3658.2</v>
          </cell>
          <cell r="E8952">
            <v>16462</v>
          </cell>
          <cell r="F8952">
            <v>16739.349999999999</v>
          </cell>
          <cell r="G8952">
            <v>0.37</v>
          </cell>
          <cell r="H8952">
            <v>1.19</v>
          </cell>
          <cell r="I8952">
            <v>4.5999999999999996</v>
          </cell>
          <cell r="J8952" t="str">
            <v xml:space="preserve">5 </v>
          </cell>
          <cell r="K8952">
            <v>167</v>
          </cell>
          <cell r="L8952">
            <v>0.2873</v>
          </cell>
          <cell r="M8952">
            <v>-19</v>
          </cell>
          <cell r="N8952">
            <v>18</v>
          </cell>
          <cell r="O8952">
            <v>1</v>
          </cell>
          <cell r="P8952">
            <v>419.45100000000002</v>
          </cell>
          <cell r="Q8952">
            <v>364.005</v>
          </cell>
          <cell r="R8952">
            <v>364.005</v>
          </cell>
        </row>
        <row r="8953">
          <cell r="A8953" t="str">
            <v xml:space="preserve">ТЭЦ-ПМР </v>
          </cell>
          <cell r="B8953" t="str">
            <v xml:space="preserve">Мачуги 78 Учебный корпус </v>
          </cell>
          <cell r="C8953" t="str">
            <v xml:space="preserve">Бюджет </v>
          </cell>
          <cell r="D8953">
            <v>2687.25</v>
          </cell>
          <cell r="E8953">
            <v>2520</v>
          </cell>
          <cell r="F8953">
            <v>9405.36</v>
          </cell>
          <cell r="G8953">
            <v>0.35</v>
          </cell>
          <cell r="H8953">
            <v>1.19</v>
          </cell>
          <cell r="I8953">
            <v>4.5999999999999996</v>
          </cell>
          <cell r="J8953" t="str">
            <v xml:space="preserve"> </v>
          </cell>
          <cell r="K8953">
            <v>167</v>
          </cell>
          <cell r="L8953">
            <v>0.1527</v>
          </cell>
          <cell r="M8953">
            <v>-19</v>
          </cell>
          <cell r="N8953">
            <v>18</v>
          </cell>
          <cell r="O8953">
            <v>1</v>
          </cell>
          <cell r="P8953">
            <v>222.93899999999999</v>
          </cell>
          <cell r="Q8953">
            <v>0</v>
          </cell>
          <cell r="R8953">
            <v>222.93899999999999</v>
          </cell>
        </row>
        <row r="8954">
          <cell r="A8954" t="str">
            <v xml:space="preserve">ТЭЦ-ПМР </v>
          </cell>
          <cell r="B8954" t="str">
            <v xml:space="preserve">Почтовая 78 гараж </v>
          </cell>
          <cell r="C8954" t="str">
            <v xml:space="preserve">Бюджет </v>
          </cell>
          <cell r="D8954">
            <v>184.49</v>
          </cell>
          <cell r="E8954">
            <v>0</v>
          </cell>
          <cell r="F8954">
            <v>937.32</v>
          </cell>
          <cell r="G8954">
            <v>0.7</v>
          </cell>
          <cell r="H8954">
            <v>1.19</v>
          </cell>
          <cell r="I8954">
            <v>4.5999999999999996</v>
          </cell>
          <cell r="J8954" t="str">
            <v xml:space="preserve"> </v>
          </cell>
          <cell r="K8954">
            <v>167</v>
          </cell>
          <cell r="L8954">
            <v>2.5500000000000002E-2</v>
          </cell>
          <cell r="M8954">
            <v>-19</v>
          </cell>
          <cell r="N8954">
            <v>12</v>
          </cell>
          <cell r="O8954">
            <v>1</v>
          </cell>
          <cell r="P8954">
            <v>24.654</v>
          </cell>
          <cell r="Q8954">
            <v>0</v>
          </cell>
          <cell r="R8954">
            <v>24.654</v>
          </cell>
        </row>
        <row r="8955">
          <cell r="A8955" t="str">
            <v xml:space="preserve">ТЭЦ-ПМР </v>
          </cell>
          <cell r="B8955" t="str">
            <v xml:space="preserve">Почтовая 78/1 м-н"Турист"(кафе) </v>
          </cell>
          <cell r="C8955" t="str">
            <v xml:space="preserve">Бюджет </v>
          </cell>
          <cell r="D8955">
            <v>179.92</v>
          </cell>
          <cell r="E8955">
            <v>302</v>
          </cell>
          <cell r="F8955">
            <v>629.71</v>
          </cell>
          <cell r="G8955">
            <v>0.38</v>
          </cell>
          <cell r="H8955">
            <v>1.19</v>
          </cell>
          <cell r="I8955">
            <v>4.5999999999999996</v>
          </cell>
          <cell r="J8955" t="str">
            <v xml:space="preserve"> </v>
          </cell>
          <cell r="K8955">
            <v>167</v>
          </cell>
          <cell r="L8955">
            <v>1.0200000000000001E-2</v>
          </cell>
          <cell r="M8955">
            <v>-19</v>
          </cell>
          <cell r="N8955">
            <v>15</v>
          </cell>
          <cell r="O8955">
            <v>1</v>
          </cell>
          <cell r="P8955">
            <v>12.6</v>
          </cell>
          <cell r="Q8955">
            <v>0</v>
          </cell>
          <cell r="R8955">
            <v>12.6</v>
          </cell>
        </row>
        <row r="8956">
          <cell r="A8956" t="str">
            <v xml:space="preserve">ТЭЦ-ПМР </v>
          </cell>
          <cell r="B8956" t="str">
            <v xml:space="preserve">Игнатова 4 неж пом Облогин </v>
          </cell>
          <cell r="C8956" t="str">
            <v xml:space="preserve">Прочие </v>
          </cell>
          <cell r="D8956">
            <v>159.54</v>
          </cell>
          <cell r="E8956">
            <v>0</v>
          </cell>
          <cell r="F8956">
            <v>717.93</v>
          </cell>
          <cell r="G8956">
            <v>0.37</v>
          </cell>
          <cell r="H8956">
            <v>1.19</v>
          </cell>
          <cell r="I8956">
            <v>4.5999999999999996</v>
          </cell>
          <cell r="J8956" t="str">
            <v xml:space="preserve"> </v>
          </cell>
          <cell r="K8956">
            <v>167</v>
          </cell>
          <cell r="L8956">
            <v>1.2322E-2</v>
          </cell>
          <cell r="M8956">
            <v>-19</v>
          </cell>
          <cell r="N8956">
            <v>18</v>
          </cell>
          <cell r="O8956">
            <v>1</v>
          </cell>
          <cell r="P8956">
            <v>17.989999999999998</v>
          </cell>
          <cell r="Q8956">
            <v>0</v>
          </cell>
          <cell r="R8956">
            <v>17.989999999999998</v>
          </cell>
        </row>
        <row r="8957">
          <cell r="A8957" t="str">
            <v xml:space="preserve">ТЭЦ-ПМР </v>
          </cell>
          <cell r="B8957" t="str">
            <v xml:space="preserve">Благоева 1 спорткомплекс </v>
          </cell>
          <cell r="C8957" t="str">
            <v xml:space="preserve">Прочие </v>
          </cell>
          <cell r="D8957">
            <v>3185.7</v>
          </cell>
          <cell r="E8957">
            <v>16400</v>
          </cell>
          <cell r="F8957">
            <v>15351.77</v>
          </cell>
          <cell r="G8957">
            <v>0.33</v>
          </cell>
          <cell r="H8957">
            <v>1.19</v>
          </cell>
          <cell r="I8957">
            <v>4.5999999999999996</v>
          </cell>
          <cell r="J8957" t="str">
            <v xml:space="preserve"> </v>
          </cell>
          <cell r="K8957">
            <v>167</v>
          </cell>
          <cell r="L8957">
            <v>0.23500000000000001</v>
          </cell>
          <cell r="M8957">
            <v>-19</v>
          </cell>
          <cell r="N8957">
            <v>18</v>
          </cell>
          <cell r="O8957">
            <v>1</v>
          </cell>
          <cell r="P8957">
            <v>343.09500000000003</v>
          </cell>
          <cell r="Q8957">
            <v>0</v>
          </cell>
          <cell r="R8957">
            <v>343.09500000000003</v>
          </cell>
        </row>
        <row r="8958">
          <cell r="A8958" t="str">
            <v xml:space="preserve">ТЭЦ-ПМР </v>
          </cell>
          <cell r="B8958" t="str">
            <v xml:space="preserve">Мачуги 68/2,3,4,5,6 торгов.ряд </v>
          </cell>
          <cell r="C8958" t="str">
            <v xml:space="preserve">Прочие </v>
          </cell>
          <cell r="D8958">
            <v>754.65</v>
          </cell>
          <cell r="E8958">
            <v>0</v>
          </cell>
          <cell r="F8958">
            <v>3395.92</v>
          </cell>
          <cell r="G8958">
            <v>0.38</v>
          </cell>
          <cell r="H8958">
            <v>1.194</v>
          </cell>
          <cell r="I8958">
            <v>4.5999999999999996</v>
          </cell>
          <cell r="J8958" t="str">
            <v xml:space="preserve"> </v>
          </cell>
          <cell r="K8958">
            <v>167</v>
          </cell>
          <cell r="L8958">
            <v>5.16E-2</v>
          </cell>
          <cell r="M8958">
            <v>-19</v>
          </cell>
          <cell r="N8958">
            <v>18</v>
          </cell>
          <cell r="O8958">
            <v>1</v>
          </cell>
          <cell r="P8958">
            <v>75.334000000000003</v>
          </cell>
          <cell r="Q8958">
            <v>0</v>
          </cell>
          <cell r="R8958">
            <v>75.334000000000003</v>
          </cell>
        </row>
        <row r="8959">
          <cell r="A8959" t="str">
            <v xml:space="preserve">ТЭЦ-ПМР </v>
          </cell>
          <cell r="B8959" t="str">
            <v xml:space="preserve">Благоева 1 дисп.пункт </v>
          </cell>
          <cell r="C8959" t="str">
            <v xml:space="preserve">Прочие </v>
          </cell>
          <cell r="D8959">
            <v>345.37</v>
          </cell>
          <cell r="E8959">
            <v>519</v>
          </cell>
          <cell r="F8959">
            <v>1554.17</v>
          </cell>
          <cell r="G8959">
            <v>0.43</v>
          </cell>
          <cell r="H8959">
            <v>1.19</v>
          </cell>
          <cell r="I8959">
            <v>4.5999999999999996</v>
          </cell>
          <cell r="J8959" t="str">
            <v xml:space="preserve"> </v>
          </cell>
          <cell r="K8959">
            <v>167</v>
          </cell>
          <cell r="L8959">
            <v>3.1E-2</v>
          </cell>
          <cell r="M8959">
            <v>-19</v>
          </cell>
          <cell r="N8959">
            <v>18</v>
          </cell>
          <cell r="O8959">
            <v>1</v>
          </cell>
          <cell r="P8959">
            <v>45.26</v>
          </cell>
          <cell r="Q8959">
            <v>0</v>
          </cell>
          <cell r="R8959">
            <v>45.26</v>
          </cell>
        </row>
        <row r="8960">
          <cell r="A8960" t="str">
            <v xml:space="preserve">ТЭЦ-ПМР </v>
          </cell>
          <cell r="B8960" t="str">
            <v xml:space="preserve">Благоева 22 гимназия 69 </v>
          </cell>
          <cell r="C8960" t="str">
            <v xml:space="preserve">Бюджет </v>
          </cell>
          <cell r="D8960">
            <v>3608.42</v>
          </cell>
          <cell r="E8960">
            <v>0</v>
          </cell>
          <cell r="F8960">
            <v>16237.87</v>
          </cell>
          <cell r="G8960">
            <v>0.33</v>
          </cell>
          <cell r="H8960">
            <v>1.19</v>
          </cell>
          <cell r="I8960">
            <v>4.5999999999999996</v>
          </cell>
          <cell r="J8960" t="str">
            <v xml:space="preserve"> </v>
          </cell>
          <cell r="K8960">
            <v>167</v>
          </cell>
          <cell r="L8960">
            <v>0.26200000000000001</v>
          </cell>
          <cell r="M8960">
            <v>-19</v>
          </cell>
          <cell r="N8960">
            <v>20</v>
          </cell>
          <cell r="O8960">
            <v>1</v>
          </cell>
          <cell r="P8960">
            <v>416.74799999999999</v>
          </cell>
          <cell r="Q8960">
            <v>0</v>
          </cell>
          <cell r="R8960">
            <v>416.74799999999999</v>
          </cell>
        </row>
        <row r="8961">
          <cell r="A8961" t="str">
            <v xml:space="preserve">ТЭЦ-ПМР </v>
          </cell>
          <cell r="B8961" t="str">
            <v xml:space="preserve">Благоева 2 магазин </v>
          </cell>
          <cell r="C8961" t="str">
            <v xml:space="preserve">Прочие </v>
          </cell>
          <cell r="D8961">
            <v>62.7</v>
          </cell>
          <cell r="E8961">
            <v>1150</v>
          </cell>
          <cell r="F8961">
            <v>229.53</v>
          </cell>
          <cell r="G8961">
            <v>0.37</v>
          </cell>
          <cell r="H8961">
            <v>1.19</v>
          </cell>
          <cell r="I8961">
            <v>4.5999999999999996</v>
          </cell>
          <cell r="J8961" t="str">
            <v xml:space="preserve"> </v>
          </cell>
          <cell r="K8961">
            <v>167</v>
          </cell>
          <cell r="L8961">
            <v>3.6200000000000004E-3</v>
          </cell>
          <cell r="M8961">
            <v>-19</v>
          </cell>
          <cell r="N8961">
            <v>15</v>
          </cell>
          <cell r="O8961">
            <v>1</v>
          </cell>
          <cell r="P8961">
            <v>4.4720000000000004</v>
          </cell>
          <cell r="Q8961">
            <v>0</v>
          </cell>
          <cell r="R8961">
            <v>4.4720000000000004</v>
          </cell>
        </row>
        <row r="8962">
          <cell r="A8962" t="str">
            <v xml:space="preserve">ТЭЦ-ПМР </v>
          </cell>
          <cell r="B8962" t="str">
            <v xml:space="preserve">Мачуги 80 ККЦО.галерея"а" </v>
          </cell>
          <cell r="C8962" t="str">
            <v xml:space="preserve">Бюджет </v>
          </cell>
          <cell r="D8962">
            <v>25</v>
          </cell>
          <cell r="E8962">
            <v>0</v>
          </cell>
          <cell r="F8962">
            <v>112.49</v>
          </cell>
          <cell r="G8962">
            <v>0.39</v>
          </cell>
          <cell r="H8962">
            <v>1.19</v>
          </cell>
          <cell r="I8962">
            <v>4.5999999999999996</v>
          </cell>
          <cell r="J8962" t="str">
            <v xml:space="preserve"> </v>
          </cell>
          <cell r="K8962">
            <v>167</v>
          </cell>
          <cell r="L8962">
            <v>2.0349999999999999E-3</v>
          </cell>
          <cell r="M8962">
            <v>-19</v>
          </cell>
          <cell r="N8962">
            <v>18</v>
          </cell>
          <cell r="O8962">
            <v>1</v>
          </cell>
          <cell r="P8962">
            <v>2.97</v>
          </cell>
          <cell r="Q8962">
            <v>0</v>
          </cell>
          <cell r="R8962">
            <v>2.97</v>
          </cell>
        </row>
        <row r="8963">
          <cell r="A8963" t="str">
            <v xml:space="preserve">ТЭЦ-ПМР </v>
          </cell>
          <cell r="B8963" t="str">
            <v xml:space="preserve">Мачуги 80 ККЦО.галерея"в" </v>
          </cell>
          <cell r="C8963" t="str">
            <v xml:space="preserve">Бюджет </v>
          </cell>
          <cell r="D8963">
            <v>29.11</v>
          </cell>
          <cell r="E8963">
            <v>0</v>
          </cell>
          <cell r="F8963">
            <v>131.01</v>
          </cell>
          <cell r="G8963">
            <v>0.39</v>
          </cell>
          <cell r="H8963">
            <v>1.19</v>
          </cell>
          <cell r="I8963">
            <v>4.5999999999999996</v>
          </cell>
          <cell r="J8963" t="str">
            <v xml:space="preserve"> </v>
          </cell>
          <cell r="K8963">
            <v>167</v>
          </cell>
          <cell r="L8963">
            <v>2.3700000000000001E-3</v>
          </cell>
          <cell r="M8963">
            <v>-19</v>
          </cell>
          <cell r="N8963">
            <v>18</v>
          </cell>
          <cell r="O8963">
            <v>1</v>
          </cell>
          <cell r="P8963">
            <v>3.46</v>
          </cell>
          <cell r="Q8963">
            <v>0</v>
          </cell>
          <cell r="R8963">
            <v>3.46</v>
          </cell>
        </row>
        <row r="8964">
          <cell r="A8964" t="str">
            <v xml:space="preserve">ТЭЦ-ПМР </v>
          </cell>
          <cell r="B8964" t="str">
            <v xml:space="preserve">Мачуги 80 ККЦО.галерея"с" </v>
          </cell>
          <cell r="C8964" t="str">
            <v xml:space="preserve">Бюджет </v>
          </cell>
          <cell r="D8964">
            <v>33.29</v>
          </cell>
          <cell r="E8964">
            <v>0</v>
          </cell>
          <cell r="F8964">
            <v>149.80000000000001</v>
          </cell>
          <cell r="G8964">
            <v>0.39</v>
          </cell>
          <cell r="H8964">
            <v>1.19</v>
          </cell>
          <cell r="I8964">
            <v>4.5999999999999996</v>
          </cell>
          <cell r="J8964" t="str">
            <v xml:space="preserve"> </v>
          </cell>
          <cell r="K8964">
            <v>167</v>
          </cell>
          <cell r="L8964">
            <v>2.7100000000000002E-3</v>
          </cell>
          <cell r="M8964">
            <v>-19</v>
          </cell>
          <cell r="N8964">
            <v>18</v>
          </cell>
          <cell r="O8964">
            <v>1</v>
          </cell>
          <cell r="P8964">
            <v>3.9569999999999999</v>
          </cell>
          <cell r="Q8964">
            <v>0</v>
          </cell>
          <cell r="R8964">
            <v>3.9569999999999999</v>
          </cell>
        </row>
        <row r="8965">
          <cell r="A8965" t="str">
            <v xml:space="preserve">ТЭЦ-ПМР </v>
          </cell>
          <cell r="B8965" t="str">
            <v xml:space="preserve">Мачуги 80 Склад Г </v>
          </cell>
          <cell r="C8965" t="str">
            <v xml:space="preserve">Бюджет </v>
          </cell>
          <cell r="D8965">
            <v>516.12</v>
          </cell>
          <cell r="E8965">
            <v>0</v>
          </cell>
          <cell r="F8965">
            <v>2322.54</v>
          </cell>
          <cell r="G8965">
            <v>0.43</v>
          </cell>
          <cell r="H8965">
            <v>1.19</v>
          </cell>
          <cell r="I8965">
            <v>4.5999999999999996</v>
          </cell>
          <cell r="J8965" t="str">
            <v xml:space="preserve"> </v>
          </cell>
          <cell r="K8965">
            <v>167</v>
          </cell>
          <cell r="L8965">
            <v>4.2570000000000004E-2</v>
          </cell>
          <cell r="M8965">
            <v>-19</v>
          </cell>
          <cell r="N8965">
            <v>15</v>
          </cell>
          <cell r="O8965">
            <v>1</v>
          </cell>
          <cell r="P8965">
            <v>52.581000000000003</v>
          </cell>
          <cell r="Q8965">
            <v>0</v>
          </cell>
          <cell r="R8965">
            <v>52.581000000000003</v>
          </cell>
        </row>
        <row r="8966">
          <cell r="A8966" t="str">
            <v xml:space="preserve">ТЭЦ-ПМР </v>
          </cell>
          <cell r="B8966" t="str">
            <v xml:space="preserve">Мачуги 80 Учебный корп.В ККЦО </v>
          </cell>
          <cell r="C8966" t="str">
            <v xml:space="preserve">Бюджет </v>
          </cell>
          <cell r="D8966">
            <v>665</v>
          </cell>
          <cell r="E8966">
            <v>0</v>
          </cell>
          <cell r="F8966">
            <v>8660.08</v>
          </cell>
          <cell r="G8966">
            <v>0.35</v>
          </cell>
          <cell r="H8966">
            <v>1.19</v>
          </cell>
          <cell r="I8966">
            <v>4.5999999999999996</v>
          </cell>
          <cell r="J8966" t="str">
            <v xml:space="preserve"> </v>
          </cell>
          <cell r="K8966">
            <v>167</v>
          </cell>
          <cell r="L8966">
            <v>0.1406</v>
          </cell>
          <cell r="M8966">
            <v>-19</v>
          </cell>
          <cell r="N8966">
            <v>18</v>
          </cell>
          <cell r="O8966">
            <v>1</v>
          </cell>
          <cell r="P8966">
            <v>205.274</v>
          </cell>
          <cell r="Q8966">
            <v>0</v>
          </cell>
          <cell r="R8966">
            <v>205.274</v>
          </cell>
        </row>
        <row r="8967">
          <cell r="A8967" t="str">
            <v xml:space="preserve">ТЭЦ-ПМР </v>
          </cell>
          <cell r="B8967" t="str">
            <v xml:space="preserve">Мачуги 80 Учебный корпус А </v>
          </cell>
          <cell r="C8967" t="str">
            <v xml:space="preserve">Бюджет </v>
          </cell>
          <cell r="D8967">
            <v>2474.4299999999998</v>
          </cell>
          <cell r="E8967">
            <v>0</v>
          </cell>
          <cell r="F8967">
            <v>11134.92</v>
          </cell>
          <cell r="G8967">
            <v>0.35</v>
          </cell>
          <cell r="H8967">
            <v>1.19</v>
          </cell>
          <cell r="I8967">
            <v>4.5999999999999996</v>
          </cell>
          <cell r="J8967" t="str">
            <v xml:space="preserve"> </v>
          </cell>
          <cell r="K8967">
            <v>167</v>
          </cell>
          <cell r="L8967">
            <v>0.18078000000000002</v>
          </cell>
          <cell r="M8967">
            <v>-19</v>
          </cell>
          <cell r="N8967">
            <v>18</v>
          </cell>
          <cell r="O8967">
            <v>1</v>
          </cell>
          <cell r="P8967">
            <v>263.935</v>
          </cell>
          <cell r="Q8967">
            <v>0</v>
          </cell>
          <cell r="R8967">
            <v>263.935</v>
          </cell>
        </row>
        <row r="8968">
          <cell r="A8968" t="str">
            <v xml:space="preserve">ТЭЦ-ПМР </v>
          </cell>
          <cell r="B8968" t="str">
            <v xml:space="preserve">Мачуги 80 спальный корпус </v>
          </cell>
          <cell r="C8968" t="str">
            <v xml:space="preserve">Бюджет </v>
          </cell>
          <cell r="D8968">
            <v>1825.34</v>
          </cell>
          <cell r="E8968">
            <v>0</v>
          </cell>
          <cell r="F8968">
            <v>8214.0499999999993</v>
          </cell>
          <cell r="G8968">
            <v>0.41</v>
          </cell>
          <cell r="H8968">
            <v>1.19</v>
          </cell>
          <cell r="I8968">
            <v>4.5999999999999996</v>
          </cell>
          <cell r="J8968" t="str">
            <v xml:space="preserve"> </v>
          </cell>
          <cell r="K8968">
            <v>167</v>
          </cell>
          <cell r="L8968">
            <v>0.15622000000000003</v>
          </cell>
          <cell r="M8968">
            <v>-19</v>
          </cell>
          <cell r="N8968">
            <v>18</v>
          </cell>
          <cell r="O8968">
            <v>1</v>
          </cell>
          <cell r="P8968">
            <v>228.07900000000001</v>
          </cell>
          <cell r="Q8968">
            <v>0</v>
          </cell>
          <cell r="R8968">
            <v>228.07900000000001</v>
          </cell>
        </row>
        <row r="8969">
          <cell r="A8969" t="str">
            <v xml:space="preserve">ТЭЦ-ПМР </v>
          </cell>
          <cell r="B8969" t="str">
            <v xml:space="preserve">Мачуги 80 столовая </v>
          </cell>
          <cell r="C8969" t="str">
            <v xml:space="preserve">Бюджет </v>
          </cell>
          <cell r="D8969">
            <v>902.55</v>
          </cell>
          <cell r="E8969">
            <v>0</v>
          </cell>
          <cell r="F8969">
            <v>4061.49</v>
          </cell>
          <cell r="G8969">
            <v>0.35</v>
          </cell>
          <cell r="H8969">
            <v>1.19</v>
          </cell>
          <cell r="I8969">
            <v>4.5999999999999996</v>
          </cell>
          <cell r="J8969" t="str">
            <v xml:space="preserve"> </v>
          </cell>
          <cell r="K8969">
            <v>167</v>
          </cell>
          <cell r="L8969">
            <v>6.5939999999999999E-2</v>
          </cell>
          <cell r="M8969">
            <v>-19</v>
          </cell>
          <cell r="N8969">
            <v>18</v>
          </cell>
          <cell r="O8969">
            <v>1</v>
          </cell>
          <cell r="P8969">
            <v>96.27</v>
          </cell>
          <cell r="Q8969">
            <v>0</v>
          </cell>
          <cell r="R8969">
            <v>96.27</v>
          </cell>
        </row>
        <row r="8970">
          <cell r="A8970" t="str">
            <v xml:space="preserve">ТЭЦ-ПМР </v>
          </cell>
          <cell r="B8970" t="str">
            <v xml:space="preserve">Игнатова 4 неж.пом. </v>
          </cell>
          <cell r="C8970" t="str">
            <v xml:space="preserve">Прочие </v>
          </cell>
          <cell r="D8970">
            <v>47.9</v>
          </cell>
          <cell r="E8970">
            <v>0</v>
          </cell>
          <cell r="F8970">
            <v>185</v>
          </cell>
          <cell r="G8970">
            <v>0.37</v>
          </cell>
          <cell r="H8970">
            <v>1.19</v>
          </cell>
          <cell r="I8970">
            <v>4.5999999999999996</v>
          </cell>
          <cell r="J8970" t="str">
            <v xml:space="preserve"> </v>
          </cell>
          <cell r="K8970">
            <v>167</v>
          </cell>
          <cell r="L8970">
            <v>3.179E-3</v>
          </cell>
          <cell r="M8970">
            <v>-19</v>
          </cell>
          <cell r="N8970">
            <v>18</v>
          </cell>
          <cell r="O8970">
            <v>1</v>
          </cell>
          <cell r="P8970">
            <v>4.641</v>
          </cell>
          <cell r="Q8970">
            <v>0</v>
          </cell>
          <cell r="R8970">
            <v>4.641</v>
          </cell>
        </row>
        <row r="8971">
          <cell r="A8971" t="str">
            <v xml:space="preserve">ТЭЦ-ПМР </v>
          </cell>
          <cell r="B8971" t="str">
            <v xml:space="preserve">Благоева 2 магазин </v>
          </cell>
          <cell r="C8971" t="str">
            <v xml:space="preserve">Прочие </v>
          </cell>
          <cell r="D8971">
            <v>430.9</v>
          </cell>
          <cell r="E8971">
            <v>0</v>
          </cell>
          <cell r="F8971">
            <v>163.65</v>
          </cell>
          <cell r="G8971">
            <v>0.37</v>
          </cell>
          <cell r="H8971">
            <v>1.19</v>
          </cell>
          <cell r="I8971">
            <v>4.5999999999999996</v>
          </cell>
          <cell r="J8971" t="str">
            <v xml:space="preserve"> </v>
          </cell>
          <cell r="K8971">
            <v>167</v>
          </cell>
          <cell r="L8971">
            <v>2.581E-3</v>
          </cell>
          <cell r="M8971">
            <v>-19</v>
          </cell>
          <cell r="N8971">
            <v>15</v>
          </cell>
          <cell r="O8971">
            <v>1</v>
          </cell>
          <cell r="P8971">
            <v>3.1890000000000001</v>
          </cell>
          <cell r="Q8971">
            <v>0</v>
          </cell>
          <cell r="R8971">
            <v>3.1890000000000001</v>
          </cell>
        </row>
        <row r="8972">
          <cell r="A8972" t="str">
            <v xml:space="preserve">ТЭЦ-ПМР </v>
          </cell>
          <cell r="B8972" t="str">
            <v xml:space="preserve">Игнатова 39 п/о 61 </v>
          </cell>
          <cell r="C8972" t="str">
            <v xml:space="preserve">Прочие </v>
          </cell>
          <cell r="D8972">
            <v>37.22</v>
          </cell>
          <cell r="E8972">
            <v>190</v>
          </cell>
          <cell r="F8972">
            <v>167.47</v>
          </cell>
          <cell r="G8972">
            <v>0.38</v>
          </cell>
          <cell r="H8972">
            <v>1.19</v>
          </cell>
          <cell r="I8972">
            <v>4.5999999999999996</v>
          </cell>
          <cell r="J8972" t="str">
            <v xml:space="preserve"> </v>
          </cell>
          <cell r="K8972">
            <v>167</v>
          </cell>
          <cell r="L8972">
            <v>2.9519999999999998E-3</v>
          </cell>
          <cell r="M8972">
            <v>-19</v>
          </cell>
          <cell r="N8972">
            <v>18</v>
          </cell>
          <cell r="O8972">
            <v>1</v>
          </cell>
          <cell r="P8972">
            <v>4.3109999999999999</v>
          </cell>
          <cell r="Q8972">
            <v>0</v>
          </cell>
          <cell r="R8972">
            <v>4.3109999999999999</v>
          </cell>
        </row>
        <row r="8973">
          <cell r="A8973" t="str">
            <v xml:space="preserve">ТЭЦ-ПМР </v>
          </cell>
          <cell r="B8973" t="str">
            <v xml:space="preserve">Игнатова 5 1й этаж торг.дом </v>
          </cell>
          <cell r="C8973" t="str">
            <v xml:space="preserve">Прочие </v>
          </cell>
          <cell r="D8973">
            <v>1047.5</v>
          </cell>
          <cell r="E8973">
            <v>0</v>
          </cell>
          <cell r="F8973">
            <v>4713.74</v>
          </cell>
          <cell r="G8973">
            <v>0.37</v>
          </cell>
          <cell r="H8973">
            <v>1.19</v>
          </cell>
          <cell r="I8973">
            <v>4.5999999999999996</v>
          </cell>
          <cell r="J8973" t="str">
            <v xml:space="preserve"> </v>
          </cell>
          <cell r="K8973">
            <v>167</v>
          </cell>
          <cell r="L8973">
            <v>7.4342999999999992E-2</v>
          </cell>
          <cell r="M8973">
            <v>-19</v>
          </cell>
          <cell r="N8973">
            <v>15</v>
          </cell>
          <cell r="O8973">
            <v>1</v>
          </cell>
          <cell r="P8973">
            <v>91.823999999999998</v>
          </cell>
          <cell r="Q8973">
            <v>0</v>
          </cell>
          <cell r="R8973">
            <v>91.823999999999998</v>
          </cell>
        </row>
        <row r="8974">
          <cell r="A8974" t="str">
            <v xml:space="preserve">ТЭЦ-ПМР </v>
          </cell>
          <cell r="B8974" t="str">
            <v xml:space="preserve">Мачуги 78 общ.кор лит Г </v>
          </cell>
          <cell r="C8974" t="str">
            <v xml:space="preserve">Бюджет </v>
          </cell>
          <cell r="D8974">
            <v>1935</v>
          </cell>
          <cell r="E8974">
            <v>0</v>
          </cell>
          <cell r="F8974">
            <v>8707.51</v>
          </cell>
          <cell r="G8974">
            <v>0.35</v>
          </cell>
          <cell r="H8974">
            <v>1.19</v>
          </cell>
          <cell r="I8974">
            <v>4.5999999999999996</v>
          </cell>
          <cell r="J8974" t="str">
            <v xml:space="preserve"> </v>
          </cell>
          <cell r="K8974">
            <v>167</v>
          </cell>
          <cell r="L8974">
            <v>0.14137000000000002</v>
          </cell>
          <cell r="M8974">
            <v>-19</v>
          </cell>
          <cell r="N8974">
            <v>18</v>
          </cell>
          <cell r="O8974">
            <v>1</v>
          </cell>
          <cell r="P8974">
            <v>206.39599999999999</v>
          </cell>
          <cell r="Q8974">
            <v>0</v>
          </cell>
          <cell r="R8974">
            <v>206.39599999999999</v>
          </cell>
        </row>
        <row r="8975">
          <cell r="A8975" t="str">
            <v xml:space="preserve">ТЭЦ-ПМР </v>
          </cell>
          <cell r="B8975" t="str">
            <v xml:space="preserve">Игнатова 2/1 офисы </v>
          </cell>
          <cell r="C8975" t="str">
            <v xml:space="preserve">ИТП Прочие </v>
          </cell>
          <cell r="D8975">
            <v>977.6</v>
          </cell>
          <cell r="E8975">
            <v>4360</v>
          </cell>
          <cell r="F8975">
            <v>4360</v>
          </cell>
          <cell r="G8975">
            <v>0</v>
          </cell>
          <cell r="H8975">
            <v>0</v>
          </cell>
          <cell r="I8975">
            <v>4.5999999999999996</v>
          </cell>
          <cell r="J8975" t="str">
            <v xml:space="preserve">15 </v>
          </cell>
          <cell r="K8975">
            <v>167</v>
          </cell>
          <cell r="L8975">
            <v>4.9260999999999999E-2</v>
          </cell>
          <cell r="M8975">
            <v>-19</v>
          </cell>
          <cell r="N8975">
            <v>18</v>
          </cell>
          <cell r="O8975">
            <v>1</v>
          </cell>
          <cell r="P8975">
            <v>71.921000000000006</v>
          </cell>
          <cell r="Q8975">
            <v>0</v>
          </cell>
          <cell r="R8975">
            <v>71.921000000000006</v>
          </cell>
        </row>
        <row r="8976">
          <cell r="A8976" t="str">
            <v xml:space="preserve">ТЭЦ-ПМР </v>
          </cell>
          <cell r="B8976" t="str">
            <v xml:space="preserve">Игнатова 2/1 ж.д </v>
          </cell>
          <cell r="C8976" t="str">
            <v xml:space="preserve">ИТП Население </v>
          </cell>
          <cell r="D8976">
            <v>4021.6</v>
          </cell>
          <cell r="E8976">
            <v>0</v>
          </cell>
          <cell r="F8976">
            <v>17927</v>
          </cell>
          <cell r="G8976">
            <v>0</v>
          </cell>
          <cell r="H8976">
            <v>0</v>
          </cell>
          <cell r="I8976">
            <v>4.5999999999999996</v>
          </cell>
          <cell r="J8976" t="str">
            <v xml:space="preserve">15 </v>
          </cell>
          <cell r="K8976">
            <v>167</v>
          </cell>
          <cell r="L8976">
            <v>0.21117000000000002</v>
          </cell>
          <cell r="M8976">
            <v>-19</v>
          </cell>
          <cell r="N8976">
            <v>18</v>
          </cell>
          <cell r="O8976">
            <v>1</v>
          </cell>
          <cell r="P8976">
            <v>308.30399999999997</v>
          </cell>
          <cell r="Q8976">
            <v>489.08600000000001</v>
          </cell>
          <cell r="R8976">
            <v>489.08600000000001</v>
          </cell>
        </row>
        <row r="8977">
          <cell r="A8977" t="str">
            <v xml:space="preserve">ТЭЦ-ПМР </v>
          </cell>
          <cell r="B8977" t="str">
            <v xml:space="preserve">Благоева 17 маг.с офисом </v>
          </cell>
          <cell r="C8977" t="str">
            <v xml:space="preserve">Прочие </v>
          </cell>
          <cell r="D8977">
            <v>357</v>
          </cell>
          <cell r="E8977">
            <v>0</v>
          </cell>
          <cell r="F8977">
            <v>1604.3</v>
          </cell>
          <cell r="G8977">
            <v>0.43</v>
          </cell>
          <cell r="H8977">
            <v>1.19</v>
          </cell>
          <cell r="I8977">
            <v>4.5999999999999996</v>
          </cell>
          <cell r="J8977" t="str">
            <v xml:space="preserve"> </v>
          </cell>
          <cell r="K8977">
            <v>167</v>
          </cell>
          <cell r="L8977">
            <v>3.2000000000000001E-2</v>
          </cell>
          <cell r="M8977">
            <v>-19</v>
          </cell>
          <cell r="N8977">
            <v>18</v>
          </cell>
          <cell r="O8977">
            <v>1</v>
          </cell>
          <cell r="P8977">
            <v>46.72</v>
          </cell>
          <cell r="Q8977">
            <v>0</v>
          </cell>
          <cell r="R8977">
            <v>46.72</v>
          </cell>
        </row>
        <row r="8978">
          <cell r="A8978" t="str">
            <v xml:space="preserve">ТЭЦ-ПМР </v>
          </cell>
          <cell r="B8978" t="str">
            <v xml:space="preserve">Игнатова 10/1 магазин </v>
          </cell>
          <cell r="C8978" t="str">
            <v xml:space="preserve">Прочие </v>
          </cell>
          <cell r="D8978">
            <v>197.56</v>
          </cell>
          <cell r="E8978">
            <v>0</v>
          </cell>
          <cell r="F8978">
            <v>889.01</v>
          </cell>
          <cell r="G8978">
            <v>0.38</v>
          </cell>
          <cell r="H8978">
            <v>1.19</v>
          </cell>
          <cell r="I8978">
            <v>4.5999999999999996</v>
          </cell>
          <cell r="J8978" t="str">
            <v xml:space="preserve"> </v>
          </cell>
          <cell r="K8978">
            <v>167</v>
          </cell>
          <cell r="L8978">
            <v>1.4400000000000001E-2</v>
          </cell>
          <cell r="M8978">
            <v>-19</v>
          </cell>
          <cell r="N8978">
            <v>15</v>
          </cell>
          <cell r="O8978">
            <v>1</v>
          </cell>
          <cell r="P8978">
            <v>17.786999999999999</v>
          </cell>
          <cell r="Q8978">
            <v>0</v>
          </cell>
          <cell r="R8978">
            <v>17.786999999999999</v>
          </cell>
        </row>
        <row r="8979">
          <cell r="A8979" t="str">
            <v xml:space="preserve">ТЭЦ-ПМР </v>
          </cell>
          <cell r="B8979" t="str">
            <v xml:space="preserve">Игнатова 10\1 2эт.неж.пом. </v>
          </cell>
          <cell r="C8979" t="str">
            <v xml:space="preserve">Прочие </v>
          </cell>
          <cell r="D8979">
            <v>206.57</v>
          </cell>
          <cell r="E8979">
            <v>0</v>
          </cell>
          <cell r="F8979">
            <v>963.4</v>
          </cell>
          <cell r="G8979">
            <v>0.38</v>
          </cell>
          <cell r="H8979">
            <v>1.19</v>
          </cell>
          <cell r="I8979">
            <v>4.5999999999999996</v>
          </cell>
          <cell r="J8979" t="str">
            <v xml:space="preserve"> </v>
          </cell>
          <cell r="K8979">
            <v>167</v>
          </cell>
          <cell r="L8979">
            <v>1.5604999999999999E-2</v>
          </cell>
          <cell r="M8979">
            <v>-19</v>
          </cell>
          <cell r="N8979">
            <v>15</v>
          </cell>
          <cell r="O8979">
            <v>1.3</v>
          </cell>
          <cell r="P8979">
            <v>25.058</v>
          </cell>
          <cell r="Q8979">
            <v>0</v>
          </cell>
          <cell r="R8979">
            <v>25.058</v>
          </cell>
        </row>
        <row r="8980">
          <cell r="A8980" t="str">
            <v xml:space="preserve">ТЭЦ-ПМР </v>
          </cell>
          <cell r="B8980" t="str">
            <v xml:space="preserve">Благоева 18 парикм.7 </v>
          </cell>
          <cell r="C8980" t="str">
            <v xml:space="preserve">Прочие </v>
          </cell>
          <cell r="D8980">
            <v>132.52000000000001</v>
          </cell>
          <cell r="E8980">
            <v>635</v>
          </cell>
          <cell r="F8980">
            <v>596.34</v>
          </cell>
          <cell r="G8980">
            <v>0.37</v>
          </cell>
          <cell r="H8980">
            <v>1.19</v>
          </cell>
          <cell r="I8980">
            <v>4.5999999999999996</v>
          </cell>
          <cell r="J8980" t="str">
            <v xml:space="preserve"> </v>
          </cell>
          <cell r="K8980">
            <v>167</v>
          </cell>
          <cell r="L8980">
            <v>1.0234999999999999E-2</v>
          </cell>
          <cell r="M8980">
            <v>-19</v>
          </cell>
          <cell r="N8980">
            <v>18</v>
          </cell>
          <cell r="O8980">
            <v>1</v>
          </cell>
          <cell r="P8980">
            <v>14.942</v>
          </cell>
          <cell r="Q8980">
            <v>0</v>
          </cell>
          <cell r="R8980">
            <v>14.942</v>
          </cell>
        </row>
        <row r="8981">
          <cell r="A8981" t="str">
            <v xml:space="preserve">ТЭЦ-ПМР </v>
          </cell>
          <cell r="B8981" t="str">
            <v xml:space="preserve">Трамвайная 15/2 АПТЕКА </v>
          </cell>
          <cell r="C8981" t="str">
            <v xml:space="preserve">Прочие </v>
          </cell>
          <cell r="D8981">
            <v>98.39</v>
          </cell>
          <cell r="E8981">
            <v>160</v>
          </cell>
          <cell r="F8981">
            <v>344.36</v>
          </cell>
          <cell r="G8981">
            <v>0.38</v>
          </cell>
          <cell r="H8981">
            <v>1.19</v>
          </cell>
          <cell r="I8981">
            <v>4.5999999999999996</v>
          </cell>
          <cell r="J8981" t="str">
            <v xml:space="preserve"> </v>
          </cell>
          <cell r="K8981">
            <v>167</v>
          </cell>
          <cell r="L8981">
            <v>6.0700000000000007E-3</v>
          </cell>
          <cell r="M8981">
            <v>-19</v>
          </cell>
          <cell r="N8981">
            <v>18</v>
          </cell>
          <cell r="O8981">
            <v>1</v>
          </cell>
          <cell r="P8981">
            <v>8.8610000000000007</v>
          </cell>
          <cell r="Q8981">
            <v>0</v>
          </cell>
          <cell r="R8981">
            <v>8.8610000000000007</v>
          </cell>
        </row>
        <row r="8982">
          <cell r="A8982" t="str">
            <v xml:space="preserve">ТЭЦ-ПМР </v>
          </cell>
          <cell r="B8982" t="str">
            <v xml:space="preserve">Трамвайная 15/2 неж пом </v>
          </cell>
          <cell r="C8982" t="str">
            <v xml:space="preserve">Прочие </v>
          </cell>
          <cell r="D8982">
            <v>45.87</v>
          </cell>
          <cell r="E8982">
            <v>70</v>
          </cell>
          <cell r="F8982">
            <v>160.55000000000001</v>
          </cell>
          <cell r="G8982">
            <v>0.38</v>
          </cell>
          <cell r="H8982">
            <v>1.19</v>
          </cell>
          <cell r="I8982">
            <v>4.5999999999999996</v>
          </cell>
          <cell r="J8982" t="str">
            <v xml:space="preserve"> </v>
          </cell>
          <cell r="K8982">
            <v>167</v>
          </cell>
          <cell r="L8982">
            <v>2.8300000000000001E-3</v>
          </cell>
          <cell r="M8982">
            <v>-19</v>
          </cell>
          <cell r="N8982">
            <v>18</v>
          </cell>
          <cell r="O8982">
            <v>1</v>
          </cell>
          <cell r="P8982">
            <v>4.1319999999999997</v>
          </cell>
          <cell r="Q8982">
            <v>0</v>
          </cell>
          <cell r="R8982">
            <v>4.1319999999999997</v>
          </cell>
        </row>
        <row r="8983">
          <cell r="A8983" t="str">
            <v xml:space="preserve">ТЭЦ-ПМР </v>
          </cell>
          <cell r="B8983" t="str">
            <v xml:space="preserve">Благоева 24 Лит А-1 пом.85-89 </v>
          </cell>
          <cell r="C8983" t="str">
            <v xml:space="preserve">Прочие </v>
          </cell>
          <cell r="D8983">
            <v>51.4</v>
          </cell>
          <cell r="F8983">
            <v>190.18</v>
          </cell>
          <cell r="G8983">
            <v>0</v>
          </cell>
          <cell r="H8983">
            <v>0</v>
          </cell>
          <cell r="I8983">
            <v>4.5999999999999996</v>
          </cell>
          <cell r="J8983" t="str">
            <v xml:space="preserve">5 </v>
          </cell>
          <cell r="K8983">
            <v>167</v>
          </cell>
          <cell r="L8983">
            <v>2.1229999999999999E-3</v>
          </cell>
          <cell r="M8983">
            <v>-19</v>
          </cell>
          <cell r="N8983">
            <v>18</v>
          </cell>
          <cell r="O8983">
            <v>1</v>
          </cell>
          <cell r="P8983">
            <v>3.0979999999999999</v>
          </cell>
          <cell r="Q8983">
            <v>0</v>
          </cell>
          <cell r="R8983">
            <v>3.0979999999999999</v>
          </cell>
        </row>
        <row r="8984">
          <cell r="A8984" t="str">
            <v xml:space="preserve">ТЭЦ-ПМР </v>
          </cell>
          <cell r="B8984" t="str">
            <v xml:space="preserve">Благоева 24 Лит А-1 </v>
          </cell>
          <cell r="C8984" t="str">
            <v xml:space="preserve">Прочие </v>
          </cell>
          <cell r="D8984">
            <v>422.8</v>
          </cell>
          <cell r="F8984">
            <v>1564.36</v>
          </cell>
          <cell r="G8984">
            <v>0</v>
          </cell>
          <cell r="H8984">
            <v>0</v>
          </cell>
          <cell r="I8984">
            <v>4.5999999999999996</v>
          </cell>
          <cell r="J8984" t="str">
            <v xml:space="preserve">5 </v>
          </cell>
          <cell r="K8984">
            <v>167</v>
          </cell>
          <cell r="L8984">
            <v>2.1174999999999999E-2</v>
          </cell>
          <cell r="M8984">
            <v>-19</v>
          </cell>
          <cell r="N8984">
            <v>18</v>
          </cell>
          <cell r="O8984">
            <v>1</v>
          </cell>
          <cell r="P8984">
            <v>30.914999999999999</v>
          </cell>
          <cell r="Q8984">
            <v>0</v>
          </cell>
          <cell r="R8984">
            <v>30.914999999999999</v>
          </cell>
        </row>
        <row r="8985">
          <cell r="A8985" t="str">
            <v xml:space="preserve">ТЭЦ-ПМР </v>
          </cell>
          <cell r="B8985" t="str">
            <v xml:space="preserve">Игнатова 14 кв.184 неж.помещение </v>
          </cell>
          <cell r="C8985" t="str">
            <v xml:space="preserve">Прочие </v>
          </cell>
          <cell r="D8985">
            <v>25.68</v>
          </cell>
          <cell r="E8985">
            <v>0</v>
          </cell>
          <cell r="F8985">
            <v>99</v>
          </cell>
          <cell r="G8985">
            <v>0.34</v>
          </cell>
          <cell r="H8985">
            <v>1.19</v>
          </cell>
          <cell r="I8985">
            <v>4.5999999999999996</v>
          </cell>
          <cell r="J8985" t="str">
            <v xml:space="preserve"> </v>
          </cell>
          <cell r="K8985">
            <v>167</v>
          </cell>
          <cell r="L8985">
            <v>1.5609999999999999E-3</v>
          </cell>
          <cell r="M8985">
            <v>-19</v>
          </cell>
          <cell r="N8985">
            <v>18</v>
          </cell>
          <cell r="O8985">
            <v>1</v>
          </cell>
          <cell r="P8985">
            <v>2.2789999999999999</v>
          </cell>
          <cell r="Q8985">
            <v>0</v>
          </cell>
          <cell r="R8985">
            <v>2.2789999999999999</v>
          </cell>
        </row>
        <row r="8986">
          <cell r="A8986" t="str">
            <v xml:space="preserve">ТЭЦ-ПМР </v>
          </cell>
          <cell r="B8986" t="str">
            <v xml:space="preserve">Игнатова 3 кв 1 стом.каб </v>
          </cell>
          <cell r="C8986" t="str">
            <v xml:space="preserve">Прочие </v>
          </cell>
          <cell r="D8986">
            <v>60.7</v>
          </cell>
          <cell r="E8986">
            <v>0</v>
          </cell>
          <cell r="F8986">
            <v>242.79</v>
          </cell>
          <cell r="G8986">
            <v>0.39</v>
          </cell>
          <cell r="H8986">
            <v>1.19</v>
          </cell>
          <cell r="I8986">
            <v>4.5999999999999996</v>
          </cell>
          <cell r="J8986" t="str">
            <v xml:space="preserve"> </v>
          </cell>
          <cell r="K8986">
            <v>167</v>
          </cell>
          <cell r="L8986">
            <v>4.3809999999999995E-3</v>
          </cell>
          <cell r="M8986">
            <v>-19</v>
          </cell>
          <cell r="N8986">
            <v>18</v>
          </cell>
          <cell r="O8986">
            <v>1</v>
          </cell>
          <cell r="P8986">
            <v>6.3949999999999996</v>
          </cell>
          <cell r="Q8986">
            <v>0</v>
          </cell>
          <cell r="R8986">
            <v>6.3949999999999996</v>
          </cell>
        </row>
        <row r="8987">
          <cell r="A8987" t="str">
            <v xml:space="preserve">ТЭЦ-ПМР </v>
          </cell>
          <cell r="B8987" t="str">
            <v xml:space="preserve">Благоева 13/1 </v>
          </cell>
          <cell r="C8987" t="str">
            <v xml:space="preserve">Жилзаказчик </v>
          </cell>
          <cell r="D8987">
            <v>4040.5</v>
          </cell>
          <cell r="E8987">
            <v>15568</v>
          </cell>
          <cell r="F8987">
            <v>16764</v>
          </cell>
          <cell r="G8987">
            <v>0.37</v>
          </cell>
          <cell r="H8987">
            <v>1.19</v>
          </cell>
          <cell r="I8987">
            <v>4.5999999999999996</v>
          </cell>
          <cell r="J8987" t="str">
            <v xml:space="preserve">12 </v>
          </cell>
          <cell r="K8987">
            <v>167</v>
          </cell>
          <cell r="L8987">
            <v>0.28772300000000001</v>
          </cell>
          <cell r="M8987">
            <v>-19</v>
          </cell>
          <cell r="N8987">
            <v>18</v>
          </cell>
          <cell r="O8987">
            <v>1</v>
          </cell>
          <cell r="P8987">
            <v>418.19</v>
          </cell>
          <cell r="Q8987">
            <v>400.18</v>
          </cell>
          <cell r="R8987">
            <v>400.18</v>
          </cell>
        </row>
        <row r="8988">
          <cell r="A8988" t="str">
            <v xml:space="preserve">ТЭЦ-ПМР </v>
          </cell>
          <cell r="B8988" t="str">
            <v xml:space="preserve">Благоева 13/2 </v>
          </cell>
          <cell r="C8988" t="str">
            <v xml:space="preserve">Жилзаказчик </v>
          </cell>
          <cell r="D8988">
            <v>4086.65</v>
          </cell>
          <cell r="E8988">
            <v>15568</v>
          </cell>
          <cell r="F8988">
            <v>16850.75</v>
          </cell>
          <cell r="G8988">
            <v>0.37</v>
          </cell>
          <cell r="H8988">
            <v>1.19</v>
          </cell>
          <cell r="I8988">
            <v>4.5999999999999996</v>
          </cell>
          <cell r="J8988" t="str">
            <v xml:space="preserve">12 </v>
          </cell>
          <cell r="K8988">
            <v>167</v>
          </cell>
          <cell r="L8988">
            <v>0.28921200000000002</v>
          </cell>
          <cell r="M8988">
            <v>-19</v>
          </cell>
          <cell r="N8988">
            <v>18</v>
          </cell>
          <cell r="O8988">
            <v>1</v>
          </cell>
          <cell r="P8988">
            <v>418.19</v>
          </cell>
          <cell r="Q8988">
            <v>402.61799999999999</v>
          </cell>
          <cell r="R8988">
            <v>402.61799999999999</v>
          </cell>
        </row>
        <row r="8989">
          <cell r="A8989" t="str">
            <v xml:space="preserve">ТЭЦ-ПМР </v>
          </cell>
          <cell r="B8989" t="str">
            <v xml:space="preserve">Благоева 2 </v>
          </cell>
          <cell r="C8989" t="str">
            <v xml:space="preserve">Жилзаказчик </v>
          </cell>
          <cell r="D8989">
            <v>3798.5</v>
          </cell>
          <cell r="E8989">
            <v>17805</v>
          </cell>
          <cell r="F8989">
            <v>13410</v>
          </cell>
          <cell r="G8989">
            <v>0.37</v>
          </cell>
          <cell r="H8989">
            <v>1.19</v>
          </cell>
          <cell r="I8989">
            <v>4.5999999999999996</v>
          </cell>
          <cell r="J8989" t="str">
            <v xml:space="preserve">5 </v>
          </cell>
          <cell r="K8989">
            <v>167</v>
          </cell>
          <cell r="L8989">
            <v>0.23016599999999998</v>
          </cell>
          <cell r="M8989">
            <v>-19</v>
          </cell>
          <cell r="N8989">
            <v>18</v>
          </cell>
          <cell r="O8989">
            <v>1</v>
          </cell>
          <cell r="P8989">
            <v>336.03699999999998</v>
          </cell>
          <cell r="Q8989">
            <v>377.96300000000002</v>
          </cell>
          <cell r="R8989">
            <v>377.96300000000002</v>
          </cell>
        </row>
        <row r="8990">
          <cell r="A8990" t="str">
            <v xml:space="preserve">ТЭЦ-ПМР </v>
          </cell>
          <cell r="B8990" t="str">
            <v xml:space="preserve">Благоева 20 </v>
          </cell>
          <cell r="C8990" t="str">
            <v xml:space="preserve">Жилзаказчик </v>
          </cell>
          <cell r="D8990">
            <v>6055.3</v>
          </cell>
          <cell r="E8990">
            <v>20630</v>
          </cell>
          <cell r="F8990">
            <v>20625</v>
          </cell>
          <cell r="G8990">
            <v>0.37</v>
          </cell>
          <cell r="H8990">
            <v>1.19</v>
          </cell>
          <cell r="I8990">
            <v>4.5999999999999996</v>
          </cell>
          <cell r="J8990" t="str">
            <v xml:space="preserve">5 </v>
          </cell>
          <cell r="K8990">
            <v>167</v>
          </cell>
          <cell r="L8990">
            <v>0.35399000000000003</v>
          </cell>
          <cell r="M8990">
            <v>-19</v>
          </cell>
          <cell r="N8990">
            <v>18</v>
          </cell>
          <cell r="O8990">
            <v>1</v>
          </cell>
          <cell r="P8990">
            <v>516.81700000000001</v>
          </cell>
          <cell r="Q8990">
            <v>602.52</v>
          </cell>
          <cell r="R8990">
            <v>602.52</v>
          </cell>
        </row>
        <row r="8991">
          <cell r="A8991" t="str">
            <v xml:space="preserve">ТЭЦ-ПМР </v>
          </cell>
          <cell r="B8991" t="str">
            <v xml:space="preserve">Благоева 21/1 </v>
          </cell>
          <cell r="C8991" t="str">
            <v xml:space="preserve">Жилзаказчик </v>
          </cell>
          <cell r="D8991">
            <v>4124.8999999999996</v>
          </cell>
          <cell r="E8991">
            <v>18064</v>
          </cell>
          <cell r="F8991">
            <v>18326</v>
          </cell>
          <cell r="G8991">
            <v>0.37</v>
          </cell>
          <cell r="H8991">
            <v>1.19</v>
          </cell>
          <cell r="I8991">
            <v>4.5999999999999996</v>
          </cell>
          <cell r="J8991" t="str">
            <v xml:space="preserve">12 </v>
          </cell>
          <cell r="K8991">
            <v>167</v>
          </cell>
          <cell r="L8991">
            <v>0.31453300000000001</v>
          </cell>
          <cell r="M8991">
            <v>-19</v>
          </cell>
          <cell r="N8991">
            <v>18</v>
          </cell>
          <cell r="O8991">
            <v>1</v>
          </cell>
          <cell r="P8991">
            <v>455</v>
          </cell>
          <cell r="Q8991">
            <v>406.26100000000002</v>
          </cell>
          <cell r="R8991">
            <v>406.26100000000002</v>
          </cell>
        </row>
        <row r="8992">
          <cell r="A8992" t="str">
            <v xml:space="preserve">ТЭЦ-ПМР </v>
          </cell>
          <cell r="B8992" t="str">
            <v xml:space="preserve">Благоева 21/2 </v>
          </cell>
          <cell r="C8992" t="str">
            <v xml:space="preserve">Жилзаказчик </v>
          </cell>
          <cell r="D8992">
            <v>4365.3999999999996</v>
          </cell>
          <cell r="E8992">
            <v>18064</v>
          </cell>
          <cell r="F8992">
            <v>18472.25</v>
          </cell>
          <cell r="G8992">
            <v>0.37</v>
          </cell>
          <cell r="H8992">
            <v>1.19</v>
          </cell>
          <cell r="I8992">
            <v>4.5999999999999996</v>
          </cell>
          <cell r="J8992" t="str">
            <v xml:space="preserve">12 </v>
          </cell>
          <cell r="K8992">
            <v>167</v>
          </cell>
          <cell r="L8992">
            <v>0.31704199999999999</v>
          </cell>
          <cell r="M8992">
            <v>-19</v>
          </cell>
          <cell r="N8992">
            <v>18</v>
          </cell>
          <cell r="O8992">
            <v>1</v>
          </cell>
          <cell r="P8992">
            <v>452.34399999999999</v>
          </cell>
          <cell r="Q8992">
            <v>423.923</v>
          </cell>
          <cell r="R8992">
            <v>423.923</v>
          </cell>
        </row>
        <row r="8993">
          <cell r="A8993" t="str">
            <v xml:space="preserve">ТЭЦ-ПМР </v>
          </cell>
          <cell r="B8993" t="str">
            <v xml:space="preserve">Благоева 24 общ. </v>
          </cell>
          <cell r="C8993" t="str">
            <v xml:space="preserve">Жилзаказчик </v>
          </cell>
          <cell r="D8993">
            <v>1698.3</v>
          </cell>
          <cell r="E8993">
            <v>9314</v>
          </cell>
          <cell r="F8993">
            <v>6936.7221600000003</v>
          </cell>
          <cell r="G8993">
            <v>0.40400000000000003</v>
          </cell>
          <cell r="H8993">
            <v>1.194</v>
          </cell>
          <cell r="I8993">
            <v>4.5999999999999996</v>
          </cell>
          <cell r="J8993" t="str">
            <v xml:space="preserve">5 </v>
          </cell>
          <cell r="K8993">
            <v>167</v>
          </cell>
          <cell r="L8993">
            <v>0.129996</v>
          </cell>
          <cell r="M8993">
            <v>-19</v>
          </cell>
          <cell r="N8993">
            <v>18</v>
          </cell>
          <cell r="O8993">
            <v>1</v>
          </cell>
          <cell r="P8993">
            <v>189.791</v>
          </cell>
          <cell r="Q8993">
            <v>168.98500000000001</v>
          </cell>
          <cell r="R8993">
            <v>168.98500000000001</v>
          </cell>
        </row>
        <row r="8994">
          <cell r="A8994" t="str">
            <v xml:space="preserve">ТЭЦ-ПМР </v>
          </cell>
          <cell r="B8994" t="str">
            <v xml:space="preserve">Благоева 28 </v>
          </cell>
          <cell r="C8994" t="str">
            <v xml:space="preserve">Жилзаказчик </v>
          </cell>
          <cell r="D8994">
            <v>6111.4</v>
          </cell>
          <cell r="E8994">
            <v>21333</v>
          </cell>
          <cell r="F8994">
            <v>21328</v>
          </cell>
          <cell r="G8994">
            <v>0.37</v>
          </cell>
          <cell r="H8994">
            <v>1.19</v>
          </cell>
          <cell r="I8994">
            <v>4.5999999999999996</v>
          </cell>
          <cell r="J8994" t="str">
            <v xml:space="preserve">5 </v>
          </cell>
          <cell r="K8994">
            <v>167</v>
          </cell>
          <cell r="L8994">
            <v>0.36605599999999999</v>
          </cell>
          <cell r="M8994">
            <v>-19</v>
          </cell>
          <cell r="N8994">
            <v>18</v>
          </cell>
          <cell r="O8994">
            <v>1</v>
          </cell>
          <cell r="P8994">
            <v>534.43399999999997</v>
          </cell>
          <cell r="Q8994">
            <v>608.10299999999995</v>
          </cell>
          <cell r="R8994">
            <v>608.10299999999995</v>
          </cell>
        </row>
        <row r="8995">
          <cell r="A8995" t="str">
            <v xml:space="preserve">ТЭЦ-ПМР </v>
          </cell>
          <cell r="B8995" t="str">
            <v xml:space="preserve">Благоева 3 </v>
          </cell>
          <cell r="C8995" t="str">
            <v xml:space="preserve">Жилзаказчик </v>
          </cell>
          <cell r="D8995">
            <v>3986</v>
          </cell>
          <cell r="E8995">
            <v>17047</v>
          </cell>
          <cell r="F8995">
            <v>17035</v>
          </cell>
          <cell r="G8995">
            <v>0.37</v>
          </cell>
          <cell r="H8995">
            <v>1.19</v>
          </cell>
          <cell r="I8995">
            <v>4.5999999999999996</v>
          </cell>
          <cell r="J8995" t="str">
            <v xml:space="preserve">12 </v>
          </cell>
          <cell r="K8995">
            <v>167</v>
          </cell>
          <cell r="L8995">
            <v>0.29237399999999997</v>
          </cell>
          <cell r="M8995">
            <v>-19</v>
          </cell>
          <cell r="N8995">
            <v>18</v>
          </cell>
          <cell r="O8995">
            <v>1</v>
          </cell>
          <cell r="P8995">
            <v>426.86</v>
          </cell>
          <cell r="Q8995">
            <v>396.62</v>
          </cell>
          <cell r="R8995">
            <v>396.62</v>
          </cell>
        </row>
        <row r="8996">
          <cell r="A8996" t="str">
            <v xml:space="preserve">ТЭЦ-ПМР </v>
          </cell>
          <cell r="B8996" t="str">
            <v xml:space="preserve">Благоева 4 </v>
          </cell>
          <cell r="C8996" t="str">
            <v xml:space="preserve">Жилзаказчик </v>
          </cell>
          <cell r="D8996">
            <v>5906.4900000000007</v>
          </cell>
          <cell r="E8996">
            <v>19928</v>
          </cell>
          <cell r="F8996">
            <v>20154.650000000001</v>
          </cell>
          <cell r="G8996">
            <v>0.37</v>
          </cell>
          <cell r="H8996">
            <v>1.19</v>
          </cell>
          <cell r="I8996">
            <v>4.5999999999999996</v>
          </cell>
          <cell r="J8996" t="str">
            <v xml:space="preserve">5 </v>
          </cell>
          <cell r="K8996">
            <v>167</v>
          </cell>
          <cell r="L8996">
            <v>0.34591700000000003</v>
          </cell>
          <cell r="M8996">
            <v>-19</v>
          </cell>
          <cell r="N8996">
            <v>18</v>
          </cell>
          <cell r="O8996">
            <v>1</v>
          </cell>
          <cell r="P8996">
            <v>499.22500000000002</v>
          </cell>
          <cell r="Q8996">
            <v>581.95600000000002</v>
          </cell>
          <cell r="R8996">
            <v>581.95600000000002</v>
          </cell>
        </row>
        <row r="8997">
          <cell r="A8997" t="str">
            <v xml:space="preserve">ТЭЦ-ПМР </v>
          </cell>
          <cell r="B8997" t="str">
            <v xml:space="preserve">Благоева 6 кв 2 прис </v>
          </cell>
          <cell r="C8997" t="str">
            <v xml:space="preserve">Жилзаказчик </v>
          </cell>
          <cell r="D8997">
            <v>15.88</v>
          </cell>
          <cell r="E8997">
            <v>64</v>
          </cell>
          <cell r="F8997">
            <v>63.5</v>
          </cell>
          <cell r="G8997">
            <v>0.37</v>
          </cell>
          <cell r="H8997">
            <v>1.19</v>
          </cell>
          <cell r="I8997">
            <v>4.5999999999999996</v>
          </cell>
          <cell r="J8997" t="str">
            <v xml:space="preserve"> </v>
          </cell>
          <cell r="K8997">
            <v>167</v>
          </cell>
          <cell r="L8997">
            <v>1.09E-3</v>
          </cell>
          <cell r="M8997">
            <v>-19</v>
          </cell>
          <cell r="N8997">
            <v>18</v>
          </cell>
          <cell r="O8997">
            <v>1</v>
          </cell>
          <cell r="P8997">
            <v>1.5920000000000001</v>
          </cell>
          <cell r="Q8997">
            <v>0</v>
          </cell>
          <cell r="R8997">
            <v>0</v>
          </cell>
        </row>
        <row r="8998">
          <cell r="A8998" t="str">
            <v xml:space="preserve">ТЭЦ-ПМР </v>
          </cell>
          <cell r="B8998" t="str">
            <v xml:space="preserve">Благоева 7 ж/д </v>
          </cell>
          <cell r="C8998" t="str">
            <v xml:space="preserve">Жилзаказчик </v>
          </cell>
          <cell r="D8998">
            <v>4524.2</v>
          </cell>
          <cell r="E8998">
            <v>20695</v>
          </cell>
          <cell r="F8998">
            <v>20690</v>
          </cell>
          <cell r="G8998">
            <v>0.37</v>
          </cell>
          <cell r="H8998">
            <v>1.19</v>
          </cell>
          <cell r="I8998">
            <v>4.5999999999999996</v>
          </cell>
          <cell r="J8998" t="str">
            <v xml:space="preserve">5 </v>
          </cell>
          <cell r="K8998">
            <v>167</v>
          </cell>
          <cell r="L8998">
            <v>0.35510599999999998</v>
          </cell>
          <cell r="M8998">
            <v>-19</v>
          </cell>
          <cell r="N8998">
            <v>18</v>
          </cell>
          <cell r="O8998">
            <v>1</v>
          </cell>
          <cell r="P8998">
            <v>518.44799999999998</v>
          </cell>
          <cell r="Q8998">
            <v>450.17500000000001</v>
          </cell>
          <cell r="R8998">
            <v>450.17500000000001</v>
          </cell>
        </row>
        <row r="8999">
          <cell r="A8999" t="str">
            <v xml:space="preserve">ТЭЦ-ПМР </v>
          </cell>
          <cell r="B8999" t="str">
            <v xml:space="preserve">Благоева 8 общ. </v>
          </cell>
          <cell r="C8999" t="str">
            <v xml:space="preserve">Жилзаказчик </v>
          </cell>
          <cell r="D8999">
            <v>2673.9</v>
          </cell>
          <cell r="E8999">
            <v>11107</v>
          </cell>
          <cell r="F8999">
            <v>12499.67</v>
          </cell>
          <cell r="G8999">
            <v>0.34</v>
          </cell>
          <cell r="H8999">
            <v>1.19</v>
          </cell>
          <cell r="I8999">
            <v>4.5999999999999996</v>
          </cell>
          <cell r="J8999" t="str">
            <v xml:space="preserve">5 </v>
          </cell>
          <cell r="K8999">
            <v>167</v>
          </cell>
          <cell r="L8999">
            <v>0.19569499999999998</v>
          </cell>
          <cell r="M8999">
            <v>-19</v>
          </cell>
          <cell r="N8999">
            <v>18</v>
          </cell>
          <cell r="O8999">
            <v>1</v>
          </cell>
          <cell r="P8999">
            <v>285.709</v>
          </cell>
          <cell r="Q8999">
            <v>266.06099999999998</v>
          </cell>
          <cell r="R8999">
            <v>266.06099999999998</v>
          </cell>
        </row>
        <row r="9000">
          <cell r="A9000" t="str">
            <v xml:space="preserve">ТЭЦ-ПМР </v>
          </cell>
          <cell r="B9000" t="str">
            <v xml:space="preserve">Игнатова 10 цо </v>
          </cell>
          <cell r="C9000" t="str">
            <v xml:space="preserve">Жилзаказчик </v>
          </cell>
          <cell r="D9000">
            <v>6179.9</v>
          </cell>
          <cell r="E9000">
            <v>25209</v>
          </cell>
          <cell r="F9000">
            <v>25345</v>
          </cell>
          <cell r="G9000">
            <v>0.37</v>
          </cell>
          <cell r="H9000">
            <v>1.19</v>
          </cell>
          <cell r="I9000">
            <v>4.5999999999999996</v>
          </cell>
          <cell r="J9000" t="str">
            <v xml:space="preserve">9 </v>
          </cell>
          <cell r="K9000">
            <v>167</v>
          </cell>
          <cell r="L9000">
            <v>0.43499900000000002</v>
          </cell>
          <cell r="M9000">
            <v>-19</v>
          </cell>
          <cell r="N9000">
            <v>18</v>
          </cell>
          <cell r="O9000">
            <v>1</v>
          </cell>
          <cell r="P9000">
            <v>631.45699999999999</v>
          </cell>
          <cell r="Q9000">
            <v>611.33699999999999</v>
          </cell>
          <cell r="R9000">
            <v>611.33699999999999</v>
          </cell>
        </row>
        <row r="9001">
          <cell r="A9001" t="str">
            <v xml:space="preserve">ТЭЦ-ПМР </v>
          </cell>
          <cell r="B9001" t="str">
            <v xml:space="preserve">Игнатова 16 </v>
          </cell>
          <cell r="C9001" t="str">
            <v xml:space="preserve">Жилзаказчик </v>
          </cell>
          <cell r="D9001">
            <v>30008.760000000002</v>
          </cell>
          <cell r="E9001">
            <v>118248</v>
          </cell>
          <cell r="F9001">
            <v>118423</v>
          </cell>
          <cell r="G9001">
            <v>0</v>
          </cell>
          <cell r="H9001">
            <v>0</v>
          </cell>
          <cell r="I9001">
            <v>4.5999999999999996</v>
          </cell>
          <cell r="J9001" t="str">
            <v xml:space="preserve">9 </v>
          </cell>
          <cell r="K9001">
            <v>167</v>
          </cell>
          <cell r="L9001">
            <v>2.0706370000000001</v>
          </cell>
          <cell r="M9001">
            <v>-19</v>
          </cell>
          <cell r="N9001">
            <v>18</v>
          </cell>
          <cell r="O9001">
            <v>1</v>
          </cell>
          <cell r="P9001">
            <v>3019.248</v>
          </cell>
          <cell r="Q9001">
            <v>2981.614</v>
          </cell>
          <cell r="R9001">
            <v>2981.614</v>
          </cell>
        </row>
        <row r="9002">
          <cell r="A9002" t="str">
            <v xml:space="preserve">ТЭЦ-ПМР </v>
          </cell>
          <cell r="B9002" t="str">
            <v xml:space="preserve">Игнатова 3 </v>
          </cell>
          <cell r="C9002" t="str">
            <v xml:space="preserve">Жилзаказчик </v>
          </cell>
          <cell r="D9002">
            <v>2426.8000000000002</v>
          </cell>
          <cell r="E9002">
            <v>10155</v>
          </cell>
          <cell r="F9002">
            <v>9948</v>
          </cell>
          <cell r="G9002">
            <v>0.39</v>
          </cell>
          <cell r="H9002">
            <v>1.19</v>
          </cell>
          <cell r="I9002">
            <v>4.5999999999999996</v>
          </cell>
          <cell r="J9002" t="str">
            <v xml:space="preserve">9 </v>
          </cell>
          <cell r="K9002">
            <v>167</v>
          </cell>
          <cell r="L9002">
            <v>0.17950199999999999</v>
          </cell>
          <cell r="M9002">
            <v>-19</v>
          </cell>
          <cell r="N9002">
            <v>18</v>
          </cell>
          <cell r="O9002">
            <v>1</v>
          </cell>
          <cell r="P9002">
            <v>262.06900000000002</v>
          </cell>
          <cell r="Q9002">
            <v>241.47300000000001</v>
          </cell>
          <cell r="R9002">
            <v>241.47300000000001</v>
          </cell>
        </row>
        <row r="9003">
          <cell r="A9003" t="str">
            <v xml:space="preserve">ТЭЦ-ПМР </v>
          </cell>
          <cell r="B9003" t="str">
            <v xml:space="preserve">Игнатова 31 </v>
          </cell>
          <cell r="C9003" t="str">
            <v xml:space="preserve">Жилзаказчик </v>
          </cell>
          <cell r="D9003">
            <v>4806.87</v>
          </cell>
          <cell r="E9003">
            <v>17860</v>
          </cell>
          <cell r="F9003">
            <v>16824.72</v>
          </cell>
          <cell r="G9003">
            <v>0.37</v>
          </cell>
          <cell r="H9003">
            <v>1.19</v>
          </cell>
          <cell r="I9003">
            <v>4.5999999999999996</v>
          </cell>
          <cell r="J9003" t="str">
            <v xml:space="preserve">5 </v>
          </cell>
          <cell r="K9003">
            <v>167</v>
          </cell>
          <cell r="L9003">
            <v>0.28876599999999991</v>
          </cell>
          <cell r="M9003">
            <v>-19</v>
          </cell>
          <cell r="N9003">
            <v>18</v>
          </cell>
          <cell r="O9003">
            <v>1</v>
          </cell>
          <cell r="P9003">
            <v>418.166</v>
          </cell>
          <cell r="Q9003">
            <v>474.90100000000001</v>
          </cell>
          <cell r="R9003">
            <v>474.90100000000001</v>
          </cell>
        </row>
        <row r="9004">
          <cell r="A9004" t="str">
            <v xml:space="preserve">ТЭЦ-ПМР </v>
          </cell>
          <cell r="B9004" t="str">
            <v xml:space="preserve">Игнатова 33 кв 4 прис </v>
          </cell>
          <cell r="C9004" t="str">
            <v xml:space="preserve">Жилзаказчик </v>
          </cell>
          <cell r="D9004">
            <v>6.88</v>
          </cell>
          <cell r="E9004">
            <v>28</v>
          </cell>
          <cell r="F9004">
            <v>27.5</v>
          </cell>
          <cell r="G9004">
            <v>0.37</v>
          </cell>
          <cell r="H9004">
            <v>1.19</v>
          </cell>
          <cell r="I9004">
            <v>4.5999999999999996</v>
          </cell>
          <cell r="J9004" t="str">
            <v xml:space="preserve"> </v>
          </cell>
          <cell r="K9004">
            <v>167</v>
          </cell>
          <cell r="L9004">
            <v>4.7199999999999998E-4</v>
          </cell>
          <cell r="M9004">
            <v>-19</v>
          </cell>
          <cell r="N9004">
            <v>18</v>
          </cell>
          <cell r="O9004">
            <v>1</v>
          </cell>
          <cell r="P9004">
            <v>0.68900000000000006</v>
          </cell>
          <cell r="Q9004">
            <v>0</v>
          </cell>
          <cell r="R9004">
            <v>0</v>
          </cell>
        </row>
        <row r="9005">
          <cell r="A9005" t="str">
            <v xml:space="preserve">ТЭЦ-ПМР </v>
          </cell>
          <cell r="B9005" t="str">
            <v xml:space="preserve">Игнатова 33 кв 84 пристр. </v>
          </cell>
          <cell r="C9005" t="str">
            <v xml:space="preserve">Жилзаказчик </v>
          </cell>
          <cell r="D9005">
            <v>12.41</v>
          </cell>
          <cell r="E9005">
            <v>50</v>
          </cell>
          <cell r="F9005">
            <v>50</v>
          </cell>
          <cell r="G9005">
            <v>0.37</v>
          </cell>
          <cell r="H9005">
            <v>1.19</v>
          </cell>
          <cell r="I9005">
            <v>4.5999999999999996</v>
          </cell>
          <cell r="J9005" t="str">
            <v xml:space="preserve"> </v>
          </cell>
          <cell r="K9005">
            <v>167</v>
          </cell>
          <cell r="L9005">
            <v>8.5799999999999993E-4</v>
          </cell>
          <cell r="M9005">
            <v>-19</v>
          </cell>
          <cell r="N9005">
            <v>18</v>
          </cell>
          <cell r="O9005">
            <v>1</v>
          </cell>
          <cell r="P9005">
            <v>1.2530000000000001</v>
          </cell>
          <cell r="Q9005">
            <v>0</v>
          </cell>
          <cell r="R9005">
            <v>0</v>
          </cell>
        </row>
        <row r="9006">
          <cell r="A9006" t="str">
            <v xml:space="preserve">ТЭЦ-ПМР </v>
          </cell>
          <cell r="B9006" t="str">
            <v xml:space="preserve">Игнатова 37 </v>
          </cell>
          <cell r="C9006" t="str">
            <v xml:space="preserve">Жилзаказчик </v>
          </cell>
          <cell r="D9006">
            <v>8651.1</v>
          </cell>
          <cell r="E9006">
            <v>34357</v>
          </cell>
          <cell r="F9006">
            <v>34348</v>
          </cell>
          <cell r="G9006">
            <v>0.35</v>
          </cell>
          <cell r="H9006">
            <v>1.19</v>
          </cell>
          <cell r="I9006">
            <v>4.5999999999999996</v>
          </cell>
          <cell r="J9006" t="str">
            <v xml:space="preserve">9 </v>
          </cell>
          <cell r="K9006">
            <v>167</v>
          </cell>
          <cell r="L9006">
            <v>0.55924699999999994</v>
          </cell>
          <cell r="M9006">
            <v>-19</v>
          </cell>
          <cell r="N9006">
            <v>18</v>
          </cell>
          <cell r="O9006">
            <v>1</v>
          </cell>
          <cell r="P9006">
            <v>816.48699999999997</v>
          </cell>
          <cell r="Q9006">
            <v>860.81299999999999</v>
          </cell>
          <cell r="R9006">
            <v>860.81299999999999</v>
          </cell>
        </row>
        <row r="9007">
          <cell r="A9007" t="str">
            <v xml:space="preserve">ТЭЦ-ПМР </v>
          </cell>
          <cell r="B9007" t="str">
            <v xml:space="preserve">Игнатова 39 </v>
          </cell>
          <cell r="C9007" t="str">
            <v xml:space="preserve">Жилзаказчик </v>
          </cell>
          <cell r="D9007">
            <v>3135.2</v>
          </cell>
          <cell r="E9007">
            <v>11751</v>
          </cell>
          <cell r="F9007">
            <v>10737</v>
          </cell>
          <cell r="G9007">
            <v>0.38</v>
          </cell>
          <cell r="H9007">
            <v>1.19</v>
          </cell>
          <cell r="I9007">
            <v>4.5999999999999996</v>
          </cell>
          <cell r="J9007" t="str">
            <v xml:space="preserve">5 </v>
          </cell>
          <cell r="K9007">
            <v>167</v>
          </cell>
          <cell r="L9007">
            <v>0.18926099999999998</v>
          </cell>
          <cell r="M9007">
            <v>-19</v>
          </cell>
          <cell r="N9007">
            <v>18</v>
          </cell>
          <cell r="O9007">
            <v>1</v>
          </cell>
          <cell r="P9007">
            <v>276.31700000000001</v>
          </cell>
          <cell r="Q9007">
            <v>311.964</v>
          </cell>
          <cell r="R9007">
            <v>311.964</v>
          </cell>
        </row>
        <row r="9008">
          <cell r="A9008" t="str">
            <v xml:space="preserve">ТЭЦ-ПМР </v>
          </cell>
          <cell r="B9008" t="str">
            <v xml:space="preserve">Игнатова 4 </v>
          </cell>
          <cell r="C9008" t="str">
            <v xml:space="preserve">Жилзаказчик </v>
          </cell>
          <cell r="D9008">
            <v>7778.6</v>
          </cell>
          <cell r="E9008">
            <v>15487</v>
          </cell>
          <cell r="F9008">
            <v>15473</v>
          </cell>
          <cell r="G9008">
            <v>0.37</v>
          </cell>
          <cell r="H9008">
            <v>1.19</v>
          </cell>
          <cell r="I9008">
            <v>4.5999999999999996</v>
          </cell>
          <cell r="J9008" t="str">
            <v xml:space="preserve">14 </v>
          </cell>
          <cell r="K9008">
            <v>167</v>
          </cell>
          <cell r="L9008">
            <v>0.265565</v>
          </cell>
          <cell r="M9008">
            <v>-19</v>
          </cell>
          <cell r="N9008">
            <v>18</v>
          </cell>
          <cell r="O9008">
            <v>1</v>
          </cell>
          <cell r="P9008">
            <v>387.71899999999999</v>
          </cell>
          <cell r="Q9008">
            <v>945.99300000000005</v>
          </cell>
          <cell r="R9008">
            <v>945.99300000000005</v>
          </cell>
        </row>
        <row r="9009">
          <cell r="A9009" t="str">
            <v xml:space="preserve">ТЭЦ-ПМР </v>
          </cell>
          <cell r="B9009" t="str">
            <v xml:space="preserve">Игнатова 43 </v>
          </cell>
          <cell r="C9009" t="str">
            <v xml:space="preserve">Жилзаказчик </v>
          </cell>
          <cell r="D9009">
            <v>8642.9</v>
          </cell>
          <cell r="E9009">
            <v>34357</v>
          </cell>
          <cell r="F9009">
            <v>34824</v>
          </cell>
          <cell r="G9009">
            <v>0.35</v>
          </cell>
          <cell r="H9009">
            <v>1.19</v>
          </cell>
          <cell r="I9009">
            <v>4.5999999999999996</v>
          </cell>
          <cell r="J9009" t="str">
            <v xml:space="preserve">9 </v>
          </cell>
          <cell r="K9009">
            <v>167</v>
          </cell>
          <cell r="L9009">
            <v>0.56538699999999997</v>
          </cell>
          <cell r="M9009">
            <v>-19</v>
          </cell>
          <cell r="N9009">
            <v>18</v>
          </cell>
          <cell r="O9009">
            <v>1</v>
          </cell>
          <cell r="P9009">
            <v>825.452</v>
          </cell>
          <cell r="Q9009">
            <v>859.995</v>
          </cell>
          <cell r="R9009">
            <v>859.995</v>
          </cell>
        </row>
        <row r="9010">
          <cell r="A9010" t="str">
            <v xml:space="preserve">ТЭЦ-ПМР </v>
          </cell>
          <cell r="B9010" t="str">
            <v xml:space="preserve">Игнатова 47 </v>
          </cell>
          <cell r="C9010" t="str">
            <v xml:space="preserve">Жилзаказчик </v>
          </cell>
          <cell r="D9010">
            <v>5647</v>
          </cell>
          <cell r="E9010">
            <v>19745</v>
          </cell>
          <cell r="F9010">
            <v>19740</v>
          </cell>
          <cell r="G9010">
            <v>0.37</v>
          </cell>
          <cell r="H9010">
            <v>1.19</v>
          </cell>
          <cell r="I9010">
            <v>4.5999999999999996</v>
          </cell>
          <cell r="J9010" t="str">
            <v xml:space="preserve">5 </v>
          </cell>
          <cell r="K9010">
            <v>167</v>
          </cell>
          <cell r="L9010">
            <v>0.33880099999999996</v>
          </cell>
          <cell r="M9010">
            <v>-19</v>
          </cell>
          <cell r="N9010">
            <v>18</v>
          </cell>
          <cell r="O9010">
            <v>1</v>
          </cell>
          <cell r="P9010">
            <v>494.64299999999997</v>
          </cell>
          <cell r="Q9010">
            <v>561.89499999999998</v>
          </cell>
          <cell r="R9010">
            <v>561.89499999999998</v>
          </cell>
        </row>
        <row r="9011">
          <cell r="A9011" t="str">
            <v xml:space="preserve">ТЭЦ-ПМР </v>
          </cell>
          <cell r="B9011" t="str">
            <v xml:space="preserve">Игнатова 5 </v>
          </cell>
          <cell r="C9011" t="str">
            <v xml:space="preserve">Жилзаказчик </v>
          </cell>
          <cell r="D9011">
            <v>3813.7</v>
          </cell>
          <cell r="E9011">
            <v>21317</v>
          </cell>
          <cell r="F9011">
            <v>13651</v>
          </cell>
          <cell r="G9011">
            <v>0.37</v>
          </cell>
          <cell r="H9011">
            <v>1.19</v>
          </cell>
          <cell r="I9011">
            <v>4.5999999999999996</v>
          </cell>
          <cell r="J9011" t="str">
            <v xml:space="preserve">5 </v>
          </cell>
          <cell r="K9011">
            <v>167</v>
          </cell>
          <cell r="L9011">
            <v>0.23430000000000001</v>
          </cell>
          <cell r="M9011">
            <v>-19</v>
          </cell>
          <cell r="N9011">
            <v>18</v>
          </cell>
          <cell r="O9011">
            <v>1</v>
          </cell>
          <cell r="P9011">
            <v>342.072</v>
          </cell>
          <cell r="Q9011">
            <v>379.47699999999998</v>
          </cell>
          <cell r="R9011">
            <v>379.47699999999998</v>
          </cell>
        </row>
        <row r="9012">
          <cell r="A9012" t="str">
            <v xml:space="preserve">ТЭЦ-ПМР </v>
          </cell>
          <cell r="B9012" t="str">
            <v xml:space="preserve">Игнатова 6 </v>
          </cell>
          <cell r="C9012" t="str">
            <v xml:space="preserve">Жилзаказчик </v>
          </cell>
          <cell r="D9012">
            <v>2221</v>
          </cell>
          <cell r="E9012">
            <v>9192</v>
          </cell>
          <cell r="F9012">
            <v>9245.5</v>
          </cell>
          <cell r="G9012">
            <v>0.4</v>
          </cell>
          <cell r="H9012">
            <v>1.19</v>
          </cell>
          <cell r="I9012">
            <v>4.5999999999999996</v>
          </cell>
          <cell r="J9012" t="str">
            <v xml:space="preserve">10 </v>
          </cell>
          <cell r="K9012">
            <v>167</v>
          </cell>
          <cell r="L9012">
            <v>0.17069000000000001</v>
          </cell>
          <cell r="M9012">
            <v>-19</v>
          </cell>
          <cell r="N9012">
            <v>18</v>
          </cell>
          <cell r="O9012">
            <v>1</v>
          </cell>
          <cell r="P9012">
            <v>247.49199999999999</v>
          </cell>
          <cell r="Q9012">
            <v>219.42599999999999</v>
          </cell>
          <cell r="R9012">
            <v>219.42599999999999</v>
          </cell>
        </row>
        <row r="9013">
          <cell r="A9013" t="str">
            <v xml:space="preserve">ТЭЦ-ПМР </v>
          </cell>
          <cell r="B9013" t="str">
            <v xml:space="preserve">Игнатова 7 </v>
          </cell>
          <cell r="C9013" t="str">
            <v xml:space="preserve">Жилзаказчик </v>
          </cell>
          <cell r="D9013">
            <v>2534.6</v>
          </cell>
          <cell r="E9013">
            <v>9615</v>
          </cell>
          <cell r="F9013">
            <v>9606</v>
          </cell>
          <cell r="G9013">
            <v>0.39</v>
          </cell>
          <cell r="H9013">
            <v>1.19</v>
          </cell>
          <cell r="I9013">
            <v>4.5999999999999996</v>
          </cell>
          <cell r="J9013" t="str">
            <v xml:space="preserve">9 </v>
          </cell>
          <cell r="K9013">
            <v>167</v>
          </cell>
          <cell r="L9013">
            <v>0.175563</v>
          </cell>
          <cell r="M9013">
            <v>-19</v>
          </cell>
          <cell r="N9013">
            <v>18</v>
          </cell>
          <cell r="O9013">
            <v>1</v>
          </cell>
          <cell r="P9013">
            <v>256.31799999999998</v>
          </cell>
          <cell r="Q9013">
            <v>252.202</v>
          </cell>
          <cell r="R9013">
            <v>252.202</v>
          </cell>
        </row>
        <row r="9014">
          <cell r="A9014" t="str">
            <v xml:space="preserve">ТЭЦ-ПМР </v>
          </cell>
          <cell r="B9014" t="str">
            <v xml:space="preserve">Игнатова 8 общ. </v>
          </cell>
          <cell r="C9014" t="str">
            <v xml:space="preserve">Жилзаказчик </v>
          </cell>
          <cell r="D9014">
            <v>3675.1</v>
          </cell>
          <cell r="E9014">
            <v>15600</v>
          </cell>
          <cell r="F9014">
            <v>15235</v>
          </cell>
          <cell r="G9014">
            <v>0.38</v>
          </cell>
          <cell r="H9014">
            <v>1.19</v>
          </cell>
          <cell r="I9014">
            <v>4.5999999999999996</v>
          </cell>
          <cell r="J9014" t="str">
            <v xml:space="preserve">9 </v>
          </cell>
          <cell r="K9014">
            <v>167</v>
          </cell>
          <cell r="L9014">
            <v>0.267596</v>
          </cell>
          <cell r="M9014">
            <v>-19</v>
          </cell>
          <cell r="N9014">
            <v>18</v>
          </cell>
          <cell r="O9014">
            <v>1</v>
          </cell>
          <cell r="P9014">
            <v>390.68599999999998</v>
          </cell>
          <cell r="Q9014">
            <v>365.68599999999998</v>
          </cell>
          <cell r="R9014">
            <v>365.68599999999998</v>
          </cell>
        </row>
        <row r="9015">
          <cell r="A9015" t="str">
            <v xml:space="preserve">ТЭЦ-ПМР </v>
          </cell>
          <cell r="B9015" t="str">
            <v xml:space="preserve">Игнатова 9 </v>
          </cell>
          <cell r="C9015" t="str">
            <v xml:space="preserve">Жилзаказчик </v>
          </cell>
          <cell r="D9015">
            <v>2461.9</v>
          </cell>
          <cell r="E9015">
            <v>10051</v>
          </cell>
          <cell r="F9015">
            <v>10042</v>
          </cell>
          <cell r="G9015">
            <v>0.39</v>
          </cell>
          <cell r="H9015">
            <v>1.19</v>
          </cell>
          <cell r="I9015">
            <v>4.5999999999999996</v>
          </cell>
          <cell r="J9015" t="str">
            <v xml:space="preserve">9 </v>
          </cell>
          <cell r="K9015">
            <v>167</v>
          </cell>
          <cell r="L9015">
            <v>0.181669</v>
          </cell>
          <cell r="M9015">
            <v>-19</v>
          </cell>
          <cell r="N9015">
            <v>18</v>
          </cell>
          <cell r="O9015">
            <v>1</v>
          </cell>
          <cell r="P9015">
            <v>265.233</v>
          </cell>
          <cell r="Q9015">
            <v>244.96600000000001</v>
          </cell>
          <cell r="R9015">
            <v>244.96600000000001</v>
          </cell>
        </row>
        <row r="9016">
          <cell r="A9016" t="str">
            <v xml:space="preserve">ТЭЦ-ПМР </v>
          </cell>
          <cell r="B9016" t="str">
            <v xml:space="preserve">Почтовая 72 </v>
          </cell>
          <cell r="C9016" t="str">
            <v xml:space="preserve">Жилзаказчик </v>
          </cell>
          <cell r="D9016">
            <v>2497</v>
          </cell>
          <cell r="E9016">
            <v>10541</v>
          </cell>
          <cell r="F9016">
            <v>9853</v>
          </cell>
          <cell r="G9016">
            <v>0.39</v>
          </cell>
          <cell r="H9016">
            <v>1.19</v>
          </cell>
          <cell r="I9016">
            <v>4.5999999999999996</v>
          </cell>
          <cell r="J9016" t="str">
            <v xml:space="preserve">9 </v>
          </cell>
          <cell r="K9016">
            <v>167</v>
          </cell>
          <cell r="L9016">
            <v>0.178707</v>
          </cell>
          <cell r="M9016">
            <v>-19</v>
          </cell>
          <cell r="N9016">
            <v>18</v>
          </cell>
          <cell r="O9016">
            <v>1</v>
          </cell>
          <cell r="P9016">
            <v>260.90800000000002</v>
          </cell>
          <cell r="Q9016">
            <v>248.459</v>
          </cell>
          <cell r="R9016">
            <v>248.459</v>
          </cell>
        </row>
        <row r="9017">
          <cell r="A9017" t="str">
            <v xml:space="preserve">ТЭЦ-ПМР </v>
          </cell>
          <cell r="B9017" t="str">
            <v xml:space="preserve">Почтовая 74 </v>
          </cell>
          <cell r="C9017" t="str">
            <v xml:space="preserve">Жилзаказчик </v>
          </cell>
          <cell r="D9017">
            <v>2452.6</v>
          </cell>
          <cell r="E9017">
            <v>15353</v>
          </cell>
          <cell r="F9017">
            <v>10130</v>
          </cell>
          <cell r="G9017">
            <v>0.39</v>
          </cell>
          <cell r="H9017">
            <v>1.19</v>
          </cell>
          <cell r="I9017">
            <v>4.5999999999999996</v>
          </cell>
          <cell r="J9017" t="str">
            <v xml:space="preserve">9 </v>
          </cell>
          <cell r="K9017">
            <v>167</v>
          </cell>
          <cell r="L9017">
            <v>0.18265000000000001</v>
          </cell>
          <cell r="M9017">
            <v>-19</v>
          </cell>
          <cell r="N9017">
            <v>18</v>
          </cell>
          <cell r="O9017">
            <v>1</v>
          </cell>
          <cell r="P9017">
            <v>266.66399999999999</v>
          </cell>
          <cell r="Q9017">
            <v>244.042</v>
          </cell>
          <cell r="R9017">
            <v>244.042</v>
          </cell>
        </row>
        <row r="9018">
          <cell r="A9018" t="str">
            <v xml:space="preserve">ТЭЦ-ПМР </v>
          </cell>
          <cell r="B9018" t="str">
            <v xml:space="preserve">Почтовая 80/1 </v>
          </cell>
          <cell r="C9018" t="str">
            <v xml:space="preserve">Жилзаказчик </v>
          </cell>
          <cell r="D9018">
            <v>4439.8999999999996</v>
          </cell>
          <cell r="E9018">
            <v>15349</v>
          </cell>
          <cell r="F9018">
            <v>15392.25</v>
          </cell>
          <cell r="G9018">
            <v>0.37</v>
          </cell>
          <cell r="H9018">
            <v>1.19</v>
          </cell>
          <cell r="I9018">
            <v>4.5999999999999996</v>
          </cell>
          <cell r="J9018" t="str">
            <v xml:space="preserve">5 </v>
          </cell>
          <cell r="K9018">
            <v>167</v>
          </cell>
          <cell r="L9018">
            <v>0.264179</v>
          </cell>
          <cell r="M9018">
            <v>-19</v>
          </cell>
          <cell r="N9018">
            <v>18</v>
          </cell>
          <cell r="O9018">
            <v>1</v>
          </cell>
          <cell r="P9018">
            <v>384.48599999999999</v>
          </cell>
          <cell r="Q9018">
            <v>440.589</v>
          </cell>
          <cell r="R9018">
            <v>440.589</v>
          </cell>
        </row>
        <row r="9019">
          <cell r="A9019" t="str">
            <v xml:space="preserve">ТЭЦ-ПМР </v>
          </cell>
          <cell r="B9019" t="str">
            <v xml:space="preserve">Почтовая 80/2 </v>
          </cell>
          <cell r="C9019" t="str">
            <v xml:space="preserve">Жилзаказчик </v>
          </cell>
          <cell r="D9019">
            <v>5742</v>
          </cell>
          <cell r="E9019">
            <v>19926</v>
          </cell>
          <cell r="F9019">
            <v>19921</v>
          </cell>
          <cell r="G9019">
            <v>0.37</v>
          </cell>
          <cell r="H9019">
            <v>1.19</v>
          </cell>
          <cell r="I9019">
            <v>4.5999999999999996</v>
          </cell>
          <cell r="J9019" t="str">
            <v xml:space="preserve">5 </v>
          </cell>
          <cell r="K9019">
            <v>167</v>
          </cell>
          <cell r="L9019">
            <v>0.34190699999999996</v>
          </cell>
          <cell r="M9019">
            <v>-19</v>
          </cell>
          <cell r="N9019">
            <v>18</v>
          </cell>
          <cell r="O9019">
            <v>1</v>
          </cell>
          <cell r="P9019">
            <v>499.17599999999999</v>
          </cell>
          <cell r="Q9019">
            <v>571.34699999999998</v>
          </cell>
          <cell r="R9019">
            <v>571.34699999999998</v>
          </cell>
        </row>
        <row r="9020">
          <cell r="A9020" t="str">
            <v xml:space="preserve">ТЭЦ-ПМР </v>
          </cell>
          <cell r="B9020" t="str">
            <v xml:space="preserve">Почтовая 80/3 </v>
          </cell>
          <cell r="C9020" t="str">
            <v xml:space="preserve">Жилзаказчик </v>
          </cell>
          <cell r="D9020">
            <v>4101.6000000000004</v>
          </cell>
          <cell r="E9020">
            <v>16005</v>
          </cell>
          <cell r="F9020">
            <v>16000</v>
          </cell>
          <cell r="G9020">
            <v>0.37</v>
          </cell>
          <cell r="H9020">
            <v>1.19</v>
          </cell>
          <cell r="I9020">
            <v>4.5999999999999996</v>
          </cell>
          <cell r="J9020" t="str">
            <v xml:space="preserve">5 </v>
          </cell>
          <cell r="K9020">
            <v>167</v>
          </cell>
          <cell r="L9020">
            <v>0.27461000000000002</v>
          </cell>
          <cell r="M9020">
            <v>-19</v>
          </cell>
          <cell r="N9020">
            <v>18</v>
          </cell>
          <cell r="O9020">
            <v>1</v>
          </cell>
          <cell r="P9020">
            <v>400.923</v>
          </cell>
          <cell r="Q9020">
            <v>408.12400000000002</v>
          </cell>
          <cell r="R9020">
            <v>408.12400000000002</v>
          </cell>
        </row>
        <row r="9021">
          <cell r="A9021" t="str">
            <v xml:space="preserve">ТЭЦ-ПМР </v>
          </cell>
          <cell r="B9021" t="str">
            <v xml:space="preserve">Т Славы 19/1 </v>
          </cell>
          <cell r="C9021" t="str">
            <v xml:space="preserve">Жилзаказчик </v>
          </cell>
          <cell r="D9021">
            <v>3861.9</v>
          </cell>
          <cell r="E9021">
            <v>20752</v>
          </cell>
          <cell r="F9021">
            <v>20587</v>
          </cell>
          <cell r="G9021">
            <v>0.37</v>
          </cell>
          <cell r="H9021">
            <v>1.19</v>
          </cell>
          <cell r="I9021">
            <v>4.5999999999999996</v>
          </cell>
          <cell r="J9021" t="str">
            <v xml:space="preserve">9 </v>
          </cell>
          <cell r="K9021">
            <v>167</v>
          </cell>
          <cell r="L9021">
            <v>0.35334199999999999</v>
          </cell>
          <cell r="M9021">
            <v>-19</v>
          </cell>
          <cell r="N9021">
            <v>18</v>
          </cell>
          <cell r="O9021">
            <v>1</v>
          </cell>
          <cell r="P9021">
            <v>515.87099999999998</v>
          </cell>
          <cell r="Q9021">
            <v>384.27100000000002</v>
          </cell>
          <cell r="R9021">
            <v>384.27100000000002</v>
          </cell>
        </row>
        <row r="9022">
          <cell r="A9022" t="str">
            <v xml:space="preserve">ТЭЦ-ПМР </v>
          </cell>
          <cell r="B9022" t="str">
            <v xml:space="preserve">Т Славы 23 </v>
          </cell>
          <cell r="C9022" t="str">
            <v xml:space="preserve">Жилзаказчик </v>
          </cell>
          <cell r="D9022">
            <v>5775.3</v>
          </cell>
          <cell r="E9022">
            <v>21874</v>
          </cell>
          <cell r="F9022">
            <v>20076</v>
          </cell>
          <cell r="G9022">
            <v>0.37</v>
          </cell>
          <cell r="H9022">
            <v>1.19</v>
          </cell>
          <cell r="I9022">
            <v>4.5999999999999996</v>
          </cell>
          <cell r="J9022" t="str">
            <v xml:space="preserve">5 </v>
          </cell>
          <cell r="K9022">
            <v>167</v>
          </cell>
          <cell r="L9022">
            <v>0.34456700000000001</v>
          </cell>
          <cell r="M9022">
            <v>-19</v>
          </cell>
          <cell r="N9022">
            <v>18</v>
          </cell>
          <cell r="O9022">
            <v>1</v>
          </cell>
          <cell r="P9022">
            <v>503.06</v>
          </cell>
          <cell r="Q9022">
            <v>574.65899999999999</v>
          </cell>
          <cell r="R9022">
            <v>574.65899999999999</v>
          </cell>
        </row>
        <row r="9023">
          <cell r="A9023" t="str">
            <v xml:space="preserve">ТЭЦ-ПМР </v>
          </cell>
          <cell r="B9023" t="str">
            <v xml:space="preserve">Благоева 14 </v>
          </cell>
          <cell r="C9023" t="str">
            <v xml:space="preserve">Жилзаказчик </v>
          </cell>
          <cell r="D9023">
            <v>4349.8</v>
          </cell>
          <cell r="E9023">
            <v>15111</v>
          </cell>
          <cell r="F9023">
            <v>14954.5</v>
          </cell>
          <cell r="G9023">
            <v>0.37</v>
          </cell>
          <cell r="H9023">
            <v>1.19</v>
          </cell>
          <cell r="I9023">
            <v>4.5999999999999996</v>
          </cell>
          <cell r="J9023" t="str">
            <v xml:space="preserve">5 </v>
          </cell>
          <cell r="K9023">
            <v>167</v>
          </cell>
          <cell r="L9023">
            <v>0.25666600000000001</v>
          </cell>
          <cell r="M9023">
            <v>-19</v>
          </cell>
          <cell r="N9023">
            <v>18</v>
          </cell>
          <cell r="O9023">
            <v>1</v>
          </cell>
          <cell r="P9023">
            <v>374.72800000000001</v>
          </cell>
          <cell r="Q9023">
            <v>432.81700000000001</v>
          </cell>
          <cell r="R9023">
            <v>432.81700000000001</v>
          </cell>
        </row>
        <row r="9024">
          <cell r="A9024" t="str">
            <v xml:space="preserve">ТЭЦ-ПМР </v>
          </cell>
          <cell r="B9024" t="str">
            <v xml:space="preserve">Благоева 6 </v>
          </cell>
          <cell r="C9024" t="str">
            <v xml:space="preserve">Жилзаказчик </v>
          </cell>
          <cell r="D9024">
            <v>4411.7</v>
          </cell>
          <cell r="E9024">
            <v>16168</v>
          </cell>
          <cell r="F9024">
            <v>14870</v>
          </cell>
          <cell r="G9024">
            <v>0.37</v>
          </cell>
          <cell r="H9024">
            <v>1.19</v>
          </cell>
          <cell r="I9024">
            <v>4.5999999999999996</v>
          </cell>
          <cell r="J9024" t="str">
            <v xml:space="preserve">5 </v>
          </cell>
          <cell r="K9024">
            <v>167</v>
          </cell>
          <cell r="L9024">
            <v>0.255216</v>
          </cell>
          <cell r="M9024">
            <v>-19</v>
          </cell>
          <cell r="N9024">
            <v>18</v>
          </cell>
          <cell r="O9024">
            <v>1</v>
          </cell>
          <cell r="P9024">
            <v>372.61</v>
          </cell>
          <cell r="Q9024">
            <v>438.98</v>
          </cell>
          <cell r="R9024">
            <v>438.98</v>
          </cell>
        </row>
        <row r="9025">
          <cell r="A9025" t="str">
            <v xml:space="preserve">ТЭЦ-ПМР </v>
          </cell>
          <cell r="B9025" t="str">
            <v xml:space="preserve">Благоева 9 </v>
          </cell>
          <cell r="C9025" t="str">
            <v xml:space="preserve">Жилзаказчик </v>
          </cell>
          <cell r="D9025">
            <v>7780</v>
          </cell>
          <cell r="E9025">
            <v>30363</v>
          </cell>
          <cell r="F9025">
            <v>30354</v>
          </cell>
          <cell r="G9025">
            <v>0</v>
          </cell>
          <cell r="H9025">
            <v>0</v>
          </cell>
          <cell r="I9025">
            <v>4.5999999999999996</v>
          </cell>
          <cell r="J9025" t="str">
            <v xml:space="preserve">9 </v>
          </cell>
          <cell r="K9025">
            <v>167</v>
          </cell>
          <cell r="L9025">
            <v>0.52410000000000001</v>
          </cell>
          <cell r="M9025">
            <v>-19</v>
          </cell>
          <cell r="N9025">
            <v>18</v>
          </cell>
          <cell r="O9025">
            <v>1</v>
          </cell>
          <cell r="P9025">
            <v>765.17399999999998</v>
          </cell>
          <cell r="Q9025">
            <v>774.13499999999999</v>
          </cell>
          <cell r="R9025">
            <v>774.13499999999999</v>
          </cell>
        </row>
        <row r="9026">
          <cell r="A9026" t="str">
            <v xml:space="preserve">ТЭЦ-ПМР </v>
          </cell>
          <cell r="B9026" t="str">
            <v xml:space="preserve">Игнатова 1 </v>
          </cell>
          <cell r="C9026" t="str">
            <v xml:space="preserve">Жилзаказчик </v>
          </cell>
          <cell r="D9026">
            <v>2468.5</v>
          </cell>
          <cell r="E9026">
            <v>10149</v>
          </cell>
          <cell r="F9026">
            <v>10140</v>
          </cell>
          <cell r="G9026">
            <v>0.39</v>
          </cell>
          <cell r="H9026">
            <v>1.19</v>
          </cell>
          <cell r="I9026">
            <v>4.5999999999999996</v>
          </cell>
          <cell r="J9026" t="str">
            <v xml:space="preserve">9 </v>
          </cell>
          <cell r="K9026">
            <v>167</v>
          </cell>
          <cell r="L9026">
            <v>0.18297099999999999</v>
          </cell>
          <cell r="M9026">
            <v>-19</v>
          </cell>
          <cell r="N9026">
            <v>18</v>
          </cell>
          <cell r="O9026">
            <v>1</v>
          </cell>
          <cell r="P9026">
            <v>267.13299999999998</v>
          </cell>
          <cell r="Q9026">
            <v>245.624</v>
          </cell>
          <cell r="R9026">
            <v>245.624</v>
          </cell>
        </row>
        <row r="9027">
          <cell r="A9027" t="str">
            <v xml:space="preserve">ТЭЦ-ПМР </v>
          </cell>
          <cell r="B9027" t="str">
            <v xml:space="preserve">Игнатова 12 </v>
          </cell>
          <cell r="C9027" t="str">
            <v xml:space="preserve">Жилзаказчик </v>
          </cell>
          <cell r="D9027">
            <v>4903.8</v>
          </cell>
          <cell r="E9027">
            <v>21288</v>
          </cell>
          <cell r="F9027">
            <v>21279</v>
          </cell>
          <cell r="G9027">
            <v>0.37</v>
          </cell>
          <cell r="H9027">
            <v>1.19</v>
          </cell>
          <cell r="I9027">
            <v>4.5999999999999996</v>
          </cell>
          <cell r="J9027" t="str">
            <v xml:space="preserve">9 </v>
          </cell>
          <cell r="K9027">
            <v>167</v>
          </cell>
          <cell r="L9027">
            <v>0.36521499999999996</v>
          </cell>
          <cell r="M9027">
            <v>-19</v>
          </cell>
          <cell r="N9027">
            <v>18</v>
          </cell>
          <cell r="O9027">
            <v>1</v>
          </cell>
          <cell r="P9027">
            <v>533.20799999999997</v>
          </cell>
          <cell r="Q9027">
            <v>487.94200000000001</v>
          </cell>
          <cell r="R9027">
            <v>487.94200000000001</v>
          </cell>
        </row>
        <row r="9028">
          <cell r="A9028" t="str">
            <v xml:space="preserve">ТЭЦ-ПМР </v>
          </cell>
          <cell r="B9028" t="str">
            <v xml:space="preserve">Игнатова 33 </v>
          </cell>
          <cell r="C9028" t="str">
            <v xml:space="preserve">Жилзаказчик </v>
          </cell>
          <cell r="D9028">
            <v>4688.1000000000004</v>
          </cell>
          <cell r="E9028">
            <v>16757</v>
          </cell>
          <cell r="F9028">
            <v>16576</v>
          </cell>
          <cell r="G9028">
            <v>0.37</v>
          </cell>
          <cell r="H9028">
            <v>1.19</v>
          </cell>
          <cell r="I9028">
            <v>4.5999999999999996</v>
          </cell>
          <cell r="J9028" t="str">
            <v xml:space="preserve">5 </v>
          </cell>
          <cell r="K9028">
            <v>167</v>
          </cell>
          <cell r="L9028">
            <v>0.28449599999999997</v>
          </cell>
          <cell r="M9028">
            <v>-19</v>
          </cell>
          <cell r="N9028">
            <v>18</v>
          </cell>
          <cell r="O9028">
            <v>1</v>
          </cell>
          <cell r="P9028">
            <v>415.358</v>
          </cell>
          <cell r="Q9028">
            <v>466.48200000000003</v>
          </cell>
          <cell r="R9028">
            <v>466.48200000000003</v>
          </cell>
        </row>
        <row r="9029">
          <cell r="A9029" t="str">
            <v xml:space="preserve">ТЭЦ-ПМР </v>
          </cell>
          <cell r="B9029" t="str">
            <v xml:space="preserve">Игнатова 51 </v>
          </cell>
          <cell r="C9029" t="str">
            <v xml:space="preserve">Жилзаказчик </v>
          </cell>
          <cell r="D9029">
            <v>8735.6</v>
          </cell>
          <cell r="E9029">
            <v>35046</v>
          </cell>
          <cell r="F9029">
            <v>34574</v>
          </cell>
          <cell r="G9029">
            <v>0.35</v>
          </cell>
          <cell r="H9029">
            <v>1.19</v>
          </cell>
          <cell r="I9029">
            <v>4.5999999999999996</v>
          </cell>
          <cell r="J9029" t="str">
            <v xml:space="preserve">9 </v>
          </cell>
          <cell r="K9029">
            <v>167</v>
          </cell>
          <cell r="L9029">
            <v>0.56260599999999994</v>
          </cell>
          <cell r="M9029">
            <v>-19</v>
          </cell>
          <cell r="N9029">
            <v>18</v>
          </cell>
          <cell r="O9029">
            <v>1</v>
          </cell>
          <cell r="P9029">
            <v>821.39200000000005</v>
          </cell>
          <cell r="Q9029">
            <v>869.221</v>
          </cell>
          <cell r="R9029">
            <v>869.221</v>
          </cell>
        </row>
        <row r="9030">
          <cell r="A9030" t="str">
            <v xml:space="preserve">ТЭЦ-ПМР </v>
          </cell>
          <cell r="B9030" t="str">
            <v xml:space="preserve">Парусная 20 ж/д </v>
          </cell>
          <cell r="C9030" t="str">
            <v xml:space="preserve">ИТП Прочие </v>
          </cell>
          <cell r="D9030">
            <v>22268.1</v>
          </cell>
          <cell r="E9030">
            <v>0</v>
          </cell>
          <cell r="F9030">
            <v>60555.77</v>
          </cell>
          <cell r="G9030">
            <v>0</v>
          </cell>
          <cell r="H9030">
            <v>0</v>
          </cell>
          <cell r="I9030">
            <v>4.5999999999999996</v>
          </cell>
          <cell r="J9030" t="str">
            <v xml:space="preserve"> </v>
          </cell>
          <cell r="K9030">
            <v>167</v>
          </cell>
          <cell r="L9030">
            <v>1.0258620000000001</v>
          </cell>
          <cell r="M9030">
            <v>-19</v>
          </cell>
          <cell r="N9030">
            <v>18</v>
          </cell>
          <cell r="O9030">
            <v>1</v>
          </cell>
          <cell r="P9030">
            <v>1497.7349999999999</v>
          </cell>
          <cell r="Q9030">
            <v>0</v>
          </cell>
          <cell r="R9030">
            <v>1497.7349999999999</v>
          </cell>
        </row>
        <row r="9031">
          <cell r="A9031" t="str">
            <v xml:space="preserve">ТЭЦ-ПМР </v>
          </cell>
          <cell r="B9031" t="str">
            <v xml:space="preserve">Парусная 20/1 ж/д </v>
          </cell>
          <cell r="C9031" t="str">
            <v xml:space="preserve">ИТП Прочие </v>
          </cell>
          <cell r="D9031">
            <v>11909.05</v>
          </cell>
          <cell r="E9031">
            <v>0</v>
          </cell>
          <cell r="F9031">
            <v>33066.29</v>
          </cell>
          <cell r="G9031">
            <v>0</v>
          </cell>
          <cell r="H9031">
            <v>0</v>
          </cell>
          <cell r="I9031">
            <v>4.5999999999999996</v>
          </cell>
          <cell r="J9031" t="str">
            <v xml:space="preserve"> </v>
          </cell>
          <cell r="K9031">
            <v>167</v>
          </cell>
          <cell r="L9031">
            <v>0.53974100000000003</v>
          </cell>
          <cell r="M9031">
            <v>-19</v>
          </cell>
          <cell r="N9031">
            <v>18</v>
          </cell>
          <cell r="O9031">
            <v>1</v>
          </cell>
          <cell r="P9031">
            <v>788.01</v>
          </cell>
          <cell r="Q9031">
            <v>0</v>
          </cell>
          <cell r="R9031">
            <v>788.01</v>
          </cell>
        </row>
        <row r="9032">
          <cell r="A9032" t="str">
            <v xml:space="preserve">ТЭЦ-ПМР </v>
          </cell>
          <cell r="B9032" t="str">
            <v xml:space="preserve">Парусная 20/2 ж/д </v>
          </cell>
          <cell r="C9032" t="str">
            <v xml:space="preserve">ИТП Прочие </v>
          </cell>
          <cell r="D9032">
            <v>30651.73</v>
          </cell>
          <cell r="E9032">
            <v>0</v>
          </cell>
          <cell r="F9032">
            <v>84861.17</v>
          </cell>
          <cell r="G9032">
            <v>0</v>
          </cell>
          <cell r="H9032">
            <v>0</v>
          </cell>
          <cell r="I9032">
            <v>4.5999999999999996</v>
          </cell>
          <cell r="J9032" t="str">
            <v xml:space="preserve"> </v>
          </cell>
          <cell r="K9032">
            <v>167</v>
          </cell>
          <cell r="L9032">
            <v>1.4439660000000001</v>
          </cell>
          <cell r="M9032">
            <v>-19</v>
          </cell>
          <cell r="N9032">
            <v>18</v>
          </cell>
          <cell r="O9032">
            <v>1</v>
          </cell>
          <cell r="P9032">
            <v>2108.1579999999999</v>
          </cell>
          <cell r="Q9032">
            <v>0</v>
          </cell>
          <cell r="R9032">
            <v>2108.1579999999999</v>
          </cell>
        </row>
        <row r="9033">
          <cell r="A9033" t="str">
            <v xml:space="preserve">ТЭЦ-ПМР </v>
          </cell>
          <cell r="B9033" t="str">
            <v xml:space="preserve">Парусная 20/3 ж/д </v>
          </cell>
          <cell r="C9033" t="str">
            <v xml:space="preserve">ИТП Прочие </v>
          </cell>
          <cell r="D9033">
            <v>10643.34</v>
          </cell>
          <cell r="E9033">
            <v>0</v>
          </cell>
          <cell r="F9033">
            <v>87088.68</v>
          </cell>
          <cell r="G9033">
            <v>0</v>
          </cell>
          <cell r="H9033">
            <v>0</v>
          </cell>
          <cell r="I9033">
            <v>4.5999999999999996</v>
          </cell>
          <cell r="J9033" t="str">
            <v xml:space="preserve"> </v>
          </cell>
          <cell r="K9033">
            <v>167</v>
          </cell>
          <cell r="L9033">
            <v>1.3370690000000001</v>
          </cell>
          <cell r="M9033">
            <v>-19</v>
          </cell>
          <cell r="N9033">
            <v>18</v>
          </cell>
          <cell r="O9033">
            <v>1</v>
          </cell>
          <cell r="P9033">
            <v>1952.09</v>
          </cell>
          <cell r="Q9033">
            <v>0</v>
          </cell>
          <cell r="R9033">
            <v>1952.09</v>
          </cell>
        </row>
        <row r="9034">
          <cell r="A9034" t="str">
            <v xml:space="preserve">ТЭЦ-ПМР </v>
          </cell>
          <cell r="B9034" t="str">
            <v xml:space="preserve">Парусная 22   1-3 общежития </v>
          </cell>
          <cell r="C9034" t="str">
            <v xml:space="preserve">ИТП Прочие </v>
          </cell>
          <cell r="D9034">
            <v>285.2</v>
          </cell>
          <cell r="E9034">
            <v>0</v>
          </cell>
          <cell r="F9034">
            <v>1051.4000000000001</v>
          </cell>
          <cell r="G9034">
            <v>0</v>
          </cell>
          <cell r="H9034">
            <v>0</v>
          </cell>
          <cell r="I9034">
            <v>4.5999999999999996</v>
          </cell>
          <cell r="J9034" t="str">
            <v xml:space="preserve"> </v>
          </cell>
          <cell r="K9034">
            <v>167</v>
          </cell>
          <cell r="L9034">
            <v>9.5100000000000004E-2</v>
          </cell>
          <cell r="M9034">
            <v>-19</v>
          </cell>
          <cell r="N9034">
            <v>18</v>
          </cell>
          <cell r="O9034">
            <v>1</v>
          </cell>
          <cell r="P9034">
            <v>138.845</v>
          </cell>
          <cell r="Q9034">
            <v>0</v>
          </cell>
          <cell r="R9034">
            <v>138.845</v>
          </cell>
        </row>
        <row r="9035">
          <cell r="A9035" t="str">
            <v xml:space="preserve">ТЭЦ-ПМР </v>
          </cell>
          <cell r="B9035" t="str">
            <v xml:space="preserve">Парусная 22 бытовки </v>
          </cell>
          <cell r="C9035" t="str">
            <v xml:space="preserve">ИТП Прочие </v>
          </cell>
          <cell r="D9035">
            <v>198.1</v>
          </cell>
          <cell r="E9035">
            <v>0</v>
          </cell>
          <cell r="F9035">
            <v>733</v>
          </cell>
          <cell r="G9035">
            <v>0</v>
          </cell>
          <cell r="H9035">
            <v>0</v>
          </cell>
          <cell r="I9035">
            <v>4.5999999999999996</v>
          </cell>
          <cell r="J9035" t="str">
            <v xml:space="preserve"> </v>
          </cell>
          <cell r="K9035">
            <v>167</v>
          </cell>
          <cell r="L9035">
            <v>1.7000000000000001E-2</v>
          </cell>
          <cell r="M9035">
            <v>-19</v>
          </cell>
          <cell r="N9035">
            <v>18</v>
          </cell>
          <cell r="O9035">
            <v>1</v>
          </cell>
          <cell r="P9035">
            <v>24.818999999999999</v>
          </cell>
          <cell r="Q9035">
            <v>0</v>
          </cell>
          <cell r="R9035">
            <v>24.818999999999999</v>
          </cell>
        </row>
        <row r="9036">
          <cell r="A9036" t="str">
            <v xml:space="preserve">ТЭЦ-ПМР </v>
          </cell>
          <cell r="B9036" t="str">
            <v xml:space="preserve">Парусная 22 спортзал </v>
          </cell>
          <cell r="C9036" t="str">
            <v xml:space="preserve">ИТП Прочие </v>
          </cell>
          <cell r="D9036">
            <v>365.5</v>
          </cell>
          <cell r="E9036">
            <v>0</v>
          </cell>
          <cell r="F9036">
            <v>1352</v>
          </cell>
          <cell r="G9036">
            <v>0</v>
          </cell>
          <cell r="H9036">
            <v>0</v>
          </cell>
          <cell r="I9036">
            <v>4.5999999999999996</v>
          </cell>
          <cell r="J9036" t="str">
            <v xml:space="preserve"> </v>
          </cell>
          <cell r="K9036">
            <v>167</v>
          </cell>
          <cell r="L9036">
            <v>2.7300000000000001E-2</v>
          </cell>
          <cell r="M9036">
            <v>-19</v>
          </cell>
          <cell r="N9036">
            <v>18</v>
          </cell>
          <cell r="O9036">
            <v>1</v>
          </cell>
          <cell r="P9036">
            <v>39.856000000000002</v>
          </cell>
          <cell r="Q9036">
            <v>0</v>
          </cell>
          <cell r="R9036">
            <v>39.856000000000002</v>
          </cell>
        </row>
        <row r="9037">
          <cell r="A9037" t="str">
            <v xml:space="preserve">ТЭЦ-ПМР </v>
          </cell>
          <cell r="B9037" t="str">
            <v xml:space="preserve">Парусная 22 трибуны </v>
          </cell>
          <cell r="C9037" t="str">
            <v xml:space="preserve">ИТП Прочие </v>
          </cell>
          <cell r="D9037">
            <v>868.9</v>
          </cell>
          <cell r="E9037">
            <v>0</v>
          </cell>
          <cell r="F9037">
            <v>3214.8</v>
          </cell>
          <cell r="G9037">
            <v>0</v>
          </cell>
          <cell r="H9037">
            <v>0</v>
          </cell>
          <cell r="I9037">
            <v>4.5999999999999996</v>
          </cell>
          <cell r="J9037" t="str">
            <v xml:space="preserve"> </v>
          </cell>
          <cell r="K9037">
            <v>167</v>
          </cell>
          <cell r="L9037">
            <v>7.6800000000000007E-2</v>
          </cell>
          <cell r="M9037">
            <v>-19</v>
          </cell>
          <cell r="N9037">
            <v>18</v>
          </cell>
          <cell r="O9037">
            <v>1</v>
          </cell>
          <cell r="P9037">
            <v>112.128</v>
          </cell>
          <cell r="Q9037">
            <v>0</v>
          </cell>
          <cell r="R9037">
            <v>112.128</v>
          </cell>
        </row>
        <row r="9038">
          <cell r="A9038" t="str">
            <v xml:space="preserve">ТЭЦ-ПМР </v>
          </cell>
          <cell r="B9038" t="str">
            <v xml:space="preserve">Парусная 22 насосная </v>
          </cell>
          <cell r="C9038" t="str">
            <v xml:space="preserve">Прочие </v>
          </cell>
          <cell r="D9038">
            <v>5.5</v>
          </cell>
          <cell r="E9038">
            <v>0</v>
          </cell>
          <cell r="F9038">
            <v>16.5</v>
          </cell>
          <cell r="G9038">
            <v>0</v>
          </cell>
          <cell r="H9038">
            <v>0</v>
          </cell>
          <cell r="I9038">
            <v>4.5999999999999996</v>
          </cell>
          <cell r="J9038" t="str">
            <v xml:space="preserve"> </v>
          </cell>
          <cell r="K9038">
            <v>167</v>
          </cell>
          <cell r="L9038">
            <v>5.2000000000000006E-4</v>
          </cell>
          <cell r="M9038">
            <v>-19</v>
          </cell>
          <cell r="N9038">
            <v>12</v>
          </cell>
          <cell r="O9038">
            <v>1</v>
          </cell>
          <cell r="P9038">
            <v>0.503</v>
          </cell>
          <cell r="Q9038">
            <v>0</v>
          </cell>
          <cell r="R9038">
            <v>0.503</v>
          </cell>
        </row>
        <row r="9039">
          <cell r="A9039" t="str">
            <v xml:space="preserve">ТЭЦ-ПМР </v>
          </cell>
          <cell r="B9039" t="str">
            <v xml:space="preserve">Мачуги 70 компьютерный класс </v>
          </cell>
          <cell r="C9039" t="str">
            <v xml:space="preserve">Прочие </v>
          </cell>
          <cell r="D9039">
            <v>94.48</v>
          </cell>
          <cell r="E9039">
            <v>0</v>
          </cell>
          <cell r="F9039">
            <v>425.14</v>
          </cell>
          <cell r="G9039">
            <v>0.43</v>
          </cell>
          <cell r="H9039">
            <v>1.19</v>
          </cell>
          <cell r="I9039">
            <v>4.5999999999999996</v>
          </cell>
          <cell r="J9039" t="str">
            <v xml:space="preserve"> </v>
          </cell>
          <cell r="K9039">
            <v>167</v>
          </cell>
          <cell r="L9039">
            <v>8.4800000000000014E-3</v>
          </cell>
          <cell r="M9039">
            <v>-19</v>
          </cell>
          <cell r="N9039">
            <v>18</v>
          </cell>
          <cell r="O9039">
            <v>1</v>
          </cell>
          <cell r="P9039">
            <v>12.381</v>
          </cell>
          <cell r="Q9039">
            <v>0</v>
          </cell>
          <cell r="R9039">
            <v>12.381</v>
          </cell>
        </row>
        <row r="9040">
          <cell r="A9040" t="str">
            <v xml:space="preserve">ТЭЦ-ПМР </v>
          </cell>
          <cell r="B9040" t="str">
            <v xml:space="preserve">Трамвайная 44 ж/д </v>
          </cell>
          <cell r="C9040" t="str">
            <v xml:space="preserve">Население </v>
          </cell>
          <cell r="D9040">
            <v>130</v>
          </cell>
          <cell r="E9040">
            <v>351</v>
          </cell>
          <cell r="F9040">
            <v>397.92</v>
          </cell>
          <cell r="G9040">
            <v>0.67</v>
          </cell>
          <cell r="H9040">
            <v>1.194</v>
          </cell>
          <cell r="I9040">
            <v>4.5999999999999996</v>
          </cell>
          <cell r="J9040" t="str">
            <v xml:space="preserve">1 </v>
          </cell>
          <cell r="K9040">
            <v>167</v>
          </cell>
          <cell r="L9040">
            <v>1.2367E-2</v>
          </cell>
          <cell r="M9040">
            <v>-19</v>
          </cell>
          <cell r="N9040">
            <v>18</v>
          </cell>
          <cell r="O9040">
            <v>1</v>
          </cell>
          <cell r="P9040">
            <v>18.056999999999999</v>
          </cell>
          <cell r="Q9040">
            <v>17.247</v>
          </cell>
          <cell r="R9040">
            <v>17.247</v>
          </cell>
        </row>
        <row r="9041">
          <cell r="A9041" t="str">
            <v xml:space="preserve">ТЭЦ-ПМР </v>
          </cell>
          <cell r="B9041" t="str">
            <v xml:space="preserve">Трамвайная 44 А ж/д </v>
          </cell>
          <cell r="C9041" t="str">
            <v xml:space="preserve">Население </v>
          </cell>
          <cell r="D9041">
            <v>44.5</v>
          </cell>
          <cell r="E9041">
            <v>160</v>
          </cell>
          <cell r="F9041">
            <v>559.89</v>
          </cell>
          <cell r="G9041">
            <v>0.7</v>
          </cell>
          <cell r="H9041">
            <v>1.194</v>
          </cell>
          <cell r="I9041">
            <v>4.5999999999999996</v>
          </cell>
          <cell r="J9041" t="str">
            <v xml:space="preserve">1 </v>
          </cell>
          <cell r="K9041">
            <v>167</v>
          </cell>
          <cell r="L9041">
            <v>1.8180000000000002E-2</v>
          </cell>
          <cell r="M9041">
            <v>-19</v>
          </cell>
          <cell r="N9041">
            <v>18</v>
          </cell>
          <cell r="O9041">
            <v>1</v>
          </cell>
          <cell r="P9041">
            <v>26.542000000000002</v>
          </cell>
          <cell r="Q9041">
            <v>5.9039999999999999</v>
          </cell>
          <cell r="R9041">
            <v>5.9039999999999999</v>
          </cell>
        </row>
        <row r="9042">
          <cell r="A9042" t="str">
            <v xml:space="preserve">ТЭЦ-ПМР </v>
          </cell>
          <cell r="B9042" t="str">
            <v xml:space="preserve">Игнатова 4/4  встроенные помещения </v>
          </cell>
          <cell r="C9042" t="str">
            <v xml:space="preserve">Прочие </v>
          </cell>
          <cell r="D9042">
            <v>1336.4</v>
          </cell>
          <cell r="E9042">
            <v>0</v>
          </cell>
          <cell r="F9042">
            <v>620</v>
          </cell>
          <cell r="G9042">
            <v>0</v>
          </cell>
          <cell r="H9042">
            <v>0</v>
          </cell>
          <cell r="I9042">
            <v>4.5999999999999996</v>
          </cell>
          <cell r="J9042" t="str">
            <v xml:space="preserve">12 </v>
          </cell>
          <cell r="K9042">
            <v>167</v>
          </cell>
          <cell r="L9042">
            <v>4.9000000000000002E-2</v>
          </cell>
          <cell r="M9042">
            <v>-19</v>
          </cell>
          <cell r="N9042">
            <v>18</v>
          </cell>
          <cell r="O9042">
            <v>1</v>
          </cell>
          <cell r="P9042">
            <v>71.539000000000001</v>
          </cell>
          <cell r="Q9042">
            <v>0</v>
          </cell>
          <cell r="R9042">
            <v>71.539000000000001</v>
          </cell>
        </row>
        <row r="9043">
          <cell r="A9043" t="str">
            <v xml:space="preserve">ТЭЦ-ПМР </v>
          </cell>
          <cell r="B9043" t="str">
            <v xml:space="preserve">Игнатова 2 Ж/Д </v>
          </cell>
          <cell r="C9043" t="str">
            <v xml:space="preserve">Население </v>
          </cell>
          <cell r="D9043">
            <v>9151.2000000000007</v>
          </cell>
          <cell r="E9043">
            <v>30712</v>
          </cell>
          <cell r="F9043">
            <v>30712.36</v>
          </cell>
          <cell r="G9043">
            <v>0.37</v>
          </cell>
          <cell r="H9043">
            <v>1.19</v>
          </cell>
          <cell r="I9043">
            <v>4.5999999999999996</v>
          </cell>
          <cell r="J9043" t="str">
            <v xml:space="preserve">12 </v>
          </cell>
          <cell r="K9043">
            <v>167</v>
          </cell>
          <cell r="L9043">
            <v>0.52712099999999995</v>
          </cell>
          <cell r="M9043">
            <v>-19</v>
          </cell>
          <cell r="N9043">
            <v>18</v>
          </cell>
          <cell r="O9043">
            <v>1</v>
          </cell>
          <cell r="P9043">
            <v>769.58600000000001</v>
          </cell>
          <cell r="Q9043">
            <v>910.57600000000002</v>
          </cell>
          <cell r="R9043">
            <v>910.57600000000002</v>
          </cell>
        </row>
        <row r="9044">
          <cell r="A9044" t="str">
            <v xml:space="preserve">ТЭЦ-ПМР </v>
          </cell>
          <cell r="B9044" t="str">
            <v xml:space="preserve">Игнатова 4/4 ж/д </v>
          </cell>
          <cell r="C9044" t="str">
            <v xml:space="preserve">ИТП Население </v>
          </cell>
          <cell r="D9044">
            <v>8410.6</v>
          </cell>
          <cell r="E9044">
            <v>48335</v>
          </cell>
          <cell r="F9044">
            <v>48335</v>
          </cell>
          <cell r="G9044">
            <v>0</v>
          </cell>
          <cell r="H9044">
            <v>0</v>
          </cell>
          <cell r="I9044">
            <v>4.5999999999999996</v>
          </cell>
          <cell r="J9044" t="str">
            <v xml:space="preserve">12 </v>
          </cell>
          <cell r="K9044">
            <v>167</v>
          </cell>
          <cell r="L9044">
            <v>0.4617</v>
          </cell>
          <cell r="M9044">
            <v>-19</v>
          </cell>
          <cell r="N9044">
            <v>18</v>
          </cell>
          <cell r="O9044">
            <v>1</v>
          </cell>
          <cell r="P9044">
            <v>674.072</v>
          </cell>
          <cell r="Q9044">
            <v>836.88300000000004</v>
          </cell>
          <cell r="R9044">
            <v>836.88300000000004</v>
          </cell>
        </row>
        <row r="9045">
          <cell r="A9045" t="str">
            <v xml:space="preserve">ТЭЦ-ПМР </v>
          </cell>
          <cell r="B9045" t="str">
            <v xml:space="preserve">Игнатова 4 СТОМ.КЛ-КА подвал </v>
          </cell>
          <cell r="C9045" t="str">
            <v xml:space="preserve">Прочие </v>
          </cell>
          <cell r="D9045">
            <v>55.4</v>
          </cell>
          <cell r="E9045">
            <v>0</v>
          </cell>
          <cell r="F9045">
            <v>249.3</v>
          </cell>
          <cell r="G9045">
            <v>0.37</v>
          </cell>
          <cell r="H9045">
            <v>1.19</v>
          </cell>
          <cell r="I9045">
            <v>4.5999999999999996</v>
          </cell>
          <cell r="J9045" t="str">
            <v xml:space="preserve"> </v>
          </cell>
          <cell r="K9045">
            <v>167</v>
          </cell>
          <cell r="L9045">
            <v>4.5100000000000001E-3</v>
          </cell>
          <cell r="M9045">
            <v>-19</v>
          </cell>
          <cell r="N9045">
            <v>20</v>
          </cell>
          <cell r="O9045">
            <v>1</v>
          </cell>
          <cell r="P9045">
            <v>7.173</v>
          </cell>
          <cell r="Q9045">
            <v>0</v>
          </cell>
          <cell r="R9045">
            <v>7.173</v>
          </cell>
        </row>
        <row r="9046">
          <cell r="A9046" t="str">
            <v xml:space="preserve">ТЭЦ-ПМР </v>
          </cell>
          <cell r="B9046" t="str">
            <v xml:space="preserve">Игнатова 4 СТОМ.КЛ-КА помещ.1 этажа </v>
          </cell>
          <cell r="C9046" t="str">
            <v xml:space="preserve">Прочие </v>
          </cell>
          <cell r="D9046">
            <v>185.24</v>
          </cell>
          <cell r="E9046">
            <v>0</v>
          </cell>
          <cell r="F9046">
            <v>833.57</v>
          </cell>
          <cell r="G9046">
            <v>0.37</v>
          </cell>
          <cell r="H9046">
            <v>1.19</v>
          </cell>
          <cell r="I9046">
            <v>4.5999999999999996</v>
          </cell>
          <cell r="J9046" t="str">
            <v xml:space="preserve"> </v>
          </cell>
          <cell r="K9046">
            <v>167</v>
          </cell>
          <cell r="L9046">
            <v>1.5080000000000001E-2</v>
          </cell>
          <cell r="M9046">
            <v>-19</v>
          </cell>
          <cell r="N9046">
            <v>20</v>
          </cell>
          <cell r="O9046">
            <v>1</v>
          </cell>
          <cell r="P9046">
            <v>23.986999999999998</v>
          </cell>
          <cell r="Q9046">
            <v>0</v>
          </cell>
          <cell r="R9046">
            <v>23.986999999999998</v>
          </cell>
        </row>
        <row r="9047">
          <cell r="A9047" t="str">
            <v xml:space="preserve">ТЭЦ-ПМР </v>
          </cell>
          <cell r="B9047" t="str">
            <v xml:space="preserve">Игнатова 33 кв.1 цо стомат. </v>
          </cell>
          <cell r="C9047" t="str">
            <v xml:space="preserve">Прочие </v>
          </cell>
          <cell r="D9047">
            <v>49</v>
          </cell>
          <cell r="E9047">
            <v>176</v>
          </cell>
          <cell r="F9047">
            <v>176</v>
          </cell>
          <cell r="G9047">
            <v>0.38</v>
          </cell>
          <cell r="H9047">
            <v>1.19</v>
          </cell>
          <cell r="I9047">
            <v>4.5999999999999996</v>
          </cell>
          <cell r="J9047" t="str">
            <v xml:space="preserve">5 </v>
          </cell>
          <cell r="K9047">
            <v>167</v>
          </cell>
          <cell r="L9047">
            <v>3.1029999999999999E-3</v>
          </cell>
          <cell r="M9047">
            <v>-19</v>
          </cell>
          <cell r="N9047">
            <v>18</v>
          </cell>
          <cell r="O9047">
            <v>1</v>
          </cell>
          <cell r="P9047">
            <v>4.53</v>
          </cell>
          <cell r="Q9047">
            <v>0</v>
          </cell>
          <cell r="R9047">
            <v>4.53</v>
          </cell>
        </row>
        <row r="9048">
          <cell r="A9048" t="str">
            <v xml:space="preserve">ТЭЦ-ПМР </v>
          </cell>
          <cell r="B9048" t="str">
            <v xml:space="preserve">Игнатова 14 МБОУДОД ДМЦ цо </v>
          </cell>
          <cell r="C9048" t="str">
            <v xml:space="preserve">Бюджет </v>
          </cell>
          <cell r="D9048">
            <v>65.87</v>
          </cell>
          <cell r="E9048">
            <v>297</v>
          </cell>
          <cell r="F9048">
            <v>296.42</v>
          </cell>
          <cell r="G9048">
            <v>0.34</v>
          </cell>
          <cell r="H9048">
            <v>1.194</v>
          </cell>
          <cell r="I9048">
            <v>4.5999999999999996</v>
          </cell>
          <cell r="J9048" t="str">
            <v xml:space="preserve"> </v>
          </cell>
          <cell r="K9048">
            <v>167</v>
          </cell>
          <cell r="L9048">
            <v>4.6749999999999995E-3</v>
          </cell>
          <cell r="M9048">
            <v>-19</v>
          </cell>
          <cell r="N9048">
            <v>18</v>
          </cell>
          <cell r="O9048">
            <v>1</v>
          </cell>
          <cell r="P9048">
            <v>6.8250000000000002</v>
          </cell>
          <cell r="Q9048">
            <v>0</v>
          </cell>
          <cell r="R9048">
            <v>6.8250000000000002</v>
          </cell>
        </row>
        <row r="9049">
          <cell r="A9049" t="str">
            <v xml:space="preserve">ТЭЦ-ПМР </v>
          </cell>
          <cell r="B9049" t="str">
            <v xml:space="preserve">Игнатова 14 кв.184 офис </v>
          </cell>
          <cell r="C9049" t="str">
            <v xml:space="preserve">Прочие </v>
          </cell>
          <cell r="D9049">
            <v>17</v>
          </cell>
          <cell r="E9049">
            <v>59</v>
          </cell>
          <cell r="F9049">
            <v>58.52</v>
          </cell>
          <cell r="G9049">
            <v>0.34</v>
          </cell>
          <cell r="H9049">
            <v>1.194</v>
          </cell>
          <cell r="I9049">
            <v>4.5999999999999996</v>
          </cell>
          <cell r="J9049" t="str">
            <v xml:space="preserve"> </v>
          </cell>
          <cell r="K9049">
            <v>167</v>
          </cell>
          <cell r="L9049">
            <v>9.2299999999999999E-4</v>
          </cell>
          <cell r="M9049">
            <v>-19</v>
          </cell>
          <cell r="N9049">
            <v>18</v>
          </cell>
          <cell r="O9049">
            <v>1</v>
          </cell>
          <cell r="P9049">
            <v>1.349</v>
          </cell>
          <cell r="Q9049">
            <v>0</v>
          </cell>
          <cell r="R9049">
            <v>1.349</v>
          </cell>
        </row>
        <row r="9050">
          <cell r="A9050" t="str">
            <v xml:space="preserve">ТЭЦ-ПМР </v>
          </cell>
          <cell r="B9050" t="str">
            <v xml:space="preserve">Благоева 26 </v>
          </cell>
          <cell r="C9050" t="str">
            <v xml:space="preserve">Бюджет </v>
          </cell>
          <cell r="D9050">
            <v>2811.56</v>
          </cell>
          <cell r="E9050">
            <v>7159</v>
          </cell>
          <cell r="F9050">
            <v>9840.4699999999993</v>
          </cell>
          <cell r="G9050">
            <v>0.35</v>
          </cell>
          <cell r="H9050">
            <v>1.19</v>
          </cell>
          <cell r="I9050">
            <v>4.5999999999999996</v>
          </cell>
          <cell r="J9050" t="str">
            <v xml:space="preserve"> </v>
          </cell>
          <cell r="K9050">
            <v>167</v>
          </cell>
          <cell r="L9050">
            <v>0.16840000000000002</v>
          </cell>
          <cell r="M9050">
            <v>-19</v>
          </cell>
          <cell r="N9050">
            <v>20</v>
          </cell>
          <cell r="O9050">
            <v>1</v>
          </cell>
          <cell r="P9050">
            <v>267.86399999999998</v>
          </cell>
          <cell r="Q9050">
            <v>0</v>
          </cell>
          <cell r="R9050">
            <v>267.86399999999998</v>
          </cell>
        </row>
        <row r="9051">
          <cell r="A9051" t="str">
            <v xml:space="preserve">ТЭЦ-ПМР </v>
          </cell>
          <cell r="B9051" t="str">
            <v xml:space="preserve">Благоева 12 д/сад166 </v>
          </cell>
          <cell r="C9051" t="str">
            <v xml:space="preserve">Бюджет </v>
          </cell>
          <cell r="D9051">
            <v>2251.09</v>
          </cell>
          <cell r="E9051">
            <v>7159</v>
          </cell>
          <cell r="F9051">
            <v>10129.89</v>
          </cell>
          <cell r="G9051">
            <v>0.34</v>
          </cell>
          <cell r="H9051">
            <v>1.19</v>
          </cell>
          <cell r="I9051">
            <v>4.5999999999999996</v>
          </cell>
          <cell r="J9051" t="str">
            <v xml:space="preserve"> </v>
          </cell>
          <cell r="K9051">
            <v>167</v>
          </cell>
          <cell r="L9051">
            <v>0.16840000000000002</v>
          </cell>
          <cell r="M9051">
            <v>-19</v>
          </cell>
          <cell r="N9051">
            <v>20</v>
          </cell>
          <cell r="O9051">
            <v>1</v>
          </cell>
          <cell r="P9051">
            <v>267.86399999999998</v>
          </cell>
          <cell r="Q9051">
            <v>0</v>
          </cell>
          <cell r="R9051">
            <v>267.86399999999998</v>
          </cell>
        </row>
        <row r="9052">
          <cell r="A9052" t="str">
            <v xml:space="preserve">ТЭЦ-ПМР </v>
          </cell>
          <cell r="B9052" t="str">
            <v xml:space="preserve">Игнатова 49 СОШ-70 </v>
          </cell>
          <cell r="C9052" t="str">
            <v xml:space="preserve">Бюджет </v>
          </cell>
          <cell r="D9052">
            <v>5106</v>
          </cell>
          <cell r="E9052">
            <v>27234</v>
          </cell>
          <cell r="F9052">
            <v>20994.13</v>
          </cell>
          <cell r="G9052">
            <v>0.33</v>
          </cell>
          <cell r="H9052">
            <v>1.19</v>
          </cell>
          <cell r="I9052">
            <v>4.5999999999999996</v>
          </cell>
          <cell r="J9052" t="str">
            <v xml:space="preserve"> </v>
          </cell>
          <cell r="K9052">
            <v>167</v>
          </cell>
          <cell r="L9052">
            <v>0.30399999999999999</v>
          </cell>
          <cell r="M9052">
            <v>-19</v>
          </cell>
          <cell r="N9052">
            <v>16</v>
          </cell>
          <cell r="O9052">
            <v>1</v>
          </cell>
          <cell r="P9052">
            <v>399.57</v>
          </cell>
          <cell r="Q9052">
            <v>0</v>
          </cell>
          <cell r="R9052">
            <v>399.57</v>
          </cell>
        </row>
        <row r="9053">
          <cell r="A9053" t="str">
            <v xml:space="preserve">ТЭЦ-ПМР </v>
          </cell>
          <cell r="B9053" t="str">
            <v xml:space="preserve">Игнатова 53 ДОУ-183 </v>
          </cell>
          <cell r="C9053" t="str">
            <v xml:space="preserve">Бюджет </v>
          </cell>
          <cell r="D9053">
            <v>2872.68</v>
          </cell>
          <cell r="E9053">
            <v>8428</v>
          </cell>
          <cell r="F9053">
            <v>12927.05</v>
          </cell>
          <cell r="G9053">
            <v>0.34</v>
          </cell>
          <cell r="H9053">
            <v>1.19</v>
          </cell>
          <cell r="I9053">
            <v>4.5999999999999996</v>
          </cell>
          <cell r="J9053" t="str">
            <v xml:space="preserve"> </v>
          </cell>
          <cell r="K9053">
            <v>167</v>
          </cell>
          <cell r="L9053">
            <v>0.21490000000000001</v>
          </cell>
          <cell r="M9053">
            <v>-19</v>
          </cell>
          <cell r="N9053">
            <v>20</v>
          </cell>
          <cell r="O9053">
            <v>1</v>
          </cell>
          <cell r="P9053">
            <v>341.83</v>
          </cell>
          <cell r="Q9053">
            <v>0</v>
          </cell>
          <cell r="R9053">
            <v>341.83</v>
          </cell>
        </row>
        <row r="9054">
          <cell r="A9054" t="str">
            <v xml:space="preserve">ТЭЦ-ПМР </v>
          </cell>
          <cell r="B9054" t="str">
            <v xml:space="preserve">Почтовый 5 А ж/д </v>
          </cell>
          <cell r="C9054" t="str">
            <v xml:space="preserve">Население </v>
          </cell>
          <cell r="D9054">
            <v>35</v>
          </cell>
          <cell r="E9054">
            <v>126</v>
          </cell>
          <cell r="F9054">
            <v>126</v>
          </cell>
          <cell r="G9054">
            <v>0</v>
          </cell>
          <cell r="H9054">
            <v>0</v>
          </cell>
          <cell r="I9054">
            <v>4.5999999999999996</v>
          </cell>
          <cell r="J9054" t="str">
            <v xml:space="preserve">1 </v>
          </cell>
          <cell r="K9054">
            <v>167</v>
          </cell>
          <cell r="L9054">
            <v>2.16E-3</v>
          </cell>
          <cell r="M9054">
            <v>-19</v>
          </cell>
          <cell r="N9054">
            <v>18</v>
          </cell>
          <cell r="O9054">
            <v>1</v>
          </cell>
          <cell r="P9054">
            <v>3.153</v>
          </cell>
          <cell r="Q9054">
            <v>4.6429999999999998</v>
          </cell>
          <cell r="R9054">
            <v>4.6429999999999998</v>
          </cell>
        </row>
        <row r="9055">
          <cell r="A9055" t="str">
            <v xml:space="preserve">ТЭЦ-ПМР </v>
          </cell>
          <cell r="B9055" t="str">
            <v xml:space="preserve">Трамвайная 32/а Ж/Д </v>
          </cell>
          <cell r="C9055" t="str">
            <v xml:space="preserve">Население </v>
          </cell>
          <cell r="D9055">
            <v>163.69999999999999</v>
          </cell>
          <cell r="E9055">
            <v>217</v>
          </cell>
          <cell r="F9055">
            <v>205.38</v>
          </cell>
          <cell r="G9055">
            <v>0.82</v>
          </cell>
          <cell r="H9055">
            <v>1.19</v>
          </cell>
          <cell r="I9055">
            <v>4.5999999999999996</v>
          </cell>
          <cell r="J9055" t="str">
            <v xml:space="preserve">1 </v>
          </cell>
          <cell r="K9055">
            <v>167</v>
          </cell>
          <cell r="L9055">
            <v>7.8119999999999995E-3</v>
          </cell>
          <cell r="M9055">
            <v>-19</v>
          </cell>
          <cell r="N9055">
            <v>18</v>
          </cell>
          <cell r="O9055">
            <v>1</v>
          </cell>
          <cell r="P9055">
            <v>11.404999999999999</v>
          </cell>
          <cell r="Q9055">
            <v>21.72</v>
          </cell>
          <cell r="R9055">
            <v>21.72</v>
          </cell>
        </row>
        <row r="9056">
          <cell r="A9056" t="str">
            <v xml:space="preserve">ТЭЦ-ПМР </v>
          </cell>
          <cell r="B9056" t="str">
            <v xml:space="preserve">Трамвайная 32/а Ж/Д </v>
          </cell>
          <cell r="C9056" t="str">
            <v xml:space="preserve">ИТП Население </v>
          </cell>
          <cell r="D9056">
            <v>150</v>
          </cell>
          <cell r="E9056">
            <v>179</v>
          </cell>
          <cell r="F9056">
            <v>385.35</v>
          </cell>
          <cell r="G9056">
            <v>0.8</v>
          </cell>
          <cell r="H9056">
            <v>1.19</v>
          </cell>
          <cell r="I9056">
            <v>4.5999999999999996</v>
          </cell>
          <cell r="J9056" t="str">
            <v xml:space="preserve">1 </v>
          </cell>
          <cell r="K9056">
            <v>167</v>
          </cell>
          <cell r="L9056">
            <v>1.43E-2</v>
          </cell>
          <cell r="M9056">
            <v>-19</v>
          </cell>
          <cell r="N9056">
            <v>18</v>
          </cell>
          <cell r="O9056">
            <v>1</v>
          </cell>
          <cell r="P9056">
            <v>20.878</v>
          </cell>
          <cell r="Q9056">
            <v>19.901</v>
          </cell>
          <cell r="R9056">
            <v>19.901</v>
          </cell>
        </row>
        <row r="9057">
          <cell r="A9057" t="str">
            <v xml:space="preserve">ТЭЦ-ПМР </v>
          </cell>
          <cell r="B9057" t="str">
            <v xml:space="preserve">Трамвайная 80 корп 1 ж/д </v>
          </cell>
          <cell r="C9057" t="str">
            <v xml:space="preserve">Население </v>
          </cell>
          <cell r="D9057">
            <v>87.5</v>
          </cell>
          <cell r="E9057">
            <v>308</v>
          </cell>
          <cell r="F9057">
            <v>292.14</v>
          </cell>
          <cell r="G9057">
            <v>0.78</v>
          </cell>
          <cell r="H9057">
            <v>1.19</v>
          </cell>
          <cell r="I9057">
            <v>4.5999999999999996</v>
          </cell>
          <cell r="J9057" t="str">
            <v xml:space="preserve">1 </v>
          </cell>
          <cell r="K9057">
            <v>167</v>
          </cell>
          <cell r="L9057">
            <v>1.0570000000000001E-2</v>
          </cell>
          <cell r="M9057">
            <v>-19</v>
          </cell>
          <cell r="N9057">
            <v>18</v>
          </cell>
          <cell r="O9057">
            <v>1</v>
          </cell>
          <cell r="P9057">
            <v>15.432</v>
          </cell>
          <cell r="Q9057">
            <v>11.609</v>
          </cell>
          <cell r="R9057">
            <v>11.609</v>
          </cell>
        </row>
        <row r="9058">
          <cell r="A9058" t="str">
            <v xml:space="preserve">ТЭЦ-ПМР </v>
          </cell>
          <cell r="B9058" t="str">
            <v xml:space="preserve">Трамвайная 80/Ж ж/д </v>
          </cell>
          <cell r="C9058" t="str">
            <v xml:space="preserve">Население </v>
          </cell>
          <cell r="D9058">
            <v>47</v>
          </cell>
          <cell r="E9058">
            <v>244</v>
          </cell>
          <cell r="F9058">
            <v>185.06</v>
          </cell>
          <cell r="G9058">
            <v>0.83</v>
          </cell>
          <cell r="H9058">
            <v>1.19</v>
          </cell>
          <cell r="I9058">
            <v>4.5999999999999996</v>
          </cell>
          <cell r="J9058" t="str">
            <v xml:space="preserve">2 </v>
          </cell>
          <cell r="K9058">
            <v>167</v>
          </cell>
          <cell r="L9058">
            <v>7.1249999999999994E-3</v>
          </cell>
          <cell r="M9058">
            <v>-19</v>
          </cell>
          <cell r="N9058">
            <v>18</v>
          </cell>
          <cell r="O9058">
            <v>1</v>
          </cell>
          <cell r="P9058">
            <v>10.401999999999999</v>
          </cell>
          <cell r="Q9058">
            <v>6.2359999999999998</v>
          </cell>
          <cell r="R9058">
            <v>6.2359999999999998</v>
          </cell>
        </row>
        <row r="9059">
          <cell r="A9059" t="str">
            <v xml:space="preserve">ТЭЦ-ПМР </v>
          </cell>
          <cell r="B9059" t="str">
            <v xml:space="preserve">Трамвайная 80/К ж/д </v>
          </cell>
          <cell r="C9059" t="str">
            <v xml:space="preserve">Население </v>
          </cell>
          <cell r="D9059">
            <v>51.9</v>
          </cell>
          <cell r="E9059">
            <v>385</v>
          </cell>
          <cell r="F9059">
            <v>390.07</v>
          </cell>
          <cell r="G9059">
            <v>0.75</v>
          </cell>
          <cell r="H9059">
            <v>1.19</v>
          </cell>
          <cell r="I9059">
            <v>4.5999999999999996</v>
          </cell>
          <cell r="J9059" t="str">
            <v xml:space="preserve">2 </v>
          </cell>
          <cell r="K9059">
            <v>167</v>
          </cell>
          <cell r="L9059">
            <v>1.3480000000000001E-2</v>
          </cell>
          <cell r="M9059">
            <v>-19</v>
          </cell>
          <cell r="N9059">
            <v>18</v>
          </cell>
          <cell r="O9059">
            <v>1</v>
          </cell>
          <cell r="P9059">
            <v>19.681000000000001</v>
          </cell>
          <cell r="Q9059">
            <v>6.8879999999999999</v>
          </cell>
          <cell r="R9059">
            <v>6.8879999999999999</v>
          </cell>
        </row>
        <row r="9060">
          <cell r="A9060" t="str">
            <v xml:space="preserve">ТЭЦ-ПМР </v>
          </cell>
          <cell r="B9060" t="str">
            <v xml:space="preserve">Трамвайная 82 ж/д </v>
          </cell>
          <cell r="C9060" t="str">
            <v xml:space="preserve">Население </v>
          </cell>
          <cell r="D9060">
            <v>70.7</v>
          </cell>
          <cell r="E9060">
            <v>253</v>
          </cell>
          <cell r="F9060">
            <v>253</v>
          </cell>
          <cell r="G9060">
            <v>0.79244000000000003</v>
          </cell>
          <cell r="H9060">
            <v>1.194</v>
          </cell>
          <cell r="I9060">
            <v>4.5999999999999996</v>
          </cell>
          <cell r="J9060" t="str">
            <v xml:space="preserve">1 </v>
          </cell>
          <cell r="K9060">
            <v>167</v>
          </cell>
          <cell r="L9060">
            <v>9.300000000000001E-3</v>
          </cell>
          <cell r="M9060">
            <v>-19</v>
          </cell>
          <cell r="N9060">
            <v>18</v>
          </cell>
          <cell r="O9060">
            <v>1</v>
          </cell>
          <cell r="P9060">
            <v>13.577</v>
          </cell>
          <cell r="Q9060">
            <v>9.3810000000000002</v>
          </cell>
          <cell r="R9060">
            <v>9.3810000000000002</v>
          </cell>
        </row>
        <row r="9061">
          <cell r="A9061" t="str">
            <v xml:space="preserve">ТЭЦ-ПМР </v>
          </cell>
          <cell r="B9061" t="str">
            <v xml:space="preserve">Трамвайная 80/а ж/д </v>
          </cell>
          <cell r="C9061" t="str">
            <v xml:space="preserve">ИТП Население </v>
          </cell>
          <cell r="D9061">
            <v>79.5</v>
          </cell>
          <cell r="E9061">
            <v>330</v>
          </cell>
          <cell r="F9061">
            <v>289.73</v>
          </cell>
          <cell r="G9061">
            <v>0.79</v>
          </cell>
          <cell r="H9061">
            <v>1.19</v>
          </cell>
          <cell r="I9061">
            <v>4.5999999999999996</v>
          </cell>
          <cell r="J9061" t="str">
            <v xml:space="preserve">2 </v>
          </cell>
          <cell r="K9061">
            <v>167</v>
          </cell>
          <cell r="L9061">
            <v>1.055E-2</v>
          </cell>
          <cell r="M9061">
            <v>-19</v>
          </cell>
          <cell r="N9061">
            <v>18</v>
          </cell>
          <cell r="O9061">
            <v>1</v>
          </cell>
          <cell r="P9061">
            <v>15.403</v>
          </cell>
          <cell r="Q9061">
            <v>10.548</v>
          </cell>
          <cell r="R9061">
            <v>10.548</v>
          </cell>
        </row>
        <row r="9062">
          <cell r="A9062" t="str">
            <v xml:space="preserve">ТЭЦ-ПМР </v>
          </cell>
          <cell r="B9062" t="str">
            <v xml:space="preserve">Трамвайная 80/3 ж/д </v>
          </cell>
          <cell r="C9062" t="str">
            <v xml:space="preserve">ИТП Население </v>
          </cell>
          <cell r="D9062">
            <v>53</v>
          </cell>
          <cell r="E9062">
            <v>163</v>
          </cell>
          <cell r="F9062">
            <v>145.44999999999999</v>
          </cell>
          <cell r="G9062">
            <v>0.87</v>
          </cell>
          <cell r="H9062">
            <v>1.19</v>
          </cell>
          <cell r="I9062">
            <v>4.5999999999999996</v>
          </cell>
          <cell r="J9062" t="str">
            <v xml:space="preserve">1 </v>
          </cell>
          <cell r="K9062">
            <v>167</v>
          </cell>
          <cell r="L9062">
            <v>5.8700000000000002E-3</v>
          </cell>
          <cell r="M9062">
            <v>-19</v>
          </cell>
          <cell r="N9062">
            <v>18</v>
          </cell>
          <cell r="O9062">
            <v>1</v>
          </cell>
          <cell r="P9062">
            <v>8.5709999999999997</v>
          </cell>
          <cell r="Q9062">
            <v>7.0309999999999997</v>
          </cell>
          <cell r="R9062">
            <v>7.0309999999999997</v>
          </cell>
        </row>
        <row r="9063">
          <cell r="A9063" t="str">
            <v xml:space="preserve">ТЭЦ-ПМР </v>
          </cell>
          <cell r="B9063" t="str">
            <v xml:space="preserve">Трамвайная 38/аб ж/д </v>
          </cell>
          <cell r="C9063" t="str">
            <v xml:space="preserve">ИТП Население </v>
          </cell>
          <cell r="D9063">
            <v>42.5</v>
          </cell>
          <cell r="E9063">
            <v>285</v>
          </cell>
          <cell r="F9063">
            <v>287.52999999999997</v>
          </cell>
          <cell r="G9063">
            <v>0.77</v>
          </cell>
          <cell r="H9063">
            <v>1.19</v>
          </cell>
          <cell r="I9063">
            <v>4.5999999999999996</v>
          </cell>
          <cell r="J9063" t="str">
            <v xml:space="preserve">1 </v>
          </cell>
          <cell r="K9063">
            <v>167</v>
          </cell>
          <cell r="L9063">
            <v>1.0270000000000001E-2</v>
          </cell>
          <cell r="M9063">
            <v>-19</v>
          </cell>
          <cell r="N9063">
            <v>18</v>
          </cell>
          <cell r="O9063">
            <v>1</v>
          </cell>
          <cell r="P9063">
            <v>14.993</v>
          </cell>
          <cell r="Q9063">
            <v>5.6390000000000002</v>
          </cell>
          <cell r="R9063">
            <v>5.6390000000000002</v>
          </cell>
        </row>
        <row r="9064">
          <cell r="A9064" t="str">
            <v xml:space="preserve">ТЭЦ-ПМР </v>
          </cell>
          <cell r="B9064" t="str">
            <v xml:space="preserve">Игнатова 16 офис </v>
          </cell>
          <cell r="C9064" t="str">
            <v xml:space="preserve">Прочие </v>
          </cell>
          <cell r="D9064">
            <v>103</v>
          </cell>
          <cell r="E9064">
            <v>0</v>
          </cell>
          <cell r="F9064">
            <v>412.13</v>
          </cell>
          <cell r="G9064">
            <v>0.34</v>
          </cell>
          <cell r="H9064">
            <v>1.19</v>
          </cell>
          <cell r="I9064">
            <v>4.5999999999999996</v>
          </cell>
          <cell r="J9064" t="str">
            <v xml:space="preserve"> </v>
          </cell>
          <cell r="K9064">
            <v>167</v>
          </cell>
          <cell r="L9064">
            <v>6.5000000000000006E-3</v>
          </cell>
          <cell r="M9064">
            <v>-19</v>
          </cell>
          <cell r="N9064">
            <v>18</v>
          </cell>
          <cell r="O9064">
            <v>1</v>
          </cell>
          <cell r="P9064">
            <v>9.49</v>
          </cell>
          <cell r="Q9064">
            <v>0</v>
          </cell>
          <cell r="R9064">
            <v>9.49</v>
          </cell>
        </row>
        <row r="9065">
          <cell r="A9065" t="str">
            <v xml:space="preserve">ТЭЦ-ПМР </v>
          </cell>
          <cell r="B9065" t="str">
            <v xml:space="preserve">Игнатова 16 фото ателье </v>
          </cell>
          <cell r="C9065" t="str">
            <v xml:space="preserve">Прочие </v>
          </cell>
          <cell r="D9065">
            <v>32.25</v>
          </cell>
          <cell r="E9065">
            <v>0</v>
          </cell>
          <cell r="F9065">
            <v>145.13</v>
          </cell>
          <cell r="G9065">
            <v>0.34</v>
          </cell>
          <cell r="H9065">
            <v>1.19</v>
          </cell>
          <cell r="I9065">
            <v>4.5999999999999996</v>
          </cell>
          <cell r="J9065" t="str">
            <v xml:space="preserve"> </v>
          </cell>
          <cell r="K9065">
            <v>167</v>
          </cell>
          <cell r="L9065">
            <v>2.1800000000000001E-3</v>
          </cell>
          <cell r="M9065">
            <v>-19</v>
          </cell>
          <cell r="N9065">
            <v>18</v>
          </cell>
          <cell r="O9065">
            <v>1</v>
          </cell>
          <cell r="P9065">
            <v>3.1819999999999999</v>
          </cell>
          <cell r="Q9065">
            <v>0</v>
          </cell>
          <cell r="R9065">
            <v>3.1819999999999999</v>
          </cell>
        </row>
        <row r="9066">
          <cell r="A9066" t="str">
            <v xml:space="preserve">ТЭЦ-ПМР </v>
          </cell>
          <cell r="B9066" t="str">
            <v xml:space="preserve">Игнатова 6 гаражно-строит.кооператив </v>
          </cell>
          <cell r="C9066" t="str">
            <v xml:space="preserve">Прочие </v>
          </cell>
          <cell r="D9066">
            <v>9.6999999999999993</v>
          </cell>
          <cell r="E9066">
            <v>25</v>
          </cell>
          <cell r="F9066">
            <v>65.33</v>
          </cell>
          <cell r="G9066">
            <v>0.37</v>
          </cell>
          <cell r="H9066">
            <v>1.19</v>
          </cell>
          <cell r="I9066">
            <v>4.5999999999999996</v>
          </cell>
          <cell r="J9066" t="str">
            <v xml:space="preserve"> </v>
          </cell>
          <cell r="K9066">
            <v>167</v>
          </cell>
          <cell r="L9066">
            <v>1E-3</v>
          </cell>
          <cell r="M9066">
            <v>-19</v>
          </cell>
          <cell r="N9066">
            <v>16</v>
          </cell>
          <cell r="O9066">
            <v>1</v>
          </cell>
          <cell r="P9066">
            <v>1.3149999999999999</v>
          </cell>
          <cell r="Q9066">
            <v>0</v>
          </cell>
          <cell r="R9066">
            <v>1.3149999999999999</v>
          </cell>
        </row>
        <row r="9067">
          <cell r="A9067" t="str">
            <v xml:space="preserve">ТЭЦ-ПМР </v>
          </cell>
          <cell r="B9067" t="str">
            <v xml:space="preserve">Благоева 2 магазин </v>
          </cell>
          <cell r="C9067" t="str">
            <v xml:space="preserve">Прочие </v>
          </cell>
          <cell r="D9067">
            <v>169.08</v>
          </cell>
          <cell r="E9067">
            <v>0</v>
          </cell>
          <cell r="F9067">
            <v>760.86</v>
          </cell>
          <cell r="G9067">
            <v>0.37</v>
          </cell>
          <cell r="H9067">
            <v>1.19</v>
          </cell>
          <cell r="I9067">
            <v>4.5999999999999996</v>
          </cell>
          <cell r="J9067" t="str">
            <v xml:space="preserve"> </v>
          </cell>
          <cell r="K9067">
            <v>167</v>
          </cell>
          <cell r="L9067">
            <v>1.2E-2</v>
          </cell>
          <cell r="M9067">
            <v>-19</v>
          </cell>
          <cell r="N9067">
            <v>15</v>
          </cell>
          <cell r="O9067">
            <v>1</v>
          </cell>
          <cell r="P9067">
            <v>14.821</v>
          </cell>
          <cell r="Q9067">
            <v>0</v>
          </cell>
          <cell r="R9067">
            <v>14.821</v>
          </cell>
        </row>
        <row r="9068">
          <cell r="A9068" t="str">
            <v xml:space="preserve">ТЭЦ-ПМР </v>
          </cell>
          <cell r="B9068" t="str">
            <v xml:space="preserve">Игнатова 10/2 магаз. </v>
          </cell>
          <cell r="C9068" t="str">
            <v xml:space="preserve">Прочие </v>
          </cell>
          <cell r="D9068">
            <v>136.41</v>
          </cell>
          <cell r="E9068">
            <v>315</v>
          </cell>
          <cell r="F9068">
            <v>613.83000000000004</v>
          </cell>
          <cell r="G9068">
            <v>0.38</v>
          </cell>
          <cell r="H9068">
            <v>1.19</v>
          </cell>
          <cell r="I9068">
            <v>4.5999999999999996</v>
          </cell>
          <cell r="J9068" t="str">
            <v xml:space="preserve"> </v>
          </cell>
          <cell r="K9068">
            <v>167</v>
          </cell>
          <cell r="L9068">
            <v>1.0820000000000001E-2</v>
          </cell>
          <cell r="M9068">
            <v>-19</v>
          </cell>
          <cell r="N9068">
            <v>18</v>
          </cell>
          <cell r="O9068">
            <v>1</v>
          </cell>
          <cell r="P9068">
            <v>15.797000000000001</v>
          </cell>
          <cell r="Q9068">
            <v>0</v>
          </cell>
          <cell r="R9068">
            <v>15.797000000000001</v>
          </cell>
        </row>
        <row r="9069">
          <cell r="A9069" t="str">
            <v xml:space="preserve">ТЭЦ-ПМР </v>
          </cell>
          <cell r="B9069" t="str">
            <v xml:space="preserve">Игнатова 16 рем.обуви </v>
          </cell>
          <cell r="C9069" t="str">
            <v xml:space="preserve">Прочие </v>
          </cell>
          <cell r="D9069">
            <v>66.33</v>
          </cell>
          <cell r="E9069">
            <v>0</v>
          </cell>
          <cell r="F9069">
            <v>298.49</v>
          </cell>
          <cell r="G9069">
            <v>0.34</v>
          </cell>
          <cell r="H9069">
            <v>1.19</v>
          </cell>
          <cell r="I9069">
            <v>4.5999999999999996</v>
          </cell>
          <cell r="J9069" t="str">
            <v xml:space="preserve"> </v>
          </cell>
          <cell r="K9069">
            <v>167</v>
          </cell>
          <cell r="L9069">
            <v>4.1200000000000004E-3</v>
          </cell>
          <cell r="M9069">
            <v>-19</v>
          </cell>
          <cell r="N9069">
            <v>15</v>
          </cell>
          <cell r="O9069">
            <v>1</v>
          </cell>
          <cell r="P9069">
            <v>5.0890000000000004</v>
          </cell>
          <cell r="Q9069">
            <v>0</v>
          </cell>
          <cell r="R9069">
            <v>5.0890000000000004</v>
          </cell>
        </row>
        <row r="9070">
          <cell r="A9070" t="str">
            <v xml:space="preserve">ТЭЦ-ПМР </v>
          </cell>
          <cell r="B9070" t="str">
            <v xml:space="preserve">Почтовая/Благоева нежил.помещение </v>
          </cell>
          <cell r="C9070" t="str">
            <v xml:space="preserve">Прочие </v>
          </cell>
          <cell r="D9070">
            <v>59.3</v>
          </cell>
          <cell r="E9070">
            <v>206</v>
          </cell>
          <cell r="F9070">
            <v>180.47800000000001</v>
          </cell>
          <cell r="G9070">
            <v>0.43</v>
          </cell>
          <cell r="H9070">
            <v>1.194</v>
          </cell>
          <cell r="I9070">
            <v>4.5999999999999996</v>
          </cell>
          <cell r="J9070" t="str">
            <v xml:space="preserve"> </v>
          </cell>
          <cell r="K9070">
            <v>167</v>
          </cell>
          <cell r="L9070">
            <v>3.3079999999999997E-3</v>
          </cell>
          <cell r="M9070">
            <v>-19</v>
          </cell>
          <cell r="N9070">
            <v>15</v>
          </cell>
          <cell r="O9070">
            <v>1</v>
          </cell>
          <cell r="P9070">
            <v>4.085</v>
          </cell>
          <cell r="Q9070">
            <v>0</v>
          </cell>
          <cell r="R9070">
            <v>4.085</v>
          </cell>
        </row>
        <row r="9071">
          <cell r="A9071" t="str">
            <v xml:space="preserve">ТЭЦ-ПМР </v>
          </cell>
          <cell r="B9071" t="str">
            <v xml:space="preserve">Игнатова 14 </v>
          </cell>
          <cell r="C9071" t="str">
            <v xml:space="preserve">Население </v>
          </cell>
          <cell r="D9071">
            <v>13226</v>
          </cell>
          <cell r="E9071">
            <v>61297</v>
          </cell>
          <cell r="F9071">
            <v>61297</v>
          </cell>
          <cell r="G9071">
            <v>0</v>
          </cell>
          <cell r="H9071">
            <v>0</v>
          </cell>
          <cell r="I9071">
            <v>4.5999999999999996</v>
          </cell>
          <cell r="J9071" t="str">
            <v xml:space="preserve">9 </v>
          </cell>
          <cell r="K9071">
            <v>167</v>
          </cell>
          <cell r="L9071">
            <v>0.936415</v>
          </cell>
          <cell r="M9071">
            <v>-19</v>
          </cell>
          <cell r="N9071">
            <v>18</v>
          </cell>
          <cell r="O9071">
            <v>1</v>
          </cell>
          <cell r="P9071">
            <v>1367.146</v>
          </cell>
          <cell r="Q9071">
            <v>1316.03</v>
          </cell>
          <cell r="R9071">
            <v>1316.03</v>
          </cell>
        </row>
        <row r="9072">
          <cell r="A9072" t="str">
            <v xml:space="preserve">ТЭЦ-ПМР </v>
          </cell>
          <cell r="B9072" t="str">
            <v xml:space="preserve">Т Славы 19/1 офис </v>
          </cell>
          <cell r="C9072" t="str">
            <v xml:space="preserve">Прочие </v>
          </cell>
          <cell r="D9072">
            <v>47.2</v>
          </cell>
          <cell r="E9072">
            <v>0</v>
          </cell>
          <cell r="F9072">
            <v>136</v>
          </cell>
          <cell r="G9072">
            <v>0.43</v>
          </cell>
          <cell r="H9072">
            <v>1.19</v>
          </cell>
          <cell r="I9072">
            <v>4.5999999999999996</v>
          </cell>
          <cell r="J9072" t="str">
            <v xml:space="preserve"> </v>
          </cell>
          <cell r="K9072">
            <v>167</v>
          </cell>
          <cell r="L9072">
            <v>2.722E-3</v>
          </cell>
          <cell r="M9072">
            <v>-19</v>
          </cell>
          <cell r="N9072">
            <v>18</v>
          </cell>
          <cell r="O9072">
            <v>1</v>
          </cell>
          <cell r="P9072">
            <v>3.9729999999999999</v>
          </cell>
          <cell r="Q9072">
            <v>0</v>
          </cell>
          <cell r="R9072">
            <v>3.9729999999999999</v>
          </cell>
        </row>
        <row r="9073">
          <cell r="A9073" t="str">
            <v xml:space="preserve">ТЭЦ-ПМР </v>
          </cell>
          <cell r="B9073" t="str">
            <v xml:space="preserve">Благоева 18 ж/д </v>
          </cell>
          <cell r="C9073" t="str">
            <v xml:space="preserve">Население </v>
          </cell>
          <cell r="D9073">
            <v>5175.8</v>
          </cell>
          <cell r="E9073">
            <v>23291</v>
          </cell>
          <cell r="F9073">
            <v>23291.17</v>
          </cell>
          <cell r="G9073">
            <v>0.37</v>
          </cell>
          <cell r="H9073">
            <v>1.19</v>
          </cell>
          <cell r="I9073">
            <v>4.5999999999999996</v>
          </cell>
          <cell r="J9073" t="str">
            <v xml:space="preserve">5 </v>
          </cell>
          <cell r="K9073">
            <v>167</v>
          </cell>
          <cell r="L9073">
            <v>0.39975000000000005</v>
          </cell>
          <cell r="M9073">
            <v>-19</v>
          </cell>
          <cell r="N9073">
            <v>18</v>
          </cell>
          <cell r="O9073">
            <v>1</v>
          </cell>
          <cell r="P9073">
            <v>583.62699999999995</v>
          </cell>
          <cell r="Q9073">
            <v>515.00699999999995</v>
          </cell>
          <cell r="R9073">
            <v>515.00699999999995</v>
          </cell>
        </row>
        <row r="9074">
          <cell r="A9074" t="str">
            <v xml:space="preserve">ТЭЦ-ПМР </v>
          </cell>
          <cell r="B9074" t="str">
            <v xml:space="preserve">Благоева 10 ж/дом </v>
          </cell>
          <cell r="C9074" t="str">
            <v xml:space="preserve">Население </v>
          </cell>
          <cell r="D9074">
            <v>4822.7</v>
          </cell>
          <cell r="E9074">
            <v>21702</v>
          </cell>
          <cell r="F9074">
            <v>21702.01</v>
          </cell>
          <cell r="G9074">
            <v>0.37</v>
          </cell>
          <cell r="H9074">
            <v>1.19</v>
          </cell>
          <cell r="I9074">
            <v>4.5999999999999996</v>
          </cell>
          <cell r="J9074" t="str">
            <v xml:space="preserve">5 </v>
          </cell>
          <cell r="K9074">
            <v>167</v>
          </cell>
          <cell r="L9074">
            <v>0.372475</v>
          </cell>
          <cell r="M9074">
            <v>-19</v>
          </cell>
          <cell r="N9074">
            <v>18</v>
          </cell>
          <cell r="O9074">
            <v>1</v>
          </cell>
          <cell r="P9074">
            <v>543.80499999999995</v>
          </cell>
          <cell r="Q9074">
            <v>479.87599999999998</v>
          </cell>
          <cell r="R9074">
            <v>479.87599999999998</v>
          </cell>
        </row>
        <row r="9075">
          <cell r="A9075" t="str">
            <v xml:space="preserve">ТЭЦ-ПМР </v>
          </cell>
          <cell r="B9075" t="str">
            <v xml:space="preserve">Игнатова 14 ПОМЕЩ. </v>
          </cell>
          <cell r="C9075" t="str">
            <v xml:space="preserve">Прочие </v>
          </cell>
          <cell r="D9075">
            <v>118.67</v>
          </cell>
          <cell r="E9075">
            <v>0</v>
          </cell>
          <cell r="F9075">
            <v>534</v>
          </cell>
          <cell r="G9075">
            <v>0.34</v>
          </cell>
          <cell r="H9075">
            <v>1.19</v>
          </cell>
          <cell r="I9075">
            <v>4.5999999999999996</v>
          </cell>
          <cell r="J9075" t="str">
            <v xml:space="preserve"> </v>
          </cell>
          <cell r="K9075">
            <v>167</v>
          </cell>
          <cell r="L9075">
            <v>8.4219999999999989E-3</v>
          </cell>
          <cell r="M9075">
            <v>-19</v>
          </cell>
          <cell r="N9075">
            <v>18</v>
          </cell>
          <cell r="O9075">
            <v>1</v>
          </cell>
          <cell r="P9075">
            <v>12.297000000000001</v>
          </cell>
          <cell r="Q9075">
            <v>0</v>
          </cell>
          <cell r="R9075">
            <v>12.297000000000001</v>
          </cell>
        </row>
        <row r="9076">
          <cell r="A9076" t="str">
            <v xml:space="preserve">ТЭЦ-ПМР </v>
          </cell>
          <cell r="B9076" t="str">
            <v xml:space="preserve">Игнатова 8 кв.136 пом.7,8,8/1,13,14,14/1 </v>
          </cell>
          <cell r="C9076" t="str">
            <v xml:space="preserve">Прочие </v>
          </cell>
          <cell r="D9076">
            <v>51.2</v>
          </cell>
          <cell r="E9076">
            <v>0</v>
          </cell>
          <cell r="F9076">
            <v>265</v>
          </cell>
          <cell r="G9076">
            <v>0.26</v>
          </cell>
          <cell r="H9076">
            <v>1.19</v>
          </cell>
          <cell r="I9076">
            <v>4.5999999999999996</v>
          </cell>
          <cell r="J9076" t="str">
            <v xml:space="preserve"> </v>
          </cell>
          <cell r="K9076">
            <v>167</v>
          </cell>
          <cell r="L9076">
            <v>3.1979999999999999E-3</v>
          </cell>
          <cell r="M9076">
            <v>-19</v>
          </cell>
          <cell r="N9076">
            <v>18</v>
          </cell>
          <cell r="O9076">
            <v>1</v>
          </cell>
          <cell r="P9076">
            <v>4.67</v>
          </cell>
          <cell r="Q9076">
            <v>0</v>
          </cell>
          <cell r="R9076">
            <v>4.67</v>
          </cell>
        </row>
        <row r="9077">
          <cell r="A9077" t="str">
            <v xml:space="preserve">ТЭЦ-ПМР </v>
          </cell>
          <cell r="B9077" t="str">
            <v xml:space="preserve">Игнатова 25 жилой дом </v>
          </cell>
          <cell r="C9077" t="str">
            <v xml:space="preserve">Население </v>
          </cell>
          <cell r="D9077">
            <v>5542</v>
          </cell>
          <cell r="E9077">
            <v>19432</v>
          </cell>
          <cell r="F9077">
            <v>19222.248</v>
          </cell>
          <cell r="G9077">
            <v>0.38</v>
          </cell>
          <cell r="H9077">
            <v>1.194</v>
          </cell>
          <cell r="I9077">
            <v>4.5999999999999996</v>
          </cell>
          <cell r="J9077" t="str">
            <v xml:space="preserve">5 </v>
          </cell>
          <cell r="K9077">
            <v>167</v>
          </cell>
          <cell r="L9077">
            <v>0.33883099999999999</v>
          </cell>
          <cell r="M9077">
            <v>-19</v>
          </cell>
          <cell r="N9077">
            <v>18</v>
          </cell>
          <cell r="O9077">
            <v>1</v>
          </cell>
          <cell r="P9077">
            <v>494.68599999999998</v>
          </cell>
          <cell r="Q9077">
            <v>551.447</v>
          </cell>
          <cell r="R9077">
            <v>551.447</v>
          </cell>
        </row>
        <row r="9078">
          <cell r="A9078" t="str">
            <v xml:space="preserve">ТЭЦ-ПМР </v>
          </cell>
          <cell r="B9078" t="str">
            <v xml:space="preserve">Игнатова 25 прист.кв.2 </v>
          </cell>
          <cell r="C9078" t="str">
            <v xml:space="preserve">Население </v>
          </cell>
          <cell r="D9078">
            <v>32</v>
          </cell>
          <cell r="E9078">
            <v>0</v>
          </cell>
          <cell r="F9078">
            <v>106.82</v>
          </cell>
          <cell r="G9078">
            <v>0.38</v>
          </cell>
          <cell r="H9078">
            <v>1.194</v>
          </cell>
          <cell r="I9078">
            <v>4.5999999999999996</v>
          </cell>
          <cell r="J9078" t="str">
            <v xml:space="preserve">5 </v>
          </cell>
          <cell r="K9078">
            <v>167</v>
          </cell>
          <cell r="L9078">
            <v>1.9559999999999998E-3</v>
          </cell>
          <cell r="M9078">
            <v>-19</v>
          </cell>
          <cell r="N9078">
            <v>18</v>
          </cell>
          <cell r="O9078">
            <v>1</v>
          </cell>
          <cell r="P9078">
            <v>2.8559999999999999</v>
          </cell>
          <cell r="Q9078">
            <v>3.1840000000000002</v>
          </cell>
          <cell r="R9078">
            <v>3.1840000000000002</v>
          </cell>
        </row>
        <row r="9079">
          <cell r="A9079" t="str">
            <v xml:space="preserve">ТЭЦ-ПМР </v>
          </cell>
          <cell r="B9079" t="str">
            <v xml:space="preserve">Игнатова 25 пристр.кв.47 </v>
          </cell>
          <cell r="C9079" t="str">
            <v xml:space="preserve">Население </v>
          </cell>
          <cell r="D9079">
            <v>9.6999999999999993</v>
          </cell>
          <cell r="E9079">
            <v>0</v>
          </cell>
          <cell r="F9079">
            <v>32.51</v>
          </cell>
          <cell r="G9079">
            <v>0.38</v>
          </cell>
          <cell r="H9079">
            <v>1.194</v>
          </cell>
          <cell r="I9079">
            <v>4.5999999999999996</v>
          </cell>
          <cell r="J9079" t="str">
            <v xml:space="preserve">5 </v>
          </cell>
          <cell r="K9079">
            <v>167</v>
          </cell>
          <cell r="L9079">
            <v>5.9400000000000002E-4</v>
          </cell>
          <cell r="M9079">
            <v>-19</v>
          </cell>
          <cell r="N9079">
            <v>18</v>
          </cell>
          <cell r="O9079">
            <v>1</v>
          </cell>
          <cell r="P9079">
            <v>0.86799999999999999</v>
          </cell>
          <cell r="Q9079">
            <v>0.96699999999999997</v>
          </cell>
          <cell r="R9079">
            <v>0.96699999999999997</v>
          </cell>
        </row>
        <row r="9080">
          <cell r="A9080" t="str">
            <v xml:space="preserve">ТЭЦ-ПМР </v>
          </cell>
          <cell r="B9080" t="str">
            <v xml:space="preserve">Игнатова 25 пристр.кв.56 </v>
          </cell>
          <cell r="C9080" t="str">
            <v xml:space="preserve">Население </v>
          </cell>
          <cell r="D9080">
            <v>9.3000000000000007</v>
          </cell>
          <cell r="E9080">
            <v>0</v>
          </cell>
          <cell r="F9080">
            <v>31.03</v>
          </cell>
          <cell r="G9080">
            <v>0.37643799999999999</v>
          </cell>
          <cell r="H9080">
            <v>1.194</v>
          </cell>
          <cell r="I9080">
            <v>4.5999999999999996</v>
          </cell>
          <cell r="J9080" t="str">
            <v xml:space="preserve">5 </v>
          </cell>
          <cell r="K9080">
            <v>167</v>
          </cell>
          <cell r="L9080">
            <v>5.6799999999999993E-4</v>
          </cell>
          <cell r="M9080">
            <v>-19</v>
          </cell>
          <cell r="N9080">
            <v>18</v>
          </cell>
          <cell r="O9080">
            <v>1</v>
          </cell>
          <cell r="P9080">
            <v>0.82900000000000007</v>
          </cell>
          <cell r="Q9080">
            <v>0.92300000000000004</v>
          </cell>
          <cell r="R9080">
            <v>0.92300000000000004</v>
          </cell>
        </row>
        <row r="9081">
          <cell r="A9081" t="str">
            <v xml:space="preserve">ТЭЦ-ПМР </v>
          </cell>
          <cell r="B9081" t="str">
            <v xml:space="preserve">Игнатова 25 пристр.кв.58 </v>
          </cell>
          <cell r="C9081" t="str">
            <v xml:space="preserve">Население </v>
          </cell>
          <cell r="D9081">
            <v>9.4</v>
          </cell>
          <cell r="E9081">
            <v>0</v>
          </cell>
          <cell r="F9081">
            <v>31.43</v>
          </cell>
          <cell r="G9081">
            <v>0.38</v>
          </cell>
          <cell r="H9081">
            <v>1.194</v>
          </cell>
          <cell r="I9081">
            <v>4.5999999999999996</v>
          </cell>
          <cell r="J9081" t="str">
            <v xml:space="preserve">5 </v>
          </cell>
          <cell r="K9081">
            <v>167</v>
          </cell>
          <cell r="L9081">
            <v>5.7499999999999999E-4</v>
          </cell>
          <cell r="M9081">
            <v>-19</v>
          </cell>
          <cell r="N9081">
            <v>18</v>
          </cell>
          <cell r="O9081">
            <v>1</v>
          </cell>
          <cell r="P9081">
            <v>0.84</v>
          </cell>
          <cell r="Q9081">
            <v>0.93400000000000005</v>
          </cell>
          <cell r="R9081">
            <v>0.93400000000000005</v>
          </cell>
        </row>
        <row r="9082">
          <cell r="A9082" t="str">
            <v xml:space="preserve">ТЭЦ-ПМР </v>
          </cell>
          <cell r="B9082" t="str">
            <v xml:space="preserve">Игнатова 25 пристр.кв.91. </v>
          </cell>
          <cell r="C9082" t="str">
            <v xml:space="preserve">Население </v>
          </cell>
          <cell r="D9082">
            <v>10</v>
          </cell>
          <cell r="E9082">
            <v>0</v>
          </cell>
          <cell r="F9082">
            <v>33.47</v>
          </cell>
          <cell r="G9082">
            <v>0.38</v>
          </cell>
          <cell r="H9082">
            <v>1.194</v>
          </cell>
          <cell r="I9082">
            <v>4.5999999999999996</v>
          </cell>
          <cell r="J9082" t="str">
            <v xml:space="preserve">5 </v>
          </cell>
          <cell r="K9082">
            <v>167</v>
          </cell>
          <cell r="L9082">
            <v>6.1299999999999994E-4</v>
          </cell>
          <cell r="M9082">
            <v>-19</v>
          </cell>
          <cell r="N9082">
            <v>18</v>
          </cell>
          <cell r="O9082">
            <v>1</v>
          </cell>
          <cell r="P9082">
            <v>0.89400000000000002</v>
          </cell>
          <cell r="Q9082">
            <v>0.995</v>
          </cell>
          <cell r="R9082">
            <v>0.995</v>
          </cell>
        </row>
        <row r="9083">
          <cell r="A9083" t="str">
            <v xml:space="preserve">ТЭЦ-ПМР </v>
          </cell>
          <cell r="B9083" t="str">
            <v xml:space="preserve">Игнатова 25 пристрой кв.16 </v>
          </cell>
          <cell r="C9083" t="str">
            <v xml:space="preserve">Население </v>
          </cell>
          <cell r="D9083">
            <v>9.6</v>
          </cell>
          <cell r="E9083">
            <v>0</v>
          </cell>
          <cell r="F9083">
            <v>32.11</v>
          </cell>
          <cell r="G9083">
            <v>0.38</v>
          </cell>
          <cell r="H9083">
            <v>1.194</v>
          </cell>
          <cell r="I9083">
            <v>4.5999999999999996</v>
          </cell>
          <cell r="J9083" t="str">
            <v xml:space="preserve">5 </v>
          </cell>
          <cell r="K9083">
            <v>167</v>
          </cell>
          <cell r="L9083">
            <v>5.8799999999999998E-4</v>
          </cell>
          <cell r="M9083">
            <v>-19</v>
          </cell>
          <cell r="N9083">
            <v>18</v>
          </cell>
          <cell r="O9083">
            <v>1</v>
          </cell>
          <cell r="P9083">
            <v>0.85899999999999999</v>
          </cell>
          <cell r="Q9083">
            <v>0.95600000000000007</v>
          </cell>
          <cell r="R9083">
            <v>0.95600000000000007</v>
          </cell>
        </row>
        <row r="9084">
          <cell r="A9084" t="str">
            <v xml:space="preserve">ТЭЦ-ПМР </v>
          </cell>
          <cell r="B9084" t="str">
            <v xml:space="preserve">Игнатова 25 пристройка 31 </v>
          </cell>
          <cell r="C9084" t="str">
            <v xml:space="preserve">Население </v>
          </cell>
          <cell r="D9084">
            <v>8.3000000000000007</v>
          </cell>
          <cell r="E9084">
            <v>26</v>
          </cell>
          <cell r="F9084">
            <v>25.36</v>
          </cell>
          <cell r="G9084">
            <v>0.38</v>
          </cell>
          <cell r="H9084">
            <v>1.194</v>
          </cell>
          <cell r="I9084">
            <v>4.5999999999999996</v>
          </cell>
          <cell r="J9084" t="str">
            <v xml:space="preserve">5 </v>
          </cell>
          <cell r="K9084">
            <v>167</v>
          </cell>
          <cell r="L9084">
            <v>4.4699999999999997E-4</v>
          </cell>
          <cell r="M9084">
            <v>-19</v>
          </cell>
          <cell r="N9084">
            <v>18</v>
          </cell>
          <cell r="O9084">
            <v>1</v>
          </cell>
          <cell r="P9084">
            <v>0.65300000000000002</v>
          </cell>
          <cell r="Q9084">
            <v>0.82400000000000007</v>
          </cell>
          <cell r="R9084">
            <v>0.82400000000000007</v>
          </cell>
        </row>
        <row r="9085">
          <cell r="A9085" t="str">
            <v xml:space="preserve">ТЭЦ-ПМР </v>
          </cell>
          <cell r="B9085" t="str">
            <v xml:space="preserve">Игнатова 25 пристройка кв.1 </v>
          </cell>
          <cell r="C9085" t="str">
            <v xml:space="preserve">Население </v>
          </cell>
          <cell r="D9085">
            <v>9.1999999999999993</v>
          </cell>
          <cell r="E9085">
            <v>0</v>
          </cell>
          <cell r="F9085">
            <v>30.92</v>
          </cell>
          <cell r="G9085">
            <v>0.38</v>
          </cell>
          <cell r="H9085">
            <v>1.194</v>
          </cell>
          <cell r="I9085">
            <v>4.5999999999999996</v>
          </cell>
          <cell r="J9085" t="str">
            <v xml:space="preserve">5 </v>
          </cell>
          <cell r="K9085">
            <v>167</v>
          </cell>
          <cell r="L9085">
            <v>5.6599999999999999E-4</v>
          </cell>
          <cell r="M9085">
            <v>-19</v>
          </cell>
          <cell r="N9085">
            <v>18</v>
          </cell>
          <cell r="O9085">
            <v>1</v>
          </cell>
          <cell r="P9085">
            <v>0.82600000000000007</v>
          </cell>
          <cell r="Q9085">
            <v>0.91800000000000004</v>
          </cell>
          <cell r="R9085">
            <v>0.91800000000000004</v>
          </cell>
        </row>
        <row r="9086">
          <cell r="A9086" t="str">
            <v xml:space="preserve">ТЭЦ-ПМР </v>
          </cell>
          <cell r="B9086" t="str">
            <v xml:space="preserve">Игнатова 25 пристройка кв.3 </v>
          </cell>
          <cell r="C9086" t="str">
            <v xml:space="preserve">Население </v>
          </cell>
          <cell r="D9086">
            <v>9.5</v>
          </cell>
          <cell r="E9086">
            <v>0</v>
          </cell>
          <cell r="F9086">
            <v>31.88</v>
          </cell>
          <cell r="G9086">
            <v>0.38</v>
          </cell>
          <cell r="H9086">
            <v>1.194</v>
          </cell>
          <cell r="I9086">
            <v>4.5999999999999996</v>
          </cell>
          <cell r="J9086" t="str">
            <v xml:space="preserve">5 </v>
          </cell>
          <cell r="K9086">
            <v>167</v>
          </cell>
          <cell r="L9086">
            <v>5.8299999999999997E-4</v>
          </cell>
          <cell r="M9086">
            <v>-19</v>
          </cell>
          <cell r="N9086">
            <v>18</v>
          </cell>
          <cell r="O9086">
            <v>1</v>
          </cell>
          <cell r="P9086">
            <v>0.84899999999999998</v>
          </cell>
          <cell r="Q9086">
            <v>0.94600000000000006</v>
          </cell>
          <cell r="R9086">
            <v>0.94600000000000006</v>
          </cell>
        </row>
        <row r="9087">
          <cell r="A9087" t="str">
            <v xml:space="preserve">ТЭЦ-ПМР </v>
          </cell>
          <cell r="B9087" t="str">
            <v xml:space="preserve">Игнатова 25 пристройка кв.33 </v>
          </cell>
          <cell r="C9087" t="str">
            <v xml:space="preserve">Население </v>
          </cell>
          <cell r="D9087">
            <v>8</v>
          </cell>
          <cell r="E9087">
            <v>0</v>
          </cell>
          <cell r="F9087">
            <v>26.78</v>
          </cell>
          <cell r="G9087">
            <v>0.38</v>
          </cell>
          <cell r="H9087">
            <v>1.194</v>
          </cell>
          <cell r="I9087">
            <v>4.5999999999999996</v>
          </cell>
          <cell r="J9087" t="str">
            <v xml:space="preserve">5 </v>
          </cell>
          <cell r="K9087">
            <v>167</v>
          </cell>
          <cell r="L9087">
            <v>4.5300000000000001E-4</v>
          </cell>
          <cell r="M9087">
            <v>-19</v>
          </cell>
          <cell r="N9087">
            <v>18</v>
          </cell>
          <cell r="O9087">
            <v>1</v>
          </cell>
          <cell r="P9087">
            <v>0.66200000000000003</v>
          </cell>
          <cell r="Q9087">
            <v>0.79600000000000004</v>
          </cell>
          <cell r="R9087">
            <v>0.79600000000000004</v>
          </cell>
        </row>
        <row r="9088">
          <cell r="A9088" t="str">
            <v xml:space="preserve">ТЭЦ-ПМР </v>
          </cell>
          <cell r="B9088" t="str">
            <v xml:space="preserve">Игнатова 25 пристройка кв.49 </v>
          </cell>
          <cell r="C9088" t="str">
            <v xml:space="preserve">Население </v>
          </cell>
          <cell r="D9088">
            <v>9.4</v>
          </cell>
          <cell r="E9088">
            <v>0</v>
          </cell>
          <cell r="F9088">
            <v>31.49</v>
          </cell>
          <cell r="G9088">
            <v>0.38</v>
          </cell>
          <cell r="H9088">
            <v>1.194</v>
          </cell>
          <cell r="I9088">
            <v>4.5999999999999996</v>
          </cell>
          <cell r="J9088" t="str">
            <v xml:space="preserve">5 </v>
          </cell>
          <cell r="K9088">
            <v>167</v>
          </cell>
          <cell r="L9088">
            <v>5.7600000000000001E-4</v>
          </cell>
          <cell r="M9088">
            <v>-19</v>
          </cell>
          <cell r="N9088">
            <v>18</v>
          </cell>
          <cell r="O9088">
            <v>1</v>
          </cell>
          <cell r="P9088">
            <v>0.84099999999999997</v>
          </cell>
          <cell r="Q9088">
            <v>0.93400000000000005</v>
          </cell>
          <cell r="R9088">
            <v>0.93400000000000005</v>
          </cell>
        </row>
        <row r="9089">
          <cell r="A9089" t="str">
            <v xml:space="preserve">ТЭЦ-ПМР </v>
          </cell>
          <cell r="B9089" t="str">
            <v xml:space="preserve">Игнатова 25 пристройка кв.51 </v>
          </cell>
          <cell r="C9089" t="str">
            <v xml:space="preserve">Население </v>
          </cell>
          <cell r="D9089">
            <v>10</v>
          </cell>
          <cell r="E9089">
            <v>0</v>
          </cell>
          <cell r="F9089">
            <v>33.47</v>
          </cell>
          <cell r="G9089">
            <v>0.38</v>
          </cell>
          <cell r="H9089">
            <v>1.194</v>
          </cell>
          <cell r="I9089">
            <v>4.5999999999999996</v>
          </cell>
          <cell r="J9089" t="str">
            <v xml:space="preserve">5 </v>
          </cell>
          <cell r="K9089">
            <v>167</v>
          </cell>
          <cell r="L9089">
            <v>6.1299999999999994E-4</v>
          </cell>
          <cell r="M9089">
            <v>-19</v>
          </cell>
          <cell r="N9089">
            <v>18</v>
          </cell>
          <cell r="O9089">
            <v>1</v>
          </cell>
          <cell r="P9089">
            <v>0.89400000000000002</v>
          </cell>
          <cell r="Q9089">
            <v>0.995</v>
          </cell>
          <cell r="R9089">
            <v>0.995</v>
          </cell>
        </row>
        <row r="9090">
          <cell r="A9090" t="str">
            <v xml:space="preserve">ТЭЦ-ПМР </v>
          </cell>
          <cell r="B9090" t="str">
            <v xml:space="preserve">Игнатова 25 пристройка кв.6 </v>
          </cell>
          <cell r="C9090" t="str">
            <v xml:space="preserve">Население </v>
          </cell>
          <cell r="D9090">
            <v>9.5</v>
          </cell>
          <cell r="E9090">
            <v>0</v>
          </cell>
          <cell r="F9090">
            <v>31.88</v>
          </cell>
          <cell r="G9090">
            <v>0.38</v>
          </cell>
          <cell r="H9090">
            <v>1.194</v>
          </cell>
          <cell r="I9090">
            <v>4.5999999999999996</v>
          </cell>
          <cell r="J9090" t="str">
            <v xml:space="preserve">5 </v>
          </cell>
          <cell r="K9090">
            <v>167</v>
          </cell>
          <cell r="L9090">
            <v>5.8299999999999997E-4</v>
          </cell>
          <cell r="M9090">
            <v>-19</v>
          </cell>
          <cell r="N9090">
            <v>18</v>
          </cell>
          <cell r="O9090">
            <v>1</v>
          </cell>
          <cell r="P9090">
            <v>0.84899999999999998</v>
          </cell>
          <cell r="Q9090">
            <v>0.94600000000000006</v>
          </cell>
          <cell r="R9090">
            <v>0.94600000000000006</v>
          </cell>
        </row>
        <row r="9091">
          <cell r="A9091" t="str">
            <v xml:space="preserve">ТЭЦ-ПМР </v>
          </cell>
          <cell r="B9091" t="str">
            <v xml:space="preserve">Игнатова 25 пристройка кв.61 </v>
          </cell>
          <cell r="C9091" t="str">
            <v xml:space="preserve">Население </v>
          </cell>
          <cell r="D9091">
            <v>9</v>
          </cell>
          <cell r="E9091">
            <v>0</v>
          </cell>
          <cell r="F9091">
            <v>30.12</v>
          </cell>
          <cell r="G9091">
            <v>0.38</v>
          </cell>
          <cell r="H9091">
            <v>1.194</v>
          </cell>
          <cell r="I9091">
            <v>4.5999999999999996</v>
          </cell>
          <cell r="J9091" t="str">
            <v xml:space="preserve">5 </v>
          </cell>
          <cell r="K9091">
            <v>167</v>
          </cell>
          <cell r="L9091">
            <v>5.5099999999999995E-4</v>
          </cell>
          <cell r="M9091">
            <v>-19</v>
          </cell>
          <cell r="N9091">
            <v>18</v>
          </cell>
          <cell r="O9091">
            <v>1</v>
          </cell>
          <cell r="P9091">
            <v>0.80300000000000005</v>
          </cell>
          <cell r="Q9091">
            <v>0.89500000000000002</v>
          </cell>
          <cell r="R9091">
            <v>0.89500000000000002</v>
          </cell>
        </row>
        <row r="9092">
          <cell r="A9092" t="str">
            <v xml:space="preserve">ТЭЦ-ПМР </v>
          </cell>
          <cell r="B9092" t="str">
            <v xml:space="preserve">Игнатова 25 пристройка кв.73 </v>
          </cell>
          <cell r="C9092" t="str">
            <v xml:space="preserve">Население </v>
          </cell>
          <cell r="D9092">
            <v>11</v>
          </cell>
          <cell r="E9092">
            <v>0</v>
          </cell>
          <cell r="F9092">
            <v>36.700000000000003</v>
          </cell>
          <cell r="G9092">
            <v>0.38</v>
          </cell>
          <cell r="H9092">
            <v>1.194</v>
          </cell>
          <cell r="I9092">
            <v>4.5999999999999996</v>
          </cell>
          <cell r="J9092" t="str">
            <v xml:space="preserve">5 </v>
          </cell>
          <cell r="K9092">
            <v>167</v>
          </cell>
          <cell r="L9092">
            <v>6.7199999999999996E-4</v>
          </cell>
          <cell r="M9092">
            <v>-19</v>
          </cell>
          <cell r="N9092">
            <v>18</v>
          </cell>
          <cell r="O9092">
            <v>1</v>
          </cell>
          <cell r="P9092">
            <v>0.98099999999999998</v>
          </cell>
          <cell r="Q9092">
            <v>1.095</v>
          </cell>
          <cell r="R9092">
            <v>1.095</v>
          </cell>
        </row>
        <row r="9093">
          <cell r="A9093" t="str">
            <v xml:space="preserve">ТЭЦ-ПМР </v>
          </cell>
          <cell r="B9093" t="str">
            <v xml:space="preserve">Игнатова 25 пристройка кв.76 </v>
          </cell>
          <cell r="C9093" t="str">
            <v xml:space="preserve">Население </v>
          </cell>
          <cell r="D9093">
            <v>11</v>
          </cell>
          <cell r="E9093">
            <v>0</v>
          </cell>
          <cell r="F9093">
            <v>36.700000000000003</v>
          </cell>
          <cell r="G9093">
            <v>0.38</v>
          </cell>
          <cell r="H9093">
            <v>1.194</v>
          </cell>
          <cell r="I9093">
            <v>4.5999999999999996</v>
          </cell>
          <cell r="J9093" t="str">
            <v xml:space="preserve">5 </v>
          </cell>
          <cell r="K9093">
            <v>167</v>
          </cell>
          <cell r="L9093">
            <v>6.7199999999999996E-4</v>
          </cell>
          <cell r="M9093">
            <v>-19</v>
          </cell>
          <cell r="N9093">
            <v>18</v>
          </cell>
          <cell r="O9093">
            <v>1</v>
          </cell>
          <cell r="P9093">
            <v>0.98099999999999998</v>
          </cell>
          <cell r="Q9093">
            <v>1.095</v>
          </cell>
          <cell r="R9093">
            <v>1.095</v>
          </cell>
        </row>
        <row r="9094">
          <cell r="A9094" t="str">
            <v xml:space="preserve">ТЭЦ-ПМР </v>
          </cell>
          <cell r="B9094" t="str">
            <v xml:space="preserve">Игнатова 8 кв 136 пом 3,4,5,6,16,18 </v>
          </cell>
          <cell r="C9094" t="str">
            <v xml:space="preserve">Прочие </v>
          </cell>
          <cell r="D9094">
            <v>68.8</v>
          </cell>
          <cell r="E9094">
            <v>0</v>
          </cell>
          <cell r="F9094">
            <v>250</v>
          </cell>
          <cell r="G9094">
            <v>0.37</v>
          </cell>
          <cell r="H9094">
            <v>1.19</v>
          </cell>
          <cell r="I9094">
            <v>4.5999999999999996</v>
          </cell>
          <cell r="J9094" t="str">
            <v xml:space="preserve"> </v>
          </cell>
          <cell r="K9094">
            <v>167</v>
          </cell>
          <cell r="L9094">
            <v>4.2979999999999997E-3</v>
          </cell>
          <cell r="M9094">
            <v>-19</v>
          </cell>
          <cell r="N9094">
            <v>18</v>
          </cell>
          <cell r="O9094">
            <v>1</v>
          </cell>
          <cell r="P9094">
            <v>6.2750000000000004</v>
          </cell>
          <cell r="Q9094">
            <v>0</v>
          </cell>
          <cell r="R9094">
            <v>6.2750000000000004</v>
          </cell>
        </row>
        <row r="9095">
          <cell r="A9095" t="str">
            <v xml:space="preserve">ТЭЦ-ПМР </v>
          </cell>
          <cell r="B9095" t="str">
            <v xml:space="preserve">Игнатова 41 ж/д (цо) </v>
          </cell>
          <cell r="C9095" t="str">
            <v xml:space="preserve">Население </v>
          </cell>
          <cell r="D9095">
            <v>7328.7</v>
          </cell>
          <cell r="E9095">
            <v>29736</v>
          </cell>
          <cell r="F9095">
            <v>39706.129999999997</v>
          </cell>
          <cell r="G9095">
            <v>0.27</v>
          </cell>
          <cell r="H9095">
            <v>1.194</v>
          </cell>
          <cell r="I9095">
            <v>4.5999999999999996</v>
          </cell>
          <cell r="J9095" t="str">
            <v xml:space="preserve">9 </v>
          </cell>
          <cell r="K9095">
            <v>167</v>
          </cell>
          <cell r="L9095">
            <v>0.49729799999999996</v>
          </cell>
          <cell r="M9095">
            <v>-19</v>
          </cell>
          <cell r="N9095">
            <v>18</v>
          </cell>
          <cell r="O9095">
            <v>1</v>
          </cell>
          <cell r="P9095">
            <v>726.04399999999998</v>
          </cell>
          <cell r="Q9095">
            <v>729.23099999999999</v>
          </cell>
          <cell r="R9095">
            <v>729.23099999999999</v>
          </cell>
        </row>
        <row r="9096">
          <cell r="A9096" t="str">
            <v xml:space="preserve">ТЭЦ-ПМР </v>
          </cell>
          <cell r="B9096" t="str">
            <v xml:space="preserve">Игнатова 35 жил/дом </v>
          </cell>
          <cell r="C9096" t="str">
            <v xml:space="preserve">Население </v>
          </cell>
          <cell r="D9096">
            <v>8656.7999999999993</v>
          </cell>
          <cell r="E9096">
            <v>32096</v>
          </cell>
          <cell r="F9096">
            <v>32096.09</v>
          </cell>
          <cell r="G9096">
            <v>0.37</v>
          </cell>
          <cell r="H9096">
            <v>1.19</v>
          </cell>
          <cell r="I9096">
            <v>4.5999999999999996</v>
          </cell>
          <cell r="J9096" t="str">
            <v xml:space="preserve">9 </v>
          </cell>
          <cell r="K9096">
            <v>167</v>
          </cell>
          <cell r="L9096">
            <v>0.55087000000000008</v>
          </cell>
          <cell r="M9096">
            <v>-19</v>
          </cell>
          <cell r="N9096">
            <v>18</v>
          </cell>
          <cell r="O9096">
            <v>1</v>
          </cell>
          <cell r="P9096">
            <v>804.25900000000001</v>
          </cell>
          <cell r="Q9096">
            <v>861.37800000000004</v>
          </cell>
          <cell r="R9096">
            <v>861.37800000000004</v>
          </cell>
        </row>
        <row r="9097">
          <cell r="A9097" t="str">
            <v xml:space="preserve">ТЭЦ-ПМР </v>
          </cell>
          <cell r="B9097" t="str">
            <v xml:space="preserve">Игнатова 29 ж/дом </v>
          </cell>
          <cell r="C9097" t="str">
            <v xml:space="preserve">Население </v>
          </cell>
          <cell r="D9097">
            <v>3541.6</v>
          </cell>
          <cell r="E9097">
            <v>11463</v>
          </cell>
          <cell r="F9097">
            <v>11463.51</v>
          </cell>
          <cell r="G9097">
            <v>0.37</v>
          </cell>
          <cell r="H9097">
            <v>1.19</v>
          </cell>
          <cell r="I9097">
            <v>4.5999999999999996</v>
          </cell>
          <cell r="J9097" t="str">
            <v xml:space="preserve">5 </v>
          </cell>
          <cell r="K9097">
            <v>167</v>
          </cell>
          <cell r="L9097">
            <v>0.19675000000000001</v>
          </cell>
          <cell r="M9097">
            <v>-19</v>
          </cell>
          <cell r="N9097">
            <v>18</v>
          </cell>
          <cell r="O9097">
            <v>1</v>
          </cell>
          <cell r="P9097">
            <v>287.25</v>
          </cell>
          <cell r="Q9097">
            <v>352.40199999999999</v>
          </cell>
          <cell r="R9097">
            <v>352.40199999999999</v>
          </cell>
        </row>
        <row r="9098">
          <cell r="A9098" t="str">
            <v xml:space="preserve">ТЭЦ-ПМР </v>
          </cell>
          <cell r="B9098" t="str">
            <v xml:space="preserve">Игнатова 29 прист.кв12 </v>
          </cell>
          <cell r="C9098" t="str">
            <v xml:space="preserve">Население </v>
          </cell>
          <cell r="D9098">
            <v>18.7</v>
          </cell>
          <cell r="E9098">
            <v>65</v>
          </cell>
          <cell r="F9098">
            <v>61.76</v>
          </cell>
          <cell r="G9098">
            <v>0.37</v>
          </cell>
          <cell r="H9098">
            <v>1.19</v>
          </cell>
          <cell r="I9098">
            <v>4.5999999999999996</v>
          </cell>
          <cell r="J9098" t="str">
            <v xml:space="preserve">5 </v>
          </cell>
          <cell r="K9098">
            <v>167</v>
          </cell>
          <cell r="L9098">
            <v>1.0600000000000002E-3</v>
          </cell>
          <cell r="M9098">
            <v>-19</v>
          </cell>
          <cell r="N9098">
            <v>18</v>
          </cell>
          <cell r="O9098">
            <v>1</v>
          </cell>
          <cell r="P9098">
            <v>1.548</v>
          </cell>
          <cell r="Q9098">
            <v>1.8620000000000001</v>
          </cell>
          <cell r="R9098">
            <v>1.8620000000000001</v>
          </cell>
        </row>
        <row r="9099">
          <cell r="A9099" t="str">
            <v xml:space="preserve">ТЭЦ-ПМР </v>
          </cell>
          <cell r="B9099" t="str">
            <v xml:space="preserve">Игнатова 29 прист.кв2 </v>
          </cell>
          <cell r="C9099" t="str">
            <v xml:space="preserve">Население </v>
          </cell>
          <cell r="D9099">
            <v>13.2</v>
          </cell>
          <cell r="E9099">
            <v>46</v>
          </cell>
          <cell r="F9099">
            <v>46.03</v>
          </cell>
          <cell r="G9099">
            <v>0.37</v>
          </cell>
          <cell r="H9099">
            <v>1.19</v>
          </cell>
          <cell r="I9099">
            <v>4.5999999999999996</v>
          </cell>
          <cell r="J9099" t="str">
            <v xml:space="preserve">5 </v>
          </cell>
          <cell r="K9099">
            <v>167</v>
          </cell>
          <cell r="L9099">
            <v>7.9000000000000001E-4</v>
          </cell>
          <cell r="M9099">
            <v>-19</v>
          </cell>
          <cell r="N9099">
            <v>18</v>
          </cell>
          <cell r="O9099">
            <v>1</v>
          </cell>
          <cell r="P9099">
            <v>1.155</v>
          </cell>
          <cell r="Q9099">
            <v>1.3149999999999999</v>
          </cell>
          <cell r="R9099">
            <v>1.3149999999999999</v>
          </cell>
        </row>
        <row r="9100">
          <cell r="A9100" t="str">
            <v xml:space="preserve">ТЭЦ-ПМР </v>
          </cell>
          <cell r="B9100" t="str">
            <v xml:space="preserve">Игнатова 29 прист.кв22 </v>
          </cell>
          <cell r="C9100" t="str">
            <v xml:space="preserve">Население </v>
          </cell>
          <cell r="D9100">
            <v>18</v>
          </cell>
          <cell r="E9100">
            <v>63</v>
          </cell>
          <cell r="F9100">
            <v>59.66</v>
          </cell>
          <cell r="G9100">
            <v>0.37</v>
          </cell>
          <cell r="H9100">
            <v>1.19</v>
          </cell>
          <cell r="I9100">
            <v>4.5999999999999996</v>
          </cell>
          <cell r="J9100" t="str">
            <v xml:space="preserve">5 </v>
          </cell>
          <cell r="K9100">
            <v>167</v>
          </cell>
          <cell r="L9100">
            <v>1.024E-3</v>
          </cell>
          <cell r="M9100">
            <v>-19</v>
          </cell>
          <cell r="N9100">
            <v>18</v>
          </cell>
          <cell r="O9100">
            <v>1</v>
          </cell>
          <cell r="P9100">
            <v>1.4950000000000001</v>
          </cell>
          <cell r="Q9100">
            <v>1.7909999999999999</v>
          </cell>
          <cell r="R9100">
            <v>1.7909999999999999</v>
          </cell>
        </row>
        <row r="9101">
          <cell r="A9101" t="str">
            <v xml:space="preserve">ТЭЦ-ПМР </v>
          </cell>
          <cell r="B9101" t="str">
            <v xml:space="preserve">Игнатова 29 прист.кв23 </v>
          </cell>
          <cell r="C9101" t="str">
            <v xml:space="preserve">Население </v>
          </cell>
          <cell r="D9101">
            <v>8.5</v>
          </cell>
          <cell r="E9101">
            <v>30</v>
          </cell>
          <cell r="F9101">
            <v>29.9</v>
          </cell>
          <cell r="G9101">
            <v>0.35</v>
          </cell>
          <cell r="H9101">
            <v>1.19</v>
          </cell>
          <cell r="I9101">
            <v>4.5999999999999996</v>
          </cell>
          <cell r="J9101" t="str">
            <v xml:space="preserve">5 </v>
          </cell>
          <cell r="K9101">
            <v>167</v>
          </cell>
          <cell r="L9101">
            <v>4.8499999999999997E-4</v>
          </cell>
          <cell r="M9101">
            <v>-19</v>
          </cell>
          <cell r="N9101">
            <v>18</v>
          </cell>
          <cell r="O9101">
            <v>1</v>
          </cell>
          <cell r="P9101">
            <v>0.71</v>
          </cell>
          <cell r="Q9101">
            <v>0.84599999999999997</v>
          </cell>
          <cell r="R9101">
            <v>0.84599999999999997</v>
          </cell>
        </row>
        <row r="9102">
          <cell r="A9102" t="str">
            <v xml:space="preserve">ТЭЦ-ПМР </v>
          </cell>
          <cell r="B9102" t="str">
            <v xml:space="preserve">Игнатова 29 прист.кв37 </v>
          </cell>
          <cell r="C9102" t="str">
            <v xml:space="preserve">Население </v>
          </cell>
          <cell r="D9102">
            <v>6.2</v>
          </cell>
          <cell r="E9102">
            <v>22</v>
          </cell>
          <cell r="F9102">
            <v>21.62</v>
          </cell>
          <cell r="G9102">
            <v>0.35</v>
          </cell>
          <cell r="H9102">
            <v>1.19</v>
          </cell>
          <cell r="I9102">
            <v>4.5999999999999996</v>
          </cell>
          <cell r="J9102" t="str">
            <v xml:space="preserve">5 </v>
          </cell>
          <cell r="K9102">
            <v>167</v>
          </cell>
          <cell r="L9102">
            <v>3.5099999999999997E-4</v>
          </cell>
          <cell r="M9102">
            <v>-19</v>
          </cell>
          <cell r="N9102">
            <v>18</v>
          </cell>
          <cell r="O9102">
            <v>1</v>
          </cell>
          <cell r="P9102">
            <v>0.51300000000000001</v>
          </cell>
          <cell r="Q9102">
            <v>0.61899999999999999</v>
          </cell>
          <cell r="R9102">
            <v>0.61899999999999999</v>
          </cell>
        </row>
        <row r="9103">
          <cell r="A9103" t="str">
            <v xml:space="preserve">ТЭЦ-ПМР </v>
          </cell>
          <cell r="B9103" t="str">
            <v xml:space="preserve">Игнатова 29 прист.кв4 </v>
          </cell>
          <cell r="C9103" t="str">
            <v xml:space="preserve">Население </v>
          </cell>
          <cell r="D9103">
            <v>18.7</v>
          </cell>
          <cell r="E9103">
            <v>65</v>
          </cell>
          <cell r="F9103">
            <v>61.76</v>
          </cell>
          <cell r="G9103">
            <v>0.37</v>
          </cell>
          <cell r="H9103">
            <v>1.19</v>
          </cell>
          <cell r="I9103">
            <v>4.5999999999999996</v>
          </cell>
          <cell r="J9103" t="str">
            <v xml:space="preserve">5 </v>
          </cell>
          <cell r="K9103">
            <v>167</v>
          </cell>
          <cell r="L9103">
            <v>1.0600000000000002E-3</v>
          </cell>
          <cell r="M9103">
            <v>-19</v>
          </cell>
          <cell r="N9103">
            <v>18</v>
          </cell>
          <cell r="O9103">
            <v>1</v>
          </cell>
          <cell r="P9103">
            <v>1.548</v>
          </cell>
          <cell r="Q9103">
            <v>1.8620000000000001</v>
          </cell>
          <cell r="R9103">
            <v>1.8620000000000001</v>
          </cell>
        </row>
        <row r="9104">
          <cell r="A9104" t="str">
            <v xml:space="preserve">ТЭЦ-ПМР </v>
          </cell>
          <cell r="B9104" t="str">
            <v xml:space="preserve">Игнатова 29 прист.кв51 </v>
          </cell>
          <cell r="C9104" t="str">
            <v xml:space="preserve">Население </v>
          </cell>
          <cell r="D9104">
            <v>14</v>
          </cell>
          <cell r="E9104">
            <v>49</v>
          </cell>
          <cell r="F9104">
            <v>46.03</v>
          </cell>
          <cell r="G9104">
            <v>0.37</v>
          </cell>
          <cell r="H9104">
            <v>1.19</v>
          </cell>
          <cell r="I9104">
            <v>4.5999999999999996</v>
          </cell>
          <cell r="J9104" t="str">
            <v xml:space="preserve">5 </v>
          </cell>
          <cell r="K9104">
            <v>167</v>
          </cell>
          <cell r="L9104">
            <v>7.9000000000000001E-4</v>
          </cell>
          <cell r="M9104">
            <v>-19</v>
          </cell>
          <cell r="N9104">
            <v>18</v>
          </cell>
          <cell r="O9104">
            <v>1</v>
          </cell>
          <cell r="P9104">
            <v>1.155</v>
          </cell>
          <cell r="Q9104">
            <v>1.393</v>
          </cell>
          <cell r="R9104">
            <v>1.393</v>
          </cell>
        </row>
        <row r="9105">
          <cell r="A9105" t="str">
            <v xml:space="preserve">ТЭЦ-ПМР </v>
          </cell>
          <cell r="B9105" t="str">
            <v xml:space="preserve">Игнатова 29 прист.кв52 </v>
          </cell>
          <cell r="C9105" t="str">
            <v xml:space="preserve">Население </v>
          </cell>
          <cell r="D9105">
            <v>8.6999999999999993</v>
          </cell>
          <cell r="E9105">
            <v>30</v>
          </cell>
          <cell r="F9105">
            <v>28.78</v>
          </cell>
          <cell r="G9105">
            <v>0.37</v>
          </cell>
          <cell r="H9105">
            <v>1.19</v>
          </cell>
          <cell r="I9105">
            <v>4.5999999999999996</v>
          </cell>
          <cell r="J9105" t="str">
            <v xml:space="preserve">5 </v>
          </cell>
          <cell r="K9105">
            <v>167</v>
          </cell>
          <cell r="L9105">
            <v>4.9399999999999997E-4</v>
          </cell>
          <cell r="M9105">
            <v>-19</v>
          </cell>
          <cell r="N9105">
            <v>18</v>
          </cell>
          <cell r="O9105">
            <v>1</v>
          </cell>
          <cell r="P9105">
            <v>0.72199999999999998</v>
          </cell>
          <cell r="Q9105">
            <v>0.86699999999999999</v>
          </cell>
          <cell r="R9105">
            <v>0.86699999999999999</v>
          </cell>
        </row>
        <row r="9106">
          <cell r="A9106" t="str">
            <v xml:space="preserve">ТЭЦ-ПМР </v>
          </cell>
          <cell r="B9106" t="str">
            <v xml:space="preserve">Игнатова 29 прист.кв53 </v>
          </cell>
          <cell r="C9106" t="str">
            <v xml:space="preserve">Население </v>
          </cell>
          <cell r="D9106">
            <v>18.7</v>
          </cell>
          <cell r="E9106">
            <v>65</v>
          </cell>
          <cell r="F9106">
            <v>61.76</v>
          </cell>
          <cell r="G9106">
            <v>0.37</v>
          </cell>
          <cell r="H9106">
            <v>1.19</v>
          </cell>
          <cell r="I9106">
            <v>4.5999999999999996</v>
          </cell>
          <cell r="J9106" t="str">
            <v xml:space="preserve">5 </v>
          </cell>
          <cell r="K9106">
            <v>167</v>
          </cell>
          <cell r="L9106">
            <v>1.0600000000000002E-3</v>
          </cell>
          <cell r="M9106">
            <v>-19</v>
          </cell>
          <cell r="N9106">
            <v>18</v>
          </cell>
          <cell r="O9106">
            <v>1</v>
          </cell>
          <cell r="P9106">
            <v>1.548</v>
          </cell>
          <cell r="Q9106">
            <v>1.8620000000000001</v>
          </cell>
          <cell r="R9106">
            <v>1.8620000000000001</v>
          </cell>
        </row>
        <row r="9107">
          <cell r="A9107" t="str">
            <v xml:space="preserve">ТЭЦ-ПМР </v>
          </cell>
          <cell r="B9107" t="str">
            <v xml:space="preserve">Игнатова 29 пристр.кв8 </v>
          </cell>
          <cell r="C9107" t="str">
            <v xml:space="preserve">Население </v>
          </cell>
          <cell r="D9107">
            <v>18.7</v>
          </cell>
          <cell r="E9107">
            <v>65</v>
          </cell>
          <cell r="F9107">
            <v>61.76</v>
          </cell>
          <cell r="G9107">
            <v>0.37</v>
          </cell>
          <cell r="H9107">
            <v>1.19</v>
          </cell>
          <cell r="I9107">
            <v>4.5999999999999996</v>
          </cell>
          <cell r="J9107" t="str">
            <v xml:space="preserve">5 </v>
          </cell>
          <cell r="K9107">
            <v>167</v>
          </cell>
          <cell r="L9107">
            <v>1.0600000000000002E-3</v>
          </cell>
          <cell r="M9107">
            <v>-19</v>
          </cell>
          <cell r="N9107">
            <v>18</v>
          </cell>
          <cell r="O9107">
            <v>1</v>
          </cell>
          <cell r="P9107">
            <v>1.548</v>
          </cell>
          <cell r="Q9107">
            <v>1.8620000000000001</v>
          </cell>
          <cell r="R9107">
            <v>1.8620000000000001</v>
          </cell>
        </row>
        <row r="9108">
          <cell r="A9108" t="str">
            <v xml:space="preserve">ТЭЦ-ПМР </v>
          </cell>
          <cell r="B9108" t="str">
            <v xml:space="preserve">Благоева 11 АТС-37 </v>
          </cell>
          <cell r="C9108" t="str">
            <v xml:space="preserve">Прочие </v>
          </cell>
          <cell r="D9108">
            <v>3346.73</v>
          </cell>
          <cell r="E9108">
            <v>27152</v>
          </cell>
          <cell r="F9108">
            <v>15060.29</v>
          </cell>
          <cell r="G9108">
            <v>0.35</v>
          </cell>
          <cell r="H9108">
            <v>1.19</v>
          </cell>
          <cell r="I9108">
            <v>4.5999999999999996</v>
          </cell>
          <cell r="J9108" t="str">
            <v xml:space="preserve"> </v>
          </cell>
          <cell r="K9108">
            <v>167</v>
          </cell>
          <cell r="L9108">
            <v>0.24451000000000003</v>
          </cell>
          <cell r="M9108">
            <v>-19</v>
          </cell>
          <cell r="N9108">
            <v>18</v>
          </cell>
          <cell r="O9108">
            <v>1</v>
          </cell>
          <cell r="P9108">
            <v>356.97899999999998</v>
          </cell>
          <cell r="Q9108">
            <v>0</v>
          </cell>
          <cell r="R9108">
            <v>356.97899999999998</v>
          </cell>
        </row>
        <row r="9109">
          <cell r="A9109" t="str">
            <v xml:space="preserve">ТЭЦ-ПМР </v>
          </cell>
          <cell r="B9109" t="str">
            <v xml:space="preserve">Благоева 24 5 этаж </v>
          </cell>
          <cell r="C9109" t="str">
            <v xml:space="preserve">Население </v>
          </cell>
          <cell r="D9109">
            <v>405.5</v>
          </cell>
          <cell r="E9109">
            <v>1733</v>
          </cell>
          <cell r="F9109">
            <v>1728.22</v>
          </cell>
          <cell r="G9109">
            <v>0.4</v>
          </cell>
          <cell r="H9109">
            <v>1.19</v>
          </cell>
          <cell r="I9109">
            <v>4.5999999999999996</v>
          </cell>
          <cell r="J9109" t="str">
            <v xml:space="preserve">5 </v>
          </cell>
          <cell r="K9109">
            <v>167</v>
          </cell>
          <cell r="L9109">
            <v>3.2226999999999999E-2</v>
          </cell>
          <cell r="M9109">
            <v>-19</v>
          </cell>
          <cell r="N9109">
            <v>18</v>
          </cell>
          <cell r="O9109">
            <v>1</v>
          </cell>
          <cell r="P9109">
            <v>47.052</v>
          </cell>
          <cell r="Q9109">
            <v>40.347999999999999</v>
          </cell>
          <cell r="R9109">
            <v>40.347999999999999</v>
          </cell>
        </row>
        <row r="9110">
          <cell r="A9110" t="str">
            <v xml:space="preserve">ТЭЦ-ПМР </v>
          </cell>
          <cell r="B9110" t="str">
            <v xml:space="preserve">Благоева 17 сан."Тополек" </v>
          </cell>
          <cell r="C9110" t="str">
            <v xml:space="preserve">Бюджет </v>
          </cell>
          <cell r="D9110">
            <v>2339.31</v>
          </cell>
          <cell r="E9110">
            <v>9591</v>
          </cell>
          <cell r="F9110">
            <v>10526.91</v>
          </cell>
          <cell r="G9110">
            <v>0.34</v>
          </cell>
          <cell r="H9110">
            <v>1.19</v>
          </cell>
          <cell r="I9110">
            <v>4.5999999999999996</v>
          </cell>
          <cell r="J9110" t="str">
            <v xml:space="preserve"> </v>
          </cell>
          <cell r="K9110">
            <v>167</v>
          </cell>
          <cell r="L9110">
            <v>0.17500000000000002</v>
          </cell>
          <cell r="M9110">
            <v>-19</v>
          </cell>
          <cell r="N9110">
            <v>20</v>
          </cell>
          <cell r="O9110">
            <v>1</v>
          </cell>
          <cell r="P9110">
            <v>278.36399999999998</v>
          </cell>
          <cell r="Q9110">
            <v>0</v>
          </cell>
          <cell r="R9110">
            <v>278.36399999999998</v>
          </cell>
        </row>
        <row r="9111">
          <cell r="A9111" t="str">
            <v xml:space="preserve">ТЭЦ-ПМР </v>
          </cell>
          <cell r="B9111" t="str">
            <v xml:space="preserve">Игнатова 27 д\с 191 </v>
          </cell>
          <cell r="C9111" t="str">
            <v xml:space="preserve">Бюджет </v>
          </cell>
          <cell r="D9111">
            <v>2814.93</v>
          </cell>
          <cell r="E9111">
            <v>7159</v>
          </cell>
          <cell r="F9111">
            <v>12667.18</v>
          </cell>
          <cell r="G9111">
            <v>0.34</v>
          </cell>
          <cell r="H9111">
            <v>1.19</v>
          </cell>
          <cell r="I9111">
            <v>4.5999999999999996</v>
          </cell>
          <cell r="J9111" t="str">
            <v xml:space="preserve"> </v>
          </cell>
          <cell r="K9111">
            <v>167</v>
          </cell>
          <cell r="L9111">
            <v>0.21058000000000002</v>
          </cell>
          <cell r="M9111">
            <v>-19</v>
          </cell>
          <cell r="N9111">
            <v>20</v>
          </cell>
          <cell r="O9111">
            <v>1</v>
          </cell>
          <cell r="P9111">
            <v>334.95800000000003</v>
          </cell>
          <cell r="Q9111">
            <v>0</v>
          </cell>
          <cell r="R9111">
            <v>334.95800000000003</v>
          </cell>
        </row>
        <row r="9112">
          <cell r="A9112" t="str">
            <v xml:space="preserve">ТЭЦ-ПМР </v>
          </cell>
          <cell r="B9112" t="str">
            <v xml:space="preserve">Т Славы 1 лит3 пристройка </v>
          </cell>
          <cell r="C9112" t="str">
            <v xml:space="preserve">ИТП Прочие </v>
          </cell>
          <cell r="D9112">
            <v>750.51</v>
          </cell>
          <cell r="E9112">
            <v>0</v>
          </cell>
          <cell r="F9112">
            <v>2602</v>
          </cell>
          <cell r="G9112">
            <v>0</v>
          </cell>
          <cell r="H9112">
            <v>0</v>
          </cell>
          <cell r="I9112">
            <v>4.5999999999999996</v>
          </cell>
          <cell r="J9112" t="str">
            <v xml:space="preserve">10 </v>
          </cell>
          <cell r="K9112">
            <v>167</v>
          </cell>
          <cell r="L9112">
            <v>5.6603000000000001E-2</v>
          </cell>
          <cell r="M9112">
            <v>-19</v>
          </cell>
          <cell r="N9112">
            <v>16</v>
          </cell>
          <cell r="O9112">
            <v>1</v>
          </cell>
          <cell r="P9112">
            <v>74.397999999999996</v>
          </cell>
          <cell r="Q9112">
            <v>0</v>
          </cell>
          <cell r="R9112">
            <v>74.397999999999996</v>
          </cell>
        </row>
        <row r="9113">
          <cell r="A9113" t="str">
            <v xml:space="preserve">ТЭЦ-ПМР </v>
          </cell>
          <cell r="B9113" t="str">
            <v xml:space="preserve">Т Славы 1,лит3 офис </v>
          </cell>
          <cell r="C9113" t="str">
            <v xml:space="preserve">ИТП Прочие </v>
          </cell>
          <cell r="D9113">
            <v>1603.5</v>
          </cell>
          <cell r="E9113">
            <v>0</v>
          </cell>
          <cell r="F9113">
            <v>5772.6</v>
          </cell>
          <cell r="G9113">
            <v>0</v>
          </cell>
          <cell r="H9113">
            <v>0</v>
          </cell>
          <cell r="I9113">
            <v>4.5999999999999996</v>
          </cell>
          <cell r="J9113" t="str">
            <v xml:space="preserve">10 </v>
          </cell>
          <cell r="K9113">
            <v>167</v>
          </cell>
          <cell r="L9113">
            <v>5.3677999999999997E-2</v>
          </cell>
          <cell r="M9113">
            <v>-19</v>
          </cell>
          <cell r="N9113">
            <v>16</v>
          </cell>
          <cell r="O9113">
            <v>1</v>
          </cell>
          <cell r="P9113">
            <v>70.552999999999997</v>
          </cell>
          <cell r="Q9113">
            <v>0</v>
          </cell>
          <cell r="R9113">
            <v>70.552999999999997</v>
          </cell>
        </row>
        <row r="9114">
          <cell r="A9114" t="str">
            <v xml:space="preserve">ТЭЦ-ПМР </v>
          </cell>
          <cell r="B9114" t="str">
            <v xml:space="preserve">Т Славы 1,лит3 подвал </v>
          </cell>
          <cell r="C9114" t="str">
            <v xml:space="preserve">Прочие </v>
          </cell>
          <cell r="D9114">
            <v>1603.5</v>
          </cell>
          <cell r="E9114">
            <v>0</v>
          </cell>
          <cell r="F9114">
            <v>4008</v>
          </cell>
          <cell r="G9114">
            <v>0</v>
          </cell>
          <cell r="H9114">
            <v>0</v>
          </cell>
          <cell r="I9114">
            <v>4.5999999999999996</v>
          </cell>
          <cell r="J9114" t="str">
            <v xml:space="preserve">10 </v>
          </cell>
          <cell r="K9114">
            <v>167</v>
          </cell>
          <cell r="L9114">
            <v>1.2400000000000001E-2</v>
          </cell>
          <cell r="M9114">
            <v>-19</v>
          </cell>
          <cell r="N9114">
            <v>16</v>
          </cell>
          <cell r="O9114">
            <v>1</v>
          </cell>
          <cell r="P9114">
            <v>16.297999999999998</v>
          </cell>
          <cell r="Q9114">
            <v>0</v>
          </cell>
          <cell r="R9114">
            <v>16.297999999999998</v>
          </cell>
        </row>
        <row r="9115">
          <cell r="A9115" t="str">
            <v xml:space="preserve">ТЭЦ-ПМР </v>
          </cell>
          <cell r="B9115" t="str">
            <v xml:space="preserve">Т Славы 3/1 литер 6 цоколь </v>
          </cell>
          <cell r="C9115" t="str">
            <v xml:space="preserve">Прочие </v>
          </cell>
          <cell r="D9115">
            <v>344</v>
          </cell>
          <cell r="E9115">
            <v>0</v>
          </cell>
          <cell r="F9115">
            <v>1157</v>
          </cell>
          <cell r="G9115">
            <v>0</v>
          </cell>
          <cell r="H9115">
            <v>0</v>
          </cell>
          <cell r="I9115">
            <v>4.5999999999999996</v>
          </cell>
          <cell r="J9115" t="str">
            <v xml:space="preserve">16 </v>
          </cell>
          <cell r="K9115">
            <v>167</v>
          </cell>
          <cell r="L9115">
            <v>2.1724E-2</v>
          </cell>
          <cell r="M9115">
            <v>-19</v>
          </cell>
          <cell r="N9115">
            <v>18</v>
          </cell>
          <cell r="O9115">
            <v>1</v>
          </cell>
          <cell r="P9115">
            <v>31.716000000000001</v>
          </cell>
          <cell r="Q9115">
            <v>0</v>
          </cell>
          <cell r="R9115">
            <v>31.716000000000001</v>
          </cell>
        </row>
        <row r="9116">
          <cell r="A9116" t="str">
            <v xml:space="preserve">ТЭЦ-ПМР </v>
          </cell>
          <cell r="B9116" t="str">
            <v xml:space="preserve">Т Славы 5 цок.этаж </v>
          </cell>
          <cell r="C9116" t="str">
            <v xml:space="preserve">Прочие </v>
          </cell>
          <cell r="D9116">
            <v>400.86</v>
          </cell>
          <cell r="E9116">
            <v>0</v>
          </cell>
          <cell r="F9116">
            <v>1803.86</v>
          </cell>
          <cell r="G9116">
            <v>0.37</v>
          </cell>
          <cell r="H9116">
            <v>1.19</v>
          </cell>
          <cell r="I9116">
            <v>4.5999999999999996</v>
          </cell>
          <cell r="J9116" t="str">
            <v xml:space="preserve">14 </v>
          </cell>
          <cell r="K9116">
            <v>167</v>
          </cell>
          <cell r="L9116">
            <v>3.0960000000000001E-2</v>
          </cell>
          <cell r="M9116">
            <v>-19</v>
          </cell>
          <cell r="N9116">
            <v>18</v>
          </cell>
          <cell r="O9116">
            <v>1</v>
          </cell>
          <cell r="P9116">
            <v>45.201000000000001</v>
          </cell>
          <cell r="Q9116">
            <v>0</v>
          </cell>
          <cell r="R9116">
            <v>45.201000000000001</v>
          </cell>
        </row>
        <row r="9117">
          <cell r="A9117" t="str">
            <v xml:space="preserve">ТЭЦ-ПМР </v>
          </cell>
          <cell r="B9117" t="str">
            <v xml:space="preserve">Т Славы 7 цок.этаж </v>
          </cell>
          <cell r="C9117" t="str">
            <v xml:space="preserve">Прочие </v>
          </cell>
          <cell r="D9117">
            <v>398.63</v>
          </cell>
          <cell r="E9117">
            <v>0</v>
          </cell>
          <cell r="F9117">
            <v>1793.84</v>
          </cell>
          <cell r="G9117">
            <v>0.37</v>
          </cell>
          <cell r="H9117">
            <v>1.19</v>
          </cell>
          <cell r="I9117">
            <v>4.5999999999999996</v>
          </cell>
          <cell r="J9117" t="str">
            <v xml:space="preserve">14 </v>
          </cell>
          <cell r="K9117">
            <v>167</v>
          </cell>
          <cell r="L9117">
            <v>3.0787999999999999E-2</v>
          </cell>
          <cell r="M9117">
            <v>-19</v>
          </cell>
          <cell r="N9117">
            <v>18</v>
          </cell>
          <cell r="O9117">
            <v>1</v>
          </cell>
          <cell r="P9117">
            <v>44.95</v>
          </cell>
          <cell r="Q9117">
            <v>0</v>
          </cell>
          <cell r="R9117">
            <v>44.95</v>
          </cell>
        </row>
        <row r="9118">
          <cell r="A9118" t="str">
            <v xml:space="preserve">ТЭЦ-ПМР </v>
          </cell>
          <cell r="B9118" t="str">
            <v xml:space="preserve">Т Славы 1,лит 3 ж.д. </v>
          </cell>
          <cell r="C9118" t="str">
            <v xml:space="preserve">ИТП Население </v>
          </cell>
          <cell r="D9118">
            <v>8803</v>
          </cell>
          <cell r="E9118">
            <v>970</v>
          </cell>
          <cell r="F9118">
            <v>48848</v>
          </cell>
          <cell r="G9118">
            <v>0</v>
          </cell>
          <cell r="H9118">
            <v>0</v>
          </cell>
          <cell r="I9118">
            <v>4.5999999999999996</v>
          </cell>
          <cell r="J9118" t="str">
            <v xml:space="preserve">10 </v>
          </cell>
          <cell r="K9118">
            <v>167</v>
          </cell>
          <cell r="L9118">
            <v>0.42025499999999999</v>
          </cell>
          <cell r="M9118">
            <v>-19</v>
          </cell>
          <cell r="N9118">
            <v>18</v>
          </cell>
          <cell r="O9118">
            <v>1</v>
          </cell>
          <cell r="P9118">
            <v>613.56299999999999</v>
          </cell>
          <cell r="Q9118">
            <v>875.92700000000002</v>
          </cell>
          <cell r="R9118">
            <v>875.92700000000002</v>
          </cell>
        </row>
        <row r="9119">
          <cell r="A9119" t="str">
            <v xml:space="preserve">ТЭЦ-ПМР </v>
          </cell>
          <cell r="B9119" t="str">
            <v xml:space="preserve">Т Славы 3/1 литер 6 ж.д. </v>
          </cell>
          <cell r="C9119" t="str">
            <v xml:space="preserve">ИТП Население </v>
          </cell>
          <cell r="D9119">
            <v>4192</v>
          </cell>
          <cell r="E9119">
            <v>19677</v>
          </cell>
          <cell r="F9119">
            <v>19677</v>
          </cell>
          <cell r="G9119">
            <v>0</v>
          </cell>
          <cell r="H9119">
            <v>0</v>
          </cell>
          <cell r="I9119">
            <v>4.5999999999999996</v>
          </cell>
          <cell r="J9119" t="str">
            <v xml:space="preserve">16 </v>
          </cell>
          <cell r="K9119">
            <v>167</v>
          </cell>
          <cell r="L9119">
            <v>0.32405200000000001</v>
          </cell>
          <cell r="M9119">
            <v>-19</v>
          </cell>
          <cell r="N9119">
            <v>18</v>
          </cell>
          <cell r="O9119">
            <v>1</v>
          </cell>
          <cell r="P9119">
            <v>473.10899999999998</v>
          </cell>
          <cell r="Q9119">
            <v>509.81</v>
          </cell>
          <cell r="R9119">
            <v>509.81</v>
          </cell>
        </row>
        <row r="9120">
          <cell r="A9120" t="str">
            <v xml:space="preserve">ТЭЦ-ПМР </v>
          </cell>
          <cell r="B9120" t="str">
            <v xml:space="preserve">Т Славы 5 ж.д. лит4 </v>
          </cell>
          <cell r="C9120" t="str">
            <v xml:space="preserve">ИТП Население </v>
          </cell>
          <cell r="D9120">
            <v>7466.9</v>
          </cell>
          <cell r="E9120">
            <v>33601</v>
          </cell>
          <cell r="F9120">
            <v>33601</v>
          </cell>
          <cell r="G9120">
            <v>0</v>
          </cell>
          <cell r="H9120">
            <v>0</v>
          </cell>
          <cell r="I9120">
            <v>4.5999999999999996</v>
          </cell>
          <cell r="J9120" t="str">
            <v xml:space="preserve">14 </v>
          </cell>
          <cell r="K9120">
            <v>167</v>
          </cell>
          <cell r="L9120">
            <v>0.36429600000000001</v>
          </cell>
          <cell r="M9120">
            <v>-19</v>
          </cell>
          <cell r="N9120">
            <v>18</v>
          </cell>
          <cell r="O9120">
            <v>1</v>
          </cell>
          <cell r="P9120">
            <v>531.86400000000003</v>
          </cell>
          <cell r="Q9120">
            <v>908.08799999999997</v>
          </cell>
          <cell r="R9120">
            <v>908.08799999999997</v>
          </cell>
        </row>
        <row r="9121">
          <cell r="A9121" t="str">
            <v xml:space="preserve">ТЭЦ-ПМР </v>
          </cell>
          <cell r="B9121" t="str">
            <v xml:space="preserve">Т Славы 7 ж.д. лит5 </v>
          </cell>
          <cell r="C9121" t="str">
            <v xml:space="preserve">ИТП Население </v>
          </cell>
          <cell r="D9121">
            <v>6658</v>
          </cell>
          <cell r="E9121">
            <v>29961</v>
          </cell>
          <cell r="F9121">
            <v>29961</v>
          </cell>
          <cell r="G9121">
            <v>0</v>
          </cell>
          <cell r="H9121">
            <v>0</v>
          </cell>
          <cell r="I9121">
            <v>4.5999999999999996</v>
          </cell>
          <cell r="J9121" t="str">
            <v xml:space="preserve">14 </v>
          </cell>
          <cell r="K9121">
            <v>167</v>
          </cell>
          <cell r="L9121">
            <v>0.50052000000000008</v>
          </cell>
          <cell r="M9121">
            <v>-19</v>
          </cell>
          <cell r="N9121">
            <v>18</v>
          </cell>
          <cell r="O9121">
            <v>1</v>
          </cell>
          <cell r="P9121">
            <v>730.74699999999996</v>
          </cell>
          <cell r="Q9121">
            <v>809.71299999999997</v>
          </cell>
          <cell r="R9121">
            <v>809.71299999999997</v>
          </cell>
        </row>
        <row r="9122">
          <cell r="A9122" t="str">
            <v xml:space="preserve">ТЭЦ-ПМР </v>
          </cell>
          <cell r="B9122" t="str">
            <v xml:space="preserve">Курортн пер 53/1 Ремонт.часть </v>
          </cell>
          <cell r="C9122" t="str">
            <v xml:space="preserve">ИТП Бюджет </v>
          </cell>
          <cell r="D9122">
            <v>2661.11</v>
          </cell>
          <cell r="E9122">
            <v>11580</v>
          </cell>
          <cell r="F9122">
            <v>11975</v>
          </cell>
          <cell r="G9122">
            <v>0</v>
          </cell>
          <cell r="H9122">
            <v>0</v>
          </cell>
          <cell r="I9122">
            <v>4.5999999999999996</v>
          </cell>
          <cell r="J9122" t="str">
            <v xml:space="preserve"> </v>
          </cell>
          <cell r="K9122">
            <v>167</v>
          </cell>
          <cell r="L9122">
            <v>0.18810000000000002</v>
          </cell>
          <cell r="M9122">
            <v>-19</v>
          </cell>
          <cell r="N9122">
            <v>15</v>
          </cell>
          <cell r="O9122">
            <v>1</v>
          </cell>
          <cell r="P9122">
            <v>232.333</v>
          </cell>
          <cell r="Q9122">
            <v>0</v>
          </cell>
          <cell r="R9122">
            <v>232.333</v>
          </cell>
        </row>
        <row r="9123">
          <cell r="A9123" t="str">
            <v xml:space="preserve">ТЭЦ-ПМР </v>
          </cell>
          <cell r="B9123" t="str">
            <v xml:space="preserve">Игнатова 16 Вост.в/з Лит И </v>
          </cell>
          <cell r="C9123" t="str">
            <v xml:space="preserve">Прочие </v>
          </cell>
          <cell r="D9123">
            <v>68.739999999999995</v>
          </cell>
          <cell r="E9123">
            <v>0</v>
          </cell>
          <cell r="F9123">
            <v>309.33999999999997</v>
          </cell>
          <cell r="G9123">
            <v>0.43</v>
          </cell>
          <cell r="H9123">
            <v>1.19</v>
          </cell>
          <cell r="I9123">
            <v>4.5999999999999996</v>
          </cell>
          <cell r="J9123" t="str">
            <v xml:space="preserve"> </v>
          </cell>
          <cell r="K9123">
            <v>167</v>
          </cell>
          <cell r="L9123">
            <v>5.6700000000000006E-3</v>
          </cell>
          <cell r="M9123">
            <v>-19</v>
          </cell>
          <cell r="N9123">
            <v>15</v>
          </cell>
          <cell r="O9123">
            <v>1</v>
          </cell>
          <cell r="P9123">
            <v>7.0030000000000001</v>
          </cell>
          <cell r="Q9123">
            <v>0</v>
          </cell>
          <cell r="R9123">
            <v>7.0030000000000001</v>
          </cell>
        </row>
        <row r="9124">
          <cell r="A9124" t="str">
            <v xml:space="preserve">ТЭЦ-ПМР </v>
          </cell>
          <cell r="B9124" t="str">
            <v xml:space="preserve">Игнатова 16 Вост.в/з РЭУ </v>
          </cell>
          <cell r="C9124" t="str">
            <v xml:space="preserve">Прочие </v>
          </cell>
          <cell r="D9124">
            <v>327.83</v>
          </cell>
          <cell r="E9124">
            <v>0</v>
          </cell>
          <cell r="F9124">
            <v>1475.25</v>
          </cell>
          <cell r="G9124">
            <v>0.43</v>
          </cell>
          <cell r="H9124">
            <v>1.19</v>
          </cell>
          <cell r="I9124">
            <v>4.5999999999999996</v>
          </cell>
          <cell r="J9124" t="str">
            <v xml:space="preserve"> </v>
          </cell>
          <cell r="K9124">
            <v>167</v>
          </cell>
          <cell r="L9124">
            <v>2.7040000000000002E-2</v>
          </cell>
          <cell r="M9124">
            <v>-19</v>
          </cell>
          <cell r="N9124">
            <v>15</v>
          </cell>
          <cell r="O9124">
            <v>1</v>
          </cell>
          <cell r="P9124">
            <v>33.399000000000001</v>
          </cell>
          <cell r="Q9124">
            <v>0</v>
          </cell>
          <cell r="R9124">
            <v>33.399000000000001</v>
          </cell>
        </row>
        <row r="9125">
          <cell r="A9125" t="str">
            <v xml:space="preserve">ТЭЦ-ПМР </v>
          </cell>
          <cell r="B9125" t="str">
            <v xml:space="preserve">Игнатова 16 Вост.в/з лит.Б,б,Л </v>
          </cell>
          <cell r="C9125" t="str">
            <v xml:space="preserve">Прочие </v>
          </cell>
          <cell r="D9125">
            <v>178.1</v>
          </cell>
          <cell r="E9125">
            <v>0</v>
          </cell>
          <cell r="F9125">
            <v>801.46</v>
          </cell>
          <cell r="G9125">
            <v>0.43</v>
          </cell>
          <cell r="H9125">
            <v>1.19</v>
          </cell>
          <cell r="I9125">
            <v>4.5999999999999996</v>
          </cell>
          <cell r="J9125" t="str">
            <v xml:space="preserve"> </v>
          </cell>
          <cell r="K9125">
            <v>167</v>
          </cell>
          <cell r="L9125">
            <v>1.4690000000000002E-2</v>
          </cell>
          <cell r="M9125">
            <v>-19</v>
          </cell>
          <cell r="N9125">
            <v>15</v>
          </cell>
          <cell r="O9125">
            <v>1</v>
          </cell>
          <cell r="P9125">
            <v>18.143000000000001</v>
          </cell>
          <cell r="Q9125">
            <v>0</v>
          </cell>
          <cell r="R9125">
            <v>18.143000000000001</v>
          </cell>
        </row>
        <row r="9126">
          <cell r="A9126" t="str">
            <v xml:space="preserve">ТЭЦ-ПМР </v>
          </cell>
          <cell r="B9126" t="str">
            <v xml:space="preserve">Игнатова 16 Вост.в/з лит.В </v>
          </cell>
          <cell r="C9126" t="str">
            <v xml:space="preserve">Прочие </v>
          </cell>
          <cell r="D9126">
            <v>150.34</v>
          </cell>
          <cell r="E9126">
            <v>0</v>
          </cell>
          <cell r="F9126">
            <v>676.52</v>
          </cell>
          <cell r="G9126">
            <v>0.43</v>
          </cell>
          <cell r="H9126">
            <v>1.19</v>
          </cell>
          <cell r="I9126">
            <v>4.5999999999999996</v>
          </cell>
          <cell r="J9126" t="str">
            <v xml:space="preserve"> </v>
          </cell>
          <cell r="K9126">
            <v>167</v>
          </cell>
          <cell r="L9126">
            <v>1.2400000000000001E-2</v>
          </cell>
          <cell r="M9126">
            <v>-19</v>
          </cell>
          <cell r="N9126">
            <v>15</v>
          </cell>
          <cell r="O9126">
            <v>1</v>
          </cell>
          <cell r="P9126">
            <v>15.316000000000001</v>
          </cell>
          <cell r="Q9126">
            <v>0</v>
          </cell>
          <cell r="R9126">
            <v>15.316000000000001</v>
          </cell>
        </row>
        <row r="9127">
          <cell r="A9127" t="str">
            <v xml:space="preserve">ТЭЦ-ПМР </v>
          </cell>
          <cell r="B9127" t="str">
            <v xml:space="preserve">Игнатова 16 Вост.в/з лит.Е </v>
          </cell>
          <cell r="C9127" t="str">
            <v xml:space="preserve">Прочие </v>
          </cell>
          <cell r="D9127">
            <v>51.77</v>
          </cell>
          <cell r="E9127">
            <v>0</v>
          </cell>
          <cell r="F9127">
            <v>232.96</v>
          </cell>
          <cell r="G9127">
            <v>0.43</v>
          </cell>
          <cell r="H9127">
            <v>1.19</v>
          </cell>
          <cell r="I9127">
            <v>4.5999999999999996</v>
          </cell>
          <cell r="J9127" t="str">
            <v xml:space="preserve"> </v>
          </cell>
          <cell r="K9127">
            <v>167</v>
          </cell>
          <cell r="L9127">
            <v>4.2700000000000004E-3</v>
          </cell>
          <cell r="M9127">
            <v>-19</v>
          </cell>
          <cell r="N9127">
            <v>15</v>
          </cell>
          <cell r="O9127">
            <v>1</v>
          </cell>
          <cell r="P9127">
            <v>5.274</v>
          </cell>
          <cell r="Q9127">
            <v>0</v>
          </cell>
          <cell r="R9127">
            <v>5.274</v>
          </cell>
        </row>
        <row r="9128">
          <cell r="A9128" t="str">
            <v xml:space="preserve">ТЭЦ-ПМР </v>
          </cell>
          <cell r="B9128" t="str">
            <v xml:space="preserve">КНС Мачуги 6/1 "Гидрострой" </v>
          </cell>
          <cell r="C9128" t="str">
            <v xml:space="preserve">Прочие </v>
          </cell>
          <cell r="D9128">
            <v>266.5</v>
          </cell>
          <cell r="E9128">
            <v>0</v>
          </cell>
          <cell r="F9128">
            <v>800.90300000000002</v>
          </cell>
          <cell r="G9128">
            <v>1.05</v>
          </cell>
          <cell r="H9128">
            <v>1.194</v>
          </cell>
          <cell r="I9128">
            <v>4.5999999999999996</v>
          </cell>
          <cell r="J9128" t="str">
            <v xml:space="preserve"> </v>
          </cell>
          <cell r="K9128">
            <v>167</v>
          </cell>
          <cell r="L9128">
            <v>3.9008999999999995E-2</v>
          </cell>
          <cell r="M9128">
            <v>-19</v>
          </cell>
          <cell r="N9128">
            <v>18</v>
          </cell>
          <cell r="O9128">
            <v>1</v>
          </cell>
          <cell r="P9128">
            <v>56.953000000000003</v>
          </cell>
          <cell r="Q9128">
            <v>0</v>
          </cell>
          <cell r="R9128">
            <v>56.953000000000003</v>
          </cell>
        </row>
        <row r="9129">
          <cell r="A9129" t="str">
            <v xml:space="preserve">ТЭЦ-ПМР </v>
          </cell>
          <cell r="B9129" t="str">
            <v xml:space="preserve">Благоева 10 а неж.помещ. </v>
          </cell>
          <cell r="C9129" t="str">
            <v xml:space="preserve">Прочие </v>
          </cell>
          <cell r="D9129">
            <v>179.99</v>
          </cell>
          <cell r="E9129">
            <v>0</v>
          </cell>
          <cell r="F9129">
            <v>629.97</v>
          </cell>
          <cell r="G9129">
            <v>0.54</v>
          </cell>
          <cell r="H9129">
            <v>1.19</v>
          </cell>
          <cell r="I9129">
            <v>4.5999999999999996</v>
          </cell>
          <cell r="J9129" t="str">
            <v xml:space="preserve"> </v>
          </cell>
          <cell r="K9129">
            <v>167</v>
          </cell>
          <cell r="L9129">
            <v>1.5780000000000002E-2</v>
          </cell>
          <cell r="M9129">
            <v>-19</v>
          </cell>
          <cell r="N9129">
            <v>18</v>
          </cell>
          <cell r="O9129">
            <v>1</v>
          </cell>
          <cell r="P9129">
            <v>23.04</v>
          </cell>
          <cell r="Q9129">
            <v>0</v>
          </cell>
          <cell r="R9129">
            <v>23.04</v>
          </cell>
        </row>
        <row r="9130">
          <cell r="A9130" t="str">
            <v xml:space="preserve">ТЭЦ-ПМР </v>
          </cell>
          <cell r="B9130" t="str">
            <v xml:space="preserve">Игнатова 43 кв.4 неж.помещение </v>
          </cell>
          <cell r="C9130" t="str">
            <v xml:space="preserve">Прочие </v>
          </cell>
          <cell r="D9130">
            <v>75</v>
          </cell>
          <cell r="E9130">
            <v>401</v>
          </cell>
          <cell r="F9130">
            <v>401.36</v>
          </cell>
          <cell r="G9130">
            <v>0.35</v>
          </cell>
          <cell r="H9130">
            <v>1.19</v>
          </cell>
          <cell r="I9130">
            <v>4.5999999999999996</v>
          </cell>
          <cell r="J9130" t="str">
            <v xml:space="preserve"> </v>
          </cell>
          <cell r="K9130">
            <v>167</v>
          </cell>
          <cell r="L9130">
            <v>6.535E-3</v>
          </cell>
          <cell r="M9130">
            <v>-19</v>
          </cell>
          <cell r="N9130">
            <v>18</v>
          </cell>
          <cell r="O9130">
            <v>1</v>
          </cell>
          <cell r="P9130">
            <v>9.5410000000000004</v>
          </cell>
          <cell r="Q9130">
            <v>0</v>
          </cell>
          <cell r="R9130">
            <v>9.5410000000000004</v>
          </cell>
        </row>
        <row r="9131">
          <cell r="A9131" t="str">
            <v xml:space="preserve">ТЭЦ-ПМР </v>
          </cell>
          <cell r="B9131" t="str">
            <v xml:space="preserve">Игнатова 16 неж.помещение </v>
          </cell>
          <cell r="C9131" t="str">
            <v xml:space="preserve">Прочие </v>
          </cell>
          <cell r="D9131">
            <v>61</v>
          </cell>
          <cell r="E9131">
            <v>207</v>
          </cell>
          <cell r="F9131">
            <v>197.19</v>
          </cell>
          <cell r="G9131">
            <v>0.34</v>
          </cell>
          <cell r="H9131">
            <v>1.19</v>
          </cell>
          <cell r="I9131">
            <v>4.5999999999999996</v>
          </cell>
          <cell r="J9131" t="str">
            <v xml:space="preserve"> </v>
          </cell>
          <cell r="K9131">
            <v>167</v>
          </cell>
          <cell r="L9131">
            <v>3.1100000000000004E-3</v>
          </cell>
          <cell r="M9131">
            <v>-19</v>
          </cell>
          <cell r="N9131">
            <v>18</v>
          </cell>
          <cell r="O9131">
            <v>1</v>
          </cell>
          <cell r="P9131">
            <v>4.5419999999999998</v>
          </cell>
          <cell r="Q9131">
            <v>0</v>
          </cell>
          <cell r="R9131">
            <v>4.5419999999999998</v>
          </cell>
        </row>
        <row r="9132">
          <cell r="A9132" t="str">
            <v xml:space="preserve">ТЭЦ-ПМР </v>
          </cell>
          <cell r="B9132" t="str">
            <v xml:space="preserve">Игнатова 4 неж.помещение </v>
          </cell>
          <cell r="C9132" t="str">
            <v xml:space="preserve">Прочие </v>
          </cell>
          <cell r="D9132">
            <v>82.3</v>
          </cell>
          <cell r="E9132">
            <v>0</v>
          </cell>
          <cell r="F9132">
            <v>276.60000000000002</v>
          </cell>
          <cell r="G9132">
            <v>0.37</v>
          </cell>
          <cell r="H9132">
            <v>1.19</v>
          </cell>
          <cell r="I9132">
            <v>4.5999999999999996</v>
          </cell>
          <cell r="J9132" t="str">
            <v xml:space="preserve"> </v>
          </cell>
          <cell r="K9132">
            <v>167</v>
          </cell>
          <cell r="L9132">
            <v>4.7479999999999996E-3</v>
          </cell>
          <cell r="M9132">
            <v>-19</v>
          </cell>
          <cell r="N9132">
            <v>18</v>
          </cell>
          <cell r="O9132">
            <v>1</v>
          </cell>
          <cell r="P9132">
            <v>6.9320000000000004</v>
          </cell>
          <cell r="Q9132">
            <v>0</v>
          </cell>
          <cell r="R9132">
            <v>6.9320000000000004</v>
          </cell>
        </row>
        <row r="9133">
          <cell r="A9133" t="str">
            <v xml:space="preserve">ТЭЦ-ПМР </v>
          </cell>
          <cell r="B9133" t="str">
            <v xml:space="preserve">Благоева 10/А Адм.зд. </v>
          </cell>
          <cell r="C9133" t="str">
            <v xml:space="preserve">Бюджет </v>
          </cell>
          <cell r="D9133">
            <v>214.46</v>
          </cell>
          <cell r="E9133">
            <v>0</v>
          </cell>
          <cell r="F9133">
            <v>965.09</v>
          </cell>
          <cell r="G9133">
            <v>0.43</v>
          </cell>
          <cell r="H9133">
            <v>1.19</v>
          </cell>
          <cell r="I9133">
            <v>4.5999999999999996</v>
          </cell>
          <cell r="J9133" t="str">
            <v xml:space="preserve"> </v>
          </cell>
          <cell r="K9133">
            <v>167</v>
          </cell>
          <cell r="L9133">
            <v>1.9250000000000003E-2</v>
          </cell>
          <cell r="M9133">
            <v>-19</v>
          </cell>
          <cell r="N9133">
            <v>18</v>
          </cell>
          <cell r="O9133">
            <v>1</v>
          </cell>
          <cell r="P9133">
            <v>28.105</v>
          </cell>
          <cell r="Q9133">
            <v>0</v>
          </cell>
          <cell r="R9133">
            <v>28.105</v>
          </cell>
        </row>
        <row r="9134">
          <cell r="A9134" t="str">
            <v xml:space="preserve">ТЭЦ-ПМР </v>
          </cell>
          <cell r="B9134" t="str">
            <v xml:space="preserve">Игнатова 16 Адм.пом. </v>
          </cell>
          <cell r="C9134" t="str">
            <v xml:space="preserve">Бюджет </v>
          </cell>
          <cell r="D9134">
            <v>44.8</v>
          </cell>
          <cell r="E9134">
            <v>0</v>
          </cell>
          <cell r="F9134">
            <v>201.6</v>
          </cell>
          <cell r="G9134">
            <v>0.37</v>
          </cell>
          <cell r="H9134">
            <v>1.19</v>
          </cell>
          <cell r="I9134">
            <v>4.5999999999999996</v>
          </cell>
          <cell r="J9134" t="str">
            <v xml:space="preserve"> </v>
          </cell>
          <cell r="K9134">
            <v>167</v>
          </cell>
          <cell r="L9134">
            <v>3.4600000000000004E-3</v>
          </cell>
          <cell r="M9134">
            <v>-19</v>
          </cell>
          <cell r="N9134">
            <v>18</v>
          </cell>
          <cell r="O9134">
            <v>1</v>
          </cell>
          <cell r="P9134">
            <v>5.0519999999999996</v>
          </cell>
          <cell r="Q9134">
            <v>0</v>
          </cell>
          <cell r="R9134">
            <v>5.0519999999999996</v>
          </cell>
        </row>
        <row r="9135">
          <cell r="A9135" t="str">
            <v xml:space="preserve">ТЭЦ-ПМР </v>
          </cell>
          <cell r="B9135" t="str">
            <v xml:space="preserve">Курортный пер 53 Пож.деп 3-я пож </v>
          </cell>
          <cell r="C9135" t="str">
            <v xml:space="preserve">ИТП Бюджет </v>
          </cell>
          <cell r="D9135">
            <v>4683.1099999999997</v>
          </cell>
          <cell r="E9135">
            <v>13727</v>
          </cell>
          <cell r="F9135">
            <v>21074</v>
          </cell>
          <cell r="G9135">
            <v>0</v>
          </cell>
          <cell r="H9135">
            <v>0</v>
          </cell>
          <cell r="I9135">
            <v>4.5999999999999996</v>
          </cell>
          <cell r="J9135" t="str">
            <v xml:space="preserve"> </v>
          </cell>
          <cell r="K9135">
            <v>167</v>
          </cell>
          <cell r="L9135">
            <v>0.29526000000000002</v>
          </cell>
          <cell r="M9135">
            <v>-19</v>
          </cell>
          <cell r="N9135">
            <v>18</v>
          </cell>
          <cell r="O9135">
            <v>1</v>
          </cell>
          <cell r="P9135">
            <v>431.072</v>
          </cell>
          <cell r="Q9135">
            <v>0</v>
          </cell>
          <cell r="R9135">
            <v>431.072</v>
          </cell>
        </row>
        <row r="9136">
          <cell r="A9136" t="str">
            <v xml:space="preserve">ТЭЦ-ПМР </v>
          </cell>
          <cell r="B9136" t="str">
            <v xml:space="preserve">Игнатова 4 салон красоты </v>
          </cell>
          <cell r="C9136" t="str">
            <v xml:space="preserve">Прочие </v>
          </cell>
          <cell r="D9136">
            <v>230.6</v>
          </cell>
          <cell r="E9136">
            <v>0</v>
          </cell>
          <cell r="F9136">
            <v>774.9</v>
          </cell>
          <cell r="G9136">
            <v>0.37</v>
          </cell>
          <cell r="H9136">
            <v>1.19</v>
          </cell>
          <cell r="I9136">
            <v>4.5999999999999996</v>
          </cell>
          <cell r="J9136" t="str">
            <v xml:space="preserve"> </v>
          </cell>
          <cell r="K9136">
            <v>167</v>
          </cell>
          <cell r="L9136">
            <v>1.3300000000000001E-2</v>
          </cell>
          <cell r="M9136">
            <v>-19</v>
          </cell>
          <cell r="N9136">
            <v>18</v>
          </cell>
          <cell r="O9136">
            <v>1</v>
          </cell>
          <cell r="P9136">
            <v>19.417000000000002</v>
          </cell>
          <cell r="Q9136">
            <v>0</v>
          </cell>
          <cell r="R9136">
            <v>19.417000000000002</v>
          </cell>
        </row>
        <row r="9137">
          <cell r="A9137" t="str">
            <v xml:space="preserve">ТЭЦ-ПМР </v>
          </cell>
          <cell r="B9137" t="str">
            <v xml:space="preserve">Благоева 24 адм.зд. </v>
          </cell>
          <cell r="C9137" t="str">
            <v xml:space="preserve">Бюджет </v>
          </cell>
          <cell r="D9137">
            <v>2020.89</v>
          </cell>
          <cell r="E9137">
            <v>0</v>
          </cell>
          <cell r="F9137">
            <v>9093.99</v>
          </cell>
          <cell r="G9137">
            <v>0.38</v>
          </cell>
          <cell r="H9137">
            <v>1.19</v>
          </cell>
          <cell r="I9137">
            <v>4.5999999999999996</v>
          </cell>
          <cell r="J9137" t="str">
            <v xml:space="preserve"> </v>
          </cell>
          <cell r="K9137">
            <v>167</v>
          </cell>
          <cell r="L9137">
            <v>0.1603</v>
          </cell>
          <cell r="M9137">
            <v>-19</v>
          </cell>
          <cell r="N9137">
            <v>18</v>
          </cell>
          <cell r="O9137">
            <v>1</v>
          </cell>
          <cell r="P9137">
            <v>234.035</v>
          </cell>
          <cell r="Q9137">
            <v>0</v>
          </cell>
          <cell r="R9137">
            <v>234.035</v>
          </cell>
        </row>
        <row r="9138">
          <cell r="A9138" t="str">
            <v xml:space="preserve">Итого по котельной </v>
          </cell>
          <cell r="B9138" t="str">
            <v xml:space="preserve">покупное ------------------------------- </v>
          </cell>
          <cell r="C9138" t="str">
            <v xml:space="preserve">По всем группам </v>
          </cell>
          <cell r="D9138">
            <v>473117.02</v>
          </cell>
          <cell r="E9138">
            <v>1461897</v>
          </cell>
          <cell r="F9138">
            <v>1910102.03516</v>
          </cell>
          <cell r="L9138">
            <v>30.119060999999999</v>
          </cell>
          <cell r="P9138">
            <v>43986.968999999997</v>
          </cell>
          <cell r="Q9138">
            <v>33550.018999999993</v>
          </cell>
          <cell r="R9138">
            <v>47031.135999999999</v>
          </cell>
        </row>
        <row r="9139">
          <cell r="A9139" t="str">
            <v xml:space="preserve"> </v>
          </cell>
          <cell r="B9139" t="str">
            <v xml:space="preserve"> </v>
          </cell>
          <cell r="C9139" t="str">
            <v xml:space="preserve">Бюджет </v>
          </cell>
          <cell r="D9139">
            <v>37526.110000000008</v>
          </cell>
          <cell r="E9139">
            <v>77531</v>
          </cell>
          <cell r="F9139">
            <v>164909.50999999998</v>
          </cell>
          <cell r="L9139">
            <v>2.7423100000000002</v>
          </cell>
          <cell r="P9139">
            <v>4108.4890000000005</v>
          </cell>
          <cell r="Q9139">
            <v>0</v>
          </cell>
          <cell r="R9139">
            <v>4108.4890000000005</v>
          </cell>
        </row>
        <row r="9140">
          <cell r="A9140" t="str">
            <v xml:space="preserve"> </v>
          </cell>
          <cell r="B9140" t="str">
            <v xml:space="preserve"> </v>
          </cell>
          <cell r="C9140" t="str">
            <v xml:space="preserve">"Население" в т.ч. "Жилзаказчик" </v>
          </cell>
          <cell r="D9140">
            <v>272055.04000000004</v>
          </cell>
          <cell r="E9140">
            <v>1075013</v>
          </cell>
          <cell r="F9140">
            <v>1062811.2901599999</v>
          </cell>
          <cell r="L9140">
            <v>18.012259999999998</v>
          </cell>
          <cell r="P9140">
            <v>26297.502999999997</v>
          </cell>
          <cell r="Q9140">
            <v>27219.408999999996</v>
          </cell>
          <cell r="R9140">
            <v>27219.408999999996</v>
          </cell>
        </row>
        <row r="9141">
          <cell r="A9141" t="str">
            <v xml:space="preserve"> </v>
          </cell>
          <cell r="B9141" t="str">
            <v xml:space="preserve"> </v>
          </cell>
          <cell r="C9141" t="str">
            <v xml:space="preserve">Жилзаказчик </v>
          </cell>
          <cell r="D9141">
            <v>209597.94000000003</v>
          </cell>
          <cell r="E9141">
            <v>824519</v>
          </cell>
          <cell r="F9141">
            <v>801382.01215999993</v>
          </cell>
          <cell r="L9141">
            <v>13.773444999999999</v>
          </cell>
          <cell r="P9141">
            <v>20108.920999999998</v>
          </cell>
          <cell r="Q9141">
            <v>20983.798999999995</v>
          </cell>
          <cell r="R9141">
            <v>20983.798999999995</v>
          </cell>
        </row>
        <row r="9142">
          <cell r="A9142" t="str">
            <v xml:space="preserve"> </v>
          </cell>
          <cell r="B9142" t="str">
            <v xml:space="preserve"> </v>
          </cell>
          <cell r="C9142" t="str">
            <v xml:space="preserve">Прочие </v>
          </cell>
          <cell r="D9142">
            <v>18748.420000000002</v>
          </cell>
          <cell r="E9142">
            <v>51221</v>
          </cell>
          <cell r="F9142">
            <v>72196.965000000026</v>
          </cell>
          <cell r="L9142">
            <v>1.2030380000000001</v>
          </cell>
          <cell r="P9142">
            <v>1723.7829999999997</v>
          </cell>
          <cell r="Q9142">
            <v>0</v>
          </cell>
          <cell r="R9142">
            <v>1723.7829999999997</v>
          </cell>
        </row>
        <row r="9143">
          <cell r="A9143" t="str">
            <v xml:space="preserve"> </v>
          </cell>
          <cell r="B9143" t="str">
            <v xml:space="preserve"> </v>
          </cell>
          <cell r="C9143" t="str">
            <v xml:space="preserve">ИТП Бюджет </v>
          </cell>
          <cell r="D9143">
            <v>7344.2199999999993</v>
          </cell>
          <cell r="E9143">
            <v>25307</v>
          </cell>
          <cell r="F9143">
            <v>33049</v>
          </cell>
          <cell r="L9143">
            <v>0.48336000000000001</v>
          </cell>
          <cell r="P9143">
            <v>663.40499999999997</v>
          </cell>
          <cell r="Q9143">
            <v>0</v>
          </cell>
          <cell r="R9143">
            <v>663.40499999999997</v>
          </cell>
        </row>
        <row r="9144">
          <cell r="A9144" t="str">
            <v xml:space="preserve"> </v>
          </cell>
          <cell r="B9144" t="str">
            <v xml:space="preserve"> </v>
          </cell>
          <cell r="C9144" t="str">
            <v xml:space="preserve">ИТП Население </v>
          </cell>
          <cell r="D9144">
            <v>55154.7</v>
          </cell>
          <cell r="E9144">
            <v>224524</v>
          </cell>
          <cell r="F9144">
            <v>282595.06000000006</v>
          </cell>
          <cell r="L9144">
            <v>2.8824730000000001</v>
          </cell>
          <cell r="P9144">
            <v>4208.3490000000002</v>
          </cell>
          <cell r="Q9144">
            <v>6330.6099999999988</v>
          </cell>
          <cell r="R9144">
            <v>6330.6099999999988</v>
          </cell>
        </row>
        <row r="9145">
          <cell r="A9145" t="str">
            <v xml:space="preserve"> </v>
          </cell>
          <cell r="B9145" t="str">
            <v xml:space="preserve"> </v>
          </cell>
          <cell r="C9145" t="str">
            <v xml:space="preserve">ИТП Прочие </v>
          </cell>
          <cell r="D9145">
            <v>82288.529999999984</v>
          </cell>
          <cell r="E9145">
            <v>8301</v>
          </cell>
          <cell r="F9145">
            <v>294540.20999999996</v>
          </cell>
          <cell r="L9145">
            <v>4.7956200000000013</v>
          </cell>
          <cell r="P9145">
            <v>6985.44</v>
          </cell>
          <cell r="Q9145">
            <v>0</v>
          </cell>
          <cell r="R9145">
            <v>6985.44</v>
          </cell>
        </row>
        <row r="9146">
          <cell r="A9146" t="str">
            <v>Тепловые потери в наружных сетях потребителей</v>
          </cell>
        </row>
        <row r="9147">
          <cell r="A9147" t="str">
            <v xml:space="preserve">ТЭЦ-ЧЕРЕМУШК </v>
          </cell>
          <cell r="B9147" t="str">
            <v xml:space="preserve">Селезнева 174 ж/дом </v>
          </cell>
          <cell r="C9147" t="str">
            <v xml:space="preserve">Население </v>
          </cell>
          <cell r="D9147">
            <v>3463.3</v>
          </cell>
          <cell r="E9147">
            <v>13550</v>
          </cell>
          <cell r="F9147">
            <v>13440.3626</v>
          </cell>
          <cell r="G9147">
            <v>0.37</v>
          </cell>
          <cell r="H9147">
            <v>1.194</v>
          </cell>
          <cell r="I9147">
            <v>4.5999999999999996</v>
          </cell>
          <cell r="J9147" t="str">
            <v xml:space="preserve">5 </v>
          </cell>
          <cell r="K9147">
            <v>167</v>
          </cell>
          <cell r="L9147">
            <v>0.230679</v>
          </cell>
          <cell r="M9147">
            <v>-19</v>
          </cell>
          <cell r="N9147">
            <v>18</v>
          </cell>
          <cell r="O9147">
            <v>1</v>
          </cell>
          <cell r="P9147">
            <v>336.78500000000003</v>
          </cell>
          <cell r="Q9147">
            <v>344.608</v>
          </cell>
          <cell r="R9147">
            <v>344.608</v>
          </cell>
        </row>
        <row r="9148">
          <cell r="A9148" t="str">
            <v xml:space="preserve">ТЭЦ-ЧЕРЕМУШК </v>
          </cell>
          <cell r="B9148" t="str">
            <v xml:space="preserve">Ставропольская 155 дом ребенка </v>
          </cell>
          <cell r="C9148" t="str">
            <v xml:space="preserve">Бюджет </v>
          </cell>
          <cell r="D9148">
            <v>3035.36</v>
          </cell>
          <cell r="E9148">
            <v>10666</v>
          </cell>
          <cell r="F9148">
            <v>10623.76</v>
          </cell>
          <cell r="G9148">
            <v>0.34</v>
          </cell>
          <cell r="H9148">
            <v>1.19</v>
          </cell>
          <cell r="I9148">
            <v>4.5999999999999996</v>
          </cell>
          <cell r="J9148" t="str">
            <v xml:space="preserve"> </v>
          </cell>
          <cell r="K9148">
            <v>167</v>
          </cell>
          <cell r="L9148">
            <v>0.17661000000000002</v>
          </cell>
          <cell r="M9148">
            <v>-19</v>
          </cell>
          <cell r="N9148">
            <v>20</v>
          </cell>
          <cell r="O9148">
            <v>1</v>
          </cell>
          <cell r="P9148">
            <v>280.92399999999998</v>
          </cell>
          <cell r="Q9148">
            <v>0</v>
          </cell>
          <cell r="R9148">
            <v>280.92399999999998</v>
          </cell>
        </row>
        <row r="9149">
          <cell r="A9149" t="str">
            <v xml:space="preserve">ТЭЦ-ЧЕРЕМУШК </v>
          </cell>
          <cell r="B9149" t="str">
            <v xml:space="preserve">Ставропольская 131 кв.2 продукт.маг. </v>
          </cell>
          <cell r="C9149" t="str">
            <v xml:space="preserve">Прочие </v>
          </cell>
          <cell r="D9149">
            <v>31.73</v>
          </cell>
          <cell r="E9149">
            <v>0</v>
          </cell>
          <cell r="F9149">
            <v>142.80000000000001</v>
          </cell>
          <cell r="G9149">
            <v>0.38</v>
          </cell>
          <cell r="H9149">
            <v>1.19</v>
          </cell>
          <cell r="I9149">
            <v>4.5999999999999996</v>
          </cell>
          <cell r="J9149" t="str">
            <v xml:space="preserve"> </v>
          </cell>
          <cell r="K9149">
            <v>167</v>
          </cell>
          <cell r="L9149">
            <v>2.5039999999999997E-3</v>
          </cell>
          <cell r="M9149">
            <v>-19</v>
          </cell>
          <cell r="N9149">
            <v>18</v>
          </cell>
          <cell r="O9149">
            <v>1</v>
          </cell>
          <cell r="P9149">
            <v>3.6560000000000001</v>
          </cell>
          <cell r="Q9149">
            <v>0</v>
          </cell>
          <cell r="R9149">
            <v>3.6560000000000001</v>
          </cell>
        </row>
        <row r="9150">
          <cell r="A9150" t="str">
            <v xml:space="preserve">ТЭЦ-ЧЕРЕМУШК </v>
          </cell>
          <cell r="B9150" t="str">
            <v xml:space="preserve">Селезнева 110 </v>
          </cell>
          <cell r="C9150" t="str">
            <v xml:space="preserve">Прочие </v>
          </cell>
          <cell r="D9150">
            <v>180.35</v>
          </cell>
          <cell r="E9150">
            <v>793</v>
          </cell>
          <cell r="F9150">
            <v>811.59</v>
          </cell>
          <cell r="G9150">
            <v>0.37</v>
          </cell>
          <cell r="H9150">
            <v>1.19</v>
          </cell>
          <cell r="I9150">
            <v>4.5999999999999996</v>
          </cell>
          <cell r="J9150" t="str">
            <v xml:space="preserve"> </v>
          </cell>
          <cell r="K9150">
            <v>167</v>
          </cell>
          <cell r="L9150">
            <v>1.2800000000000001E-2</v>
          </cell>
          <cell r="M9150">
            <v>-19</v>
          </cell>
          <cell r="N9150">
            <v>15</v>
          </cell>
          <cell r="O9150">
            <v>1</v>
          </cell>
          <cell r="P9150">
            <v>15.81</v>
          </cell>
          <cell r="Q9150">
            <v>0</v>
          </cell>
          <cell r="R9150">
            <v>15.81</v>
          </cell>
        </row>
        <row r="9151">
          <cell r="A9151" t="str">
            <v xml:space="preserve">ТЭЦ-ЧЕРЕМУШК </v>
          </cell>
          <cell r="B9151" t="str">
            <v xml:space="preserve">Ставропольская 137а маг.Солнышко </v>
          </cell>
          <cell r="C9151" t="str">
            <v xml:space="preserve">Прочие </v>
          </cell>
          <cell r="D9151">
            <v>15.96</v>
          </cell>
          <cell r="E9151">
            <v>54</v>
          </cell>
          <cell r="F9151">
            <v>55.84</v>
          </cell>
          <cell r="G9151">
            <v>0.92</v>
          </cell>
          <cell r="H9151">
            <v>1.194</v>
          </cell>
          <cell r="I9151">
            <v>4.5999999999999996</v>
          </cell>
          <cell r="J9151" t="str">
            <v xml:space="preserve"> </v>
          </cell>
          <cell r="K9151">
            <v>167</v>
          </cell>
          <cell r="L9151">
            <v>2.1900000000000001E-3</v>
          </cell>
          <cell r="M9151">
            <v>-19</v>
          </cell>
          <cell r="N9151">
            <v>15</v>
          </cell>
          <cell r="O9151">
            <v>1</v>
          </cell>
          <cell r="P9151">
            <v>2.7050000000000001</v>
          </cell>
          <cell r="Q9151">
            <v>0</v>
          </cell>
          <cell r="R9151">
            <v>2.7050000000000001</v>
          </cell>
        </row>
        <row r="9152">
          <cell r="A9152" t="str">
            <v xml:space="preserve">ТЭЦ-ЧЕРЕМУШК </v>
          </cell>
          <cell r="B9152" t="str">
            <v xml:space="preserve">Селезнева 132 доп. офис </v>
          </cell>
          <cell r="C9152" t="str">
            <v xml:space="preserve">Прочие </v>
          </cell>
          <cell r="D9152">
            <v>257</v>
          </cell>
          <cell r="E9152">
            <v>0</v>
          </cell>
          <cell r="F9152">
            <v>1196.1600000000001</v>
          </cell>
          <cell r="G9152">
            <v>0.37</v>
          </cell>
          <cell r="H9152">
            <v>1.19</v>
          </cell>
          <cell r="I9152">
            <v>4.5999999999999996</v>
          </cell>
          <cell r="J9152" t="str">
            <v xml:space="preserve"> </v>
          </cell>
          <cell r="K9152">
            <v>167</v>
          </cell>
          <cell r="L9152">
            <v>2.0530000000000003E-2</v>
          </cell>
          <cell r="M9152">
            <v>-19</v>
          </cell>
          <cell r="N9152">
            <v>18</v>
          </cell>
          <cell r="O9152">
            <v>1</v>
          </cell>
          <cell r="P9152">
            <v>29.974</v>
          </cell>
          <cell r="Q9152">
            <v>0</v>
          </cell>
          <cell r="R9152">
            <v>29.974</v>
          </cell>
        </row>
        <row r="9153">
          <cell r="A9153" t="str">
            <v xml:space="preserve">ТЭЦ-ЧЕРЕМУШК </v>
          </cell>
          <cell r="B9153" t="str">
            <v xml:space="preserve">Селезнева 152 ж/д </v>
          </cell>
          <cell r="C9153" t="str">
            <v xml:space="preserve">Население </v>
          </cell>
          <cell r="D9153">
            <v>3019.1</v>
          </cell>
          <cell r="E9153">
            <v>13586</v>
          </cell>
          <cell r="F9153">
            <v>13586.02</v>
          </cell>
          <cell r="G9153">
            <v>0.37</v>
          </cell>
          <cell r="H9153">
            <v>1.19</v>
          </cell>
          <cell r="I9153">
            <v>4.5999999999999996</v>
          </cell>
          <cell r="J9153" t="str">
            <v xml:space="preserve">5 </v>
          </cell>
          <cell r="K9153">
            <v>167</v>
          </cell>
          <cell r="L9153">
            <v>0.233179</v>
          </cell>
          <cell r="M9153">
            <v>-19</v>
          </cell>
          <cell r="N9153">
            <v>18</v>
          </cell>
          <cell r="O9153">
            <v>1</v>
          </cell>
          <cell r="P9153">
            <v>340.43700000000001</v>
          </cell>
          <cell r="Q9153">
            <v>300.411</v>
          </cell>
          <cell r="R9153">
            <v>300.411</v>
          </cell>
        </row>
        <row r="9154">
          <cell r="A9154" t="str">
            <v xml:space="preserve">ТЭЦ-ЧЕРЕМУШК </v>
          </cell>
          <cell r="B9154" t="str">
            <v xml:space="preserve">Айвазовского 97 МАГ-Н </v>
          </cell>
          <cell r="C9154" t="str">
            <v xml:space="preserve">Прочие </v>
          </cell>
          <cell r="D9154">
            <v>83.69</v>
          </cell>
          <cell r="E9154">
            <v>24040</v>
          </cell>
          <cell r="F9154">
            <v>363.36</v>
          </cell>
          <cell r="G9154">
            <v>0.38</v>
          </cell>
          <cell r="H9154">
            <v>1.19</v>
          </cell>
          <cell r="I9154">
            <v>4.5999999999999996</v>
          </cell>
          <cell r="J9154" t="str">
            <v xml:space="preserve"> </v>
          </cell>
          <cell r="K9154">
            <v>167</v>
          </cell>
          <cell r="L9154">
            <v>6.1000000000000004E-3</v>
          </cell>
          <cell r="M9154">
            <v>-19</v>
          </cell>
          <cell r="N9154">
            <v>18</v>
          </cell>
          <cell r="O9154">
            <v>1</v>
          </cell>
          <cell r="P9154">
            <v>8.9060000000000006</v>
          </cell>
          <cell r="Q9154">
            <v>0</v>
          </cell>
          <cell r="R9154">
            <v>8.9060000000000006</v>
          </cell>
        </row>
        <row r="9155">
          <cell r="A9155" t="str">
            <v xml:space="preserve">ТЭЦ-ЧЕРЕМУШК </v>
          </cell>
          <cell r="B9155" t="str">
            <v xml:space="preserve">Ставропольская 207  суд </v>
          </cell>
          <cell r="C9155" t="str">
            <v xml:space="preserve">Бюджет </v>
          </cell>
          <cell r="D9155">
            <v>1617.47</v>
          </cell>
          <cell r="E9155">
            <v>0</v>
          </cell>
          <cell r="F9155">
            <v>7278.6</v>
          </cell>
          <cell r="G9155">
            <v>0.38</v>
          </cell>
          <cell r="H9155">
            <v>1.19</v>
          </cell>
          <cell r="I9155">
            <v>4.5999999999999996</v>
          </cell>
          <cell r="J9155" t="str">
            <v xml:space="preserve"> </v>
          </cell>
          <cell r="K9155">
            <v>167</v>
          </cell>
          <cell r="L9155">
            <v>0.1283</v>
          </cell>
          <cell r="M9155">
            <v>-19</v>
          </cell>
          <cell r="N9155">
            <v>18</v>
          </cell>
          <cell r="O9155">
            <v>1</v>
          </cell>
          <cell r="P9155">
            <v>187.316</v>
          </cell>
          <cell r="Q9155">
            <v>0</v>
          </cell>
          <cell r="R9155">
            <v>187.316</v>
          </cell>
        </row>
        <row r="9156">
          <cell r="A9156" t="str">
            <v xml:space="preserve">ТЭЦ-ЧЕРЕМУШК </v>
          </cell>
          <cell r="B9156" t="str">
            <v xml:space="preserve">Ставропольская 183/2 Пристр </v>
          </cell>
          <cell r="C9156" t="str">
            <v xml:space="preserve">Прочие </v>
          </cell>
          <cell r="D9156">
            <v>581.70000000000005</v>
          </cell>
          <cell r="E9156">
            <v>1803</v>
          </cell>
          <cell r="F9156">
            <v>1803</v>
          </cell>
          <cell r="G9156">
            <v>0</v>
          </cell>
          <cell r="H9156">
            <v>0</v>
          </cell>
          <cell r="I9156">
            <v>4.5999999999999996</v>
          </cell>
          <cell r="J9156" t="str">
            <v xml:space="preserve"> </v>
          </cell>
          <cell r="K9156">
            <v>167</v>
          </cell>
          <cell r="L9156">
            <v>3.7970000000000004E-2</v>
          </cell>
          <cell r="M9156">
            <v>-19</v>
          </cell>
          <cell r="N9156">
            <v>18</v>
          </cell>
          <cell r="O9156">
            <v>1</v>
          </cell>
          <cell r="P9156">
            <v>55.436</v>
          </cell>
          <cell r="Q9156">
            <v>0</v>
          </cell>
          <cell r="R9156">
            <v>55.436</v>
          </cell>
        </row>
        <row r="9157">
          <cell r="A9157" t="str">
            <v xml:space="preserve">ТЭЦ-ЧЕРЕМУШК </v>
          </cell>
          <cell r="B9157" t="str">
            <v xml:space="preserve">Ставропольская 183/2 лит 1 </v>
          </cell>
          <cell r="C9157" t="str">
            <v xml:space="preserve">Население </v>
          </cell>
          <cell r="D9157">
            <v>5050.1000000000004</v>
          </cell>
          <cell r="E9157">
            <v>43697</v>
          </cell>
          <cell r="F9157">
            <v>43696.68</v>
          </cell>
          <cell r="G9157">
            <v>0</v>
          </cell>
          <cell r="H9157">
            <v>0</v>
          </cell>
          <cell r="I9157">
            <v>4.5999999999999996</v>
          </cell>
          <cell r="J9157" t="str">
            <v xml:space="preserve">12 </v>
          </cell>
          <cell r="K9157">
            <v>167</v>
          </cell>
          <cell r="L9157">
            <v>0.52374000000000009</v>
          </cell>
          <cell r="M9157">
            <v>-19</v>
          </cell>
          <cell r="N9157">
            <v>18</v>
          </cell>
          <cell r="O9157">
            <v>1</v>
          </cell>
          <cell r="P9157">
            <v>764.65</v>
          </cell>
          <cell r="Q9157">
            <v>502.50299999999999</v>
          </cell>
          <cell r="R9157">
            <v>502.50299999999999</v>
          </cell>
        </row>
        <row r="9158">
          <cell r="A9158" t="str">
            <v xml:space="preserve">ТЭЦ-ЧЕРЕМУШК </v>
          </cell>
          <cell r="B9158" t="str">
            <v xml:space="preserve">Ставропольская 183/3 лит 2 </v>
          </cell>
          <cell r="C9158" t="str">
            <v xml:space="preserve">Население </v>
          </cell>
          <cell r="D9158">
            <v>5050.1000000000004</v>
          </cell>
          <cell r="E9158">
            <v>43010</v>
          </cell>
          <cell r="F9158">
            <v>43010.28</v>
          </cell>
          <cell r="G9158">
            <v>0</v>
          </cell>
          <cell r="H9158">
            <v>0</v>
          </cell>
          <cell r="I9158">
            <v>4.5999999999999996</v>
          </cell>
          <cell r="J9158" t="str">
            <v xml:space="preserve">12 </v>
          </cell>
          <cell r="K9158">
            <v>167</v>
          </cell>
          <cell r="L9158">
            <v>0.52847</v>
          </cell>
          <cell r="M9158">
            <v>-19</v>
          </cell>
          <cell r="N9158">
            <v>18</v>
          </cell>
          <cell r="O9158">
            <v>1</v>
          </cell>
          <cell r="P9158">
            <v>771.55600000000004</v>
          </cell>
          <cell r="Q9158">
            <v>502.50299999999999</v>
          </cell>
          <cell r="R9158">
            <v>502.50299999999999</v>
          </cell>
        </row>
        <row r="9159">
          <cell r="A9159" t="str">
            <v xml:space="preserve">ТЭЦ-ЧЕРЕМУШК </v>
          </cell>
          <cell r="B9159" t="str">
            <v xml:space="preserve">Ставропольская 234 кв 62 магазин </v>
          </cell>
          <cell r="C9159" t="str">
            <v xml:space="preserve">Прочие </v>
          </cell>
          <cell r="D9159">
            <v>43.6</v>
          </cell>
          <cell r="E9159">
            <v>0</v>
          </cell>
          <cell r="F9159">
            <v>130.80000000000001</v>
          </cell>
          <cell r="G9159">
            <v>0.37</v>
          </cell>
          <cell r="H9159">
            <v>1.194</v>
          </cell>
          <cell r="I9159">
            <v>4.5999999999999996</v>
          </cell>
          <cell r="J9159" t="str">
            <v xml:space="preserve"> </v>
          </cell>
          <cell r="K9159">
            <v>167</v>
          </cell>
          <cell r="L9159">
            <v>2.245E-3</v>
          </cell>
          <cell r="M9159">
            <v>-19</v>
          </cell>
          <cell r="N9159">
            <v>18</v>
          </cell>
          <cell r="O9159">
            <v>1</v>
          </cell>
          <cell r="P9159">
            <v>3.2770000000000001</v>
          </cell>
          <cell r="Q9159">
            <v>0</v>
          </cell>
          <cell r="R9159">
            <v>3.2770000000000001</v>
          </cell>
        </row>
        <row r="9160">
          <cell r="A9160" t="str">
            <v xml:space="preserve">ТЭЦ-ЧЕРЕМУШК </v>
          </cell>
          <cell r="B9160" t="str">
            <v xml:space="preserve">Бургасская 43 Маг </v>
          </cell>
          <cell r="C9160" t="str">
            <v xml:space="preserve">Прочие </v>
          </cell>
          <cell r="D9160">
            <v>185.68</v>
          </cell>
          <cell r="E9160">
            <v>0</v>
          </cell>
          <cell r="F9160">
            <v>835.58</v>
          </cell>
          <cell r="G9160">
            <v>0.4</v>
          </cell>
          <cell r="H9160">
            <v>1.19</v>
          </cell>
          <cell r="I9160">
            <v>4.5999999999999996</v>
          </cell>
          <cell r="J9160" t="str">
            <v xml:space="preserve"> </v>
          </cell>
          <cell r="K9160">
            <v>167</v>
          </cell>
          <cell r="L9160">
            <v>1.4140000000000002E-2</v>
          </cell>
          <cell r="M9160">
            <v>-19</v>
          </cell>
          <cell r="N9160">
            <v>15</v>
          </cell>
          <cell r="O9160">
            <v>1</v>
          </cell>
          <cell r="P9160">
            <v>17.463999999999999</v>
          </cell>
          <cell r="Q9160">
            <v>0</v>
          </cell>
          <cell r="R9160">
            <v>17.463999999999999</v>
          </cell>
        </row>
        <row r="9161">
          <cell r="A9161" t="str">
            <v xml:space="preserve">ТЭЦ-ЧЕРЕМУШК </v>
          </cell>
          <cell r="B9161" t="str">
            <v xml:space="preserve">Айвазовская 95 Лит О Лаб корп </v>
          </cell>
          <cell r="C9161" t="str">
            <v xml:space="preserve">Бюджет </v>
          </cell>
          <cell r="D9161">
            <v>158.22999999999999</v>
          </cell>
          <cell r="E9161">
            <v>0</v>
          </cell>
          <cell r="F9161">
            <v>750.5</v>
          </cell>
          <cell r="G9161">
            <v>0.43</v>
          </cell>
          <cell r="H9161">
            <v>1.19</v>
          </cell>
          <cell r="I9161">
            <v>4.5999999999999996</v>
          </cell>
          <cell r="J9161" t="str">
            <v xml:space="preserve"> </v>
          </cell>
          <cell r="K9161">
            <v>167</v>
          </cell>
          <cell r="L9161">
            <v>1.4970000000000001E-2</v>
          </cell>
          <cell r="M9161">
            <v>-19</v>
          </cell>
          <cell r="N9161">
            <v>18</v>
          </cell>
          <cell r="O9161">
            <v>1</v>
          </cell>
          <cell r="P9161">
            <v>21.856999999999999</v>
          </cell>
          <cell r="Q9161">
            <v>0</v>
          </cell>
          <cell r="R9161">
            <v>21.856999999999999</v>
          </cell>
        </row>
        <row r="9162">
          <cell r="A9162" t="str">
            <v xml:space="preserve">ТЭЦ-ЧЕРЕМУШК </v>
          </cell>
          <cell r="B9162" t="str">
            <v xml:space="preserve">Айвазовского 95 Гаражи мастер </v>
          </cell>
          <cell r="C9162" t="str">
            <v xml:space="preserve">Бюджет </v>
          </cell>
          <cell r="D9162">
            <v>114.5</v>
          </cell>
          <cell r="E9162">
            <v>0</v>
          </cell>
          <cell r="F9162">
            <v>544.66999999999996</v>
          </cell>
          <cell r="G9162">
            <v>0.7</v>
          </cell>
          <cell r="H9162">
            <v>1.19</v>
          </cell>
          <cell r="I9162">
            <v>4.5999999999999996</v>
          </cell>
          <cell r="J9162" t="str">
            <v xml:space="preserve"> </v>
          </cell>
          <cell r="K9162">
            <v>167</v>
          </cell>
          <cell r="L9162">
            <v>1.6730000000000002E-2</v>
          </cell>
          <cell r="M9162">
            <v>-19</v>
          </cell>
          <cell r="N9162">
            <v>16</v>
          </cell>
          <cell r="O9162">
            <v>1</v>
          </cell>
          <cell r="P9162">
            <v>21.99</v>
          </cell>
          <cell r="Q9162">
            <v>0</v>
          </cell>
          <cell r="R9162">
            <v>21.99</v>
          </cell>
        </row>
        <row r="9163">
          <cell r="A9163" t="str">
            <v xml:space="preserve">ТЭЦ-ЧЕРЕМУШК </v>
          </cell>
          <cell r="B9163" t="str">
            <v xml:space="preserve">Айвазовского 95 Лит А Леч корпус </v>
          </cell>
          <cell r="C9163" t="str">
            <v xml:space="preserve">Бюджет </v>
          </cell>
          <cell r="D9163">
            <v>3446.35</v>
          </cell>
          <cell r="E9163">
            <v>300</v>
          </cell>
          <cell r="F9163">
            <v>15508.58</v>
          </cell>
          <cell r="G9163">
            <v>0.32</v>
          </cell>
          <cell r="H9163">
            <v>1.19</v>
          </cell>
          <cell r="I9163">
            <v>4.5999999999999996</v>
          </cell>
          <cell r="J9163" t="str">
            <v xml:space="preserve"> </v>
          </cell>
          <cell r="K9163">
            <v>167</v>
          </cell>
          <cell r="L9163">
            <v>0.24265000000000003</v>
          </cell>
          <cell r="M9163">
            <v>-19</v>
          </cell>
          <cell r="N9163">
            <v>20</v>
          </cell>
          <cell r="O9163">
            <v>1</v>
          </cell>
          <cell r="P9163">
            <v>385.971</v>
          </cell>
          <cell r="Q9163">
            <v>0</v>
          </cell>
          <cell r="R9163">
            <v>385.971</v>
          </cell>
        </row>
        <row r="9164">
          <cell r="A9164" t="str">
            <v xml:space="preserve">ТЭЦ-ЧЕРЕМУШК </v>
          </cell>
          <cell r="B9164" t="str">
            <v xml:space="preserve">Айвазовского 95 Лит В 6 Аптека </v>
          </cell>
          <cell r="C9164" t="str">
            <v xml:space="preserve">Бюджет </v>
          </cell>
          <cell r="D9164">
            <v>157.96</v>
          </cell>
          <cell r="E9164">
            <v>1590</v>
          </cell>
          <cell r="F9164">
            <v>710.84</v>
          </cell>
          <cell r="G9164">
            <v>0.38</v>
          </cell>
          <cell r="H9164">
            <v>1.19</v>
          </cell>
          <cell r="I9164">
            <v>4.5999999999999996</v>
          </cell>
          <cell r="J9164" t="str">
            <v xml:space="preserve"> </v>
          </cell>
          <cell r="K9164">
            <v>167</v>
          </cell>
          <cell r="L9164">
            <v>1.2530000000000001E-2</v>
          </cell>
          <cell r="M9164">
            <v>-19</v>
          </cell>
          <cell r="N9164">
            <v>18</v>
          </cell>
          <cell r="O9164">
            <v>1</v>
          </cell>
          <cell r="P9164">
            <v>18.292000000000002</v>
          </cell>
          <cell r="Q9164">
            <v>0</v>
          </cell>
          <cell r="R9164">
            <v>18.292000000000002</v>
          </cell>
        </row>
        <row r="9165">
          <cell r="A9165" t="str">
            <v xml:space="preserve">ТЭЦ-ЧЕРЕМУШК </v>
          </cell>
          <cell r="B9165" t="str">
            <v xml:space="preserve">Айвазовского 95 Лит Г Прач гараж </v>
          </cell>
          <cell r="C9165" t="str">
            <v xml:space="preserve">Бюджет </v>
          </cell>
          <cell r="D9165">
            <v>289.41000000000003</v>
          </cell>
          <cell r="E9165">
            <v>0</v>
          </cell>
          <cell r="F9165">
            <v>1302.3599999999999</v>
          </cell>
          <cell r="G9165">
            <v>0.7</v>
          </cell>
          <cell r="H9165">
            <v>1.19</v>
          </cell>
          <cell r="I9165">
            <v>4.5999999999999996</v>
          </cell>
          <cell r="J9165" t="str">
            <v xml:space="preserve"> </v>
          </cell>
          <cell r="K9165">
            <v>167</v>
          </cell>
          <cell r="L9165">
            <v>3.8860000000000006E-2</v>
          </cell>
          <cell r="M9165">
            <v>-19</v>
          </cell>
          <cell r="N9165">
            <v>15</v>
          </cell>
          <cell r="O9165">
            <v>1</v>
          </cell>
          <cell r="P9165">
            <v>47.999000000000002</v>
          </cell>
          <cell r="Q9165">
            <v>0</v>
          </cell>
          <cell r="R9165">
            <v>47.999000000000002</v>
          </cell>
        </row>
        <row r="9166">
          <cell r="A9166" t="str">
            <v xml:space="preserve">ТЭЦ-ЧЕРЕМУШК </v>
          </cell>
          <cell r="B9166" t="str">
            <v xml:space="preserve">Айвазовского 95 Лит Л Л Адм зд </v>
          </cell>
          <cell r="C9166" t="str">
            <v xml:space="preserve">Бюджет </v>
          </cell>
          <cell r="D9166">
            <v>62.15</v>
          </cell>
          <cell r="E9166">
            <v>0</v>
          </cell>
          <cell r="F9166">
            <v>279.67</v>
          </cell>
          <cell r="G9166">
            <v>0.43</v>
          </cell>
          <cell r="H9166">
            <v>1.19</v>
          </cell>
          <cell r="I9166">
            <v>4.5999999999999996</v>
          </cell>
          <cell r="J9166" t="str">
            <v xml:space="preserve"> </v>
          </cell>
          <cell r="K9166">
            <v>167</v>
          </cell>
          <cell r="L9166">
            <v>5.8800000000000007E-3</v>
          </cell>
          <cell r="M9166">
            <v>-19</v>
          </cell>
          <cell r="N9166">
            <v>20</v>
          </cell>
          <cell r="O9166">
            <v>1</v>
          </cell>
          <cell r="P9166">
            <v>9.3539999999999992</v>
          </cell>
          <cell r="Q9166">
            <v>0</v>
          </cell>
          <cell r="R9166">
            <v>9.3539999999999992</v>
          </cell>
        </row>
        <row r="9167">
          <cell r="A9167" t="str">
            <v xml:space="preserve">ТЭЦ-ЧЕРЕМУШК </v>
          </cell>
          <cell r="B9167" t="str">
            <v xml:space="preserve">Айвазовского 95 Пристр к лаб корпусу </v>
          </cell>
          <cell r="C9167" t="str">
            <v xml:space="preserve">Бюджет </v>
          </cell>
          <cell r="D9167">
            <v>181.74</v>
          </cell>
          <cell r="E9167">
            <v>0</v>
          </cell>
          <cell r="F9167">
            <v>817.85</v>
          </cell>
          <cell r="G9167">
            <v>0.32</v>
          </cell>
          <cell r="H9167">
            <v>1.19</v>
          </cell>
          <cell r="I9167">
            <v>4.5999999999999996</v>
          </cell>
          <cell r="J9167" t="str">
            <v xml:space="preserve"> </v>
          </cell>
          <cell r="K9167">
            <v>167</v>
          </cell>
          <cell r="L9167">
            <v>1.2140000000000001E-2</v>
          </cell>
          <cell r="M9167">
            <v>-19</v>
          </cell>
          <cell r="N9167">
            <v>18</v>
          </cell>
          <cell r="O9167">
            <v>1</v>
          </cell>
          <cell r="P9167">
            <v>17.724</v>
          </cell>
          <cell r="Q9167">
            <v>0</v>
          </cell>
          <cell r="R9167">
            <v>17.724</v>
          </cell>
        </row>
        <row r="9168">
          <cell r="A9168" t="str">
            <v xml:space="preserve">ТЭЦ-ЧЕРЕМУШК </v>
          </cell>
          <cell r="B9168" t="str">
            <v xml:space="preserve">Ставропольская 232б </v>
          </cell>
          <cell r="C9168" t="str">
            <v xml:space="preserve">Прочие </v>
          </cell>
          <cell r="D9168">
            <v>75.64</v>
          </cell>
          <cell r="E9168">
            <v>0</v>
          </cell>
          <cell r="F9168">
            <v>340.39</v>
          </cell>
          <cell r="G9168">
            <v>0.38</v>
          </cell>
          <cell r="H9168">
            <v>1.19</v>
          </cell>
          <cell r="I9168">
            <v>4.5999999999999996</v>
          </cell>
          <cell r="J9168" t="str">
            <v xml:space="preserve"> </v>
          </cell>
          <cell r="K9168">
            <v>167</v>
          </cell>
          <cell r="L9168">
            <v>6.0000000000000001E-3</v>
          </cell>
          <cell r="M9168">
            <v>-19</v>
          </cell>
          <cell r="N9168">
            <v>18</v>
          </cell>
          <cell r="O9168">
            <v>1</v>
          </cell>
          <cell r="P9168">
            <v>8.7590000000000003</v>
          </cell>
          <cell r="Q9168">
            <v>0</v>
          </cell>
          <cell r="R9168">
            <v>8.7590000000000003</v>
          </cell>
        </row>
        <row r="9169">
          <cell r="A9169" t="str">
            <v xml:space="preserve">ТЭЦ-ЧЕРЕМУШК </v>
          </cell>
          <cell r="B9169" t="str">
            <v xml:space="preserve">Селезнева 170 ж/дом </v>
          </cell>
          <cell r="C9169" t="str">
            <v xml:space="preserve">Население </v>
          </cell>
          <cell r="D9169">
            <v>2588</v>
          </cell>
          <cell r="E9169">
            <v>9810</v>
          </cell>
          <cell r="F9169">
            <v>9810</v>
          </cell>
          <cell r="G9169">
            <v>0.39190000000000003</v>
          </cell>
          <cell r="H9169">
            <v>1.194</v>
          </cell>
          <cell r="I9169">
            <v>4.5999999999999996</v>
          </cell>
          <cell r="J9169" t="str">
            <v xml:space="preserve">5 </v>
          </cell>
          <cell r="K9169">
            <v>167</v>
          </cell>
          <cell r="L9169">
            <v>0.17685699999999999</v>
          </cell>
          <cell r="M9169">
            <v>-19</v>
          </cell>
          <cell r="N9169">
            <v>18</v>
          </cell>
          <cell r="O9169">
            <v>1</v>
          </cell>
          <cell r="P9169">
            <v>258.20800000000003</v>
          </cell>
          <cell r="Q9169">
            <v>257.51499999999999</v>
          </cell>
          <cell r="R9169">
            <v>257.51499999999999</v>
          </cell>
        </row>
        <row r="9170">
          <cell r="A9170" t="str">
            <v xml:space="preserve">ТЭЦ-ЧЕРЕМУШК </v>
          </cell>
          <cell r="B9170" t="str">
            <v xml:space="preserve">Селезнева 112 литер Ж </v>
          </cell>
          <cell r="C9170" t="str">
            <v xml:space="preserve">Бюджет </v>
          </cell>
          <cell r="D9170">
            <v>392.9</v>
          </cell>
          <cell r="E9170">
            <v>0</v>
          </cell>
          <cell r="F9170">
            <v>1882.75</v>
          </cell>
          <cell r="G9170">
            <v>0.37</v>
          </cell>
          <cell r="H9170">
            <v>1.194</v>
          </cell>
          <cell r="I9170">
            <v>4.5999999999999996</v>
          </cell>
          <cell r="J9170" t="str">
            <v xml:space="preserve"> </v>
          </cell>
          <cell r="K9170">
            <v>167</v>
          </cell>
          <cell r="L9170">
            <v>3.2313999999999996E-2</v>
          </cell>
          <cell r="M9170">
            <v>-19</v>
          </cell>
          <cell r="N9170">
            <v>18</v>
          </cell>
          <cell r="O9170">
            <v>1</v>
          </cell>
          <cell r="P9170">
            <v>47.177</v>
          </cell>
          <cell r="Q9170">
            <v>0</v>
          </cell>
          <cell r="R9170">
            <v>47.177</v>
          </cell>
        </row>
        <row r="9171">
          <cell r="A9171" t="str">
            <v xml:space="preserve">ТЭЦ-ЧЕРЕМУШК </v>
          </cell>
          <cell r="B9171" t="str">
            <v xml:space="preserve">Селезнева 114а </v>
          </cell>
          <cell r="C9171" t="str">
            <v xml:space="preserve">Бюджет </v>
          </cell>
          <cell r="D9171">
            <v>529.42999999999995</v>
          </cell>
          <cell r="E9171">
            <v>0</v>
          </cell>
          <cell r="F9171">
            <v>2518.5500000000002</v>
          </cell>
          <cell r="G9171">
            <v>0.39</v>
          </cell>
          <cell r="H9171">
            <v>1.194</v>
          </cell>
          <cell r="I9171">
            <v>4.5999999999999996</v>
          </cell>
          <cell r="J9171" t="str">
            <v xml:space="preserve"> </v>
          </cell>
          <cell r="K9171">
            <v>167</v>
          </cell>
          <cell r="L9171">
            <v>4.3099999999999999E-2</v>
          </cell>
          <cell r="M9171">
            <v>-19</v>
          </cell>
          <cell r="N9171">
            <v>18</v>
          </cell>
          <cell r="O9171">
            <v>1</v>
          </cell>
          <cell r="P9171">
            <v>62.924999999999997</v>
          </cell>
          <cell r="Q9171">
            <v>0</v>
          </cell>
          <cell r="R9171">
            <v>62.924999999999997</v>
          </cell>
        </row>
        <row r="9172">
          <cell r="A9172" t="str">
            <v xml:space="preserve">ТЭЦ-ЧЕРЕМУШК </v>
          </cell>
          <cell r="B9172" t="str">
            <v xml:space="preserve">Селезнева 154 ж/дом </v>
          </cell>
          <cell r="C9172" t="str">
            <v xml:space="preserve">Население </v>
          </cell>
          <cell r="D9172">
            <v>3022.8</v>
          </cell>
          <cell r="E9172">
            <v>13602</v>
          </cell>
          <cell r="F9172">
            <v>13602.45</v>
          </cell>
          <cell r="G9172">
            <v>0.37</v>
          </cell>
          <cell r="H9172">
            <v>1.19</v>
          </cell>
          <cell r="I9172">
            <v>4.5999999999999996</v>
          </cell>
          <cell r="J9172" t="str">
            <v xml:space="preserve">5 </v>
          </cell>
          <cell r="K9172">
            <v>167</v>
          </cell>
          <cell r="L9172">
            <v>0.233461</v>
          </cell>
          <cell r="M9172">
            <v>-19</v>
          </cell>
          <cell r="N9172">
            <v>18</v>
          </cell>
          <cell r="O9172">
            <v>1</v>
          </cell>
          <cell r="P9172">
            <v>340.84800000000001</v>
          </cell>
          <cell r="Q9172">
            <v>300.77600000000001</v>
          </cell>
          <cell r="R9172">
            <v>300.77600000000001</v>
          </cell>
        </row>
        <row r="9173">
          <cell r="A9173" t="str">
            <v xml:space="preserve">ТЭЦ-ЧЕРЕМУШК </v>
          </cell>
          <cell r="B9173" t="str">
            <v xml:space="preserve">Ставропольская 183/1 ж/д </v>
          </cell>
          <cell r="C9173" t="str">
            <v xml:space="preserve">Население </v>
          </cell>
          <cell r="D9173">
            <v>15602.8</v>
          </cell>
          <cell r="E9173">
            <v>70212</v>
          </cell>
          <cell r="F9173">
            <v>70212.52</v>
          </cell>
          <cell r="G9173">
            <v>0.34</v>
          </cell>
          <cell r="H9173">
            <v>1.19</v>
          </cell>
          <cell r="I9173">
            <v>4.5999999999999996</v>
          </cell>
          <cell r="J9173" t="str">
            <v xml:space="preserve">13 </v>
          </cell>
          <cell r="K9173">
            <v>167</v>
          </cell>
          <cell r="L9173">
            <v>1.1073599999999999</v>
          </cell>
          <cell r="M9173">
            <v>-19</v>
          </cell>
          <cell r="N9173">
            <v>18</v>
          </cell>
          <cell r="O9173">
            <v>1</v>
          </cell>
          <cell r="P9173">
            <v>1616.721</v>
          </cell>
          <cell r="Q9173">
            <v>1897.538</v>
          </cell>
          <cell r="R9173">
            <v>1897.538</v>
          </cell>
        </row>
        <row r="9174">
          <cell r="A9174" t="str">
            <v xml:space="preserve">ТЭЦ-ЧЕРЕМУШК </v>
          </cell>
          <cell r="B9174" t="str">
            <v xml:space="preserve">Стасова 161 Магазин </v>
          </cell>
          <cell r="C9174" t="str">
            <v xml:space="preserve">Прочие </v>
          </cell>
          <cell r="D9174">
            <v>98.4</v>
          </cell>
          <cell r="E9174">
            <v>347</v>
          </cell>
          <cell r="F9174">
            <v>171.37</v>
          </cell>
          <cell r="G9174">
            <v>0.61740399999999995</v>
          </cell>
          <cell r="H9174">
            <v>1.194</v>
          </cell>
          <cell r="I9174">
            <v>4.5999999999999996</v>
          </cell>
          <cell r="J9174" t="str">
            <v xml:space="preserve"> </v>
          </cell>
          <cell r="K9174">
            <v>167</v>
          </cell>
          <cell r="L9174">
            <v>5.5800000000000008E-3</v>
          </cell>
          <cell r="M9174">
            <v>-19</v>
          </cell>
          <cell r="N9174">
            <v>15</v>
          </cell>
          <cell r="O9174">
            <v>1</v>
          </cell>
          <cell r="P9174">
            <v>6.8920000000000003</v>
          </cell>
          <cell r="Q9174">
            <v>0</v>
          </cell>
          <cell r="R9174">
            <v>6.8920000000000003</v>
          </cell>
        </row>
        <row r="9175">
          <cell r="A9175" t="str">
            <v xml:space="preserve">ТЭЦ-ЧЕРЕМУШК </v>
          </cell>
          <cell r="B9175" t="str">
            <v xml:space="preserve">Ставропольская 224 оф 64 </v>
          </cell>
          <cell r="C9175" t="str">
            <v xml:space="preserve">Прочие </v>
          </cell>
          <cell r="D9175">
            <v>22.86</v>
          </cell>
          <cell r="E9175">
            <v>0</v>
          </cell>
          <cell r="F9175">
            <v>102.85</v>
          </cell>
          <cell r="G9175">
            <v>0.38</v>
          </cell>
          <cell r="H9175">
            <v>1.19</v>
          </cell>
          <cell r="I9175">
            <v>4.5999999999999996</v>
          </cell>
          <cell r="J9175" t="str">
            <v xml:space="preserve"> </v>
          </cell>
          <cell r="K9175">
            <v>167</v>
          </cell>
          <cell r="L9175">
            <v>1.8129999999999999E-3</v>
          </cell>
          <cell r="M9175">
            <v>-19</v>
          </cell>
          <cell r="N9175">
            <v>18</v>
          </cell>
          <cell r="O9175">
            <v>1</v>
          </cell>
          <cell r="P9175">
            <v>2.6480000000000001</v>
          </cell>
          <cell r="Q9175">
            <v>0</v>
          </cell>
          <cell r="R9175">
            <v>2.6480000000000001</v>
          </cell>
        </row>
        <row r="9176">
          <cell r="A9176" t="str">
            <v xml:space="preserve">ТЭЦ-ЧЕРЕМУШК </v>
          </cell>
          <cell r="B9176" t="str">
            <v xml:space="preserve">Ставропольская 224 офис 63 </v>
          </cell>
          <cell r="C9176" t="str">
            <v xml:space="preserve">Прочие </v>
          </cell>
          <cell r="D9176">
            <v>32.200000000000003</v>
          </cell>
          <cell r="E9176">
            <v>0</v>
          </cell>
          <cell r="F9176">
            <v>144.88999999999999</v>
          </cell>
          <cell r="G9176">
            <v>0.38</v>
          </cell>
          <cell r="H9176">
            <v>1.19</v>
          </cell>
          <cell r="I9176">
            <v>4.5999999999999996</v>
          </cell>
          <cell r="J9176" t="str">
            <v xml:space="preserve"> </v>
          </cell>
          <cell r="K9176">
            <v>167</v>
          </cell>
          <cell r="L9176">
            <v>2.5539999999999998E-3</v>
          </cell>
          <cell r="M9176">
            <v>-19</v>
          </cell>
          <cell r="N9176">
            <v>18</v>
          </cell>
          <cell r="O9176">
            <v>1</v>
          </cell>
          <cell r="P9176">
            <v>3.7290000000000001</v>
          </cell>
          <cell r="Q9176">
            <v>0</v>
          </cell>
          <cell r="R9176">
            <v>3.7290000000000001</v>
          </cell>
        </row>
        <row r="9177">
          <cell r="A9177" t="str">
            <v xml:space="preserve">ТЭЦ-ЧЕРЕМУШК </v>
          </cell>
          <cell r="B9177" t="str">
            <v xml:space="preserve">Селезнева 168 ж/дом </v>
          </cell>
          <cell r="C9177" t="str">
            <v xml:space="preserve">Население </v>
          </cell>
          <cell r="D9177">
            <v>2587</v>
          </cell>
          <cell r="E9177">
            <v>9982</v>
          </cell>
          <cell r="F9177">
            <v>9982</v>
          </cell>
          <cell r="G9177">
            <v>0.39</v>
          </cell>
          <cell r="H9177">
            <v>1.194</v>
          </cell>
          <cell r="I9177">
            <v>4.5999999999999996</v>
          </cell>
          <cell r="J9177" t="str">
            <v xml:space="preserve">5 </v>
          </cell>
          <cell r="K9177">
            <v>167</v>
          </cell>
          <cell r="L9177">
            <v>0.17909600000000001</v>
          </cell>
          <cell r="M9177">
            <v>-19</v>
          </cell>
          <cell r="N9177">
            <v>18</v>
          </cell>
          <cell r="O9177">
            <v>1</v>
          </cell>
          <cell r="P9177">
            <v>261.476</v>
          </cell>
          <cell r="Q9177">
            <v>257.41500000000002</v>
          </cell>
          <cell r="R9177">
            <v>257.41500000000002</v>
          </cell>
        </row>
        <row r="9178">
          <cell r="A9178" t="str">
            <v xml:space="preserve">ТЭЦ-ЧЕРЕМУШК </v>
          </cell>
          <cell r="B9178" t="str">
            <v xml:space="preserve">Димитрова 127 кв.63 неж.пом </v>
          </cell>
          <cell r="C9178" t="str">
            <v xml:space="preserve">Прочие </v>
          </cell>
          <cell r="D9178">
            <v>148.9</v>
          </cell>
          <cell r="E9178">
            <v>0</v>
          </cell>
          <cell r="F9178">
            <v>493.98719999999997</v>
          </cell>
          <cell r="G9178">
            <v>0</v>
          </cell>
          <cell r="H9178">
            <v>0</v>
          </cell>
          <cell r="I9178">
            <v>4.5999999999999996</v>
          </cell>
          <cell r="J9178" t="str">
            <v xml:space="preserve"> </v>
          </cell>
          <cell r="K9178">
            <v>167</v>
          </cell>
          <cell r="L9178">
            <v>1.264E-2</v>
          </cell>
          <cell r="M9178">
            <v>-19</v>
          </cell>
          <cell r="N9178">
            <v>18</v>
          </cell>
          <cell r="O9178">
            <v>1</v>
          </cell>
          <cell r="P9178">
            <v>18.454999999999998</v>
          </cell>
          <cell r="Q9178">
            <v>0</v>
          </cell>
          <cell r="R9178">
            <v>18.454999999999998</v>
          </cell>
        </row>
        <row r="9179">
          <cell r="A9179" t="str">
            <v xml:space="preserve">ТЭЦ-ЧЕРЕМУШК </v>
          </cell>
          <cell r="B9179" t="str">
            <v xml:space="preserve">Ставропольская 230 кв.1 неж.пом </v>
          </cell>
          <cell r="C9179" t="str">
            <v xml:space="preserve">Прочие </v>
          </cell>
          <cell r="D9179">
            <v>104.7</v>
          </cell>
          <cell r="E9179">
            <v>0</v>
          </cell>
          <cell r="F9179">
            <v>351.79199999999997</v>
          </cell>
          <cell r="G9179">
            <v>0</v>
          </cell>
          <cell r="H9179">
            <v>0</v>
          </cell>
          <cell r="I9179">
            <v>4.5999999999999996</v>
          </cell>
          <cell r="J9179" t="str">
            <v xml:space="preserve"> </v>
          </cell>
          <cell r="K9179">
            <v>167</v>
          </cell>
          <cell r="L9179">
            <v>7.92E-3</v>
          </cell>
          <cell r="M9179">
            <v>-19</v>
          </cell>
          <cell r="N9179">
            <v>18</v>
          </cell>
          <cell r="O9179">
            <v>1</v>
          </cell>
          <cell r="P9179">
            <v>11.564</v>
          </cell>
          <cell r="Q9179">
            <v>0</v>
          </cell>
          <cell r="R9179">
            <v>11.564</v>
          </cell>
        </row>
        <row r="9180">
          <cell r="A9180" t="str">
            <v xml:space="preserve">ТЭЦ-ЧЕРЕМУШК </v>
          </cell>
          <cell r="B9180" t="str">
            <v xml:space="preserve">Ставропольская 224 лит Б неж пом </v>
          </cell>
          <cell r="C9180" t="str">
            <v xml:space="preserve">Прочие </v>
          </cell>
          <cell r="D9180">
            <v>39.700000000000003</v>
          </cell>
          <cell r="E9180">
            <v>0</v>
          </cell>
          <cell r="F9180">
            <v>127.02</v>
          </cell>
          <cell r="G9180">
            <v>0</v>
          </cell>
          <cell r="H9180">
            <v>0</v>
          </cell>
          <cell r="I9180">
            <v>4.5999999999999996</v>
          </cell>
          <cell r="J9180" t="str">
            <v xml:space="preserve"> </v>
          </cell>
          <cell r="K9180">
            <v>167</v>
          </cell>
          <cell r="L9180">
            <v>2.117E-3</v>
          </cell>
          <cell r="M9180">
            <v>-19</v>
          </cell>
          <cell r="N9180">
            <v>18</v>
          </cell>
          <cell r="O9180">
            <v>1</v>
          </cell>
          <cell r="P9180">
            <v>3.0910000000000002</v>
          </cell>
          <cell r="Q9180">
            <v>0</v>
          </cell>
          <cell r="R9180">
            <v>3.0910000000000002</v>
          </cell>
        </row>
        <row r="9181">
          <cell r="A9181" t="str">
            <v xml:space="preserve">ТЭЦ-ЧЕРЕМУШК </v>
          </cell>
          <cell r="B9181" t="str">
            <v xml:space="preserve">Старокубанская 116а адм.зд.лит В </v>
          </cell>
          <cell r="C9181" t="str">
            <v xml:space="preserve">Бюджет </v>
          </cell>
          <cell r="D9181">
            <v>2380.1799999999998</v>
          </cell>
          <cell r="E9181">
            <v>0</v>
          </cell>
          <cell r="F9181">
            <v>9321</v>
          </cell>
          <cell r="G9181">
            <v>0.38</v>
          </cell>
          <cell r="H9181">
            <v>1.19</v>
          </cell>
          <cell r="I9181">
            <v>4.5999999999999996</v>
          </cell>
          <cell r="J9181" t="str">
            <v xml:space="preserve"> </v>
          </cell>
          <cell r="K9181">
            <v>167</v>
          </cell>
          <cell r="L9181">
            <v>0.164301</v>
          </cell>
          <cell r="M9181">
            <v>-19</v>
          </cell>
          <cell r="N9181">
            <v>18</v>
          </cell>
          <cell r="O9181">
            <v>1</v>
          </cell>
          <cell r="P9181">
            <v>239.87700000000001</v>
          </cell>
          <cell r="Q9181">
            <v>0</v>
          </cell>
          <cell r="R9181">
            <v>239.87700000000001</v>
          </cell>
        </row>
        <row r="9182">
          <cell r="A9182" t="str">
            <v xml:space="preserve">ТЭЦ-ЧЕРЕМУШК </v>
          </cell>
          <cell r="B9182" t="str">
            <v xml:space="preserve">Старокубанская 116а лит В1 </v>
          </cell>
          <cell r="C9182" t="str">
            <v xml:space="preserve">Бюджет </v>
          </cell>
          <cell r="D9182">
            <v>983.12</v>
          </cell>
          <cell r="E9182">
            <v>0</v>
          </cell>
          <cell r="F9182">
            <v>4356.55</v>
          </cell>
          <cell r="G9182">
            <v>0.38</v>
          </cell>
          <cell r="H9182">
            <v>1.19</v>
          </cell>
          <cell r="I9182">
            <v>4.5999999999999996</v>
          </cell>
          <cell r="J9182" t="str">
            <v xml:space="preserve"> </v>
          </cell>
          <cell r="K9182">
            <v>167</v>
          </cell>
          <cell r="L9182">
            <v>7.6793E-2</v>
          </cell>
          <cell r="M9182">
            <v>-19</v>
          </cell>
          <cell r="N9182">
            <v>18</v>
          </cell>
          <cell r="O9182">
            <v>1</v>
          </cell>
          <cell r="P9182">
            <v>112.116</v>
          </cell>
          <cell r="Q9182">
            <v>0</v>
          </cell>
          <cell r="R9182">
            <v>112.116</v>
          </cell>
        </row>
        <row r="9183">
          <cell r="A9183" t="str">
            <v xml:space="preserve">ТЭЦ-ЧЕРЕМУШК </v>
          </cell>
          <cell r="B9183" t="str">
            <v xml:space="preserve">Ставропольская 151а Адм.зд. </v>
          </cell>
          <cell r="C9183" t="str">
            <v xml:space="preserve">Бюджет </v>
          </cell>
          <cell r="D9183">
            <v>2166.75</v>
          </cell>
          <cell r="E9183">
            <v>11778</v>
          </cell>
          <cell r="F9183">
            <v>9750.3700000000008</v>
          </cell>
          <cell r="G9183">
            <v>0.38</v>
          </cell>
          <cell r="H9183">
            <v>1.19</v>
          </cell>
          <cell r="I9183">
            <v>4.5999999999999996</v>
          </cell>
          <cell r="J9183" t="str">
            <v xml:space="preserve"> </v>
          </cell>
          <cell r="K9183">
            <v>167</v>
          </cell>
          <cell r="L9183">
            <v>0.17187000000000002</v>
          </cell>
          <cell r="M9183">
            <v>-19</v>
          </cell>
          <cell r="N9183">
            <v>18</v>
          </cell>
          <cell r="O9183">
            <v>1</v>
          </cell>
          <cell r="P9183">
            <v>250.92699999999999</v>
          </cell>
          <cell r="Q9183">
            <v>0</v>
          </cell>
          <cell r="R9183">
            <v>250.92699999999999</v>
          </cell>
        </row>
        <row r="9184">
          <cell r="A9184" t="str">
            <v xml:space="preserve">ТЭЦ-ЧЕРЕМУШК </v>
          </cell>
          <cell r="B9184" t="str">
            <v xml:space="preserve">Ставропольская 234 кв 63 </v>
          </cell>
          <cell r="C9184" t="str">
            <v xml:space="preserve">Прочие </v>
          </cell>
          <cell r="D9184">
            <v>34.65</v>
          </cell>
          <cell r="E9184">
            <v>0</v>
          </cell>
          <cell r="F9184">
            <v>155.91</v>
          </cell>
          <cell r="G9184">
            <v>0.37</v>
          </cell>
          <cell r="H9184">
            <v>1.19</v>
          </cell>
          <cell r="I9184">
            <v>4.5999999999999996</v>
          </cell>
          <cell r="J9184" t="str">
            <v xml:space="preserve"> </v>
          </cell>
          <cell r="K9184">
            <v>167</v>
          </cell>
          <cell r="L9184">
            <v>2.676E-3</v>
          </cell>
          <cell r="M9184">
            <v>-19</v>
          </cell>
          <cell r="N9184">
            <v>18</v>
          </cell>
          <cell r="O9184">
            <v>1</v>
          </cell>
          <cell r="P9184">
            <v>3.9079999999999999</v>
          </cell>
          <cell r="Q9184">
            <v>0</v>
          </cell>
          <cell r="R9184">
            <v>3.9079999999999999</v>
          </cell>
        </row>
        <row r="9185">
          <cell r="A9185" t="str">
            <v xml:space="preserve">ТЭЦ-ЧЕРЕМУШК </v>
          </cell>
          <cell r="B9185" t="str">
            <v xml:space="preserve">Ставропольская 153 </v>
          </cell>
          <cell r="C9185" t="str">
            <v xml:space="preserve">Прочие </v>
          </cell>
          <cell r="D9185">
            <v>95.4</v>
          </cell>
          <cell r="E9185">
            <v>1612</v>
          </cell>
          <cell r="F9185">
            <v>429.29</v>
          </cell>
          <cell r="G9185">
            <v>0.46</v>
          </cell>
          <cell r="H9185">
            <v>1.19</v>
          </cell>
          <cell r="I9185">
            <v>4.5999999999999996</v>
          </cell>
          <cell r="J9185" t="str">
            <v xml:space="preserve"> </v>
          </cell>
          <cell r="K9185">
            <v>167</v>
          </cell>
          <cell r="L9185">
            <v>9.1800000000000007E-3</v>
          </cell>
          <cell r="M9185">
            <v>-19</v>
          </cell>
          <cell r="N9185">
            <v>18</v>
          </cell>
          <cell r="O9185">
            <v>1</v>
          </cell>
          <cell r="P9185">
            <v>13.403</v>
          </cell>
          <cell r="Q9185">
            <v>0</v>
          </cell>
          <cell r="R9185">
            <v>13.403</v>
          </cell>
        </row>
        <row r="9186">
          <cell r="A9186" t="str">
            <v xml:space="preserve">ТЭЦ-ЧЕРЕМУШК </v>
          </cell>
          <cell r="B9186" t="str">
            <v xml:space="preserve">Селезнева 166 ж/дом </v>
          </cell>
          <cell r="C9186" t="str">
            <v xml:space="preserve">Население </v>
          </cell>
          <cell r="D9186">
            <v>2030.5</v>
          </cell>
          <cell r="E9186">
            <v>9137</v>
          </cell>
          <cell r="F9186">
            <v>9137.2800000000007</v>
          </cell>
          <cell r="G9186">
            <v>0.4</v>
          </cell>
          <cell r="H9186">
            <v>1.19</v>
          </cell>
          <cell r="I9186">
            <v>4.5999999999999996</v>
          </cell>
          <cell r="J9186" t="str">
            <v xml:space="preserve">5 </v>
          </cell>
          <cell r="K9186">
            <v>167</v>
          </cell>
          <cell r="L9186">
            <v>0.16954000000000002</v>
          </cell>
          <cell r="M9186">
            <v>-19</v>
          </cell>
          <cell r="N9186">
            <v>18</v>
          </cell>
          <cell r="O9186">
            <v>1</v>
          </cell>
          <cell r="P9186">
            <v>247.52500000000001</v>
          </cell>
          <cell r="Q9186">
            <v>202.041</v>
          </cell>
          <cell r="R9186">
            <v>202.041</v>
          </cell>
        </row>
        <row r="9187">
          <cell r="A9187" t="str">
            <v xml:space="preserve">ТЭЦ-ЧЕРЕМУШК </v>
          </cell>
          <cell r="B9187" t="str">
            <v xml:space="preserve">Айвазовского 104а Адм.зд2/Литер В </v>
          </cell>
          <cell r="C9187" t="str">
            <v xml:space="preserve">Бюджет </v>
          </cell>
          <cell r="D9187">
            <v>2361.5</v>
          </cell>
          <cell r="E9187">
            <v>0</v>
          </cell>
          <cell r="F9187">
            <v>8298.6200000000008</v>
          </cell>
          <cell r="G9187">
            <v>0.38</v>
          </cell>
          <cell r="H9187">
            <v>1.194</v>
          </cell>
          <cell r="I9187">
            <v>4.5999999999999996</v>
          </cell>
          <cell r="J9187" t="str">
            <v xml:space="preserve"> </v>
          </cell>
          <cell r="K9187">
            <v>167</v>
          </cell>
          <cell r="L9187">
            <v>0.14628000000000002</v>
          </cell>
          <cell r="M9187">
            <v>-19</v>
          </cell>
          <cell r="N9187">
            <v>18</v>
          </cell>
          <cell r="O9187">
            <v>1</v>
          </cell>
          <cell r="P9187">
            <v>213.566</v>
          </cell>
          <cell r="Q9187">
            <v>0</v>
          </cell>
          <cell r="R9187">
            <v>213.566</v>
          </cell>
        </row>
        <row r="9188">
          <cell r="A9188" t="str">
            <v xml:space="preserve">ТЭЦ-ЧЕРЕМУШК </v>
          </cell>
          <cell r="B9188" t="str">
            <v xml:space="preserve">Айвазовского 104а Гаражи Литер Б </v>
          </cell>
          <cell r="C9188" t="str">
            <v xml:space="preserve">Бюджет </v>
          </cell>
          <cell r="D9188">
            <v>582.29999999999995</v>
          </cell>
          <cell r="E9188">
            <v>0</v>
          </cell>
          <cell r="F9188">
            <v>2544.0990000000002</v>
          </cell>
          <cell r="G9188">
            <v>0.7</v>
          </cell>
          <cell r="H9188">
            <v>1.194</v>
          </cell>
          <cell r="I9188">
            <v>4.5999999999999996</v>
          </cell>
          <cell r="J9188" t="str">
            <v xml:space="preserve"> </v>
          </cell>
          <cell r="K9188">
            <v>167</v>
          </cell>
          <cell r="L9188">
            <v>7.5910999999999992E-2</v>
          </cell>
          <cell r="M9188">
            <v>-19</v>
          </cell>
          <cell r="N9188">
            <v>15</v>
          </cell>
          <cell r="O9188">
            <v>1</v>
          </cell>
          <cell r="P9188">
            <v>93.760999999999996</v>
          </cell>
          <cell r="Q9188">
            <v>0</v>
          </cell>
          <cell r="R9188">
            <v>93.760999999999996</v>
          </cell>
        </row>
        <row r="9189">
          <cell r="A9189" t="str">
            <v xml:space="preserve">ТЭЦ-ЧЕРЕМУШК </v>
          </cell>
          <cell r="B9189" t="str">
            <v xml:space="preserve">Айвазовского 104а Лаб.кор(ЦО) лит А </v>
          </cell>
          <cell r="C9189" t="str">
            <v xml:space="preserve">Бюджет </v>
          </cell>
          <cell r="D9189">
            <v>1259.8</v>
          </cell>
          <cell r="E9189">
            <v>0</v>
          </cell>
          <cell r="F9189">
            <v>4698.75</v>
          </cell>
          <cell r="G9189">
            <v>0.38</v>
          </cell>
          <cell r="H9189">
            <v>1.194</v>
          </cell>
          <cell r="I9189">
            <v>4.5999999999999996</v>
          </cell>
          <cell r="J9189" t="str">
            <v xml:space="preserve"> </v>
          </cell>
          <cell r="K9189">
            <v>167</v>
          </cell>
          <cell r="L9189">
            <v>8.2824999999999996E-2</v>
          </cell>
          <cell r="M9189">
            <v>-19</v>
          </cell>
          <cell r="N9189">
            <v>18</v>
          </cell>
          <cell r="O9189">
            <v>1</v>
          </cell>
          <cell r="P9189">
            <v>120.923</v>
          </cell>
          <cell r="Q9189">
            <v>0</v>
          </cell>
          <cell r="R9189">
            <v>120.923</v>
          </cell>
        </row>
        <row r="9190">
          <cell r="A9190" t="str">
            <v xml:space="preserve">ТЭЦ-ЧЕРЕМУШК </v>
          </cell>
          <cell r="B9190" t="str">
            <v xml:space="preserve">Айвазовского 104а Литер А1 </v>
          </cell>
          <cell r="C9190" t="str">
            <v xml:space="preserve">Бюджет </v>
          </cell>
          <cell r="D9190">
            <v>103.4</v>
          </cell>
          <cell r="E9190">
            <v>0</v>
          </cell>
          <cell r="F9190">
            <v>256.036</v>
          </cell>
          <cell r="G9190">
            <v>0.43</v>
          </cell>
          <cell r="H9190">
            <v>1.194</v>
          </cell>
          <cell r="I9190">
            <v>4.5999999999999996</v>
          </cell>
          <cell r="J9190" t="str">
            <v xml:space="preserve"> </v>
          </cell>
          <cell r="K9190">
            <v>167</v>
          </cell>
          <cell r="L9190">
            <v>5.1069999999999996E-3</v>
          </cell>
          <cell r="M9190">
            <v>-19</v>
          </cell>
          <cell r="N9190">
            <v>18</v>
          </cell>
          <cell r="O9190">
            <v>1</v>
          </cell>
          <cell r="P9190">
            <v>7.4550000000000001</v>
          </cell>
          <cell r="Q9190">
            <v>0</v>
          </cell>
          <cell r="R9190">
            <v>7.4550000000000001</v>
          </cell>
        </row>
        <row r="9191">
          <cell r="A9191" t="str">
            <v xml:space="preserve">ТЭЦ-ЧЕРЕМУШК </v>
          </cell>
          <cell r="B9191" t="str">
            <v xml:space="preserve">Селезнева 126 парикмахер. </v>
          </cell>
          <cell r="C9191" t="str">
            <v xml:space="preserve">Прочие </v>
          </cell>
          <cell r="D9191">
            <v>45.48</v>
          </cell>
          <cell r="E9191">
            <v>0</v>
          </cell>
          <cell r="F9191">
            <v>204.65</v>
          </cell>
          <cell r="G9191">
            <v>0.36</v>
          </cell>
          <cell r="H9191">
            <v>1.19</v>
          </cell>
          <cell r="I9191">
            <v>4.5999999999999996</v>
          </cell>
          <cell r="J9191" t="str">
            <v xml:space="preserve"> </v>
          </cell>
          <cell r="K9191">
            <v>167</v>
          </cell>
          <cell r="L9191">
            <v>3.3700000000000002E-3</v>
          </cell>
          <cell r="M9191">
            <v>-19</v>
          </cell>
          <cell r="N9191">
            <v>18</v>
          </cell>
          <cell r="O9191">
            <v>1</v>
          </cell>
          <cell r="P9191">
            <v>4.92</v>
          </cell>
          <cell r="Q9191">
            <v>0</v>
          </cell>
          <cell r="R9191">
            <v>4.92</v>
          </cell>
        </row>
        <row r="9192">
          <cell r="A9192" t="str">
            <v xml:space="preserve">ТЭЦ-ЧЕРЕМУШК </v>
          </cell>
          <cell r="B9192" t="str">
            <v xml:space="preserve">Димитрова 170 172 174 176 Общежития </v>
          </cell>
          <cell r="C9192" t="str">
            <v xml:space="preserve">Население </v>
          </cell>
          <cell r="D9192">
            <v>21346.5</v>
          </cell>
          <cell r="E9192">
            <v>84551</v>
          </cell>
          <cell r="F9192">
            <v>96059.07</v>
          </cell>
          <cell r="G9192">
            <v>0.34</v>
          </cell>
          <cell r="H9192">
            <v>1.19</v>
          </cell>
          <cell r="I9192">
            <v>4.5999999999999996</v>
          </cell>
          <cell r="J9192" t="str">
            <v xml:space="preserve">5 </v>
          </cell>
          <cell r="K9192">
            <v>167</v>
          </cell>
          <cell r="L9192">
            <v>1.5150000000000001</v>
          </cell>
          <cell r="M9192">
            <v>-19</v>
          </cell>
          <cell r="N9192">
            <v>18</v>
          </cell>
          <cell r="O9192">
            <v>1</v>
          </cell>
          <cell r="P9192">
            <v>2211.8679999999999</v>
          </cell>
          <cell r="Q9192">
            <v>2124.0459999999998</v>
          </cell>
          <cell r="R9192">
            <v>2124.0459999999998</v>
          </cell>
        </row>
        <row r="9193">
          <cell r="A9193" t="str">
            <v xml:space="preserve">ТЭЦ-ЧЕРЕМУШК </v>
          </cell>
          <cell r="B9193" t="str">
            <v xml:space="preserve">2я Пятилетка 21 </v>
          </cell>
          <cell r="C9193" t="str">
            <v xml:space="preserve">Бюджет </v>
          </cell>
          <cell r="D9193">
            <v>1274.81</v>
          </cell>
          <cell r="E9193">
            <v>4428</v>
          </cell>
          <cell r="F9193">
            <v>5736.65</v>
          </cell>
          <cell r="G9193">
            <v>0.38</v>
          </cell>
          <cell r="H9193">
            <v>1.19</v>
          </cell>
          <cell r="I9193">
            <v>4.5999999999999996</v>
          </cell>
          <cell r="J9193" t="str">
            <v xml:space="preserve"> </v>
          </cell>
          <cell r="K9193">
            <v>167</v>
          </cell>
          <cell r="L9193">
            <v>0.10112</v>
          </cell>
          <cell r="M9193">
            <v>-19</v>
          </cell>
          <cell r="N9193">
            <v>18</v>
          </cell>
          <cell r="O9193">
            <v>1</v>
          </cell>
          <cell r="P9193">
            <v>147.63300000000001</v>
          </cell>
          <cell r="Q9193">
            <v>0</v>
          </cell>
          <cell r="R9193">
            <v>147.63300000000001</v>
          </cell>
        </row>
        <row r="9194">
          <cell r="A9194" t="str">
            <v xml:space="preserve">ТЭЦ-ЧЕРЕМУШК </v>
          </cell>
          <cell r="B9194" t="str">
            <v xml:space="preserve">Ставропольская 149 Гараж </v>
          </cell>
          <cell r="C9194" t="str">
            <v xml:space="preserve">Бюджет </v>
          </cell>
          <cell r="D9194">
            <v>265.61</v>
          </cell>
          <cell r="E9194">
            <v>2925</v>
          </cell>
          <cell r="F9194">
            <v>1263.52</v>
          </cell>
          <cell r="G9194">
            <v>0.7</v>
          </cell>
          <cell r="H9194">
            <v>1.19</v>
          </cell>
          <cell r="I9194">
            <v>4.5999999999999996</v>
          </cell>
          <cell r="J9194" t="str">
            <v xml:space="preserve"> </v>
          </cell>
          <cell r="K9194">
            <v>167</v>
          </cell>
          <cell r="L9194">
            <v>3.8810000000000004E-2</v>
          </cell>
          <cell r="M9194">
            <v>-19</v>
          </cell>
          <cell r="N9194">
            <v>16</v>
          </cell>
          <cell r="O9194">
            <v>1</v>
          </cell>
          <cell r="P9194">
            <v>51.01</v>
          </cell>
          <cell r="Q9194">
            <v>0</v>
          </cell>
          <cell r="R9194">
            <v>51.01</v>
          </cell>
        </row>
        <row r="9195">
          <cell r="A9195" t="str">
            <v xml:space="preserve">ТЭЦ-ЧЕРЕМУШК </v>
          </cell>
          <cell r="B9195" t="str">
            <v xml:space="preserve">Ставропольская 149 Учебный корпус </v>
          </cell>
          <cell r="C9195" t="str">
            <v xml:space="preserve">Бюджет </v>
          </cell>
          <cell r="D9195">
            <v>23661.19</v>
          </cell>
          <cell r="E9195">
            <v>123151</v>
          </cell>
          <cell r="F9195">
            <v>112559.67999999999</v>
          </cell>
          <cell r="G9195">
            <v>0.24</v>
          </cell>
          <cell r="H9195">
            <v>1.19</v>
          </cell>
          <cell r="I9195">
            <v>4.5999999999999996</v>
          </cell>
          <cell r="J9195" t="str">
            <v xml:space="preserve"> </v>
          </cell>
          <cell r="K9195">
            <v>167</v>
          </cell>
          <cell r="L9195">
            <v>1.1853750000000001</v>
          </cell>
          <cell r="M9195">
            <v>-19</v>
          </cell>
          <cell r="N9195">
            <v>16</v>
          </cell>
          <cell r="O9195">
            <v>1</v>
          </cell>
          <cell r="P9195">
            <v>1558.029</v>
          </cell>
          <cell r="Q9195">
            <v>0</v>
          </cell>
          <cell r="R9195">
            <v>1558.029</v>
          </cell>
        </row>
        <row r="9196">
          <cell r="A9196" t="str">
            <v xml:space="preserve">ТЭЦ-ЧЕРЕМУШК </v>
          </cell>
          <cell r="B9196" t="str">
            <v xml:space="preserve">Ставропольская 149 пристройка учеб. </v>
          </cell>
          <cell r="C9196" t="str">
            <v xml:space="preserve">Бюджет </v>
          </cell>
          <cell r="D9196">
            <v>8005</v>
          </cell>
          <cell r="E9196">
            <v>67771</v>
          </cell>
          <cell r="F9196">
            <v>35229.050000000003</v>
          </cell>
          <cell r="G9196">
            <v>0.24</v>
          </cell>
          <cell r="H9196">
            <v>1.194</v>
          </cell>
          <cell r="I9196">
            <v>4.5999999999999996</v>
          </cell>
          <cell r="J9196" t="str">
            <v xml:space="preserve"> </v>
          </cell>
          <cell r="K9196">
            <v>167</v>
          </cell>
          <cell r="L9196">
            <v>0.371</v>
          </cell>
          <cell r="M9196">
            <v>-19</v>
          </cell>
          <cell r="N9196">
            <v>16</v>
          </cell>
          <cell r="O9196">
            <v>1</v>
          </cell>
          <cell r="P9196">
            <v>487.63400000000001</v>
          </cell>
          <cell r="Q9196">
            <v>0</v>
          </cell>
          <cell r="R9196">
            <v>487.63400000000001</v>
          </cell>
        </row>
        <row r="9197">
          <cell r="A9197" t="str">
            <v xml:space="preserve">ТЭЦ-ЧЕРЕМУШК </v>
          </cell>
          <cell r="B9197" t="str">
            <v xml:space="preserve">Ставропольская 149 раздевалка </v>
          </cell>
          <cell r="C9197" t="str">
            <v xml:space="preserve">Бюджет </v>
          </cell>
          <cell r="D9197">
            <v>208.83</v>
          </cell>
          <cell r="E9197">
            <v>2445</v>
          </cell>
          <cell r="F9197">
            <v>912.89</v>
          </cell>
          <cell r="G9197">
            <v>0.35</v>
          </cell>
          <cell r="H9197">
            <v>1.19</v>
          </cell>
          <cell r="I9197">
            <v>4.5999999999999996</v>
          </cell>
          <cell r="J9197" t="str">
            <v xml:space="preserve"> </v>
          </cell>
          <cell r="K9197">
            <v>167</v>
          </cell>
          <cell r="L9197">
            <v>1.4020000000000001E-2</v>
          </cell>
          <cell r="M9197">
            <v>-19</v>
          </cell>
          <cell r="N9197">
            <v>16</v>
          </cell>
          <cell r="O9197">
            <v>1</v>
          </cell>
          <cell r="P9197">
            <v>18.428000000000001</v>
          </cell>
          <cell r="Q9197">
            <v>0</v>
          </cell>
          <cell r="R9197">
            <v>18.428000000000001</v>
          </cell>
        </row>
        <row r="9198">
          <cell r="A9198" t="str">
            <v xml:space="preserve">ТЭЦ-ЧЕРЕМУШК </v>
          </cell>
          <cell r="B9198" t="str">
            <v xml:space="preserve">Ставропольская 149а Столовая.кафе </v>
          </cell>
          <cell r="C9198" t="str">
            <v xml:space="preserve">Бюджет </v>
          </cell>
          <cell r="D9198">
            <v>2220.5300000000002</v>
          </cell>
          <cell r="E9198">
            <v>12084</v>
          </cell>
          <cell r="F9198">
            <v>10563.36</v>
          </cell>
          <cell r="G9198">
            <v>0.33</v>
          </cell>
          <cell r="H9198">
            <v>1.19</v>
          </cell>
          <cell r="I9198">
            <v>4.5999999999999996</v>
          </cell>
          <cell r="J9198" t="str">
            <v xml:space="preserve"> </v>
          </cell>
          <cell r="K9198">
            <v>167</v>
          </cell>
          <cell r="L9198">
            <v>0.15296000000000001</v>
          </cell>
          <cell r="M9198">
            <v>-19</v>
          </cell>
          <cell r="N9198">
            <v>16</v>
          </cell>
          <cell r="O9198">
            <v>1</v>
          </cell>
          <cell r="P9198">
            <v>201.048</v>
          </cell>
          <cell r="Q9198">
            <v>0</v>
          </cell>
          <cell r="R9198">
            <v>201.048</v>
          </cell>
        </row>
        <row r="9199">
          <cell r="A9199" t="str">
            <v xml:space="preserve">ТЭЦ-ЧЕРЕМУШК </v>
          </cell>
          <cell r="B9199" t="str">
            <v xml:space="preserve">Ставропольская 149прис уч/лаб ось11-20 </v>
          </cell>
          <cell r="C9199" t="str">
            <v xml:space="preserve">Бюджет </v>
          </cell>
          <cell r="D9199">
            <v>4850.5</v>
          </cell>
          <cell r="E9199">
            <v>16005</v>
          </cell>
          <cell r="F9199">
            <v>16005</v>
          </cell>
          <cell r="G9199">
            <v>0</v>
          </cell>
          <cell r="H9199">
            <v>0</v>
          </cell>
          <cell r="I9199">
            <v>4.5999999999999996</v>
          </cell>
          <cell r="J9199" t="str">
            <v xml:space="preserve"> </v>
          </cell>
          <cell r="K9199">
            <v>167</v>
          </cell>
          <cell r="L9199">
            <v>0.18913000000000002</v>
          </cell>
          <cell r="M9199">
            <v>-19</v>
          </cell>
          <cell r="N9199">
            <v>16</v>
          </cell>
          <cell r="O9199">
            <v>1</v>
          </cell>
          <cell r="P9199">
            <v>248.58699999999999</v>
          </cell>
          <cell r="Q9199">
            <v>0</v>
          </cell>
          <cell r="R9199">
            <v>248.58699999999999</v>
          </cell>
        </row>
        <row r="9200">
          <cell r="A9200" t="str">
            <v xml:space="preserve">ТЭЦ-ЧЕРЕМУШК </v>
          </cell>
          <cell r="B9200" t="str">
            <v xml:space="preserve">Бургасская 43 парикм. </v>
          </cell>
          <cell r="C9200" t="str">
            <v xml:space="preserve">Прочие </v>
          </cell>
          <cell r="D9200">
            <v>128.9</v>
          </cell>
          <cell r="E9200">
            <v>457</v>
          </cell>
          <cell r="F9200">
            <v>457.9</v>
          </cell>
          <cell r="G9200">
            <v>0.39700000000000002</v>
          </cell>
          <cell r="H9200">
            <v>1.194</v>
          </cell>
          <cell r="I9200">
            <v>4.5999999999999996</v>
          </cell>
          <cell r="J9200" t="str">
            <v xml:space="preserve"> </v>
          </cell>
          <cell r="K9200">
            <v>167</v>
          </cell>
          <cell r="L9200">
            <v>8.3809999999999996E-3</v>
          </cell>
          <cell r="M9200">
            <v>-19</v>
          </cell>
          <cell r="N9200">
            <v>18</v>
          </cell>
          <cell r="O9200">
            <v>1</v>
          </cell>
          <cell r="P9200">
            <v>12.236000000000001</v>
          </cell>
          <cell r="Q9200">
            <v>0</v>
          </cell>
          <cell r="R9200">
            <v>12.236000000000001</v>
          </cell>
        </row>
        <row r="9201">
          <cell r="A9201" t="str">
            <v xml:space="preserve">ТЭЦ-ЧЕРЕМУШК </v>
          </cell>
          <cell r="B9201" t="str">
            <v xml:space="preserve">Селезнева 76 адм.зд. </v>
          </cell>
          <cell r="C9201" t="str">
            <v xml:space="preserve">Прочие </v>
          </cell>
          <cell r="D9201">
            <v>328.8</v>
          </cell>
          <cell r="E9201">
            <v>0</v>
          </cell>
          <cell r="F9201">
            <v>1479.6</v>
          </cell>
          <cell r="G9201">
            <v>0.43</v>
          </cell>
          <cell r="H9201">
            <v>1.19</v>
          </cell>
          <cell r="I9201">
            <v>4.5999999999999996</v>
          </cell>
          <cell r="J9201" t="str">
            <v xml:space="preserve"> </v>
          </cell>
          <cell r="K9201">
            <v>167</v>
          </cell>
          <cell r="L9201">
            <v>2.7120000000000002E-2</v>
          </cell>
          <cell r="M9201">
            <v>-19</v>
          </cell>
          <cell r="N9201">
            <v>15</v>
          </cell>
          <cell r="O9201">
            <v>1</v>
          </cell>
          <cell r="P9201">
            <v>33.497999999999998</v>
          </cell>
          <cell r="Q9201">
            <v>0</v>
          </cell>
          <cell r="R9201">
            <v>33.497999999999998</v>
          </cell>
        </row>
        <row r="9202">
          <cell r="A9202" t="str">
            <v xml:space="preserve">ТЭЦ-ЧЕРЕМУШК </v>
          </cell>
          <cell r="B9202" t="str">
            <v xml:space="preserve">Селезнева 242 Гараж </v>
          </cell>
          <cell r="C9202" t="str">
            <v xml:space="preserve">Бюджет </v>
          </cell>
          <cell r="D9202">
            <v>448.63</v>
          </cell>
          <cell r="E9202">
            <v>0</v>
          </cell>
          <cell r="F9202">
            <v>2018.83</v>
          </cell>
          <cell r="G9202">
            <v>0.7</v>
          </cell>
          <cell r="H9202">
            <v>1.19</v>
          </cell>
          <cell r="I9202">
            <v>4.5999999999999996</v>
          </cell>
          <cell r="J9202" t="str">
            <v xml:space="preserve"> </v>
          </cell>
          <cell r="K9202">
            <v>167</v>
          </cell>
          <cell r="L9202">
            <v>6.0238E-2</v>
          </cell>
          <cell r="M9202">
            <v>-19</v>
          </cell>
          <cell r="N9202">
            <v>15</v>
          </cell>
          <cell r="O9202">
            <v>1</v>
          </cell>
          <cell r="P9202">
            <v>74.405000000000001</v>
          </cell>
          <cell r="Q9202">
            <v>0</v>
          </cell>
          <cell r="R9202">
            <v>74.405000000000001</v>
          </cell>
        </row>
        <row r="9203">
          <cell r="A9203" t="str">
            <v xml:space="preserve">ТЭЦ-ЧЕРЕМУШК </v>
          </cell>
          <cell r="B9203" t="str">
            <v xml:space="preserve">Селезнева 242 адм.зд. </v>
          </cell>
          <cell r="C9203" t="str">
            <v xml:space="preserve">Бюджет </v>
          </cell>
          <cell r="D9203">
            <v>1777.57</v>
          </cell>
          <cell r="E9203">
            <v>8927</v>
          </cell>
          <cell r="F9203">
            <v>7999.08</v>
          </cell>
          <cell r="G9203">
            <v>0.38</v>
          </cell>
          <cell r="H9203">
            <v>1.19</v>
          </cell>
          <cell r="I9203">
            <v>4.5999999999999996</v>
          </cell>
          <cell r="J9203" t="str">
            <v xml:space="preserve"> </v>
          </cell>
          <cell r="K9203">
            <v>167</v>
          </cell>
          <cell r="L9203">
            <v>0.14100000000000001</v>
          </cell>
          <cell r="M9203">
            <v>-19</v>
          </cell>
          <cell r="N9203">
            <v>18</v>
          </cell>
          <cell r="O9203">
            <v>1</v>
          </cell>
          <cell r="P9203">
            <v>205.857</v>
          </cell>
          <cell r="Q9203">
            <v>0</v>
          </cell>
          <cell r="R9203">
            <v>205.857</v>
          </cell>
        </row>
        <row r="9204">
          <cell r="A9204" t="str">
            <v xml:space="preserve">ТЭЦ-ЧЕРЕМУШК </v>
          </cell>
          <cell r="B9204" t="str">
            <v xml:space="preserve">Селезнева 242 адм.зд. лит Г </v>
          </cell>
          <cell r="C9204" t="str">
            <v xml:space="preserve">Бюджет </v>
          </cell>
          <cell r="D9204">
            <v>697.71</v>
          </cell>
          <cell r="E9204">
            <v>3662</v>
          </cell>
          <cell r="F9204">
            <v>2442</v>
          </cell>
          <cell r="G9204">
            <v>0.43</v>
          </cell>
          <cell r="H9204">
            <v>1.19</v>
          </cell>
          <cell r="I9204">
            <v>4.5999999999999996</v>
          </cell>
          <cell r="J9204" t="str">
            <v xml:space="preserve"> </v>
          </cell>
          <cell r="K9204">
            <v>167</v>
          </cell>
          <cell r="L9204">
            <v>4.8708999999999995E-2</v>
          </cell>
          <cell r="M9204">
            <v>-19</v>
          </cell>
          <cell r="N9204">
            <v>18</v>
          </cell>
          <cell r="O9204">
            <v>1</v>
          </cell>
          <cell r="P9204">
            <v>71.114000000000004</v>
          </cell>
          <cell r="Q9204">
            <v>0</v>
          </cell>
          <cell r="R9204">
            <v>71.114000000000004</v>
          </cell>
        </row>
        <row r="9205">
          <cell r="A9205" t="str">
            <v xml:space="preserve">ТЭЦ-ЧЕРЕМУШК </v>
          </cell>
          <cell r="B9205" t="str">
            <v xml:space="preserve">Селезнева 242 адм.зд.лит.Г1 </v>
          </cell>
          <cell r="C9205" t="str">
            <v xml:space="preserve">Бюджет </v>
          </cell>
          <cell r="D9205">
            <v>1196.3499999999999</v>
          </cell>
          <cell r="E9205">
            <v>0</v>
          </cell>
          <cell r="F9205">
            <v>5383.55</v>
          </cell>
          <cell r="G9205">
            <v>0.38</v>
          </cell>
          <cell r="H9205">
            <v>1.19</v>
          </cell>
          <cell r="I9205">
            <v>4.5999999999999996</v>
          </cell>
          <cell r="J9205" t="str">
            <v xml:space="preserve"> </v>
          </cell>
          <cell r="K9205">
            <v>167</v>
          </cell>
          <cell r="L9205">
            <v>9.4895999999999994E-2</v>
          </cell>
          <cell r="M9205">
            <v>-19</v>
          </cell>
          <cell r="N9205">
            <v>18</v>
          </cell>
          <cell r="O9205">
            <v>1</v>
          </cell>
          <cell r="P9205">
            <v>138.54599999999999</v>
          </cell>
          <cell r="Q9205">
            <v>0</v>
          </cell>
          <cell r="R9205">
            <v>138.54599999999999</v>
          </cell>
        </row>
        <row r="9206">
          <cell r="A9206" t="str">
            <v xml:space="preserve">ТЭЦ-ЧЕРЕМУШК </v>
          </cell>
          <cell r="B9206" t="str">
            <v xml:space="preserve">Старокубанская 125 школа ДОСААФ </v>
          </cell>
          <cell r="C9206" t="str">
            <v xml:space="preserve">Бюджет </v>
          </cell>
          <cell r="D9206">
            <v>252.48</v>
          </cell>
          <cell r="E9206">
            <v>796</v>
          </cell>
          <cell r="F9206">
            <v>1136.1500000000001</v>
          </cell>
          <cell r="G9206">
            <v>0.37</v>
          </cell>
          <cell r="H9206">
            <v>1.19</v>
          </cell>
          <cell r="I9206">
            <v>4.5999999999999996</v>
          </cell>
          <cell r="J9206" t="str">
            <v xml:space="preserve"> </v>
          </cell>
          <cell r="K9206">
            <v>167</v>
          </cell>
          <cell r="L9206">
            <v>1.95E-2</v>
          </cell>
          <cell r="M9206">
            <v>-19</v>
          </cell>
          <cell r="N9206">
            <v>18</v>
          </cell>
          <cell r="O9206">
            <v>1</v>
          </cell>
          <cell r="P9206">
            <v>28.47</v>
          </cell>
          <cell r="Q9206">
            <v>0</v>
          </cell>
          <cell r="R9206">
            <v>28.47</v>
          </cell>
        </row>
        <row r="9207">
          <cell r="A9207" t="str">
            <v xml:space="preserve">ТЭЦ-ЧЕРЕМУШК </v>
          </cell>
          <cell r="B9207" t="str">
            <v xml:space="preserve">2я Пятилетка 21/1 адм.зд.маст. </v>
          </cell>
          <cell r="C9207" t="str">
            <v xml:space="preserve">Прочие </v>
          </cell>
          <cell r="D9207">
            <v>584.57000000000005</v>
          </cell>
          <cell r="E9207">
            <v>2800</v>
          </cell>
          <cell r="F9207">
            <v>2630.55</v>
          </cell>
          <cell r="G9207">
            <v>0.43</v>
          </cell>
          <cell r="H9207">
            <v>1.19</v>
          </cell>
          <cell r="I9207">
            <v>4.5999999999999996</v>
          </cell>
          <cell r="J9207" t="str">
            <v xml:space="preserve"> </v>
          </cell>
          <cell r="K9207">
            <v>167</v>
          </cell>
          <cell r="L9207">
            <v>5.2470000000000003E-2</v>
          </cell>
          <cell r="M9207">
            <v>-19</v>
          </cell>
          <cell r="N9207">
            <v>18</v>
          </cell>
          <cell r="O9207">
            <v>1</v>
          </cell>
          <cell r="P9207">
            <v>76.603999999999999</v>
          </cell>
          <cell r="Q9207">
            <v>0</v>
          </cell>
          <cell r="R9207">
            <v>76.603999999999999</v>
          </cell>
        </row>
        <row r="9208">
          <cell r="A9208" t="str">
            <v xml:space="preserve">ТЭЦ-ЧЕРЕМУШК </v>
          </cell>
          <cell r="B9208" t="str">
            <v xml:space="preserve">Селезнева 184 ж/дом </v>
          </cell>
          <cell r="C9208" t="str">
            <v xml:space="preserve">Население </v>
          </cell>
          <cell r="D9208">
            <v>3526.7</v>
          </cell>
          <cell r="E9208">
            <v>12115</v>
          </cell>
          <cell r="F9208">
            <v>12304.382</v>
          </cell>
          <cell r="G9208">
            <v>0.37</v>
          </cell>
          <cell r="H9208">
            <v>1.194</v>
          </cell>
          <cell r="I9208">
            <v>4.5999999999999996</v>
          </cell>
          <cell r="J9208" t="str">
            <v xml:space="preserve">5 </v>
          </cell>
          <cell r="K9208">
            <v>167</v>
          </cell>
          <cell r="L9208">
            <v>0.21118199999999998</v>
          </cell>
          <cell r="M9208">
            <v>-19</v>
          </cell>
          <cell r="N9208">
            <v>18</v>
          </cell>
          <cell r="O9208">
            <v>1</v>
          </cell>
          <cell r="P9208">
            <v>308.32</v>
          </cell>
          <cell r="Q9208">
            <v>350.92</v>
          </cell>
          <cell r="R9208">
            <v>350.92</v>
          </cell>
        </row>
        <row r="9209">
          <cell r="A9209" t="str">
            <v xml:space="preserve">ТЭЦ-ЧЕРЕМУШК </v>
          </cell>
          <cell r="B9209" t="str">
            <v xml:space="preserve">Старокубанская 123/2 кафе </v>
          </cell>
          <cell r="C9209" t="str">
            <v xml:space="preserve">ИТП Прочие </v>
          </cell>
          <cell r="D9209">
            <v>821.73</v>
          </cell>
          <cell r="E9209">
            <v>0</v>
          </cell>
          <cell r="F9209">
            <v>3069.58</v>
          </cell>
          <cell r="G9209">
            <v>0</v>
          </cell>
          <cell r="H9209">
            <v>0</v>
          </cell>
          <cell r="I9209">
            <v>4.5999999999999996</v>
          </cell>
          <cell r="J9209" t="str">
            <v xml:space="preserve"> </v>
          </cell>
          <cell r="K9209">
            <v>167</v>
          </cell>
          <cell r="L9209">
            <v>3.4204999999999999E-2</v>
          </cell>
          <cell r="M9209">
            <v>-19</v>
          </cell>
          <cell r="N9209">
            <v>15</v>
          </cell>
          <cell r="O9209">
            <v>1</v>
          </cell>
          <cell r="P9209">
            <v>42.247999999999998</v>
          </cell>
          <cell r="Q9209">
            <v>0</v>
          </cell>
          <cell r="R9209">
            <v>42.247999999999998</v>
          </cell>
        </row>
        <row r="9210">
          <cell r="A9210" t="str">
            <v xml:space="preserve">ТЭЦ-ЧЕРЕМУШК </v>
          </cell>
          <cell r="B9210" t="str">
            <v xml:space="preserve">Селезнева 94 Пол-ка 15 </v>
          </cell>
          <cell r="C9210" t="str">
            <v xml:space="preserve">Бюджет </v>
          </cell>
          <cell r="D9210">
            <v>1500</v>
          </cell>
          <cell r="E9210">
            <v>4180</v>
          </cell>
          <cell r="F9210">
            <v>3474.63</v>
          </cell>
          <cell r="G9210">
            <v>0.36</v>
          </cell>
          <cell r="H9210">
            <v>1.19</v>
          </cell>
          <cell r="I9210">
            <v>4.5999999999999996</v>
          </cell>
          <cell r="J9210" t="str">
            <v xml:space="preserve"> </v>
          </cell>
          <cell r="K9210">
            <v>167</v>
          </cell>
          <cell r="L9210">
            <v>6.1500000000000006E-2</v>
          </cell>
          <cell r="M9210">
            <v>-19</v>
          </cell>
          <cell r="N9210">
            <v>20</v>
          </cell>
          <cell r="O9210">
            <v>1</v>
          </cell>
          <cell r="P9210">
            <v>97.823999999999998</v>
          </cell>
          <cell r="Q9210">
            <v>0</v>
          </cell>
          <cell r="R9210">
            <v>97.823999999999998</v>
          </cell>
        </row>
        <row r="9211">
          <cell r="A9211" t="str">
            <v xml:space="preserve">ТЭЦ-ЧЕРЕМУШК </v>
          </cell>
          <cell r="B9211" t="str">
            <v xml:space="preserve">Ставропольская 155/1 Филиал пол-ки 15 </v>
          </cell>
          <cell r="C9211" t="str">
            <v xml:space="preserve">Бюджет </v>
          </cell>
          <cell r="D9211">
            <v>742.28</v>
          </cell>
          <cell r="E9211">
            <v>3019</v>
          </cell>
          <cell r="F9211">
            <v>2598</v>
          </cell>
          <cell r="G9211">
            <v>0.37</v>
          </cell>
          <cell r="H9211">
            <v>1.194</v>
          </cell>
          <cell r="I9211">
            <v>4.5999999999999996</v>
          </cell>
          <cell r="J9211" t="str">
            <v xml:space="preserve"> </v>
          </cell>
          <cell r="K9211">
            <v>167</v>
          </cell>
          <cell r="L9211">
            <v>4.7E-2</v>
          </cell>
          <cell r="M9211">
            <v>-19</v>
          </cell>
          <cell r="N9211">
            <v>20</v>
          </cell>
          <cell r="O9211">
            <v>1</v>
          </cell>
          <cell r="P9211">
            <v>74.760999999999996</v>
          </cell>
          <cell r="Q9211">
            <v>0</v>
          </cell>
          <cell r="R9211">
            <v>74.760999999999996</v>
          </cell>
        </row>
        <row r="9212">
          <cell r="A9212" t="str">
            <v xml:space="preserve">ТЭЦ-ЧЕРЕМУШК </v>
          </cell>
          <cell r="B9212" t="str">
            <v xml:space="preserve">Ставропольская 159 кв.2 неж.пом. </v>
          </cell>
          <cell r="C9212" t="str">
            <v xml:space="preserve">Прочие </v>
          </cell>
          <cell r="D9212">
            <v>38.6</v>
          </cell>
          <cell r="E9212">
            <v>0</v>
          </cell>
          <cell r="F9212">
            <v>135.1</v>
          </cell>
          <cell r="G9212">
            <v>0.37</v>
          </cell>
          <cell r="H9212">
            <v>1.19</v>
          </cell>
          <cell r="I9212">
            <v>4.5999999999999996</v>
          </cell>
          <cell r="J9212" t="str">
            <v xml:space="preserve"> </v>
          </cell>
          <cell r="K9212">
            <v>167</v>
          </cell>
          <cell r="L9212">
            <v>2.3439999999999997E-3</v>
          </cell>
          <cell r="M9212">
            <v>-19</v>
          </cell>
          <cell r="N9212">
            <v>18</v>
          </cell>
          <cell r="O9212">
            <v>1</v>
          </cell>
          <cell r="P9212">
            <v>3.423</v>
          </cell>
          <cell r="Q9212">
            <v>0</v>
          </cell>
          <cell r="R9212">
            <v>3.423</v>
          </cell>
        </row>
        <row r="9213">
          <cell r="A9213" t="str">
            <v xml:space="preserve">ТЭЦ-ЧЕРЕМУШК </v>
          </cell>
          <cell r="B9213" t="str">
            <v xml:space="preserve">Ставропольская 254 </v>
          </cell>
          <cell r="C9213" t="str">
            <v xml:space="preserve">Прочие </v>
          </cell>
          <cell r="D9213">
            <v>53.99</v>
          </cell>
          <cell r="E9213">
            <v>0</v>
          </cell>
          <cell r="F9213">
            <v>242.96</v>
          </cell>
          <cell r="G9213">
            <v>0.37</v>
          </cell>
          <cell r="H9213">
            <v>1.19</v>
          </cell>
          <cell r="I9213">
            <v>4.5999999999999996</v>
          </cell>
          <cell r="J9213" t="str">
            <v xml:space="preserve"> </v>
          </cell>
          <cell r="K9213">
            <v>167</v>
          </cell>
          <cell r="L9213">
            <v>4.1700000000000001E-3</v>
          </cell>
          <cell r="M9213">
            <v>-19</v>
          </cell>
          <cell r="N9213">
            <v>18</v>
          </cell>
          <cell r="O9213">
            <v>1</v>
          </cell>
          <cell r="P9213">
            <v>6.0890000000000004</v>
          </cell>
          <cell r="Q9213">
            <v>0</v>
          </cell>
          <cell r="R9213">
            <v>6.0890000000000004</v>
          </cell>
        </row>
        <row r="9214">
          <cell r="A9214" t="str">
            <v xml:space="preserve">ТЭЦ-ЧЕРЕМУШК </v>
          </cell>
          <cell r="B9214" t="str">
            <v xml:space="preserve">Селезнева 190 ж/дом </v>
          </cell>
          <cell r="C9214" t="str">
            <v xml:space="preserve">Население </v>
          </cell>
          <cell r="D9214">
            <v>2096.29</v>
          </cell>
          <cell r="E9214">
            <v>9675</v>
          </cell>
          <cell r="F9214">
            <v>9433.32</v>
          </cell>
          <cell r="G9214">
            <v>0.4</v>
          </cell>
          <cell r="H9214">
            <v>1.19</v>
          </cell>
          <cell r="I9214">
            <v>4.5999999999999996</v>
          </cell>
          <cell r="J9214" t="str">
            <v xml:space="preserve">5 </v>
          </cell>
          <cell r="K9214">
            <v>167</v>
          </cell>
          <cell r="L9214">
            <v>0.17503299999999999</v>
          </cell>
          <cell r="M9214">
            <v>-19</v>
          </cell>
          <cell r="N9214">
            <v>18</v>
          </cell>
          <cell r="O9214">
            <v>1</v>
          </cell>
          <cell r="P9214">
            <v>255.54499999999999</v>
          </cell>
          <cell r="Q9214">
            <v>208.58699999999999</v>
          </cell>
          <cell r="R9214">
            <v>208.58699999999999</v>
          </cell>
        </row>
        <row r="9215">
          <cell r="A9215" t="str">
            <v xml:space="preserve">ТЭЦ-ЧЕРЕМУШК </v>
          </cell>
          <cell r="B9215" t="str">
            <v xml:space="preserve">Ставропольская 175 </v>
          </cell>
          <cell r="C9215" t="str">
            <v xml:space="preserve">Прочие </v>
          </cell>
          <cell r="D9215">
            <v>1379.32</v>
          </cell>
          <cell r="E9215">
            <v>10209</v>
          </cell>
          <cell r="F9215">
            <v>6206.93</v>
          </cell>
          <cell r="G9215">
            <v>0.35</v>
          </cell>
          <cell r="H9215">
            <v>1.19</v>
          </cell>
          <cell r="I9215">
            <v>4.5999999999999996</v>
          </cell>
          <cell r="J9215" t="str">
            <v xml:space="preserve"> </v>
          </cell>
          <cell r="K9215">
            <v>167</v>
          </cell>
          <cell r="L9215">
            <v>9.5324999999999993E-2</v>
          </cell>
          <cell r="M9215">
            <v>-19</v>
          </cell>
          <cell r="N9215">
            <v>16</v>
          </cell>
          <cell r="O9215">
            <v>1</v>
          </cell>
          <cell r="P9215">
            <v>125.292</v>
          </cell>
          <cell r="Q9215">
            <v>0</v>
          </cell>
          <cell r="R9215">
            <v>125.292</v>
          </cell>
        </row>
        <row r="9216">
          <cell r="A9216" t="str">
            <v xml:space="preserve">ТЭЦ-ЧЕРЕМУШК </v>
          </cell>
          <cell r="B9216" t="str">
            <v xml:space="preserve">Ставропольская 175 Бургас пристр. </v>
          </cell>
          <cell r="C9216" t="str">
            <v xml:space="preserve">Прочие </v>
          </cell>
          <cell r="D9216">
            <v>28</v>
          </cell>
          <cell r="E9216">
            <v>0</v>
          </cell>
          <cell r="F9216">
            <v>329.47</v>
          </cell>
          <cell r="G9216">
            <v>0.35</v>
          </cell>
          <cell r="H9216">
            <v>1.19</v>
          </cell>
          <cell r="I9216">
            <v>4.5999999999999996</v>
          </cell>
          <cell r="J9216" t="str">
            <v xml:space="preserve"> </v>
          </cell>
          <cell r="K9216">
            <v>167</v>
          </cell>
          <cell r="L9216">
            <v>5.0600000000000003E-3</v>
          </cell>
          <cell r="M9216">
            <v>-19</v>
          </cell>
          <cell r="N9216">
            <v>16</v>
          </cell>
          <cell r="O9216">
            <v>1</v>
          </cell>
          <cell r="P9216">
            <v>6.6509999999999998</v>
          </cell>
          <cell r="Q9216">
            <v>0</v>
          </cell>
          <cell r="R9216">
            <v>6.6509999999999998</v>
          </cell>
        </row>
        <row r="9217">
          <cell r="A9217" t="str">
            <v xml:space="preserve">ТЭЦ-ЧЕРЕМУШК </v>
          </cell>
          <cell r="B9217" t="str">
            <v xml:space="preserve">Селезнева 206 ж/д </v>
          </cell>
          <cell r="C9217" t="str">
            <v xml:space="preserve">Население </v>
          </cell>
          <cell r="D9217">
            <v>4213.5</v>
          </cell>
          <cell r="E9217">
            <v>14888</v>
          </cell>
          <cell r="F9217">
            <v>15391.402</v>
          </cell>
          <cell r="G9217">
            <v>0.37</v>
          </cell>
          <cell r="H9217">
            <v>1.194</v>
          </cell>
          <cell r="I9217">
            <v>4.5999999999999996</v>
          </cell>
          <cell r="J9217" t="str">
            <v xml:space="preserve">9 </v>
          </cell>
          <cell r="K9217">
            <v>167</v>
          </cell>
          <cell r="L9217">
            <v>0.26416499999999998</v>
          </cell>
          <cell r="M9217">
            <v>-19</v>
          </cell>
          <cell r="N9217">
            <v>18</v>
          </cell>
          <cell r="O9217">
            <v>1</v>
          </cell>
          <cell r="P9217">
            <v>385.67599999999999</v>
          </cell>
          <cell r="Q9217">
            <v>419.25700000000001</v>
          </cell>
          <cell r="R9217">
            <v>419.25700000000001</v>
          </cell>
        </row>
        <row r="9218">
          <cell r="A9218" t="str">
            <v xml:space="preserve">ТЭЦ-ЧЕРЕМУШК </v>
          </cell>
          <cell r="B9218" t="str">
            <v xml:space="preserve">Ставропольская 163/1 офисы </v>
          </cell>
          <cell r="C9218" t="str">
            <v xml:space="preserve">ИТП Прочие </v>
          </cell>
          <cell r="D9218">
            <v>355.3</v>
          </cell>
          <cell r="E9218">
            <v>0</v>
          </cell>
          <cell r="F9218">
            <v>1631</v>
          </cell>
          <cell r="G9218">
            <v>0</v>
          </cell>
          <cell r="H9218">
            <v>0</v>
          </cell>
          <cell r="I9218">
            <v>4.5999999999999996</v>
          </cell>
          <cell r="J9218" t="str">
            <v xml:space="preserve"> </v>
          </cell>
          <cell r="K9218">
            <v>167</v>
          </cell>
          <cell r="L9218">
            <v>1.3600000000000001E-2</v>
          </cell>
          <cell r="M9218">
            <v>-19</v>
          </cell>
          <cell r="N9218">
            <v>18</v>
          </cell>
          <cell r="O9218">
            <v>1</v>
          </cell>
          <cell r="P9218">
            <v>19.853999999999999</v>
          </cell>
          <cell r="Q9218">
            <v>0</v>
          </cell>
          <cell r="R9218">
            <v>19.853999999999999</v>
          </cell>
        </row>
        <row r="9219">
          <cell r="A9219" t="str">
            <v xml:space="preserve">ТЭЦ-ЧЕРЕМУШК </v>
          </cell>
          <cell r="B9219" t="str">
            <v xml:space="preserve">Ставропольская 163/1 Ж/д </v>
          </cell>
          <cell r="C9219" t="str">
            <v xml:space="preserve">ИТП Население </v>
          </cell>
          <cell r="D9219">
            <v>7492.8</v>
          </cell>
          <cell r="E9219">
            <v>0</v>
          </cell>
          <cell r="F9219">
            <v>34342</v>
          </cell>
          <cell r="G9219">
            <v>0</v>
          </cell>
          <cell r="H9219">
            <v>0</v>
          </cell>
          <cell r="I9219">
            <v>4.5999999999999996</v>
          </cell>
          <cell r="J9219" t="str">
            <v xml:space="preserve">17 </v>
          </cell>
          <cell r="K9219">
            <v>167</v>
          </cell>
          <cell r="L9219">
            <v>0.24584000000000003</v>
          </cell>
          <cell r="M9219">
            <v>-19</v>
          </cell>
          <cell r="N9219">
            <v>18</v>
          </cell>
          <cell r="O9219">
            <v>1</v>
          </cell>
          <cell r="P9219">
            <v>358.92099999999999</v>
          </cell>
          <cell r="Q9219">
            <v>911.23900000000003</v>
          </cell>
          <cell r="R9219">
            <v>911.23900000000003</v>
          </cell>
        </row>
        <row r="9220">
          <cell r="A9220" t="str">
            <v xml:space="preserve">ТЭЦ-ЧЕРЕМУШК </v>
          </cell>
          <cell r="B9220" t="str">
            <v xml:space="preserve">Ставропольская 248 магазин (цо) </v>
          </cell>
          <cell r="C9220" t="str">
            <v xml:space="preserve">Прочие </v>
          </cell>
          <cell r="D9220">
            <v>1369.1</v>
          </cell>
          <cell r="E9220">
            <v>0</v>
          </cell>
          <cell r="F9220">
            <v>2134.79</v>
          </cell>
          <cell r="G9220">
            <v>0.371</v>
          </cell>
          <cell r="H9220">
            <v>1.194</v>
          </cell>
          <cell r="I9220">
            <v>4.5999999999999996</v>
          </cell>
          <cell r="J9220" t="str">
            <v xml:space="preserve"> </v>
          </cell>
          <cell r="K9220">
            <v>167</v>
          </cell>
          <cell r="L9220">
            <v>3.3760000000000005E-2</v>
          </cell>
          <cell r="M9220">
            <v>-19</v>
          </cell>
          <cell r="N9220">
            <v>15</v>
          </cell>
          <cell r="O9220">
            <v>1</v>
          </cell>
          <cell r="P9220">
            <v>41.698999999999998</v>
          </cell>
          <cell r="Q9220">
            <v>0</v>
          </cell>
          <cell r="R9220">
            <v>41.698999999999998</v>
          </cell>
        </row>
        <row r="9221">
          <cell r="A9221" t="str">
            <v xml:space="preserve">ТЭЦ-ЧЕРЕМУШК </v>
          </cell>
          <cell r="B9221" t="str">
            <v xml:space="preserve">Ставропольская 248 павильон (цо) </v>
          </cell>
          <cell r="C9221" t="str">
            <v xml:space="preserve">Прочие </v>
          </cell>
          <cell r="D9221">
            <v>37.5</v>
          </cell>
          <cell r="E9221">
            <v>150</v>
          </cell>
          <cell r="F9221">
            <v>244.7</v>
          </cell>
          <cell r="G9221">
            <v>0.371</v>
          </cell>
          <cell r="H9221">
            <v>1.194</v>
          </cell>
          <cell r="I9221">
            <v>4.5999999999999996</v>
          </cell>
          <cell r="J9221" t="str">
            <v xml:space="preserve"> </v>
          </cell>
          <cell r="K9221">
            <v>167</v>
          </cell>
          <cell r="L9221">
            <v>3.8700000000000002E-3</v>
          </cell>
          <cell r="M9221">
            <v>-19</v>
          </cell>
          <cell r="N9221">
            <v>15</v>
          </cell>
          <cell r="O9221">
            <v>1</v>
          </cell>
          <cell r="P9221">
            <v>4.7789999999999999</v>
          </cell>
          <cell r="Q9221">
            <v>0</v>
          </cell>
          <cell r="R9221">
            <v>4.7789999999999999</v>
          </cell>
        </row>
        <row r="9222">
          <cell r="A9222" t="str">
            <v xml:space="preserve">ТЭЦ-ЧЕРЕМУШК </v>
          </cell>
          <cell r="B9222" t="str">
            <v xml:space="preserve">Старокубанская 114 Ресторан </v>
          </cell>
          <cell r="C9222" t="str">
            <v xml:space="preserve">ИТП Прочие </v>
          </cell>
          <cell r="D9222">
            <v>811.3</v>
          </cell>
          <cell r="E9222">
            <v>2936</v>
          </cell>
          <cell r="F9222">
            <v>6549.47</v>
          </cell>
          <cell r="G9222">
            <v>0.32</v>
          </cell>
          <cell r="H9222">
            <v>1.194</v>
          </cell>
          <cell r="I9222">
            <v>4.5999999999999996</v>
          </cell>
          <cell r="J9222" t="str">
            <v xml:space="preserve"> </v>
          </cell>
          <cell r="K9222">
            <v>167</v>
          </cell>
          <cell r="L9222">
            <v>9.196399999999999E-2</v>
          </cell>
          <cell r="M9222">
            <v>-19</v>
          </cell>
          <cell r="N9222">
            <v>16</v>
          </cell>
          <cell r="O9222">
            <v>1</v>
          </cell>
          <cell r="P9222">
            <v>120.874</v>
          </cell>
          <cell r="Q9222">
            <v>0</v>
          </cell>
          <cell r="R9222">
            <v>120.874</v>
          </cell>
        </row>
        <row r="9223">
          <cell r="A9223" t="str">
            <v xml:space="preserve">ТЭЦ-ЧЕРЕМУШК </v>
          </cell>
          <cell r="B9223" t="str">
            <v xml:space="preserve">Бургасская 19 ж/дом(цо) </v>
          </cell>
          <cell r="C9223" t="str">
            <v xml:space="preserve">Население </v>
          </cell>
          <cell r="D9223">
            <v>3235</v>
          </cell>
          <cell r="E9223">
            <v>12266</v>
          </cell>
          <cell r="F9223">
            <v>12250.31</v>
          </cell>
          <cell r="G9223">
            <v>0.378</v>
          </cell>
          <cell r="H9223">
            <v>1.194</v>
          </cell>
          <cell r="I9223">
            <v>4.5999999999999996</v>
          </cell>
          <cell r="J9223" t="str">
            <v xml:space="preserve">5 </v>
          </cell>
          <cell r="K9223">
            <v>167</v>
          </cell>
          <cell r="L9223">
            <v>0.21480000000000002</v>
          </cell>
          <cell r="M9223">
            <v>-19</v>
          </cell>
          <cell r="N9223">
            <v>18</v>
          </cell>
          <cell r="O9223">
            <v>1</v>
          </cell>
          <cell r="P9223">
            <v>313.60300000000001</v>
          </cell>
          <cell r="Q9223">
            <v>321.89299999999997</v>
          </cell>
          <cell r="R9223">
            <v>321.89299999999997</v>
          </cell>
        </row>
        <row r="9224">
          <cell r="A9224" t="str">
            <v xml:space="preserve">ТЭЦ-ЧЕРЕМУШК </v>
          </cell>
          <cell r="B9224" t="str">
            <v xml:space="preserve">Ставропольская 137 ателье 4 </v>
          </cell>
          <cell r="C9224" t="str">
            <v xml:space="preserve">Прочие </v>
          </cell>
          <cell r="D9224">
            <v>113.46</v>
          </cell>
          <cell r="E9224">
            <v>2463</v>
          </cell>
          <cell r="F9224">
            <v>510.58</v>
          </cell>
          <cell r="G9224">
            <v>0.38</v>
          </cell>
          <cell r="H9224">
            <v>1.19</v>
          </cell>
          <cell r="I9224">
            <v>4.5999999999999996</v>
          </cell>
          <cell r="J9224" t="str">
            <v xml:space="preserve"> </v>
          </cell>
          <cell r="K9224">
            <v>167</v>
          </cell>
          <cell r="L9224">
            <v>9.0000000000000011E-3</v>
          </cell>
          <cell r="M9224">
            <v>-19</v>
          </cell>
          <cell r="N9224">
            <v>18</v>
          </cell>
          <cell r="O9224">
            <v>1</v>
          </cell>
          <cell r="P9224">
            <v>13.14</v>
          </cell>
          <cell r="Q9224">
            <v>0</v>
          </cell>
          <cell r="R9224">
            <v>13.14</v>
          </cell>
        </row>
        <row r="9225">
          <cell r="A9225" t="str">
            <v xml:space="preserve">ТЭЦ-ЧЕРЕМУШК </v>
          </cell>
          <cell r="B9225" t="str">
            <v xml:space="preserve">Ставропольская 137 адм.зд. </v>
          </cell>
          <cell r="C9225" t="str">
            <v xml:space="preserve">Прочие </v>
          </cell>
          <cell r="D9225">
            <v>419.18</v>
          </cell>
          <cell r="E9225">
            <v>0</v>
          </cell>
          <cell r="F9225">
            <v>1886.31</v>
          </cell>
          <cell r="G9225">
            <v>0.38</v>
          </cell>
          <cell r="H9225">
            <v>1.19</v>
          </cell>
          <cell r="I9225">
            <v>4.5999999999999996</v>
          </cell>
          <cell r="J9225" t="str">
            <v xml:space="preserve"> </v>
          </cell>
          <cell r="K9225">
            <v>167</v>
          </cell>
          <cell r="L9225">
            <v>3.3250000000000002E-2</v>
          </cell>
          <cell r="M9225">
            <v>-19</v>
          </cell>
          <cell r="N9225">
            <v>18</v>
          </cell>
          <cell r="O9225">
            <v>1</v>
          </cell>
          <cell r="P9225">
            <v>48.542999999999999</v>
          </cell>
          <cell r="Q9225">
            <v>0</v>
          </cell>
          <cell r="R9225">
            <v>48.542999999999999</v>
          </cell>
        </row>
        <row r="9226">
          <cell r="A9226" t="str">
            <v xml:space="preserve">ТЭЦ-ЧЕРЕМУШК </v>
          </cell>
          <cell r="B9226" t="str">
            <v xml:space="preserve">Селезнева 220 маг. </v>
          </cell>
          <cell r="C9226" t="str">
            <v xml:space="preserve">Прочие </v>
          </cell>
          <cell r="D9226">
            <v>352.25</v>
          </cell>
          <cell r="E9226">
            <v>0</v>
          </cell>
          <cell r="F9226">
            <v>1585.13</v>
          </cell>
          <cell r="G9226">
            <v>0.37</v>
          </cell>
          <cell r="H9226">
            <v>1.19</v>
          </cell>
          <cell r="I9226">
            <v>4.5999999999999996</v>
          </cell>
          <cell r="J9226" t="str">
            <v xml:space="preserve"> </v>
          </cell>
          <cell r="K9226">
            <v>167</v>
          </cell>
          <cell r="L9226">
            <v>2.5000000000000001E-2</v>
          </cell>
          <cell r="M9226">
            <v>-19</v>
          </cell>
          <cell r="N9226">
            <v>15</v>
          </cell>
          <cell r="O9226">
            <v>1</v>
          </cell>
          <cell r="P9226">
            <v>30.88</v>
          </cell>
          <cell r="Q9226">
            <v>0</v>
          </cell>
          <cell r="R9226">
            <v>30.88</v>
          </cell>
        </row>
        <row r="9227">
          <cell r="A9227" t="str">
            <v xml:space="preserve">ТЭЦ-ЧЕРЕМУШК </v>
          </cell>
          <cell r="B9227" t="str">
            <v xml:space="preserve">Селезнева 197 депо </v>
          </cell>
          <cell r="C9227" t="str">
            <v xml:space="preserve">ИТП Прочие </v>
          </cell>
          <cell r="D9227">
            <v>5958.32</v>
          </cell>
          <cell r="E9227">
            <v>31875</v>
          </cell>
          <cell r="F9227">
            <v>25363.119999999999</v>
          </cell>
          <cell r="G9227">
            <v>0.60000000000000009</v>
          </cell>
          <cell r="H9227">
            <v>1.19</v>
          </cell>
          <cell r="I9227">
            <v>4.5999999999999996</v>
          </cell>
          <cell r="J9227" t="str">
            <v xml:space="preserve"> </v>
          </cell>
          <cell r="K9227">
            <v>167</v>
          </cell>
          <cell r="L9227">
            <v>0.70591000000000004</v>
          </cell>
          <cell r="M9227">
            <v>-19</v>
          </cell>
          <cell r="N9227">
            <v>18</v>
          </cell>
          <cell r="O9227">
            <v>1</v>
          </cell>
          <cell r="P9227">
            <v>1030.6130000000001</v>
          </cell>
          <cell r="Q9227">
            <v>0</v>
          </cell>
          <cell r="R9227">
            <v>1030.6130000000001</v>
          </cell>
        </row>
        <row r="9228">
          <cell r="A9228" t="str">
            <v xml:space="preserve">ТЭЦ-ЧЕРЕМУШК </v>
          </cell>
          <cell r="B9228" t="str">
            <v xml:space="preserve">Селезнева 197 Склад.мастерские </v>
          </cell>
          <cell r="C9228" t="str">
            <v xml:space="preserve">Прочие </v>
          </cell>
          <cell r="D9228">
            <v>1105.8599999999999</v>
          </cell>
          <cell r="E9228">
            <v>3376</v>
          </cell>
          <cell r="F9228">
            <v>4707.3599999999997</v>
          </cell>
          <cell r="G9228">
            <v>0.5</v>
          </cell>
          <cell r="H9228">
            <v>1.19</v>
          </cell>
          <cell r="I9228">
            <v>4.5999999999999996</v>
          </cell>
          <cell r="J9228" t="str">
            <v xml:space="preserve"> </v>
          </cell>
          <cell r="K9228">
            <v>167</v>
          </cell>
          <cell r="L9228">
            <v>0.10918000000000001</v>
          </cell>
          <cell r="M9228">
            <v>-19</v>
          </cell>
          <cell r="N9228">
            <v>18</v>
          </cell>
          <cell r="O9228">
            <v>1</v>
          </cell>
          <cell r="P9228">
            <v>159.4</v>
          </cell>
          <cell r="Q9228">
            <v>0</v>
          </cell>
          <cell r="R9228">
            <v>159.4</v>
          </cell>
        </row>
        <row r="9229">
          <cell r="A9229" t="str">
            <v xml:space="preserve">ТЭЦ-ЧЕРЕМУШК </v>
          </cell>
          <cell r="B9229" t="str">
            <v xml:space="preserve">Селезнева 197 быт корп. </v>
          </cell>
          <cell r="C9229" t="str">
            <v xml:space="preserve">Прочие </v>
          </cell>
          <cell r="D9229">
            <v>192.89</v>
          </cell>
          <cell r="E9229">
            <v>758</v>
          </cell>
          <cell r="F9229">
            <v>797.64</v>
          </cell>
          <cell r="G9229">
            <v>0.60000000000000009</v>
          </cell>
          <cell r="H9229">
            <v>1.19</v>
          </cell>
          <cell r="I9229">
            <v>4.5999999999999996</v>
          </cell>
          <cell r="J9229" t="str">
            <v xml:space="preserve"> </v>
          </cell>
          <cell r="K9229">
            <v>167</v>
          </cell>
          <cell r="L9229">
            <v>2.2200000000000001E-2</v>
          </cell>
          <cell r="M9229">
            <v>-19</v>
          </cell>
          <cell r="N9229">
            <v>18</v>
          </cell>
          <cell r="O9229">
            <v>1</v>
          </cell>
          <cell r="P9229">
            <v>32.411000000000001</v>
          </cell>
          <cell r="Q9229">
            <v>0</v>
          </cell>
          <cell r="R9229">
            <v>32.411000000000001</v>
          </cell>
        </row>
        <row r="9230">
          <cell r="A9230" t="str">
            <v xml:space="preserve">ТЭЦ-ЧЕРЕМУШК </v>
          </cell>
          <cell r="B9230" t="str">
            <v xml:space="preserve">Селезнева 197 контора </v>
          </cell>
          <cell r="C9230" t="str">
            <v xml:space="preserve">Прочие </v>
          </cell>
          <cell r="D9230">
            <v>151.63</v>
          </cell>
          <cell r="E9230">
            <v>648</v>
          </cell>
          <cell r="F9230">
            <v>682.33</v>
          </cell>
          <cell r="G9230">
            <v>0.43</v>
          </cell>
          <cell r="H9230">
            <v>1.19</v>
          </cell>
          <cell r="I9230">
            <v>4.5999999999999996</v>
          </cell>
          <cell r="J9230" t="str">
            <v xml:space="preserve"> </v>
          </cell>
          <cell r="K9230">
            <v>167</v>
          </cell>
          <cell r="L9230">
            <v>1.3610000000000001E-2</v>
          </cell>
          <cell r="M9230">
            <v>-19</v>
          </cell>
          <cell r="N9230">
            <v>18</v>
          </cell>
          <cell r="O9230">
            <v>1</v>
          </cell>
          <cell r="P9230">
            <v>19.870999999999999</v>
          </cell>
          <cell r="Q9230">
            <v>0</v>
          </cell>
          <cell r="R9230">
            <v>19.870999999999999</v>
          </cell>
        </row>
        <row r="9231">
          <cell r="A9231" t="str">
            <v xml:space="preserve">ТЭЦ-ЧЕРЕМУШК </v>
          </cell>
          <cell r="B9231" t="str">
            <v xml:space="preserve">Айвазовского 102а ж/дом </v>
          </cell>
          <cell r="C9231" t="str">
            <v xml:space="preserve">Население </v>
          </cell>
          <cell r="D9231">
            <v>3229.6</v>
          </cell>
          <cell r="E9231">
            <v>12138</v>
          </cell>
          <cell r="F9231">
            <v>12292.093339999999</v>
          </cell>
          <cell r="G9231">
            <v>0.38</v>
          </cell>
          <cell r="H9231">
            <v>1.194</v>
          </cell>
          <cell r="I9231">
            <v>4.5999999999999996</v>
          </cell>
          <cell r="J9231" t="str">
            <v xml:space="preserve">5 </v>
          </cell>
          <cell r="K9231">
            <v>167</v>
          </cell>
          <cell r="L9231">
            <v>0.21667299999999998</v>
          </cell>
          <cell r="M9231">
            <v>-19</v>
          </cell>
          <cell r="N9231">
            <v>18</v>
          </cell>
          <cell r="O9231">
            <v>1</v>
          </cell>
          <cell r="P9231">
            <v>316.33800000000002</v>
          </cell>
          <cell r="Q9231">
            <v>321.35599999999999</v>
          </cell>
          <cell r="R9231">
            <v>321.35599999999999</v>
          </cell>
        </row>
        <row r="9232">
          <cell r="A9232" t="str">
            <v xml:space="preserve">ТЭЦ-ЧЕРЕМУШК </v>
          </cell>
          <cell r="B9232" t="str">
            <v xml:space="preserve">Айвазовского 102а пристр.кв.43 </v>
          </cell>
          <cell r="C9232" t="str">
            <v xml:space="preserve">Население </v>
          </cell>
          <cell r="D9232">
            <v>21.7</v>
          </cell>
          <cell r="E9232">
            <v>70</v>
          </cell>
          <cell r="F9232">
            <v>59.45</v>
          </cell>
          <cell r="G9232">
            <v>0.38</v>
          </cell>
          <cell r="H9232">
            <v>1.194</v>
          </cell>
          <cell r="I9232">
            <v>4.5999999999999996</v>
          </cell>
          <cell r="J9232" t="str">
            <v xml:space="preserve">5 </v>
          </cell>
          <cell r="K9232">
            <v>167</v>
          </cell>
          <cell r="L9232">
            <v>1.2179999999999999E-3</v>
          </cell>
          <cell r="M9232">
            <v>-19</v>
          </cell>
          <cell r="N9232">
            <v>18</v>
          </cell>
          <cell r="O9232">
            <v>1</v>
          </cell>
          <cell r="P9232">
            <v>1.7789999999999999</v>
          </cell>
          <cell r="Q9232">
            <v>2.161</v>
          </cell>
          <cell r="R9232">
            <v>2.161</v>
          </cell>
        </row>
        <row r="9233">
          <cell r="A9233" t="str">
            <v xml:space="preserve">ТЭЦ-ЧЕРЕМУШК </v>
          </cell>
          <cell r="B9233" t="str">
            <v xml:space="preserve">Айвазовского 102а пристр.кв.63 </v>
          </cell>
          <cell r="C9233" t="str">
            <v xml:space="preserve">Население </v>
          </cell>
          <cell r="D9233">
            <v>19.600000000000001</v>
          </cell>
          <cell r="E9233">
            <v>62</v>
          </cell>
          <cell r="F9233">
            <v>66.599999999999994</v>
          </cell>
          <cell r="G9233">
            <v>0.38</v>
          </cell>
          <cell r="H9233">
            <v>1.194</v>
          </cell>
          <cell r="I9233">
            <v>4.5999999999999996</v>
          </cell>
          <cell r="J9233" t="str">
            <v xml:space="preserve">5 </v>
          </cell>
          <cell r="K9233">
            <v>167</v>
          </cell>
          <cell r="L9233">
            <v>1.08E-3</v>
          </cell>
          <cell r="M9233">
            <v>-19</v>
          </cell>
          <cell r="N9233">
            <v>18</v>
          </cell>
          <cell r="O9233">
            <v>1</v>
          </cell>
          <cell r="P9233">
            <v>1.577</v>
          </cell>
          <cell r="Q9233">
            <v>1.9510000000000001</v>
          </cell>
          <cell r="R9233">
            <v>1.9510000000000001</v>
          </cell>
        </row>
        <row r="9234">
          <cell r="A9234" t="str">
            <v xml:space="preserve">ТЭЦ-ЧЕРЕМУШК </v>
          </cell>
          <cell r="B9234" t="str">
            <v xml:space="preserve">Селезнева 130 бытовка </v>
          </cell>
          <cell r="C9234" t="str">
            <v xml:space="preserve">Прочие </v>
          </cell>
          <cell r="D9234">
            <v>166.78</v>
          </cell>
          <cell r="E9234">
            <v>125</v>
          </cell>
          <cell r="F9234">
            <v>750.53</v>
          </cell>
          <cell r="G9234">
            <v>0.68</v>
          </cell>
          <cell r="H9234">
            <v>1.19</v>
          </cell>
          <cell r="I9234">
            <v>4.5999999999999996</v>
          </cell>
          <cell r="J9234" t="str">
            <v xml:space="preserve"> </v>
          </cell>
          <cell r="K9234">
            <v>167</v>
          </cell>
          <cell r="L9234">
            <v>2.35E-2</v>
          </cell>
          <cell r="M9234">
            <v>-19</v>
          </cell>
          <cell r="N9234">
            <v>18</v>
          </cell>
          <cell r="O9234">
            <v>1</v>
          </cell>
          <cell r="P9234">
            <v>34.308999999999997</v>
          </cell>
          <cell r="Q9234">
            <v>0</v>
          </cell>
          <cell r="R9234">
            <v>34.308999999999997</v>
          </cell>
        </row>
        <row r="9235">
          <cell r="A9235" t="str">
            <v xml:space="preserve">ТЭЦ-ЧЕРЕМУШК </v>
          </cell>
          <cell r="B9235" t="str">
            <v xml:space="preserve">Бургасская 43 маст. </v>
          </cell>
          <cell r="C9235" t="str">
            <v xml:space="preserve">Прочие </v>
          </cell>
          <cell r="D9235">
            <v>128.5</v>
          </cell>
          <cell r="E9235">
            <v>444</v>
          </cell>
          <cell r="F9235">
            <v>444.68</v>
          </cell>
          <cell r="G9235">
            <v>0.4</v>
          </cell>
          <cell r="H9235">
            <v>1.19</v>
          </cell>
          <cell r="I9235">
            <v>4.5999999999999996</v>
          </cell>
          <cell r="J9235" t="str">
            <v xml:space="preserve"> </v>
          </cell>
          <cell r="K9235">
            <v>167</v>
          </cell>
          <cell r="L9235">
            <v>8.1890000000000001E-3</v>
          </cell>
          <cell r="M9235">
            <v>-19</v>
          </cell>
          <cell r="N9235">
            <v>18</v>
          </cell>
          <cell r="O9235">
            <v>1</v>
          </cell>
          <cell r="P9235">
            <v>11.956</v>
          </cell>
          <cell r="Q9235">
            <v>0</v>
          </cell>
          <cell r="R9235">
            <v>11.956</v>
          </cell>
        </row>
        <row r="9236">
          <cell r="A9236" t="str">
            <v xml:space="preserve">ТЭЦ-ЧЕРЕМУШК </v>
          </cell>
          <cell r="B9236" t="str">
            <v xml:space="preserve">Старокубанская 123/1 </v>
          </cell>
          <cell r="C9236" t="str">
            <v xml:space="preserve">Прочие </v>
          </cell>
          <cell r="D9236">
            <v>279.89999999999998</v>
          </cell>
          <cell r="E9236">
            <v>0</v>
          </cell>
          <cell r="F9236">
            <v>911.84</v>
          </cell>
          <cell r="G9236">
            <v>0.37</v>
          </cell>
          <cell r="H9236">
            <v>1.19</v>
          </cell>
          <cell r="I9236">
            <v>4.5999999999999996</v>
          </cell>
          <cell r="J9236" t="str">
            <v xml:space="preserve"> </v>
          </cell>
          <cell r="K9236">
            <v>167</v>
          </cell>
          <cell r="L9236">
            <v>1.5650000000000001E-2</v>
          </cell>
          <cell r="M9236">
            <v>-19</v>
          </cell>
          <cell r="N9236">
            <v>18</v>
          </cell>
          <cell r="O9236">
            <v>1</v>
          </cell>
          <cell r="P9236">
            <v>22.849</v>
          </cell>
          <cell r="Q9236">
            <v>0</v>
          </cell>
          <cell r="R9236">
            <v>22.849</v>
          </cell>
        </row>
        <row r="9237">
          <cell r="A9237" t="str">
            <v xml:space="preserve">ТЭЦ-ЧЕРЕМУШК </v>
          </cell>
          <cell r="B9237" t="str">
            <v xml:space="preserve">Ставропольская 159 нежил.пом. кв.21 </v>
          </cell>
          <cell r="C9237" t="str">
            <v xml:space="preserve">Прочие </v>
          </cell>
          <cell r="D9237">
            <v>40.46</v>
          </cell>
          <cell r="E9237">
            <v>0</v>
          </cell>
          <cell r="F9237">
            <v>182.08</v>
          </cell>
          <cell r="G9237">
            <v>0.37</v>
          </cell>
          <cell r="H9237">
            <v>1.19</v>
          </cell>
          <cell r="I9237">
            <v>4.5999999999999996</v>
          </cell>
          <cell r="J9237" t="str">
            <v xml:space="preserve"> </v>
          </cell>
          <cell r="K9237">
            <v>167</v>
          </cell>
          <cell r="L9237">
            <v>3.1249999999999997E-3</v>
          </cell>
          <cell r="M9237">
            <v>-19</v>
          </cell>
          <cell r="N9237">
            <v>18</v>
          </cell>
          <cell r="O9237">
            <v>1</v>
          </cell>
          <cell r="P9237">
            <v>4.5609999999999999</v>
          </cell>
          <cell r="Q9237">
            <v>0</v>
          </cell>
          <cell r="R9237">
            <v>4.5609999999999999</v>
          </cell>
        </row>
        <row r="9238">
          <cell r="A9238" t="str">
            <v xml:space="preserve">ТЭЦ-ЧЕРЕМУШК </v>
          </cell>
          <cell r="B9238" t="str">
            <v xml:space="preserve">Старокубанская 115 ж/дом </v>
          </cell>
          <cell r="C9238" t="str">
            <v xml:space="preserve">Население </v>
          </cell>
          <cell r="D9238">
            <v>3230.1</v>
          </cell>
          <cell r="E9238">
            <v>11658</v>
          </cell>
          <cell r="F9238">
            <v>11658.12</v>
          </cell>
          <cell r="G9238">
            <v>0.38</v>
          </cell>
          <cell r="H9238">
            <v>1.19</v>
          </cell>
          <cell r="I9238">
            <v>4.5999999999999996</v>
          </cell>
          <cell r="J9238" t="str">
            <v xml:space="preserve">5 </v>
          </cell>
          <cell r="K9238">
            <v>167</v>
          </cell>
          <cell r="L9238">
            <v>0.20549799999999999</v>
          </cell>
          <cell r="M9238">
            <v>-19</v>
          </cell>
          <cell r="N9238">
            <v>18</v>
          </cell>
          <cell r="O9238">
            <v>1</v>
          </cell>
          <cell r="P9238">
            <v>300.02300000000002</v>
          </cell>
          <cell r="Q9238">
            <v>321.40699999999998</v>
          </cell>
          <cell r="R9238">
            <v>321.40699999999998</v>
          </cell>
        </row>
        <row r="9239">
          <cell r="A9239" t="str">
            <v xml:space="preserve">ТЭЦ-ЧЕРЕМУШК </v>
          </cell>
          <cell r="B9239" t="str">
            <v xml:space="preserve">Ставропольская 153 к.9 </v>
          </cell>
          <cell r="C9239" t="str">
            <v xml:space="preserve">Прочие </v>
          </cell>
          <cell r="D9239">
            <v>12.1</v>
          </cell>
          <cell r="E9239">
            <v>0</v>
          </cell>
          <cell r="F9239">
            <v>54.24</v>
          </cell>
          <cell r="G9239">
            <v>0.46</v>
          </cell>
          <cell r="H9239">
            <v>1.19</v>
          </cell>
          <cell r="I9239">
            <v>4.5999999999999996</v>
          </cell>
          <cell r="J9239" t="str">
            <v xml:space="preserve"> </v>
          </cell>
          <cell r="K9239">
            <v>167</v>
          </cell>
          <cell r="L9239">
            <v>1.16E-3</v>
          </cell>
          <cell r="M9239">
            <v>-19</v>
          </cell>
          <cell r="N9239">
            <v>18</v>
          </cell>
          <cell r="O9239">
            <v>1</v>
          </cell>
          <cell r="P9239">
            <v>1.694</v>
          </cell>
          <cell r="Q9239">
            <v>0</v>
          </cell>
          <cell r="R9239">
            <v>1.694</v>
          </cell>
        </row>
        <row r="9240">
          <cell r="A9240" t="str">
            <v xml:space="preserve">ТЭЦ-ЧЕРЕМУШК </v>
          </cell>
          <cell r="B9240" t="str">
            <v xml:space="preserve">Ставропольская 262 ж/д </v>
          </cell>
          <cell r="C9240" t="str">
            <v xml:space="preserve">Население </v>
          </cell>
          <cell r="D9240">
            <v>2522.1999999999998</v>
          </cell>
          <cell r="E9240">
            <v>12824</v>
          </cell>
          <cell r="F9240">
            <v>10359.944</v>
          </cell>
          <cell r="G9240">
            <v>0.35</v>
          </cell>
          <cell r="H9240">
            <v>1.194</v>
          </cell>
          <cell r="I9240">
            <v>4.5999999999999996</v>
          </cell>
          <cell r="J9240" t="str">
            <v xml:space="preserve">5 </v>
          </cell>
          <cell r="K9240">
            <v>167</v>
          </cell>
          <cell r="L9240">
            <v>0.16819799999999999</v>
          </cell>
          <cell r="M9240">
            <v>-19</v>
          </cell>
          <cell r="N9240">
            <v>18</v>
          </cell>
          <cell r="O9240">
            <v>1</v>
          </cell>
          <cell r="P9240">
            <v>245.565</v>
          </cell>
          <cell r="Q9240">
            <v>250.97</v>
          </cell>
          <cell r="R9240">
            <v>250.97</v>
          </cell>
        </row>
        <row r="9241">
          <cell r="A9241" t="str">
            <v xml:space="preserve">ТЭЦ-ЧЕРЕМУШК </v>
          </cell>
          <cell r="B9241" t="str">
            <v xml:space="preserve">Стасова 161 неж.пом. </v>
          </cell>
          <cell r="C9241" t="str">
            <v xml:space="preserve">Прочие </v>
          </cell>
          <cell r="D9241">
            <v>92.58</v>
          </cell>
          <cell r="E9241">
            <v>0</v>
          </cell>
          <cell r="F9241">
            <v>416.6</v>
          </cell>
          <cell r="G9241">
            <v>0.38</v>
          </cell>
          <cell r="H9241">
            <v>1.19</v>
          </cell>
          <cell r="I9241">
            <v>4.5999999999999996</v>
          </cell>
          <cell r="J9241" t="str">
            <v xml:space="preserve"> </v>
          </cell>
          <cell r="K9241">
            <v>167</v>
          </cell>
          <cell r="L9241">
            <v>6.7479999999999997E-3</v>
          </cell>
          <cell r="M9241">
            <v>-19</v>
          </cell>
          <cell r="N9241">
            <v>15</v>
          </cell>
          <cell r="O9241">
            <v>1</v>
          </cell>
          <cell r="P9241">
            <v>8.3360000000000003</v>
          </cell>
          <cell r="Q9241">
            <v>0</v>
          </cell>
          <cell r="R9241">
            <v>8.3360000000000003</v>
          </cell>
        </row>
        <row r="9242">
          <cell r="A9242" t="str">
            <v xml:space="preserve">ТЭЦ-ЧЕРЕМУШК </v>
          </cell>
          <cell r="B9242" t="str">
            <v xml:space="preserve">Селезнева 156 ГИМ"Альтернатива" </v>
          </cell>
          <cell r="C9242" t="str">
            <v xml:space="preserve">ИТП Прочие </v>
          </cell>
          <cell r="D9242">
            <v>2340.35</v>
          </cell>
          <cell r="E9242">
            <v>7948</v>
          </cell>
          <cell r="F9242">
            <v>9451.43</v>
          </cell>
          <cell r="G9242">
            <v>0.33</v>
          </cell>
          <cell r="H9242">
            <v>1.19</v>
          </cell>
          <cell r="I9242">
            <v>4.5999999999999996</v>
          </cell>
          <cell r="J9242" t="str">
            <v xml:space="preserve"> </v>
          </cell>
          <cell r="K9242">
            <v>167</v>
          </cell>
          <cell r="L9242">
            <v>0.1525</v>
          </cell>
          <cell r="M9242">
            <v>-19</v>
          </cell>
          <cell r="N9242">
            <v>20</v>
          </cell>
          <cell r="O9242">
            <v>1</v>
          </cell>
          <cell r="P9242">
            <v>242.57400000000001</v>
          </cell>
          <cell r="Q9242">
            <v>0</v>
          </cell>
          <cell r="R9242">
            <v>242.57400000000001</v>
          </cell>
        </row>
        <row r="9243">
          <cell r="A9243" t="str">
            <v xml:space="preserve">ТЭЦ-ЧЕРЕМУШК </v>
          </cell>
          <cell r="B9243" t="str">
            <v xml:space="preserve">Бургасская 17 ж/дом </v>
          </cell>
          <cell r="C9243" t="str">
            <v xml:space="preserve">Население </v>
          </cell>
          <cell r="D9243">
            <v>3229.5</v>
          </cell>
          <cell r="E9243">
            <v>12267</v>
          </cell>
          <cell r="F9243">
            <v>12250.31</v>
          </cell>
          <cell r="G9243">
            <v>0.38</v>
          </cell>
          <cell r="H9243">
            <v>1.19</v>
          </cell>
          <cell r="I9243">
            <v>4.5999999999999996</v>
          </cell>
          <cell r="J9243" t="str">
            <v xml:space="preserve">5 </v>
          </cell>
          <cell r="K9243">
            <v>167</v>
          </cell>
          <cell r="L9243">
            <v>0.21480000000000002</v>
          </cell>
          <cell r="M9243">
            <v>-19</v>
          </cell>
          <cell r="N9243">
            <v>18</v>
          </cell>
          <cell r="O9243">
            <v>1</v>
          </cell>
          <cell r="P9243">
            <v>313.60300000000001</v>
          </cell>
          <cell r="Q9243">
            <v>321.346</v>
          </cell>
          <cell r="R9243">
            <v>321.346</v>
          </cell>
        </row>
        <row r="9244">
          <cell r="A9244" t="str">
            <v xml:space="preserve">ТЭЦ-ЧЕРЕМУШК </v>
          </cell>
          <cell r="B9244" t="str">
            <v xml:space="preserve">Ставропольская 133 магазин 18 </v>
          </cell>
          <cell r="C9244" t="str">
            <v xml:space="preserve">Прочие </v>
          </cell>
          <cell r="D9244">
            <v>1199.5</v>
          </cell>
          <cell r="E9244">
            <v>5350</v>
          </cell>
          <cell r="F9244">
            <v>4513.7</v>
          </cell>
          <cell r="G9244">
            <v>0.111916</v>
          </cell>
          <cell r="H9244">
            <v>1.194</v>
          </cell>
          <cell r="I9244">
            <v>4.5999999999999996</v>
          </cell>
          <cell r="J9244" t="str">
            <v xml:space="preserve"> </v>
          </cell>
          <cell r="K9244">
            <v>167</v>
          </cell>
          <cell r="L9244">
            <v>2.2165999999999998E-2</v>
          </cell>
          <cell r="M9244">
            <v>-19</v>
          </cell>
          <cell r="N9244">
            <v>16</v>
          </cell>
          <cell r="O9244">
            <v>1</v>
          </cell>
          <cell r="P9244">
            <v>29.134</v>
          </cell>
          <cell r="Q9244">
            <v>0</v>
          </cell>
          <cell r="R9244">
            <v>29.134</v>
          </cell>
        </row>
        <row r="9245">
          <cell r="A9245" t="str">
            <v xml:space="preserve">ТЭЦ-ЧЕРЕМУШК </v>
          </cell>
          <cell r="B9245" t="str">
            <v xml:space="preserve">Ставропольская 254 ООО"Топаз" </v>
          </cell>
          <cell r="C9245" t="str">
            <v xml:space="preserve">Прочие </v>
          </cell>
          <cell r="D9245">
            <v>207.4</v>
          </cell>
          <cell r="E9245">
            <v>0</v>
          </cell>
          <cell r="F9245">
            <v>901.78</v>
          </cell>
          <cell r="G9245">
            <v>0.37</v>
          </cell>
          <cell r="H9245">
            <v>1.19</v>
          </cell>
          <cell r="I9245">
            <v>4.5999999999999996</v>
          </cell>
          <cell r="J9245" t="str">
            <v xml:space="preserve"> </v>
          </cell>
          <cell r="K9245">
            <v>167</v>
          </cell>
          <cell r="L9245">
            <v>1.5476999999999999E-2</v>
          </cell>
          <cell r="M9245">
            <v>-19</v>
          </cell>
          <cell r="N9245">
            <v>18</v>
          </cell>
          <cell r="O9245">
            <v>1</v>
          </cell>
          <cell r="P9245">
            <v>22.597000000000001</v>
          </cell>
          <cell r="Q9245">
            <v>0</v>
          </cell>
          <cell r="R9245">
            <v>22.597000000000001</v>
          </cell>
        </row>
        <row r="9246">
          <cell r="A9246" t="str">
            <v xml:space="preserve">ТЭЦ-ЧЕРЕМУШК </v>
          </cell>
          <cell r="B9246" t="str">
            <v xml:space="preserve">Селезнева 212 ж/д ТСЖ "АРС" </v>
          </cell>
          <cell r="C9246" t="str">
            <v xml:space="preserve">Население </v>
          </cell>
          <cell r="D9246">
            <v>2234.1</v>
          </cell>
          <cell r="E9246">
            <v>7773</v>
          </cell>
          <cell r="F9246">
            <v>7773</v>
          </cell>
          <cell r="G9246">
            <v>0</v>
          </cell>
          <cell r="H9246">
            <v>0</v>
          </cell>
          <cell r="I9246">
            <v>4.5999999999999996</v>
          </cell>
          <cell r="J9246" t="str">
            <v xml:space="preserve">7 </v>
          </cell>
          <cell r="K9246">
            <v>167</v>
          </cell>
          <cell r="L9246">
            <v>0.15</v>
          </cell>
          <cell r="M9246">
            <v>-19</v>
          </cell>
          <cell r="N9246">
            <v>18</v>
          </cell>
          <cell r="O9246">
            <v>1</v>
          </cell>
          <cell r="P9246">
            <v>218.99600000000001</v>
          </cell>
          <cell r="Q9246">
            <v>222.30099999999999</v>
          </cell>
          <cell r="R9246">
            <v>222.30099999999999</v>
          </cell>
        </row>
        <row r="9247">
          <cell r="A9247" t="str">
            <v xml:space="preserve">ТЭЦ-ЧЕРЕМУШК </v>
          </cell>
          <cell r="B9247" t="str">
            <v xml:space="preserve">Ставропольская 222 кафе </v>
          </cell>
          <cell r="C9247" t="str">
            <v xml:space="preserve">Прочие </v>
          </cell>
          <cell r="D9247">
            <v>161.4</v>
          </cell>
          <cell r="E9247">
            <v>0</v>
          </cell>
          <cell r="F9247">
            <v>542.30399999999997</v>
          </cell>
          <cell r="G9247">
            <v>0</v>
          </cell>
          <cell r="H9247">
            <v>0</v>
          </cell>
          <cell r="I9247">
            <v>4.5999999999999996</v>
          </cell>
          <cell r="J9247" t="str">
            <v xml:space="preserve"> </v>
          </cell>
          <cell r="K9247">
            <v>167</v>
          </cell>
          <cell r="L9247">
            <v>1.4501999999999999E-2</v>
          </cell>
          <cell r="M9247">
            <v>-19</v>
          </cell>
          <cell r="N9247">
            <v>16</v>
          </cell>
          <cell r="O9247">
            <v>1</v>
          </cell>
          <cell r="P9247">
            <v>19.059999999999999</v>
          </cell>
          <cell r="Q9247">
            <v>0</v>
          </cell>
          <cell r="R9247">
            <v>19.059999999999999</v>
          </cell>
        </row>
        <row r="9248">
          <cell r="A9248" t="str">
            <v xml:space="preserve">ТЭЦ-ЧЕРЕМУШК </v>
          </cell>
          <cell r="B9248" t="str">
            <v xml:space="preserve">2я Пятилетка 12 гимназия 40 </v>
          </cell>
          <cell r="C9248" t="str">
            <v xml:space="preserve">Бюджет </v>
          </cell>
          <cell r="D9248">
            <v>5682.84</v>
          </cell>
          <cell r="E9248">
            <v>18283</v>
          </cell>
          <cell r="F9248">
            <v>25572.79</v>
          </cell>
          <cell r="G9248">
            <v>0.33</v>
          </cell>
          <cell r="H9248">
            <v>1.194</v>
          </cell>
          <cell r="I9248">
            <v>4.5999999999999996</v>
          </cell>
          <cell r="J9248" t="str">
            <v xml:space="preserve"> </v>
          </cell>
          <cell r="K9248">
            <v>167</v>
          </cell>
          <cell r="L9248">
            <v>0.37030000000000002</v>
          </cell>
          <cell r="M9248">
            <v>-19</v>
          </cell>
          <cell r="N9248">
            <v>16</v>
          </cell>
          <cell r="O9248">
            <v>1</v>
          </cell>
          <cell r="P9248">
            <v>486.714</v>
          </cell>
          <cell r="Q9248">
            <v>0</v>
          </cell>
          <cell r="R9248">
            <v>486.714</v>
          </cell>
        </row>
        <row r="9249">
          <cell r="A9249" t="str">
            <v xml:space="preserve">ТЭЦ-ЧЕРЕМУШК </v>
          </cell>
          <cell r="B9249" t="str">
            <v xml:space="preserve">Стасова 141 ж/д </v>
          </cell>
          <cell r="C9249" t="str">
            <v xml:space="preserve">Население </v>
          </cell>
          <cell r="D9249">
            <v>2610.1999999999998</v>
          </cell>
          <cell r="E9249">
            <v>11746</v>
          </cell>
          <cell r="F9249">
            <v>11745.72</v>
          </cell>
          <cell r="G9249">
            <v>0.38</v>
          </cell>
          <cell r="H9249">
            <v>1.19</v>
          </cell>
          <cell r="I9249">
            <v>4.5999999999999996</v>
          </cell>
          <cell r="J9249" t="str">
            <v xml:space="preserve">5 </v>
          </cell>
          <cell r="K9249">
            <v>167</v>
          </cell>
          <cell r="L9249">
            <v>0.207042</v>
          </cell>
          <cell r="M9249">
            <v>-19</v>
          </cell>
          <cell r="N9249">
            <v>18</v>
          </cell>
          <cell r="O9249">
            <v>1</v>
          </cell>
          <cell r="P9249">
            <v>302.27699999999999</v>
          </cell>
          <cell r="Q9249">
            <v>259.72500000000002</v>
          </cell>
          <cell r="R9249">
            <v>259.72500000000002</v>
          </cell>
        </row>
        <row r="9250">
          <cell r="A9250" t="str">
            <v xml:space="preserve">ТЭЦ-ЧЕРЕМУШК </v>
          </cell>
          <cell r="B9250" t="str">
            <v xml:space="preserve">Ставропольская 262 неж.пом. </v>
          </cell>
          <cell r="C9250" t="str">
            <v xml:space="preserve">Прочие </v>
          </cell>
          <cell r="D9250">
            <v>105.48</v>
          </cell>
          <cell r="E9250">
            <v>0</v>
          </cell>
          <cell r="F9250">
            <v>474.68</v>
          </cell>
          <cell r="G9250">
            <v>0.372</v>
          </cell>
          <cell r="H9250">
            <v>1.194</v>
          </cell>
          <cell r="I9250">
            <v>4.5999999999999996</v>
          </cell>
          <cell r="J9250" t="str">
            <v xml:space="preserve"> </v>
          </cell>
          <cell r="K9250">
            <v>167</v>
          </cell>
          <cell r="L9250">
            <v>8.1910000000000004E-3</v>
          </cell>
          <cell r="M9250">
            <v>-19</v>
          </cell>
          <cell r="N9250">
            <v>18</v>
          </cell>
          <cell r="O9250">
            <v>1</v>
          </cell>
          <cell r="P9250">
            <v>11.958</v>
          </cell>
          <cell r="Q9250">
            <v>0</v>
          </cell>
          <cell r="R9250">
            <v>11.958</v>
          </cell>
        </row>
        <row r="9251">
          <cell r="A9251" t="str">
            <v xml:space="preserve">ТЭЦ-ЧЕРЕМУШК </v>
          </cell>
          <cell r="B9251" t="str">
            <v xml:space="preserve">Старокубанская 118 адм.ЛИТ.Д </v>
          </cell>
          <cell r="C9251" t="str">
            <v xml:space="preserve">Прочие </v>
          </cell>
          <cell r="D9251">
            <v>1670.8</v>
          </cell>
          <cell r="E9251">
            <v>0</v>
          </cell>
          <cell r="F9251">
            <v>6909</v>
          </cell>
          <cell r="G9251">
            <v>0.38</v>
          </cell>
          <cell r="H9251">
            <v>1.19</v>
          </cell>
          <cell r="I9251">
            <v>4.5999999999999996</v>
          </cell>
          <cell r="J9251" t="str">
            <v xml:space="preserve"> </v>
          </cell>
          <cell r="K9251">
            <v>167</v>
          </cell>
          <cell r="L9251">
            <v>0.12178499999999999</v>
          </cell>
          <cell r="M9251">
            <v>-19</v>
          </cell>
          <cell r="N9251">
            <v>18</v>
          </cell>
          <cell r="O9251">
            <v>1</v>
          </cell>
          <cell r="P9251">
            <v>177.804</v>
          </cell>
          <cell r="Q9251">
            <v>0</v>
          </cell>
          <cell r="R9251">
            <v>177.804</v>
          </cell>
        </row>
        <row r="9252">
          <cell r="A9252" t="str">
            <v xml:space="preserve">ТЭЦ-ЧЕРЕМУШК </v>
          </cell>
          <cell r="B9252" t="str">
            <v xml:space="preserve">Старокубанская 118 адм.зд.ЛИТ.А </v>
          </cell>
          <cell r="C9252" t="str">
            <v xml:space="preserve">Прочие </v>
          </cell>
          <cell r="D9252">
            <v>2595.13</v>
          </cell>
          <cell r="E9252">
            <v>0</v>
          </cell>
          <cell r="F9252">
            <v>11678.09</v>
          </cell>
          <cell r="G9252">
            <v>0.38</v>
          </cell>
          <cell r="H9252">
            <v>1.19</v>
          </cell>
          <cell r="I9252">
            <v>4.5999999999999996</v>
          </cell>
          <cell r="J9252" t="str">
            <v xml:space="preserve"> </v>
          </cell>
          <cell r="K9252">
            <v>167</v>
          </cell>
          <cell r="L9252">
            <v>0.20585000000000001</v>
          </cell>
          <cell r="M9252">
            <v>-19</v>
          </cell>
          <cell r="N9252">
            <v>18</v>
          </cell>
          <cell r="O9252">
            <v>1</v>
          </cell>
          <cell r="P9252">
            <v>300.53800000000001</v>
          </cell>
          <cell r="Q9252">
            <v>0</v>
          </cell>
          <cell r="R9252">
            <v>300.53800000000001</v>
          </cell>
        </row>
        <row r="9253">
          <cell r="A9253" t="str">
            <v xml:space="preserve">ТЭЦ-ЧЕРЕМУШК </v>
          </cell>
          <cell r="B9253" t="str">
            <v xml:space="preserve">Старокубанская 118 гараж ЛИТ.Е </v>
          </cell>
          <cell r="C9253" t="str">
            <v xml:space="preserve">Прочие </v>
          </cell>
          <cell r="D9253">
            <v>86.63</v>
          </cell>
          <cell r="E9253">
            <v>1800</v>
          </cell>
          <cell r="F9253">
            <v>401.3</v>
          </cell>
          <cell r="G9253">
            <v>0.7</v>
          </cell>
          <cell r="H9253">
            <v>1.19</v>
          </cell>
          <cell r="I9253">
            <v>4.5999999999999996</v>
          </cell>
          <cell r="J9253" t="str">
            <v xml:space="preserve"> </v>
          </cell>
          <cell r="K9253">
            <v>167</v>
          </cell>
          <cell r="L9253">
            <v>1.1974E-2</v>
          </cell>
          <cell r="M9253">
            <v>-19</v>
          </cell>
          <cell r="N9253">
            <v>15</v>
          </cell>
          <cell r="O9253">
            <v>1</v>
          </cell>
          <cell r="P9253">
            <v>14.79</v>
          </cell>
          <cell r="Q9253">
            <v>0</v>
          </cell>
          <cell r="R9253">
            <v>14.79</v>
          </cell>
        </row>
        <row r="9254">
          <cell r="A9254" t="str">
            <v xml:space="preserve">ТЭЦ-ЧЕРЕМУШК </v>
          </cell>
          <cell r="B9254" t="str">
            <v xml:space="preserve">Ставропольская 137 АПТЕКА </v>
          </cell>
          <cell r="C9254" t="str">
            <v xml:space="preserve">Прочие </v>
          </cell>
          <cell r="D9254">
            <v>33.659999999999997</v>
          </cell>
          <cell r="E9254">
            <v>0</v>
          </cell>
          <cell r="F9254">
            <v>151.47</v>
          </cell>
          <cell r="G9254">
            <v>0.38</v>
          </cell>
          <cell r="H9254">
            <v>1.19</v>
          </cell>
          <cell r="I9254">
            <v>4.5999999999999996</v>
          </cell>
          <cell r="J9254" t="str">
            <v xml:space="preserve"> </v>
          </cell>
          <cell r="K9254">
            <v>167</v>
          </cell>
          <cell r="L9254">
            <v>2.6700000000000001E-3</v>
          </cell>
          <cell r="M9254">
            <v>-19</v>
          </cell>
          <cell r="N9254">
            <v>18</v>
          </cell>
          <cell r="O9254">
            <v>1</v>
          </cell>
          <cell r="P9254">
            <v>3.8980000000000001</v>
          </cell>
          <cell r="Q9254">
            <v>0</v>
          </cell>
          <cell r="R9254">
            <v>3.8980000000000001</v>
          </cell>
        </row>
        <row r="9255">
          <cell r="A9255" t="str">
            <v xml:space="preserve">ТЭЦ-ЧЕРЕМУШК </v>
          </cell>
          <cell r="B9255" t="str">
            <v xml:space="preserve">Ставропольская 135 нежил.помещения </v>
          </cell>
          <cell r="C9255" t="str">
            <v xml:space="preserve">Прочие </v>
          </cell>
          <cell r="D9255">
            <v>179.9</v>
          </cell>
          <cell r="E9255">
            <v>0</v>
          </cell>
          <cell r="F9255">
            <v>1860.61</v>
          </cell>
          <cell r="G9255">
            <v>0.38</v>
          </cell>
          <cell r="H9255">
            <v>1.19</v>
          </cell>
          <cell r="I9255">
            <v>4.5999999999999996</v>
          </cell>
          <cell r="J9255" t="str">
            <v xml:space="preserve"> </v>
          </cell>
          <cell r="K9255">
            <v>167</v>
          </cell>
          <cell r="L9255">
            <v>3.2797E-2</v>
          </cell>
          <cell r="M9255">
            <v>-19</v>
          </cell>
          <cell r="N9255">
            <v>18</v>
          </cell>
          <cell r="O9255">
            <v>1</v>
          </cell>
          <cell r="P9255">
            <v>47.883000000000003</v>
          </cell>
          <cell r="Q9255">
            <v>0</v>
          </cell>
          <cell r="R9255">
            <v>47.883000000000003</v>
          </cell>
        </row>
        <row r="9256">
          <cell r="A9256" t="str">
            <v xml:space="preserve">ТЭЦ-ЧЕРЕМУШК </v>
          </cell>
          <cell r="B9256" t="str">
            <v xml:space="preserve">Старокубанская 121 МАГ 3 </v>
          </cell>
          <cell r="C9256" t="str">
            <v xml:space="preserve">Прочие </v>
          </cell>
          <cell r="D9256">
            <v>117.27</v>
          </cell>
          <cell r="E9256">
            <v>444</v>
          </cell>
          <cell r="F9256">
            <v>527.70000000000005</v>
          </cell>
          <cell r="G9256">
            <v>0.38</v>
          </cell>
          <cell r="H9256">
            <v>1.19</v>
          </cell>
          <cell r="I9256">
            <v>4.5999999999999996</v>
          </cell>
          <cell r="J9256" t="str">
            <v xml:space="preserve"> </v>
          </cell>
          <cell r="K9256">
            <v>167</v>
          </cell>
          <cell r="L9256">
            <v>8.548E-3</v>
          </cell>
          <cell r="M9256">
            <v>-19</v>
          </cell>
          <cell r="N9256">
            <v>15</v>
          </cell>
          <cell r="O9256">
            <v>1</v>
          </cell>
          <cell r="P9256">
            <v>10.558999999999999</v>
          </cell>
          <cell r="Q9256">
            <v>0</v>
          </cell>
          <cell r="R9256">
            <v>10.558999999999999</v>
          </cell>
        </row>
        <row r="9257">
          <cell r="A9257" t="str">
            <v xml:space="preserve">ТЭЦ-ЧЕРЕМУШК </v>
          </cell>
          <cell r="B9257" t="str">
            <v xml:space="preserve">Айвазовская 97 Морг </v>
          </cell>
          <cell r="C9257" t="str">
            <v xml:space="preserve">Бюджет </v>
          </cell>
          <cell r="D9257">
            <v>279.70999999999998</v>
          </cell>
          <cell r="E9257">
            <v>675</v>
          </cell>
          <cell r="F9257">
            <v>1369.77</v>
          </cell>
          <cell r="G9257">
            <v>0.4</v>
          </cell>
          <cell r="H9257">
            <v>1.19</v>
          </cell>
          <cell r="I9257">
            <v>4.5999999999999996</v>
          </cell>
          <cell r="J9257" t="str">
            <v xml:space="preserve"> </v>
          </cell>
          <cell r="K9257">
            <v>167</v>
          </cell>
          <cell r="L9257">
            <v>2.3354999999999997E-2</v>
          </cell>
          <cell r="M9257">
            <v>-19</v>
          </cell>
          <cell r="N9257">
            <v>15</v>
          </cell>
          <cell r="O9257">
            <v>1</v>
          </cell>
          <cell r="P9257">
            <v>28.849</v>
          </cell>
          <cell r="Q9257">
            <v>0</v>
          </cell>
          <cell r="R9257">
            <v>28.849</v>
          </cell>
        </row>
        <row r="9258">
          <cell r="A9258" t="str">
            <v xml:space="preserve">ТЭЦ-ЧЕРЕМУШК </v>
          </cell>
          <cell r="B9258" t="str">
            <v xml:space="preserve">Айвазовская 97 Поликлиника </v>
          </cell>
          <cell r="C9258" t="str">
            <v xml:space="preserve">Бюджет </v>
          </cell>
          <cell r="D9258">
            <v>869.22</v>
          </cell>
          <cell r="E9258">
            <v>7223</v>
          </cell>
          <cell r="F9258">
            <v>3911.5</v>
          </cell>
          <cell r="G9258">
            <v>0.4</v>
          </cell>
          <cell r="H9258">
            <v>1.19</v>
          </cell>
          <cell r="I9258">
            <v>4.5999999999999996</v>
          </cell>
          <cell r="J9258" t="str">
            <v xml:space="preserve"> </v>
          </cell>
          <cell r="K9258">
            <v>167</v>
          </cell>
          <cell r="L9258">
            <v>7.6499999999999999E-2</v>
          </cell>
          <cell r="M9258">
            <v>-19</v>
          </cell>
          <cell r="N9258">
            <v>20</v>
          </cell>
          <cell r="O9258">
            <v>1</v>
          </cell>
          <cell r="P9258">
            <v>121.684</v>
          </cell>
          <cell r="Q9258">
            <v>0</v>
          </cell>
          <cell r="R9258">
            <v>121.684</v>
          </cell>
        </row>
        <row r="9259">
          <cell r="A9259" t="str">
            <v xml:space="preserve">ТЭЦ-ЧЕРЕМУШК </v>
          </cell>
          <cell r="B9259" t="str">
            <v xml:space="preserve">Айвазовского 97 Больница </v>
          </cell>
          <cell r="C9259" t="str">
            <v xml:space="preserve">Бюджет </v>
          </cell>
          <cell r="D9259">
            <v>7741.57</v>
          </cell>
          <cell r="E9259">
            <v>22150</v>
          </cell>
          <cell r="F9259">
            <v>34837.050000000003</v>
          </cell>
          <cell r="G9259">
            <v>0.30000000000000004</v>
          </cell>
          <cell r="H9259">
            <v>1.19</v>
          </cell>
          <cell r="I9259">
            <v>4.5999999999999996</v>
          </cell>
          <cell r="J9259" t="str">
            <v xml:space="preserve"> </v>
          </cell>
          <cell r="K9259">
            <v>167</v>
          </cell>
          <cell r="L9259">
            <v>0.51100000000000001</v>
          </cell>
          <cell r="M9259">
            <v>-19</v>
          </cell>
          <cell r="N9259">
            <v>20</v>
          </cell>
          <cell r="O9259">
            <v>1</v>
          </cell>
          <cell r="P9259">
            <v>812.82</v>
          </cell>
          <cell r="Q9259">
            <v>0</v>
          </cell>
          <cell r="R9259">
            <v>812.82</v>
          </cell>
        </row>
        <row r="9260">
          <cell r="A9260" t="str">
            <v xml:space="preserve">ТЭЦ-ЧЕРЕМУШК </v>
          </cell>
          <cell r="B9260" t="str">
            <v xml:space="preserve">Айвазовского 97 ГАРАЖ </v>
          </cell>
          <cell r="C9260" t="str">
            <v xml:space="preserve">Бюджет </v>
          </cell>
          <cell r="D9260">
            <v>29.87</v>
          </cell>
          <cell r="E9260">
            <v>3780</v>
          </cell>
          <cell r="F9260">
            <v>158.84</v>
          </cell>
          <cell r="G9260">
            <v>0.7</v>
          </cell>
          <cell r="H9260">
            <v>1.19</v>
          </cell>
          <cell r="I9260">
            <v>4.5999999999999996</v>
          </cell>
          <cell r="J9260" t="str">
            <v xml:space="preserve"> </v>
          </cell>
          <cell r="K9260">
            <v>167</v>
          </cell>
          <cell r="L9260">
            <v>4.5999999999999999E-3</v>
          </cell>
          <cell r="M9260">
            <v>-19</v>
          </cell>
          <cell r="N9260">
            <v>14</v>
          </cell>
          <cell r="O9260">
            <v>1</v>
          </cell>
          <cell r="P9260">
            <v>5.2949999999999999</v>
          </cell>
          <cell r="Q9260">
            <v>0</v>
          </cell>
          <cell r="R9260">
            <v>5.2949999999999999</v>
          </cell>
        </row>
        <row r="9261">
          <cell r="A9261" t="str">
            <v xml:space="preserve">ТЭЦ-ЧЕРЕМУШК </v>
          </cell>
          <cell r="B9261" t="str">
            <v xml:space="preserve">Айвазовского 97 Патол-анатом.отд. </v>
          </cell>
          <cell r="C9261" t="str">
            <v xml:space="preserve">Бюджет </v>
          </cell>
          <cell r="D9261">
            <v>509.03</v>
          </cell>
          <cell r="E9261">
            <v>2433</v>
          </cell>
          <cell r="F9261">
            <v>2627.52</v>
          </cell>
          <cell r="G9261">
            <v>0.4</v>
          </cell>
          <cell r="H9261">
            <v>1.19</v>
          </cell>
          <cell r="I9261">
            <v>4.5999999999999996</v>
          </cell>
          <cell r="J9261" t="str">
            <v xml:space="preserve"> </v>
          </cell>
          <cell r="K9261">
            <v>167</v>
          </cell>
          <cell r="L9261">
            <v>4.48E-2</v>
          </cell>
          <cell r="M9261">
            <v>-19</v>
          </cell>
          <cell r="N9261">
            <v>15</v>
          </cell>
          <cell r="O9261">
            <v>1</v>
          </cell>
          <cell r="P9261">
            <v>55.335000000000001</v>
          </cell>
          <cell r="Q9261">
            <v>0</v>
          </cell>
          <cell r="R9261">
            <v>55.335000000000001</v>
          </cell>
        </row>
        <row r="9262">
          <cell r="A9262" t="str">
            <v xml:space="preserve">ТЭЦ-ЧЕРЕМУШК </v>
          </cell>
          <cell r="B9262" t="str">
            <v xml:space="preserve">Айвазовского 97 Пристройка к гл.корпусу </v>
          </cell>
          <cell r="C9262" t="str">
            <v xml:space="preserve">Бюджет </v>
          </cell>
          <cell r="D9262">
            <v>2209.35</v>
          </cell>
          <cell r="E9262">
            <v>0</v>
          </cell>
          <cell r="F9262">
            <v>10479.49</v>
          </cell>
          <cell r="G9262">
            <v>0.36</v>
          </cell>
          <cell r="H9262">
            <v>1.19</v>
          </cell>
          <cell r="I9262">
            <v>4.5999999999999996</v>
          </cell>
          <cell r="J9262" t="str">
            <v xml:space="preserve"> </v>
          </cell>
          <cell r="K9262">
            <v>167</v>
          </cell>
          <cell r="L9262">
            <v>0.17500000000000002</v>
          </cell>
          <cell r="M9262">
            <v>-19</v>
          </cell>
          <cell r="N9262">
            <v>18</v>
          </cell>
          <cell r="O9262">
            <v>1</v>
          </cell>
          <cell r="P9262">
            <v>255.49600000000001</v>
          </cell>
          <cell r="Q9262">
            <v>0</v>
          </cell>
          <cell r="R9262">
            <v>255.49600000000001</v>
          </cell>
        </row>
        <row r="9263">
          <cell r="A9263" t="str">
            <v xml:space="preserve">ТЭЦ-ЧЕРЕМУШК </v>
          </cell>
          <cell r="B9263" t="str">
            <v xml:space="preserve">Стасова 148 парикмахерская </v>
          </cell>
          <cell r="C9263" t="str">
            <v xml:space="preserve">Прочие </v>
          </cell>
          <cell r="D9263">
            <v>87.5</v>
          </cell>
          <cell r="E9263">
            <v>308</v>
          </cell>
          <cell r="F9263">
            <v>295.82</v>
          </cell>
          <cell r="G9263">
            <v>0.39</v>
          </cell>
          <cell r="H9263">
            <v>1.19</v>
          </cell>
          <cell r="I9263">
            <v>4.5999999999999996</v>
          </cell>
          <cell r="J9263" t="str">
            <v xml:space="preserve"> </v>
          </cell>
          <cell r="K9263">
            <v>167</v>
          </cell>
          <cell r="L9263">
            <v>4.8800000000000007E-3</v>
          </cell>
          <cell r="M9263">
            <v>-19</v>
          </cell>
          <cell r="N9263">
            <v>15</v>
          </cell>
          <cell r="O9263">
            <v>1</v>
          </cell>
          <cell r="P9263">
            <v>6.0259999999999998</v>
          </cell>
          <cell r="Q9263">
            <v>0</v>
          </cell>
          <cell r="R9263">
            <v>6.0259999999999998</v>
          </cell>
        </row>
        <row r="9264">
          <cell r="A9264" t="str">
            <v xml:space="preserve">ТЭЦ-ЧЕРЕМУШК </v>
          </cell>
          <cell r="B9264" t="str">
            <v xml:space="preserve">Ставропольская.234 кв.21.22. неж.пом. </v>
          </cell>
          <cell r="C9264" t="str">
            <v xml:space="preserve">Прочие </v>
          </cell>
          <cell r="D9264">
            <v>88.4</v>
          </cell>
          <cell r="E9264">
            <v>0</v>
          </cell>
          <cell r="F9264">
            <v>285.13</v>
          </cell>
          <cell r="G9264">
            <v>0.37</v>
          </cell>
          <cell r="H9264">
            <v>1.19</v>
          </cell>
          <cell r="I9264">
            <v>4.5999999999999996</v>
          </cell>
          <cell r="J9264" t="str">
            <v xml:space="preserve"> </v>
          </cell>
          <cell r="K9264">
            <v>167</v>
          </cell>
          <cell r="L9264">
            <v>4.4970000000000001E-3</v>
          </cell>
          <cell r="M9264">
            <v>-19</v>
          </cell>
          <cell r="N9264">
            <v>15</v>
          </cell>
          <cell r="O9264">
            <v>1</v>
          </cell>
          <cell r="P9264">
            <v>5.5549999999999997</v>
          </cell>
          <cell r="Q9264">
            <v>0</v>
          </cell>
          <cell r="R9264">
            <v>5.5549999999999997</v>
          </cell>
        </row>
        <row r="9265">
          <cell r="A9265" t="str">
            <v xml:space="preserve">ТЭЦ-ЧЕРЕМУШК </v>
          </cell>
          <cell r="B9265" t="str">
            <v xml:space="preserve">Старокубанская 114 Гараж Лит.Д </v>
          </cell>
          <cell r="C9265" t="str">
            <v xml:space="preserve">Прочие </v>
          </cell>
          <cell r="D9265">
            <v>474.6</v>
          </cell>
          <cell r="E9265">
            <v>1200</v>
          </cell>
          <cell r="F9265">
            <v>2135.7199999999998</v>
          </cell>
          <cell r="G9265">
            <v>0.7</v>
          </cell>
          <cell r="H9265">
            <v>1.19</v>
          </cell>
          <cell r="I9265">
            <v>4.5999999999999996</v>
          </cell>
          <cell r="J9265" t="str">
            <v xml:space="preserve"> </v>
          </cell>
          <cell r="K9265">
            <v>167</v>
          </cell>
          <cell r="L9265">
            <v>6.5600000000000006E-2</v>
          </cell>
          <cell r="M9265">
            <v>-19</v>
          </cell>
          <cell r="N9265">
            <v>16</v>
          </cell>
          <cell r="O9265">
            <v>1</v>
          </cell>
          <cell r="P9265">
            <v>86.222999999999999</v>
          </cell>
          <cell r="Q9265">
            <v>0</v>
          </cell>
          <cell r="R9265">
            <v>86.222999999999999</v>
          </cell>
        </row>
        <row r="9266">
          <cell r="A9266" t="str">
            <v xml:space="preserve">ТЭЦ-ЧЕРЕМУШК </v>
          </cell>
          <cell r="B9266" t="str">
            <v xml:space="preserve">Старокубанская 114 адм.пом.лит Б </v>
          </cell>
          <cell r="C9266" t="str">
            <v xml:space="preserve">Прочие </v>
          </cell>
          <cell r="D9266">
            <v>608.5</v>
          </cell>
          <cell r="E9266">
            <v>0</v>
          </cell>
          <cell r="F9266">
            <v>2516.25</v>
          </cell>
          <cell r="G9266">
            <v>0.43</v>
          </cell>
          <cell r="H9266">
            <v>1.194</v>
          </cell>
          <cell r="I9266">
            <v>4.5999999999999996</v>
          </cell>
          <cell r="J9266" t="str">
            <v xml:space="preserve"> </v>
          </cell>
          <cell r="K9266">
            <v>167</v>
          </cell>
          <cell r="L9266">
            <v>5.0190000000000005E-2</v>
          </cell>
          <cell r="M9266">
            <v>-19</v>
          </cell>
          <cell r="N9266">
            <v>18</v>
          </cell>
          <cell r="O9266">
            <v>1</v>
          </cell>
          <cell r="P9266">
            <v>73.275999999999996</v>
          </cell>
          <cell r="Q9266">
            <v>0</v>
          </cell>
          <cell r="R9266">
            <v>73.275999999999996</v>
          </cell>
        </row>
        <row r="9267">
          <cell r="A9267" t="str">
            <v xml:space="preserve">ТЭЦ-ЧЕРЕМУШК </v>
          </cell>
          <cell r="B9267" t="str">
            <v xml:space="preserve">Старокубанская 114 произ. корп. </v>
          </cell>
          <cell r="C9267" t="str">
            <v xml:space="preserve">Прочие </v>
          </cell>
          <cell r="D9267">
            <v>9762.1</v>
          </cell>
          <cell r="E9267">
            <v>44730</v>
          </cell>
          <cell r="F9267">
            <v>43929.43</v>
          </cell>
          <cell r="G9267">
            <v>0.32</v>
          </cell>
          <cell r="H9267">
            <v>1.19</v>
          </cell>
          <cell r="I9267">
            <v>4.5999999999999996</v>
          </cell>
          <cell r="J9267" t="str">
            <v xml:space="preserve"> </v>
          </cell>
          <cell r="K9267">
            <v>167</v>
          </cell>
          <cell r="L9267">
            <v>0.6520800000000001</v>
          </cell>
          <cell r="M9267">
            <v>-19</v>
          </cell>
          <cell r="N9267">
            <v>18</v>
          </cell>
          <cell r="O9267">
            <v>1</v>
          </cell>
          <cell r="P9267">
            <v>952.02300000000002</v>
          </cell>
          <cell r="Q9267">
            <v>0</v>
          </cell>
          <cell r="R9267">
            <v>952.02300000000002</v>
          </cell>
        </row>
        <row r="9268">
          <cell r="A9268" t="str">
            <v xml:space="preserve">ТЭЦ-ЧЕРЕМУШК </v>
          </cell>
          <cell r="B9268" t="str">
            <v xml:space="preserve">Бургасская 21 ж/дом с пристройками </v>
          </cell>
          <cell r="C9268" t="str">
            <v xml:space="preserve">Население </v>
          </cell>
          <cell r="D9268">
            <v>2894.2</v>
          </cell>
          <cell r="E9268">
            <v>13024</v>
          </cell>
          <cell r="F9268">
            <v>13023.83</v>
          </cell>
          <cell r="G9268">
            <v>0.37</v>
          </cell>
          <cell r="H9268">
            <v>1.19</v>
          </cell>
          <cell r="I9268">
            <v>4.5999999999999996</v>
          </cell>
          <cell r="J9268" t="str">
            <v xml:space="preserve">5 </v>
          </cell>
          <cell r="K9268">
            <v>167</v>
          </cell>
          <cell r="L9268">
            <v>0.22353000000000001</v>
          </cell>
          <cell r="M9268">
            <v>-19</v>
          </cell>
          <cell r="N9268">
            <v>18</v>
          </cell>
          <cell r="O9268">
            <v>1</v>
          </cell>
          <cell r="P9268">
            <v>326.34899999999999</v>
          </cell>
          <cell r="Q9268">
            <v>287.98500000000001</v>
          </cell>
          <cell r="R9268">
            <v>287.98500000000001</v>
          </cell>
        </row>
        <row r="9269">
          <cell r="A9269" t="str">
            <v xml:space="preserve">ТЭЦ-ЧЕРЕМУШК </v>
          </cell>
          <cell r="B9269" t="str">
            <v xml:space="preserve">Старокубанская 116 институт </v>
          </cell>
          <cell r="C9269" t="str">
            <v xml:space="preserve">ИТП Прочие </v>
          </cell>
          <cell r="D9269">
            <v>3113.5</v>
          </cell>
          <cell r="E9269">
            <v>15370</v>
          </cell>
          <cell r="F9269">
            <v>14010.73</v>
          </cell>
          <cell r="G9269">
            <v>0.35</v>
          </cell>
          <cell r="H9269">
            <v>1.19</v>
          </cell>
          <cell r="I9269">
            <v>4.5999999999999996</v>
          </cell>
          <cell r="J9269" t="str">
            <v xml:space="preserve"> </v>
          </cell>
          <cell r="K9269">
            <v>167</v>
          </cell>
          <cell r="L9269">
            <v>0.22747000000000001</v>
          </cell>
          <cell r="M9269">
            <v>-19</v>
          </cell>
          <cell r="N9269">
            <v>18</v>
          </cell>
          <cell r="O9269">
            <v>1</v>
          </cell>
          <cell r="P9269">
            <v>332.101</v>
          </cell>
          <cell r="Q9269">
            <v>0</v>
          </cell>
          <cell r="R9269">
            <v>332.101</v>
          </cell>
        </row>
        <row r="9270">
          <cell r="A9270" t="str">
            <v xml:space="preserve">ТЭЦ-ЧЕРЕМУШК </v>
          </cell>
          <cell r="B9270" t="str">
            <v xml:space="preserve">Старокубанская 116 гараж института </v>
          </cell>
          <cell r="C9270" t="str">
            <v xml:space="preserve">Прочие </v>
          </cell>
          <cell r="D9270">
            <v>416</v>
          </cell>
          <cell r="E9270">
            <v>1132</v>
          </cell>
          <cell r="F9270">
            <v>1927.07</v>
          </cell>
          <cell r="G9270">
            <v>0.7</v>
          </cell>
          <cell r="H9270">
            <v>1.19</v>
          </cell>
          <cell r="I9270">
            <v>4.5999999999999996</v>
          </cell>
          <cell r="J9270" t="str">
            <v xml:space="preserve"> </v>
          </cell>
          <cell r="K9270">
            <v>167</v>
          </cell>
          <cell r="L9270">
            <v>5.7500000000000002E-2</v>
          </cell>
          <cell r="M9270">
            <v>-19</v>
          </cell>
          <cell r="N9270">
            <v>15</v>
          </cell>
          <cell r="O9270">
            <v>1</v>
          </cell>
          <cell r="P9270">
            <v>71.02</v>
          </cell>
          <cell r="Q9270">
            <v>0</v>
          </cell>
          <cell r="R9270">
            <v>71.02</v>
          </cell>
        </row>
        <row r="9271">
          <cell r="A9271" t="str">
            <v xml:space="preserve">ТЭЦ-ЧЕРЕМУШК </v>
          </cell>
          <cell r="B9271" t="str">
            <v xml:space="preserve">Ставропольская 236/а </v>
          </cell>
          <cell r="C9271" t="str">
            <v xml:space="preserve">Прочие </v>
          </cell>
          <cell r="D9271">
            <v>1398.2</v>
          </cell>
          <cell r="E9271">
            <v>9734</v>
          </cell>
          <cell r="F9271">
            <v>9951</v>
          </cell>
          <cell r="G9271">
            <v>0.41</v>
          </cell>
          <cell r="H9271">
            <v>1.19</v>
          </cell>
          <cell r="I9271">
            <v>4.5999999999999996</v>
          </cell>
          <cell r="J9271" t="str">
            <v xml:space="preserve"> </v>
          </cell>
          <cell r="K9271">
            <v>167</v>
          </cell>
          <cell r="L9271">
            <v>0.17080000000000001</v>
          </cell>
          <cell r="M9271">
            <v>-19</v>
          </cell>
          <cell r="N9271">
            <v>14</v>
          </cell>
          <cell r="O9271">
            <v>1</v>
          </cell>
          <cell r="P9271">
            <v>196.613</v>
          </cell>
          <cell r="Q9271">
            <v>0</v>
          </cell>
          <cell r="R9271">
            <v>196.613</v>
          </cell>
        </row>
        <row r="9272">
          <cell r="A9272" t="str">
            <v xml:space="preserve">ТЭЦ-ЧЕРЕМУШК </v>
          </cell>
          <cell r="B9272" t="str">
            <v xml:space="preserve">Селезнева 242 адм.зд.л.Г2 </v>
          </cell>
          <cell r="C9272" t="str">
            <v xml:space="preserve">Прочие </v>
          </cell>
          <cell r="D9272">
            <v>431.2</v>
          </cell>
          <cell r="E9272">
            <v>0</v>
          </cell>
          <cell r="F9272">
            <v>2366.3449999999998</v>
          </cell>
          <cell r="G9272">
            <v>0.43</v>
          </cell>
          <cell r="H9272">
            <v>1.194</v>
          </cell>
          <cell r="I9272">
            <v>4.5999999999999996</v>
          </cell>
          <cell r="J9272" t="str">
            <v xml:space="preserve"> </v>
          </cell>
          <cell r="K9272">
            <v>167</v>
          </cell>
          <cell r="L9272">
            <v>4.7199999999999999E-2</v>
          </cell>
          <cell r="M9272">
            <v>-19</v>
          </cell>
          <cell r="N9272">
            <v>18</v>
          </cell>
          <cell r="O9272">
            <v>1</v>
          </cell>
          <cell r="P9272">
            <v>68.911000000000001</v>
          </cell>
          <cell r="Q9272">
            <v>0</v>
          </cell>
          <cell r="R9272">
            <v>68.911000000000001</v>
          </cell>
        </row>
        <row r="9273">
          <cell r="A9273" t="str">
            <v xml:space="preserve">ТЭЦ-ЧЕРЕМУШК </v>
          </cell>
          <cell r="B9273" t="str">
            <v xml:space="preserve">Селезнева 242 гараж л.Г4 </v>
          </cell>
          <cell r="C9273" t="str">
            <v xml:space="preserve">Прочие </v>
          </cell>
          <cell r="D9273">
            <v>78.400000000000006</v>
          </cell>
          <cell r="E9273">
            <v>0</v>
          </cell>
          <cell r="F9273">
            <v>313.02300000000002</v>
          </cell>
          <cell r="G9273">
            <v>0.7</v>
          </cell>
          <cell r="H9273">
            <v>1.194</v>
          </cell>
          <cell r="I9273">
            <v>4.5999999999999996</v>
          </cell>
          <cell r="J9273" t="str">
            <v xml:space="preserve"> </v>
          </cell>
          <cell r="K9273">
            <v>167</v>
          </cell>
          <cell r="L9273">
            <v>9.3400000000000011E-3</v>
          </cell>
          <cell r="M9273">
            <v>-19</v>
          </cell>
          <cell r="N9273">
            <v>15</v>
          </cell>
          <cell r="O9273">
            <v>1</v>
          </cell>
          <cell r="P9273">
            <v>11.537000000000001</v>
          </cell>
          <cell r="Q9273">
            <v>0</v>
          </cell>
          <cell r="R9273">
            <v>11.537000000000001</v>
          </cell>
        </row>
        <row r="9274">
          <cell r="A9274" t="str">
            <v xml:space="preserve">ТЭЦ-ЧЕРЕМУШК </v>
          </cell>
          <cell r="B9274" t="str">
            <v xml:space="preserve">Селезнева 242 гараж л.Г9 </v>
          </cell>
          <cell r="C9274" t="str">
            <v xml:space="preserve">Прочие </v>
          </cell>
          <cell r="D9274">
            <v>55.8</v>
          </cell>
          <cell r="E9274">
            <v>0</v>
          </cell>
          <cell r="F9274">
            <v>200.85</v>
          </cell>
          <cell r="G9274">
            <v>0.7</v>
          </cell>
          <cell r="H9274">
            <v>1.194</v>
          </cell>
          <cell r="I9274">
            <v>4.5999999999999996</v>
          </cell>
          <cell r="J9274" t="str">
            <v xml:space="preserve"> </v>
          </cell>
          <cell r="K9274">
            <v>167</v>
          </cell>
          <cell r="L9274">
            <v>5.9930000000000001E-3</v>
          </cell>
          <cell r="M9274">
            <v>-19</v>
          </cell>
          <cell r="N9274">
            <v>15</v>
          </cell>
          <cell r="O9274">
            <v>1</v>
          </cell>
          <cell r="P9274">
            <v>7.4020000000000001</v>
          </cell>
          <cell r="Q9274">
            <v>0</v>
          </cell>
          <cell r="R9274">
            <v>7.4020000000000001</v>
          </cell>
        </row>
        <row r="9275">
          <cell r="A9275" t="str">
            <v xml:space="preserve">ТЭЦ-ЧЕРЕМУШК </v>
          </cell>
          <cell r="B9275" t="str">
            <v xml:space="preserve">Старокубанская 109 </v>
          </cell>
          <cell r="C9275" t="str">
            <v xml:space="preserve">Население </v>
          </cell>
          <cell r="D9275">
            <v>2719.1</v>
          </cell>
          <cell r="E9275">
            <v>14644</v>
          </cell>
          <cell r="F9275">
            <v>11513.6</v>
          </cell>
          <cell r="G9275">
            <v>0.37</v>
          </cell>
          <cell r="H9275">
            <v>1.19</v>
          </cell>
          <cell r="I9275">
            <v>4.5999999999999996</v>
          </cell>
          <cell r="J9275" t="str">
            <v xml:space="preserve">5 </v>
          </cell>
          <cell r="K9275">
            <v>167</v>
          </cell>
          <cell r="L9275">
            <v>0.19761000000000001</v>
          </cell>
          <cell r="M9275">
            <v>-19</v>
          </cell>
          <cell r="N9275">
            <v>18</v>
          </cell>
          <cell r="O9275">
            <v>1</v>
          </cell>
          <cell r="P9275">
            <v>288.50700000000001</v>
          </cell>
          <cell r="Q9275">
            <v>270.56</v>
          </cell>
          <cell r="R9275">
            <v>270.56</v>
          </cell>
        </row>
        <row r="9276">
          <cell r="A9276" t="str">
            <v xml:space="preserve">ТЭЦ-ЧЕРЕМУШК </v>
          </cell>
          <cell r="B9276" t="str">
            <v xml:space="preserve">Ставропольская 137 п/о 40 </v>
          </cell>
          <cell r="C9276" t="str">
            <v xml:space="preserve">Прочие </v>
          </cell>
          <cell r="D9276">
            <v>181.54</v>
          </cell>
          <cell r="E9276">
            <v>1320</v>
          </cell>
          <cell r="F9276">
            <v>816.93</v>
          </cell>
          <cell r="G9276">
            <v>0.38</v>
          </cell>
          <cell r="H9276">
            <v>1.19</v>
          </cell>
          <cell r="I9276">
            <v>4.5999999999999996</v>
          </cell>
          <cell r="J9276" t="str">
            <v xml:space="preserve"> </v>
          </cell>
          <cell r="K9276">
            <v>167</v>
          </cell>
          <cell r="L9276">
            <v>1.4400000000000001E-2</v>
          </cell>
          <cell r="M9276">
            <v>-19</v>
          </cell>
          <cell r="N9276">
            <v>18</v>
          </cell>
          <cell r="O9276">
            <v>1</v>
          </cell>
          <cell r="P9276">
            <v>21.024000000000001</v>
          </cell>
          <cell r="Q9276">
            <v>0</v>
          </cell>
          <cell r="R9276">
            <v>21.024000000000001</v>
          </cell>
        </row>
        <row r="9277">
          <cell r="A9277" t="str">
            <v xml:space="preserve">ТЭЦ-ЧЕРЕМУШК </v>
          </cell>
          <cell r="B9277" t="str">
            <v xml:space="preserve">Ставропольская 199 п/о 58 </v>
          </cell>
          <cell r="C9277" t="str">
            <v xml:space="preserve">Прочие </v>
          </cell>
          <cell r="D9277">
            <v>235.39</v>
          </cell>
          <cell r="E9277">
            <v>2700</v>
          </cell>
          <cell r="F9277">
            <v>1059.24</v>
          </cell>
          <cell r="G9277">
            <v>0.37</v>
          </cell>
          <cell r="H9277">
            <v>1.19</v>
          </cell>
          <cell r="I9277">
            <v>4.5999999999999996</v>
          </cell>
          <cell r="J9277" t="str">
            <v xml:space="preserve"> </v>
          </cell>
          <cell r="K9277">
            <v>167</v>
          </cell>
          <cell r="L9277">
            <v>1.8180000000000002E-2</v>
          </cell>
          <cell r="M9277">
            <v>-19</v>
          </cell>
          <cell r="N9277">
            <v>18</v>
          </cell>
          <cell r="O9277">
            <v>1</v>
          </cell>
          <cell r="P9277">
            <v>26.542000000000002</v>
          </cell>
          <cell r="Q9277">
            <v>0</v>
          </cell>
          <cell r="R9277">
            <v>26.542000000000002</v>
          </cell>
        </row>
        <row r="9278">
          <cell r="A9278" t="str">
            <v xml:space="preserve">ТЭЦ-ЧЕРЕМУШК </v>
          </cell>
          <cell r="B9278" t="str">
            <v xml:space="preserve">Ставропольская 246 аптека </v>
          </cell>
          <cell r="C9278" t="str">
            <v xml:space="preserve">Прочие </v>
          </cell>
          <cell r="D9278">
            <v>73.28</v>
          </cell>
          <cell r="E9278">
            <v>840</v>
          </cell>
          <cell r="F9278">
            <v>329.78</v>
          </cell>
          <cell r="G9278">
            <v>0.37</v>
          </cell>
          <cell r="H9278">
            <v>1.19</v>
          </cell>
          <cell r="I9278">
            <v>4.5999999999999996</v>
          </cell>
          <cell r="J9278" t="str">
            <v xml:space="preserve"> </v>
          </cell>
          <cell r="K9278">
            <v>167</v>
          </cell>
          <cell r="L9278">
            <v>5.6600000000000001E-3</v>
          </cell>
          <cell r="M9278">
            <v>-19</v>
          </cell>
          <cell r="N9278">
            <v>18</v>
          </cell>
          <cell r="O9278">
            <v>1</v>
          </cell>
          <cell r="P9278">
            <v>8.2639999999999993</v>
          </cell>
          <cell r="Q9278">
            <v>0</v>
          </cell>
          <cell r="R9278">
            <v>8.2639999999999993</v>
          </cell>
        </row>
        <row r="9279">
          <cell r="A9279" t="str">
            <v xml:space="preserve">ТЭЦ-ЧЕРЕМУШК </v>
          </cell>
          <cell r="B9279" t="str">
            <v xml:space="preserve">Ставропольская,232б </v>
          </cell>
          <cell r="C9279" t="str">
            <v xml:space="preserve">Прочие </v>
          </cell>
          <cell r="D9279">
            <v>75.64</v>
          </cell>
          <cell r="E9279">
            <v>0</v>
          </cell>
          <cell r="F9279">
            <v>340.38</v>
          </cell>
          <cell r="G9279">
            <v>0.38</v>
          </cell>
          <cell r="H9279">
            <v>1.19</v>
          </cell>
          <cell r="I9279">
            <v>4.5999999999999996</v>
          </cell>
          <cell r="J9279" t="str">
            <v xml:space="preserve"> </v>
          </cell>
          <cell r="K9279">
            <v>167</v>
          </cell>
          <cell r="L9279">
            <v>6.0000000000000001E-3</v>
          </cell>
          <cell r="M9279">
            <v>-19</v>
          </cell>
          <cell r="N9279">
            <v>18</v>
          </cell>
          <cell r="O9279">
            <v>1</v>
          </cell>
          <cell r="P9279">
            <v>8.7590000000000003</v>
          </cell>
          <cell r="Q9279">
            <v>0</v>
          </cell>
          <cell r="R9279">
            <v>8.7590000000000003</v>
          </cell>
        </row>
        <row r="9280">
          <cell r="A9280" t="str">
            <v xml:space="preserve">ТЭЦ-ЧЕРЕМУШК </v>
          </cell>
          <cell r="B9280" t="str">
            <v xml:space="preserve">Ставропольская 268 нежил.пом. </v>
          </cell>
          <cell r="C9280" t="str">
            <v xml:space="preserve">Прочие </v>
          </cell>
          <cell r="D9280">
            <v>74.89</v>
          </cell>
          <cell r="E9280">
            <v>0</v>
          </cell>
          <cell r="F9280">
            <v>337.01</v>
          </cell>
          <cell r="G9280">
            <v>0.39</v>
          </cell>
          <cell r="H9280">
            <v>1.19</v>
          </cell>
          <cell r="I9280">
            <v>4.5999999999999996</v>
          </cell>
          <cell r="J9280" t="str">
            <v xml:space="preserve"> </v>
          </cell>
          <cell r="K9280">
            <v>167</v>
          </cell>
          <cell r="L9280">
            <v>6.0500000000000007E-3</v>
          </cell>
          <cell r="M9280">
            <v>-19</v>
          </cell>
          <cell r="N9280">
            <v>18</v>
          </cell>
          <cell r="O9280">
            <v>1</v>
          </cell>
          <cell r="P9280">
            <v>8.8330000000000002</v>
          </cell>
          <cell r="Q9280">
            <v>0</v>
          </cell>
          <cell r="R9280">
            <v>8.8330000000000002</v>
          </cell>
        </row>
        <row r="9281">
          <cell r="A9281" t="str">
            <v xml:space="preserve">ТЭЦ-ЧЕРЕМУШК </v>
          </cell>
          <cell r="B9281" t="str">
            <v xml:space="preserve">Ставропольская 157 кв.23 неж </v>
          </cell>
          <cell r="C9281" t="str">
            <v xml:space="preserve">Прочие </v>
          </cell>
          <cell r="D9281">
            <v>30.7</v>
          </cell>
          <cell r="E9281">
            <v>1205</v>
          </cell>
          <cell r="F9281">
            <v>1205</v>
          </cell>
          <cell r="G9281">
            <v>0</v>
          </cell>
          <cell r="H9281">
            <v>0</v>
          </cell>
          <cell r="I9281">
            <v>4.5999999999999996</v>
          </cell>
          <cell r="J9281" t="str">
            <v xml:space="preserve"> </v>
          </cell>
          <cell r="K9281">
            <v>167</v>
          </cell>
          <cell r="L9281">
            <v>1.5169999999999999E-3</v>
          </cell>
          <cell r="M9281">
            <v>-19</v>
          </cell>
          <cell r="N9281">
            <v>18</v>
          </cell>
          <cell r="O9281">
            <v>1</v>
          </cell>
          <cell r="P9281">
            <v>2.2149999999999999</v>
          </cell>
          <cell r="Q9281">
            <v>0</v>
          </cell>
          <cell r="R9281">
            <v>2.2149999999999999</v>
          </cell>
        </row>
        <row r="9282">
          <cell r="A9282" t="str">
            <v xml:space="preserve">ТЭЦ-ЧЕРЕМУШК </v>
          </cell>
          <cell r="B9282" t="str">
            <v xml:space="preserve">Ставропольская 105 неж.пом 22,22/3,24 </v>
          </cell>
          <cell r="C9282" t="str">
            <v xml:space="preserve">Прочие </v>
          </cell>
          <cell r="D9282">
            <v>96.2</v>
          </cell>
          <cell r="E9282">
            <v>0</v>
          </cell>
          <cell r="F9282">
            <v>323.23199999999997</v>
          </cell>
          <cell r="G9282">
            <v>0</v>
          </cell>
          <cell r="H9282">
            <v>0</v>
          </cell>
          <cell r="I9282">
            <v>4.5999999999999996</v>
          </cell>
          <cell r="J9282" t="str">
            <v xml:space="preserve">17 </v>
          </cell>
          <cell r="K9282">
            <v>167</v>
          </cell>
          <cell r="L9282">
            <v>7.0229999999999997E-3</v>
          </cell>
          <cell r="M9282">
            <v>-19</v>
          </cell>
          <cell r="N9282">
            <v>18</v>
          </cell>
          <cell r="O9282">
            <v>1</v>
          </cell>
          <cell r="P9282">
            <v>10.254</v>
          </cell>
          <cell r="Q9282">
            <v>0</v>
          </cell>
          <cell r="R9282">
            <v>10.254</v>
          </cell>
        </row>
        <row r="9283">
          <cell r="A9283" t="str">
            <v xml:space="preserve">ТЭЦ-ЧЕРЕМУШК </v>
          </cell>
          <cell r="B9283" t="str">
            <v xml:space="preserve">Ставропольская 105 неж.пом 3-23 </v>
          </cell>
          <cell r="C9283" t="str">
            <v xml:space="preserve">Прочие </v>
          </cell>
          <cell r="D9283">
            <v>219</v>
          </cell>
          <cell r="E9283">
            <v>0</v>
          </cell>
          <cell r="F9283">
            <v>735.84</v>
          </cell>
          <cell r="G9283">
            <v>0</v>
          </cell>
          <cell r="H9283">
            <v>0</v>
          </cell>
          <cell r="I9283">
            <v>4.5999999999999996</v>
          </cell>
          <cell r="J9283" t="str">
            <v xml:space="preserve"> </v>
          </cell>
          <cell r="K9283">
            <v>167</v>
          </cell>
          <cell r="L9283">
            <v>1.0300999999999999E-2</v>
          </cell>
          <cell r="M9283">
            <v>-19</v>
          </cell>
          <cell r="N9283">
            <v>18</v>
          </cell>
          <cell r="O9283">
            <v>1</v>
          </cell>
          <cell r="P9283">
            <v>15.039</v>
          </cell>
          <cell r="Q9283">
            <v>0</v>
          </cell>
          <cell r="R9283">
            <v>15.039</v>
          </cell>
        </row>
        <row r="9284">
          <cell r="A9284" t="str">
            <v xml:space="preserve">ТЭЦ-ЧЕРЕМУШК </v>
          </cell>
          <cell r="B9284" t="str">
            <v xml:space="preserve">Селезнева 134а нежилое </v>
          </cell>
          <cell r="C9284" t="str">
            <v xml:space="preserve">Прочие </v>
          </cell>
          <cell r="D9284">
            <v>38.39</v>
          </cell>
          <cell r="E9284">
            <v>175</v>
          </cell>
          <cell r="F9284">
            <v>172.76</v>
          </cell>
          <cell r="G9284">
            <v>0.37</v>
          </cell>
          <cell r="H9284">
            <v>1.19</v>
          </cell>
          <cell r="I9284">
            <v>4.5999999999999996</v>
          </cell>
          <cell r="J9284" t="str">
            <v xml:space="preserve"> </v>
          </cell>
          <cell r="K9284">
            <v>167</v>
          </cell>
          <cell r="L9284">
            <v>2.7100000000000002E-3</v>
          </cell>
          <cell r="M9284">
            <v>-19</v>
          </cell>
          <cell r="N9284">
            <v>15</v>
          </cell>
          <cell r="O9284">
            <v>1</v>
          </cell>
          <cell r="P9284">
            <v>3.347</v>
          </cell>
          <cell r="Q9284">
            <v>0</v>
          </cell>
          <cell r="R9284">
            <v>3.347</v>
          </cell>
        </row>
        <row r="9285">
          <cell r="A9285" t="str">
            <v xml:space="preserve">ТЭЦ-ЧЕРЕМУШК </v>
          </cell>
          <cell r="B9285" t="str">
            <v xml:space="preserve">Ставропольская 224 неж.пом.1эт. </v>
          </cell>
          <cell r="C9285" t="str">
            <v xml:space="preserve">Прочие </v>
          </cell>
          <cell r="D9285">
            <v>126</v>
          </cell>
          <cell r="E9285">
            <v>284</v>
          </cell>
          <cell r="F9285">
            <v>284</v>
          </cell>
          <cell r="G9285">
            <v>0.38</v>
          </cell>
          <cell r="H9285">
            <v>1.19</v>
          </cell>
          <cell r="I9285">
            <v>4.5999999999999996</v>
          </cell>
          <cell r="J9285" t="str">
            <v xml:space="preserve"> </v>
          </cell>
          <cell r="K9285">
            <v>167</v>
          </cell>
          <cell r="L9285">
            <v>5.006E-3</v>
          </cell>
          <cell r="M9285">
            <v>-19</v>
          </cell>
          <cell r="N9285">
            <v>18</v>
          </cell>
          <cell r="O9285">
            <v>1</v>
          </cell>
          <cell r="P9285">
            <v>7.3090000000000002</v>
          </cell>
          <cell r="Q9285">
            <v>0</v>
          </cell>
          <cell r="R9285">
            <v>7.3090000000000002</v>
          </cell>
        </row>
        <row r="9286">
          <cell r="A9286" t="str">
            <v xml:space="preserve">ТЭЦ-ЧЕРЕМУШК </v>
          </cell>
          <cell r="B9286" t="str">
            <v xml:space="preserve">Ставропольская 238 ж/дом </v>
          </cell>
          <cell r="C9286" t="str">
            <v xml:space="preserve">Население </v>
          </cell>
          <cell r="D9286">
            <v>2254</v>
          </cell>
          <cell r="E9286">
            <v>10143</v>
          </cell>
          <cell r="F9286">
            <v>10143</v>
          </cell>
          <cell r="G9286">
            <v>0.44</v>
          </cell>
          <cell r="H9286">
            <v>1.19</v>
          </cell>
          <cell r="I9286">
            <v>4.5999999999999996</v>
          </cell>
          <cell r="J9286" t="str">
            <v xml:space="preserve">5 </v>
          </cell>
          <cell r="K9286">
            <v>167</v>
          </cell>
          <cell r="L9286">
            <v>0.20855799999999999</v>
          </cell>
          <cell r="M9286">
            <v>-19</v>
          </cell>
          <cell r="N9286">
            <v>18</v>
          </cell>
          <cell r="O9286">
            <v>1</v>
          </cell>
          <cell r="P9286">
            <v>304.49099999999999</v>
          </cell>
          <cell r="Q9286">
            <v>224.28</v>
          </cell>
          <cell r="R9286">
            <v>224.28</v>
          </cell>
        </row>
        <row r="9287">
          <cell r="A9287" t="str">
            <v xml:space="preserve">ТЭЦ-ЧЕРЕМУШК </v>
          </cell>
          <cell r="B9287" t="str">
            <v xml:space="preserve">Селезнева 134 магазин </v>
          </cell>
          <cell r="C9287" t="str">
            <v xml:space="preserve">Прочие </v>
          </cell>
          <cell r="D9287">
            <v>233.47</v>
          </cell>
          <cell r="E9287">
            <v>1500</v>
          </cell>
          <cell r="F9287">
            <v>1050.5999999999999</v>
          </cell>
          <cell r="G9287">
            <v>0.37</v>
          </cell>
          <cell r="H9287">
            <v>1.19</v>
          </cell>
          <cell r="I9287">
            <v>4.5999999999999996</v>
          </cell>
          <cell r="J9287" t="str">
            <v xml:space="preserve"> </v>
          </cell>
          <cell r="K9287">
            <v>167</v>
          </cell>
          <cell r="L9287">
            <v>1.6480000000000002E-2</v>
          </cell>
          <cell r="M9287">
            <v>-19</v>
          </cell>
          <cell r="N9287">
            <v>15</v>
          </cell>
          <cell r="O9287">
            <v>1</v>
          </cell>
          <cell r="P9287">
            <v>20.355</v>
          </cell>
          <cell r="Q9287">
            <v>0</v>
          </cell>
          <cell r="R9287">
            <v>20.355</v>
          </cell>
        </row>
        <row r="9288">
          <cell r="A9288" t="str">
            <v xml:space="preserve">ТЭЦ-ЧЕРЕМУШК </v>
          </cell>
          <cell r="B9288" t="str">
            <v xml:space="preserve">Ставропольская,224 аптека кв.4 кв.21 </v>
          </cell>
          <cell r="C9288" t="str">
            <v xml:space="preserve">Прочие </v>
          </cell>
          <cell r="D9288">
            <v>119.1</v>
          </cell>
          <cell r="E9288">
            <v>0</v>
          </cell>
          <cell r="F9288">
            <v>364.55</v>
          </cell>
          <cell r="G9288">
            <v>0.38</v>
          </cell>
          <cell r="H9288">
            <v>1.19</v>
          </cell>
          <cell r="I9288">
            <v>4.5999999999999996</v>
          </cell>
          <cell r="J9288" t="str">
            <v xml:space="preserve"> </v>
          </cell>
          <cell r="K9288">
            <v>167</v>
          </cell>
          <cell r="L9288">
            <v>6.4259999999999994E-3</v>
          </cell>
          <cell r="M9288">
            <v>-19</v>
          </cell>
          <cell r="N9288">
            <v>18</v>
          </cell>
          <cell r="O9288">
            <v>1</v>
          </cell>
          <cell r="P9288">
            <v>9.3810000000000002</v>
          </cell>
          <cell r="Q9288">
            <v>0</v>
          </cell>
          <cell r="R9288">
            <v>9.3810000000000002</v>
          </cell>
        </row>
        <row r="9289">
          <cell r="A9289" t="str">
            <v xml:space="preserve">ТЭЦ-ЧЕРЕМУШК </v>
          </cell>
          <cell r="B9289" t="str">
            <v xml:space="preserve">Ставропольская 224-2 неж.пом. </v>
          </cell>
          <cell r="C9289" t="str">
            <v xml:space="preserve">Прочие </v>
          </cell>
          <cell r="D9289">
            <v>71</v>
          </cell>
          <cell r="E9289">
            <v>228</v>
          </cell>
          <cell r="F9289">
            <v>234.55</v>
          </cell>
          <cell r="G9289">
            <v>0.37</v>
          </cell>
          <cell r="H9289">
            <v>1.19</v>
          </cell>
          <cell r="I9289">
            <v>4.5999999999999996</v>
          </cell>
          <cell r="J9289" t="str">
            <v xml:space="preserve"> </v>
          </cell>
          <cell r="K9289">
            <v>167</v>
          </cell>
          <cell r="L9289">
            <v>4.0260000000000001E-3</v>
          </cell>
          <cell r="M9289">
            <v>-19</v>
          </cell>
          <cell r="N9289">
            <v>18</v>
          </cell>
          <cell r="O9289">
            <v>1</v>
          </cell>
          <cell r="P9289">
            <v>5.8780000000000001</v>
          </cell>
          <cell r="Q9289">
            <v>0</v>
          </cell>
          <cell r="R9289">
            <v>5.8780000000000001</v>
          </cell>
        </row>
        <row r="9290">
          <cell r="A9290" t="str">
            <v xml:space="preserve">ТЭЦ-ЧЕРЕМУШК </v>
          </cell>
          <cell r="B9290" t="str">
            <v xml:space="preserve">Стасова 161 неж.пом. </v>
          </cell>
          <cell r="C9290" t="str">
            <v xml:space="preserve">Прочие </v>
          </cell>
          <cell r="D9290">
            <v>151.19999999999999</v>
          </cell>
          <cell r="E9290">
            <v>0</v>
          </cell>
          <cell r="F9290">
            <v>389</v>
          </cell>
          <cell r="G9290">
            <v>0.41</v>
          </cell>
          <cell r="H9290">
            <v>1.19</v>
          </cell>
          <cell r="I9290">
            <v>4.5999999999999996</v>
          </cell>
          <cell r="J9290" t="str">
            <v xml:space="preserve"> </v>
          </cell>
          <cell r="K9290">
            <v>167</v>
          </cell>
          <cell r="L9290">
            <v>6.8600000000000006E-3</v>
          </cell>
          <cell r="M9290">
            <v>-19</v>
          </cell>
          <cell r="N9290">
            <v>15</v>
          </cell>
          <cell r="O9290">
            <v>1</v>
          </cell>
          <cell r="P9290">
            <v>8.4740000000000002</v>
          </cell>
          <cell r="Q9290">
            <v>0</v>
          </cell>
          <cell r="R9290">
            <v>8.4740000000000002</v>
          </cell>
        </row>
        <row r="9291">
          <cell r="A9291" t="str">
            <v xml:space="preserve">ТЭЦ-ЧЕРЕМУШК </v>
          </cell>
          <cell r="B9291" t="str">
            <v xml:space="preserve">Старокубанская 123/1 ж/д </v>
          </cell>
          <cell r="C9291" t="str">
            <v xml:space="preserve">Население </v>
          </cell>
          <cell r="D9291">
            <v>4000.9</v>
          </cell>
          <cell r="E9291">
            <v>18004</v>
          </cell>
          <cell r="F9291">
            <v>18004</v>
          </cell>
          <cell r="G9291">
            <v>0.36999399999999999</v>
          </cell>
          <cell r="H9291">
            <v>1.194</v>
          </cell>
          <cell r="I9291">
            <v>4.5999999999999996</v>
          </cell>
          <cell r="J9291" t="str">
            <v xml:space="preserve">14 </v>
          </cell>
          <cell r="K9291">
            <v>167</v>
          </cell>
          <cell r="L9291">
            <v>0.309</v>
          </cell>
          <cell r="M9291">
            <v>-19</v>
          </cell>
          <cell r="N9291">
            <v>18</v>
          </cell>
          <cell r="O9291">
            <v>1</v>
          </cell>
          <cell r="P9291">
            <v>451.13299999999998</v>
          </cell>
          <cell r="Q9291">
            <v>486.57100000000003</v>
          </cell>
          <cell r="R9291">
            <v>486.57100000000003</v>
          </cell>
        </row>
        <row r="9292">
          <cell r="A9292" t="str">
            <v xml:space="preserve">ТЭЦ-ЧЕРЕМУШК </v>
          </cell>
          <cell r="B9292" t="str">
            <v xml:space="preserve">Ставропольская 217 маг.3 </v>
          </cell>
          <cell r="C9292" t="str">
            <v xml:space="preserve">Прочие </v>
          </cell>
          <cell r="D9292">
            <v>362.83</v>
          </cell>
          <cell r="E9292">
            <v>992</v>
          </cell>
          <cell r="F9292">
            <v>1632.72</v>
          </cell>
          <cell r="G9292">
            <v>0.38</v>
          </cell>
          <cell r="H9292">
            <v>1.19</v>
          </cell>
          <cell r="I9292">
            <v>4.5999999999999996</v>
          </cell>
          <cell r="J9292" t="str">
            <v xml:space="preserve"> </v>
          </cell>
          <cell r="K9292">
            <v>167</v>
          </cell>
          <cell r="L9292">
            <v>2.8780000000000003E-2</v>
          </cell>
          <cell r="M9292">
            <v>-19</v>
          </cell>
          <cell r="N9292">
            <v>18</v>
          </cell>
          <cell r="O9292">
            <v>1</v>
          </cell>
          <cell r="P9292">
            <v>42.017000000000003</v>
          </cell>
          <cell r="Q9292">
            <v>0</v>
          </cell>
          <cell r="R9292">
            <v>42.017000000000003</v>
          </cell>
        </row>
        <row r="9293">
          <cell r="A9293" t="str">
            <v xml:space="preserve">ТЭЦ-ЧЕРЕМУШК </v>
          </cell>
          <cell r="B9293" t="str">
            <v xml:space="preserve">Ставропольская 250 ж/д (цо) </v>
          </cell>
          <cell r="C9293" t="str">
            <v xml:space="preserve">Население </v>
          </cell>
          <cell r="D9293">
            <v>3262</v>
          </cell>
          <cell r="E9293">
            <v>12043</v>
          </cell>
          <cell r="F9293">
            <v>12361.815000000001</v>
          </cell>
          <cell r="G9293">
            <v>0.38</v>
          </cell>
          <cell r="H9293">
            <v>1.194</v>
          </cell>
          <cell r="I9293">
            <v>4.5999999999999996</v>
          </cell>
          <cell r="J9293" t="str">
            <v xml:space="preserve">5 </v>
          </cell>
          <cell r="K9293">
            <v>167</v>
          </cell>
          <cell r="L9293">
            <v>0.21790199999999998</v>
          </cell>
          <cell r="M9293">
            <v>-19</v>
          </cell>
          <cell r="N9293">
            <v>18</v>
          </cell>
          <cell r="O9293">
            <v>1</v>
          </cell>
          <cell r="P9293">
            <v>318.13200000000001</v>
          </cell>
          <cell r="Q9293">
            <v>324.57900000000001</v>
          </cell>
          <cell r="R9293">
            <v>324.57900000000001</v>
          </cell>
        </row>
        <row r="9294">
          <cell r="A9294" t="str">
            <v xml:space="preserve">ТЭЦ-ЧЕРЕМУШК </v>
          </cell>
          <cell r="B9294" t="str">
            <v xml:space="preserve">Стасова 161 магазин 9 </v>
          </cell>
          <cell r="C9294" t="str">
            <v xml:space="preserve">Прочие </v>
          </cell>
          <cell r="D9294">
            <v>139.94</v>
          </cell>
          <cell r="E9294">
            <v>1050</v>
          </cell>
          <cell r="F9294">
            <v>685.28</v>
          </cell>
          <cell r="G9294">
            <v>0.38</v>
          </cell>
          <cell r="H9294">
            <v>1.19</v>
          </cell>
          <cell r="I9294">
            <v>4.5999999999999996</v>
          </cell>
          <cell r="J9294" t="str">
            <v xml:space="preserve"> </v>
          </cell>
          <cell r="K9294">
            <v>167</v>
          </cell>
          <cell r="L9294">
            <v>1.11E-2</v>
          </cell>
          <cell r="M9294">
            <v>-19</v>
          </cell>
          <cell r="N9294">
            <v>15</v>
          </cell>
          <cell r="O9294">
            <v>1</v>
          </cell>
          <cell r="P9294">
            <v>13.71</v>
          </cell>
          <cell r="Q9294">
            <v>0</v>
          </cell>
          <cell r="R9294">
            <v>13.71</v>
          </cell>
        </row>
        <row r="9295">
          <cell r="A9295" t="str">
            <v xml:space="preserve">ТЭЦ-ЧЕРЕМУШК </v>
          </cell>
          <cell r="B9295" t="str">
            <v xml:space="preserve">Ставропольская 236 кв.2 неж.пом. </v>
          </cell>
          <cell r="C9295" t="str">
            <v xml:space="preserve">Прочие </v>
          </cell>
          <cell r="D9295">
            <v>70.599999999999994</v>
          </cell>
          <cell r="E9295">
            <v>0</v>
          </cell>
          <cell r="F9295">
            <v>222.86</v>
          </cell>
          <cell r="G9295">
            <v>0.37</v>
          </cell>
          <cell r="H9295">
            <v>1.19</v>
          </cell>
          <cell r="I9295">
            <v>4.5999999999999996</v>
          </cell>
          <cell r="J9295" t="str">
            <v xml:space="preserve"> </v>
          </cell>
          <cell r="K9295">
            <v>167</v>
          </cell>
          <cell r="L9295">
            <v>3.8249999999999998E-3</v>
          </cell>
          <cell r="M9295">
            <v>-19</v>
          </cell>
          <cell r="N9295">
            <v>18</v>
          </cell>
          <cell r="O9295">
            <v>1</v>
          </cell>
          <cell r="P9295">
            <v>5.585</v>
          </cell>
          <cell r="Q9295">
            <v>0</v>
          </cell>
          <cell r="R9295">
            <v>5.585</v>
          </cell>
        </row>
        <row r="9296">
          <cell r="A9296" t="str">
            <v xml:space="preserve">ТЭЦ-ЧЕРЕМУШК </v>
          </cell>
          <cell r="B9296" t="str">
            <v xml:space="preserve">Селезнева 126 магазин </v>
          </cell>
          <cell r="C9296" t="str">
            <v xml:space="preserve">Прочие </v>
          </cell>
          <cell r="D9296">
            <v>63.15</v>
          </cell>
          <cell r="E9296">
            <v>0</v>
          </cell>
          <cell r="F9296">
            <v>284.16000000000003</v>
          </cell>
          <cell r="G9296">
            <v>0.36</v>
          </cell>
          <cell r="H9296">
            <v>1.19</v>
          </cell>
          <cell r="I9296">
            <v>4.5999999999999996</v>
          </cell>
          <cell r="J9296" t="str">
            <v xml:space="preserve"> </v>
          </cell>
          <cell r="K9296">
            <v>167</v>
          </cell>
          <cell r="L9296">
            <v>4.3E-3</v>
          </cell>
          <cell r="M9296">
            <v>-19</v>
          </cell>
          <cell r="N9296">
            <v>15</v>
          </cell>
          <cell r="O9296">
            <v>1</v>
          </cell>
          <cell r="P9296">
            <v>5.3120000000000003</v>
          </cell>
          <cell r="Q9296">
            <v>0</v>
          </cell>
          <cell r="R9296">
            <v>5.3120000000000003</v>
          </cell>
        </row>
        <row r="9297">
          <cell r="A9297" t="str">
            <v xml:space="preserve">ТЭЦ-ЧЕРЕМУШК </v>
          </cell>
          <cell r="B9297" t="str">
            <v xml:space="preserve">Старокубанская 123/1 адм.зд. </v>
          </cell>
          <cell r="C9297" t="str">
            <v xml:space="preserve">Прочие </v>
          </cell>
          <cell r="D9297">
            <v>591</v>
          </cell>
          <cell r="E9297">
            <v>0</v>
          </cell>
          <cell r="F9297">
            <v>2397.11</v>
          </cell>
          <cell r="G9297">
            <v>0.37</v>
          </cell>
          <cell r="H9297">
            <v>1.19</v>
          </cell>
          <cell r="I9297">
            <v>4.5999999999999996</v>
          </cell>
          <cell r="J9297" t="str">
            <v xml:space="preserve"> </v>
          </cell>
          <cell r="K9297">
            <v>167</v>
          </cell>
          <cell r="L9297">
            <v>4.1141999999999998E-2</v>
          </cell>
          <cell r="M9297">
            <v>-19</v>
          </cell>
          <cell r="N9297">
            <v>18</v>
          </cell>
          <cell r="O9297">
            <v>1</v>
          </cell>
          <cell r="P9297">
            <v>60.066000000000003</v>
          </cell>
          <cell r="Q9297">
            <v>0</v>
          </cell>
          <cell r="R9297">
            <v>60.066000000000003</v>
          </cell>
        </row>
        <row r="9298">
          <cell r="A9298" t="str">
            <v xml:space="preserve">ТЭЦ-ЧЕРЕМУШК </v>
          </cell>
          <cell r="B9298" t="str">
            <v xml:space="preserve">Ставропольская 244 ж/дом </v>
          </cell>
          <cell r="C9298" t="str">
            <v xml:space="preserve">Население </v>
          </cell>
          <cell r="D9298">
            <v>3171.9</v>
          </cell>
          <cell r="E9298">
            <v>11914</v>
          </cell>
          <cell r="F9298">
            <v>11914.09</v>
          </cell>
          <cell r="G9298">
            <v>0.38</v>
          </cell>
          <cell r="H9298">
            <v>1.19</v>
          </cell>
          <cell r="I9298">
            <v>4.5999999999999996</v>
          </cell>
          <cell r="J9298" t="str">
            <v xml:space="preserve">5 </v>
          </cell>
          <cell r="K9298">
            <v>167</v>
          </cell>
          <cell r="L9298">
            <v>0.21001000000000003</v>
          </cell>
          <cell r="M9298">
            <v>-19</v>
          </cell>
          <cell r="N9298">
            <v>18</v>
          </cell>
          <cell r="O9298">
            <v>1</v>
          </cell>
          <cell r="P9298">
            <v>306.61099999999999</v>
          </cell>
          <cell r="Q9298">
            <v>315.61399999999998</v>
          </cell>
          <cell r="R9298">
            <v>315.61399999999998</v>
          </cell>
        </row>
        <row r="9299">
          <cell r="A9299" t="str">
            <v xml:space="preserve">ТЭЦ-ЧЕРЕМУШК </v>
          </cell>
          <cell r="B9299" t="str">
            <v xml:space="preserve">Айвазовского 104 </v>
          </cell>
          <cell r="C9299" t="str">
            <v xml:space="preserve">Прочие </v>
          </cell>
          <cell r="D9299">
            <v>98.77</v>
          </cell>
          <cell r="E9299">
            <v>417</v>
          </cell>
          <cell r="F9299">
            <v>444.47</v>
          </cell>
          <cell r="G9299">
            <v>0.37</v>
          </cell>
          <cell r="H9299">
            <v>1.19</v>
          </cell>
          <cell r="I9299">
            <v>4.5999999999999996</v>
          </cell>
          <cell r="J9299" t="str">
            <v xml:space="preserve"> </v>
          </cell>
          <cell r="K9299">
            <v>167</v>
          </cell>
          <cell r="L9299">
            <v>7.0100000000000006E-3</v>
          </cell>
          <cell r="M9299">
            <v>-19</v>
          </cell>
          <cell r="N9299">
            <v>15</v>
          </cell>
          <cell r="O9299">
            <v>1</v>
          </cell>
          <cell r="P9299">
            <v>8.6590000000000007</v>
          </cell>
          <cell r="Q9299">
            <v>0</v>
          </cell>
          <cell r="R9299">
            <v>8.6590000000000007</v>
          </cell>
        </row>
        <row r="9300">
          <cell r="A9300" t="str">
            <v xml:space="preserve">ТЭЦ-ЧЕРЕМУШК </v>
          </cell>
          <cell r="B9300" t="str">
            <v xml:space="preserve">Стасова 159/3 маг"Людмила" </v>
          </cell>
          <cell r="C9300" t="str">
            <v xml:space="preserve">Прочие </v>
          </cell>
          <cell r="D9300">
            <v>171</v>
          </cell>
          <cell r="E9300">
            <v>770</v>
          </cell>
          <cell r="F9300">
            <v>764.3</v>
          </cell>
          <cell r="G9300">
            <v>0.38</v>
          </cell>
          <cell r="H9300">
            <v>1.194</v>
          </cell>
          <cell r="I9300">
            <v>4.5999999999999996</v>
          </cell>
          <cell r="J9300" t="str">
            <v xml:space="preserve"> </v>
          </cell>
          <cell r="K9300">
            <v>167</v>
          </cell>
          <cell r="L9300">
            <v>1.238E-2</v>
          </cell>
          <cell r="M9300">
            <v>-19</v>
          </cell>
          <cell r="N9300">
            <v>15</v>
          </cell>
          <cell r="O9300">
            <v>1</v>
          </cell>
          <cell r="P9300">
            <v>15.291</v>
          </cell>
          <cell r="Q9300">
            <v>0</v>
          </cell>
          <cell r="R9300">
            <v>15.291</v>
          </cell>
        </row>
        <row r="9301">
          <cell r="A9301" t="str">
            <v xml:space="preserve">ТЭЦ-ЧЕРЕМУШК </v>
          </cell>
          <cell r="B9301" t="str">
            <v xml:space="preserve">Ставропольская 135 парикм. </v>
          </cell>
          <cell r="C9301" t="str">
            <v xml:space="preserve">Прочие </v>
          </cell>
          <cell r="D9301">
            <v>816.3</v>
          </cell>
          <cell r="E9301">
            <v>3500</v>
          </cell>
          <cell r="F9301">
            <v>3673.34</v>
          </cell>
          <cell r="G9301">
            <v>0.38</v>
          </cell>
          <cell r="H9301">
            <v>1.19</v>
          </cell>
          <cell r="I9301">
            <v>4.5999999999999996</v>
          </cell>
          <cell r="J9301" t="str">
            <v xml:space="preserve"> </v>
          </cell>
          <cell r="K9301">
            <v>167</v>
          </cell>
          <cell r="L9301">
            <v>6.4750000000000002E-2</v>
          </cell>
          <cell r="M9301">
            <v>-19</v>
          </cell>
          <cell r="N9301">
            <v>18</v>
          </cell>
          <cell r="O9301">
            <v>1</v>
          </cell>
          <cell r="P9301">
            <v>94.534000000000006</v>
          </cell>
          <cell r="Q9301">
            <v>0</v>
          </cell>
          <cell r="R9301">
            <v>94.534000000000006</v>
          </cell>
        </row>
        <row r="9302">
          <cell r="A9302" t="str">
            <v xml:space="preserve">ТЭЦ-ЧЕРЕМУШК </v>
          </cell>
          <cell r="B9302" t="str">
            <v xml:space="preserve">Селезнева 110 лит.С неж.пом. </v>
          </cell>
          <cell r="C9302" t="str">
            <v xml:space="preserve">Прочие </v>
          </cell>
          <cell r="D9302">
            <v>302.44</v>
          </cell>
          <cell r="E9302">
            <v>0</v>
          </cell>
          <cell r="F9302">
            <v>1361</v>
          </cell>
          <cell r="G9302">
            <v>0.37</v>
          </cell>
          <cell r="H9302">
            <v>1.19</v>
          </cell>
          <cell r="I9302">
            <v>4.5999999999999996</v>
          </cell>
          <cell r="J9302" t="str">
            <v xml:space="preserve"> </v>
          </cell>
          <cell r="K9302">
            <v>167</v>
          </cell>
          <cell r="L9302">
            <v>2.3358999999999998E-2</v>
          </cell>
          <cell r="M9302">
            <v>-19</v>
          </cell>
          <cell r="N9302">
            <v>18</v>
          </cell>
          <cell r="O9302">
            <v>1</v>
          </cell>
          <cell r="P9302">
            <v>34.103999999999999</v>
          </cell>
          <cell r="Q9302">
            <v>0</v>
          </cell>
          <cell r="R9302">
            <v>34.103999999999999</v>
          </cell>
        </row>
        <row r="9303">
          <cell r="A9303" t="str">
            <v xml:space="preserve">ТЭЦ-ЧЕРЕМУШК </v>
          </cell>
          <cell r="B9303" t="str">
            <v xml:space="preserve">Ставрополькая 240 пристройка кв.44 </v>
          </cell>
          <cell r="C9303" t="str">
            <v xml:space="preserve">Население </v>
          </cell>
          <cell r="D9303">
            <v>15.4</v>
          </cell>
          <cell r="E9303">
            <v>69</v>
          </cell>
          <cell r="F9303">
            <v>69.209999999999994</v>
          </cell>
          <cell r="G9303">
            <v>0.38</v>
          </cell>
          <cell r="H9303">
            <v>1.19</v>
          </cell>
          <cell r="I9303">
            <v>4.5999999999999996</v>
          </cell>
          <cell r="J9303" t="str">
            <v xml:space="preserve">5 </v>
          </cell>
          <cell r="K9303">
            <v>167</v>
          </cell>
          <cell r="L9303">
            <v>1.2200000000000002E-3</v>
          </cell>
          <cell r="M9303">
            <v>-19</v>
          </cell>
          <cell r="N9303">
            <v>18</v>
          </cell>
          <cell r="O9303">
            <v>1</v>
          </cell>
          <cell r="P9303">
            <v>1.782</v>
          </cell>
          <cell r="Q9303">
            <v>1.532</v>
          </cell>
          <cell r="R9303">
            <v>1.532</v>
          </cell>
        </row>
        <row r="9304">
          <cell r="A9304" t="str">
            <v xml:space="preserve">ТЭЦ-ЧЕРЕМУШК </v>
          </cell>
          <cell r="B9304" t="str">
            <v xml:space="preserve">Ставропольская 240  Пристройка кв.61 </v>
          </cell>
          <cell r="C9304" t="str">
            <v xml:space="preserve">Население </v>
          </cell>
          <cell r="D9304">
            <v>34.6</v>
          </cell>
          <cell r="E9304">
            <v>155</v>
          </cell>
          <cell r="F9304">
            <v>155.44</v>
          </cell>
          <cell r="G9304">
            <v>0.38</v>
          </cell>
          <cell r="H9304">
            <v>1.19</v>
          </cell>
          <cell r="I9304">
            <v>4.5999999999999996</v>
          </cell>
          <cell r="J9304" t="str">
            <v xml:space="preserve">5 </v>
          </cell>
          <cell r="K9304">
            <v>167</v>
          </cell>
          <cell r="L9304">
            <v>2.7400000000000002E-3</v>
          </cell>
          <cell r="M9304">
            <v>-19</v>
          </cell>
          <cell r="N9304">
            <v>18</v>
          </cell>
          <cell r="O9304">
            <v>1</v>
          </cell>
          <cell r="P9304">
            <v>4</v>
          </cell>
          <cell r="Q9304">
            <v>3.4430000000000001</v>
          </cell>
          <cell r="R9304">
            <v>3.4430000000000001</v>
          </cell>
        </row>
        <row r="9305">
          <cell r="A9305" t="str">
            <v xml:space="preserve">ТЭЦ-ЧЕРЕМУШК </v>
          </cell>
          <cell r="B9305" t="str">
            <v xml:space="preserve">Ставропольская 240  пристройка кв.1 </v>
          </cell>
          <cell r="C9305" t="str">
            <v xml:space="preserve">Население </v>
          </cell>
          <cell r="D9305">
            <v>22.1</v>
          </cell>
          <cell r="E9305">
            <v>99</v>
          </cell>
          <cell r="F9305">
            <v>99.28</v>
          </cell>
          <cell r="G9305">
            <v>0.38</v>
          </cell>
          <cell r="H9305">
            <v>1.19</v>
          </cell>
          <cell r="I9305">
            <v>4.5999999999999996</v>
          </cell>
          <cell r="J9305" t="str">
            <v xml:space="preserve">5 </v>
          </cell>
          <cell r="K9305">
            <v>167</v>
          </cell>
          <cell r="L9305">
            <v>1.75E-3</v>
          </cell>
          <cell r="M9305">
            <v>-19</v>
          </cell>
          <cell r="N9305">
            <v>18</v>
          </cell>
          <cell r="O9305">
            <v>1</v>
          </cell>
          <cell r="P9305">
            <v>2.556</v>
          </cell>
          <cell r="Q9305">
            <v>2.2000000000000002</v>
          </cell>
          <cell r="R9305">
            <v>2.2000000000000002</v>
          </cell>
        </row>
        <row r="9306">
          <cell r="A9306" t="str">
            <v xml:space="preserve">ТЭЦ-ЧЕРЕМУШК </v>
          </cell>
          <cell r="B9306" t="str">
            <v xml:space="preserve">Ставропольская 240 Пристройка кв.2 </v>
          </cell>
          <cell r="C9306" t="str">
            <v xml:space="preserve">Население </v>
          </cell>
          <cell r="D9306">
            <v>6.1</v>
          </cell>
          <cell r="E9306">
            <v>27</v>
          </cell>
          <cell r="F9306">
            <v>27.23</v>
          </cell>
          <cell r="G9306">
            <v>0.38</v>
          </cell>
          <cell r="H9306">
            <v>1.19</v>
          </cell>
          <cell r="I9306">
            <v>4.5999999999999996</v>
          </cell>
          <cell r="J9306" t="str">
            <v xml:space="preserve">5 </v>
          </cell>
          <cell r="K9306">
            <v>167</v>
          </cell>
          <cell r="L9306">
            <v>4.8000000000000007E-4</v>
          </cell>
          <cell r="M9306">
            <v>-19</v>
          </cell>
          <cell r="N9306">
            <v>18</v>
          </cell>
          <cell r="O9306">
            <v>1</v>
          </cell>
          <cell r="P9306">
            <v>0.69900000000000007</v>
          </cell>
          <cell r="Q9306">
            <v>0.60799999999999998</v>
          </cell>
          <cell r="R9306">
            <v>0.60799999999999998</v>
          </cell>
        </row>
        <row r="9307">
          <cell r="A9307" t="str">
            <v xml:space="preserve">ТЭЦ-ЧЕРЕМУШК </v>
          </cell>
          <cell r="B9307" t="str">
            <v xml:space="preserve">Ставропольская 240 ж/дом </v>
          </cell>
          <cell r="C9307" t="str">
            <v xml:space="preserve">Население </v>
          </cell>
          <cell r="D9307">
            <v>2610.1999999999998</v>
          </cell>
          <cell r="E9307">
            <v>11746</v>
          </cell>
          <cell r="F9307">
            <v>11745.72</v>
          </cell>
          <cell r="G9307">
            <v>0.38</v>
          </cell>
          <cell r="H9307">
            <v>1.19</v>
          </cell>
          <cell r="I9307">
            <v>4.5999999999999996</v>
          </cell>
          <cell r="J9307" t="str">
            <v xml:space="preserve">5 </v>
          </cell>
          <cell r="K9307">
            <v>167</v>
          </cell>
          <cell r="L9307">
            <v>0.207042</v>
          </cell>
          <cell r="M9307">
            <v>-19</v>
          </cell>
          <cell r="N9307">
            <v>18</v>
          </cell>
          <cell r="O9307">
            <v>1</v>
          </cell>
          <cell r="P9307">
            <v>302.27699999999999</v>
          </cell>
          <cell r="Q9307">
            <v>259.72500000000002</v>
          </cell>
          <cell r="R9307">
            <v>259.72500000000002</v>
          </cell>
        </row>
        <row r="9308">
          <cell r="A9308" t="str">
            <v xml:space="preserve">ТЭЦ-ЧЕРЕМУШК </v>
          </cell>
          <cell r="B9308" t="str">
            <v xml:space="preserve">Ставропольская 240 пристройка кв.24 </v>
          </cell>
          <cell r="C9308" t="str">
            <v xml:space="preserve">Население </v>
          </cell>
          <cell r="D9308">
            <v>10.3</v>
          </cell>
          <cell r="E9308">
            <v>46</v>
          </cell>
          <cell r="F9308">
            <v>46.52</v>
          </cell>
          <cell r="G9308">
            <v>0.38</v>
          </cell>
          <cell r="H9308">
            <v>1.19</v>
          </cell>
          <cell r="I9308">
            <v>4.5999999999999996</v>
          </cell>
          <cell r="J9308" t="str">
            <v xml:space="preserve">5 </v>
          </cell>
          <cell r="K9308">
            <v>167</v>
          </cell>
          <cell r="L9308">
            <v>8.2000000000000009E-4</v>
          </cell>
          <cell r="M9308">
            <v>-19</v>
          </cell>
          <cell r="N9308">
            <v>18</v>
          </cell>
          <cell r="O9308">
            <v>1</v>
          </cell>
          <cell r="P9308">
            <v>1.1970000000000001</v>
          </cell>
          <cell r="Q9308">
            <v>1.0229999999999999</v>
          </cell>
          <cell r="R9308">
            <v>1.0229999999999999</v>
          </cell>
        </row>
        <row r="9309">
          <cell r="A9309" t="str">
            <v xml:space="preserve">ТЭЦ-ЧЕРЕМУШК </v>
          </cell>
          <cell r="B9309" t="str">
            <v xml:space="preserve">Ставропольская 240 пристройка кв.65 </v>
          </cell>
          <cell r="C9309" t="str">
            <v xml:space="preserve">Население </v>
          </cell>
          <cell r="D9309">
            <v>26.2</v>
          </cell>
          <cell r="E9309">
            <v>118</v>
          </cell>
          <cell r="F9309">
            <v>118</v>
          </cell>
          <cell r="G9309">
            <v>0.38</v>
          </cell>
          <cell r="H9309">
            <v>1.19</v>
          </cell>
          <cell r="I9309">
            <v>4.5999999999999996</v>
          </cell>
          <cell r="J9309" t="str">
            <v xml:space="preserve">5 </v>
          </cell>
          <cell r="K9309">
            <v>167</v>
          </cell>
          <cell r="L9309">
            <v>2.0800000000000003E-3</v>
          </cell>
          <cell r="M9309">
            <v>-19</v>
          </cell>
          <cell r="N9309">
            <v>18</v>
          </cell>
          <cell r="O9309">
            <v>1</v>
          </cell>
          <cell r="P9309">
            <v>3.036</v>
          </cell>
          <cell r="Q9309">
            <v>2.609</v>
          </cell>
          <cell r="R9309">
            <v>2.609</v>
          </cell>
        </row>
        <row r="9310">
          <cell r="A9310" t="str">
            <v xml:space="preserve">ТЭЦ-ЧЕРЕМУШК </v>
          </cell>
          <cell r="B9310" t="str">
            <v xml:space="preserve">2я Пятилетка 8/2.ЦРР Детсад 98 </v>
          </cell>
          <cell r="C9310" t="str">
            <v xml:space="preserve">Бюджет </v>
          </cell>
          <cell r="D9310">
            <v>1394.3</v>
          </cell>
          <cell r="E9310">
            <v>9818</v>
          </cell>
          <cell r="F9310">
            <v>9902.51</v>
          </cell>
          <cell r="G9310">
            <v>0.34</v>
          </cell>
          <cell r="H9310">
            <v>1.19</v>
          </cell>
          <cell r="I9310">
            <v>4.5999999999999996</v>
          </cell>
          <cell r="J9310" t="str">
            <v xml:space="preserve"> </v>
          </cell>
          <cell r="K9310">
            <v>167</v>
          </cell>
          <cell r="L9310">
            <v>0.16462000000000002</v>
          </cell>
          <cell r="M9310">
            <v>-19</v>
          </cell>
          <cell r="N9310">
            <v>20</v>
          </cell>
          <cell r="O9310">
            <v>1</v>
          </cell>
          <cell r="P9310">
            <v>261.85300000000001</v>
          </cell>
          <cell r="Q9310">
            <v>0</v>
          </cell>
          <cell r="R9310">
            <v>261.85300000000001</v>
          </cell>
        </row>
        <row r="9311">
          <cell r="A9311" t="str">
            <v xml:space="preserve">ТЭЦ-ЧЕРЕМУШК </v>
          </cell>
          <cell r="B9311" t="str">
            <v xml:space="preserve">Димитрова 164 адм.зд. </v>
          </cell>
          <cell r="C9311" t="str">
            <v xml:space="preserve">Прочие </v>
          </cell>
          <cell r="D9311">
            <v>2599.2600000000002</v>
          </cell>
          <cell r="E9311">
            <v>10900</v>
          </cell>
          <cell r="F9311">
            <v>11696.65</v>
          </cell>
          <cell r="G9311">
            <v>0.35</v>
          </cell>
          <cell r="H9311">
            <v>1.19</v>
          </cell>
          <cell r="I9311">
            <v>4.5999999999999996</v>
          </cell>
          <cell r="J9311" t="str">
            <v xml:space="preserve"> </v>
          </cell>
          <cell r="K9311">
            <v>167</v>
          </cell>
          <cell r="L9311">
            <v>0.18990000000000001</v>
          </cell>
          <cell r="M9311">
            <v>-19</v>
          </cell>
          <cell r="N9311">
            <v>18</v>
          </cell>
          <cell r="O9311">
            <v>1</v>
          </cell>
          <cell r="P9311">
            <v>277.25099999999998</v>
          </cell>
          <cell r="Q9311">
            <v>0</v>
          </cell>
          <cell r="R9311">
            <v>277.25099999999998</v>
          </cell>
        </row>
        <row r="9312">
          <cell r="A9312" t="str">
            <v xml:space="preserve">ТЭЦ-ЧЕРЕМУШК </v>
          </cell>
          <cell r="B9312" t="str">
            <v xml:space="preserve">Селезнева 98 Прогимн.181 </v>
          </cell>
          <cell r="C9312" t="str">
            <v xml:space="preserve">ИТП Бюджет </v>
          </cell>
          <cell r="D9312">
            <v>2166.4299999999998</v>
          </cell>
          <cell r="E9312">
            <v>7159</v>
          </cell>
          <cell r="F9312">
            <v>9748.92</v>
          </cell>
          <cell r="G9312">
            <v>0.33</v>
          </cell>
          <cell r="H9312">
            <v>1.19</v>
          </cell>
          <cell r="I9312">
            <v>4.5999999999999996</v>
          </cell>
          <cell r="J9312" t="str">
            <v xml:space="preserve"> </v>
          </cell>
          <cell r="K9312">
            <v>167</v>
          </cell>
          <cell r="L9312">
            <v>0.1573</v>
          </cell>
          <cell r="M9312">
            <v>-19</v>
          </cell>
          <cell r="N9312">
            <v>20</v>
          </cell>
          <cell r="O9312">
            <v>1</v>
          </cell>
          <cell r="P9312">
            <v>250.209</v>
          </cell>
          <cell r="Q9312">
            <v>0</v>
          </cell>
          <cell r="R9312">
            <v>250.209</v>
          </cell>
        </row>
        <row r="9313">
          <cell r="A9313" t="str">
            <v xml:space="preserve">ТЭЦ-ЧЕРЕМУШК </v>
          </cell>
          <cell r="B9313" t="str">
            <v xml:space="preserve">Ставропольская 222 </v>
          </cell>
          <cell r="C9313" t="str">
            <v xml:space="preserve">Прочие </v>
          </cell>
          <cell r="D9313">
            <v>537</v>
          </cell>
          <cell r="E9313">
            <v>0</v>
          </cell>
          <cell r="F9313">
            <v>2419</v>
          </cell>
          <cell r="G9313">
            <v>0.66</v>
          </cell>
          <cell r="H9313">
            <v>1.19</v>
          </cell>
          <cell r="I9313">
            <v>4.5999999999999996</v>
          </cell>
          <cell r="J9313" t="str">
            <v xml:space="preserve"> </v>
          </cell>
          <cell r="K9313">
            <v>167</v>
          </cell>
          <cell r="L9313">
            <v>6.8303000000000003E-2</v>
          </cell>
          <cell r="M9313">
            <v>-19</v>
          </cell>
          <cell r="N9313">
            <v>15</v>
          </cell>
          <cell r="O9313">
            <v>1</v>
          </cell>
          <cell r="P9313">
            <v>84.364999999999995</v>
          </cell>
          <cell r="Q9313">
            <v>0</v>
          </cell>
          <cell r="R9313">
            <v>84.364999999999995</v>
          </cell>
        </row>
        <row r="9314">
          <cell r="A9314" t="str">
            <v xml:space="preserve">ТЭЦ-ЧЕРЕМУШК </v>
          </cell>
          <cell r="B9314" t="str">
            <v xml:space="preserve">Селезнева 134 </v>
          </cell>
          <cell r="C9314" t="str">
            <v xml:space="preserve">Прочие </v>
          </cell>
          <cell r="D9314">
            <v>370.8</v>
          </cell>
          <cell r="E9314">
            <v>1335</v>
          </cell>
          <cell r="F9314">
            <v>815</v>
          </cell>
          <cell r="G9314">
            <v>0.43</v>
          </cell>
          <cell r="H9314">
            <v>1.19</v>
          </cell>
          <cell r="I9314">
            <v>4.5999999999999996</v>
          </cell>
          <cell r="J9314" t="str">
            <v xml:space="preserve"> </v>
          </cell>
          <cell r="K9314">
            <v>167</v>
          </cell>
          <cell r="L9314">
            <v>1.4995999999999999E-2</v>
          </cell>
          <cell r="M9314">
            <v>-19</v>
          </cell>
          <cell r="N9314">
            <v>15</v>
          </cell>
          <cell r="O9314">
            <v>1</v>
          </cell>
          <cell r="P9314">
            <v>18.521999999999998</v>
          </cell>
          <cell r="Q9314">
            <v>0</v>
          </cell>
          <cell r="R9314">
            <v>18.521999999999998</v>
          </cell>
        </row>
        <row r="9315">
          <cell r="A9315" t="str">
            <v xml:space="preserve">ТЭЦ-ЧЕРЕМУШК </v>
          </cell>
          <cell r="B9315" t="str">
            <v xml:space="preserve">Ставропольская 242 ж/д </v>
          </cell>
          <cell r="C9315" t="str">
            <v xml:space="preserve">Население </v>
          </cell>
          <cell r="D9315">
            <v>3267.4</v>
          </cell>
          <cell r="E9315">
            <v>12882</v>
          </cell>
          <cell r="F9315">
            <v>16926.27</v>
          </cell>
          <cell r="G9315">
            <v>0.28000000000000003</v>
          </cell>
          <cell r="H9315">
            <v>1.194</v>
          </cell>
          <cell r="I9315">
            <v>4.5999999999999996</v>
          </cell>
          <cell r="J9315" t="str">
            <v xml:space="preserve">5 </v>
          </cell>
          <cell r="K9315">
            <v>167</v>
          </cell>
          <cell r="L9315">
            <v>0.21984399999999998</v>
          </cell>
          <cell r="M9315">
            <v>-19</v>
          </cell>
          <cell r="N9315">
            <v>18</v>
          </cell>
          <cell r="O9315">
            <v>1</v>
          </cell>
          <cell r="P9315">
            <v>320.96699999999998</v>
          </cell>
          <cell r="Q9315">
            <v>325.11599999999999</v>
          </cell>
          <cell r="R9315">
            <v>325.11599999999999</v>
          </cell>
        </row>
        <row r="9316">
          <cell r="A9316" t="str">
            <v xml:space="preserve">ТЭЦ-ЧЕРЕМУШК </v>
          </cell>
          <cell r="B9316" t="str">
            <v xml:space="preserve">Ставропольская 242 пристройка кв.24 </v>
          </cell>
          <cell r="C9316" t="str">
            <v xml:space="preserve">Население </v>
          </cell>
          <cell r="D9316">
            <v>3.5</v>
          </cell>
          <cell r="E9316">
            <v>9</v>
          </cell>
          <cell r="F9316">
            <v>8.9600000000000009</v>
          </cell>
          <cell r="G9316">
            <v>0.38</v>
          </cell>
          <cell r="H9316">
            <v>1.19</v>
          </cell>
          <cell r="I9316">
            <v>4.5999999999999996</v>
          </cell>
          <cell r="J9316" t="str">
            <v xml:space="preserve">5 </v>
          </cell>
          <cell r="K9316">
            <v>167</v>
          </cell>
          <cell r="L9316">
            <v>1.5799999999999999E-4</v>
          </cell>
          <cell r="M9316">
            <v>-19</v>
          </cell>
          <cell r="N9316">
            <v>18</v>
          </cell>
          <cell r="O9316">
            <v>1</v>
          </cell>
          <cell r="P9316">
            <v>0.23</v>
          </cell>
          <cell r="Q9316">
            <v>0.34800000000000003</v>
          </cell>
          <cell r="R9316">
            <v>0.34800000000000003</v>
          </cell>
        </row>
        <row r="9317">
          <cell r="A9317" t="str">
            <v xml:space="preserve">ТЭЦ-ЧЕРЕМУШК </v>
          </cell>
          <cell r="B9317" t="str">
            <v xml:space="preserve">Ставропольская 242 пристройка кв.28 </v>
          </cell>
          <cell r="C9317" t="str">
            <v xml:space="preserve">Население </v>
          </cell>
          <cell r="D9317">
            <v>3.5</v>
          </cell>
          <cell r="E9317">
            <v>9</v>
          </cell>
          <cell r="F9317">
            <v>8.9600000000000009</v>
          </cell>
          <cell r="G9317">
            <v>0.38</v>
          </cell>
          <cell r="H9317">
            <v>1.19</v>
          </cell>
          <cell r="I9317">
            <v>4.5999999999999996</v>
          </cell>
          <cell r="J9317" t="str">
            <v xml:space="preserve">5 </v>
          </cell>
          <cell r="K9317">
            <v>167</v>
          </cell>
          <cell r="L9317">
            <v>1.5799999999999999E-4</v>
          </cell>
          <cell r="M9317">
            <v>-19</v>
          </cell>
          <cell r="N9317">
            <v>18</v>
          </cell>
          <cell r="O9317">
            <v>1</v>
          </cell>
          <cell r="P9317">
            <v>0.23</v>
          </cell>
          <cell r="Q9317">
            <v>0.34800000000000003</v>
          </cell>
          <cell r="R9317">
            <v>0.34800000000000003</v>
          </cell>
        </row>
        <row r="9318">
          <cell r="A9318" t="str">
            <v xml:space="preserve">ТЭЦ-ЧЕРЕМУШК </v>
          </cell>
          <cell r="B9318" t="str">
            <v xml:space="preserve">Ставропольская 242 пристройка кв.62 </v>
          </cell>
          <cell r="C9318" t="str">
            <v xml:space="preserve">Население </v>
          </cell>
          <cell r="D9318">
            <v>13.2</v>
          </cell>
          <cell r="E9318">
            <v>34</v>
          </cell>
          <cell r="F9318">
            <v>33.75</v>
          </cell>
          <cell r="G9318">
            <v>0.38</v>
          </cell>
          <cell r="H9318">
            <v>1.19</v>
          </cell>
          <cell r="I9318">
            <v>4.5999999999999996</v>
          </cell>
          <cell r="J9318" t="str">
            <v xml:space="preserve">5 </v>
          </cell>
          <cell r="K9318">
            <v>167</v>
          </cell>
          <cell r="L9318">
            <v>5.9499999999999993E-4</v>
          </cell>
          <cell r="M9318">
            <v>-19</v>
          </cell>
          <cell r="N9318">
            <v>18</v>
          </cell>
          <cell r="O9318">
            <v>1</v>
          </cell>
          <cell r="P9318">
            <v>0.86899999999999999</v>
          </cell>
          <cell r="Q9318">
            <v>1.3149999999999999</v>
          </cell>
          <cell r="R9318">
            <v>1.3149999999999999</v>
          </cell>
        </row>
        <row r="9319">
          <cell r="A9319" t="str">
            <v xml:space="preserve">ТЭЦ-ЧЕРЕМУШК </v>
          </cell>
          <cell r="B9319" t="str">
            <v xml:space="preserve">Ставропольская 242 пристройка кв.64 </v>
          </cell>
          <cell r="C9319" t="str">
            <v xml:space="preserve">Население </v>
          </cell>
          <cell r="D9319">
            <v>9</v>
          </cell>
          <cell r="E9319">
            <v>9</v>
          </cell>
          <cell r="F9319">
            <v>9.51</v>
          </cell>
          <cell r="G9319">
            <v>0.92</v>
          </cell>
          <cell r="H9319">
            <v>1.194</v>
          </cell>
          <cell r="I9319">
            <v>4.5999999999999996</v>
          </cell>
          <cell r="J9319" t="str">
            <v xml:space="preserve">5 </v>
          </cell>
          <cell r="K9319">
            <v>167</v>
          </cell>
          <cell r="L9319">
            <v>4.06E-4</v>
          </cell>
          <cell r="M9319">
            <v>-19</v>
          </cell>
          <cell r="N9319">
            <v>18</v>
          </cell>
          <cell r="O9319">
            <v>1</v>
          </cell>
          <cell r="P9319">
            <v>0.59199999999999997</v>
          </cell>
          <cell r="Q9319">
            <v>0.89500000000000002</v>
          </cell>
          <cell r="R9319">
            <v>0.89500000000000002</v>
          </cell>
        </row>
        <row r="9320">
          <cell r="A9320" t="str">
            <v xml:space="preserve">ТЭЦ-ЧЕРЕМУШК </v>
          </cell>
          <cell r="B9320" t="str">
            <v xml:space="preserve">Ставропольская 137 Магазин N-9 </v>
          </cell>
          <cell r="C9320" t="str">
            <v xml:space="preserve">Прочие </v>
          </cell>
          <cell r="D9320">
            <v>478.57</v>
          </cell>
          <cell r="E9320">
            <v>3069</v>
          </cell>
          <cell r="F9320">
            <v>2153.56</v>
          </cell>
          <cell r="G9320">
            <v>0.38</v>
          </cell>
          <cell r="H9320">
            <v>1.19</v>
          </cell>
          <cell r="I9320">
            <v>4.5999999999999996</v>
          </cell>
          <cell r="J9320" t="str">
            <v xml:space="preserve"> </v>
          </cell>
          <cell r="K9320">
            <v>167</v>
          </cell>
          <cell r="L9320">
            <v>3.4882999999999997E-2</v>
          </cell>
          <cell r="M9320">
            <v>-19</v>
          </cell>
          <cell r="N9320">
            <v>15</v>
          </cell>
          <cell r="O9320">
            <v>1</v>
          </cell>
          <cell r="P9320">
            <v>43.085999999999999</v>
          </cell>
          <cell r="Q9320">
            <v>0</v>
          </cell>
          <cell r="R9320">
            <v>43.085999999999999</v>
          </cell>
        </row>
        <row r="9321">
          <cell r="A9321" t="str">
            <v xml:space="preserve">ТЭЦ-ЧЕРЕМУШК </v>
          </cell>
          <cell r="B9321" t="str">
            <v xml:space="preserve">Ставропольская 252 Адм.зд. </v>
          </cell>
          <cell r="C9321" t="str">
            <v xml:space="preserve">Прочие </v>
          </cell>
          <cell r="D9321">
            <v>712</v>
          </cell>
          <cell r="E9321">
            <v>2492</v>
          </cell>
          <cell r="F9321">
            <v>3173.51</v>
          </cell>
          <cell r="G9321">
            <v>0.43</v>
          </cell>
          <cell r="H9321">
            <v>1.19</v>
          </cell>
          <cell r="I9321">
            <v>4.5999999999999996</v>
          </cell>
          <cell r="J9321" t="str">
            <v xml:space="preserve"> </v>
          </cell>
          <cell r="K9321">
            <v>167</v>
          </cell>
          <cell r="L9321">
            <v>6.3300000000000009E-2</v>
          </cell>
          <cell r="M9321">
            <v>-19</v>
          </cell>
          <cell r="N9321">
            <v>18</v>
          </cell>
          <cell r="O9321">
            <v>1</v>
          </cell>
          <cell r="P9321">
            <v>92.418000000000006</v>
          </cell>
          <cell r="Q9321">
            <v>0</v>
          </cell>
          <cell r="R9321">
            <v>92.418000000000006</v>
          </cell>
        </row>
        <row r="9322">
          <cell r="A9322" t="str">
            <v xml:space="preserve">ТЭЦ-ЧЕРЕМУШК </v>
          </cell>
          <cell r="B9322" t="str">
            <v xml:space="preserve">Ставропольская 201 адм.зд. </v>
          </cell>
          <cell r="C9322" t="str">
            <v xml:space="preserve">Прочие </v>
          </cell>
          <cell r="D9322">
            <v>402.52</v>
          </cell>
          <cell r="E9322">
            <v>942</v>
          </cell>
          <cell r="F9322">
            <v>1811.33</v>
          </cell>
          <cell r="G9322">
            <v>0.43</v>
          </cell>
          <cell r="H9322">
            <v>1.19</v>
          </cell>
          <cell r="I9322">
            <v>4.5999999999999996</v>
          </cell>
          <cell r="J9322" t="str">
            <v xml:space="preserve"> </v>
          </cell>
          <cell r="K9322">
            <v>167</v>
          </cell>
          <cell r="L9322">
            <v>3.32E-2</v>
          </cell>
          <cell r="M9322">
            <v>-19</v>
          </cell>
          <cell r="N9322">
            <v>15</v>
          </cell>
          <cell r="O9322">
            <v>1</v>
          </cell>
          <cell r="P9322">
            <v>41.006999999999998</v>
          </cell>
          <cell r="Q9322">
            <v>0</v>
          </cell>
          <cell r="R9322">
            <v>41.006999999999998</v>
          </cell>
        </row>
        <row r="9323">
          <cell r="A9323" t="str">
            <v xml:space="preserve">ТЭЦ-ЧЕРЕМУШК </v>
          </cell>
          <cell r="B9323" t="str">
            <v xml:space="preserve">Стасова 161 магазин </v>
          </cell>
          <cell r="C9323" t="str">
            <v xml:space="preserve">Прочие </v>
          </cell>
          <cell r="D9323">
            <v>103.72</v>
          </cell>
          <cell r="E9323">
            <v>0</v>
          </cell>
          <cell r="F9323">
            <v>466.73</v>
          </cell>
          <cell r="G9323">
            <v>0.38</v>
          </cell>
          <cell r="H9323">
            <v>1.19</v>
          </cell>
          <cell r="I9323">
            <v>4.5999999999999996</v>
          </cell>
          <cell r="J9323" t="str">
            <v xml:space="preserve"> </v>
          </cell>
          <cell r="K9323">
            <v>167</v>
          </cell>
          <cell r="L9323">
            <v>7.5600000000000007E-3</v>
          </cell>
          <cell r="M9323">
            <v>-19</v>
          </cell>
          <cell r="N9323">
            <v>15</v>
          </cell>
          <cell r="O9323">
            <v>1</v>
          </cell>
          <cell r="P9323">
            <v>9.3369999999999997</v>
          </cell>
          <cell r="Q9323">
            <v>0</v>
          </cell>
          <cell r="R9323">
            <v>9.3369999999999997</v>
          </cell>
        </row>
        <row r="9324">
          <cell r="A9324" t="str">
            <v xml:space="preserve">ТЭЦ-ЧЕРЕМУШК </v>
          </cell>
          <cell r="B9324" t="str">
            <v xml:space="preserve">Бургасская 37 маг.53 </v>
          </cell>
          <cell r="C9324" t="str">
            <v xml:space="preserve">Прочие </v>
          </cell>
          <cell r="D9324">
            <v>608.67999999999995</v>
          </cell>
          <cell r="E9324">
            <v>5322</v>
          </cell>
          <cell r="F9324">
            <v>2739.06</v>
          </cell>
          <cell r="G9324">
            <v>0.38</v>
          </cell>
          <cell r="H9324">
            <v>1.19</v>
          </cell>
          <cell r="I9324">
            <v>4.5999999999999996</v>
          </cell>
          <cell r="J9324" t="str">
            <v xml:space="preserve"> </v>
          </cell>
          <cell r="K9324">
            <v>167</v>
          </cell>
          <cell r="L9324">
            <v>4.4250000000000005E-2</v>
          </cell>
          <cell r="M9324">
            <v>-19</v>
          </cell>
          <cell r="N9324">
            <v>15</v>
          </cell>
          <cell r="O9324">
            <v>1</v>
          </cell>
          <cell r="P9324">
            <v>54.655999999999999</v>
          </cell>
          <cell r="Q9324">
            <v>0</v>
          </cell>
          <cell r="R9324">
            <v>54.655999999999999</v>
          </cell>
        </row>
        <row r="9325">
          <cell r="A9325" t="str">
            <v xml:space="preserve">ТЭЦ-ЧЕРЕМУШК </v>
          </cell>
          <cell r="B9325" t="str">
            <v xml:space="preserve">Стасова 157 ж/дом </v>
          </cell>
          <cell r="C9325" t="str">
            <v xml:space="preserve">Население </v>
          </cell>
          <cell r="D9325">
            <v>2414.6999999999998</v>
          </cell>
          <cell r="E9325">
            <v>12250</v>
          </cell>
          <cell r="F9325">
            <v>11232.75</v>
          </cell>
          <cell r="G9325">
            <v>0.38</v>
          </cell>
          <cell r="H9325">
            <v>1.19</v>
          </cell>
          <cell r="I9325">
            <v>4.5999999999999996</v>
          </cell>
          <cell r="J9325" t="str">
            <v xml:space="preserve">5 </v>
          </cell>
          <cell r="K9325">
            <v>167</v>
          </cell>
          <cell r="L9325">
            <v>0.19800000000000001</v>
          </cell>
          <cell r="M9325">
            <v>-19</v>
          </cell>
          <cell r="N9325">
            <v>18</v>
          </cell>
          <cell r="O9325">
            <v>1</v>
          </cell>
          <cell r="P9325">
            <v>289.077</v>
          </cell>
          <cell r="Q9325">
            <v>240.27199999999999</v>
          </cell>
          <cell r="R9325">
            <v>240.27199999999999</v>
          </cell>
        </row>
        <row r="9326">
          <cell r="A9326" t="str">
            <v xml:space="preserve">ТЭЦ-ЧЕРЕМУШК </v>
          </cell>
          <cell r="B9326" t="str">
            <v xml:space="preserve">Стасова 157 прист.кв.64 </v>
          </cell>
          <cell r="C9326" t="str">
            <v xml:space="preserve">Население </v>
          </cell>
          <cell r="D9326">
            <v>28.7</v>
          </cell>
          <cell r="E9326">
            <v>129</v>
          </cell>
          <cell r="F9326">
            <v>128.78</v>
          </cell>
          <cell r="G9326">
            <v>0.38</v>
          </cell>
          <cell r="H9326">
            <v>1.19</v>
          </cell>
          <cell r="I9326">
            <v>4.5999999999999996</v>
          </cell>
          <cell r="J9326" t="str">
            <v xml:space="preserve">5 </v>
          </cell>
          <cell r="K9326">
            <v>167</v>
          </cell>
          <cell r="L9326">
            <v>2.2700000000000003E-3</v>
          </cell>
          <cell r="M9326">
            <v>-19</v>
          </cell>
          <cell r="N9326">
            <v>18</v>
          </cell>
          <cell r="O9326">
            <v>1</v>
          </cell>
          <cell r="P9326">
            <v>3.3140000000000001</v>
          </cell>
          <cell r="Q9326">
            <v>2.8570000000000002</v>
          </cell>
          <cell r="R9326">
            <v>2.8570000000000002</v>
          </cell>
        </row>
        <row r="9327">
          <cell r="A9327" t="str">
            <v xml:space="preserve">ТЭЦ-ЧЕРЕМУШК </v>
          </cell>
          <cell r="B9327" t="str">
            <v xml:space="preserve">Селезнева 106 парикмахерская </v>
          </cell>
          <cell r="C9327" t="str">
            <v xml:space="preserve">Прочие </v>
          </cell>
          <cell r="D9327">
            <v>111.7</v>
          </cell>
          <cell r="E9327">
            <v>358</v>
          </cell>
          <cell r="F9327">
            <v>364.56</v>
          </cell>
          <cell r="G9327">
            <v>0.37</v>
          </cell>
          <cell r="H9327">
            <v>1.194</v>
          </cell>
          <cell r="I9327">
            <v>4.5999999999999996</v>
          </cell>
          <cell r="J9327" t="str">
            <v xml:space="preserve"> </v>
          </cell>
          <cell r="K9327">
            <v>167</v>
          </cell>
          <cell r="L9327">
            <v>6.2569999999999995E-3</v>
          </cell>
          <cell r="M9327">
            <v>-19</v>
          </cell>
          <cell r="N9327">
            <v>18</v>
          </cell>
          <cell r="O9327">
            <v>1</v>
          </cell>
          <cell r="P9327">
            <v>9.1349999999999998</v>
          </cell>
          <cell r="Q9327">
            <v>0</v>
          </cell>
          <cell r="R9327">
            <v>9.1349999999999998</v>
          </cell>
        </row>
        <row r="9328">
          <cell r="A9328" t="str">
            <v xml:space="preserve">ТЭЦ-ЧЕРЕМУШК </v>
          </cell>
          <cell r="B9328" t="str">
            <v xml:space="preserve">Бургасская 43 магазин продукты </v>
          </cell>
          <cell r="C9328" t="str">
            <v xml:space="preserve">Прочие </v>
          </cell>
          <cell r="D9328">
            <v>137</v>
          </cell>
          <cell r="E9328">
            <v>0</v>
          </cell>
          <cell r="F9328">
            <v>459</v>
          </cell>
          <cell r="G9328">
            <v>0.43</v>
          </cell>
          <cell r="H9328">
            <v>1.19</v>
          </cell>
          <cell r="I9328">
            <v>4.5999999999999996</v>
          </cell>
          <cell r="J9328" t="str">
            <v xml:space="preserve"> </v>
          </cell>
          <cell r="K9328">
            <v>167</v>
          </cell>
          <cell r="L9328">
            <v>8.4700000000000001E-3</v>
          </cell>
          <cell r="M9328">
            <v>-19</v>
          </cell>
          <cell r="N9328">
            <v>15</v>
          </cell>
          <cell r="O9328">
            <v>1</v>
          </cell>
          <cell r="P9328">
            <v>10.461</v>
          </cell>
          <cell r="Q9328">
            <v>0</v>
          </cell>
          <cell r="R9328">
            <v>10.461</v>
          </cell>
        </row>
        <row r="9329">
          <cell r="A9329" t="str">
            <v xml:space="preserve">ТЭЦ-ЧЕРЕМУШК </v>
          </cell>
          <cell r="B9329" t="str">
            <v xml:space="preserve">Стасова 155 ж/дом </v>
          </cell>
          <cell r="C9329" t="str">
            <v xml:space="preserve">Население </v>
          </cell>
          <cell r="D9329">
            <v>2496.1999999999998</v>
          </cell>
          <cell r="E9329">
            <v>11233</v>
          </cell>
          <cell r="F9329">
            <v>11232.75</v>
          </cell>
          <cell r="G9329">
            <v>0.38</v>
          </cell>
          <cell r="H9329">
            <v>1.19</v>
          </cell>
          <cell r="I9329">
            <v>4.5999999999999996</v>
          </cell>
          <cell r="J9329" t="str">
            <v xml:space="preserve">5 </v>
          </cell>
          <cell r="K9329">
            <v>167</v>
          </cell>
          <cell r="L9329">
            <v>0.19800000000000001</v>
          </cell>
          <cell r="M9329">
            <v>-19</v>
          </cell>
          <cell r="N9329">
            <v>18</v>
          </cell>
          <cell r="O9329">
            <v>1</v>
          </cell>
          <cell r="P9329">
            <v>289.077</v>
          </cell>
          <cell r="Q9329">
            <v>248.38200000000001</v>
          </cell>
          <cell r="R9329">
            <v>248.38200000000001</v>
          </cell>
        </row>
        <row r="9330">
          <cell r="A9330" t="str">
            <v xml:space="preserve">ТЭЦ-ЧЕРЕМУШК </v>
          </cell>
          <cell r="B9330" t="str">
            <v xml:space="preserve">Стасова 161 Криштоп </v>
          </cell>
          <cell r="C9330" t="str">
            <v xml:space="preserve">Прочие </v>
          </cell>
          <cell r="D9330">
            <v>163.38999999999999</v>
          </cell>
          <cell r="E9330">
            <v>0</v>
          </cell>
          <cell r="F9330">
            <v>735.23</v>
          </cell>
          <cell r="G9330">
            <v>0.38</v>
          </cell>
          <cell r="H9330">
            <v>1.194</v>
          </cell>
          <cell r="I9330">
            <v>4.5999999999999996</v>
          </cell>
          <cell r="J9330" t="str">
            <v xml:space="preserve"> </v>
          </cell>
          <cell r="K9330">
            <v>167</v>
          </cell>
          <cell r="L9330">
            <v>1.2960000000000001E-2</v>
          </cell>
          <cell r="M9330">
            <v>-19</v>
          </cell>
          <cell r="N9330">
            <v>18</v>
          </cell>
          <cell r="O9330">
            <v>1</v>
          </cell>
          <cell r="P9330">
            <v>18.920999999999999</v>
          </cell>
          <cell r="Q9330">
            <v>0</v>
          </cell>
          <cell r="R9330">
            <v>18.920999999999999</v>
          </cell>
        </row>
        <row r="9331">
          <cell r="A9331" t="str">
            <v xml:space="preserve">ТЭЦ-ЧЕРЕМУШК </v>
          </cell>
          <cell r="B9331" t="str">
            <v xml:space="preserve">Стасова 161 Рынок </v>
          </cell>
          <cell r="C9331" t="str">
            <v xml:space="preserve">Прочие </v>
          </cell>
          <cell r="D9331">
            <v>943.06</v>
          </cell>
          <cell r="E9331">
            <v>0</v>
          </cell>
          <cell r="F9331">
            <v>3899.7</v>
          </cell>
          <cell r="G9331">
            <v>0.38</v>
          </cell>
          <cell r="H9331">
            <v>1.19</v>
          </cell>
          <cell r="I9331">
            <v>4.5999999999999996</v>
          </cell>
          <cell r="J9331" t="str">
            <v xml:space="preserve"> </v>
          </cell>
          <cell r="K9331">
            <v>167</v>
          </cell>
          <cell r="L9331">
            <v>6.8740000000000009E-2</v>
          </cell>
          <cell r="M9331">
            <v>-19</v>
          </cell>
          <cell r="N9331">
            <v>18</v>
          </cell>
          <cell r="O9331">
            <v>1</v>
          </cell>
          <cell r="P9331">
            <v>100.358</v>
          </cell>
          <cell r="Q9331">
            <v>0</v>
          </cell>
          <cell r="R9331">
            <v>100.358</v>
          </cell>
        </row>
        <row r="9332">
          <cell r="A9332" t="str">
            <v xml:space="preserve">ТЭЦ-ЧЕРЕМУШК </v>
          </cell>
          <cell r="B9332" t="str">
            <v xml:space="preserve">Стасова 159/1 Аптека </v>
          </cell>
          <cell r="C9332" t="str">
            <v xml:space="preserve">Прочие </v>
          </cell>
          <cell r="D9332">
            <v>95.8</v>
          </cell>
          <cell r="E9332">
            <v>374</v>
          </cell>
          <cell r="F9332">
            <v>374</v>
          </cell>
          <cell r="G9332">
            <v>0</v>
          </cell>
          <cell r="H9332">
            <v>0</v>
          </cell>
          <cell r="I9332">
            <v>4.5999999999999996</v>
          </cell>
          <cell r="J9332" t="str">
            <v xml:space="preserve"> </v>
          </cell>
          <cell r="K9332">
            <v>167</v>
          </cell>
          <cell r="L9332">
            <v>6.045E-3</v>
          </cell>
          <cell r="M9332">
            <v>-19</v>
          </cell>
          <cell r="N9332">
            <v>18</v>
          </cell>
          <cell r="O9332">
            <v>1</v>
          </cell>
          <cell r="P9332">
            <v>8.827</v>
          </cell>
          <cell r="Q9332">
            <v>0</v>
          </cell>
          <cell r="R9332">
            <v>8.827</v>
          </cell>
        </row>
        <row r="9333">
          <cell r="A9333" t="str">
            <v xml:space="preserve">ТЭЦ-ЧЕРЕМУШК </v>
          </cell>
          <cell r="B9333" t="str">
            <v xml:space="preserve">Стасова 159/1 Магазин </v>
          </cell>
          <cell r="C9333" t="str">
            <v xml:space="preserve">Прочие </v>
          </cell>
          <cell r="D9333">
            <v>6.2</v>
          </cell>
          <cell r="E9333">
            <v>34</v>
          </cell>
          <cell r="F9333">
            <v>34</v>
          </cell>
          <cell r="G9333">
            <v>0</v>
          </cell>
          <cell r="H9333">
            <v>0</v>
          </cell>
          <cell r="I9333">
            <v>4.5999999999999996</v>
          </cell>
          <cell r="J9333" t="str">
            <v xml:space="preserve"> </v>
          </cell>
          <cell r="K9333">
            <v>167</v>
          </cell>
          <cell r="L9333">
            <v>5.0099999999999993E-4</v>
          </cell>
          <cell r="M9333">
            <v>-19</v>
          </cell>
          <cell r="N9333">
            <v>15</v>
          </cell>
          <cell r="O9333">
            <v>1</v>
          </cell>
          <cell r="P9333">
            <v>0.61799999999999999</v>
          </cell>
          <cell r="Q9333">
            <v>0</v>
          </cell>
          <cell r="R9333">
            <v>0.61799999999999999</v>
          </cell>
        </row>
        <row r="9334">
          <cell r="A9334" t="str">
            <v xml:space="preserve">ТЭЦ-ЧЕРЕМУШК </v>
          </cell>
          <cell r="B9334" t="str">
            <v xml:space="preserve">Стасова 159/1 Общепит </v>
          </cell>
          <cell r="C9334" t="str">
            <v xml:space="preserve">Прочие </v>
          </cell>
          <cell r="D9334">
            <v>93.2</v>
          </cell>
          <cell r="E9334">
            <v>365</v>
          </cell>
          <cell r="F9334">
            <v>365</v>
          </cell>
          <cell r="G9334">
            <v>0</v>
          </cell>
          <cell r="H9334">
            <v>0</v>
          </cell>
          <cell r="I9334">
            <v>4.5999999999999996</v>
          </cell>
          <cell r="J9334" t="str">
            <v xml:space="preserve"> </v>
          </cell>
          <cell r="K9334">
            <v>167</v>
          </cell>
          <cell r="L9334">
            <v>5.5789999999999998E-3</v>
          </cell>
          <cell r="M9334">
            <v>-19</v>
          </cell>
          <cell r="N9334">
            <v>16</v>
          </cell>
          <cell r="O9334">
            <v>1</v>
          </cell>
          <cell r="P9334">
            <v>7.3319999999999999</v>
          </cell>
          <cell r="Q9334">
            <v>0</v>
          </cell>
          <cell r="R9334">
            <v>7.3319999999999999</v>
          </cell>
        </row>
        <row r="9335">
          <cell r="A9335" t="str">
            <v xml:space="preserve">ТЭЦ-ЧЕРЕМУШК </v>
          </cell>
          <cell r="B9335" t="str">
            <v xml:space="preserve">Стасова 159/1 Парикмахерская </v>
          </cell>
          <cell r="C9335" t="str">
            <v xml:space="preserve">Прочие </v>
          </cell>
          <cell r="D9335">
            <v>112.5</v>
          </cell>
          <cell r="E9335">
            <v>448</v>
          </cell>
          <cell r="F9335">
            <v>448</v>
          </cell>
          <cell r="G9335">
            <v>0</v>
          </cell>
          <cell r="H9335">
            <v>0</v>
          </cell>
          <cell r="I9335">
            <v>4.5999999999999996</v>
          </cell>
          <cell r="J9335" t="str">
            <v xml:space="preserve"> </v>
          </cell>
          <cell r="K9335">
            <v>167</v>
          </cell>
          <cell r="L9335">
            <v>7.2300000000000003E-3</v>
          </cell>
          <cell r="M9335">
            <v>-19</v>
          </cell>
          <cell r="N9335">
            <v>18</v>
          </cell>
          <cell r="O9335">
            <v>1</v>
          </cell>
          <cell r="P9335">
            <v>10.557</v>
          </cell>
          <cell r="Q9335">
            <v>0</v>
          </cell>
          <cell r="R9335">
            <v>10.557</v>
          </cell>
        </row>
        <row r="9336">
          <cell r="A9336" t="str">
            <v xml:space="preserve">ТЭЦ-ЧЕРЕМУШК </v>
          </cell>
          <cell r="B9336" t="str">
            <v xml:space="preserve">Сормовская 10Д Мир кафеля </v>
          </cell>
          <cell r="C9336" t="str">
            <v xml:space="preserve">Прочие </v>
          </cell>
          <cell r="D9336">
            <v>272.56</v>
          </cell>
          <cell r="E9336">
            <v>0</v>
          </cell>
          <cell r="F9336">
            <v>1226.53</v>
          </cell>
          <cell r="G9336">
            <v>0.38</v>
          </cell>
          <cell r="H9336">
            <v>1.19</v>
          </cell>
          <cell r="I9336">
            <v>4.5999999999999996</v>
          </cell>
          <cell r="J9336" t="str">
            <v xml:space="preserve"> </v>
          </cell>
          <cell r="K9336">
            <v>167</v>
          </cell>
          <cell r="L9336">
            <v>2.162E-2</v>
          </cell>
          <cell r="M9336">
            <v>-19</v>
          </cell>
          <cell r="N9336">
            <v>18</v>
          </cell>
          <cell r="O9336">
            <v>1</v>
          </cell>
          <cell r="P9336">
            <v>31.565000000000001</v>
          </cell>
          <cell r="Q9336">
            <v>0</v>
          </cell>
          <cell r="R9336">
            <v>31.565000000000001</v>
          </cell>
        </row>
        <row r="9337">
          <cell r="A9337" t="str">
            <v xml:space="preserve">ТЭЦ-ЧЕРЕМУШК </v>
          </cell>
          <cell r="B9337" t="str">
            <v xml:space="preserve">Старокубанская 109 Ателье 10 </v>
          </cell>
          <cell r="C9337" t="str">
            <v xml:space="preserve">Прочие </v>
          </cell>
          <cell r="D9337">
            <v>383.97</v>
          </cell>
          <cell r="E9337">
            <v>4044</v>
          </cell>
          <cell r="F9337">
            <v>1727.89</v>
          </cell>
          <cell r="G9337">
            <v>0.37</v>
          </cell>
          <cell r="H9337">
            <v>1.19</v>
          </cell>
          <cell r="I9337">
            <v>4.5999999999999996</v>
          </cell>
          <cell r="J9337" t="str">
            <v xml:space="preserve"> </v>
          </cell>
          <cell r="K9337">
            <v>167</v>
          </cell>
          <cell r="L9337">
            <v>2.9655999999999998E-2</v>
          </cell>
          <cell r="M9337">
            <v>-19</v>
          </cell>
          <cell r="N9337">
            <v>18</v>
          </cell>
          <cell r="O9337">
            <v>1</v>
          </cell>
          <cell r="P9337">
            <v>43.296999999999997</v>
          </cell>
          <cell r="Q9337">
            <v>0</v>
          </cell>
          <cell r="R9337">
            <v>43.296999999999997</v>
          </cell>
        </row>
        <row r="9338">
          <cell r="A9338" t="str">
            <v xml:space="preserve">ТЭЦ-ЧЕРЕМУШК </v>
          </cell>
          <cell r="B9338" t="str">
            <v xml:space="preserve">Селезнева 100 Маг 7 </v>
          </cell>
          <cell r="C9338" t="str">
            <v xml:space="preserve">Прочие </v>
          </cell>
          <cell r="D9338">
            <v>184.44</v>
          </cell>
          <cell r="E9338">
            <v>1400</v>
          </cell>
          <cell r="F9338">
            <v>829.98</v>
          </cell>
          <cell r="G9338">
            <v>0.37</v>
          </cell>
          <cell r="H9338">
            <v>1.19</v>
          </cell>
          <cell r="I9338">
            <v>4.5999999999999996</v>
          </cell>
          <cell r="J9338" t="str">
            <v xml:space="preserve"> </v>
          </cell>
          <cell r="K9338">
            <v>167</v>
          </cell>
          <cell r="L9338">
            <v>1.3090000000000001E-2</v>
          </cell>
          <cell r="M9338">
            <v>-19</v>
          </cell>
          <cell r="N9338">
            <v>15</v>
          </cell>
          <cell r="O9338">
            <v>1</v>
          </cell>
          <cell r="P9338">
            <v>16.167000000000002</v>
          </cell>
          <cell r="Q9338">
            <v>0</v>
          </cell>
          <cell r="R9338">
            <v>16.167000000000002</v>
          </cell>
        </row>
        <row r="9339">
          <cell r="A9339" t="str">
            <v xml:space="preserve">ТЭЦ-ЧЕРЕМУШК </v>
          </cell>
          <cell r="B9339" t="str">
            <v xml:space="preserve">Ставропольская 228 Аптека </v>
          </cell>
          <cell r="C9339" t="str">
            <v xml:space="preserve">Прочие </v>
          </cell>
          <cell r="D9339">
            <v>23</v>
          </cell>
          <cell r="E9339">
            <v>108</v>
          </cell>
          <cell r="F9339">
            <v>103.5</v>
          </cell>
          <cell r="G9339">
            <v>0.38</v>
          </cell>
          <cell r="H9339">
            <v>1.19</v>
          </cell>
          <cell r="I9339">
            <v>4.5999999999999996</v>
          </cell>
          <cell r="J9339" t="str">
            <v xml:space="preserve"> </v>
          </cell>
          <cell r="K9339">
            <v>167</v>
          </cell>
          <cell r="L9339">
            <v>1.8100000000000002E-3</v>
          </cell>
          <cell r="M9339">
            <v>-19</v>
          </cell>
          <cell r="N9339">
            <v>18</v>
          </cell>
          <cell r="O9339">
            <v>1</v>
          </cell>
          <cell r="P9339">
            <v>2.6419999999999999</v>
          </cell>
          <cell r="Q9339">
            <v>0</v>
          </cell>
          <cell r="R9339">
            <v>2.6419999999999999</v>
          </cell>
        </row>
        <row r="9340">
          <cell r="A9340" t="str">
            <v xml:space="preserve">ТЭЦ-ЧЕРЕМУШК </v>
          </cell>
          <cell r="B9340" t="str">
            <v xml:space="preserve">Селезнева 112 </v>
          </cell>
          <cell r="C9340" t="str">
            <v xml:space="preserve">Прочие </v>
          </cell>
          <cell r="D9340">
            <v>135.04</v>
          </cell>
          <cell r="E9340">
            <v>0</v>
          </cell>
          <cell r="F9340">
            <v>607.70000000000005</v>
          </cell>
          <cell r="G9340">
            <v>0.37</v>
          </cell>
          <cell r="H9340">
            <v>1.19</v>
          </cell>
          <cell r="I9340">
            <v>4.5999999999999996</v>
          </cell>
          <cell r="J9340" t="str">
            <v xml:space="preserve"> </v>
          </cell>
          <cell r="K9340">
            <v>167</v>
          </cell>
          <cell r="L9340">
            <v>1.043E-2</v>
          </cell>
          <cell r="M9340">
            <v>-19</v>
          </cell>
          <cell r="N9340">
            <v>18</v>
          </cell>
          <cell r="O9340">
            <v>1</v>
          </cell>
          <cell r="P9340">
            <v>15.227</v>
          </cell>
          <cell r="Q9340">
            <v>0</v>
          </cell>
          <cell r="R9340">
            <v>15.227</v>
          </cell>
        </row>
        <row r="9341">
          <cell r="A9341" t="str">
            <v xml:space="preserve">ТЭЦ-ЧЕРЕМУШК </v>
          </cell>
          <cell r="B9341" t="str">
            <v xml:space="preserve">Селезнева 60 </v>
          </cell>
          <cell r="C9341" t="str">
            <v xml:space="preserve">Прочие </v>
          </cell>
          <cell r="D9341">
            <v>641.5</v>
          </cell>
          <cell r="E9341">
            <v>2001</v>
          </cell>
          <cell r="F9341">
            <v>2778.15</v>
          </cell>
          <cell r="G9341">
            <v>0.38</v>
          </cell>
          <cell r="H9341">
            <v>1.194</v>
          </cell>
          <cell r="I9341">
            <v>4.5999999999999996</v>
          </cell>
          <cell r="J9341" t="str">
            <v xml:space="preserve"> </v>
          </cell>
          <cell r="K9341">
            <v>167</v>
          </cell>
          <cell r="L9341">
            <v>4.4999999999999998E-2</v>
          </cell>
          <cell r="M9341">
            <v>-19</v>
          </cell>
          <cell r="N9341">
            <v>15</v>
          </cell>
          <cell r="O9341">
            <v>1</v>
          </cell>
          <cell r="P9341">
            <v>55.581000000000003</v>
          </cell>
          <cell r="Q9341">
            <v>0</v>
          </cell>
          <cell r="R9341">
            <v>55.581000000000003</v>
          </cell>
        </row>
        <row r="9342">
          <cell r="A9342" t="str">
            <v xml:space="preserve">ТЭЦ-ЧЕРЕМУШК </v>
          </cell>
          <cell r="B9342" t="str">
            <v xml:space="preserve">Селезнева 244 Адм зд </v>
          </cell>
          <cell r="C9342" t="str">
            <v xml:space="preserve">Прочие </v>
          </cell>
          <cell r="D9342">
            <v>237.3</v>
          </cell>
          <cell r="E9342">
            <v>0</v>
          </cell>
          <cell r="F9342">
            <v>1067.8599999999999</v>
          </cell>
          <cell r="G9342">
            <v>0.43</v>
          </cell>
          <cell r="H9342">
            <v>1.19</v>
          </cell>
          <cell r="I9342">
            <v>4.5999999999999996</v>
          </cell>
          <cell r="J9342" t="str">
            <v xml:space="preserve"> </v>
          </cell>
          <cell r="K9342">
            <v>167</v>
          </cell>
          <cell r="L9342">
            <v>2.1299999999999999E-2</v>
          </cell>
          <cell r="M9342">
            <v>-19</v>
          </cell>
          <cell r="N9342">
            <v>18</v>
          </cell>
          <cell r="O9342">
            <v>1</v>
          </cell>
          <cell r="P9342">
            <v>31.097999999999999</v>
          </cell>
          <cell r="Q9342">
            <v>0</v>
          </cell>
          <cell r="R9342">
            <v>31.097999999999999</v>
          </cell>
        </row>
        <row r="9343">
          <cell r="A9343" t="str">
            <v xml:space="preserve">ТЭЦ-ЧЕРЕМУШК </v>
          </cell>
          <cell r="B9343" t="str">
            <v xml:space="preserve">Ставропольская 137 Мастер мех изд </v>
          </cell>
          <cell r="C9343" t="str">
            <v xml:space="preserve">Прочие </v>
          </cell>
          <cell r="D9343">
            <v>40.9</v>
          </cell>
          <cell r="E9343">
            <v>0</v>
          </cell>
          <cell r="F9343">
            <v>184.04</v>
          </cell>
          <cell r="G9343">
            <v>0.38</v>
          </cell>
          <cell r="H9343">
            <v>1.19</v>
          </cell>
          <cell r="I9343">
            <v>4.5999999999999996</v>
          </cell>
          <cell r="J9343" t="str">
            <v xml:space="preserve"> </v>
          </cell>
          <cell r="K9343">
            <v>167</v>
          </cell>
          <cell r="L9343">
            <v>3.2439999999999999E-3</v>
          </cell>
          <cell r="M9343">
            <v>-19</v>
          </cell>
          <cell r="N9343">
            <v>18</v>
          </cell>
          <cell r="O9343">
            <v>1</v>
          </cell>
          <cell r="P9343">
            <v>4.7359999999999998</v>
          </cell>
          <cell r="Q9343">
            <v>0</v>
          </cell>
          <cell r="R9343">
            <v>4.7359999999999998</v>
          </cell>
        </row>
        <row r="9344">
          <cell r="A9344" t="str">
            <v xml:space="preserve">ТЭЦ-ЧЕРЕМУШК </v>
          </cell>
          <cell r="B9344" t="str">
            <v xml:space="preserve">Ставропольская 151 </v>
          </cell>
          <cell r="C9344" t="str">
            <v xml:space="preserve">Прочие </v>
          </cell>
          <cell r="D9344">
            <v>108.76</v>
          </cell>
          <cell r="E9344">
            <v>0</v>
          </cell>
          <cell r="F9344">
            <v>489.4</v>
          </cell>
          <cell r="G9344">
            <v>0.38</v>
          </cell>
          <cell r="H9344">
            <v>1.19</v>
          </cell>
          <cell r="I9344">
            <v>4.5999999999999996</v>
          </cell>
          <cell r="J9344" t="str">
            <v xml:space="preserve"> </v>
          </cell>
          <cell r="K9344">
            <v>167</v>
          </cell>
          <cell r="L9344">
            <v>8.6039999999999988E-3</v>
          </cell>
          <cell r="M9344">
            <v>-19</v>
          </cell>
          <cell r="N9344">
            <v>18</v>
          </cell>
          <cell r="O9344">
            <v>1</v>
          </cell>
          <cell r="P9344">
            <v>12.561</v>
          </cell>
          <cell r="Q9344">
            <v>0</v>
          </cell>
          <cell r="R9344">
            <v>12.561</v>
          </cell>
        </row>
        <row r="9345">
          <cell r="A9345" t="str">
            <v xml:space="preserve">ТЭЦ-ЧЕРЕМУШК </v>
          </cell>
          <cell r="B9345" t="str">
            <v xml:space="preserve">Селезнева 112 Нежил пом </v>
          </cell>
          <cell r="C9345" t="str">
            <v xml:space="preserve">Прочие </v>
          </cell>
          <cell r="D9345">
            <v>254.16</v>
          </cell>
          <cell r="E9345">
            <v>0</v>
          </cell>
          <cell r="F9345">
            <v>1143.73</v>
          </cell>
          <cell r="G9345">
            <v>0.37</v>
          </cell>
          <cell r="H9345">
            <v>1.19</v>
          </cell>
          <cell r="I9345">
            <v>4.5999999999999996</v>
          </cell>
          <cell r="J9345" t="str">
            <v xml:space="preserve"> </v>
          </cell>
          <cell r="K9345">
            <v>167</v>
          </cell>
          <cell r="L9345">
            <v>1.9630000000000002E-2</v>
          </cell>
          <cell r="M9345">
            <v>-19</v>
          </cell>
          <cell r="N9345">
            <v>18</v>
          </cell>
          <cell r="O9345">
            <v>1</v>
          </cell>
          <cell r="P9345">
            <v>28.66</v>
          </cell>
          <cell r="Q9345">
            <v>0</v>
          </cell>
          <cell r="R9345">
            <v>28.66</v>
          </cell>
        </row>
        <row r="9346">
          <cell r="A9346" t="str">
            <v xml:space="preserve">ТЭЦ-ЧЕРЕМУШК </v>
          </cell>
          <cell r="B9346" t="str">
            <v xml:space="preserve">Стасова 149 ж/дом </v>
          </cell>
          <cell r="C9346" t="str">
            <v xml:space="preserve">Население </v>
          </cell>
          <cell r="D9346">
            <v>2291.3000000000002</v>
          </cell>
          <cell r="E9346">
            <v>10311</v>
          </cell>
          <cell r="F9346">
            <v>10310.98</v>
          </cell>
          <cell r="G9346">
            <v>0.39</v>
          </cell>
          <cell r="H9346">
            <v>1.19</v>
          </cell>
          <cell r="I9346">
            <v>4.5999999999999996</v>
          </cell>
          <cell r="J9346" t="str">
            <v xml:space="preserve">5 </v>
          </cell>
          <cell r="K9346">
            <v>167</v>
          </cell>
          <cell r="L9346">
            <v>0.18510000000000001</v>
          </cell>
          <cell r="M9346">
            <v>-19</v>
          </cell>
          <cell r="N9346">
            <v>18</v>
          </cell>
          <cell r="O9346">
            <v>1</v>
          </cell>
          <cell r="P9346">
            <v>270.24200000000002</v>
          </cell>
          <cell r="Q9346">
            <v>227.99</v>
          </cell>
          <cell r="R9346">
            <v>227.99</v>
          </cell>
        </row>
        <row r="9347">
          <cell r="A9347" t="str">
            <v xml:space="preserve">ТЭЦ-ЧЕРЕМУШК </v>
          </cell>
          <cell r="B9347" t="str">
            <v xml:space="preserve">Ставропольская 252/3 Кафе </v>
          </cell>
          <cell r="C9347" t="str">
            <v xml:space="preserve">Прочие </v>
          </cell>
          <cell r="D9347">
            <v>96</v>
          </cell>
          <cell r="E9347">
            <v>423</v>
          </cell>
          <cell r="F9347">
            <v>423</v>
          </cell>
          <cell r="G9347">
            <v>0</v>
          </cell>
          <cell r="H9347">
            <v>0</v>
          </cell>
          <cell r="I9347">
            <v>4.5999999999999996</v>
          </cell>
          <cell r="J9347" t="str">
            <v xml:space="preserve"> </v>
          </cell>
          <cell r="K9347">
            <v>167</v>
          </cell>
          <cell r="L9347">
            <v>6.803E-3</v>
          </cell>
          <cell r="M9347">
            <v>-19</v>
          </cell>
          <cell r="N9347">
            <v>15</v>
          </cell>
          <cell r="O9347">
            <v>1</v>
          </cell>
          <cell r="P9347">
            <v>8.4030000000000005</v>
          </cell>
          <cell r="Q9347">
            <v>0</v>
          </cell>
          <cell r="R9347">
            <v>8.4030000000000005</v>
          </cell>
        </row>
        <row r="9348">
          <cell r="A9348" t="str">
            <v xml:space="preserve">ТЭЦ-ЧЕРЕМУШК </v>
          </cell>
          <cell r="B9348" t="str">
            <v xml:space="preserve">Ставропольская 252/3 Фотоателье </v>
          </cell>
          <cell r="C9348" t="str">
            <v xml:space="preserve">Прочие </v>
          </cell>
          <cell r="D9348">
            <v>232</v>
          </cell>
          <cell r="E9348">
            <v>882</v>
          </cell>
          <cell r="F9348">
            <v>882</v>
          </cell>
          <cell r="G9348">
            <v>0</v>
          </cell>
          <cell r="H9348">
            <v>0</v>
          </cell>
          <cell r="I9348">
            <v>4.5999999999999996</v>
          </cell>
          <cell r="J9348" t="str">
            <v xml:space="preserve"> </v>
          </cell>
          <cell r="K9348">
            <v>167</v>
          </cell>
          <cell r="L9348">
            <v>1.4605E-2</v>
          </cell>
          <cell r="M9348">
            <v>-19</v>
          </cell>
          <cell r="N9348">
            <v>16</v>
          </cell>
          <cell r="O9348">
            <v>1</v>
          </cell>
          <cell r="P9348">
            <v>19.195</v>
          </cell>
          <cell r="Q9348">
            <v>0</v>
          </cell>
          <cell r="R9348">
            <v>19.195</v>
          </cell>
        </row>
        <row r="9349">
          <cell r="A9349" t="str">
            <v xml:space="preserve">ТЭЦ-ЧЕРЕМУШК </v>
          </cell>
          <cell r="B9349" t="str">
            <v xml:space="preserve">Стасова 149а ж/дом </v>
          </cell>
          <cell r="C9349" t="str">
            <v xml:space="preserve">Население </v>
          </cell>
          <cell r="D9349">
            <v>2569.8000000000002</v>
          </cell>
          <cell r="E9349">
            <v>10311</v>
          </cell>
          <cell r="F9349">
            <v>10310.98</v>
          </cell>
          <cell r="G9349">
            <v>0.39</v>
          </cell>
          <cell r="H9349">
            <v>1.19</v>
          </cell>
          <cell r="I9349">
            <v>4.5999999999999996</v>
          </cell>
          <cell r="J9349" t="str">
            <v xml:space="preserve">5 </v>
          </cell>
          <cell r="K9349">
            <v>167</v>
          </cell>
          <cell r="L9349">
            <v>0.18510000000000001</v>
          </cell>
          <cell r="M9349">
            <v>-19</v>
          </cell>
          <cell r="N9349">
            <v>18</v>
          </cell>
          <cell r="O9349">
            <v>1</v>
          </cell>
          <cell r="P9349">
            <v>270.24200000000002</v>
          </cell>
          <cell r="Q9349">
            <v>255.702</v>
          </cell>
          <cell r="R9349">
            <v>255.702</v>
          </cell>
        </row>
        <row r="9350">
          <cell r="A9350" t="str">
            <v xml:space="preserve">ТЭЦ-ЧЕРЕМУШК </v>
          </cell>
          <cell r="B9350" t="str">
            <v xml:space="preserve">Стасова 149б ж/дом </v>
          </cell>
          <cell r="C9350" t="str">
            <v xml:space="preserve">Население </v>
          </cell>
          <cell r="D9350">
            <v>2291.3000000000002</v>
          </cell>
          <cell r="E9350">
            <v>10311</v>
          </cell>
          <cell r="F9350">
            <v>10310.98</v>
          </cell>
          <cell r="G9350">
            <v>0.39</v>
          </cell>
          <cell r="H9350">
            <v>1.19</v>
          </cell>
          <cell r="I9350">
            <v>4.5999999999999996</v>
          </cell>
          <cell r="J9350" t="str">
            <v xml:space="preserve">5 </v>
          </cell>
          <cell r="K9350">
            <v>167</v>
          </cell>
          <cell r="L9350">
            <v>0.18510000000000001</v>
          </cell>
          <cell r="M9350">
            <v>-19</v>
          </cell>
          <cell r="N9350">
            <v>18</v>
          </cell>
          <cell r="O9350">
            <v>1</v>
          </cell>
          <cell r="P9350">
            <v>270.24200000000002</v>
          </cell>
          <cell r="Q9350">
            <v>227.99</v>
          </cell>
          <cell r="R9350">
            <v>227.99</v>
          </cell>
        </row>
        <row r="9351">
          <cell r="A9351" t="str">
            <v xml:space="preserve">ТЭЦ-ЧЕРЕМУШК </v>
          </cell>
          <cell r="B9351" t="str">
            <v xml:space="preserve">Ставропольская 199 М-Н.МИЛОНАС </v>
          </cell>
          <cell r="C9351" t="str">
            <v xml:space="preserve">Прочие </v>
          </cell>
          <cell r="D9351">
            <v>84.68</v>
          </cell>
          <cell r="E9351">
            <v>0</v>
          </cell>
          <cell r="F9351">
            <v>381.07</v>
          </cell>
          <cell r="G9351">
            <v>0.37</v>
          </cell>
          <cell r="H9351">
            <v>1.19</v>
          </cell>
          <cell r="I9351">
            <v>4.5999999999999996</v>
          </cell>
          <cell r="J9351" t="str">
            <v xml:space="preserve"> </v>
          </cell>
          <cell r="K9351">
            <v>167</v>
          </cell>
          <cell r="L9351">
            <v>6.0100000000000006E-3</v>
          </cell>
          <cell r="M9351">
            <v>-19</v>
          </cell>
          <cell r="N9351">
            <v>15</v>
          </cell>
          <cell r="O9351">
            <v>1</v>
          </cell>
          <cell r="P9351">
            <v>7.423</v>
          </cell>
          <cell r="Q9351">
            <v>0</v>
          </cell>
          <cell r="R9351">
            <v>7.423</v>
          </cell>
        </row>
        <row r="9352">
          <cell r="A9352" t="str">
            <v xml:space="preserve">ТЭЦ-ЧЕРЕМУШК </v>
          </cell>
          <cell r="B9352" t="str">
            <v xml:space="preserve">Стасова 147 ж/дом </v>
          </cell>
          <cell r="C9352" t="str">
            <v xml:space="preserve">Население </v>
          </cell>
          <cell r="D9352">
            <v>2291.3000000000002</v>
          </cell>
          <cell r="E9352">
            <v>10311</v>
          </cell>
          <cell r="F9352">
            <v>10310.98</v>
          </cell>
          <cell r="G9352">
            <v>0.39</v>
          </cell>
          <cell r="H9352">
            <v>1.19</v>
          </cell>
          <cell r="I9352">
            <v>4.5999999999999996</v>
          </cell>
          <cell r="J9352" t="str">
            <v xml:space="preserve">5 </v>
          </cell>
          <cell r="K9352">
            <v>167</v>
          </cell>
          <cell r="L9352">
            <v>0.18510000000000001</v>
          </cell>
          <cell r="M9352">
            <v>-19</v>
          </cell>
          <cell r="N9352">
            <v>18</v>
          </cell>
          <cell r="O9352">
            <v>1</v>
          </cell>
          <cell r="P9352">
            <v>270.24200000000002</v>
          </cell>
          <cell r="Q9352">
            <v>227.99</v>
          </cell>
          <cell r="R9352">
            <v>227.99</v>
          </cell>
        </row>
        <row r="9353">
          <cell r="A9353" t="str">
            <v xml:space="preserve">ТЭЦ-ЧЕРЕМУШК </v>
          </cell>
          <cell r="B9353" t="str">
            <v xml:space="preserve">Стасова 145 Ж/Д </v>
          </cell>
          <cell r="C9353" t="str">
            <v xml:space="preserve">Население </v>
          </cell>
          <cell r="D9353">
            <v>3309.8</v>
          </cell>
          <cell r="E9353">
            <v>12127</v>
          </cell>
          <cell r="F9353">
            <v>11745.72</v>
          </cell>
          <cell r="G9353">
            <v>0.38</v>
          </cell>
          <cell r="H9353">
            <v>1.194</v>
          </cell>
          <cell r="I9353">
            <v>4.5999999999999996</v>
          </cell>
          <cell r="J9353" t="str">
            <v xml:space="preserve">5 </v>
          </cell>
          <cell r="K9353">
            <v>167</v>
          </cell>
          <cell r="L9353">
            <v>0.21132399999999998</v>
          </cell>
          <cell r="M9353">
            <v>-19</v>
          </cell>
          <cell r="N9353">
            <v>18</v>
          </cell>
          <cell r="O9353">
            <v>1</v>
          </cell>
          <cell r="P9353">
            <v>308.529</v>
          </cell>
          <cell r="Q9353">
            <v>329.334</v>
          </cell>
          <cell r="R9353">
            <v>329.334</v>
          </cell>
        </row>
        <row r="9354">
          <cell r="A9354" t="str">
            <v xml:space="preserve">ТЭЦ-ЧЕРЕМУШК </v>
          </cell>
          <cell r="B9354" t="str">
            <v xml:space="preserve">Стасова 145а ж/дом </v>
          </cell>
          <cell r="C9354" t="str">
            <v xml:space="preserve">Население </v>
          </cell>
          <cell r="D9354">
            <v>3276.3</v>
          </cell>
          <cell r="E9354">
            <v>11830</v>
          </cell>
          <cell r="F9354">
            <v>11745.72</v>
          </cell>
          <cell r="G9354">
            <v>0.38</v>
          </cell>
          <cell r="H9354">
            <v>1.194</v>
          </cell>
          <cell r="I9354">
            <v>4.5999999999999996</v>
          </cell>
          <cell r="J9354" t="str">
            <v xml:space="preserve">5 </v>
          </cell>
          <cell r="K9354">
            <v>167</v>
          </cell>
          <cell r="L9354">
            <v>0.21196299999999998</v>
          </cell>
          <cell r="M9354">
            <v>-19</v>
          </cell>
          <cell r="N9354">
            <v>18</v>
          </cell>
          <cell r="O9354">
            <v>1</v>
          </cell>
          <cell r="P9354">
            <v>309.46100000000001</v>
          </cell>
          <cell r="Q9354">
            <v>326.00099999999998</v>
          </cell>
          <cell r="R9354">
            <v>326.00099999999998</v>
          </cell>
        </row>
        <row r="9355">
          <cell r="A9355" t="str">
            <v xml:space="preserve">ТЭЦ-ЧЕРЕМУШК </v>
          </cell>
          <cell r="B9355" t="str">
            <v xml:space="preserve">Стасова 145б ж/дом </v>
          </cell>
          <cell r="C9355" t="str">
            <v xml:space="preserve">Население </v>
          </cell>
          <cell r="D9355">
            <v>2610.1999999999998</v>
          </cell>
          <cell r="E9355">
            <v>11746</v>
          </cell>
          <cell r="F9355">
            <v>11745.72</v>
          </cell>
          <cell r="G9355">
            <v>0.38</v>
          </cell>
          <cell r="H9355">
            <v>1.19</v>
          </cell>
          <cell r="I9355">
            <v>4.5999999999999996</v>
          </cell>
          <cell r="J9355" t="str">
            <v xml:space="preserve">5 </v>
          </cell>
          <cell r="K9355">
            <v>167</v>
          </cell>
          <cell r="L9355">
            <v>0.207042</v>
          </cell>
          <cell r="M9355">
            <v>-19</v>
          </cell>
          <cell r="N9355">
            <v>18</v>
          </cell>
          <cell r="O9355">
            <v>1</v>
          </cell>
          <cell r="P9355">
            <v>302.27699999999999</v>
          </cell>
          <cell r="Q9355">
            <v>259.72500000000002</v>
          </cell>
          <cell r="R9355">
            <v>259.72500000000002</v>
          </cell>
        </row>
        <row r="9356">
          <cell r="A9356" t="str">
            <v xml:space="preserve">ТЭЦ-ЧЕРЕМУШК </v>
          </cell>
          <cell r="B9356" t="str">
            <v xml:space="preserve">Стасова 143а ж/дом </v>
          </cell>
          <cell r="C9356" t="str">
            <v xml:space="preserve">Население </v>
          </cell>
          <cell r="D9356">
            <v>2914</v>
          </cell>
          <cell r="E9356">
            <v>13113</v>
          </cell>
          <cell r="F9356">
            <v>13112.98</v>
          </cell>
          <cell r="G9356">
            <v>0.37</v>
          </cell>
          <cell r="H9356">
            <v>1.19</v>
          </cell>
          <cell r="I9356">
            <v>4.5999999999999996</v>
          </cell>
          <cell r="J9356" t="str">
            <v xml:space="preserve">5 </v>
          </cell>
          <cell r="K9356">
            <v>167</v>
          </cell>
          <cell r="L9356">
            <v>0.22506000000000001</v>
          </cell>
          <cell r="M9356">
            <v>-19</v>
          </cell>
          <cell r="N9356">
            <v>18</v>
          </cell>
          <cell r="O9356">
            <v>1</v>
          </cell>
          <cell r="P9356">
            <v>328.58199999999999</v>
          </cell>
          <cell r="Q9356">
            <v>289.952</v>
          </cell>
          <cell r="R9356">
            <v>289.952</v>
          </cell>
        </row>
        <row r="9357">
          <cell r="A9357" t="str">
            <v xml:space="preserve">ТЭЦ-ЧЕРЕМУШК </v>
          </cell>
          <cell r="B9357" t="str">
            <v xml:space="preserve">Стасова 143а пристр.кв.2 </v>
          </cell>
          <cell r="C9357" t="str">
            <v xml:space="preserve">Население </v>
          </cell>
          <cell r="D9357">
            <v>8.6</v>
          </cell>
          <cell r="E9357">
            <v>39</v>
          </cell>
          <cell r="F9357">
            <v>38.69</v>
          </cell>
          <cell r="G9357">
            <v>0.37</v>
          </cell>
          <cell r="H9357">
            <v>1.19</v>
          </cell>
          <cell r="I9357">
            <v>4.5999999999999996</v>
          </cell>
          <cell r="J9357" t="str">
            <v xml:space="preserve">5 </v>
          </cell>
          <cell r="K9357">
            <v>167</v>
          </cell>
          <cell r="L9357">
            <v>6.6399999999999999E-4</v>
          </cell>
          <cell r="M9357">
            <v>-19</v>
          </cell>
          <cell r="N9357">
            <v>18</v>
          </cell>
          <cell r="O9357">
            <v>1</v>
          </cell>
          <cell r="P9357">
            <v>0.97099999999999997</v>
          </cell>
          <cell r="Q9357">
            <v>0.85699999999999998</v>
          </cell>
          <cell r="R9357">
            <v>0.85699999999999998</v>
          </cell>
        </row>
        <row r="9358">
          <cell r="A9358" t="str">
            <v xml:space="preserve">ТЭЦ-ЧЕРЕМУШК </v>
          </cell>
          <cell r="B9358" t="str">
            <v xml:space="preserve">Стасова 143а пристр.кв.22 </v>
          </cell>
          <cell r="C9358" t="str">
            <v xml:space="preserve">Население </v>
          </cell>
          <cell r="D9358">
            <v>9.6999999999999993</v>
          </cell>
          <cell r="E9358">
            <v>44</v>
          </cell>
          <cell r="F9358">
            <v>43.52</v>
          </cell>
          <cell r="G9358">
            <v>0.37</v>
          </cell>
          <cell r="H9358">
            <v>1.19</v>
          </cell>
          <cell r="I9358">
            <v>4.5999999999999996</v>
          </cell>
          <cell r="J9358" t="str">
            <v xml:space="preserve">5 </v>
          </cell>
          <cell r="K9358">
            <v>167</v>
          </cell>
          <cell r="L9358">
            <v>7.4699999999999994E-4</v>
          </cell>
          <cell r="M9358">
            <v>-19</v>
          </cell>
          <cell r="N9358">
            <v>18</v>
          </cell>
          <cell r="O9358">
            <v>1</v>
          </cell>
          <cell r="P9358">
            <v>1.091</v>
          </cell>
          <cell r="Q9358">
            <v>0.96699999999999997</v>
          </cell>
          <cell r="R9358">
            <v>0.96699999999999997</v>
          </cell>
        </row>
        <row r="9359">
          <cell r="A9359" t="str">
            <v xml:space="preserve">ТЭЦ-ЧЕРЕМУШК </v>
          </cell>
          <cell r="B9359" t="str">
            <v xml:space="preserve">Стасова 143а пристр.кв.41 </v>
          </cell>
          <cell r="C9359" t="str">
            <v xml:space="preserve">Население </v>
          </cell>
          <cell r="D9359">
            <v>9.6999999999999993</v>
          </cell>
          <cell r="E9359">
            <v>44</v>
          </cell>
          <cell r="F9359">
            <v>43.64</v>
          </cell>
          <cell r="G9359">
            <v>0.37</v>
          </cell>
          <cell r="H9359">
            <v>1.19</v>
          </cell>
          <cell r="I9359">
            <v>4.5999999999999996</v>
          </cell>
          <cell r="J9359" t="str">
            <v xml:space="preserve">5 </v>
          </cell>
          <cell r="K9359">
            <v>167</v>
          </cell>
          <cell r="L9359">
            <v>7.4899999999999999E-4</v>
          </cell>
          <cell r="M9359">
            <v>-19</v>
          </cell>
          <cell r="N9359">
            <v>18</v>
          </cell>
          <cell r="O9359">
            <v>1</v>
          </cell>
          <cell r="P9359">
            <v>1.0940000000000001</v>
          </cell>
          <cell r="Q9359">
            <v>0.96699999999999997</v>
          </cell>
          <cell r="R9359">
            <v>0.96699999999999997</v>
          </cell>
        </row>
        <row r="9360">
          <cell r="A9360" t="str">
            <v xml:space="preserve">ТЭЦ-ЧЕРЕМУШК </v>
          </cell>
          <cell r="B9360" t="str">
            <v xml:space="preserve">Стасова 143а пристр.кв.61 </v>
          </cell>
          <cell r="C9360" t="str">
            <v xml:space="preserve">Население </v>
          </cell>
          <cell r="D9360">
            <v>10.1</v>
          </cell>
          <cell r="E9360">
            <v>45</v>
          </cell>
          <cell r="F9360">
            <v>45.45</v>
          </cell>
          <cell r="G9360">
            <v>0.37</v>
          </cell>
          <cell r="H9360">
            <v>1.19</v>
          </cell>
          <cell r="I9360">
            <v>4.5999999999999996</v>
          </cell>
          <cell r="J9360" t="str">
            <v xml:space="preserve">5 </v>
          </cell>
          <cell r="K9360">
            <v>167</v>
          </cell>
          <cell r="L9360">
            <v>7.8000000000000009E-4</v>
          </cell>
          <cell r="M9360">
            <v>-19</v>
          </cell>
          <cell r="N9360">
            <v>18</v>
          </cell>
          <cell r="O9360">
            <v>1</v>
          </cell>
          <cell r="P9360">
            <v>1.1400000000000001</v>
          </cell>
          <cell r="Q9360">
            <v>1.006</v>
          </cell>
          <cell r="R9360">
            <v>1.006</v>
          </cell>
        </row>
        <row r="9361">
          <cell r="A9361" t="str">
            <v xml:space="preserve">ТЭЦ-ЧЕРЕМУШК </v>
          </cell>
          <cell r="B9361" t="str">
            <v xml:space="preserve">Ставропольская 137 АПТЕКА 318 </v>
          </cell>
          <cell r="C9361" t="str">
            <v xml:space="preserve">Прочие </v>
          </cell>
          <cell r="D9361">
            <v>690.82</v>
          </cell>
          <cell r="E9361">
            <v>2550</v>
          </cell>
          <cell r="F9361">
            <v>3108.69</v>
          </cell>
          <cell r="G9361">
            <v>0.38</v>
          </cell>
          <cell r="H9361">
            <v>1.19</v>
          </cell>
          <cell r="I9361">
            <v>4.5999999999999996</v>
          </cell>
          <cell r="J9361" t="str">
            <v xml:space="preserve"> </v>
          </cell>
          <cell r="K9361">
            <v>167</v>
          </cell>
          <cell r="L9361">
            <v>5.4796999999999998E-2</v>
          </cell>
          <cell r="M9361">
            <v>-19</v>
          </cell>
          <cell r="N9361">
            <v>18</v>
          </cell>
          <cell r="O9361">
            <v>1</v>
          </cell>
          <cell r="P9361">
            <v>80.003</v>
          </cell>
          <cell r="Q9361">
            <v>0</v>
          </cell>
          <cell r="R9361">
            <v>80.003</v>
          </cell>
        </row>
        <row r="9362">
          <cell r="A9362" t="str">
            <v xml:space="preserve">ТЭЦ-ЧЕРЕМУШК </v>
          </cell>
          <cell r="B9362" t="str">
            <v xml:space="preserve">Ставропольская 217/2 АПТ 504 </v>
          </cell>
          <cell r="C9362" t="str">
            <v xml:space="preserve">Прочие </v>
          </cell>
          <cell r="D9362">
            <v>347.97</v>
          </cell>
          <cell r="E9362">
            <v>2430</v>
          </cell>
          <cell r="F9362">
            <v>1565.85</v>
          </cell>
          <cell r="G9362">
            <v>0.37</v>
          </cell>
          <cell r="H9362">
            <v>1.19</v>
          </cell>
          <cell r="I9362">
            <v>4.5999999999999996</v>
          </cell>
          <cell r="J9362" t="str">
            <v xml:space="preserve"> </v>
          </cell>
          <cell r="K9362">
            <v>167</v>
          </cell>
          <cell r="L9362">
            <v>2.6875E-2</v>
          </cell>
          <cell r="M9362">
            <v>-19</v>
          </cell>
          <cell r="N9362">
            <v>18</v>
          </cell>
          <cell r="O9362">
            <v>1</v>
          </cell>
          <cell r="P9362">
            <v>39.238</v>
          </cell>
          <cell r="Q9362">
            <v>0</v>
          </cell>
          <cell r="R9362">
            <v>39.238</v>
          </cell>
        </row>
        <row r="9363">
          <cell r="A9363" t="str">
            <v xml:space="preserve">ТЭЦ-ЧЕРЕМУШК </v>
          </cell>
          <cell r="B9363" t="str">
            <v xml:space="preserve">Айвазовского 98 ж/дом </v>
          </cell>
          <cell r="C9363" t="str">
            <v xml:space="preserve">Население </v>
          </cell>
          <cell r="D9363">
            <v>3606.4</v>
          </cell>
          <cell r="E9363">
            <v>12540</v>
          </cell>
          <cell r="F9363">
            <v>12540</v>
          </cell>
          <cell r="G9363">
            <v>0.37460000000000004</v>
          </cell>
          <cell r="H9363">
            <v>1.194</v>
          </cell>
          <cell r="I9363">
            <v>4.5999999999999996</v>
          </cell>
          <cell r="J9363" t="str">
            <v xml:space="preserve">5 </v>
          </cell>
          <cell r="K9363">
            <v>167</v>
          </cell>
          <cell r="L9363">
            <v>0.21610699999999999</v>
          </cell>
          <cell r="M9363">
            <v>-19</v>
          </cell>
          <cell r="N9363">
            <v>18</v>
          </cell>
          <cell r="O9363">
            <v>1</v>
          </cell>
          <cell r="P9363">
            <v>315.512</v>
          </cell>
          <cell r="Q9363">
            <v>358.84699999999998</v>
          </cell>
          <cell r="R9363">
            <v>358.84699999999998</v>
          </cell>
        </row>
        <row r="9364">
          <cell r="A9364" t="str">
            <v xml:space="preserve">ТЭЦ-ЧЕРЕМУШК </v>
          </cell>
          <cell r="B9364" t="str">
            <v xml:space="preserve">Ставропольская 228 кв42  маг-н </v>
          </cell>
          <cell r="C9364" t="str">
            <v xml:space="preserve">Прочие </v>
          </cell>
          <cell r="D9364">
            <v>41.5</v>
          </cell>
          <cell r="E9364">
            <v>127</v>
          </cell>
          <cell r="F9364">
            <v>126.7</v>
          </cell>
          <cell r="G9364">
            <v>0.38</v>
          </cell>
          <cell r="H9364">
            <v>1.19</v>
          </cell>
          <cell r="I9364">
            <v>4.5999999999999996</v>
          </cell>
          <cell r="J9364" t="str">
            <v xml:space="preserve"> </v>
          </cell>
          <cell r="K9364">
            <v>167</v>
          </cell>
          <cell r="L9364">
            <v>2.2160000000000001E-3</v>
          </cell>
          <cell r="M9364">
            <v>-19</v>
          </cell>
          <cell r="N9364">
            <v>18</v>
          </cell>
          <cell r="O9364">
            <v>1</v>
          </cell>
          <cell r="P9364">
            <v>3.2349999999999999</v>
          </cell>
          <cell r="Q9364">
            <v>0</v>
          </cell>
          <cell r="R9364">
            <v>3.2349999999999999</v>
          </cell>
        </row>
        <row r="9365">
          <cell r="A9365" t="str">
            <v xml:space="preserve">ТЭЦ-ЧЕРЕМУШК </v>
          </cell>
          <cell r="B9365" t="str">
            <v xml:space="preserve">Бургасская 31 ж/дом </v>
          </cell>
          <cell r="C9365" t="str">
            <v xml:space="preserve">Население </v>
          </cell>
          <cell r="D9365">
            <v>2631</v>
          </cell>
          <cell r="E9365">
            <v>11839</v>
          </cell>
          <cell r="F9365">
            <v>11839.18</v>
          </cell>
          <cell r="G9365">
            <v>0.38</v>
          </cell>
          <cell r="H9365">
            <v>1.19</v>
          </cell>
          <cell r="I9365">
            <v>4.5999999999999996</v>
          </cell>
          <cell r="J9365" t="str">
            <v xml:space="preserve">5 </v>
          </cell>
          <cell r="K9365">
            <v>167</v>
          </cell>
          <cell r="L9365">
            <v>0.207042</v>
          </cell>
          <cell r="M9365">
            <v>-19</v>
          </cell>
          <cell r="N9365">
            <v>18</v>
          </cell>
          <cell r="O9365">
            <v>1</v>
          </cell>
          <cell r="P9365">
            <v>302.27699999999999</v>
          </cell>
          <cell r="Q9365">
            <v>261.79300000000001</v>
          </cell>
          <cell r="R9365">
            <v>261.79300000000001</v>
          </cell>
        </row>
        <row r="9366">
          <cell r="A9366" t="str">
            <v xml:space="preserve">ТЭЦ-ЧЕРЕМУШК </v>
          </cell>
          <cell r="B9366" t="str">
            <v xml:space="preserve">Бургасская 31 прист.к кв.2 </v>
          </cell>
          <cell r="C9366" t="str">
            <v xml:space="preserve">Население </v>
          </cell>
          <cell r="D9366">
            <v>25</v>
          </cell>
          <cell r="E9366">
            <v>113</v>
          </cell>
          <cell r="F9366">
            <v>112.65</v>
          </cell>
          <cell r="G9366">
            <v>0.38</v>
          </cell>
          <cell r="H9366">
            <v>1.19</v>
          </cell>
          <cell r="I9366">
            <v>4.5999999999999996</v>
          </cell>
          <cell r="J9366" t="str">
            <v xml:space="preserve">5 </v>
          </cell>
          <cell r="K9366">
            <v>167</v>
          </cell>
          <cell r="L9366">
            <v>1.97E-3</v>
          </cell>
          <cell r="M9366">
            <v>-19</v>
          </cell>
          <cell r="N9366">
            <v>18</v>
          </cell>
          <cell r="O9366">
            <v>1</v>
          </cell>
          <cell r="P9366">
            <v>2.8759999999999999</v>
          </cell>
          <cell r="Q9366">
            <v>2.488</v>
          </cell>
          <cell r="R9366">
            <v>2.488</v>
          </cell>
        </row>
        <row r="9367">
          <cell r="A9367" t="str">
            <v xml:space="preserve">ТЭЦ-ЧЕРЕМУШК </v>
          </cell>
          <cell r="B9367" t="str">
            <v xml:space="preserve">Селезнева 200/1 Адм зд </v>
          </cell>
          <cell r="C9367" t="str">
            <v xml:space="preserve">Прочие </v>
          </cell>
          <cell r="D9367">
            <v>1399.37</v>
          </cell>
          <cell r="E9367">
            <v>4544</v>
          </cell>
          <cell r="F9367">
            <v>6297.15</v>
          </cell>
          <cell r="G9367">
            <v>0.38</v>
          </cell>
          <cell r="H9367">
            <v>1.19</v>
          </cell>
          <cell r="I9367">
            <v>4.5999999999999996</v>
          </cell>
          <cell r="J9367" t="str">
            <v xml:space="preserve"> </v>
          </cell>
          <cell r="K9367">
            <v>167</v>
          </cell>
          <cell r="L9367">
            <v>0.111</v>
          </cell>
          <cell r="M9367">
            <v>-19</v>
          </cell>
          <cell r="N9367">
            <v>18</v>
          </cell>
          <cell r="O9367">
            <v>1</v>
          </cell>
          <cell r="P9367">
            <v>162.05799999999999</v>
          </cell>
          <cell r="Q9367">
            <v>0</v>
          </cell>
          <cell r="R9367">
            <v>162.05799999999999</v>
          </cell>
        </row>
        <row r="9368">
          <cell r="A9368" t="str">
            <v xml:space="preserve">ТЭЦ-ЧЕРЕМУШК </v>
          </cell>
          <cell r="B9368" t="str">
            <v xml:space="preserve">Сормовская 10 Е Адм зд </v>
          </cell>
          <cell r="C9368" t="str">
            <v xml:space="preserve">Прочие </v>
          </cell>
          <cell r="D9368">
            <v>221.71</v>
          </cell>
          <cell r="E9368">
            <v>583</v>
          </cell>
          <cell r="F9368">
            <v>997.68</v>
          </cell>
          <cell r="G9368">
            <v>0.43</v>
          </cell>
          <cell r="H9368">
            <v>1.19</v>
          </cell>
          <cell r="I9368">
            <v>4.5999999999999996</v>
          </cell>
          <cell r="J9368" t="str">
            <v xml:space="preserve"> </v>
          </cell>
          <cell r="K9368">
            <v>167</v>
          </cell>
          <cell r="L9368">
            <v>1.9900000000000001E-2</v>
          </cell>
          <cell r="M9368">
            <v>-19</v>
          </cell>
          <cell r="N9368">
            <v>18</v>
          </cell>
          <cell r="O9368">
            <v>1</v>
          </cell>
          <cell r="P9368">
            <v>29.053999999999998</v>
          </cell>
          <cell r="Q9368">
            <v>0</v>
          </cell>
          <cell r="R9368">
            <v>29.053999999999998</v>
          </cell>
        </row>
        <row r="9369">
          <cell r="A9369" t="str">
            <v xml:space="preserve">ТЭЦ-ЧЕРЕМУШК </v>
          </cell>
          <cell r="B9369" t="str">
            <v xml:space="preserve">Селезнева 70 Маг </v>
          </cell>
          <cell r="C9369" t="str">
            <v xml:space="preserve">Прочие </v>
          </cell>
          <cell r="D9369">
            <v>272.7</v>
          </cell>
          <cell r="E9369">
            <v>1237</v>
          </cell>
          <cell r="F9369">
            <v>2173.13</v>
          </cell>
          <cell r="G9369">
            <v>0.38</v>
          </cell>
          <cell r="H9369">
            <v>1.19</v>
          </cell>
          <cell r="I9369">
            <v>4.5999999999999996</v>
          </cell>
          <cell r="J9369" t="str">
            <v xml:space="preserve"> </v>
          </cell>
          <cell r="K9369">
            <v>167</v>
          </cell>
          <cell r="L9369">
            <v>3.5200000000000002E-2</v>
          </cell>
          <cell r="M9369">
            <v>-19</v>
          </cell>
          <cell r="N9369">
            <v>15</v>
          </cell>
          <cell r="O9369">
            <v>1</v>
          </cell>
          <cell r="P9369">
            <v>43.478000000000002</v>
          </cell>
          <cell r="Q9369">
            <v>0</v>
          </cell>
          <cell r="R9369">
            <v>43.478000000000002</v>
          </cell>
        </row>
        <row r="9370">
          <cell r="A9370" t="str">
            <v xml:space="preserve">ТЭЦ-ЧЕРЕМУШК </v>
          </cell>
          <cell r="B9370" t="str">
            <v xml:space="preserve">Селезнева 110 Маг </v>
          </cell>
          <cell r="C9370" t="str">
            <v xml:space="preserve">Прочие </v>
          </cell>
          <cell r="D9370">
            <v>295.47000000000003</v>
          </cell>
          <cell r="E9370">
            <v>0</v>
          </cell>
          <cell r="F9370">
            <v>1329.61</v>
          </cell>
          <cell r="G9370">
            <v>0.37</v>
          </cell>
          <cell r="H9370">
            <v>1.19</v>
          </cell>
          <cell r="I9370">
            <v>4.5999999999999996</v>
          </cell>
          <cell r="J9370" t="str">
            <v xml:space="preserve"> </v>
          </cell>
          <cell r="K9370">
            <v>167</v>
          </cell>
          <cell r="L9370">
            <v>2.0970000000000003E-2</v>
          </cell>
          <cell r="M9370">
            <v>-19</v>
          </cell>
          <cell r="N9370">
            <v>15</v>
          </cell>
          <cell r="O9370">
            <v>1</v>
          </cell>
          <cell r="P9370">
            <v>25.902000000000001</v>
          </cell>
          <cell r="Q9370">
            <v>0</v>
          </cell>
          <cell r="R9370">
            <v>25.902000000000001</v>
          </cell>
        </row>
        <row r="9371">
          <cell r="A9371" t="str">
            <v xml:space="preserve">ТЭЦ-ЧЕРЕМУШК </v>
          </cell>
          <cell r="B9371" t="str">
            <v xml:space="preserve">Ставропольская 159 кв 63 офис </v>
          </cell>
          <cell r="C9371" t="str">
            <v xml:space="preserve">Прочие </v>
          </cell>
          <cell r="D9371">
            <v>30.2</v>
          </cell>
          <cell r="E9371">
            <v>0</v>
          </cell>
          <cell r="F9371">
            <v>135.91999999999999</v>
          </cell>
          <cell r="G9371">
            <v>0.37</v>
          </cell>
          <cell r="H9371">
            <v>1.19</v>
          </cell>
          <cell r="I9371">
            <v>4.5999999999999996</v>
          </cell>
          <cell r="J9371" t="str">
            <v xml:space="preserve"> </v>
          </cell>
          <cell r="K9371">
            <v>167</v>
          </cell>
          <cell r="L9371">
            <v>2.3579999999999999E-3</v>
          </cell>
          <cell r="M9371">
            <v>-19</v>
          </cell>
          <cell r="N9371">
            <v>18</v>
          </cell>
          <cell r="O9371">
            <v>1</v>
          </cell>
          <cell r="P9371">
            <v>3.444</v>
          </cell>
          <cell r="Q9371">
            <v>0</v>
          </cell>
          <cell r="R9371">
            <v>3.444</v>
          </cell>
        </row>
        <row r="9372">
          <cell r="A9372" t="str">
            <v xml:space="preserve">ТЭЦ-ЧЕРЕМУШК </v>
          </cell>
          <cell r="B9372" t="str">
            <v xml:space="preserve">Димитрова 131/1 ад зд </v>
          </cell>
          <cell r="C9372" t="str">
            <v xml:space="preserve">Бюджет </v>
          </cell>
          <cell r="D9372">
            <v>451.91</v>
          </cell>
          <cell r="E9372">
            <v>0</v>
          </cell>
          <cell r="F9372">
            <v>1581.69</v>
          </cell>
          <cell r="G9372">
            <v>0.43</v>
          </cell>
          <cell r="H9372">
            <v>1.194</v>
          </cell>
          <cell r="I9372">
            <v>4.5999999999999996</v>
          </cell>
          <cell r="J9372" t="str">
            <v xml:space="preserve"> </v>
          </cell>
          <cell r="K9372">
            <v>167</v>
          </cell>
          <cell r="L9372">
            <v>3.1549000000000001E-2</v>
          </cell>
          <cell r="M9372">
            <v>-19</v>
          </cell>
          <cell r="N9372">
            <v>18</v>
          </cell>
          <cell r="O9372">
            <v>1</v>
          </cell>
          <cell r="P9372">
            <v>46.061</v>
          </cell>
          <cell r="Q9372">
            <v>0</v>
          </cell>
          <cell r="R9372">
            <v>46.061</v>
          </cell>
        </row>
        <row r="9373">
          <cell r="A9373" t="str">
            <v xml:space="preserve">ТЭЦ-ЧЕРЕМУШК </v>
          </cell>
          <cell r="B9373" t="str">
            <v xml:space="preserve">Димитрова 131/1 прист.ад.зд.лит Б </v>
          </cell>
          <cell r="C9373" t="str">
            <v xml:space="preserve">Бюджет </v>
          </cell>
          <cell r="D9373">
            <v>173.6</v>
          </cell>
          <cell r="E9373">
            <v>0</v>
          </cell>
          <cell r="F9373">
            <v>781.47</v>
          </cell>
          <cell r="G9373">
            <v>0.4</v>
          </cell>
          <cell r="H9373">
            <v>1.194</v>
          </cell>
          <cell r="I9373">
            <v>4.5999999999999996</v>
          </cell>
          <cell r="J9373" t="str">
            <v xml:space="preserve"> </v>
          </cell>
          <cell r="K9373">
            <v>167</v>
          </cell>
          <cell r="L9373">
            <v>1.4500000000000001E-2</v>
          </cell>
          <cell r="M9373">
            <v>-19</v>
          </cell>
          <cell r="N9373">
            <v>18</v>
          </cell>
          <cell r="O9373">
            <v>1</v>
          </cell>
          <cell r="P9373">
            <v>21.170999999999999</v>
          </cell>
          <cell r="Q9373">
            <v>0</v>
          </cell>
          <cell r="R9373">
            <v>21.170999999999999</v>
          </cell>
        </row>
        <row r="9374">
          <cell r="A9374" t="str">
            <v xml:space="preserve">ТЭЦ-ЧЕРЕМУШК </v>
          </cell>
          <cell r="B9374" t="str">
            <v xml:space="preserve">Пригородный 59 УПМ 12 </v>
          </cell>
          <cell r="C9374" t="str">
            <v xml:space="preserve">Бюджет </v>
          </cell>
          <cell r="D9374">
            <v>1045</v>
          </cell>
          <cell r="E9374">
            <v>0</v>
          </cell>
          <cell r="F9374">
            <v>4704</v>
          </cell>
          <cell r="G9374">
            <v>0.41</v>
          </cell>
          <cell r="H9374">
            <v>1.19</v>
          </cell>
          <cell r="I9374">
            <v>4.5999999999999996</v>
          </cell>
          <cell r="J9374" t="str">
            <v xml:space="preserve"> </v>
          </cell>
          <cell r="K9374">
            <v>167</v>
          </cell>
          <cell r="L9374">
            <v>8.6799999999999996E-4</v>
          </cell>
          <cell r="M9374">
            <v>-19</v>
          </cell>
          <cell r="N9374">
            <v>18</v>
          </cell>
          <cell r="O9374">
            <v>1</v>
          </cell>
          <cell r="P9374">
            <v>1.2669999999999999</v>
          </cell>
          <cell r="Q9374">
            <v>0</v>
          </cell>
          <cell r="R9374">
            <v>1.2669999999999999</v>
          </cell>
        </row>
        <row r="9375">
          <cell r="A9375" t="str">
            <v xml:space="preserve">ТЭЦ-ЧЕРЕМУШК </v>
          </cell>
          <cell r="B9375" t="str">
            <v xml:space="preserve">Селезнева 136 УПМ 3 </v>
          </cell>
          <cell r="C9375" t="str">
            <v xml:space="preserve">Бюджет </v>
          </cell>
          <cell r="D9375">
            <v>97.3</v>
          </cell>
          <cell r="E9375">
            <v>0</v>
          </cell>
          <cell r="F9375">
            <v>389</v>
          </cell>
          <cell r="G9375">
            <v>0.28000000000000003</v>
          </cell>
          <cell r="H9375">
            <v>1.19</v>
          </cell>
          <cell r="I9375">
            <v>4.5999999999999996</v>
          </cell>
          <cell r="J9375" t="str">
            <v xml:space="preserve"> </v>
          </cell>
          <cell r="K9375">
            <v>167</v>
          </cell>
          <cell r="L9375">
            <v>5.0559999999999997E-3</v>
          </cell>
          <cell r="M9375">
            <v>-19</v>
          </cell>
          <cell r="N9375">
            <v>18</v>
          </cell>
          <cell r="O9375">
            <v>1</v>
          </cell>
          <cell r="P9375">
            <v>7.3810000000000002</v>
          </cell>
          <cell r="Q9375">
            <v>0</v>
          </cell>
          <cell r="R9375">
            <v>7.3810000000000002</v>
          </cell>
        </row>
        <row r="9376">
          <cell r="A9376" t="str">
            <v xml:space="preserve">ТЭЦ-ЧЕРЕМУШК </v>
          </cell>
          <cell r="B9376" t="str">
            <v xml:space="preserve">Ставропольская 205 УВД КО </v>
          </cell>
          <cell r="C9376" t="str">
            <v xml:space="preserve">ИТП Бюджет </v>
          </cell>
          <cell r="D9376">
            <v>1367.07</v>
          </cell>
          <cell r="E9376">
            <v>5184</v>
          </cell>
          <cell r="F9376">
            <v>6484.36</v>
          </cell>
          <cell r="G9376">
            <v>0.38</v>
          </cell>
          <cell r="H9376">
            <v>1.19</v>
          </cell>
          <cell r="I9376">
            <v>4.5999999999999996</v>
          </cell>
          <cell r="J9376" t="str">
            <v xml:space="preserve"> </v>
          </cell>
          <cell r="K9376">
            <v>167</v>
          </cell>
          <cell r="L9376">
            <v>0.1143</v>
          </cell>
          <cell r="M9376">
            <v>-19</v>
          </cell>
          <cell r="N9376">
            <v>18</v>
          </cell>
          <cell r="O9376">
            <v>1</v>
          </cell>
          <cell r="P9376">
            <v>166.874</v>
          </cell>
          <cell r="Q9376">
            <v>0</v>
          </cell>
          <cell r="R9376">
            <v>166.874</v>
          </cell>
        </row>
        <row r="9377">
          <cell r="A9377" t="str">
            <v xml:space="preserve">ТЭЦ-ЧЕРЕМУШК </v>
          </cell>
          <cell r="B9377" t="str">
            <v xml:space="preserve">Ставропольская 260 ж/дом </v>
          </cell>
          <cell r="C9377" t="str">
            <v xml:space="preserve">Население </v>
          </cell>
          <cell r="D9377">
            <v>2607.1</v>
          </cell>
          <cell r="E9377">
            <v>11732</v>
          </cell>
          <cell r="F9377">
            <v>11731.99</v>
          </cell>
          <cell r="G9377">
            <v>0.38</v>
          </cell>
          <cell r="H9377">
            <v>1.19</v>
          </cell>
          <cell r="I9377">
            <v>4.5999999999999996</v>
          </cell>
          <cell r="J9377" t="str">
            <v xml:space="preserve">5 </v>
          </cell>
          <cell r="K9377">
            <v>167</v>
          </cell>
          <cell r="L9377">
            <v>0.20680000000000001</v>
          </cell>
          <cell r="M9377">
            <v>-19</v>
          </cell>
          <cell r="N9377">
            <v>18</v>
          </cell>
          <cell r="O9377">
            <v>1</v>
          </cell>
          <cell r="P9377">
            <v>301.92200000000003</v>
          </cell>
          <cell r="Q9377">
            <v>259.416</v>
          </cell>
          <cell r="R9377">
            <v>259.416</v>
          </cell>
        </row>
        <row r="9378">
          <cell r="A9378" t="str">
            <v xml:space="preserve">ТЭЦ-ЧЕРЕМУШК </v>
          </cell>
          <cell r="B9378" t="str">
            <v xml:space="preserve">Ставропольская 260 пристройка к43,62 </v>
          </cell>
          <cell r="C9378" t="str">
            <v xml:space="preserve">Население </v>
          </cell>
          <cell r="D9378">
            <v>18.899999999999999</v>
          </cell>
          <cell r="E9378">
            <v>85</v>
          </cell>
          <cell r="F9378">
            <v>85.1</v>
          </cell>
          <cell r="G9378">
            <v>0.38</v>
          </cell>
          <cell r="H9378">
            <v>1.19</v>
          </cell>
          <cell r="I9378">
            <v>4.5999999999999996</v>
          </cell>
          <cell r="J9378" t="str">
            <v xml:space="preserve">5 </v>
          </cell>
          <cell r="K9378">
            <v>167</v>
          </cell>
          <cell r="L9378">
            <v>1.5E-3</v>
          </cell>
          <cell r="M9378">
            <v>-19</v>
          </cell>
          <cell r="N9378">
            <v>18</v>
          </cell>
          <cell r="O9378">
            <v>1</v>
          </cell>
          <cell r="P9378">
            <v>2.1909999999999998</v>
          </cell>
          <cell r="Q9378">
            <v>1.88</v>
          </cell>
          <cell r="R9378">
            <v>1.88</v>
          </cell>
        </row>
        <row r="9379">
          <cell r="A9379" t="str">
            <v xml:space="preserve">ТЭЦ-ЧЕРЕМУШК </v>
          </cell>
          <cell r="B9379" t="str">
            <v xml:space="preserve">Старокубанская 113 ж/дом </v>
          </cell>
          <cell r="C9379" t="str">
            <v xml:space="preserve">Население </v>
          </cell>
          <cell r="D9379">
            <v>3211.6</v>
          </cell>
          <cell r="E9379">
            <v>11942</v>
          </cell>
          <cell r="F9379">
            <v>11941.89</v>
          </cell>
          <cell r="G9379">
            <v>0.38</v>
          </cell>
          <cell r="H9379">
            <v>1.19</v>
          </cell>
          <cell r="I9379">
            <v>4.5999999999999996</v>
          </cell>
          <cell r="J9379" t="str">
            <v xml:space="preserve">5 </v>
          </cell>
          <cell r="K9379">
            <v>167</v>
          </cell>
          <cell r="L9379">
            <v>0.21050000000000002</v>
          </cell>
          <cell r="M9379">
            <v>-19</v>
          </cell>
          <cell r="N9379">
            <v>18</v>
          </cell>
          <cell r="O9379">
            <v>1</v>
          </cell>
          <cell r="P9379">
            <v>307.32499999999999</v>
          </cell>
          <cell r="Q9379">
            <v>319.56599999999997</v>
          </cell>
          <cell r="R9379">
            <v>319.56599999999997</v>
          </cell>
        </row>
        <row r="9380">
          <cell r="A9380" t="str">
            <v xml:space="preserve">ТЭЦ-ЧЕРЕМУШК </v>
          </cell>
          <cell r="B9380" t="str">
            <v xml:space="preserve">Старокубанская 113 пристройка </v>
          </cell>
          <cell r="C9380" t="str">
            <v xml:space="preserve">Население </v>
          </cell>
          <cell r="D9380">
            <v>14.6</v>
          </cell>
          <cell r="E9380">
            <v>48</v>
          </cell>
          <cell r="F9380">
            <v>45.9</v>
          </cell>
          <cell r="G9380">
            <v>0.38</v>
          </cell>
          <cell r="H9380">
            <v>1.19</v>
          </cell>
          <cell r="I9380">
            <v>4.5999999999999996</v>
          </cell>
          <cell r="J9380" t="str">
            <v xml:space="preserve">5 </v>
          </cell>
          <cell r="K9380">
            <v>167</v>
          </cell>
          <cell r="L9380">
            <v>8.0899999999999993E-4</v>
          </cell>
          <cell r="M9380">
            <v>-19</v>
          </cell>
          <cell r="N9380">
            <v>18</v>
          </cell>
          <cell r="O9380">
            <v>1</v>
          </cell>
          <cell r="P9380">
            <v>1.181</v>
          </cell>
          <cell r="Q9380">
            <v>1.4530000000000001</v>
          </cell>
          <cell r="R9380">
            <v>1.4530000000000001</v>
          </cell>
        </row>
        <row r="9381">
          <cell r="A9381" t="str">
            <v xml:space="preserve">ТЭЦ-ЧЕРЕМУШК </v>
          </cell>
          <cell r="B9381" t="str">
            <v xml:space="preserve">Старокубанская 111 ж/дом </v>
          </cell>
          <cell r="C9381" t="str">
            <v xml:space="preserve">Население </v>
          </cell>
          <cell r="D9381">
            <v>3231.3</v>
          </cell>
          <cell r="E9381">
            <v>13017</v>
          </cell>
          <cell r="F9381">
            <v>13017.54</v>
          </cell>
          <cell r="G9381">
            <v>0.37</v>
          </cell>
          <cell r="H9381">
            <v>1.19</v>
          </cell>
          <cell r="I9381">
            <v>4.5999999999999996</v>
          </cell>
          <cell r="J9381" t="str">
            <v xml:space="preserve">5 </v>
          </cell>
          <cell r="K9381">
            <v>167</v>
          </cell>
          <cell r="L9381">
            <v>0.22342199999999998</v>
          </cell>
          <cell r="M9381">
            <v>-19</v>
          </cell>
          <cell r="N9381">
            <v>18</v>
          </cell>
          <cell r="O9381">
            <v>1</v>
          </cell>
          <cell r="P9381">
            <v>326.19099999999997</v>
          </cell>
          <cell r="Q9381">
            <v>321.52300000000002</v>
          </cell>
          <cell r="R9381">
            <v>321.52300000000002</v>
          </cell>
        </row>
        <row r="9382">
          <cell r="A9382" t="str">
            <v xml:space="preserve">ТЭЦ-ЧЕРЕМУШК </v>
          </cell>
          <cell r="B9382" t="str">
            <v xml:space="preserve">Старокубанская 111 пристройка </v>
          </cell>
          <cell r="C9382" t="str">
            <v xml:space="preserve">Население </v>
          </cell>
          <cell r="D9382">
            <v>12.3</v>
          </cell>
          <cell r="E9382">
            <v>47</v>
          </cell>
          <cell r="F9382">
            <v>46.61</v>
          </cell>
          <cell r="G9382">
            <v>0.37</v>
          </cell>
          <cell r="H9382">
            <v>1.19</v>
          </cell>
          <cell r="I9382">
            <v>4.5999999999999996</v>
          </cell>
          <cell r="J9382" t="str">
            <v xml:space="preserve">5 </v>
          </cell>
          <cell r="K9382">
            <v>167</v>
          </cell>
          <cell r="L9382">
            <v>8.0000000000000004E-4</v>
          </cell>
          <cell r="M9382">
            <v>-19</v>
          </cell>
          <cell r="N9382">
            <v>18</v>
          </cell>
          <cell r="O9382">
            <v>1</v>
          </cell>
          <cell r="P9382">
            <v>1.1679999999999999</v>
          </cell>
          <cell r="Q9382">
            <v>1.222</v>
          </cell>
          <cell r="R9382">
            <v>1.222</v>
          </cell>
        </row>
        <row r="9383">
          <cell r="A9383" t="str">
            <v xml:space="preserve">ТЭЦ-ЧЕРЕМУШК </v>
          </cell>
          <cell r="B9383" t="str">
            <v xml:space="preserve">Старокубанская 105 ж/дом (цо) </v>
          </cell>
          <cell r="C9383" t="str">
            <v xml:space="preserve">Население </v>
          </cell>
          <cell r="D9383">
            <v>2735.7</v>
          </cell>
          <cell r="E9383">
            <v>12311</v>
          </cell>
          <cell r="F9383">
            <v>12310.73</v>
          </cell>
          <cell r="G9383">
            <v>0.39</v>
          </cell>
          <cell r="H9383">
            <v>1.19</v>
          </cell>
          <cell r="I9383">
            <v>4.5999999999999996</v>
          </cell>
          <cell r="J9383" t="str">
            <v xml:space="preserve">5 </v>
          </cell>
          <cell r="K9383">
            <v>167</v>
          </cell>
          <cell r="L9383">
            <v>0.22271199999999999</v>
          </cell>
          <cell r="M9383">
            <v>-19</v>
          </cell>
          <cell r="N9383">
            <v>18</v>
          </cell>
          <cell r="O9383">
            <v>1</v>
          </cell>
          <cell r="P9383">
            <v>325.15499999999997</v>
          </cell>
          <cell r="Q9383">
            <v>272.21300000000002</v>
          </cell>
          <cell r="R9383">
            <v>272.21300000000002</v>
          </cell>
        </row>
        <row r="9384">
          <cell r="A9384" t="str">
            <v xml:space="preserve">ТЭЦ-ЧЕРЕМУШК </v>
          </cell>
          <cell r="B9384" t="str">
            <v xml:space="preserve">Ставропольская 264 ж/д (цо) </v>
          </cell>
          <cell r="C9384" t="str">
            <v xml:space="preserve">Население </v>
          </cell>
          <cell r="D9384">
            <v>3534.9</v>
          </cell>
          <cell r="E9384">
            <v>12574</v>
          </cell>
          <cell r="F9384">
            <v>11957.6324</v>
          </cell>
          <cell r="G9384">
            <v>0.4</v>
          </cell>
          <cell r="H9384">
            <v>1.194</v>
          </cell>
          <cell r="I9384">
            <v>4.5999999999999996</v>
          </cell>
          <cell r="J9384" t="str">
            <v xml:space="preserve">5 </v>
          </cell>
          <cell r="K9384">
            <v>167</v>
          </cell>
          <cell r="L9384">
            <v>0.22187099999999998</v>
          </cell>
          <cell r="M9384">
            <v>-19</v>
          </cell>
          <cell r="N9384">
            <v>18</v>
          </cell>
          <cell r="O9384">
            <v>1</v>
          </cell>
          <cell r="P9384">
            <v>323.928</v>
          </cell>
          <cell r="Q9384">
            <v>351.733</v>
          </cell>
          <cell r="R9384">
            <v>351.733</v>
          </cell>
        </row>
        <row r="9385">
          <cell r="A9385" t="str">
            <v xml:space="preserve">ТЭЦ-ЧЕРЕМУШК </v>
          </cell>
          <cell r="B9385" t="str">
            <v xml:space="preserve">Ставропольская 264 пристройка кв.22 </v>
          </cell>
          <cell r="C9385" t="str">
            <v xml:space="preserve">Население </v>
          </cell>
          <cell r="D9385">
            <v>11.8</v>
          </cell>
          <cell r="E9385">
            <v>33</v>
          </cell>
          <cell r="F9385">
            <v>73.3</v>
          </cell>
          <cell r="G9385">
            <v>0.4</v>
          </cell>
          <cell r="H9385">
            <v>1.19</v>
          </cell>
          <cell r="I9385">
            <v>4.5999999999999996</v>
          </cell>
          <cell r="J9385" t="str">
            <v xml:space="preserve">5 </v>
          </cell>
          <cell r="K9385">
            <v>167</v>
          </cell>
          <cell r="L9385">
            <v>1.3600000000000001E-3</v>
          </cell>
          <cell r="M9385">
            <v>-19</v>
          </cell>
          <cell r="N9385">
            <v>18</v>
          </cell>
          <cell r="O9385">
            <v>1</v>
          </cell>
          <cell r="P9385">
            <v>1.9849999999999999</v>
          </cell>
          <cell r="Q9385">
            <v>1.1719999999999999</v>
          </cell>
          <cell r="R9385">
            <v>1.1719999999999999</v>
          </cell>
        </row>
        <row r="9386">
          <cell r="A9386" t="str">
            <v xml:space="preserve">ТЭЦ-ЧЕРЕМУШК </v>
          </cell>
          <cell r="B9386" t="str">
            <v xml:space="preserve">Ставропольская 264 пристройка кв.23 </v>
          </cell>
          <cell r="C9386" t="str">
            <v xml:space="preserve">Население </v>
          </cell>
          <cell r="D9386">
            <v>11.8</v>
          </cell>
          <cell r="E9386">
            <v>33</v>
          </cell>
          <cell r="F9386">
            <v>73.3</v>
          </cell>
          <cell r="G9386">
            <v>0.4</v>
          </cell>
          <cell r="H9386">
            <v>1.19</v>
          </cell>
          <cell r="I9386">
            <v>4.5999999999999996</v>
          </cell>
          <cell r="J9386" t="str">
            <v xml:space="preserve">5 </v>
          </cell>
          <cell r="K9386">
            <v>167</v>
          </cell>
          <cell r="L9386">
            <v>1.3600000000000001E-3</v>
          </cell>
          <cell r="M9386">
            <v>-19</v>
          </cell>
          <cell r="N9386">
            <v>18</v>
          </cell>
          <cell r="O9386">
            <v>1</v>
          </cell>
          <cell r="P9386">
            <v>1.9849999999999999</v>
          </cell>
          <cell r="Q9386">
            <v>1.1719999999999999</v>
          </cell>
          <cell r="R9386">
            <v>1.1719999999999999</v>
          </cell>
        </row>
        <row r="9387">
          <cell r="A9387" t="str">
            <v xml:space="preserve">ТЭЦ-ЧЕРЕМУШК </v>
          </cell>
          <cell r="B9387" t="str">
            <v xml:space="preserve">Ставропольская 264 пристройка.кв.63 </v>
          </cell>
          <cell r="C9387" t="str">
            <v xml:space="preserve">Население </v>
          </cell>
          <cell r="D9387">
            <v>19.8</v>
          </cell>
          <cell r="E9387">
            <v>56</v>
          </cell>
          <cell r="F9387">
            <v>109.94</v>
          </cell>
          <cell r="G9387">
            <v>0.4</v>
          </cell>
          <cell r="H9387">
            <v>1.19</v>
          </cell>
          <cell r="I9387">
            <v>4.5999999999999996</v>
          </cell>
          <cell r="J9387" t="str">
            <v xml:space="preserve">5 </v>
          </cell>
          <cell r="K9387">
            <v>167</v>
          </cell>
          <cell r="L9387">
            <v>2.0400000000000001E-3</v>
          </cell>
          <cell r="M9387">
            <v>-19</v>
          </cell>
          <cell r="N9387">
            <v>18</v>
          </cell>
          <cell r="O9387">
            <v>1</v>
          </cell>
          <cell r="P9387">
            <v>2.9790000000000001</v>
          </cell>
          <cell r="Q9387">
            <v>1.968</v>
          </cell>
          <cell r="R9387">
            <v>1.968</v>
          </cell>
        </row>
        <row r="9388">
          <cell r="A9388" t="str">
            <v xml:space="preserve">ТЭЦ-ЧЕРЕМУШК </v>
          </cell>
          <cell r="B9388" t="str">
            <v xml:space="preserve">2й Стасова Пр 60 ж/дом </v>
          </cell>
          <cell r="C9388" t="str">
            <v xml:space="preserve">Население </v>
          </cell>
          <cell r="D9388">
            <v>2328</v>
          </cell>
          <cell r="E9388">
            <v>10476</v>
          </cell>
          <cell r="F9388">
            <v>10475.98</v>
          </cell>
          <cell r="G9388">
            <v>0.39</v>
          </cell>
          <cell r="H9388">
            <v>1.19</v>
          </cell>
          <cell r="I9388">
            <v>4.5999999999999996</v>
          </cell>
          <cell r="J9388" t="str">
            <v xml:space="preserve">5 </v>
          </cell>
          <cell r="K9388">
            <v>167</v>
          </cell>
          <cell r="L9388">
            <v>0.18709000000000001</v>
          </cell>
          <cell r="M9388">
            <v>-19</v>
          </cell>
          <cell r="N9388">
            <v>18</v>
          </cell>
          <cell r="O9388">
            <v>1</v>
          </cell>
          <cell r="P9388">
            <v>273.14699999999999</v>
          </cell>
          <cell r="Q9388">
            <v>231.64400000000001</v>
          </cell>
          <cell r="R9388">
            <v>231.64400000000001</v>
          </cell>
        </row>
        <row r="9389">
          <cell r="A9389" t="str">
            <v xml:space="preserve">ТЭЦ-ЧЕРЕМУШК </v>
          </cell>
          <cell r="B9389" t="str">
            <v xml:space="preserve">2й Стасова Пр 62 ж/дом </v>
          </cell>
          <cell r="C9389" t="str">
            <v xml:space="preserve">Население </v>
          </cell>
          <cell r="D9389">
            <v>2715.5</v>
          </cell>
          <cell r="E9389">
            <v>8517</v>
          </cell>
          <cell r="F9389">
            <v>8516.67</v>
          </cell>
          <cell r="G9389">
            <v>0.41</v>
          </cell>
          <cell r="H9389">
            <v>1.19</v>
          </cell>
          <cell r="I9389">
            <v>4.5999999999999996</v>
          </cell>
          <cell r="J9389" t="str">
            <v xml:space="preserve">5 </v>
          </cell>
          <cell r="K9389">
            <v>167</v>
          </cell>
          <cell r="L9389">
            <v>0.16</v>
          </cell>
          <cell r="M9389">
            <v>-19</v>
          </cell>
          <cell r="N9389">
            <v>18</v>
          </cell>
          <cell r="O9389">
            <v>1</v>
          </cell>
          <cell r="P9389">
            <v>233.595</v>
          </cell>
          <cell r="Q9389">
            <v>270.20100000000002</v>
          </cell>
          <cell r="R9389">
            <v>270.20100000000002</v>
          </cell>
        </row>
        <row r="9390">
          <cell r="A9390" t="str">
            <v xml:space="preserve">ТЭЦ-ЧЕРЕМУШК </v>
          </cell>
          <cell r="B9390" t="str">
            <v xml:space="preserve">2й Стасова Пр 64 ж/дом </v>
          </cell>
          <cell r="C9390" t="str">
            <v xml:space="preserve">Население </v>
          </cell>
          <cell r="D9390">
            <v>2094.9</v>
          </cell>
          <cell r="E9390">
            <v>9427</v>
          </cell>
          <cell r="F9390">
            <v>9426.98</v>
          </cell>
          <cell r="G9390">
            <v>0.4</v>
          </cell>
          <cell r="H9390">
            <v>1.19</v>
          </cell>
          <cell r="I9390">
            <v>4.5999999999999996</v>
          </cell>
          <cell r="J9390" t="str">
            <v xml:space="preserve">5 </v>
          </cell>
          <cell r="K9390">
            <v>167</v>
          </cell>
          <cell r="L9390">
            <v>0.17579</v>
          </cell>
          <cell r="M9390">
            <v>-19</v>
          </cell>
          <cell r="N9390">
            <v>18</v>
          </cell>
          <cell r="O9390">
            <v>1</v>
          </cell>
          <cell r="P9390">
            <v>256.64999999999998</v>
          </cell>
          <cell r="Q9390">
            <v>208.44800000000001</v>
          </cell>
          <cell r="R9390">
            <v>208.44800000000001</v>
          </cell>
        </row>
        <row r="9391">
          <cell r="A9391" t="str">
            <v xml:space="preserve">ТЭЦ-ЧЕРЕМУШК </v>
          </cell>
          <cell r="B9391" t="str">
            <v xml:space="preserve">Бургасская 37 АЛЛЕРГО.КАБИНЕТ </v>
          </cell>
          <cell r="C9391" t="str">
            <v xml:space="preserve">Бюджет </v>
          </cell>
          <cell r="D9391">
            <v>94.19</v>
          </cell>
          <cell r="E9391">
            <v>0</v>
          </cell>
          <cell r="F9391">
            <v>423.87</v>
          </cell>
          <cell r="G9391">
            <v>0.4</v>
          </cell>
          <cell r="H9391">
            <v>1.19</v>
          </cell>
          <cell r="I9391">
            <v>4.5999999999999996</v>
          </cell>
          <cell r="J9391" t="str">
            <v xml:space="preserve"> </v>
          </cell>
          <cell r="K9391">
            <v>167</v>
          </cell>
          <cell r="L9391">
            <v>8.2900000000000005E-3</v>
          </cell>
          <cell r="M9391">
            <v>-19</v>
          </cell>
          <cell r="N9391">
            <v>20</v>
          </cell>
          <cell r="O9391">
            <v>1</v>
          </cell>
          <cell r="P9391">
            <v>13.186</v>
          </cell>
          <cell r="Q9391">
            <v>0</v>
          </cell>
          <cell r="R9391">
            <v>13.186</v>
          </cell>
        </row>
        <row r="9392">
          <cell r="A9392" t="str">
            <v xml:space="preserve">ТЭЦ-ЧЕРЕМУШК </v>
          </cell>
          <cell r="B9392" t="str">
            <v xml:space="preserve">2й Стасова Пр 107 ж/дом </v>
          </cell>
          <cell r="C9392" t="str">
            <v xml:space="preserve">Население </v>
          </cell>
          <cell r="D9392">
            <v>2282.4</v>
          </cell>
          <cell r="E9392">
            <v>10271</v>
          </cell>
          <cell r="F9392">
            <v>10270.6</v>
          </cell>
          <cell r="G9392">
            <v>0.39</v>
          </cell>
          <cell r="H9392">
            <v>1.19</v>
          </cell>
          <cell r="I9392">
            <v>4.5999999999999996</v>
          </cell>
          <cell r="J9392" t="str">
            <v xml:space="preserve">5 </v>
          </cell>
          <cell r="K9392">
            <v>167</v>
          </cell>
          <cell r="L9392">
            <v>0.18437499999999998</v>
          </cell>
          <cell r="M9392">
            <v>-19</v>
          </cell>
          <cell r="N9392">
            <v>18</v>
          </cell>
          <cell r="O9392">
            <v>1</v>
          </cell>
          <cell r="P9392">
            <v>269.18299999999999</v>
          </cell>
          <cell r="Q9392">
            <v>227.10499999999999</v>
          </cell>
          <cell r="R9392">
            <v>227.10499999999999</v>
          </cell>
        </row>
        <row r="9393">
          <cell r="A9393" t="str">
            <v xml:space="preserve">ТЭЦ-ЧЕРЕМУШК </v>
          </cell>
          <cell r="B9393" t="str">
            <v xml:space="preserve">2й Стасова Пр 107 пристройка </v>
          </cell>
          <cell r="C9393" t="str">
            <v xml:space="preserve">Население </v>
          </cell>
          <cell r="D9393">
            <v>12.9</v>
          </cell>
          <cell r="E9393">
            <v>58</v>
          </cell>
          <cell r="F9393">
            <v>57.93</v>
          </cell>
          <cell r="G9393">
            <v>0.39</v>
          </cell>
          <cell r="H9393">
            <v>1.19</v>
          </cell>
          <cell r="I9393">
            <v>4.5999999999999996</v>
          </cell>
          <cell r="J9393" t="str">
            <v xml:space="preserve">5 </v>
          </cell>
          <cell r="K9393">
            <v>167</v>
          </cell>
          <cell r="L9393">
            <v>1.0400000000000001E-3</v>
          </cell>
          <cell r="M9393">
            <v>-19</v>
          </cell>
          <cell r="N9393">
            <v>18</v>
          </cell>
          <cell r="O9393">
            <v>1</v>
          </cell>
          <cell r="P9393">
            <v>1.518</v>
          </cell>
          <cell r="Q9393">
            <v>1.282</v>
          </cell>
          <cell r="R9393">
            <v>1.282</v>
          </cell>
        </row>
        <row r="9394">
          <cell r="A9394" t="str">
            <v xml:space="preserve">ТЭЦ-ЧЕРЕМУШК </v>
          </cell>
          <cell r="B9394" t="str">
            <v xml:space="preserve">2й Стасова Пр 113  ж/дом </v>
          </cell>
          <cell r="C9394" t="str">
            <v xml:space="preserve">Население </v>
          </cell>
          <cell r="D9394">
            <v>1892.6</v>
          </cell>
          <cell r="E9394">
            <v>8517</v>
          </cell>
          <cell r="F9394">
            <v>8516.67</v>
          </cell>
          <cell r="G9394">
            <v>0.41</v>
          </cell>
          <cell r="H9394">
            <v>1.19</v>
          </cell>
          <cell r="I9394">
            <v>4.5999999999999996</v>
          </cell>
          <cell r="J9394" t="str">
            <v xml:space="preserve">2 </v>
          </cell>
          <cell r="K9394">
            <v>167</v>
          </cell>
          <cell r="L9394">
            <v>0.16</v>
          </cell>
          <cell r="M9394">
            <v>-19</v>
          </cell>
          <cell r="N9394">
            <v>18</v>
          </cell>
          <cell r="O9394">
            <v>1</v>
          </cell>
          <cell r="P9394">
            <v>233.595</v>
          </cell>
          <cell r="Q9394">
            <v>251.09100000000001</v>
          </cell>
          <cell r="R9394">
            <v>251.09100000000001</v>
          </cell>
        </row>
        <row r="9395">
          <cell r="A9395" t="str">
            <v xml:space="preserve">ТЭЦ-ЧЕРЕМУШК </v>
          </cell>
          <cell r="B9395" t="str">
            <v xml:space="preserve">Стасова 162 Лит А неж помещ. </v>
          </cell>
          <cell r="C9395" t="str">
            <v xml:space="preserve">Прочие </v>
          </cell>
          <cell r="D9395">
            <v>93.4</v>
          </cell>
          <cell r="E9395">
            <v>0</v>
          </cell>
          <cell r="F9395">
            <v>316</v>
          </cell>
          <cell r="G9395">
            <v>0</v>
          </cell>
          <cell r="H9395">
            <v>0</v>
          </cell>
          <cell r="I9395">
            <v>4.5999999999999996</v>
          </cell>
          <cell r="J9395" t="str">
            <v xml:space="preserve"> </v>
          </cell>
          <cell r="K9395">
            <v>167</v>
          </cell>
          <cell r="L9395">
            <v>1.1365E-2</v>
          </cell>
          <cell r="M9395">
            <v>-19</v>
          </cell>
          <cell r="N9395">
            <v>18</v>
          </cell>
          <cell r="O9395">
            <v>1</v>
          </cell>
          <cell r="P9395">
            <v>16.593</v>
          </cell>
          <cell r="Q9395">
            <v>0</v>
          </cell>
          <cell r="R9395">
            <v>16.593</v>
          </cell>
        </row>
        <row r="9396">
          <cell r="A9396" t="str">
            <v xml:space="preserve">ТЭЦ-ЧЕРЕМУШК </v>
          </cell>
          <cell r="B9396" t="str">
            <v xml:space="preserve">Ставропольская 197 кв.61 неж.пом. </v>
          </cell>
          <cell r="C9396" t="str">
            <v xml:space="preserve">Прочие </v>
          </cell>
          <cell r="D9396">
            <v>59</v>
          </cell>
          <cell r="E9396">
            <v>202</v>
          </cell>
          <cell r="F9396">
            <v>202</v>
          </cell>
          <cell r="G9396">
            <v>0</v>
          </cell>
          <cell r="H9396">
            <v>0</v>
          </cell>
          <cell r="I9396">
            <v>4.5999999999999996</v>
          </cell>
          <cell r="J9396" t="str">
            <v xml:space="preserve"> </v>
          </cell>
          <cell r="K9396">
            <v>167</v>
          </cell>
          <cell r="L9396">
            <v>3.2810000000000001E-3</v>
          </cell>
          <cell r="M9396">
            <v>-19</v>
          </cell>
          <cell r="N9396">
            <v>18</v>
          </cell>
          <cell r="O9396">
            <v>1</v>
          </cell>
          <cell r="P9396">
            <v>4.79</v>
          </cell>
          <cell r="Q9396">
            <v>0</v>
          </cell>
          <cell r="R9396">
            <v>4.79</v>
          </cell>
        </row>
        <row r="9397">
          <cell r="A9397" t="str">
            <v xml:space="preserve">ТЭЦ-ЧЕРЕМУШК </v>
          </cell>
          <cell r="B9397" t="str">
            <v xml:space="preserve">Старокубанская 114 офисн.пом. </v>
          </cell>
          <cell r="C9397" t="str">
            <v xml:space="preserve">Прочие </v>
          </cell>
          <cell r="D9397">
            <v>76.8</v>
          </cell>
          <cell r="E9397">
            <v>0</v>
          </cell>
          <cell r="F9397">
            <v>338.9</v>
          </cell>
          <cell r="G9397">
            <v>0.43</v>
          </cell>
          <cell r="H9397">
            <v>1.194</v>
          </cell>
          <cell r="I9397">
            <v>4.5999999999999996</v>
          </cell>
          <cell r="J9397" t="str">
            <v xml:space="preserve"> </v>
          </cell>
          <cell r="K9397">
            <v>167</v>
          </cell>
          <cell r="L9397">
            <v>6.7600000000000004E-3</v>
          </cell>
          <cell r="M9397">
            <v>-19</v>
          </cell>
          <cell r="N9397">
            <v>18</v>
          </cell>
          <cell r="O9397">
            <v>1</v>
          </cell>
          <cell r="P9397">
            <v>9.8689999999999998</v>
          </cell>
          <cell r="Q9397">
            <v>0</v>
          </cell>
          <cell r="R9397">
            <v>9.8689999999999998</v>
          </cell>
        </row>
        <row r="9398">
          <cell r="A9398" t="str">
            <v xml:space="preserve">ТЭЦ-ЧЕРЕМУШК </v>
          </cell>
          <cell r="B9398" t="str">
            <v xml:space="preserve">Старокубанская 114 2 этаж </v>
          </cell>
          <cell r="C9398" t="str">
            <v xml:space="preserve">Прочие </v>
          </cell>
          <cell r="D9398">
            <v>711.85</v>
          </cell>
          <cell r="E9398">
            <v>0</v>
          </cell>
          <cell r="F9398">
            <v>3203.34</v>
          </cell>
          <cell r="G9398">
            <v>0</v>
          </cell>
          <cell r="H9398">
            <v>0</v>
          </cell>
          <cell r="I9398">
            <v>4.5999999999999996</v>
          </cell>
          <cell r="J9398" t="str">
            <v xml:space="preserve"> </v>
          </cell>
          <cell r="K9398">
            <v>167</v>
          </cell>
          <cell r="L9398">
            <v>5.0120000000000005E-2</v>
          </cell>
          <cell r="M9398">
            <v>-19</v>
          </cell>
          <cell r="N9398">
            <v>18</v>
          </cell>
          <cell r="O9398">
            <v>1</v>
          </cell>
          <cell r="P9398">
            <v>73.174999999999997</v>
          </cell>
          <cell r="Q9398">
            <v>0</v>
          </cell>
          <cell r="R9398">
            <v>73.174999999999997</v>
          </cell>
        </row>
        <row r="9399">
          <cell r="A9399" t="str">
            <v xml:space="preserve">ТЭЦ-ЧЕРЕМУШК </v>
          </cell>
          <cell r="B9399" t="str">
            <v xml:space="preserve">Селезнева 126 маг."Мир насосов" </v>
          </cell>
          <cell r="C9399" t="str">
            <v xml:space="preserve">Прочие </v>
          </cell>
          <cell r="D9399">
            <v>97</v>
          </cell>
          <cell r="E9399">
            <v>352</v>
          </cell>
          <cell r="F9399">
            <v>383.49</v>
          </cell>
          <cell r="G9399">
            <v>0.36</v>
          </cell>
          <cell r="H9399">
            <v>1.19</v>
          </cell>
          <cell r="I9399">
            <v>4.5999999999999996</v>
          </cell>
          <cell r="J9399" t="str">
            <v xml:space="preserve"> </v>
          </cell>
          <cell r="K9399">
            <v>167</v>
          </cell>
          <cell r="L9399">
            <v>5.803E-3</v>
          </cell>
          <cell r="M9399">
            <v>-19</v>
          </cell>
          <cell r="N9399">
            <v>15</v>
          </cell>
          <cell r="O9399">
            <v>1</v>
          </cell>
          <cell r="P9399">
            <v>7.1680000000000001</v>
          </cell>
          <cell r="Q9399">
            <v>0</v>
          </cell>
          <cell r="R9399">
            <v>7.1680000000000001</v>
          </cell>
        </row>
        <row r="9400">
          <cell r="A9400" t="str">
            <v xml:space="preserve">ТЭЦ-ЧЕРЕМУШК </v>
          </cell>
          <cell r="B9400" t="str">
            <v xml:space="preserve">Ставропольская 256 ж/д (цо) </v>
          </cell>
          <cell r="C9400" t="str">
            <v xml:space="preserve">Население </v>
          </cell>
          <cell r="D9400">
            <v>3549</v>
          </cell>
          <cell r="E9400">
            <v>14380</v>
          </cell>
          <cell r="F9400">
            <v>14379.64</v>
          </cell>
          <cell r="G9400">
            <v>0.37</v>
          </cell>
          <cell r="H9400">
            <v>1.194</v>
          </cell>
          <cell r="I9400">
            <v>4.5999999999999996</v>
          </cell>
          <cell r="J9400" t="str">
            <v xml:space="preserve">5 </v>
          </cell>
          <cell r="K9400">
            <v>167</v>
          </cell>
          <cell r="L9400">
            <v>0.24680000000000002</v>
          </cell>
          <cell r="M9400">
            <v>-19</v>
          </cell>
          <cell r="N9400">
            <v>18</v>
          </cell>
          <cell r="O9400">
            <v>1</v>
          </cell>
          <cell r="P9400">
            <v>360.32299999999998</v>
          </cell>
          <cell r="Q9400">
            <v>353.137</v>
          </cell>
          <cell r="R9400">
            <v>353.137</v>
          </cell>
        </row>
        <row r="9401">
          <cell r="A9401" t="str">
            <v xml:space="preserve">ТЭЦ-ЧЕРЕМУШК </v>
          </cell>
          <cell r="B9401" t="str">
            <v xml:space="preserve">Селезнева 186 ж/дом </v>
          </cell>
          <cell r="C9401" t="str">
            <v xml:space="preserve">Население </v>
          </cell>
          <cell r="D9401">
            <v>2296.6999999999998</v>
          </cell>
          <cell r="E9401">
            <v>10335</v>
          </cell>
          <cell r="F9401">
            <v>10334.75</v>
          </cell>
          <cell r="G9401">
            <v>0.39</v>
          </cell>
          <cell r="H9401">
            <v>1.19</v>
          </cell>
          <cell r="I9401">
            <v>4.5999999999999996</v>
          </cell>
          <cell r="J9401" t="str">
            <v xml:space="preserve">5 </v>
          </cell>
          <cell r="K9401">
            <v>167</v>
          </cell>
          <cell r="L9401">
            <v>0.186006</v>
          </cell>
          <cell r="M9401">
            <v>-19</v>
          </cell>
          <cell r="N9401">
            <v>18</v>
          </cell>
          <cell r="O9401">
            <v>1</v>
          </cell>
          <cell r="P9401">
            <v>271.56400000000002</v>
          </cell>
          <cell r="Q9401">
            <v>228.53100000000001</v>
          </cell>
          <cell r="R9401">
            <v>228.53100000000001</v>
          </cell>
        </row>
        <row r="9402">
          <cell r="A9402" t="str">
            <v xml:space="preserve">ТЭЦ-ЧЕРЕМУШК </v>
          </cell>
          <cell r="B9402" t="str">
            <v xml:space="preserve">Селезнева 92 ж/дом </v>
          </cell>
          <cell r="C9402" t="str">
            <v xml:space="preserve">Население </v>
          </cell>
          <cell r="D9402">
            <v>4517.5</v>
          </cell>
          <cell r="E9402">
            <v>15621</v>
          </cell>
          <cell r="F9402">
            <v>15621</v>
          </cell>
          <cell r="G9402">
            <v>0.37</v>
          </cell>
          <cell r="H9402">
            <v>1.194</v>
          </cell>
          <cell r="I9402">
            <v>4.5999999999999996</v>
          </cell>
          <cell r="J9402" t="str">
            <v xml:space="preserve">5 </v>
          </cell>
          <cell r="K9402">
            <v>167</v>
          </cell>
          <cell r="L9402">
            <v>0.27408399999999999</v>
          </cell>
          <cell r="M9402">
            <v>-19</v>
          </cell>
          <cell r="N9402">
            <v>18</v>
          </cell>
          <cell r="O9402">
            <v>1</v>
          </cell>
          <cell r="P9402">
            <v>400.15699999999998</v>
          </cell>
          <cell r="Q9402">
            <v>449.505</v>
          </cell>
          <cell r="R9402">
            <v>449.505</v>
          </cell>
        </row>
        <row r="9403">
          <cell r="A9403" t="str">
            <v xml:space="preserve">ТЭЦ-ЧЕРЕМУШК </v>
          </cell>
          <cell r="B9403" t="str">
            <v xml:space="preserve">2я Пятилетка  4 </v>
          </cell>
          <cell r="C9403" t="str">
            <v xml:space="preserve">Жилзаказчик </v>
          </cell>
          <cell r="D9403">
            <v>3523.3</v>
          </cell>
          <cell r="E9403">
            <v>12232</v>
          </cell>
          <cell r="F9403">
            <v>12227</v>
          </cell>
          <cell r="G9403">
            <v>0.38</v>
          </cell>
          <cell r="H9403">
            <v>1.19</v>
          </cell>
          <cell r="I9403">
            <v>4.5999999999999996</v>
          </cell>
          <cell r="J9403" t="str">
            <v xml:space="preserve">5 </v>
          </cell>
          <cell r="K9403">
            <v>167</v>
          </cell>
          <cell r="L9403">
            <v>0.214391</v>
          </cell>
          <cell r="M9403">
            <v>-19</v>
          </cell>
          <cell r="N9403">
            <v>18</v>
          </cell>
          <cell r="O9403">
            <v>1</v>
          </cell>
          <cell r="P9403">
            <v>313.00700000000001</v>
          </cell>
          <cell r="Q9403">
            <v>350.57799999999997</v>
          </cell>
          <cell r="R9403">
            <v>350.57799999999997</v>
          </cell>
        </row>
        <row r="9404">
          <cell r="A9404" t="str">
            <v xml:space="preserve">ТЭЦ-ЧЕРЕМУШК </v>
          </cell>
          <cell r="B9404" t="str">
            <v xml:space="preserve">2я Пятилетка  4/1 </v>
          </cell>
          <cell r="C9404" t="str">
            <v xml:space="preserve">Жилзаказчик </v>
          </cell>
          <cell r="D9404">
            <v>3552.2</v>
          </cell>
          <cell r="E9404">
            <v>12912</v>
          </cell>
          <cell r="F9404">
            <v>12907</v>
          </cell>
          <cell r="G9404">
            <v>0.37</v>
          </cell>
          <cell r="H9404">
            <v>1.19</v>
          </cell>
          <cell r="I9404">
            <v>4.5999999999999996</v>
          </cell>
          <cell r="J9404" t="str">
            <v xml:space="preserve">5 </v>
          </cell>
          <cell r="K9404">
            <v>167</v>
          </cell>
          <cell r="L9404">
            <v>0.22212399999999999</v>
          </cell>
          <cell r="M9404">
            <v>-19</v>
          </cell>
          <cell r="N9404">
            <v>18</v>
          </cell>
          <cell r="O9404">
            <v>1</v>
          </cell>
          <cell r="P9404">
            <v>324.29500000000002</v>
          </cell>
          <cell r="Q9404">
            <v>353.45800000000003</v>
          </cell>
          <cell r="R9404">
            <v>353.45800000000003</v>
          </cell>
        </row>
        <row r="9405">
          <cell r="A9405" t="str">
            <v xml:space="preserve">ТЭЦ-ЧЕРЕМУШК </v>
          </cell>
          <cell r="B9405" t="str">
            <v xml:space="preserve">2я Пятилетка  6 </v>
          </cell>
          <cell r="C9405" t="str">
            <v xml:space="preserve">Жилзаказчик </v>
          </cell>
          <cell r="D9405">
            <v>3536.2</v>
          </cell>
          <cell r="E9405">
            <v>12269</v>
          </cell>
          <cell r="F9405">
            <v>12264</v>
          </cell>
          <cell r="G9405">
            <v>0.38</v>
          </cell>
          <cell r="H9405">
            <v>1.19</v>
          </cell>
          <cell r="I9405">
            <v>4.5999999999999996</v>
          </cell>
          <cell r="J9405" t="str">
            <v xml:space="preserve">5 </v>
          </cell>
          <cell r="K9405">
            <v>167</v>
          </cell>
          <cell r="L9405">
            <v>0.21447099999999999</v>
          </cell>
          <cell r="M9405">
            <v>-19</v>
          </cell>
          <cell r="N9405">
            <v>18</v>
          </cell>
          <cell r="O9405">
            <v>1</v>
          </cell>
          <cell r="P9405">
            <v>313.12200000000001</v>
          </cell>
          <cell r="Q9405">
            <v>351.86500000000001</v>
          </cell>
          <cell r="R9405">
            <v>351.86500000000001</v>
          </cell>
        </row>
        <row r="9406">
          <cell r="A9406" t="str">
            <v xml:space="preserve">ТЭЦ-ЧЕРЕМУШК </v>
          </cell>
          <cell r="B9406" t="str">
            <v xml:space="preserve">2я Пятилетка  6/1 </v>
          </cell>
          <cell r="C9406" t="str">
            <v xml:space="preserve">Жилзаказчик </v>
          </cell>
          <cell r="D9406">
            <v>3555.3</v>
          </cell>
          <cell r="E9406">
            <v>12278</v>
          </cell>
          <cell r="F9406">
            <v>12273</v>
          </cell>
          <cell r="G9406">
            <v>0.38</v>
          </cell>
          <cell r="H9406">
            <v>1.19</v>
          </cell>
          <cell r="I9406">
            <v>4.5999999999999996</v>
          </cell>
          <cell r="J9406" t="str">
            <v xml:space="preserve">5 </v>
          </cell>
          <cell r="K9406">
            <v>167</v>
          </cell>
          <cell r="L9406">
            <v>0.21462899999999999</v>
          </cell>
          <cell r="M9406">
            <v>-19</v>
          </cell>
          <cell r="N9406">
            <v>18</v>
          </cell>
          <cell r="O9406">
            <v>1</v>
          </cell>
          <cell r="P9406">
            <v>313.35199999999998</v>
          </cell>
          <cell r="Q9406">
            <v>353.762</v>
          </cell>
          <cell r="R9406">
            <v>353.762</v>
          </cell>
        </row>
        <row r="9407">
          <cell r="A9407" t="str">
            <v xml:space="preserve">ТЭЦ-ЧЕРЕМУШК </v>
          </cell>
          <cell r="B9407" t="str">
            <v xml:space="preserve">2я Пятилетка  8 </v>
          </cell>
          <cell r="C9407" t="str">
            <v xml:space="preserve">Жилзаказчик </v>
          </cell>
          <cell r="D9407">
            <v>3542.8</v>
          </cell>
          <cell r="E9407">
            <v>12286</v>
          </cell>
          <cell r="F9407">
            <v>12281</v>
          </cell>
          <cell r="G9407">
            <v>0.38</v>
          </cell>
          <cell r="H9407">
            <v>1.19</v>
          </cell>
          <cell r="I9407">
            <v>4.5999999999999996</v>
          </cell>
          <cell r="J9407" t="str">
            <v xml:space="preserve">5 </v>
          </cell>
          <cell r="K9407">
            <v>167</v>
          </cell>
          <cell r="L9407">
            <v>0.21476799999999999</v>
          </cell>
          <cell r="M9407">
            <v>-19</v>
          </cell>
          <cell r="N9407">
            <v>18</v>
          </cell>
          <cell r="O9407">
            <v>1</v>
          </cell>
          <cell r="P9407">
            <v>313.55599999999998</v>
          </cell>
          <cell r="Q9407">
            <v>352.51799999999997</v>
          </cell>
          <cell r="R9407">
            <v>352.51799999999997</v>
          </cell>
        </row>
        <row r="9408">
          <cell r="A9408" t="str">
            <v xml:space="preserve">ТЭЦ-ЧЕРЕМУШК </v>
          </cell>
          <cell r="B9408" t="str">
            <v xml:space="preserve">2я Пятилетка  8/1 </v>
          </cell>
          <cell r="C9408" t="str">
            <v xml:space="preserve">Жилзаказчик </v>
          </cell>
          <cell r="D9408">
            <v>3514.3</v>
          </cell>
          <cell r="E9408">
            <v>12427</v>
          </cell>
          <cell r="F9408">
            <v>12422</v>
          </cell>
          <cell r="G9408">
            <v>0.38</v>
          </cell>
          <cell r="H9408">
            <v>1.19</v>
          </cell>
          <cell r="I9408">
            <v>4.5999999999999996</v>
          </cell>
          <cell r="J9408" t="str">
            <v xml:space="preserve">5 </v>
          </cell>
          <cell r="K9408">
            <v>167</v>
          </cell>
          <cell r="L9408">
            <v>0.21665799999999999</v>
          </cell>
          <cell r="M9408">
            <v>-19</v>
          </cell>
          <cell r="N9408">
            <v>18</v>
          </cell>
          <cell r="O9408">
            <v>1</v>
          </cell>
          <cell r="P9408">
            <v>316.31599999999997</v>
          </cell>
          <cell r="Q9408">
            <v>349.68200000000002</v>
          </cell>
          <cell r="R9408">
            <v>349.68200000000002</v>
          </cell>
        </row>
        <row r="9409">
          <cell r="A9409" t="str">
            <v xml:space="preserve">ТЭЦ-ЧЕРЕМУШК </v>
          </cell>
          <cell r="B9409" t="str">
            <v xml:space="preserve">2я Пятилетка  8/2 </v>
          </cell>
          <cell r="C9409" t="str">
            <v xml:space="preserve">Жилзаказчик </v>
          </cell>
          <cell r="D9409">
            <v>1301.5999999999999</v>
          </cell>
          <cell r="E9409">
            <v>5334</v>
          </cell>
          <cell r="F9409">
            <v>5330</v>
          </cell>
          <cell r="G9409">
            <v>0.44</v>
          </cell>
          <cell r="H9409">
            <v>1.19</v>
          </cell>
          <cell r="I9409">
            <v>4.5999999999999996</v>
          </cell>
          <cell r="J9409" t="str">
            <v xml:space="preserve">4 </v>
          </cell>
          <cell r="K9409">
            <v>167</v>
          </cell>
          <cell r="L9409">
            <v>0.109528</v>
          </cell>
          <cell r="M9409">
            <v>-19</v>
          </cell>
          <cell r="N9409">
            <v>18</v>
          </cell>
          <cell r="O9409">
            <v>1</v>
          </cell>
          <cell r="P9409">
            <v>159.90799999999999</v>
          </cell>
          <cell r="Q9409">
            <v>172.68199999999999</v>
          </cell>
          <cell r="R9409">
            <v>172.68199999999999</v>
          </cell>
        </row>
        <row r="9410">
          <cell r="A9410" t="str">
            <v xml:space="preserve">ТЭЦ-ЧЕРЕМУШК </v>
          </cell>
          <cell r="B9410" t="str">
            <v xml:space="preserve">2я Пятилетка 15 </v>
          </cell>
          <cell r="C9410" t="str">
            <v xml:space="preserve">Жилзаказчик </v>
          </cell>
          <cell r="D9410">
            <v>2315.3000000000002</v>
          </cell>
          <cell r="E9410">
            <v>10484</v>
          </cell>
          <cell r="F9410">
            <v>10475</v>
          </cell>
          <cell r="G9410">
            <v>0.39</v>
          </cell>
          <cell r="H9410">
            <v>1.19</v>
          </cell>
          <cell r="I9410">
            <v>4.5999999999999996</v>
          </cell>
          <cell r="J9410" t="str">
            <v xml:space="preserve">9 </v>
          </cell>
          <cell r="K9410">
            <v>167</v>
          </cell>
          <cell r="L9410">
            <v>0.18707299999999999</v>
          </cell>
          <cell r="M9410">
            <v>-19</v>
          </cell>
          <cell r="N9410">
            <v>18</v>
          </cell>
          <cell r="O9410">
            <v>1</v>
          </cell>
          <cell r="P9410">
            <v>273.12200000000001</v>
          </cell>
          <cell r="Q9410">
            <v>230.37799999999999</v>
          </cell>
          <cell r="R9410">
            <v>230.37799999999999</v>
          </cell>
        </row>
        <row r="9411">
          <cell r="A9411" t="str">
            <v xml:space="preserve">ТЭЦ-ЧЕРЕМУШК </v>
          </cell>
          <cell r="B9411" t="str">
            <v xml:space="preserve">Айвазовского 100 кв 3  пристр. </v>
          </cell>
          <cell r="C9411" t="str">
            <v xml:space="preserve">Жилзаказчик </v>
          </cell>
          <cell r="D9411">
            <v>9</v>
          </cell>
          <cell r="E9411">
            <v>36</v>
          </cell>
          <cell r="F9411">
            <v>36</v>
          </cell>
          <cell r="G9411">
            <v>0.37</v>
          </cell>
          <cell r="H9411">
            <v>1.19</v>
          </cell>
          <cell r="I9411">
            <v>4.5999999999999996</v>
          </cell>
          <cell r="J9411" t="str">
            <v xml:space="preserve"> </v>
          </cell>
          <cell r="K9411">
            <v>167</v>
          </cell>
          <cell r="L9411">
            <v>6.1799999999999995E-4</v>
          </cell>
          <cell r="M9411">
            <v>-19</v>
          </cell>
          <cell r="N9411">
            <v>18</v>
          </cell>
          <cell r="O9411">
            <v>1</v>
          </cell>
          <cell r="P9411">
            <v>0.90200000000000002</v>
          </cell>
          <cell r="Q9411">
            <v>0</v>
          </cell>
          <cell r="R9411">
            <v>0</v>
          </cell>
        </row>
        <row r="9412">
          <cell r="A9412" t="str">
            <v xml:space="preserve">ТЭЦ-ЧЕРЕМУШК </v>
          </cell>
          <cell r="B9412" t="str">
            <v xml:space="preserve">Айвазовского 100 кв 42 пристр. </v>
          </cell>
          <cell r="C9412" t="str">
            <v xml:space="preserve">Жилзаказчик </v>
          </cell>
          <cell r="D9412">
            <v>9</v>
          </cell>
          <cell r="E9412">
            <v>36</v>
          </cell>
          <cell r="F9412">
            <v>36</v>
          </cell>
          <cell r="G9412">
            <v>0.37</v>
          </cell>
          <cell r="H9412">
            <v>1.19</v>
          </cell>
          <cell r="I9412">
            <v>4.5999999999999996</v>
          </cell>
          <cell r="J9412" t="str">
            <v xml:space="preserve"> </v>
          </cell>
          <cell r="K9412">
            <v>167</v>
          </cell>
          <cell r="L9412">
            <v>6.1799999999999995E-4</v>
          </cell>
          <cell r="M9412">
            <v>-19</v>
          </cell>
          <cell r="N9412">
            <v>18</v>
          </cell>
          <cell r="O9412">
            <v>1</v>
          </cell>
          <cell r="P9412">
            <v>0.90200000000000002</v>
          </cell>
          <cell r="Q9412">
            <v>0</v>
          </cell>
          <cell r="R9412">
            <v>0</v>
          </cell>
        </row>
        <row r="9413">
          <cell r="A9413" t="str">
            <v xml:space="preserve">ТЭЦ-ЧЕРЕМУШК </v>
          </cell>
          <cell r="B9413" t="str">
            <v xml:space="preserve">Айвазовского 100 кв 46 прис </v>
          </cell>
          <cell r="C9413" t="str">
            <v xml:space="preserve">Жилзаказчик </v>
          </cell>
          <cell r="D9413">
            <v>9</v>
          </cell>
          <cell r="E9413">
            <v>36</v>
          </cell>
          <cell r="F9413">
            <v>36</v>
          </cell>
          <cell r="G9413">
            <v>0.37</v>
          </cell>
          <cell r="H9413">
            <v>1.19</v>
          </cell>
          <cell r="I9413">
            <v>4.5999999999999996</v>
          </cell>
          <cell r="J9413" t="str">
            <v xml:space="preserve"> </v>
          </cell>
          <cell r="K9413">
            <v>167</v>
          </cell>
          <cell r="L9413">
            <v>6.1799999999999995E-4</v>
          </cell>
          <cell r="M9413">
            <v>-19</v>
          </cell>
          <cell r="N9413">
            <v>18</v>
          </cell>
          <cell r="O9413">
            <v>1</v>
          </cell>
          <cell r="P9413">
            <v>0.90200000000000002</v>
          </cell>
          <cell r="Q9413">
            <v>0</v>
          </cell>
          <cell r="R9413">
            <v>0</v>
          </cell>
        </row>
        <row r="9414">
          <cell r="A9414" t="str">
            <v xml:space="preserve">ТЭЦ-ЧЕРЕМУШК </v>
          </cell>
          <cell r="B9414" t="str">
            <v xml:space="preserve">Айвазовского 100 кв 62 прис. </v>
          </cell>
          <cell r="C9414" t="str">
            <v xml:space="preserve">Жилзаказчик </v>
          </cell>
          <cell r="D9414">
            <v>9</v>
          </cell>
          <cell r="E9414">
            <v>36</v>
          </cell>
          <cell r="F9414">
            <v>36</v>
          </cell>
          <cell r="G9414">
            <v>0.37</v>
          </cell>
          <cell r="H9414">
            <v>1.19</v>
          </cell>
          <cell r="I9414">
            <v>4.5999999999999996</v>
          </cell>
          <cell r="J9414" t="str">
            <v xml:space="preserve"> </v>
          </cell>
          <cell r="K9414">
            <v>167</v>
          </cell>
          <cell r="L9414">
            <v>6.1799999999999995E-4</v>
          </cell>
          <cell r="M9414">
            <v>-19</v>
          </cell>
          <cell r="N9414">
            <v>18</v>
          </cell>
          <cell r="O9414">
            <v>1</v>
          </cell>
          <cell r="P9414">
            <v>0.90200000000000002</v>
          </cell>
          <cell r="Q9414">
            <v>0</v>
          </cell>
          <cell r="R9414">
            <v>0</v>
          </cell>
        </row>
        <row r="9415">
          <cell r="A9415" t="str">
            <v xml:space="preserve">ТЭЦ-ЧЕРЕМУШК </v>
          </cell>
          <cell r="B9415" t="str">
            <v xml:space="preserve">Айвазовского 102 кв 1 пристр. </v>
          </cell>
          <cell r="C9415" t="str">
            <v xml:space="preserve">Жилзаказчик </v>
          </cell>
          <cell r="D9415">
            <v>3.75</v>
          </cell>
          <cell r="E9415">
            <v>15</v>
          </cell>
          <cell r="F9415">
            <v>15</v>
          </cell>
          <cell r="G9415">
            <v>0.37</v>
          </cell>
          <cell r="H9415">
            <v>1.19</v>
          </cell>
          <cell r="I9415">
            <v>4.5999999999999996</v>
          </cell>
          <cell r="J9415" t="str">
            <v xml:space="preserve"> </v>
          </cell>
          <cell r="K9415">
            <v>167</v>
          </cell>
          <cell r="L9415">
            <v>2.5700000000000001E-4</v>
          </cell>
          <cell r="M9415">
            <v>-19</v>
          </cell>
          <cell r="N9415">
            <v>18</v>
          </cell>
          <cell r="O9415">
            <v>1</v>
          </cell>
          <cell r="P9415">
            <v>0.376</v>
          </cell>
          <cell r="Q9415">
            <v>0</v>
          </cell>
          <cell r="R9415">
            <v>0</v>
          </cell>
        </row>
        <row r="9416">
          <cell r="A9416" t="str">
            <v xml:space="preserve">ТЭЦ-ЧЕРЕМУШК </v>
          </cell>
          <cell r="B9416" t="str">
            <v xml:space="preserve">Айвазовского 102 кв 25 пристр. </v>
          </cell>
          <cell r="C9416" t="str">
            <v xml:space="preserve">Жилзаказчик </v>
          </cell>
          <cell r="D9416">
            <v>3.75</v>
          </cell>
          <cell r="E9416">
            <v>15</v>
          </cell>
          <cell r="F9416">
            <v>15</v>
          </cell>
          <cell r="G9416">
            <v>0.37</v>
          </cell>
          <cell r="H9416">
            <v>1.19</v>
          </cell>
          <cell r="I9416">
            <v>4.5999999999999996</v>
          </cell>
          <cell r="J9416" t="str">
            <v xml:space="preserve"> </v>
          </cell>
          <cell r="K9416">
            <v>167</v>
          </cell>
          <cell r="L9416">
            <v>2.5700000000000001E-4</v>
          </cell>
          <cell r="M9416">
            <v>-19</v>
          </cell>
          <cell r="N9416">
            <v>18</v>
          </cell>
          <cell r="O9416">
            <v>1</v>
          </cell>
          <cell r="P9416">
            <v>0.376</v>
          </cell>
          <cell r="Q9416">
            <v>0</v>
          </cell>
          <cell r="R9416">
            <v>0</v>
          </cell>
        </row>
        <row r="9417">
          <cell r="A9417" t="str">
            <v xml:space="preserve">ТЭЦ-ЧЕРЕМУШК </v>
          </cell>
          <cell r="B9417" t="str">
            <v xml:space="preserve">Айвазовского 102 кв 4 прис. </v>
          </cell>
          <cell r="C9417" t="str">
            <v xml:space="preserve">Жилзаказчик </v>
          </cell>
          <cell r="D9417">
            <v>3.75</v>
          </cell>
          <cell r="E9417">
            <v>15</v>
          </cell>
          <cell r="F9417">
            <v>15</v>
          </cell>
          <cell r="G9417">
            <v>0.37</v>
          </cell>
          <cell r="H9417">
            <v>1.19</v>
          </cell>
          <cell r="I9417">
            <v>4.5999999999999996</v>
          </cell>
          <cell r="J9417" t="str">
            <v xml:space="preserve"> </v>
          </cell>
          <cell r="K9417">
            <v>167</v>
          </cell>
          <cell r="L9417">
            <v>2.5700000000000001E-4</v>
          </cell>
          <cell r="M9417">
            <v>-19</v>
          </cell>
          <cell r="N9417">
            <v>18</v>
          </cell>
          <cell r="O9417">
            <v>1</v>
          </cell>
          <cell r="P9417">
            <v>0.376</v>
          </cell>
          <cell r="Q9417">
            <v>0</v>
          </cell>
          <cell r="R9417">
            <v>0</v>
          </cell>
        </row>
        <row r="9418">
          <cell r="A9418" t="str">
            <v xml:space="preserve">ТЭЦ-ЧЕРЕМУШК </v>
          </cell>
          <cell r="B9418" t="str">
            <v xml:space="preserve">Айвазовского 104 1 подъезд </v>
          </cell>
          <cell r="C9418" t="str">
            <v xml:space="preserve">Жилзаказчик </v>
          </cell>
          <cell r="D9418">
            <v>3109.5</v>
          </cell>
          <cell r="E9418">
            <v>11614</v>
          </cell>
          <cell r="F9418">
            <v>10793</v>
          </cell>
          <cell r="G9418">
            <v>0.38</v>
          </cell>
          <cell r="H9418">
            <v>1.19</v>
          </cell>
          <cell r="I9418">
            <v>4.5999999999999996</v>
          </cell>
          <cell r="J9418" t="str">
            <v xml:space="preserve">5 </v>
          </cell>
          <cell r="K9418">
            <v>167</v>
          </cell>
          <cell r="L9418">
            <v>0.19025699999999998</v>
          </cell>
          <cell r="M9418">
            <v>-19</v>
          </cell>
          <cell r="N9418">
            <v>18</v>
          </cell>
          <cell r="O9418">
            <v>1</v>
          </cell>
          <cell r="P9418">
            <v>277.77100000000002</v>
          </cell>
          <cell r="Q9418">
            <v>309.40600000000001</v>
          </cell>
          <cell r="R9418">
            <v>309.40600000000001</v>
          </cell>
        </row>
        <row r="9419">
          <cell r="A9419" t="str">
            <v xml:space="preserve">ТЭЦ-ЧЕРЕМУШК </v>
          </cell>
          <cell r="B9419" t="str">
            <v xml:space="preserve">Айвазовского 106 а </v>
          </cell>
          <cell r="C9419" t="str">
            <v xml:space="preserve">Жилзаказчик </v>
          </cell>
          <cell r="D9419">
            <v>3590.3</v>
          </cell>
          <cell r="E9419">
            <v>12659</v>
          </cell>
          <cell r="F9419">
            <v>12654</v>
          </cell>
          <cell r="G9419">
            <v>0.37</v>
          </cell>
          <cell r="H9419">
            <v>1.19</v>
          </cell>
          <cell r="I9419">
            <v>4.5999999999999996</v>
          </cell>
          <cell r="J9419" t="str">
            <v xml:space="preserve">5 </v>
          </cell>
          <cell r="K9419">
            <v>167</v>
          </cell>
          <cell r="L9419">
            <v>0.21917799999999998</v>
          </cell>
          <cell r="M9419">
            <v>-19</v>
          </cell>
          <cell r="N9419">
            <v>18</v>
          </cell>
          <cell r="O9419">
            <v>1</v>
          </cell>
          <cell r="P9419">
            <v>319.995</v>
          </cell>
          <cell r="Q9419">
            <v>357.24400000000003</v>
          </cell>
          <cell r="R9419">
            <v>357.24400000000003</v>
          </cell>
        </row>
        <row r="9420">
          <cell r="A9420" t="str">
            <v xml:space="preserve">ТЭЦ-ЧЕРЕМУШК </v>
          </cell>
          <cell r="B9420" t="str">
            <v xml:space="preserve">Айвазовского 108 </v>
          </cell>
          <cell r="C9420" t="str">
            <v xml:space="preserve">Жилзаказчик </v>
          </cell>
          <cell r="D9420">
            <v>1606.5</v>
          </cell>
          <cell r="E9420">
            <v>9819</v>
          </cell>
          <cell r="F9420">
            <v>9671.2199999999993</v>
          </cell>
          <cell r="G9420">
            <v>0.39</v>
          </cell>
          <cell r="H9420">
            <v>1.19</v>
          </cell>
          <cell r="I9420">
            <v>4.5999999999999996</v>
          </cell>
          <cell r="J9420" t="str">
            <v xml:space="preserve">5 </v>
          </cell>
          <cell r="K9420">
            <v>167</v>
          </cell>
          <cell r="L9420">
            <v>0.17576899999999998</v>
          </cell>
          <cell r="M9420">
            <v>-19</v>
          </cell>
          <cell r="N9420">
            <v>18</v>
          </cell>
          <cell r="O9420">
            <v>1</v>
          </cell>
          <cell r="P9420">
            <v>256.62</v>
          </cell>
          <cell r="Q9420">
            <v>159.852</v>
          </cell>
          <cell r="R9420">
            <v>159.852</v>
          </cell>
        </row>
        <row r="9421">
          <cell r="A9421" t="str">
            <v xml:space="preserve">ТЭЦ-ЧЕРЕМУШК </v>
          </cell>
          <cell r="B9421" t="str">
            <v xml:space="preserve">Айвазовского 110 </v>
          </cell>
          <cell r="C9421" t="str">
            <v xml:space="preserve">Жилзаказчик </v>
          </cell>
          <cell r="D9421">
            <v>1580</v>
          </cell>
          <cell r="E9421">
            <v>9819</v>
          </cell>
          <cell r="F9421">
            <v>9518.5499999999993</v>
          </cell>
          <cell r="G9421">
            <v>0.39</v>
          </cell>
          <cell r="H9421">
            <v>1.19</v>
          </cell>
          <cell r="I9421">
            <v>4.5999999999999996</v>
          </cell>
          <cell r="J9421" t="str">
            <v xml:space="preserve">5 </v>
          </cell>
          <cell r="K9421">
            <v>167</v>
          </cell>
          <cell r="L9421">
            <v>0.17299399999999998</v>
          </cell>
          <cell r="M9421">
            <v>-19</v>
          </cell>
          <cell r="N9421">
            <v>18</v>
          </cell>
          <cell r="O9421">
            <v>1</v>
          </cell>
          <cell r="P9421">
            <v>252.56700000000001</v>
          </cell>
          <cell r="Q9421">
            <v>157.215</v>
          </cell>
          <cell r="R9421">
            <v>157.215</v>
          </cell>
        </row>
        <row r="9422">
          <cell r="A9422" t="str">
            <v xml:space="preserve">ТЭЦ-ЧЕРЕМУШК </v>
          </cell>
          <cell r="B9422" t="str">
            <v xml:space="preserve">Айвазовского 114 </v>
          </cell>
          <cell r="C9422" t="str">
            <v xml:space="preserve">Жилзаказчик </v>
          </cell>
          <cell r="D9422">
            <v>3520.5</v>
          </cell>
          <cell r="E9422">
            <v>12353</v>
          </cell>
          <cell r="F9422">
            <v>12382.8</v>
          </cell>
          <cell r="G9422">
            <v>0.38</v>
          </cell>
          <cell r="H9422">
            <v>1.19</v>
          </cell>
          <cell r="I9422">
            <v>4.5999999999999996</v>
          </cell>
          <cell r="J9422" t="str">
            <v xml:space="preserve">5 </v>
          </cell>
          <cell r="K9422">
            <v>167</v>
          </cell>
          <cell r="L9422">
            <v>0.21626300000000001</v>
          </cell>
          <cell r="M9422">
            <v>-19</v>
          </cell>
          <cell r="N9422">
            <v>18</v>
          </cell>
          <cell r="O9422">
            <v>1</v>
          </cell>
          <cell r="P9422">
            <v>314.851</v>
          </cell>
          <cell r="Q9422">
            <v>349.334</v>
          </cell>
          <cell r="R9422">
            <v>349.334</v>
          </cell>
        </row>
        <row r="9423">
          <cell r="A9423" t="str">
            <v xml:space="preserve">ТЭЦ-ЧЕРЕМУШК </v>
          </cell>
          <cell r="B9423" t="str">
            <v xml:space="preserve">Айвазовского 115 </v>
          </cell>
          <cell r="C9423" t="str">
            <v xml:space="preserve">Жилзаказчик </v>
          </cell>
          <cell r="D9423">
            <v>1600.5</v>
          </cell>
          <cell r="E9423">
            <v>7213</v>
          </cell>
          <cell r="F9423">
            <v>7117.65</v>
          </cell>
          <cell r="G9423">
            <v>0.42</v>
          </cell>
          <cell r="H9423">
            <v>1.19</v>
          </cell>
          <cell r="I9423">
            <v>4.5999999999999996</v>
          </cell>
          <cell r="J9423" t="str">
            <v xml:space="preserve">4 </v>
          </cell>
          <cell r="K9423">
            <v>167</v>
          </cell>
          <cell r="L9423">
            <v>0.13797599999999999</v>
          </cell>
          <cell r="M9423">
            <v>-19</v>
          </cell>
          <cell r="N9423">
            <v>18</v>
          </cell>
          <cell r="O9423">
            <v>1</v>
          </cell>
          <cell r="P9423">
            <v>201.44200000000001</v>
          </cell>
          <cell r="Q9423">
            <v>212.339</v>
          </cell>
          <cell r="R9423">
            <v>212.339</v>
          </cell>
        </row>
        <row r="9424">
          <cell r="A9424" t="str">
            <v xml:space="preserve">ТЭЦ-ЧЕРЕМУШК </v>
          </cell>
          <cell r="B9424" t="str">
            <v xml:space="preserve">Айвазовского 118 </v>
          </cell>
          <cell r="C9424" t="str">
            <v xml:space="preserve">Жилзаказчик </v>
          </cell>
          <cell r="D9424">
            <v>3529.3</v>
          </cell>
          <cell r="E9424">
            <v>12199</v>
          </cell>
          <cell r="F9424">
            <v>12194</v>
          </cell>
          <cell r="G9424">
            <v>0.38</v>
          </cell>
          <cell r="H9424">
            <v>1.19</v>
          </cell>
          <cell r="I9424">
            <v>4.5999999999999996</v>
          </cell>
          <cell r="J9424" t="str">
            <v xml:space="preserve">5 </v>
          </cell>
          <cell r="K9424">
            <v>167</v>
          </cell>
          <cell r="L9424">
            <v>0.213813</v>
          </cell>
          <cell r="M9424">
            <v>-19</v>
          </cell>
          <cell r="N9424">
            <v>18</v>
          </cell>
          <cell r="O9424">
            <v>1</v>
          </cell>
          <cell r="P9424">
            <v>312.16300000000001</v>
          </cell>
          <cell r="Q9424">
            <v>351.17399999999998</v>
          </cell>
          <cell r="R9424">
            <v>351.17399999999998</v>
          </cell>
        </row>
        <row r="9425">
          <cell r="A9425" t="str">
            <v xml:space="preserve">ТЭЦ-ЧЕРЕМУШК </v>
          </cell>
          <cell r="B9425" t="str">
            <v xml:space="preserve">Бургасская 23 </v>
          </cell>
          <cell r="C9425" t="str">
            <v xml:space="preserve">Жилзаказчик </v>
          </cell>
          <cell r="D9425">
            <v>4488.7</v>
          </cell>
          <cell r="E9425">
            <v>16403</v>
          </cell>
          <cell r="F9425">
            <v>16398</v>
          </cell>
          <cell r="G9425">
            <v>0.37</v>
          </cell>
          <cell r="H9425">
            <v>1.19</v>
          </cell>
          <cell r="I9425">
            <v>4.5999999999999996</v>
          </cell>
          <cell r="J9425" t="str">
            <v xml:space="preserve">5 </v>
          </cell>
          <cell r="K9425">
            <v>167</v>
          </cell>
          <cell r="L9425">
            <v>0.281441</v>
          </cell>
          <cell r="M9425">
            <v>-19</v>
          </cell>
          <cell r="N9425">
            <v>18</v>
          </cell>
          <cell r="O9425">
            <v>1</v>
          </cell>
          <cell r="P9425">
            <v>410.89800000000002</v>
          </cell>
          <cell r="Q9425">
            <v>446.642</v>
          </cell>
          <cell r="R9425">
            <v>446.642</v>
          </cell>
        </row>
        <row r="9426">
          <cell r="A9426" t="str">
            <v xml:space="preserve">ТЭЦ-ЧЕРЕМУШК </v>
          </cell>
          <cell r="B9426" t="str">
            <v xml:space="preserve">Бургасская 23 а </v>
          </cell>
          <cell r="C9426" t="str">
            <v xml:space="preserve">Жилзаказчик </v>
          </cell>
          <cell r="D9426">
            <v>2620</v>
          </cell>
          <cell r="E9426">
            <v>10099</v>
          </cell>
          <cell r="F9426">
            <v>9775.77</v>
          </cell>
          <cell r="G9426">
            <v>0.39</v>
          </cell>
          <cell r="H9426">
            <v>1.19</v>
          </cell>
          <cell r="I9426">
            <v>4.5999999999999996</v>
          </cell>
          <cell r="J9426" t="str">
            <v xml:space="preserve">5 </v>
          </cell>
          <cell r="K9426">
            <v>167</v>
          </cell>
          <cell r="L9426">
            <v>0.176399</v>
          </cell>
          <cell r="M9426">
            <v>-19</v>
          </cell>
          <cell r="N9426">
            <v>18</v>
          </cell>
          <cell r="O9426">
            <v>1</v>
          </cell>
          <cell r="P9426">
            <v>257.53899999999999</v>
          </cell>
          <cell r="Q9426">
            <v>260.69799999999998</v>
          </cell>
          <cell r="R9426">
            <v>260.69799999999998</v>
          </cell>
        </row>
        <row r="9427">
          <cell r="A9427" t="str">
            <v xml:space="preserve">ТЭЦ-ЧЕРЕМУШК </v>
          </cell>
          <cell r="B9427" t="str">
            <v xml:space="preserve">Бургасская 27 </v>
          </cell>
          <cell r="C9427" t="str">
            <v xml:space="preserve">Жилзаказчик </v>
          </cell>
          <cell r="D9427">
            <v>4478.7</v>
          </cell>
          <cell r="E9427">
            <v>15640</v>
          </cell>
          <cell r="F9427">
            <v>15635</v>
          </cell>
          <cell r="G9427">
            <v>0.37</v>
          </cell>
          <cell r="H9427">
            <v>1.19</v>
          </cell>
          <cell r="I9427">
            <v>4.5999999999999996</v>
          </cell>
          <cell r="J9427" t="str">
            <v xml:space="preserve">5 </v>
          </cell>
          <cell r="K9427">
            <v>167</v>
          </cell>
          <cell r="L9427">
            <v>0.26834599999999997</v>
          </cell>
          <cell r="M9427">
            <v>-19</v>
          </cell>
          <cell r="N9427">
            <v>18</v>
          </cell>
          <cell r="O9427">
            <v>1</v>
          </cell>
          <cell r="P9427">
            <v>391.77800000000002</v>
          </cell>
          <cell r="Q9427">
            <v>445.64699999999999</v>
          </cell>
          <cell r="R9427">
            <v>445.64699999999999</v>
          </cell>
        </row>
        <row r="9428">
          <cell r="A9428" t="str">
            <v xml:space="preserve">ТЭЦ-ЧЕРЕМУШК </v>
          </cell>
          <cell r="B9428" t="str">
            <v xml:space="preserve">Бургасская 37 </v>
          </cell>
          <cell r="C9428" t="str">
            <v xml:space="preserve">Жилзаказчик </v>
          </cell>
          <cell r="D9428">
            <v>2544.9</v>
          </cell>
          <cell r="E9428">
            <v>12044</v>
          </cell>
          <cell r="F9428">
            <v>9820</v>
          </cell>
          <cell r="G9428">
            <v>0.38</v>
          </cell>
          <cell r="H9428">
            <v>1.19</v>
          </cell>
          <cell r="I9428">
            <v>4.5999999999999996</v>
          </cell>
          <cell r="J9428" t="str">
            <v xml:space="preserve">5 </v>
          </cell>
          <cell r="K9428">
            <v>167</v>
          </cell>
          <cell r="L9428">
            <v>0.17263399999999998</v>
          </cell>
          <cell r="M9428">
            <v>-19</v>
          </cell>
          <cell r="N9428">
            <v>18</v>
          </cell>
          <cell r="O9428">
            <v>1</v>
          </cell>
          <cell r="P9428">
            <v>252.04300000000001</v>
          </cell>
          <cell r="Q9428">
            <v>253.22399999999999</v>
          </cell>
          <cell r="R9428">
            <v>253.22399999999999</v>
          </cell>
        </row>
        <row r="9429">
          <cell r="A9429" t="str">
            <v xml:space="preserve">ТЭЦ-ЧЕРЕМУШК </v>
          </cell>
          <cell r="B9429" t="str">
            <v xml:space="preserve">Бургасская 56 </v>
          </cell>
          <cell r="C9429" t="str">
            <v xml:space="preserve">Жилзаказчик </v>
          </cell>
          <cell r="D9429">
            <v>4027.8</v>
          </cell>
          <cell r="E9429">
            <v>17439</v>
          </cell>
          <cell r="F9429">
            <v>15766</v>
          </cell>
          <cell r="G9429">
            <v>0.37</v>
          </cell>
          <cell r="H9429">
            <v>1.19</v>
          </cell>
          <cell r="I9429">
            <v>4.5999999999999996</v>
          </cell>
          <cell r="J9429" t="str">
            <v xml:space="preserve">10 </v>
          </cell>
          <cell r="K9429">
            <v>167</v>
          </cell>
          <cell r="L9429">
            <v>0.27059099999999997</v>
          </cell>
          <cell r="M9429">
            <v>-19</v>
          </cell>
          <cell r="N9429">
            <v>18</v>
          </cell>
          <cell r="O9429">
            <v>1</v>
          </cell>
          <cell r="P9429">
            <v>395.05700000000002</v>
          </cell>
          <cell r="Q9429">
            <v>400.77699999999999</v>
          </cell>
          <cell r="R9429">
            <v>400.77699999999999</v>
          </cell>
        </row>
        <row r="9430">
          <cell r="A9430" t="str">
            <v xml:space="preserve">ТЭЦ-ЧЕРЕМУШК </v>
          </cell>
          <cell r="B9430" t="str">
            <v xml:space="preserve">Бургасская 63 </v>
          </cell>
          <cell r="C9430" t="str">
            <v xml:space="preserve">Жилзаказчик </v>
          </cell>
          <cell r="D9430">
            <v>2533</v>
          </cell>
          <cell r="E9430">
            <v>9321</v>
          </cell>
          <cell r="F9430">
            <v>9316</v>
          </cell>
          <cell r="G9430">
            <v>0.4</v>
          </cell>
          <cell r="H9430">
            <v>1.19</v>
          </cell>
          <cell r="I9430">
            <v>4.5999999999999996</v>
          </cell>
          <cell r="J9430" t="str">
            <v xml:space="preserve">5 </v>
          </cell>
          <cell r="K9430">
            <v>167</v>
          </cell>
          <cell r="L9430">
            <v>0.17156000000000002</v>
          </cell>
          <cell r="M9430">
            <v>-19</v>
          </cell>
          <cell r="N9430">
            <v>18</v>
          </cell>
          <cell r="O9430">
            <v>1</v>
          </cell>
          <cell r="P9430">
            <v>250.47300000000001</v>
          </cell>
          <cell r="Q9430">
            <v>252.042</v>
          </cell>
          <cell r="R9430">
            <v>252.042</v>
          </cell>
        </row>
        <row r="9431">
          <cell r="A9431" t="str">
            <v xml:space="preserve">ТЭЦ-ЧЕРЕМУШК </v>
          </cell>
          <cell r="B9431" t="str">
            <v xml:space="preserve">Димитрова 127 </v>
          </cell>
          <cell r="C9431" t="str">
            <v xml:space="preserve">Жилзаказчик </v>
          </cell>
          <cell r="D9431">
            <v>3489.8</v>
          </cell>
          <cell r="E9431">
            <v>12230</v>
          </cell>
          <cell r="F9431">
            <v>12077.983200000001</v>
          </cell>
          <cell r="G9431">
            <v>0.378</v>
          </cell>
          <cell r="H9431">
            <v>1.194</v>
          </cell>
          <cell r="I9431">
            <v>4.5999999999999996</v>
          </cell>
          <cell r="J9431" t="str">
            <v xml:space="preserve">5 </v>
          </cell>
          <cell r="K9431">
            <v>167</v>
          </cell>
          <cell r="L9431">
            <v>0.21177799999999999</v>
          </cell>
          <cell r="M9431">
            <v>-19</v>
          </cell>
          <cell r="N9431">
            <v>18</v>
          </cell>
          <cell r="O9431">
            <v>1</v>
          </cell>
          <cell r="P9431">
            <v>309.19299999999998</v>
          </cell>
          <cell r="Q9431">
            <v>347.245</v>
          </cell>
          <cell r="R9431">
            <v>347.245</v>
          </cell>
        </row>
        <row r="9432">
          <cell r="A9432" t="str">
            <v xml:space="preserve">ТЭЦ-ЧЕРЕМУШК </v>
          </cell>
          <cell r="B9432" t="str">
            <v xml:space="preserve">Димитрова 129 </v>
          </cell>
          <cell r="C9432" t="str">
            <v xml:space="preserve">Жилзаказчик </v>
          </cell>
          <cell r="D9432">
            <v>3511.3</v>
          </cell>
          <cell r="E9432">
            <v>12224</v>
          </cell>
          <cell r="F9432">
            <v>12219</v>
          </cell>
          <cell r="G9432">
            <v>0.38</v>
          </cell>
          <cell r="H9432">
            <v>1.19</v>
          </cell>
          <cell r="I9432">
            <v>4.5999999999999996</v>
          </cell>
          <cell r="J9432" t="str">
            <v xml:space="preserve">5 </v>
          </cell>
          <cell r="K9432">
            <v>167</v>
          </cell>
          <cell r="L9432">
            <v>0.214251</v>
          </cell>
          <cell r="M9432">
            <v>-19</v>
          </cell>
          <cell r="N9432">
            <v>18</v>
          </cell>
          <cell r="O9432">
            <v>1</v>
          </cell>
          <cell r="P9432">
            <v>312.80200000000002</v>
          </cell>
          <cell r="Q9432">
            <v>349.38400000000001</v>
          </cell>
          <cell r="R9432">
            <v>349.38400000000001</v>
          </cell>
        </row>
        <row r="9433">
          <cell r="A9433" t="str">
            <v xml:space="preserve">ТЭЦ-ЧЕРЕМУШК </v>
          </cell>
          <cell r="B9433" t="str">
            <v xml:space="preserve">Димитрова 131 </v>
          </cell>
          <cell r="C9433" t="str">
            <v xml:space="preserve">Жилзаказчик </v>
          </cell>
          <cell r="D9433">
            <v>3467.1</v>
          </cell>
          <cell r="E9433">
            <v>12241</v>
          </cell>
          <cell r="F9433">
            <v>12236</v>
          </cell>
          <cell r="G9433">
            <v>0.38</v>
          </cell>
          <cell r="H9433">
            <v>1.19</v>
          </cell>
          <cell r="I9433">
            <v>4.5999999999999996</v>
          </cell>
          <cell r="J9433" t="str">
            <v xml:space="preserve">5 </v>
          </cell>
          <cell r="K9433">
            <v>167</v>
          </cell>
          <cell r="L9433">
            <v>0.21454899999999999</v>
          </cell>
          <cell r="M9433">
            <v>-19</v>
          </cell>
          <cell r="N9433">
            <v>18</v>
          </cell>
          <cell r="O9433">
            <v>1</v>
          </cell>
          <cell r="P9433">
            <v>313.23700000000002</v>
          </cell>
          <cell r="Q9433">
            <v>344.98899999999998</v>
          </cell>
          <cell r="R9433">
            <v>344.98899999999998</v>
          </cell>
        </row>
        <row r="9434">
          <cell r="A9434" t="str">
            <v xml:space="preserve">ТЭЦ-ЧЕРЕМУШК </v>
          </cell>
          <cell r="B9434" t="str">
            <v xml:space="preserve">Димитрова 133 </v>
          </cell>
          <cell r="C9434" t="str">
            <v xml:space="preserve">Жилзаказчик </v>
          </cell>
          <cell r="D9434">
            <v>1048.8</v>
          </cell>
          <cell r="E9434">
            <v>4078</v>
          </cell>
          <cell r="F9434">
            <v>4074</v>
          </cell>
          <cell r="G9434">
            <v>0.47</v>
          </cell>
          <cell r="H9434">
            <v>1.19</v>
          </cell>
          <cell r="I9434">
            <v>4.5999999999999996</v>
          </cell>
          <cell r="J9434" t="str">
            <v xml:space="preserve">4 </v>
          </cell>
          <cell r="K9434">
            <v>167</v>
          </cell>
          <cell r="L9434">
            <v>8.8536999999999991E-2</v>
          </cell>
          <cell r="M9434">
            <v>-19</v>
          </cell>
          <cell r="N9434">
            <v>18</v>
          </cell>
          <cell r="O9434">
            <v>1</v>
          </cell>
          <cell r="P9434">
            <v>129.261</v>
          </cell>
          <cell r="Q9434">
            <v>139.14400000000001</v>
          </cell>
          <cell r="R9434">
            <v>139.14400000000001</v>
          </cell>
        </row>
        <row r="9435">
          <cell r="A9435" t="str">
            <v xml:space="preserve">ТЭЦ-ЧЕРЕМУШК </v>
          </cell>
          <cell r="B9435" t="str">
            <v xml:space="preserve">Димитрова 135 </v>
          </cell>
          <cell r="C9435" t="str">
            <v xml:space="preserve">Жилзаказчик </v>
          </cell>
          <cell r="D9435">
            <v>3505.3</v>
          </cell>
          <cell r="E9435">
            <v>12195</v>
          </cell>
          <cell r="F9435">
            <v>12190</v>
          </cell>
          <cell r="G9435">
            <v>0.38</v>
          </cell>
          <cell r="H9435">
            <v>1.19</v>
          </cell>
          <cell r="I9435">
            <v>4.5999999999999996</v>
          </cell>
          <cell r="J9435" t="str">
            <v xml:space="preserve">5 </v>
          </cell>
          <cell r="K9435">
            <v>167</v>
          </cell>
          <cell r="L9435">
            <v>0.21374199999999999</v>
          </cell>
          <cell r="M9435">
            <v>-19</v>
          </cell>
          <cell r="N9435">
            <v>18</v>
          </cell>
          <cell r="O9435">
            <v>1</v>
          </cell>
          <cell r="P9435">
            <v>312.05900000000003</v>
          </cell>
          <cell r="Q9435">
            <v>348.78699999999998</v>
          </cell>
          <cell r="R9435">
            <v>348.78699999999998</v>
          </cell>
        </row>
        <row r="9436">
          <cell r="A9436" t="str">
            <v xml:space="preserve">ТЭЦ-ЧЕРЕМУШК </v>
          </cell>
          <cell r="B9436" t="str">
            <v xml:space="preserve">Димитрова 137 </v>
          </cell>
          <cell r="C9436" t="str">
            <v xml:space="preserve">Жилзаказчик </v>
          </cell>
          <cell r="D9436">
            <v>3525.3</v>
          </cell>
          <cell r="E9436">
            <v>12213</v>
          </cell>
          <cell r="F9436">
            <v>12208</v>
          </cell>
          <cell r="G9436">
            <v>0.38</v>
          </cell>
          <cell r="H9436">
            <v>1.19</v>
          </cell>
          <cell r="I9436">
            <v>4.5999999999999996</v>
          </cell>
          <cell r="J9436" t="str">
            <v xml:space="preserve">5 </v>
          </cell>
          <cell r="K9436">
            <v>167</v>
          </cell>
          <cell r="L9436">
            <v>0.214058</v>
          </cell>
          <cell r="M9436">
            <v>-19</v>
          </cell>
          <cell r="N9436">
            <v>18</v>
          </cell>
          <cell r="O9436">
            <v>1</v>
          </cell>
          <cell r="P9436">
            <v>312.52100000000002</v>
          </cell>
          <cell r="Q9436">
            <v>350.77699999999999</v>
          </cell>
          <cell r="R9436">
            <v>350.77699999999999</v>
          </cell>
        </row>
        <row r="9437">
          <cell r="A9437" t="str">
            <v xml:space="preserve">ТЭЦ-ЧЕРЕМУШК </v>
          </cell>
          <cell r="B9437" t="str">
            <v xml:space="preserve">Димитрова 139 </v>
          </cell>
          <cell r="C9437" t="str">
            <v xml:space="preserve">Жилзаказчик </v>
          </cell>
          <cell r="D9437">
            <v>3535.5</v>
          </cell>
          <cell r="E9437">
            <v>12216</v>
          </cell>
          <cell r="F9437">
            <v>12211</v>
          </cell>
          <cell r="G9437">
            <v>0.38</v>
          </cell>
          <cell r="H9437">
            <v>1.19</v>
          </cell>
          <cell r="I9437">
            <v>4.5999999999999996</v>
          </cell>
          <cell r="J9437" t="str">
            <v xml:space="preserve">5 </v>
          </cell>
          <cell r="K9437">
            <v>167</v>
          </cell>
          <cell r="L9437">
            <v>0.214111</v>
          </cell>
          <cell r="M9437">
            <v>-19</v>
          </cell>
          <cell r="N9437">
            <v>18</v>
          </cell>
          <cell r="O9437">
            <v>1</v>
          </cell>
          <cell r="P9437">
            <v>312.59800000000001</v>
          </cell>
          <cell r="Q9437">
            <v>351.79300000000001</v>
          </cell>
          <cell r="R9437">
            <v>351.79300000000001</v>
          </cell>
        </row>
        <row r="9438">
          <cell r="A9438" t="str">
            <v xml:space="preserve">ТЭЦ-ЧЕРЕМУШК </v>
          </cell>
          <cell r="B9438" t="str">
            <v xml:space="preserve">Димитрова 160/1 </v>
          </cell>
          <cell r="C9438" t="str">
            <v xml:space="preserve">Жилзаказчик </v>
          </cell>
          <cell r="D9438">
            <v>1089.3</v>
          </cell>
          <cell r="E9438">
            <v>4169</v>
          </cell>
          <cell r="F9438">
            <v>4166</v>
          </cell>
          <cell r="G9438">
            <v>0.47</v>
          </cell>
          <cell r="H9438">
            <v>1.19</v>
          </cell>
          <cell r="I9438">
            <v>4.5999999999999996</v>
          </cell>
          <cell r="J9438" t="str">
            <v xml:space="preserve">3 </v>
          </cell>
          <cell r="K9438">
            <v>167</v>
          </cell>
          <cell r="L9438">
            <v>9.0246999999999994E-2</v>
          </cell>
          <cell r="M9438">
            <v>-19</v>
          </cell>
          <cell r="N9438">
            <v>18</v>
          </cell>
          <cell r="O9438">
            <v>1</v>
          </cell>
          <cell r="P9438">
            <v>131.75800000000001</v>
          </cell>
          <cell r="Q9438">
            <v>144.518</v>
          </cell>
          <cell r="R9438">
            <v>144.518</v>
          </cell>
        </row>
        <row r="9439">
          <cell r="A9439" t="str">
            <v xml:space="preserve">ТЭЦ-ЧЕРЕМУШК </v>
          </cell>
          <cell r="B9439" t="str">
            <v xml:space="preserve">Димитрова 162 </v>
          </cell>
          <cell r="C9439" t="str">
            <v xml:space="preserve">Жилзаказчик </v>
          </cell>
          <cell r="D9439">
            <v>2590.8000000000002</v>
          </cell>
          <cell r="E9439">
            <v>9491</v>
          </cell>
          <cell r="F9439">
            <v>9156.4699999999993</v>
          </cell>
          <cell r="G9439">
            <v>0.4</v>
          </cell>
          <cell r="H9439">
            <v>0</v>
          </cell>
          <cell r="I9439">
            <v>4.5999999999999996</v>
          </cell>
          <cell r="J9439" t="str">
            <v xml:space="preserve">5 </v>
          </cell>
          <cell r="K9439">
            <v>167</v>
          </cell>
          <cell r="L9439">
            <v>0.165185</v>
          </cell>
          <cell r="M9439">
            <v>-19</v>
          </cell>
          <cell r="N9439">
            <v>18</v>
          </cell>
          <cell r="O9439">
            <v>1</v>
          </cell>
          <cell r="P9439">
            <v>241.167</v>
          </cell>
          <cell r="Q9439">
            <v>257.791</v>
          </cell>
          <cell r="R9439">
            <v>257.791</v>
          </cell>
        </row>
        <row r="9440">
          <cell r="A9440" t="str">
            <v xml:space="preserve">ТЭЦ-ЧЕРЕМУШК </v>
          </cell>
          <cell r="B9440" t="str">
            <v xml:space="preserve">Селезнева 100 ж/д </v>
          </cell>
          <cell r="C9440" t="str">
            <v xml:space="preserve">Жилзаказчик </v>
          </cell>
          <cell r="D9440">
            <v>5739.2</v>
          </cell>
          <cell r="E9440">
            <v>20180</v>
          </cell>
          <cell r="F9440">
            <v>20175</v>
          </cell>
          <cell r="G9440">
            <v>0.37</v>
          </cell>
          <cell r="H9440">
            <v>1.19</v>
          </cell>
          <cell r="I9440">
            <v>4.5999999999999996</v>
          </cell>
          <cell r="J9440" t="str">
            <v xml:space="preserve">5 </v>
          </cell>
          <cell r="K9440">
            <v>167</v>
          </cell>
          <cell r="L9440">
            <v>0.34626699999999999</v>
          </cell>
          <cell r="M9440">
            <v>-19</v>
          </cell>
          <cell r="N9440">
            <v>18</v>
          </cell>
          <cell r="O9440">
            <v>1</v>
          </cell>
          <cell r="P9440">
            <v>505.54199999999997</v>
          </cell>
          <cell r="Q9440">
            <v>571.07100000000003</v>
          </cell>
          <cell r="R9440">
            <v>571.07100000000003</v>
          </cell>
        </row>
        <row r="9441">
          <cell r="A9441" t="str">
            <v xml:space="preserve">ТЭЦ-ЧЕРЕМУШК </v>
          </cell>
          <cell r="B9441" t="str">
            <v xml:space="preserve">Селезнева 110 ж/д </v>
          </cell>
          <cell r="C9441" t="str">
            <v xml:space="preserve">Жилзаказчик </v>
          </cell>
          <cell r="D9441">
            <v>3767.2</v>
          </cell>
          <cell r="E9441">
            <v>21816</v>
          </cell>
          <cell r="F9441">
            <v>20175</v>
          </cell>
          <cell r="G9441">
            <v>0.246808</v>
          </cell>
          <cell r="H9441">
            <v>1.194</v>
          </cell>
          <cell r="I9441">
            <v>4.5999999999999996</v>
          </cell>
          <cell r="J9441" t="str">
            <v xml:space="preserve">5 </v>
          </cell>
          <cell r="K9441">
            <v>167</v>
          </cell>
          <cell r="L9441">
            <v>0.23097699999999999</v>
          </cell>
          <cell r="M9441">
            <v>-19</v>
          </cell>
          <cell r="N9441">
            <v>18</v>
          </cell>
          <cell r="O9441">
            <v>1</v>
          </cell>
          <cell r="P9441">
            <v>337.221</v>
          </cell>
          <cell r="Q9441">
            <v>374.851</v>
          </cell>
          <cell r="R9441">
            <v>374.851</v>
          </cell>
        </row>
        <row r="9442">
          <cell r="A9442" t="str">
            <v xml:space="preserve">ТЭЦ-ЧЕРЕМУШК </v>
          </cell>
          <cell r="B9442" t="str">
            <v xml:space="preserve">Селезнева 122 ж/д </v>
          </cell>
          <cell r="C9442" t="str">
            <v xml:space="preserve">Жилзаказчик </v>
          </cell>
          <cell r="D9442">
            <v>2528</v>
          </cell>
          <cell r="E9442">
            <v>9920</v>
          </cell>
          <cell r="F9442">
            <v>9911</v>
          </cell>
          <cell r="G9442">
            <v>0.39</v>
          </cell>
          <cell r="H9442">
            <v>1.19</v>
          </cell>
          <cell r="I9442">
            <v>4.5999999999999996</v>
          </cell>
          <cell r="J9442" t="str">
            <v xml:space="preserve">9 </v>
          </cell>
          <cell r="K9442">
            <v>167</v>
          </cell>
          <cell r="L9442">
            <v>0.179759</v>
          </cell>
          <cell r="M9442">
            <v>-19</v>
          </cell>
          <cell r="N9442">
            <v>18</v>
          </cell>
          <cell r="O9442">
            <v>1</v>
          </cell>
          <cell r="P9442">
            <v>262.44400000000002</v>
          </cell>
          <cell r="Q9442">
            <v>251.54400000000001</v>
          </cell>
          <cell r="R9442">
            <v>251.54400000000001</v>
          </cell>
        </row>
        <row r="9443">
          <cell r="A9443" t="str">
            <v xml:space="preserve">ТЭЦ-ЧЕРЕМУШК </v>
          </cell>
          <cell r="B9443" t="str">
            <v xml:space="preserve">Селезнева 126 ж/д </v>
          </cell>
          <cell r="C9443" t="str">
            <v xml:space="preserve">Жилзаказчик </v>
          </cell>
          <cell r="D9443">
            <v>6612.2</v>
          </cell>
          <cell r="E9443">
            <v>34801</v>
          </cell>
          <cell r="F9443">
            <v>29708.18</v>
          </cell>
          <cell r="G9443">
            <v>0.36</v>
          </cell>
          <cell r="H9443">
            <v>1.19</v>
          </cell>
          <cell r="I9443">
            <v>4.5999999999999996</v>
          </cell>
          <cell r="J9443" t="str">
            <v xml:space="preserve">9 </v>
          </cell>
          <cell r="K9443">
            <v>167</v>
          </cell>
          <cell r="L9443">
            <v>0.48921499999999996</v>
          </cell>
          <cell r="M9443">
            <v>-19</v>
          </cell>
          <cell r="N9443">
            <v>18</v>
          </cell>
          <cell r="O9443">
            <v>1</v>
          </cell>
          <cell r="P9443">
            <v>714.24300000000005</v>
          </cell>
          <cell r="Q9443">
            <v>657.93799999999999</v>
          </cell>
          <cell r="R9443">
            <v>657.93799999999999</v>
          </cell>
        </row>
        <row r="9444">
          <cell r="A9444" t="str">
            <v xml:space="preserve">ТЭЦ-ЧЕРЕМУШК </v>
          </cell>
          <cell r="B9444" t="str">
            <v xml:space="preserve">Селезнева 128 ж/д </v>
          </cell>
          <cell r="C9444" t="str">
            <v xml:space="preserve">Жилзаказчик </v>
          </cell>
          <cell r="D9444">
            <v>4632.8</v>
          </cell>
          <cell r="E9444">
            <v>17435</v>
          </cell>
          <cell r="F9444">
            <v>17430</v>
          </cell>
          <cell r="G9444">
            <v>0.37</v>
          </cell>
          <cell r="H9444">
            <v>1.19</v>
          </cell>
          <cell r="I9444">
            <v>4.5999999999999996</v>
          </cell>
          <cell r="J9444" t="str">
            <v xml:space="preserve">5 </v>
          </cell>
          <cell r="K9444">
            <v>167</v>
          </cell>
          <cell r="L9444">
            <v>0.29915399999999998</v>
          </cell>
          <cell r="M9444">
            <v>-19</v>
          </cell>
          <cell r="N9444">
            <v>18</v>
          </cell>
          <cell r="O9444">
            <v>1</v>
          </cell>
          <cell r="P9444">
            <v>436.75799999999998</v>
          </cell>
          <cell r="Q9444">
            <v>460.976</v>
          </cell>
          <cell r="R9444">
            <v>460.976</v>
          </cell>
        </row>
        <row r="9445">
          <cell r="A9445" t="str">
            <v xml:space="preserve">ТЭЦ-ЧЕРЕМУШК </v>
          </cell>
          <cell r="B9445" t="str">
            <v xml:space="preserve">Селезнева 130 ж/д </v>
          </cell>
          <cell r="C9445" t="str">
            <v xml:space="preserve">Жилзаказчик </v>
          </cell>
          <cell r="D9445">
            <v>4654.5</v>
          </cell>
          <cell r="E9445">
            <v>17326</v>
          </cell>
          <cell r="F9445">
            <v>17321</v>
          </cell>
          <cell r="G9445">
            <v>0.37</v>
          </cell>
          <cell r="H9445">
            <v>1.19</v>
          </cell>
          <cell r="I9445">
            <v>4.5999999999999996</v>
          </cell>
          <cell r="J9445" t="str">
            <v xml:space="preserve">5 </v>
          </cell>
          <cell r="K9445">
            <v>167</v>
          </cell>
          <cell r="L9445">
            <v>0.29728299999999996</v>
          </cell>
          <cell r="M9445">
            <v>-19</v>
          </cell>
          <cell r="N9445">
            <v>18</v>
          </cell>
          <cell r="O9445">
            <v>1</v>
          </cell>
          <cell r="P9445">
            <v>434.02600000000001</v>
          </cell>
          <cell r="Q9445">
            <v>463.13799999999998</v>
          </cell>
          <cell r="R9445">
            <v>463.13799999999998</v>
          </cell>
        </row>
        <row r="9446">
          <cell r="A9446" t="str">
            <v xml:space="preserve">ТЭЦ-ЧЕРЕМУШК </v>
          </cell>
          <cell r="B9446" t="str">
            <v xml:space="preserve">Селезнева 132 ж/д </v>
          </cell>
          <cell r="C9446" t="str">
            <v xml:space="preserve">Жилзаказчик </v>
          </cell>
          <cell r="D9446">
            <v>3860.9</v>
          </cell>
          <cell r="E9446">
            <v>21922</v>
          </cell>
          <cell r="F9446">
            <v>13704.5</v>
          </cell>
          <cell r="G9446">
            <v>0.37</v>
          </cell>
          <cell r="H9446">
            <v>1.19</v>
          </cell>
          <cell r="I9446">
            <v>4.5999999999999996</v>
          </cell>
          <cell r="J9446" t="str">
            <v xml:space="preserve">5 </v>
          </cell>
          <cell r="K9446">
            <v>167</v>
          </cell>
          <cell r="L9446">
            <v>0.23521199999999998</v>
          </cell>
          <cell r="M9446">
            <v>-19</v>
          </cell>
          <cell r="N9446">
            <v>18</v>
          </cell>
          <cell r="O9446">
            <v>1</v>
          </cell>
          <cell r="P9446">
            <v>343.404</v>
          </cell>
          <cell r="Q9446">
            <v>384.17099999999999</v>
          </cell>
          <cell r="R9446">
            <v>384.17099999999999</v>
          </cell>
        </row>
        <row r="9447">
          <cell r="A9447" t="str">
            <v xml:space="preserve">ТЭЦ-ЧЕРЕМУШК </v>
          </cell>
          <cell r="B9447" t="str">
            <v xml:space="preserve">Селезнева 134 ж/д </v>
          </cell>
          <cell r="C9447" t="str">
            <v xml:space="preserve">Жилзаказчик </v>
          </cell>
          <cell r="D9447">
            <v>6502.3</v>
          </cell>
          <cell r="E9447">
            <v>30403</v>
          </cell>
          <cell r="F9447">
            <v>27753</v>
          </cell>
          <cell r="G9447">
            <v>0.36799999999999999</v>
          </cell>
          <cell r="H9447">
            <v>1.194</v>
          </cell>
          <cell r="I9447">
            <v>4.5999999999999996</v>
          </cell>
          <cell r="J9447" t="str">
            <v xml:space="preserve">9 </v>
          </cell>
          <cell r="K9447">
            <v>167</v>
          </cell>
          <cell r="L9447">
            <v>0.47375399999999995</v>
          </cell>
          <cell r="M9447">
            <v>-19</v>
          </cell>
          <cell r="N9447">
            <v>18</v>
          </cell>
          <cell r="O9447">
            <v>1</v>
          </cell>
          <cell r="P9447">
            <v>691.67</v>
          </cell>
          <cell r="Q9447">
            <v>646.99800000000005</v>
          </cell>
          <cell r="R9447">
            <v>646.99800000000005</v>
          </cell>
        </row>
        <row r="9448">
          <cell r="A9448" t="str">
            <v xml:space="preserve">ТЭЦ-ЧЕРЕМУШК </v>
          </cell>
          <cell r="B9448" t="str">
            <v xml:space="preserve">Селезнева 136 общ. </v>
          </cell>
          <cell r="C9448" t="str">
            <v xml:space="preserve">Жилзаказчик </v>
          </cell>
          <cell r="D9448">
            <v>3808.5</v>
          </cell>
          <cell r="E9448">
            <v>15878</v>
          </cell>
          <cell r="F9448">
            <v>21179.86</v>
          </cell>
          <cell r="G9448">
            <v>0.28000000000000003</v>
          </cell>
          <cell r="H9448">
            <v>1.19</v>
          </cell>
          <cell r="I9448">
            <v>4.5999999999999996</v>
          </cell>
          <cell r="J9448" t="str">
            <v xml:space="preserve">9 </v>
          </cell>
          <cell r="K9448">
            <v>167</v>
          </cell>
          <cell r="L9448">
            <v>0.272366</v>
          </cell>
          <cell r="M9448">
            <v>-19</v>
          </cell>
          <cell r="N9448">
            <v>18</v>
          </cell>
          <cell r="O9448">
            <v>1</v>
          </cell>
          <cell r="P9448">
            <v>397.64800000000002</v>
          </cell>
          <cell r="Q9448">
            <v>378.95800000000003</v>
          </cell>
          <cell r="R9448">
            <v>378.95800000000003</v>
          </cell>
        </row>
        <row r="9449">
          <cell r="A9449" t="str">
            <v xml:space="preserve">ТЭЦ-ЧЕРЕМУШК </v>
          </cell>
          <cell r="B9449" t="str">
            <v xml:space="preserve">Селезнева 138 </v>
          </cell>
          <cell r="C9449" t="str">
            <v xml:space="preserve">Жилзаказчик </v>
          </cell>
          <cell r="D9449">
            <v>2650.8</v>
          </cell>
          <cell r="E9449">
            <v>10327</v>
          </cell>
          <cell r="F9449">
            <v>10322</v>
          </cell>
          <cell r="G9449">
            <v>0.39</v>
          </cell>
          <cell r="H9449">
            <v>1.19</v>
          </cell>
          <cell r="I9449">
            <v>4.5999999999999996</v>
          </cell>
          <cell r="J9449" t="str">
            <v xml:space="preserve">5 </v>
          </cell>
          <cell r="K9449">
            <v>167</v>
          </cell>
          <cell r="L9449">
            <v>0.18529799999999999</v>
          </cell>
          <cell r="M9449">
            <v>-19</v>
          </cell>
          <cell r="N9449">
            <v>18</v>
          </cell>
          <cell r="O9449">
            <v>1</v>
          </cell>
          <cell r="P9449">
            <v>270.53100000000001</v>
          </cell>
          <cell r="Q9449">
            <v>263.76100000000002</v>
          </cell>
          <cell r="R9449">
            <v>263.76100000000002</v>
          </cell>
        </row>
        <row r="9450">
          <cell r="A9450" t="str">
            <v xml:space="preserve">ТЭЦ-ЧЕРЕМУШК </v>
          </cell>
          <cell r="B9450" t="str">
            <v xml:space="preserve">Селезнева 140 </v>
          </cell>
          <cell r="C9450" t="str">
            <v xml:space="preserve">Жилзаказчик </v>
          </cell>
          <cell r="D9450">
            <v>2648.5</v>
          </cell>
          <cell r="E9450">
            <v>10954</v>
          </cell>
          <cell r="F9450">
            <v>10209</v>
          </cell>
          <cell r="G9450">
            <v>0.39</v>
          </cell>
          <cell r="H9450">
            <v>1.19</v>
          </cell>
          <cell r="I9450">
            <v>4.5999999999999996</v>
          </cell>
          <cell r="J9450" t="str">
            <v xml:space="preserve">5 </v>
          </cell>
          <cell r="K9450">
            <v>167</v>
          </cell>
          <cell r="L9450">
            <v>0.183695</v>
          </cell>
          <cell r="M9450">
            <v>-19</v>
          </cell>
          <cell r="N9450">
            <v>18</v>
          </cell>
          <cell r="O9450">
            <v>1</v>
          </cell>
          <cell r="P9450">
            <v>268.19099999999997</v>
          </cell>
          <cell r="Q9450">
            <v>263.53399999999999</v>
          </cell>
          <cell r="R9450">
            <v>263.53399999999999</v>
          </cell>
        </row>
        <row r="9451">
          <cell r="A9451" t="str">
            <v xml:space="preserve">ТЭЦ-ЧЕРЕМУШК </v>
          </cell>
          <cell r="B9451" t="str">
            <v xml:space="preserve">Селезнева 142 В </v>
          </cell>
          <cell r="C9451" t="str">
            <v xml:space="preserve">Жилзаказчик </v>
          </cell>
          <cell r="D9451">
            <v>2586.3000000000002</v>
          </cell>
          <cell r="E9451">
            <v>10137</v>
          </cell>
          <cell r="F9451">
            <v>9931</v>
          </cell>
          <cell r="G9451">
            <v>0.39</v>
          </cell>
          <cell r="H9451">
            <v>1.19</v>
          </cell>
          <cell r="I9451">
            <v>4.5999999999999996</v>
          </cell>
          <cell r="J9451" t="str">
            <v xml:space="preserve">5 </v>
          </cell>
          <cell r="K9451">
            <v>167</v>
          </cell>
          <cell r="L9451">
            <v>0.17919399999999999</v>
          </cell>
          <cell r="M9451">
            <v>-19</v>
          </cell>
          <cell r="N9451">
            <v>18</v>
          </cell>
          <cell r="O9451">
            <v>1</v>
          </cell>
          <cell r="P9451">
            <v>261.62</v>
          </cell>
          <cell r="Q9451">
            <v>257.34399999999999</v>
          </cell>
          <cell r="R9451">
            <v>257.34399999999999</v>
          </cell>
        </row>
        <row r="9452">
          <cell r="A9452" t="str">
            <v xml:space="preserve">ТЭЦ-ЧЕРЕМУШК </v>
          </cell>
          <cell r="B9452" t="str">
            <v xml:space="preserve">Селезнева 144 В </v>
          </cell>
          <cell r="C9452" t="str">
            <v xml:space="preserve">Жилзаказчик </v>
          </cell>
          <cell r="D9452">
            <v>2661.8</v>
          </cell>
          <cell r="E9452">
            <v>10137</v>
          </cell>
          <cell r="F9452">
            <v>10132</v>
          </cell>
          <cell r="G9452">
            <v>0.39</v>
          </cell>
          <cell r="H9452">
            <v>1.19</v>
          </cell>
          <cell r="I9452">
            <v>4.5999999999999996</v>
          </cell>
          <cell r="J9452" t="str">
            <v xml:space="preserve">5 </v>
          </cell>
          <cell r="K9452">
            <v>167</v>
          </cell>
          <cell r="L9452">
            <v>0.18282699999999999</v>
          </cell>
          <cell r="M9452">
            <v>-19</v>
          </cell>
          <cell r="N9452">
            <v>18</v>
          </cell>
          <cell r="O9452">
            <v>1</v>
          </cell>
          <cell r="P9452">
            <v>266.92399999999998</v>
          </cell>
          <cell r="Q9452">
            <v>264.85599999999999</v>
          </cell>
          <cell r="R9452">
            <v>264.85599999999999</v>
          </cell>
        </row>
        <row r="9453">
          <cell r="A9453" t="str">
            <v xml:space="preserve">ТЭЦ-ЧЕРЕМУШК </v>
          </cell>
          <cell r="B9453" t="str">
            <v xml:space="preserve">Селезнева 146 </v>
          </cell>
          <cell r="C9453" t="str">
            <v xml:space="preserve">Жилзаказчик </v>
          </cell>
          <cell r="D9453">
            <v>4560.8</v>
          </cell>
          <cell r="E9453">
            <v>19067</v>
          </cell>
          <cell r="F9453">
            <v>19062</v>
          </cell>
          <cell r="G9453">
            <v>0.37</v>
          </cell>
          <cell r="H9453">
            <v>1.19</v>
          </cell>
          <cell r="I9453">
            <v>4.5999999999999996</v>
          </cell>
          <cell r="J9453" t="str">
            <v xml:space="preserve">5 </v>
          </cell>
          <cell r="K9453">
            <v>167</v>
          </cell>
          <cell r="L9453">
            <v>0.32716400000000001</v>
          </cell>
          <cell r="M9453">
            <v>-19</v>
          </cell>
          <cell r="N9453">
            <v>18</v>
          </cell>
          <cell r="O9453">
            <v>1</v>
          </cell>
          <cell r="P9453">
            <v>477.65199999999999</v>
          </cell>
          <cell r="Q9453">
            <v>453.81200000000001</v>
          </cell>
          <cell r="R9453">
            <v>453.81200000000001</v>
          </cell>
        </row>
        <row r="9454">
          <cell r="A9454" t="str">
            <v xml:space="preserve">ТЭЦ-ЧЕРЕМУШК </v>
          </cell>
          <cell r="B9454" t="str">
            <v xml:space="preserve">Селезнева 150 цо </v>
          </cell>
          <cell r="C9454" t="str">
            <v xml:space="preserve">Жилзаказчик </v>
          </cell>
          <cell r="D9454">
            <v>3123.9</v>
          </cell>
          <cell r="E9454">
            <v>2508</v>
          </cell>
          <cell r="F9454">
            <v>13882.71</v>
          </cell>
          <cell r="G9454">
            <v>0.42415599999999998</v>
          </cell>
          <cell r="H9454">
            <v>1.194</v>
          </cell>
          <cell r="I9454">
            <v>4.5999999999999996</v>
          </cell>
          <cell r="J9454" t="str">
            <v xml:space="preserve">9 </v>
          </cell>
          <cell r="K9454">
            <v>167</v>
          </cell>
          <cell r="L9454">
            <v>0.273146</v>
          </cell>
          <cell r="M9454">
            <v>-19</v>
          </cell>
          <cell r="N9454">
            <v>18</v>
          </cell>
          <cell r="O9454">
            <v>1</v>
          </cell>
          <cell r="P9454">
            <v>398.78800000000001</v>
          </cell>
          <cell r="Q9454">
            <v>310.83699999999999</v>
          </cell>
          <cell r="R9454">
            <v>310.83699999999999</v>
          </cell>
        </row>
        <row r="9455">
          <cell r="A9455" t="str">
            <v xml:space="preserve">ТЭЦ-ЧЕРЕМУШК </v>
          </cell>
          <cell r="B9455" t="str">
            <v xml:space="preserve">Селезнева 158 </v>
          </cell>
          <cell r="C9455" t="str">
            <v xml:space="preserve">Жилзаказчик </v>
          </cell>
          <cell r="D9455">
            <v>2501.1</v>
          </cell>
          <cell r="E9455">
            <v>9913</v>
          </cell>
          <cell r="F9455">
            <v>9904</v>
          </cell>
          <cell r="G9455">
            <v>0.39</v>
          </cell>
          <cell r="H9455">
            <v>1.19</v>
          </cell>
          <cell r="I9455">
            <v>4.5999999999999996</v>
          </cell>
          <cell r="J9455" t="str">
            <v xml:space="preserve">9 </v>
          </cell>
          <cell r="K9455">
            <v>167</v>
          </cell>
          <cell r="L9455">
            <v>0.17963199999999999</v>
          </cell>
          <cell r="M9455">
            <v>-19</v>
          </cell>
          <cell r="N9455">
            <v>18</v>
          </cell>
          <cell r="O9455">
            <v>1</v>
          </cell>
          <cell r="P9455">
            <v>262.25900000000001</v>
          </cell>
          <cell r="Q9455">
            <v>248.86799999999999</v>
          </cell>
          <cell r="R9455">
            <v>248.86799999999999</v>
          </cell>
        </row>
        <row r="9456">
          <cell r="A9456" t="str">
            <v xml:space="preserve">ТЭЦ-ЧЕРЕМУШК </v>
          </cell>
          <cell r="B9456" t="str">
            <v xml:space="preserve">Селезнева 160 </v>
          </cell>
          <cell r="C9456" t="str">
            <v xml:space="preserve">Жилзаказчик </v>
          </cell>
          <cell r="D9456">
            <v>2526.9</v>
          </cell>
          <cell r="E9456">
            <v>10089</v>
          </cell>
          <cell r="F9456">
            <v>10080</v>
          </cell>
          <cell r="G9456">
            <v>0.39</v>
          </cell>
          <cell r="H9456">
            <v>1.19</v>
          </cell>
          <cell r="I9456">
            <v>4.5999999999999996</v>
          </cell>
          <cell r="J9456" t="str">
            <v xml:space="preserve">9 </v>
          </cell>
          <cell r="K9456">
            <v>167</v>
          </cell>
          <cell r="L9456">
            <v>0.181889</v>
          </cell>
          <cell r="M9456">
            <v>-19</v>
          </cell>
          <cell r="N9456">
            <v>18</v>
          </cell>
          <cell r="O9456">
            <v>1</v>
          </cell>
          <cell r="P9456">
            <v>265.553</v>
          </cell>
          <cell r="Q9456">
            <v>251.434</v>
          </cell>
          <cell r="R9456">
            <v>251.434</v>
          </cell>
        </row>
        <row r="9457">
          <cell r="A9457" t="str">
            <v xml:space="preserve">ТЭЦ-ЧЕРЕМУШК </v>
          </cell>
          <cell r="B9457" t="str">
            <v xml:space="preserve">Селезнева 162 </v>
          </cell>
          <cell r="C9457" t="str">
            <v xml:space="preserve">Жилзаказчик </v>
          </cell>
          <cell r="D9457">
            <v>2476.5</v>
          </cell>
          <cell r="E9457">
            <v>9913</v>
          </cell>
          <cell r="F9457">
            <v>9904</v>
          </cell>
          <cell r="G9457">
            <v>0.39</v>
          </cell>
          <cell r="H9457">
            <v>1.19</v>
          </cell>
          <cell r="I9457">
            <v>4.5999999999999996</v>
          </cell>
          <cell r="J9457" t="str">
            <v xml:space="preserve">9 </v>
          </cell>
          <cell r="K9457">
            <v>167</v>
          </cell>
          <cell r="L9457">
            <v>0.17963199999999999</v>
          </cell>
          <cell r="M9457">
            <v>-19</v>
          </cell>
          <cell r="N9457">
            <v>18</v>
          </cell>
          <cell r="O9457">
            <v>1</v>
          </cell>
          <cell r="P9457">
            <v>262.25900000000001</v>
          </cell>
          <cell r="Q9457">
            <v>246.42</v>
          </cell>
          <cell r="R9457">
            <v>246.42</v>
          </cell>
        </row>
        <row r="9458">
          <cell r="A9458" t="str">
            <v xml:space="preserve">ТЭЦ-ЧЕРЕМУШК </v>
          </cell>
          <cell r="B9458" t="str">
            <v xml:space="preserve">Селезнева 176 </v>
          </cell>
          <cell r="C9458" t="str">
            <v xml:space="preserve">Жилзаказчик </v>
          </cell>
          <cell r="D9458">
            <v>3931</v>
          </cell>
          <cell r="E9458">
            <v>16880</v>
          </cell>
          <cell r="F9458">
            <v>16871</v>
          </cell>
          <cell r="G9458">
            <v>0.37</v>
          </cell>
          <cell r="H9458">
            <v>1.19</v>
          </cell>
          <cell r="I9458">
            <v>4.5999999999999996</v>
          </cell>
          <cell r="J9458" t="str">
            <v xml:space="preserve">9 </v>
          </cell>
          <cell r="K9458">
            <v>167</v>
          </cell>
          <cell r="L9458">
            <v>0.28956000000000004</v>
          </cell>
          <cell r="M9458">
            <v>-19</v>
          </cell>
          <cell r="N9458">
            <v>18</v>
          </cell>
          <cell r="O9458">
            <v>1</v>
          </cell>
          <cell r="P9458">
            <v>422.75099999999998</v>
          </cell>
          <cell r="Q9458">
            <v>391.14800000000002</v>
          </cell>
          <cell r="R9458">
            <v>391.14800000000002</v>
          </cell>
        </row>
        <row r="9459">
          <cell r="A9459" t="str">
            <v xml:space="preserve">ТЭЦ-ЧЕРЕМУШК </v>
          </cell>
          <cell r="B9459" t="str">
            <v xml:space="preserve">Селезнева 180 ж/д </v>
          </cell>
          <cell r="C9459" t="str">
            <v xml:space="preserve">Жилзаказчик </v>
          </cell>
          <cell r="D9459">
            <v>2766.4</v>
          </cell>
          <cell r="E9459">
            <v>9838</v>
          </cell>
          <cell r="F9459">
            <v>9833</v>
          </cell>
          <cell r="G9459">
            <v>0.39</v>
          </cell>
          <cell r="H9459">
            <v>1.19</v>
          </cell>
          <cell r="I9459">
            <v>4.5999999999999996</v>
          </cell>
          <cell r="J9459" t="str">
            <v xml:space="preserve">5 </v>
          </cell>
          <cell r="K9459">
            <v>167</v>
          </cell>
          <cell r="L9459">
            <v>0.17880000000000001</v>
          </cell>
          <cell r="M9459">
            <v>-19</v>
          </cell>
          <cell r="N9459">
            <v>18</v>
          </cell>
          <cell r="O9459">
            <v>1</v>
          </cell>
          <cell r="P9459">
            <v>261.04399999999998</v>
          </cell>
          <cell r="Q9459">
            <v>275.26400000000001</v>
          </cell>
          <cell r="R9459">
            <v>275.26400000000001</v>
          </cell>
        </row>
        <row r="9460">
          <cell r="A9460" t="str">
            <v xml:space="preserve">ТЭЦ-ЧЕРЕМУШК </v>
          </cell>
          <cell r="B9460" t="str">
            <v xml:space="preserve">Селезнева 182 </v>
          </cell>
          <cell r="C9460" t="str">
            <v xml:space="preserve">Жилзаказчик </v>
          </cell>
          <cell r="D9460">
            <v>2607</v>
          </cell>
          <cell r="E9460">
            <v>9635</v>
          </cell>
          <cell r="F9460">
            <v>9630</v>
          </cell>
          <cell r="G9460">
            <v>0.39</v>
          </cell>
          <cell r="H9460">
            <v>1.19</v>
          </cell>
          <cell r="I9460">
            <v>4.5999999999999996</v>
          </cell>
          <cell r="J9460" t="str">
            <v xml:space="preserve">5 </v>
          </cell>
          <cell r="K9460">
            <v>167</v>
          </cell>
          <cell r="L9460">
            <v>0.17600199999999999</v>
          </cell>
          <cell r="M9460">
            <v>-19</v>
          </cell>
          <cell r="N9460">
            <v>18</v>
          </cell>
          <cell r="O9460">
            <v>1</v>
          </cell>
          <cell r="P9460">
            <v>256.95800000000003</v>
          </cell>
          <cell r="Q9460">
            <v>259.40499999999997</v>
          </cell>
          <cell r="R9460">
            <v>259.40499999999997</v>
          </cell>
        </row>
        <row r="9461">
          <cell r="A9461" t="str">
            <v xml:space="preserve">ТЭЦ-ЧЕРЕМУШК </v>
          </cell>
          <cell r="B9461" t="str">
            <v xml:space="preserve">Селезнева 192 </v>
          </cell>
          <cell r="C9461" t="str">
            <v xml:space="preserve">Жилзаказчик </v>
          </cell>
          <cell r="D9461">
            <v>2652.4</v>
          </cell>
          <cell r="E9461">
            <v>9559</v>
          </cell>
          <cell r="F9461">
            <v>9554</v>
          </cell>
          <cell r="G9461">
            <v>0.39</v>
          </cell>
          <cell r="H9461">
            <v>1.19</v>
          </cell>
          <cell r="I9461">
            <v>4.5999999999999996</v>
          </cell>
          <cell r="J9461" t="str">
            <v xml:space="preserve">5 </v>
          </cell>
          <cell r="K9461">
            <v>167</v>
          </cell>
          <cell r="L9461">
            <v>0.17461299999999999</v>
          </cell>
          <cell r="M9461">
            <v>-19</v>
          </cell>
          <cell r="N9461">
            <v>18</v>
          </cell>
          <cell r="O9461">
            <v>1</v>
          </cell>
          <cell r="P9461">
            <v>254.93199999999999</v>
          </cell>
          <cell r="Q9461">
            <v>263.92200000000003</v>
          </cell>
          <cell r="R9461">
            <v>263.92200000000003</v>
          </cell>
        </row>
        <row r="9462">
          <cell r="A9462" t="str">
            <v xml:space="preserve">ТЭЦ-ЧЕРЕМУШК </v>
          </cell>
          <cell r="B9462" t="str">
            <v xml:space="preserve">Селезнева 210 </v>
          </cell>
          <cell r="C9462" t="str">
            <v xml:space="preserve">Жилзаказчик </v>
          </cell>
          <cell r="D9462">
            <v>4059.3</v>
          </cell>
          <cell r="E9462">
            <v>16434</v>
          </cell>
          <cell r="F9462">
            <v>16422</v>
          </cell>
          <cell r="G9462">
            <v>0.37</v>
          </cell>
          <cell r="H9462">
            <v>1.19</v>
          </cell>
          <cell r="I9462">
            <v>4.5999999999999996</v>
          </cell>
          <cell r="J9462" t="str">
            <v xml:space="preserve">12 </v>
          </cell>
          <cell r="K9462">
            <v>167</v>
          </cell>
          <cell r="L9462">
            <v>0.28185299999999996</v>
          </cell>
          <cell r="M9462">
            <v>-19</v>
          </cell>
          <cell r="N9462">
            <v>18</v>
          </cell>
          <cell r="O9462">
            <v>1</v>
          </cell>
          <cell r="P9462">
            <v>411.49900000000002</v>
          </cell>
          <cell r="Q9462">
            <v>403.911</v>
          </cell>
          <cell r="R9462">
            <v>403.911</v>
          </cell>
        </row>
        <row r="9463">
          <cell r="A9463" t="str">
            <v xml:space="preserve">ТЭЦ-ЧЕРЕМУШК </v>
          </cell>
          <cell r="B9463" t="str">
            <v xml:space="preserve">Селезнева 214 А </v>
          </cell>
          <cell r="C9463" t="str">
            <v xml:space="preserve">Жилзаказчик </v>
          </cell>
          <cell r="D9463">
            <v>3156.9</v>
          </cell>
          <cell r="E9463">
            <v>13743</v>
          </cell>
          <cell r="F9463">
            <v>13734</v>
          </cell>
          <cell r="G9463">
            <v>0.37</v>
          </cell>
          <cell r="H9463">
            <v>1.19</v>
          </cell>
          <cell r="I9463">
            <v>4.5999999999999996</v>
          </cell>
          <cell r="J9463" t="str">
            <v xml:space="preserve">9 </v>
          </cell>
          <cell r="K9463">
            <v>167</v>
          </cell>
          <cell r="L9463">
            <v>0.23571899999999998</v>
          </cell>
          <cell r="M9463">
            <v>-19</v>
          </cell>
          <cell r="N9463">
            <v>18</v>
          </cell>
          <cell r="O9463">
            <v>1</v>
          </cell>
          <cell r="P9463">
            <v>344.14499999999998</v>
          </cell>
          <cell r="Q9463">
            <v>314.12099999999998</v>
          </cell>
          <cell r="R9463">
            <v>314.12099999999998</v>
          </cell>
        </row>
        <row r="9464">
          <cell r="A9464" t="str">
            <v xml:space="preserve">ТЭЦ-ЧЕРЕМУШК </v>
          </cell>
          <cell r="B9464" t="str">
            <v xml:space="preserve">Селезнева 216 А </v>
          </cell>
          <cell r="C9464" t="str">
            <v xml:space="preserve">Жилзаказчик </v>
          </cell>
          <cell r="D9464">
            <v>3128.5</v>
          </cell>
          <cell r="E9464">
            <v>9</v>
          </cell>
          <cell r="F9464">
            <v>13734</v>
          </cell>
          <cell r="G9464">
            <v>0.37</v>
          </cell>
          <cell r="H9464">
            <v>1.19</v>
          </cell>
          <cell r="I9464">
            <v>4.5999999999999996</v>
          </cell>
          <cell r="J9464" t="str">
            <v xml:space="preserve">9 </v>
          </cell>
          <cell r="K9464">
            <v>167</v>
          </cell>
          <cell r="L9464">
            <v>0.23571899999999998</v>
          </cell>
          <cell r="M9464">
            <v>-19</v>
          </cell>
          <cell r="N9464">
            <v>18</v>
          </cell>
          <cell r="O9464">
            <v>1</v>
          </cell>
          <cell r="P9464">
            <v>344.14499999999998</v>
          </cell>
          <cell r="Q9464">
            <v>311.29599999999999</v>
          </cell>
          <cell r="R9464">
            <v>311.29599999999999</v>
          </cell>
        </row>
        <row r="9465">
          <cell r="A9465" t="str">
            <v xml:space="preserve">ТЭЦ-ЧЕРЕМУШК </v>
          </cell>
          <cell r="B9465" t="str">
            <v xml:space="preserve">Селезнева 220 А </v>
          </cell>
          <cell r="C9465" t="str">
            <v xml:space="preserve">Жилзаказчик </v>
          </cell>
          <cell r="D9465">
            <v>3894.5</v>
          </cell>
          <cell r="E9465">
            <v>15984</v>
          </cell>
          <cell r="F9465">
            <v>13722.01</v>
          </cell>
          <cell r="G9465">
            <v>0.37</v>
          </cell>
          <cell r="H9465">
            <v>1.19</v>
          </cell>
          <cell r="I9465">
            <v>4.5999999999999996</v>
          </cell>
          <cell r="J9465" t="str">
            <v xml:space="preserve">10 </v>
          </cell>
          <cell r="K9465">
            <v>167</v>
          </cell>
          <cell r="L9465">
            <v>0.235513</v>
          </cell>
          <cell r="M9465">
            <v>-19</v>
          </cell>
          <cell r="N9465">
            <v>18</v>
          </cell>
          <cell r="O9465">
            <v>1</v>
          </cell>
          <cell r="P9465">
            <v>343.84500000000003</v>
          </cell>
          <cell r="Q9465">
            <v>387.51600000000002</v>
          </cell>
          <cell r="R9465">
            <v>387.51600000000002</v>
          </cell>
        </row>
        <row r="9466">
          <cell r="A9466" t="str">
            <v xml:space="preserve">ТЭЦ-ЧЕРЕМУШК </v>
          </cell>
          <cell r="B9466" t="str">
            <v xml:space="preserve">Селезнева 246 ж/д </v>
          </cell>
          <cell r="C9466" t="str">
            <v xml:space="preserve">Жилзаказчик </v>
          </cell>
          <cell r="D9466">
            <v>3865.1</v>
          </cell>
          <cell r="E9466">
            <v>16688</v>
          </cell>
          <cell r="F9466">
            <v>16679</v>
          </cell>
          <cell r="G9466">
            <v>0.37</v>
          </cell>
          <cell r="H9466">
            <v>1.19</v>
          </cell>
          <cell r="I9466">
            <v>4.5999999999999996</v>
          </cell>
          <cell r="J9466" t="str">
            <v xml:space="preserve">9 </v>
          </cell>
          <cell r="K9466">
            <v>167</v>
          </cell>
          <cell r="L9466">
            <v>0.28626399999999996</v>
          </cell>
          <cell r="M9466">
            <v>-19</v>
          </cell>
          <cell r="N9466">
            <v>18</v>
          </cell>
          <cell r="O9466">
            <v>1</v>
          </cell>
          <cell r="P9466">
            <v>417.93900000000002</v>
          </cell>
          <cell r="Q9466">
            <v>384.59100000000001</v>
          </cell>
          <cell r="R9466">
            <v>384.59100000000001</v>
          </cell>
        </row>
        <row r="9467">
          <cell r="A9467" t="str">
            <v xml:space="preserve">ТЭЦ-ЧЕРЕМУШК </v>
          </cell>
          <cell r="B9467" t="str">
            <v xml:space="preserve">Селезнева 78 общ. </v>
          </cell>
          <cell r="C9467" t="str">
            <v xml:space="preserve">Жилзаказчик </v>
          </cell>
          <cell r="D9467">
            <v>3612.13</v>
          </cell>
          <cell r="E9467">
            <v>14255</v>
          </cell>
          <cell r="F9467">
            <v>15284.82</v>
          </cell>
          <cell r="G9467">
            <v>0.36</v>
          </cell>
          <cell r="H9467">
            <v>1.19</v>
          </cell>
          <cell r="I9467">
            <v>4.5999999999999996</v>
          </cell>
          <cell r="J9467" t="str">
            <v xml:space="preserve">5 </v>
          </cell>
          <cell r="K9467">
            <v>167</v>
          </cell>
          <cell r="L9467">
            <v>0.25359799999999999</v>
          </cell>
          <cell r="M9467">
            <v>-19</v>
          </cell>
          <cell r="N9467">
            <v>18</v>
          </cell>
          <cell r="O9467">
            <v>1</v>
          </cell>
          <cell r="P9467">
            <v>357.07900000000001</v>
          </cell>
          <cell r="Q9467">
            <v>347.59300000000002</v>
          </cell>
          <cell r="R9467">
            <v>347.59300000000002</v>
          </cell>
        </row>
        <row r="9468">
          <cell r="A9468" t="str">
            <v xml:space="preserve">ТЭЦ-ЧЕРЕМУШК </v>
          </cell>
          <cell r="B9468" t="str">
            <v xml:space="preserve">Селезнева 84 </v>
          </cell>
          <cell r="C9468" t="str">
            <v xml:space="preserve">Жилзаказчик </v>
          </cell>
          <cell r="D9468">
            <v>3956</v>
          </cell>
          <cell r="E9468">
            <v>5</v>
          </cell>
          <cell r="F9468">
            <v>14711</v>
          </cell>
          <cell r="G9468">
            <v>0.37</v>
          </cell>
          <cell r="H9468">
            <v>1.19</v>
          </cell>
          <cell r="I9468">
            <v>4.5999999999999996</v>
          </cell>
          <cell r="J9468" t="str">
            <v xml:space="preserve">5 </v>
          </cell>
          <cell r="K9468">
            <v>167</v>
          </cell>
          <cell r="L9468">
            <v>0.25248699999999996</v>
          </cell>
          <cell r="M9468">
            <v>-19</v>
          </cell>
          <cell r="N9468">
            <v>18</v>
          </cell>
          <cell r="O9468">
            <v>1</v>
          </cell>
          <cell r="P9468">
            <v>368.625</v>
          </cell>
          <cell r="Q9468">
            <v>393.63499999999999</v>
          </cell>
          <cell r="R9468">
            <v>393.63499999999999</v>
          </cell>
        </row>
        <row r="9469">
          <cell r="A9469" t="str">
            <v xml:space="preserve">ТЭЦ-ЧЕРЕМУШК </v>
          </cell>
          <cell r="B9469" t="str">
            <v xml:space="preserve">Селезнева 94 ж/д </v>
          </cell>
          <cell r="C9469" t="str">
            <v xml:space="preserve">Жилзаказчик </v>
          </cell>
          <cell r="D9469">
            <v>6438.4</v>
          </cell>
          <cell r="E9469">
            <v>32292</v>
          </cell>
          <cell r="F9469">
            <v>26149.56</v>
          </cell>
          <cell r="G9469">
            <v>0.36</v>
          </cell>
          <cell r="H9469">
            <v>1.19</v>
          </cell>
          <cell r="I9469">
            <v>4.5999999999999996</v>
          </cell>
          <cell r="J9469" t="str">
            <v xml:space="preserve">9 </v>
          </cell>
          <cell r="K9469">
            <v>167</v>
          </cell>
          <cell r="L9469">
            <v>0.43910499999999997</v>
          </cell>
          <cell r="M9469">
            <v>-19</v>
          </cell>
          <cell r="N9469">
            <v>18</v>
          </cell>
          <cell r="O9469">
            <v>1</v>
          </cell>
          <cell r="P9469">
            <v>641.08399999999995</v>
          </cell>
          <cell r="Q9469">
            <v>640.64</v>
          </cell>
          <cell r="R9469">
            <v>640.64</v>
          </cell>
        </row>
        <row r="9470">
          <cell r="A9470" t="str">
            <v xml:space="preserve">ТЭЦ-ЧЕРЕМУШК </v>
          </cell>
          <cell r="B9470" t="str">
            <v xml:space="preserve">Сормовская 10 А </v>
          </cell>
          <cell r="C9470" t="str">
            <v xml:space="preserve">Жилзаказчик </v>
          </cell>
          <cell r="D9470">
            <v>204.5</v>
          </cell>
          <cell r="E9470">
            <v>677</v>
          </cell>
          <cell r="F9470">
            <v>676</v>
          </cell>
          <cell r="G9470">
            <v>0.54500000000000004</v>
          </cell>
          <cell r="H9470">
            <v>1.194</v>
          </cell>
          <cell r="I9470">
            <v>4.5999999999999996</v>
          </cell>
          <cell r="J9470" t="str">
            <v xml:space="preserve">1 </v>
          </cell>
          <cell r="K9470">
            <v>167</v>
          </cell>
          <cell r="L9470">
            <v>1.6275999999999999E-2</v>
          </cell>
          <cell r="M9470">
            <v>-19</v>
          </cell>
          <cell r="N9470">
            <v>18</v>
          </cell>
          <cell r="O9470">
            <v>1</v>
          </cell>
          <cell r="P9470">
            <v>23.762</v>
          </cell>
          <cell r="Q9470">
            <v>27.132000000000001</v>
          </cell>
          <cell r="R9470">
            <v>27.132000000000001</v>
          </cell>
        </row>
        <row r="9471">
          <cell r="A9471" t="str">
            <v xml:space="preserve">ТЭЦ-ЧЕРЕМУШК </v>
          </cell>
          <cell r="B9471" t="str">
            <v xml:space="preserve">Сормовская 10 Б </v>
          </cell>
          <cell r="C9471" t="str">
            <v xml:space="preserve">Жилзаказчик </v>
          </cell>
          <cell r="D9471">
            <v>238.3</v>
          </cell>
          <cell r="E9471">
            <v>677</v>
          </cell>
          <cell r="F9471">
            <v>676</v>
          </cell>
          <cell r="G9471">
            <v>0.55000000000000004</v>
          </cell>
          <cell r="H9471">
            <v>1.19</v>
          </cell>
          <cell r="I9471">
            <v>4.5999999999999996</v>
          </cell>
          <cell r="J9471" t="str">
            <v xml:space="preserve">1 </v>
          </cell>
          <cell r="K9471">
            <v>167</v>
          </cell>
          <cell r="L9471">
            <v>1.6275999999999999E-2</v>
          </cell>
          <cell r="M9471">
            <v>-19</v>
          </cell>
          <cell r="N9471">
            <v>18</v>
          </cell>
          <cell r="O9471">
            <v>1</v>
          </cell>
          <cell r="P9471">
            <v>23.762</v>
          </cell>
          <cell r="Q9471">
            <v>31.614000000000001</v>
          </cell>
          <cell r="R9471">
            <v>31.614000000000001</v>
          </cell>
        </row>
        <row r="9472">
          <cell r="A9472" t="str">
            <v xml:space="preserve">ТЭЦ-ЧЕРЕМУШК </v>
          </cell>
          <cell r="B9472" t="str">
            <v xml:space="preserve">Сормовская 10 В </v>
          </cell>
          <cell r="C9472" t="str">
            <v xml:space="preserve">Жилзаказчик </v>
          </cell>
          <cell r="D9472">
            <v>192.7</v>
          </cell>
          <cell r="E9472">
            <v>1</v>
          </cell>
          <cell r="F9472">
            <v>674</v>
          </cell>
          <cell r="G9472">
            <v>0.55000000000000004</v>
          </cell>
          <cell r="H9472">
            <v>1.19</v>
          </cell>
          <cell r="I9472">
            <v>4.5999999999999996</v>
          </cell>
          <cell r="J9472" t="str">
            <v xml:space="preserve">1 </v>
          </cell>
          <cell r="K9472">
            <v>167</v>
          </cell>
          <cell r="L9472">
            <v>1.6227999999999999E-2</v>
          </cell>
          <cell r="M9472">
            <v>-19</v>
          </cell>
          <cell r="N9472">
            <v>18</v>
          </cell>
          <cell r="O9472">
            <v>1</v>
          </cell>
          <cell r="P9472">
            <v>23.693000000000001</v>
          </cell>
          <cell r="Q9472">
            <v>25.567</v>
          </cell>
          <cell r="R9472">
            <v>25.567</v>
          </cell>
        </row>
        <row r="9473">
          <cell r="A9473" t="str">
            <v xml:space="preserve">ТЭЦ-ЧЕРЕМУШК </v>
          </cell>
          <cell r="B9473" t="str">
            <v xml:space="preserve">Сормовская 10 Г </v>
          </cell>
          <cell r="C9473" t="str">
            <v xml:space="preserve">Жилзаказчик </v>
          </cell>
          <cell r="D9473">
            <v>186.6</v>
          </cell>
          <cell r="E9473">
            <v>679</v>
          </cell>
          <cell r="F9473">
            <v>678</v>
          </cell>
          <cell r="G9473">
            <v>0.54</v>
          </cell>
          <cell r="H9473">
            <v>1.19</v>
          </cell>
          <cell r="I9473">
            <v>4.5999999999999996</v>
          </cell>
          <cell r="J9473" t="str">
            <v xml:space="preserve">1 </v>
          </cell>
          <cell r="K9473">
            <v>167</v>
          </cell>
          <cell r="L9473">
            <v>1.6293999999999999E-2</v>
          </cell>
          <cell r="M9473">
            <v>-19</v>
          </cell>
          <cell r="N9473">
            <v>18</v>
          </cell>
          <cell r="O9473">
            <v>1</v>
          </cell>
          <cell r="P9473">
            <v>23.786999999999999</v>
          </cell>
          <cell r="Q9473">
            <v>24.754000000000001</v>
          </cell>
          <cell r="R9473">
            <v>24.754000000000001</v>
          </cell>
        </row>
        <row r="9474">
          <cell r="A9474" t="str">
            <v xml:space="preserve">ТЭЦ-ЧЕРЕМУШК </v>
          </cell>
          <cell r="B9474" t="str">
            <v xml:space="preserve">Ставропольская 131 ж/д </v>
          </cell>
          <cell r="C9474" t="str">
            <v xml:space="preserve">Жилзаказчик </v>
          </cell>
          <cell r="D9474">
            <v>3254.5</v>
          </cell>
          <cell r="E9474">
            <v>12241</v>
          </cell>
          <cell r="F9474">
            <v>11293.27</v>
          </cell>
          <cell r="G9474">
            <v>0.38</v>
          </cell>
          <cell r="H9474">
            <v>1.19</v>
          </cell>
          <cell r="I9474">
            <v>4.5999999999999996</v>
          </cell>
          <cell r="J9474" t="str">
            <v xml:space="preserve">5 </v>
          </cell>
          <cell r="K9474">
            <v>167</v>
          </cell>
          <cell r="L9474">
            <v>0.198019</v>
          </cell>
          <cell r="M9474">
            <v>-19</v>
          </cell>
          <cell r="N9474">
            <v>18</v>
          </cell>
          <cell r="O9474">
            <v>1</v>
          </cell>
          <cell r="P9474">
            <v>289.10199999999998</v>
          </cell>
          <cell r="Q9474">
            <v>323.834</v>
          </cell>
          <cell r="R9474">
            <v>323.834</v>
          </cell>
        </row>
        <row r="9475">
          <cell r="A9475" t="str">
            <v xml:space="preserve">ТЭЦ-ЧЕРЕМУШК </v>
          </cell>
          <cell r="B9475" t="str">
            <v xml:space="preserve">Ставропольская 133/1 ж/д </v>
          </cell>
          <cell r="C9475" t="str">
            <v xml:space="preserve">Жилзаказчик </v>
          </cell>
          <cell r="D9475">
            <v>3542.4</v>
          </cell>
          <cell r="E9475">
            <v>12311</v>
          </cell>
          <cell r="F9475">
            <v>12306</v>
          </cell>
          <cell r="G9475">
            <v>0.38</v>
          </cell>
          <cell r="H9475">
            <v>1.19</v>
          </cell>
          <cell r="I9475">
            <v>4.5999999999999996</v>
          </cell>
          <cell r="J9475" t="str">
            <v xml:space="preserve">5 </v>
          </cell>
          <cell r="K9475">
            <v>167</v>
          </cell>
          <cell r="L9475">
            <v>0.21520599999999998</v>
          </cell>
          <cell r="M9475">
            <v>-19</v>
          </cell>
          <cell r="N9475">
            <v>18</v>
          </cell>
          <cell r="O9475">
            <v>1</v>
          </cell>
          <cell r="P9475">
            <v>314.197</v>
          </cell>
          <cell r="Q9475">
            <v>352.47899999999998</v>
          </cell>
          <cell r="R9475">
            <v>352.47899999999998</v>
          </cell>
        </row>
        <row r="9476">
          <cell r="A9476" t="str">
            <v xml:space="preserve">ТЭЦ-ЧЕРЕМУШК </v>
          </cell>
          <cell r="B9476" t="str">
            <v xml:space="preserve">Ставропольская 135/1 </v>
          </cell>
          <cell r="C9476" t="str">
            <v xml:space="preserve">Жилзаказчик </v>
          </cell>
          <cell r="D9476">
            <v>3528.5</v>
          </cell>
          <cell r="E9476">
            <v>12328</v>
          </cell>
          <cell r="F9476">
            <v>12323</v>
          </cell>
          <cell r="G9476">
            <v>0.38</v>
          </cell>
          <cell r="H9476">
            <v>1.19</v>
          </cell>
          <cell r="I9476">
            <v>4.5999999999999996</v>
          </cell>
          <cell r="J9476" t="str">
            <v xml:space="preserve">5 </v>
          </cell>
          <cell r="K9476">
            <v>167</v>
          </cell>
          <cell r="L9476">
            <v>0.215503</v>
          </cell>
          <cell r="M9476">
            <v>-19</v>
          </cell>
          <cell r="N9476">
            <v>18</v>
          </cell>
          <cell r="O9476">
            <v>1</v>
          </cell>
          <cell r="P9476">
            <v>314.63</v>
          </cell>
          <cell r="Q9476">
            <v>351.09699999999998</v>
          </cell>
          <cell r="R9476">
            <v>351.09699999999998</v>
          </cell>
        </row>
        <row r="9477">
          <cell r="A9477" t="str">
            <v xml:space="preserve">ТЭЦ-ЧЕРЕМУШК </v>
          </cell>
          <cell r="B9477" t="str">
            <v xml:space="preserve">Ставропольская 151 </v>
          </cell>
          <cell r="C9477" t="str">
            <v xml:space="preserve">Жилзаказчик </v>
          </cell>
          <cell r="D9477">
            <v>2579.1999999999998</v>
          </cell>
          <cell r="E9477">
            <v>14704</v>
          </cell>
          <cell r="F9477">
            <v>9888.01</v>
          </cell>
          <cell r="G9477">
            <v>0.38</v>
          </cell>
          <cell r="H9477">
            <v>1.19</v>
          </cell>
          <cell r="I9477">
            <v>4.5999999999999996</v>
          </cell>
          <cell r="J9477" t="str">
            <v xml:space="preserve">5 </v>
          </cell>
          <cell r="K9477">
            <v>167</v>
          </cell>
          <cell r="L9477">
            <v>0.17383699999999999</v>
          </cell>
          <cell r="M9477">
            <v>-19</v>
          </cell>
          <cell r="N9477">
            <v>18</v>
          </cell>
          <cell r="O9477">
            <v>1</v>
          </cell>
          <cell r="P9477">
            <v>253.79900000000001</v>
          </cell>
          <cell r="Q9477">
            <v>256.64100000000002</v>
          </cell>
          <cell r="R9477">
            <v>256.64100000000002</v>
          </cell>
        </row>
        <row r="9478">
          <cell r="A9478" t="str">
            <v xml:space="preserve">ТЭЦ-ЧЕРЕМУШК </v>
          </cell>
          <cell r="B9478" t="str">
            <v xml:space="preserve">Ставропольская 153 </v>
          </cell>
          <cell r="C9478" t="str">
            <v xml:space="preserve">Жилзаказчик </v>
          </cell>
          <cell r="D9478">
            <v>682.3</v>
          </cell>
          <cell r="E9478">
            <v>4439</v>
          </cell>
          <cell r="F9478">
            <v>2996.31</v>
          </cell>
          <cell r="G9478">
            <v>0.46</v>
          </cell>
          <cell r="H9478">
            <v>1.19</v>
          </cell>
          <cell r="I9478">
            <v>4.5999999999999996</v>
          </cell>
          <cell r="J9478" t="str">
            <v xml:space="preserve">3 </v>
          </cell>
          <cell r="K9478">
            <v>167</v>
          </cell>
          <cell r="L9478">
            <v>6.4073999999999992E-2</v>
          </cell>
          <cell r="M9478">
            <v>-19</v>
          </cell>
          <cell r="N9478">
            <v>18</v>
          </cell>
          <cell r="O9478">
            <v>1</v>
          </cell>
          <cell r="P9478">
            <v>93.546999999999997</v>
          </cell>
          <cell r="Q9478">
            <v>90.52</v>
          </cell>
          <cell r="R9478">
            <v>90.52</v>
          </cell>
        </row>
        <row r="9479">
          <cell r="A9479" t="str">
            <v xml:space="preserve">ТЭЦ-ЧЕРЕМУШК </v>
          </cell>
          <cell r="B9479" t="str">
            <v xml:space="preserve">Ставропольская 155/1 цо </v>
          </cell>
          <cell r="C9479" t="str">
            <v xml:space="preserve">Жилзаказчик </v>
          </cell>
          <cell r="D9479">
            <v>5275.9</v>
          </cell>
          <cell r="E9479">
            <v>29367</v>
          </cell>
          <cell r="F9479">
            <v>24836.95</v>
          </cell>
          <cell r="G9479">
            <v>0.36699999999999999</v>
          </cell>
          <cell r="H9479">
            <v>1.194</v>
          </cell>
          <cell r="I9479">
            <v>4.5999999999999996</v>
          </cell>
          <cell r="J9479" t="str">
            <v xml:space="preserve">14 </v>
          </cell>
          <cell r="K9479">
            <v>167</v>
          </cell>
          <cell r="L9479">
            <v>0.42282399999999998</v>
          </cell>
          <cell r="M9479">
            <v>-19</v>
          </cell>
          <cell r="N9479">
            <v>18</v>
          </cell>
          <cell r="O9479">
            <v>1</v>
          </cell>
          <cell r="P9479">
            <v>617.31299999999999</v>
          </cell>
          <cell r="Q9479">
            <v>641.63</v>
          </cell>
          <cell r="R9479">
            <v>641.63</v>
          </cell>
        </row>
        <row r="9480">
          <cell r="A9480" t="str">
            <v xml:space="preserve">ТЭЦ-ЧЕРЕМУШК </v>
          </cell>
          <cell r="B9480" t="str">
            <v xml:space="preserve">Ставропольская 157 </v>
          </cell>
          <cell r="C9480" t="str">
            <v xml:space="preserve">Жилзаказчик </v>
          </cell>
          <cell r="D9480">
            <v>2294.3000000000002</v>
          </cell>
          <cell r="E9480">
            <v>9063</v>
          </cell>
          <cell r="F9480">
            <v>8211.7248500000005</v>
          </cell>
          <cell r="G9480">
            <v>0.39900000000000002</v>
          </cell>
          <cell r="H9480">
            <v>1.194</v>
          </cell>
          <cell r="I9480">
            <v>4.5999999999999996</v>
          </cell>
          <cell r="J9480" t="str">
            <v xml:space="preserve">5 </v>
          </cell>
          <cell r="K9480">
            <v>167</v>
          </cell>
          <cell r="L9480">
            <v>0.15198599999999998</v>
          </cell>
          <cell r="M9480">
            <v>-19</v>
          </cell>
          <cell r="N9480">
            <v>18</v>
          </cell>
          <cell r="O9480">
            <v>1</v>
          </cell>
          <cell r="P9480">
            <v>221.89599999999999</v>
          </cell>
          <cell r="Q9480">
            <v>228.28800000000001</v>
          </cell>
          <cell r="R9480">
            <v>228.28800000000001</v>
          </cell>
        </row>
        <row r="9481">
          <cell r="A9481" t="str">
            <v xml:space="preserve">ТЭЦ-ЧЕРЕМУШК </v>
          </cell>
          <cell r="B9481" t="str">
            <v xml:space="preserve">Ставропольская 159 </v>
          </cell>
          <cell r="C9481" t="str">
            <v xml:space="preserve">Жилзаказчик </v>
          </cell>
          <cell r="D9481">
            <v>3158.5</v>
          </cell>
          <cell r="E9481">
            <v>12574</v>
          </cell>
          <cell r="F9481">
            <v>11526.829335</v>
          </cell>
          <cell r="G9481">
            <v>0.374</v>
          </cell>
          <cell r="H9481">
            <v>1.194</v>
          </cell>
          <cell r="I9481">
            <v>4.5999999999999996</v>
          </cell>
          <cell r="J9481" t="str">
            <v xml:space="preserve">5 </v>
          </cell>
          <cell r="K9481">
            <v>167</v>
          </cell>
          <cell r="L9481">
            <v>0.19997599999999999</v>
          </cell>
          <cell r="M9481">
            <v>-19</v>
          </cell>
          <cell r="N9481">
            <v>18</v>
          </cell>
          <cell r="O9481">
            <v>1</v>
          </cell>
          <cell r="P9481">
            <v>291.96100000000001</v>
          </cell>
          <cell r="Q9481">
            <v>314.28100000000001</v>
          </cell>
          <cell r="R9481">
            <v>314.28100000000001</v>
          </cell>
        </row>
        <row r="9482">
          <cell r="A9482" t="str">
            <v xml:space="preserve">ТЭЦ-ЧЕРЕМУШК </v>
          </cell>
          <cell r="B9482" t="str">
            <v xml:space="preserve">Ставропольская 161 </v>
          </cell>
          <cell r="C9482" t="str">
            <v xml:space="preserve">Жилзаказчик </v>
          </cell>
          <cell r="D9482">
            <v>3532.1</v>
          </cell>
          <cell r="E9482">
            <v>12269</v>
          </cell>
          <cell r="F9482">
            <v>12264</v>
          </cell>
          <cell r="G9482">
            <v>0.38</v>
          </cell>
          <cell r="H9482">
            <v>1.19</v>
          </cell>
          <cell r="I9482">
            <v>4.5999999999999996</v>
          </cell>
          <cell r="J9482" t="str">
            <v xml:space="preserve">5 </v>
          </cell>
          <cell r="K9482">
            <v>167</v>
          </cell>
          <cell r="L9482">
            <v>0.21447099999999999</v>
          </cell>
          <cell r="M9482">
            <v>-19</v>
          </cell>
          <cell r="N9482">
            <v>18</v>
          </cell>
          <cell r="O9482">
            <v>1</v>
          </cell>
          <cell r="P9482">
            <v>313.12200000000001</v>
          </cell>
          <cell r="Q9482">
            <v>351.45600000000002</v>
          </cell>
          <cell r="R9482">
            <v>351.45600000000002</v>
          </cell>
        </row>
        <row r="9483">
          <cell r="A9483" t="str">
            <v xml:space="preserve">ТЭЦ-ЧЕРЕМУШК </v>
          </cell>
          <cell r="B9483" t="str">
            <v xml:space="preserve">Ставропольская 163 </v>
          </cell>
          <cell r="C9483" t="str">
            <v xml:space="preserve">Жилзаказчик </v>
          </cell>
          <cell r="D9483">
            <v>3517</v>
          </cell>
          <cell r="E9483">
            <v>12241</v>
          </cell>
          <cell r="F9483">
            <v>12236</v>
          </cell>
          <cell r="G9483">
            <v>0.38</v>
          </cell>
          <cell r="H9483">
            <v>1.19</v>
          </cell>
          <cell r="I9483">
            <v>4.5999999999999996</v>
          </cell>
          <cell r="J9483" t="str">
            <v xml:space="preserve">5 </v>
          </cell>
          <cell r="K9483">
            <v>167</v>
          </cell>
          <cell r="L9483">
            <v>0.21454899999999999</v>
          </cell>
          <cell r="M9483">
            <v>-19</v>
          </cell>
          <cell r="N9483">
            <v>18</v>
          </cell>
          <cell r="O9483">
            <v>1</v>
          </cell>
          <cell r="P9483">
            <v>313.23700000000002</v>
          </cell>
          <cell r="Q9483">
            <v>349.95299999999997</v>
          </cell>
          <cell r="R9483">
            <v>349.95299999999997</v>
          </cell>
        </row>
        <row r="9484">
          <cell r="A9484" t="str">
            <v xml:space="preserve">ТЭЦ-ЧЕРЕМУШК </v>
          </cell>
          <cell r="B9484" t="str">
            <v xml:space="preserve">Ставропольская 165 </v>
          </cell>
          <cell r="C9484" t="str">
            <v xml:space="preserve">Жилзаказчик </v>
          </cell>
          <cell r="D9484">
            <v>3518.2</v>
          </cell>
          <cell r="E9484">
            <v>12244</v>
          </cell>
          <cell r="F9484">
            <v>12239</v>
          </cell>
          <cell r="G9484">
            <v>0.38</v>
          </cell>
          <cell r="H9484">
            <v>1.19</v>
          </cell>
          <cell r="I9484">
            <v>4.5999999999999996</v>
          </cell>
          <cell r="J9484" t="str">
            <v xml:space="preserve">5 </v>
          </cell>
          <cell r="K9484">
            <v>167</v>
          </cell>
          <cell r="L9484">
            <v>0.21460199999999999</v>
          </cell>
          <cell r="M9484">
            <v>-19</v>
          </cell>
          <cell r="N9484">
            <v>18</v>
          </cell>
          <cell r="O9484">
            <v>1</v>
          </cell>
          <cell r="P9484">
            <v>313.31400000000002</v>
          </cell>
          <cell r="Q9484">
            <v>350.07400000000001</v>
          </cell>
          <cell r="R9484">
            <v>350.07400000000001</v>
          </cell>
        </row>
        <row r="9485">
          <cell r="A9485" t="str">
            <v xml:space="preserve">ТЭЦ-ЧЕРЕМУШК </v>
          </cell>
          <cell r="B9485" t="str">
            <v xml:space="preserve">Ставропольская 167 </v>
          </cell>
          <cell r="C9485" t="str">
            <v xml:space="preserve">Жилзаказчик </v>
          </cell>
          <cell r="D9485">
            <v>3503</v>
          </cell>
          <cell r="E9485">
            <v>12241</v>
          </cell>
          <cell r="F9485">
            <v>12236</v>
          </cell>
          <cell r="G9485">
            <v>0.38</v>
          </cell>
          <cell r="H9485">
            <v>1.19</v>
          </cell>
          <cell r="I9485">
            <v>4.5999999999999996</v>
          </cell>
          <cell r="J9485" t="str">
            <v xml:space="preserve">5 </v>
          </cell>
          <cell r="K9485">
            <v>167</v>
          </cell>
          <cell r="L9485">
            <v>0.21454899999999999</v>
          </cell>
          <cell r="M9485">
            <v>-19</v>
          </cell>
          <cell r="N9485">
            <v>18</v>
          </cell>
          <cell r="O9485">
            <v>1</v>
          </cell>
          <cell r="P9485">
            <v>313.23700000000002</v>
          </cell>
          <cell r="Q9485">
            <v>348.56</v>
          </cell>
          <cell r="R9485">
            <v>348.56</v>
          </cell>
        </row>
        <row r="9486">
          <cell r="A9486" t="str">
            <v xml:space="preserve">ТЭЦ-ЧЕРЕМУШК </v>
          </cell>
          <cell r="B9486" t="str">
            <v xml:space="preserve">Ставропольская 169 </v>
          </cell>
          <cell r="C9486" t="str">
            <v xml:space="preserve">Жилзаказчик </v>
          </cell>
          <cell r="D9486">
            <v>4922.3999999999996</v>
          </cell>
          <cell r="E9486">
            <v>13552</v>
          </cell>
          <cell r="F9486">
            <v>13547</v>
          </cell>
          <cell r="G9486">
            <v>0.37</v>
          </cell>
          <cell r="H9486">
            <v>1.19</v>
          </cell>
          <cell r="I9486">
            <v>4.5999999999999996</v>
          </cell>
          <cell r="J9486" t="str">
            <v xml:space="preserve">5 </v>
          </cell>
          <cell r="K9486">
            <v>167</v>
          </cell>
          <cell r="L9486">
            <v>0.23250899999999999</v>
          </cell>
          <cell r="M9486">
            <v>-19</v>
          </cell>
          <cell r="N9486">
            <v>18</v>
          </cell>
          <cell r="O9486">
            <v>1</v>
          </cell>
          <cell r="P9486">
            <v>339.459</v>
          </cell>
          <cell r="Q9486">
            <v>489.79399999999998</v>
          </cell>
          <cell r="R9486">
            <v>489.79399999999998</v>
          </cell>
        </row>
        <row r="9487">
          <cell r="A9487" t="str">
            <v xml:space="preserve">ТЭЦ-ЧЕРЕМУШК </v>
          </cell>
          <cell r="B9487" t="str">
            <v xml:space="preserve">Ставропольская 171 </v>
          </cell>
          <cell r="C9487" t="str">
            <v xml:space="preserve">Жилзаказчик </v>
          </cell>
          <cell r="D9487">
            <v>3523.3</v>
          </cell>
          <cell r="E9487">
            <v>13552</v>
          </cell>
          <cell r="F9487">
            <v>12236</v>
          </cell>
          <cell r="G9487">
            <v>0.38</v>
          </cell>
          <cell r="H9487">
            <v>1.19</v>
          </cell>
          <cell r="I9487">
            <v>4.5999999999999996</v>
          </cell>
          <cell r="J9487" t="str">
            <v xml:space="preserve">5 </v>
          </cell>
          <cell r="K9487">
            <v>167</v>
          </cell>
          <cell r="L9487">
            <v>0.21398099999999998</v>
          </cell>
          <cell r="M9487">
            <v>-19</v>
          </cell>
          <cell r="N9487">
            <v>18</v>
          </cell>
          <cell r="O9487">
            <v>1</v>
          </cell>
          <cell r="P9487">
            <v>312.40600000000001</v>
          </cell>
          <cell r="Q9487">
            <v>350.57799999999997</v>
          </cell>
          <cell r="R9487">
            <v>350.57799999999997</v>
          </cell>
        </row>
        <row r="9488">
          <cell r="A9488" t="str">
            <v xml:space="preserve">ТЭЦ-ЧЕРЕМУШК </v>
          </cell>
          <cell r="B9488" t="str">
            <v xml:space="preserve">Ставропольская 173 </v>
          </cell>
          <cell r="C9488" t="str">
            <v xml:space="preserve">Жилзаказчик </v>
          </cell>
          <cell r="D9488">
            <v>3227.6</v>
          </cell>
          <cell r="E9488">
            <v>12789</v>
          </cell>
          <cell r="F9488">
            <v>12784</v>
          </cell>
          <cell r="G9488">
            <v>0.37</v>
          </cell>
          <cell r="H9488">
            <v>1.19</v>
          </cell>
          <cell r="I9488">
            <v>4.5999999999999996</v>
          </cell>
          <cell r="J9488" t="str">
            <v xml:space="preserve">5 </v>
          </cell>
          <cell r="K9488">
            <v>167</v>
          </cell>
          <cell r="L9488">
            <v>0.22060000000000002</v>
          </cell>
          <cell r="M9488">
            <v>-19</v>
          </cell>
          <cell r="N9488">
            <v>18</v>
          </cell>
          <cell r="O9488">
            <v>1</v>
          </cell>
          <cell r="P9488">
            <v>322.07100000000003</v>
          </cell>
          <cell r="Q9488">
            <v>321.15699999999998</v>
          </cell>
          <cell r="R9488">
            <v>321.15699999999998</v>
          </cell>
        </row>
        <row r="9489">
          <cell r="A9489" t="str">
            <v xml:space="preserve">ТЭЦ-ЧЕРЕМУШК </v>
          </cell>
          <cell r="B9489" t="str">
            <v xml:space="preserve">Ставропольская 175 </v>
          </cell>
          <cell r="C9489" t="str">
            <v xml:space="preserve">Жилзаказчик </v>
          </cell>
          <cell r="D9489">
            <v>4458.8</v>
          </cell>
          <cell r="E9489">
            <v>17673</v>
          </cell>
          <cell r="F9489">
            <v>17668</v>
          </cell>
          <cell r="G9489">
            <v>0.37</v>
          </cell>
          <cell r="H9489">
            <v>1.19</v>
          </cell>
          <cell r="I9489">
            <v>4.5999999999999996</v>
          </cell>
          <cell r="J9489" t="str">
            <v xml:space="preserve">5 </v>
          </cell>
          <cell r="K9489">
            <v>167</v>
          </cell>
          <cell r="L9489">
            <v>0.30323899999999998</v>
          </cell>
          <cell r="M9489">
            <v>-19</v>
          </cell>
          <cell r="N9489">
            <v>18</v>
          </cell>
          <cell r="O9489">
            <v>1</v>
          </cell>
          <cell r="P9489">
            <v>442.72199999999998</v>
          </cell>
          <cell r="Q9489">
            <v>443.66300000000001</v>
          </cell>
          <cell r="R9489">
            <v>443.66300000000001</v>
          </cell>
        </row>
        <row r="9490">
          <cell r="A9490" t="str">
            <v xml:space="preserve">ТЭЦ-ЧЕРЕМУШК </v>
          </cell>
          <cell r="B9490" t="str">
            <v xml:space="preserve">Ставропольская 177  ж/д </v>
          </cell>
          <cell r="C9490" t="str">
            <v xml:space="preserve">Жилзаказчик </v>
          </cell>
          <cell r="D9490">
            <v>2470.6</v>
          </cell>
          <cell r="E9490">
            <v>8990</v>
          </cell>
          <cell r="F9490">
            <v>8846.11</v>
          </cell>
          <cell r="G9490">
            <v>0.4</v>
          </cell>
          <cell r="H9490">
            <v>1.19</v>
          </cell>
          <cell r="I9490">
            <v>4.5999999999999996</v>
          </cell>
          <cell r="J9490" t="str">
            <v xml:space="preserve">5 </v>
          </cell>
          <cell r="K9490">
            <v>167</v>
          </cell>
          <cell r="L9490">
            <v>0.16413800000000001</v>
          </cell>
          <cell r="M9490">
            <v>-19</v>
          </cell>
          <cell r="N9490">
            <v>18</v>
          </cell>
          <cell r="O9490">
            <v>1</v>
          </cell>
          <cell r="P9490">
            <v>239.63800000000001</v>
          </cell>
          <cell r="Q9490">
            <v>245.834</v>
          </cell>
          <cell r="R9490">
            <v>245.834</v>
          </cell>
        </row>
        <row r="9491">
          <cell r="A9491" t="str">
            <v xml:space="preserve">ТЭЦ-ЧЕРЕМУШК </v>
          </cell>
          <cell r="B9491" t="str">
            <v xml:space="preserve">Ставропольская 179 ж/д </v>
          </cell>
          <cell r="C9491" t="str">
            <v xml:space="preserve">Жилзаказчик </v>
          </cell>
          <cell r="D9491">
            <v>3516.2</v>
          </cell>
          <cell r="E9491">
            <v>12256</v>
          </cell>
          <cell r="F9491">
            <v>12251</v>
          </cell>
          <cell r="G9491">
            <v>0.38</v>
          </cell>
          <cell r="H9491">
            <v>1.19</v>
          </cell>
          <cell r="I9491">
            <v>4.5999999999999996</v>
          </cell>
          <cell r="J9491" t="str">
            <v xml:space="preserve">5 </v>
          </cell>
          <cell r="K9491">
            <v>167</v>
          </cell>
          <cell r="L9491">
            <v>0.21424399999999999</v>
          </cell>
          <cell r="M9491">
            <v>-19</v>
          </cell>
          <cell r="N9491">
            <v>18</v>
          </cell>
          <cell r="O9491">
            <v>1</v>
          </cell>
          <cell r="P9491">
            <v>312.79199999999997</v>
          </cell>
          <cell r="Q9491">
            <v>349.875</v>
          </cell>
          <cell r="R9491">
            <v>349.875</v>
          </cell>
        </row>
        <row r="9492">
          <cell r="A9492" t="str">
            <v xml:space="preserve">ТЭЦ-ЧЕРЕМУШК </v>
          </cell>
          <cell r="B9492" t="str">
            <v xml:space="preserve">Ставропольская 179-а ж/д </v>
          </cell>
          <cell r="C9492" t="str">
            <v xml:space="preserve">Жилзаказчик </v>
          </cell>
          <cell r="D9492">
            <v>3133.2</v>
          </cell>
          <cell r="E9492">
            <v>11737</v>
          </cell>
          <cell r="F9492">
            <v>11732</v>
          </cell>
          <cell r="G9492">
            <v>0.38</v>
          </cell>
          <cell r="H9492">
            <v>1.19</v>
          </cell>
          <cell r="I9492">
            <v>4.5999999999999996</v>
          </cell>
          <cell r="J9492" t="str">
            <v xml:space="preserve">5 </v>
          </cell>
          <cell r="K9492">
            <v>167</v>
          </cell>
          <cell r="L9492">
            <v>0.20680000000000001</v>
          </cell>
          <cell r="M9492">
            <v>-19</v>
          </cell>
          <cell r="N9492">
            <v>18</v>
          </cell>
          <cell r="O9492">
            <v>1</v>
          </cell>
          <cell r="P9492">
            <v>301.92200000000003</v>
          </cell>
          <cell r="Q9492">
            <v>311.76499999999999</v>
          </cell>
          <cell r="R9492">
            <v>311.76499999999999</v>
          </cell>
        </row>
        <row r="9493">
          <cell r="A9493" t="str">
            <v xml:space="preserve">ТЭЦ-ЧЕРЕМУШК </v>
          </cell>
          <cell r="B9493" t="str">
            <v xml:space="preserve">Ставропольская 181 </v>
          </cell>
          <cell r="C9493" t="str">
            <v xml:space="preserve">Жилзаказчик </v>
          </cell>
          <cell r="D9493">
            <v>2425.4</v>
          </cell>
          <cell r="E9493">
            <v>9053</v>
          </cell>
          <cell r="F9493">
            <v>8852.26</v>
          </cell>
          <cell r="G9493">
            <v>0.4</v>
          </cell>
          <cell r="H9493">
            <v>1.19</v>
          </cell>
          <cell r="I9493">
            <v>4.5999999999999996</v>
          </cell>
          <cell r="J9493" t="str">
            <v xml:space="preserve">5 </v>
          </cell>
          <cell r="K9493">
            <v>167</v>
          </cell>
          <cell r="L9493">
            <v>0.16425199999999998</v>
          </cell>
          <cell r="M9493">
            <v>-19</v>
          </cell>
          <cell r="N9493">
            <v>18</v>
          </cell>
          <cell r="O9493">
            <v>1</v>
          </cell>
          <cell r="P9493">
            <v>239.80500000000001</v>
          </cell>
          <cell r="Q9493">
            <v>241.334</v>
          </cell>
          <cell r="R9493">
            <v>241.334</v>
          </cell>
        </row>
        <row r="9494">
          <cell r="A9494" t="str">
            <v xml:space="preserve">ТЭЦ-ЧЕРЕМУШК </v>
          </cell>
          <cell r="B9494" t="str">
            <v xml:space="preserve">Ставропольская 183 ж/д </v>
          </cell>
          <cell r="C9494" t="str">
            <v xml:space="preserve">Жилзаказчик </v>
          </cell>
          <cell r="D9494">
            <v>2571.6</v>
          </cell>
          <cell r="E9494">
            <v>9035</v>
          </cell>
          <cell r="F9494">
            <v>9030</v>
          </cell>
          <cell r="G9494">
            <v>0.4</v>
          </cell>
          <cell r="H9494">
            <v>1.19</v>
          </cell>
          <cell r="I9494">
            <v>4.5999999999999996</v>
          </cell>
          <cell r="J9494" t="str">
            <v xml:space="preserve">5 </v>
          </cell>
          <cell r="K9494">
            <v>167</v>
          </cell>
          <cell r="L9494">
            <v>0.167549</v>
          </cell>
          <cell r="M9494">
            <v>-19</v>
          </cell>
          <cell r="N9494">
            <v>18</v>
          </cell>
          <cell r="O9494">
            <v>1</v>
          </cell>
          <cell r="P9494">
            <v>244.61799999999999</v>
          </cell>
          <cell r="Q9494">
            <v>255.88399999999999</v>
          </cell>
          <cell r="R9494">
            <v>255.88399999999999</v>
          </cell>
        </row>
        <row r="9495">
          <cell r="A9495" t="str">
            <v xml:space="preserve">ТЭЦ-ЧЕРЕМУШК </v>
          </cell>
          <cell r="B9495" t="str">
            <v xml:space="preserve">Ставропольская 185 ж/д </v>
          </cell>
          <cell r="C9495" t="str">
            <v xml:space="preserve">Жилзаказчик </v>
          </cell>
          <cell r="D9495">
            <v>2505.1999999999998</v>
          </cell>
          <cell r="E9495">
            <v>9007</v>
          </cell>
          <cell r="F9495">
            <v>8870.33</v>
          </cell>
          <cell r="G9495">
            <v>0.4</v>
          </cell>
          <cell r="H9495">
            <v>1.19</v>
          </cell>
          <cell r="I9495">
            <v>4.5999999999999996</v>
          </cell>
          <cell r="J9495" t="str">
            <v xml:space="preserve">5 </v>
          </cell>
          <cell r="K9495">
            <v>167</v>
          </cell>
          <cell r="L9495">
            <v>0.16458699999999998</v>
          </cell>
          <cell r="M9495">
            <v>-19</v>
          </cell>
          <cell r="N9495">
            <v>18</v>
          </cell>
          <cell r="O9495">
            <v>1</v>
          </cell>
          <cell r="P9495">
            <v>240.29499999999999</v>
          </cell>
          <cell r="Q9495">
            <v>249.27699999999999</v>
          </cell>
          <cell r="R9495">
            <v>249.27699999999999</v>
          </cell>
        </row>
        <row r="9496">
          <cell r="A9496" t="str">
            <v xml:space="preserve">ТЭЦ-ЧЕРЕМУШК </v>
          </cell>
          <cell r="B9496" t="str">
            <v xml:space="preserve">Ставропольская 187 </v>
          </cell>
          <cell r="C9496" t="str">
            <v xml:space="preserve">Жилзаказчик </v>
          </cell>
          <cell r="D9496">
            <v>2530.5</v>
          </cell>
          <cell r="E9496">
            <v>8993</v>
          </cell>
          <cell r="F9496">
            <v>8697.5499999999993</v>
          </cell>
          <cell r="G9496">
            <v>0.4</v>
          </cell>
          <cell r="H9496">
            <v>1.19</v>
          </cell>
          <cell r="I9496">
            <v>4.5999999999999996</v>
          </cell>
          <cell r="J9496" t="str">
            <v xml:space="preserve">5 </v>
          </cell>
          <cell r="K9496">
            <v>167</v>
          </cell>
          <cell r="L9496">
            <v>0.161381</v>
          </cell>
          <cell r="M9496">
            <v>-19</v>
          </cell>
          <cell r="N9496">
            <v>18</v>
          </cell>
          <cell r="O9496">
            <v>1</v>
          </cell>
          <cell r="P9496">
            <v>235.61099999999999</v>
          </cell>
          <cell r="Q9496">
            <v>251.79300000000001</v>
          </cell>
          <cell r="R9496">
            <v>251.79300000000001</v>
          </cell>
        </row>
        <row r="9497">
          <cell r="A9497" t="str">
            <v xml:space="preserve">ТЭЦ-ЧЕРЕМУШК </v>
          </cell>
          <cell r="B9497" t="str">
            <v xml:space="preserve">Ставропольская 189  ж/д </v>
          </cell>
          <cell r="C9497" t="str">
            <v xml:space="preserve">Жилзаказчик </v>
          </cell>
          <cell r="D9497">
            <v>2555.1999999999998</v>
          </cell>
          <cell r="E9497">
            <v>9217</v>
          </cell>
          <cell r="F9497">
            <v>9006.85</v>
          </cell>
          <cell r="G9497">
            <v>0.4</v>
          </cell>
          <cell r="H9497">
            <v>1.19</v>
          </cell>
          <cell r="I9497">
            <v>4.5999999999999996</v>
          </cell>
          <cell r="J9497" t="str">
            <v xml:space="preserve">5 </v>
          </cell>
          <cell r="K9497">
            <v>167</v>
          </cell>
          <cell r="L9497">
            <v>0.16628399999999999</v>
          </cell>
          <cell r="M9497">
            <v>-19</v>
          </cell>
          <cell r="N9497">
            <v>18</v>
          </cell>
          <cell r="O9497">
            <v>1</v>
          </cell>
          <cell r="P9497">
            <v>242.77099999999999</v>
          </cell>
          <cell r="Q9497">
            <v>254.25200000000001</v>
          </cell>
          <cell r="R9497">
            <v>254.25200000000001</v>
          </cell>
        </row>
        <row r="9498">
          <cell r="A9498" t="str">
            <v xml:space="preserve">ТЭЦ-ЧЕРЕМУШК </v>
          </cell>
          <cell r="B9498" t="str">
            <v xml:space="preserve">Ставропольская 193 </v>
          </cell>
          <cell r="C9498" t="str">
            <v xml:space="preserve">Жилзаказчик </v>
          </cell>
          <cell r="D9498">
            <v>3056.9</v>
          </cell>
          <cell r="E9498">
            <v>11652</v>
          </cell>
          <cell r="F9498">
            <v>11377.23</v>
          </cell>
          <cell r="G9498">
            <v>0.38</v>
          </cell>
          <cell r="H9498">
            <v>1.19</v>
          </cell>
          <cell r="I9498">
            <v>4.5999999999999996</v>
          </cell>
          <cell r="J9498" t="str">
            <v xml:space="preserve">5 </v>
          </cell>
          <cell r="K9498">
            <v>167</v>
          </cell>
          <cell r="L9498">
            <v>0.200547</v>
          </cell>
          <cell r="M9498">
            <v>-19</v>
          </cell>
          <cell r="N9498">
            <v>18</v>
          </cell>
          <cell r="O9498">
            <v>1</v>
          </cell>
          <cell r="P9498">
            <v>292.79399999999998</v>
          </cell>
          <cell r="Q9498">
            <v>304.17099999999999</v>
          </cell>
          <cell r="R9498">
            <v>304.17099999999999</v>
          </cell>
        </row>
        <row r="9499">
          <cell r="A9499" t="str">
            <v xml:space="preserve">ТЭЦ-ЧЕРЕМУШК </v>
          </cell>
          <cell r="B9499" t="str">
            <v xml:space="preserve">Ставропольская 195 ж/д </v>
          </cell>
          <cell r="C9499" t="str">
            <v xml:space="preserve">Жилзаказчик </v>
          </cell>
          <cell r="D9499">
            <v>3274.9</v>
          </cell>
          <cell r="E9499">
            <v>14494</v>
          </cell>
          <cell r="F9499">
            <v>13070</v>
          </cell>
          <cell r="G9499">
            <v>0.37</v>
          </cell>
          <cell r="H9499">
            <v>1.19</v>
          </cell>
          <cell r="I9499">
            <v>4.5999999999999996</v>
          </cell>
          <cell r="J9499" t="str">
            <v xml:space="preserve">5 </v>
          </cell>
          <cell r="K9499">
            <v>167</v>
          </cell>
          <cell r="L9499">
            <v>0.22432199999999999</v>
          </cell>
          <cell r="M9499">
            <v>-19</v>
          </cell>
          <cell r="N9499">
            <v>18</v>
          </cell>
          <cell r="O9499">
            <v>1</v>
          </cell>
          <cell r="P9499">
            <v>327.50700000000001</v>
          </cell>
          <cell r="Q9499">
            <v>325.86200000000002</v>
          </cell>
          <cell r="R9499">
            <v>325.86200000000002</v>
          </cell>
        </row>
        <row r="9500">
          <cell r="A9500" t="str">
            <v xml:space="preserve">ТЭЦ-ЧЕРЕМУШК </v>
          </cell>
          <cell r="B9500" t="str">
            <v xml:space="preserve">Ставропольская 197 ж/д </v>
          </cell>
          <cell r="C9500" t="str">
            <v xml:space="preserve">Жилзаказчик </v>
          </cell>
          <cell r="D9500">
            <v>3187.1</v>
          </cell>
          <cell r="E9500">
            <v>13181</v>
          </cell>
          <cell r="F9500">
            <v>12974.064</v>
          </cell>
          <cell r="G9500">
            <v>0.37</v>
          </cell>
          <cell r="H9500">
            <v>1.194</v>
          </cell>
          <cell r="I9500">
            <v>4.5999999999999996</v>
          </cell>
          <cell r="J9500" t="str">
            <v xml:space="preserve">5 </v>
          </cell>
          <cell r="K9500">
            <v>167</v>
          </cell>
          <cell r="L9500">
            <v>0.22267599999999999</v>
          </cell>
          <cell r="M9500">
            <v>-19</v>
          </cell>
          <cell r="N9500">
            <v>18</v>
          </cell>
          <cell r="O9500">
            <v>1</v>
          </cell>
          <cell r="P9500">
            <v>325.10300000000001</v>
          </cell>
          <cell r="Q9500">
            <v>317.12799999999999</v>
          </cell>
          <cell r="R9500">
            <v>317.12799999999999</v>
          </cell>
        </row>
        <row r="9501">
          <cell r="A9501" t="str">
            <v xml:space="preserve">ТЭЦ-ЧЕРЕМУШК </v>
          </cell>
          <cell r="B9501" t="str">
            <v xml:space="preserve">Ставропольская 199 ж/д </v>
          </cell>
          <cell r="C9501" t="str">
            <v xml:space="preserve">Жилзаказчик </v>
          </cell>
          <cell r="D9501">
            <v>2724.8</v>
          </cell>
          <cell r="E9501">
            <v>16537</v>
          </cell>
          <cell r="F9501">
            <v>10574</v>
          </cell>
          <cell r="G9501">
            <v>0.26</v>
          </cell>
          <cell r="H9501">
            <v>1.19</v>
          </cell>
          <cell r="I9501">
            <v>4.5999999999999996</v>
          </cell>
          <cell r="J9501" t="str">
            <v xml:space="preserve">5 </v>
          </cell>
          <cell r="K9501">
            <v>167</v>
          </cell>
          <cell r="L9501">
            <v>0.18148499999999998</v>
          </cell>
          <cell r="M9501">
            <v>-19</v>
          </cell>
          <cell r="N9501">
            <v>18</v>
          </cell>
          <cell r="O9501">
            <v>1</v>
          </cell>
          <cell r="P9501">
            <v>264.964</v>
          </cell>
          <cell r="Q9501">
            <v>271.125</v>
          </cell>
          <cell r="R9501">
            <v>271.125</v>
          </cell>
        </row>
        <row r="9502">
          <cell r="A9502" t="str">
            <v xml:space="preserve">ТЭЦ-ЧЕРЕМУШК </v>
          </cell>
          <cell r="B9502" t="str">
            <v xml:space="preserve">Ставропольская 201 ж/д </v>
          </cell>
          <cell r="C9502" t="str">
            <v xml:space="preserve">Жилзаказчик </v>
          </cell>
          <cell r="D9502">
            <v>3957.6</v>
          </cell>
          <cell r="E9502">
            <v>20548</v>
          </cell>
          <cell r="F9502">
            <v>19885.849999999999</v>
          </cell>
          <cell r="G9502">
            <v>0.37</v>
          </cell>
          <cell r="H9502">
            <v>1.19</v>
          </cell>
          <cell r="I9502">
            <v>4.5999999999999996</v>
          </cell>
          <cell r="J9502" t="str">
            <v xml:space="preserve">14 </v>
          </cell>
          <cell r="K9502">
            <v>167</v>
          </cell>
          <cell r="L9502">
            <v>0.341304</v>
          </cell>
          <cell r="M9502">
            <v>-19</v>
          </cell>
          <cell r="N9502">
            <v>18</v>
          </cell>
          <cell r="O9502">
            <v>1</v>
          </cell>
          <cell r="P9502">
            <v>498.29599999999999</v>
          </cell>
          <cell r="Q9502">
            <v>481.303</v>
          </cell>
          <cell r="R9502">
            <v>481.303</v>
          </cell>
        </row>
        <row r="9503">
          <cell r="A9503" t="str">
            <v xml:space="preserve">ТЭЦ-ЧЕРЕМУШК </v>
          </cell>
          <cell r="B9503" t="str">
            <v xml:space="preserve">Ставропольская 203 ж/д </v>
          </cell>
          <cell r="C9503" t="str">
            <v xml:space="preserve">Жилзаказчик </v>
          </cell>
          <cell r="D9503">
            <v>6007.2</v>
          </cell>
          <cell r="E9503">
            <v>25210</v>
          </cell>
          <cell r="F9503">
            <v>25003.53</v>
          </cell>
          <cell r="G9503">
            <v>0.37</v>
          </cell>
          <cell r="H9503">
            <v>1.19</v>
          </cell>
          <cell r="I9503">
            <v>4.5999999999999996</v>
          </cell>
          <cell r="J9503" t="str">
            <v xml:space="preserve">5 </v>
          </cell>
          <cell r="K9503">
            <v>167</v>
          </cell>
          <cell r="L9503">
            <v>0.42913899999999999</v>
          </cell>
          <cell r="M9503">
            <v>-19</v>
          </cell>
          <cell r="N9503">
            <v>18</v>
          </cell>
          <cell r="O9503">
            <v>1</v>
          </cell>
          <cell r="P9503">
            <v>626.53300000000002</v>
          </cell>
          <cell r="Q9503">
            <v>597.73800000000006</v>
          </cell>
          <cell r="R9503">
            <v>597.73800000000006</v>
          </cell>
        </row>
        <row r="9504">
          <cell r="A9504" t="str">
            <v xml:space="preserve">ТЭЦ-ЧЕРЕМУШК </v>
          </cell>
          <cell r="B9504" t="str">
            <v xml:space="preserve">Ставропольская 209 </v>
          </cell>
          <cell r="C9504" t="str">
            <v xml:space="preserve">Жилзаказчик </v>
          </cell>
          <cell r="D9504">
            <v>3088.4</v>
          </cell>
          <cell r="E9504">
            <v>11615</v>
          </cell>
          <cell r="F9504">
            <v>11610</v>
          </cell>
          <cell r="G9504">
            <v>0.38</v>
          </cell>
          <cell r="H9504">
            <v>1.19</v>
          </cell>
          <cell r="I9504">
            <v>4.5999999999999996</v>
          </cell>
          <cell r="J9504" t="str">
            <v xml:space="preserve">5 </v>
          </cell>
          <cell r="K9504">
            <v>167</v>
          </cell>
          <cell r="L9504">
            <v>0.20465000000000003</v>
          </cell>
          <cell r="M9504">
            <v>-19</v>
          </cell>
          <cell r="N9504">
            <v>18</v>
          </cell>
          <cell r="O9504">
            <v>1</v>
          </cell>
          <cell r="P9504">
            <v>298.78399999999999</v>
          </cell>
          <cell r="Q9504">
            <v>307.30399999999997</v>
          </cell>
          <cell r="R9504">
            <v>307.30399999999997</v>
          </cell>
        </row>
        <row r="9505">
          <cell r="A9505" t="str">
            <v xml:space="preserve">ТЭЦ-ЧЕРЕМУШК </v>
          </cell>
          <cell r="B9505" t="str">
            <v xml:space="preserve">Ставропольская 213 ж/д </v>
          </cell>
          <cell r="C9505" t="str">
            <v xml:space="preserve">Жилзаказчик </v>
          </cell>
          <cell r="D9505">
            <v>2611.9</v>
          </cell>
          <cell r="E9505">
            <v>13817</v>
          </cell>
          <cell r="F9505">
            <v>9998.07</v>
          </cell>
          <cell r="G9505">
            <v>0.37</v>
          </cell>
          <cell r="H9505">
            <v>1.19</v>
          </cell>
          <cell r="I9505">
            <v>4.5999999999999996</v>
          </cell>
          <cell r="J9505" t="str">
            <v xml:space="preserve">5 </v>
          </cell>
          <cell r="K9505">
            <v>167</v>
          </cell>
          <cell r="L9505">
            <v>0.171598</v>
          </cell>
          <cell r="M9505">
            <v>-19</v>
          </cell>
          <cell r="N9505">
            <v>18</v>
          </cell>
          <cell r="O9505">
            <v>1</v>
          </cell>
          <cell r="P9505">
            <v>250.529</v>
          </cell>
          <cell r="Q9505">
            <v>259.892</v>
          </cell>
          <cell r="R9505">
            <v>259.892</v>
          </cell>
        </row>
        <row r="9506">
          <cell r="A9506" t="str">
            <v xml:space="preserve">ТЭЦ-ЧЕРЕМУШК </v>
          </cell>
          <cell r="B9506" t="str">
            <v xml:space="preserve">Ставропольская 215/1 </v>
          </cell>
          <cell r="C9506" t="str">
            <v xml:space="preserve">Жилзаказчик </v>
          </cell>
          <cell r="D9506">
            <v>2606.6999999999998</v>
          </cell>
          <cell r="E9506">
            <v>11109</v>
          </cell>
          <cell r="F9506">
            <v>11100</v>
          </cell>
          <cell r="G9506">
            <v>0.38</v>
          </cell>
          <cell r="H9506">
            <v>1.19</v>
          </cell>
          <cell r="I9506">
            <v>4.5999999999999996</v>
          </cell>
          <cell r="J9506" t="str">
            <v xml:space="preserve">9 </v>
          </cell>
          <cell r="K9506">
            <v>167</v>
          </cell>
          <cell r="L9506">
            <v>0.19566000000000003</v>
          </cell>
          <cell r="M9506">
            <v>-19</v>
          </cell>
          <cell r="N9506">
            <v>18</v>
          </cell>
          <cell r="O9506">
            <v>1</v>
          </cell>
          <cell r="P9506">
            <v>285.65899999999999</v>
          </cell>
          <cell r="Q9506">
            <v>259.37700000000001</v>
          </cell>
          <cell r="R9506">
            <v>259.37700000000001</v>
          </cell>
        </row>
        <row r="9507">
          <cell r="A9507" t="str">
            <v xml:space="preserve">ТЭЦ-ЧЕРЕМУШК </v>
          </cell>
          <cell r="B9507" t="str">
            <v xml:space="preserve">Ставропольская 215/2 ж/д </v>
          </cell>
          <cell r="C9507" t="str">
            <v xml:space="preserve">Жилзаказчик </v>
          </cell>
          <cell r="D9507">
            <v>2745.3</v>
          </cell>
          <cell r="E9507">
            <v>11753</v>
          </cell>
          <cell r="F9507">
            <v>11744</v>
          </cell>
          <cell r="G9507">
            <v>0.38</v>
          </cell>
          <cell r="H9507">
            <v>1.19</v>
          </cell>
          <cell r="I9507">
            <v>4.5999999999999996</v>
          </cell>
          <cell r="J9507" t="str">
            <v xml:space="preserve">9 </v>
          </cell>
          <cell r="K9507">
            <v>167</v>
          </cell>
          <cell r="L9507">
            <v>0.207012</v>
          </cell>
          <cell r="M9507">
            <v>-19</v>
          </cell>
          <cell r="N9507">
            <v>18</v>
          </cell>
          <cell r="O9507">
            <v>1</v>
          </cell>
          <cell r="P9507">
            <v>302.233</v>
          </cell>
          <cell r="Q9507">
            <v>273.16399999999999</v>
          </cell>
          <cell r="R9507">
            <v>273.16399999999999</v>
          </cell>
        </row>
        <row r="9508">
          <cell r="A9508" t="str">
            <v xml:space="preserve">ТЭЦ-ЧЕРЕМУШК </v>
          </cell>
          <cell r="B9508" t="str">
            <v xml:space="preserve">Ставропольская 217/1 </v>
          </cell>
          <cell r="C9508" t="str">
            <v xml:space="preserve">Жилзаказчик </v>
          </cell>
          <cell r="D9508">
            <v>2775.6</v>
          </cell>
          <cell r="E9508">
            <v>11458</v>
          </cell>
          <cell r="F9508">
            <v>11449</v>
          </cell>
          <cell r="G9508">
            <v>0.38</v>
          </cell>
          <cell r="H9508">
            <v>1.19</v>
          </cell>
          <cell r="I9508">
            <v>4.5999999999999996</v>
          </cell>
          <cell r="J9508" t="str">
            <v xml:space="preserve">9 </v>
          </cell>
          <cell r="K9508">
            <v>167</v>
          </cell>
          <cell r="L9508">
            <v>0.20181199999999999</v>
          </cell>
          <cell r="M9508">
            <v>-19</v>
          </cell>
          <cell r="N9508">
            <v>18</v>
          </cell>
          <cell r="O9508">
            <v>1</v>
          </cell>
          <cell r="P9508">
            <v>294.64100000000002</v>
          </cell>
          <cell r="Q9508">
            <v>276.18200000000002</v>
          </cell>
          <cell r="R9508">
            <v>276.18200000000002</v>
          </cell>
        </row>
        <row r="9509">
          <cell r="A9509" t="str">
            <v xml:space="preserve">ТЭЦ-ЧЕРЕМУШК </v>
          </cell>
          <cell r="B9509" t="str">
            <v xml:space="preserve">Ставропольская 217/2 </v>
          </cell>
          <cell r="C9509" t="str">
            <v xml:space="preserve">Жилзаказчик </v>
          </cell>
          <cell r="D9509">
            <v>2761.6</v>
          </cell>
          <cell r="E9509">
            <v>13914</v>
          </cell>
          <cell r="F9509">
            <v>13905</v>
          </cell>
          <cell r="G9509">
            <v>0.37</v>
          </cell>
          <cell r="H9509">
            <v>1.19</v>
          </cell>
          <cell r="I9509">
            <v>4.5999999999999996</v>
          </cell>
          <cell r="J9509" t="str">
            <v xml:space="preserve">9 </v>
          </cell>
          <cell r="K9509">
            <v>167</v>
          </cell>
          <cell r="L9509">
            <v>0.23865399999999998</v>
          </cell>
          <cell r="M9509">
            <v>-19</v>
          </cell>
          <cell r="N9509">
            <v>18</v>
          </cell>
          <cell r="O9509">
            <v>1</v>
          </cell>
          <cell r="P9509">
            <v>348.43</v>
          </cell>
          <cell r="Q9509">
            <v>274.79000000000002</v>
          </cell>
          <cell r="R9509">
            <v>274.79000000000002</v>
          </cell>
        </row>
        <row r="9510">
          <cell r="A9510" t="str">
            <v xml:space="preserve">ТЭЦ-ЧЕРЕМУШК </v>
          </cell>
          <cell r="B9510" t="str">
            <v xml:space="preserve">Ставропольская 221/1 </v>
          </cell>
          <cell r="C9510" t="str">
            <v xml:space="preserve">Жилзаказчик </v>
          </cell>
          <cell r="D9510">
            <v>2807.4</v>
          </cell>
          <cell r="E9510">
            <v>13641</v>
          </cell>
          <cell r="F9510">
            <v>13632</v>
          </cell>
          <cell r="G9510">
            <v>0.37</v>
          </cell>
          <cell r="H9510">
            <v>1.19</v>
          </cell>
          <cell r="I9510">
            <v>4.5999999999999996</v>
          </cell>
          <cell r="J9510" t="str">
            <v xml:space="preserve">9 </v>
          </cell>
          <cell r="K9510">
            <v>167</v>
          </cell>
          <cell r="L9510">
            <v>0.23396799999999998</v>
          </cell>
          <cell r="M9510">
            <v>-19</v>
          </cell>
          <cell r="N9510">
            <v>18</v>
          </cell>
          <cell r="O9510">
            <v>1</v>
          </cell>
          <cell r="P9510">
            <v>341.589</v>
          </cell>
          <cell r="Q9510">
            <v>279.34500000000003</v>
          </cell>
          <cell r="R9510">
            <v>279.34500000000003</v>
          </cell>
        </row>
        <row r="9511">
          <cell r="A9511" t="str">
            <v xml:space="preserve">ТЭЦ-ЧЕРЕМУШК </v>
          </cell>
          <cell r="B9511" t="str">
            <v xml:space="preserve">Ставропольская 221/2 </v>
          </cell>
          <cell r="C9511" t="str">
            <v xml:space="preserve">Жилзаказчик </v>
          </cell>
          <cell r="D9511">
            <v>2822.8</v>
          </cell>
          <cell r="E9511">
            <v>13821</v>
          </cell>
          <cell r="F9511">
            <v>13682.71</v>
          </cell>
          <cell r="G9511">
            <v>0.37</v>
          </cell>
          <cell r="H9511">
            <v>1.19</v>
          </cell>
          <cell r="I9511">
            <v>4.5999999999999996</v>
          </cell>
          <cell r="J9511" t="str">
            <v xml:space="preserve">9 </v>
          </cell>
          <cell r="K9511">
            <v>167</v>
          </cell>
          <cell r="L9511">
            <v>0.23483799999999999</v>
          </cell>
          <cell r="M9511">
            <v>-19</v>
          </cell>
          <cell r="N9511">
            <v>18</v>
          </cell>
          <cell r="O9511">
            <v>1</v>
          </cell>
          <cell r="P9511">
            <v>342.85899999999998</v>
          </cell>
          <cell r="Q9511">
            <v>280.875</v>
          </cell>
          <cell r="R9511">
            <v>280.875</v>
          </cell>
        </row>
        <row r="9512">
          <cell r="A9512" t="str">
            <v xml:space="preserve">ТЭЦ-ЧЕРЕМУШК </v>
          </cell>
          <cell r="B9512" t="str">
            <v xml:space="preserve">Ставропольская 222 </v>
          </cell>
          <cell r="C9512" t="str">
            <v xml:space="preserve">Жилзаказчик </v>
          </cell>
          <cell r="D9512">
            <v>2572.1</v>
          </cell>
          <cell r="E9512">
            <v>12593</v>
          </cell>
          <cell r="F9512">
            <v>10169</v>
          </cell>
          <cell r="G9512">
            <v>0.37</v>
          </cell>
          <cell r="H9512">
            <v>1.19</v>
          </cell>
          <cell r="I9512">
            <v>4.5999999999999996</v>
          </cell>
          <cell r="J9512" t="str">
            <v xml:space="preserve">5 </v>
          </cell>
          <cell r="K9512">
            <v>167</v>
          </cell>
          <cell r="L9512">
            <v>0.17641899999999999</v>
          </cell>
          <cell r="M9512">
            <v>-19</v>
          </cell>
          <cell r="N9512">
            <v>18</v>
          </cell>
          <cell r="O9512">
            <v>1</v>
          </cell>
          <cell r="P9512">
            <v>257.56799999999998</v>
          </cell>
          <cell r="Q9512">
            <v>255.93299999999999</v>
          </cell>
          <cell r="R9512">
            <v>255.93299999999999</v>
          </cell>
        </row>
        <row r="9513">
          <cell r="A9513" t="str">
            <v xml:space="preserve">ТЭЦ-ЧЕРЕМУШК </v>
          </cell>
          <cell r="B9513" t="str">
            <v xml:space="preserve">Ставропольская 222/1 </v>
          </cell>
          <cell r="C9513" t="str">
            <v xml:space="preserve">Жилзаказчик </v>
          </cell>
          <cell r="D9513">
            <v>1492.8</v>
          </cell>
          <cell r="E9513">
            <v>4</v>
          </cell>
          <cell r="F9513">
            <v>5443</v>
          </cell>
          <cell r="G9513">
            <v>0.44</v>
          </cell>
          <cell r="H9513">
            <v>1.19</v>
          </cell>
          <cell r="I9513">
            <v>4.5999999999999996</v>
          </cell>
          <cell r="J9513" t="str">
            <v xml:space="preserve">4 </v>
          </cell>
          <cell r="K9513">
            <v>167</v>
          </cell>
          <cell r="L9513">
            <v>0.111345</v>
          </cell>
          <cell r="M9513">
            <v>-19</v>
          </cell>
          <cell r="N9513">
            <v>18</v>
          </cell>
          <cell r="O9513">
            <v>1</v>
          </cell>
          <cell r="P9513">
            <v>162.56100000000001</v>
          </cell>
          <cell r="Q9513">
            <v>198.05099999999999</v>
          </cell>
          <cell r="R9513">
            <v>198.05099999999999</v>
          </cell>
        </row>
        <row r="9514">
          <cell r="A9514" t="str">
            <v xml:space="preserve">ТЭЦ-ЧЕРЕМУШК </v>
          </cell>
          <cell r="B9514" t="str">
            <v xml:space="preserve">Ставропольская 224 </v>
          </cell>
          <cell r="C9514" t="str">
            <v xml:space="preserve">Жилзаказчик </v>
          </cell>
          <cell r="D9514">
            <v>2815.6</v>
          </cell>
          <cell r="E9514">
            <v>12100</v>
          </cell>
          <cell r="F9514">
            <v>10547.05</v>
          </cell>
          <cell r="G9514">
            <v>0.38</v>
          </cell>
          <cell r="H9514">
            <v>1.194</v>
          </cell>
          <cell r="I9514">
            <v>4.5999999999999996</v>
          </cell>
          <cell r="J9514" t="str">
            <v xml:space="preserve">5 </v>
          </cell>
          <cell r="K9514">
            <v>167</v>
          </cell>
          <cell r="L9514">
            <v>0.183674</v>
          </cell>
          <cell r="M9514">
            <v>-19</v>
          </cell>
          <cell r="N9514">
            <v>18</v>
          </cell>
          <cell r="O9514">
            <v>1</v>
          </cell>
          <cell r="P9514">
            <v>268.16000000000003</v>
          </cell>
          <cell r="Q9514">
            <v>280.16199999999998</v>
          </cell>
          <cell r="R9514">
            <v>280.16199999999998</v>
          </cell>
        </row>
        <row r="9515">
          <cell r="A9515" t="str">
            <v xml:space="preserve">ТЭЦ-ЧЕРЕМУШК </v>
          </cell>
          <cell r="B9515" t="str">
            <v xml:space="preserve">Ставропольская 224кор2 </v>
          </cell>
          <cell r="C9515" t="str">
            <v xml:space="preserve">Жилзаказчик </v>
          </cell>
          <cell r="D9515">
            <v>2867.8</v>
          </cell>
          <cell r="E9515">
            <v>9994</v>
          </cell>
          <cell r="F9515">
            <v>9989</v>
          </cell>
          <cell r="G9515">
            <v>0.39</v>
          </cell>
          <cell r="H9515">
            <v>1.19</v>
          </cell>
          <cell r="I9515">
            <v>4.5999999999999996</v>
          </cell>
          <cell r="J9515" t="str">
            <v xml:space="preserve">5 </v>
          </cell>
          <cell r="K9515">
            <v>167</v>
          </cell>
          <cell r="L9515">
            <v>0.18071000000000001</v>
          </cell>
          <cell r="M9515">
            <v>-19</v>
          </cell>
          <cell r="N9515">
            <v>18</v>
          </cell>
          <cell r="O9515">
            <v>1</v>
          </cell>
          <cell r="P9515">
            <v>263.83199999999999</v>
          </cell>
          <cell r="Q9515">
            <v>285.35300000000001</v>
          </cell>
          <cell r="R9515">
            <v>285.35300000000001</v>
          </cell>
        </row>
        <row r="9516">
          <cell r="A9516" t="str">
            <v xml:space="preserve">ТЭЦ-ЧЕРЕМУШК </v>
          </cell>
          <cell r="B9516" t="str">
            <v xml:space="preserve">Ставропольская 226 </v>
          </cell>
          <cell r="C9516" t="str">
            <v xml:space="preserve">Жилзаказчик </v>
          </cell>
          <cell r="D9516">
            <v>2983.8</v>
          </cell>
          <cell r="E9516">
            <v>13599</v>
          </cell>
          <cell r="F9516">
            <v>12114.40544</v>
          </cell>
          <cell r="G9516">
            <v>0.37000099999999997</v>
          </cell>
          <cell r="H9516">
            <v>1.194</v>
          </cell>
          <cell r="I9516">
            <v>4.5999999999999996</v>
          </cell>
          <cell r="J9516" t="str">
            <v xml:space="preserve">5 </v>
          </cell>
          <cell r="K9516">
            <v>167</v>
          </cell>
          <cell r="L9516">
            <v>0.20792099999999999</v>
          </cell>
          <cell r="M9516">
            <v>-19</v>
          </cell>
          <cell r="N9516">
            <v>18</v>
          </cell>
          <cell r="O9516">
            <v>1</v>
          </cell>
          <cell r="P9516">
            <v>303.55900000000003</v>
          </cell>
          <cell r="Q9516">
            <v>296.89600000000002</v>
          </cell>
          <cell r="R9516">
            <v>296.89600000000002</v>
          </cell>
        </row>
        <row r="9517">
          <cell r="A9517" t="str">
            <v xml:space="preserve">ТЭЦ-ЧЕРЕМУШК </v>
          </cell>
          <cell r="B9517" t="str">
            <v xml:space="preserve">Ставропольская 226/1 </v>
          </cell>
          <cell r="C9517" t="str">
            <v xml:space="preserve">Жилзаказчик </v>
          </cell>
          <cell r="D9517">
            <v>1699.6</v>
          </cell>
          <cell r="E9517">
            <v>7066</v>
          </cell>
          <cell r="F9517">
            <v>7082</v>
          </cell>
          <cell r="G9517">
            <v>0.42</v>
          </cell>
          <cell r="H9517">
            <v>1.19</v>
          </cell>
          <cell r="I9517">
            <v>4.5999999999999996</v>
          </cell>
          <cell r="J9517" t="str">
            <v xml:space="preserve">4 </v>
          </cell>
          <cell r="K9517">
            <v>167</v>
          </cell>
          <cell r="L9517">
            <v>0.13764699999999999</v>
          </cell>
          <cell r="M9517">
            <v>-19</v>
          </cell>
          <cell r="N9517">
            <v>18</v>
          </cell>
          <cell r="O9517">
            <v>1</v>
          </cell>
          <cell r="P9517">
            <v>200.393</v>
          </cell>
          <cell r="Q9517">
            <v>224.744</v>
          </cell>
          <cell r="R9517">
            <v>224.744</v>
          </cell>
        </row>
        <row r="9518">
          <cell r="A9518" t="str">
            <v xml:space="preserve">ТЭЦ-ЧЕРЕМУШК </v>
          </cell>
          <cell r="B9518" t="str">
            <v xml:space="preserve">Ставропольская 228 </v>
          </cell>
          <cell r="C9518" t="str">
            <v xml:space="preserve">Жилзаказчик </v>
          </cell>
          <cell r="D9518">
            <v>3081.0800000000004</v>
          </cell>
          <cell r="E9518">
            <v>12297</v>
          </cell>
          <cell r="F9518">
            <v>11274.25</v>
          </cell>
          <cell r="G9518">
            <v>0.38</v>
          </cell>
          <cell r="H9518">
            <v>1.19</v>
          </cell>
          <cell r="I9518">
            <v>4.5999999999999996</v>
          </cell>
          <cell r="J9518" t="str">
            <v xml:space="preserve">5 </v>
          </cell>
          <cell r="K9518">
            <v>167</v>
          </cell>
          <cell r="L9518">
            <v>0.19716299999999998</v>
          </cell>
          <cell r="M9518">
            <v>-19</v>
          </cell>
          <cell r="N9518">
            <v>18</v>
          </cell>
          <cell r="O9518">
            <v>1</v>
          </cell>
          <cell r="P9518">
            <v>287.13799999999998</v>
          </cell>
          <cell r="Q9518">
            <v>305.80099999999999</v>
          </cell>
          <cell r="R9518">
            <v>305.80099999999999</v>
          </cell>
        </row>
        <row r="9519">
          <cell r="A9519" t="str">
            <v xml:space="preserve">ТЭЦ-ЧЕРЕМУШК </v>
          </cell>
          <cell r="B9519" t="str">
            <v xml:space="preserve">Ставропольская 230 </v>
          </cell>
          <cell r="C9519" t="str">
            <v xml:space="preserve">Жилзаказчик </v>
          </cell>
          <cell r="D9519">
            <v>3547.7400000000002</v>
          </cell>
          <cell r="E9519">
            <v>13429</v>
          </cell>
          <cell r="F9519">
            <v>12853.742060000002</v>
          </cell>
          <cell r="G9519">
            <v>0.37</v>
          </cell>
          <cell r="H9519">
            <v>1.194</v>
          </cell>
          <cell r="I9519">
            <v>4.5999999999999996</v>
          </cell>
          <cell r="J9519" t="str">
            <v xml:space="preserve">5 </v>
          </cell>
          <cell r="K9519">
            <v>167</v>
          </cell>
          <cell r="L9519">
            <v>0.22061199999999997</v>
          </cell>
          <cell r="M9519">
            <v>-19</v>
          </cell>
          <cell r="N9519">
            <v>18</v>
          </cell>
          <cell r="O9519">
            <v>1</v>
          </cell>
          <cell r="P9519">
            <v>319.77100000000002</v>
          </cell>
          <cell r="Q9519">
            <v>350.46100000000001</v>
          </cell>
          <cell r="R9519">
            <v>350.46100000000001</v>
          </cell>
        </row>
        <row r="9520">
          <cell r="A9520" t="str">
            <v xml:space="preserve">ТЭЦ-ЧЕРЕМУШК </v>
          </cell>
          <cell r="B9520" t="str">
            <v xml:space="preserve">Ставропольская 232 </v>
          </cell>
          <cell r="C9520" t="str">
            <v xml:space="preserve">Жилзаказчик </v>
          </cell>
          <cell r="D9520">
            <v>2300.1999999999998</v>
          </cell>
          <cell r="E9520">
            <v>10056</v>
          </cell>
          <cell r="F9520">
            <v>9829.25</v>
          </cell>
          <cell r="G9520">
            <v>0.39</v>
          </cell>
          <cell r="H9520">
            <v>1.19</v>
          </cell>
          <cell r="I9520">
            <v>4.5999999999999996</v>
          </cell>
          <cell r="J9520" t="str">
            <v xml:space="preserve">9 </v>
          </cell>
          <cell r="K9520">
            <v>167</v>
          </cell>
          <cell r="L9520">
            <v>0.177592</v>
          </cell>
          <cell r="M9520">
            <v>-19</v>
          </cell>
          <cell r="N9520">
            <v>18</v>
          </cell>
          <cell r="O9520">
            <v>1</v>
          </cell>
          <cell r="P9520">
            <v>259.279</v>
          </cell>
          <cell r="Q9520">
            <v>228.87899999999999</v>
          </cell>
          <cell r="R9520">
            <v>228.87899999999999</v>
          </cell>
        </row>
        <row r="9521">
          <cell r="A9521" t="str">
            <v xml:space="preserve">ТЭЦ-ЧЕРЕМУШК </v>
          </cell>
          <cell r="B9521" t="str">
            <v xml:space="preserve">Ставропольская 234 </v>
          </cell>
          <cell r="C9521" t="str">
            <v xml:space="preserve">Жилзаказчик </v>
          </cell>
          <cell r="D9521">
            <v>3193.8</v>
          </cell>
          <cell r="E9521">
            <v>13165</v>
          </cell>
          <cell r="F9521">
            <v>11569.9</v>
          </cell>
          <cell r="G9521">
            <v>0.37</v>
          </cell>
          <cell r="H9521">
            <v>1.19</v>
          </cell>
          <cell r="I9521">
            <v>4.5999999999999996</v>
          </cell>
          <cell r="J9521" t="str">
            <v xml:space="preserve">5 </v>
          </cell>
          <cell r="K9521">
            <v>167</v>
          </cell>
          <cell r="L9521">
            <v>0.198576</v>
          </cell>
          <cell r="M9521">
            <v>-19</v>
          </cell>
          <cell r="N9521">
            <v>18</v>
          </cell>
          <cell r="O9521">
            <v>1</v>
          </cell>
          <cell r="P9521">
            <v>288.97500000000002</v>
          </cell>
          <cell r="Q9521">
            <v>316.548</v>
          </cell>
          <cell r="R9521">
            <v>316.548</v>
          </cell>
        </row>
        <row r="9522">
          <cell r="A9522" t="str">
            <v xml:space="preserve">ТЭЦ-ЧЕРЕМУШК </v>
          </cell>
          <cell r="B9522" t="str">
            <v xml:space="preserve">Ставропольская 236 </v>
          </cell>
          <cell r="C9522" t="str">
            <v xml:space="preserve">Жилзаказчик </v>
          </cell>
          <cell r="D9522">
            <v>3748.2</v>
          </cell>
          <cell r="E9522">
            <v>13558</v>
          </cell>
          <cell r="F9522">
            <v>13253.86</v>
          </cell>
          <cell r="G9522">
            <v>0.37</v>
          </cell>
          <cell r="H9522">
            <v>1.19</v>
          </cell>
          <cell r="I9522">
            <v>4.5999999999999996</v>
          </cell>
          <cell r="J9522" t="str">
            <v xml:space="preserve">5 </v>
          </cell>
          <cell r="K9522">
            <v>167</v>
          </cell>
          <cell r="L9522">
            <v>0.22747799999999999</v>
          </cell>
          <cell r="M9522">
            <v>-19</v>
          </cell>
          <cell r="N9522">
            <v>18</v>
          </cell>
          <cell r="O9522">
            <v>1</v>
          </cell>
          <cell r="P9522">
            <v>332.11399999999998</v>
          </cell>
          <cell r="Q9522">
            <v>372.96</v>
          </cell>
          <cell r="R9522">
            <v>372.96</v>
          </cell>
        </row>
        <row r="9523">
          <cell r="A9523" t="str">
            <v xml:space="preserve">ТЭЦ-ЧЕРЕМУШК </v>
          </cell>
          <cell r="B9523" t="str">
            <v xml:space="preserve">Ставропольская 246 </v>
          </cell>
          <cell r="C9523" t="str">
            <v xml:space="preserve">Жилзаказчик </v>
          </cell>
          <cell r="D9523">
            <v>3193.2</v>
          </cell>
          <cell r="E9523">
            <v>14694</v>
          </cell>
          <cell r="F9523">
            <v>13444</v>
          </cell>
          <cell r="G9523">
            <v>0.37</v>
          </cell>
          <cell r="H9523">
            <v>1.19</v>
          </cell>
          <cell r="I9523">
            <v>4.5999999999999996</v>
          </cell>
          <cell r="J9523" t="str">
            <v xml:space="preserve">5 </v>
          </cell>
          <cell r="K9523">
            <v>167</v>
          </cell>
          <cell r="L9523">
            <v>0.23074899999999998</v>
          </cell>
          <cell r="M9523">
            <v>-19</v>
          </cell>
          <cell r="N9523">
            <v>18</v>
          </cell>
          <cell r="O9523">
            <v>1</v>
          </cell>
          <cell r="P9523">
            <v>336.88799999999998</v>
          </cell>
          <cell r="Q9523">
            <v>317.73599999999999</v>
          </cell>
          <cell r="R9523">
            <v>317.73599999999999</v>
          </cell>
        </row>
        <row r="9524">
          <cell r="A9524" t="str">
            <v xml:space="preserve">ТЭЦ-ЧЕРЕМУШК </v>
          </cell>
          <cell r="B9524" t="str">
            <v xml:space="preserve">Ставропольская 248-А </v>
          </cell>
          <cell r="C9524" t="str">
            <v xml:space="preserve">Жилзаказчик </v>
          </cell>
          <cell r="D9524">
            <v>3529.7</v>
          </cell>
          <cell r="E9524">
            <v>12240</v>
          </cell>
          <cell r="F9524">
            <v>12235</v>
          </cell>
          <cell r="G9524">
            <v>0.38</v>
          </cell>
          <cell r="H9524">
            <v>1.19</v>
          </cell>
          <cell r="I9524">
            <v>4.5999999999999996</v>
          </cell>
          <cell r="J9524" t="str">
            <v xml:space="preserve">5 </v>
          </cell>
          <cell r="K9524">
            <v>167</v>
          </cell>
          <cell r="L9524">
            <v>0.214532</v>
          </cell>
          <cell r="M9524">
            <v>-19</v>
          </cell>
          <cell r="N9524">
            <v>18</v>
          </cell>
          <cell r="O9524">
            <v>1</v>
          </cell>
          <cell r="P9524">
            <v>313.21199999999999</v>
          </cell>
          <cell r="Q9524">
            <v>351.21899999999999</v>
          </cell>
          <cell r="R9524">
            <v>351.21899999999999</v>
          </cell>
        </row>
        <row r="9525">
          <cell r="A9525" t="str">
            <v xml:space="preserve">ТЭЦ-ЧЕРЕМУШК </v>
          </cell>
          <cell r="B9525" t="str">
            <v xml:space="preserve">Ставропольская 252 </v>
          </cell>
          <cell r="C9525" t="str">
            <v xml:space="preserve">Жилзаказчик </v>
          </cell>
          <cell r="D9525">
            <v>2551.3000000000002</v>
          </cell>
          <cell r="E9525">
            <v>14087</v>
          </cell>
          <cell r="F9525">
            <v>9825</v>
          </cell>
          <cell r="G9525">
            <v>0.37</v>
          </cell>
          <cell r="H9525">
            <v>1.19</v>
          </cell>
          <cell r="I9525">
            <v>4.5999999999999996</v>
          </cell>
          <cell r="J9525" t="str">
            <v xml:space="preserve">5 </v>
          </cell>
          <cell r="K9525">
            <v>167</v>
          </cell>
          <cell r="L9525">
            <v>0.17038200000000001</v>
          </cell>
          <cell r="M9525">
            <v>-19</v>
          </cell>
          <cell r="N9525">
            <v>18</v>
          </cell>
          <cell r="O9525">
            <v>1</v>
          </cell>
          <cell r="P9525">
            <v>248.75399999999999</v>
          </cell>
          <cell r="Q9525">
            <v>253.86099999999999</v>
          </cell>
          <cell r="R9525">
            <v>253.86099999999999</v>
          </cell>
        </row>
        <row r="9526">
          <cell r="A9526" t="str">
            <v xml:space="preserve">ТЭЦ-ЧЕРЕМУШК </v>
          </cell>
          <cell r="B9526" t="str">
            <v xml:space="preserve">Ставропольская 254 </v>
          </cell>
          <cell r="C9526" t="str">
            <v xml:space="preserve">Жилзаказчик </v>
          </cell>
          <cell r="D9526">
            <v>2578.4</v>
          </cell>
          <cell r="E9526">
            <v>13009</v>
          </cell>
          <cell r="F9526">
            <v>10502</v>
          </cell>
          <cell r="G9526">
            <v>0.37</v>
          </cell>
          <cell r="H9526">
            <v>1.19</v>
          </cell>
          <cell r="I9526">
            <v>4.5999999999999996</v>
          </cell>
          <cell r="J9526" t="str">
            <v xml:space="preserve">5 </v>
          </cell>
          <cell r="K9526">
            <v>167</v>
          </cell>
          <cell r="L9526">
            <v>0.18024799999999999</v>
          </cell>
          <cell r="M9526">
            <v>-19</v>
          </cell>
          <cell r="N9526">
            <v>18</v>
          </cell>
          <cell r="O9526">
            <v>1</v>
          </cell>
          <cell r="P9526">
            <v>263.15800000000002</v>
          </cell>
          <cell r="Q9526">
            <v>256.55799999999999</v>
          </cell>
          <cell r="R9526">
            <v>256.55799999999999</v>
          </cell>
        </row>
        <row r="9527">
          <cell r="A9527" t="str">
            <v xml:space="preserve">ТЭЦ-ЧЕРЕМУШК </v>
          </cell>
          <cell r="B9527" t="str">
            <v xml:space="preserve">Ставропольская 258 ж/д </v>
          </cell>
          <cell r="C9527" t="str">
            <v xml:space="preserve">Жилзаказчик </v>
          </cell>
          <cell r="D9527">
            <v>2496.6999999999998</v>
          </cell>
          <cell r="E9527">
            <v>10844</v>
          </cell>
          <cell r="F9527">
            <v>10835</v>
          </cell>
          <cell r="G9527">
            <v>0.38</v>
          </cell>
          <cell r="H9527">
            <v>1.19</v>
          </cell>
          <cell r="I9527">
            <v>4.5999999999999996</v>
          </cell>
          <cell r="J9527" t="str">
            <v xml:space="preserve">9 </v>
          </cell>
          <cell r="K9527">
            <v>167</v>
          </cell>
          <cell r="L9527">
            <v>0.191994</v>
          </cell>
          <cell r="M9527">
            <v>-19</v>
          </cell>
          <cell r="N9527">
            <v>18</v>
          </cell>
          <cell r="O9527">
            <v>1</v>
          </cell>
          <cell r="P9527">
            <v>280.30599999999998</v>
          </cell>
          <cell r="Q9527">
            <v>248.43100000000001</v>
          </cell>
          <cell r="R9527">
            <v>248.43100000000001</v>
          </cell>
        </row>
        <row r="9528">
          <cell r="A9528" t="str">
            <v xml:space="preserve">ТЭЦ-ЧЕРЕМУШК </v>
          </cell>
          <cell r="B9528" t="str">
            <v xml:space="preserve">Ставропольская 268 </v>
          </cell>
          <cell r="C9528" t="str">
            <v xml:space="preserve">Жилзаказчик </v>
          </cell>
          <cell r="D9528">
            <v>2317.2400000000002</v>
          </cell>
          <cell r="E9528">
            <v>10282</v>
          </cell>
          <cell r="F9528">
            <v>9402</v>
          </cell>
          <cell r="G9528">
            <v>0.39</v>
          </cell>
          <cell r="H9528">
            <v>1.19</v>
          </cell>
          <cell r="I9528">
            <v>4.5999999999999996</v>
          </cell>
          <cell r="J9528" t="str">
            <v xml:space="preserve">5 </v>
          </cell>
          <cell r="K9528">
            <v>167</v>
          </cell>
          <cell r="L9528">
            <v>0.16879000000000002</v>
          </cell>
          <cell r="M9528">
            <v>-19</v>
          </cell>
          <cell r="N9528">
            <v>18</v>
          </cell>
          <cell r="O9528">
            <v>1</v>
          </cell>
          <cell r="P9528">
            <v>245.643</v>
          </cell>
          <cell r="Q9528">
            <v>229.74199999999999</v>
          </cell>
          <cell r="R9528">
            <v>229.74199999999999</v>
          </cell>
        </row>
        <row r="9529">
          <cell r="A9529" t="str">
            <v xml:space="preserve">ТЭЦ-ЧЕРЕМУШК </v>
          </cell>
          <cell r="B9529" t="str">
            <v xml:space="preserve">Старокубанская 103 ж/д </v>
          </cell>
          <cell r="C9529" t="str">
            <v xml:space="preserve">Жилзаказчик </v>
          </cell>
          <cell r="D9529">
            <v>4379.3999999999996</v>
          </cell>
          <cell r="E9529">
            <v>15209</v>
          </cell>
          <cell r="F9529">
            <v>15204</v>
          </cell>
          <cell r="G9529">
            <v>0.37</v>
          </cell>
          <cell r="H9529">
            <v>1.19</v>
          </cell>
          <cell r="I9529">
            <v>4.5999999999999996</v>
          </cell>
          <cell r="J9529" t="str">
            <v xml:space="preserve">5 </v>
          </cell>
          <cell r="K9529">
            <v>167</v>
          </cell>
          <cell r="L9529">
            <v>0.26094899999999999</v>
          </cell>
          <cell r="M9529">
            <v>-19</v>
          </cell>
          <cell r="N9529">
            <v>18</v>
          </cell>
          <cell r="O9529">
            <v>1</v>
          </cell>
          <cell r="P9529">
            <v>380.97899999999998</v>
          </cell>
          <cell r="Q9529">
            <v>435.76299999999998</v>
          </cell>
          <cell r="R9529">
            <v>435.76299999999998</v>
          </cell>
        </row>
        <row r="9530">
          <cell r="A9530" t="str">
            <v xml:space="preserve">ТЭЦ-ЧЕРЕМУШК </v>
          </cell>
          <cell r="B9530" t="str">
            <v xml:space="preserve">Старокубанская 117 </v>
          </cell>
          <cell r="C9530" t="str">
            <v xml:space="preserve">Жилзаказчик </v>
          </cell>
          <cell r="D9530">
            <v>4427.8</v>
          </cell>
          <cell r="E9530">
            <v>15279</v>
          </cell>
          <cell r="F9530">
            <v>15274</v>
          </cell>
          <cell r="G9530">
            <v>0.37</v>
          </cell>
          <cell r="H9530">
            <v>1.19</v>
          </cell>
          <cell r="I9530">
            <v>4.5999999999999996</v>
          </cell>
          <cell r="J9530" t="str">
            <v xml:space="preserve">5 </v>
          </cell>
          <cell r="K9530">
            <v>167</v>
          </cell>
          <cell r="L9530">
            <v>0.26214999999999999</v>
          </cell>
          <cell r="M9530">
            <v>-19</v>
          </cell>
          <cell r="N9530">
            <v>18</v>
          </cell>
          <cell r="O9530">
            <v>1</v>
          </cell>
          <cell r="P9530">
            <v>382.73399999999998</v>
          </cell>
          <cell r="Q9530">
            <v>440.57799999999997</v>
          </cell>
          <cell r="R9530">
            <v>440.57799999999997</v>
          </cell>
        </row>
        <row r="9531">
          <cell r="A9531" t="str">
            <v xml:space="preserve">ТЭЦ-ЧЕРЕМУШК </v>
          </cell>
          <cell r="B9531" t="str">
            <v xml:space="preserve">Старокубанская 119 кв 22 пристройка </v>
          </cell>
          <cell r="C9531" t="str">
            <v xml:space="preserve">Жилзаказчик </v>
          </cell>
          <cell r="D9531">
            <v>11.12</v>
          </cell>
          <cell r="E9531">
            <v>40</v>
          </cell>
          <cell r="F9531">
            <v>40</v>
          </cell>
          <cell r="G9531">
            <v>0.38</v>
          </cell>
          <cell r="H9531">
            <v>1.19</v>
          </cell>
          <cell r="I9531">
            <v>4.5999999999999996</v>
          </cell>
          <cell r="J9531" t="str">
            <v xml:space="preserve"> </v>
          </cell>
          <cell r="K9531">
            <v>167</v>
          </cell>
          <cell r="L9531">
            <v>7.0500000000000001E-4</v>
          </cell>
          <cell r="M9531">
            <v>-19</v>
          </cell>
          <cell r="N9531">
            <v>18</v>
          </cell>
          <cell r="O9531">
            <v>1</v>
          </cell>
          <cell r="P9531">
            <v>1.03</v>
          </cell>
          <cell r="Q9531">
            <v>0</v>
          </cell>
          <cell r="R9531">
            <v>0</v>
          </cell>
        </row>
        <row r="9532">
          <cell r="A9532" t="str">
            <v xml:space="preserve">ТЭЦ-ЧЕРЕМУШК </v>
          </cell>
          <cell r="B9532" t="str">
            <v xml:space="preserve">Старокубанская 119 кв 4 пристр. </v>
          </cell>
          <cell r="C9532" t="str">
            <v xml:space="preserve">Жилзаказчик </v>
          </cell>
          <cell r="D9532">
            <v>9.73</v>
          </cell>
          <cell r="E9532">
            <v>35</v>
          </cell>
          <cell r="F9532">
            <v>35</v>
          </cell>
          <cell r="G9532">
            <v>0.38</v>
          </cell>
          <cell r="H9532">
            <v>1.19</v>
          </cell>
          <cell r="I9532">
            <v>4.5999999999999996</v>
          </cell>
          <cell r="J9532" t="str">
            <v xml:space="preserve"> </v>
          </cell>
          <cell r="K9532">
            <v>167</v>
          </cell>
          <cell r="L9532">
            <v>6.1699999999999993E-4</v>
          </cell>
          <cell r="M9532">
            <v>-19</v>
          </cell>
          <cell r="N9532">
            <v>18</v>
          </cell>
          <cell r="O9532">
            <v>1</v>
          </cell>
          <cell r="P9532">
            <v>0.89900000000000002</v>
          </cell>
          <cell r="Q9532">
            <v>0</v>
          </cell>
          <cell r="R9532">
            <v>0</v>
          </cell>
        </row>
        <row r="9533">
          <cell r="A9533" t="str">
            <v xml:space="preserve">ТЭЦ-ЧЕРЕМУШК </v>
          </cell>
          <cell r="B9533" t="str">
            <v xml:space="preserve">Старокубанская 119 кв 41 пристр. </v>
          </cell>
          <cell r="C9533" t="str">
            <v xml:space="preserve">Жилзаказчик </v>
          </cell>
          <cell r="D9533">
            <v>8.34</v>
          </cell>
          <cell r="E9533">
            <v>30</v>
          </cell>
          <cell r="F9533">
            <v>30</v>
          </cell>
          <cell r="G9533">
            <v>0.38</v>
          </cell>
          <cell r="H9533">
            <v>1.19</v>
          </cell>
          <cell r="I9533">
            <v>4.5999999999999996</v>
          </cell>
          <cell r="J9533" t="str">
            <v xml:space="preserve"> </v>
          </cell>
          <cell r="K9533">
            <v>167</v>
          </cell>
          <cell r="L9533">
            <v>5.2899999999999996E-4</v>
          </cell>
          <cell r="M9533">
            <v>-19</v>
          </cell>
          <cell r="N9533">
            <v>18</v>
          </cell>
          <cell r="O9533">
            <v>1</v>
          </cell>
          <cell r="P9533">
            <v>0.77200000000000002</v>
          </cell>
          <cell r="Q9533">
            <v>0</v>
          </cell>
          <cell r="R9533">
            <v>0</v>
          </cell>
        </row>
        <row r="9534">
          <cell r="A9534" t="str">
            <v xml:space="preserve">ТЭЦ-ЧЕРЕМУШК </v>
          </cell>
          <cell r="B9534" t="str">
            <v xml:space="preserve">Старокубанская 125 </v>
          </cell>
          <cell r="C9534" t="str">
            <v xml:space="preserve">Жилзаказчик </v>
          </cell>
          <cell r="D9534">
            <v>8832.9</v>
          </cell>
          <cell r="E9534">
            <v>39976</v>
          </cell>
          <cell r="F9534">
            <v>36448</v>
          </cell>
          <cell r="G9534">
            <v>0.35</v>
          </cell>
          <cell r="H9534">
            <v>1.19</v>
          </cell>
          <cell r="I9534">
            <v>4.5999999999999996</v>
          </cell>
          <cell r="J9534" t="str">
            <v xml:space="preserve">9 </v>
          </cell>
          <cell r="K9534">
            <v>167</v>
          </cell>
          <cell r="L9534">
            <v>0.59175100000000003</v>
          </cell>
          <cell r="M9534">
            <v>-19</v>
          </cell>
          <cell r="N9534">
            <v>18</v>
          </cell>
          <cell r="O9534">
            <v>1</v>
          </cell>
          <cell r="P9534">
            <v>863.94399999999996</v>
          </cell>
          <cell r="Q9534">
            <v>878.90099999999995</v>
          </cell>
          <cell r="R9534">
            <v>878.90099999999995</v>
          </cell>
        </row>
        <row r="9535">
          <cell r="A9535" t="str">
            <v xml:space="preserve">ТЭЦ-ЧЕРЕМУШК </v>
          </cell>
          <cell r="B9535" t="str">
            <v xml:space="preserve">Старокубанская 95 </v>
          </cell>
          <cell r="C9535" t="str">
            <v xml:space="preserve">Жилзаказчик </v>
          </cell>
          <cell r="D9535">
            <v>4591</v>
          </cell>
          <cell r="E9535">
            <v>17056</v>
          </cell>
          <cell r="F9535">
            <v>16840</v>
          </cell>
          <cell r="G9535">
            <v>0.37</v>
          </cell>
          <cell r="H9535">
            <v>1.19</v>
          </cell>
          <cell r="I9535">
            <v>4.5999999999999996</v>
          </cell>
          <cell r="J9535" t="str">
            <v xml:space="preserve">5 </v>
          </cell>
          <cell r="K9535">
            <v>167</v>
          </cell>
          <cell r="L9535">
            <v>0.28903099999999998</v>
          </cell>
          <cell r="M9535">
            <v>-19</v>
          </cell>
          <cell r="N9535">
            <v>18</v>
          </cell>
          <cell r="O9535">
            <v>1</v>
          </cell>
          <cell r="P9535">
            <v>421.97899999999998</v>
          </cell>
          <cell r="Q9535">
            <v>456.82</v>
          </cell>
          <cell r="R9535">
            <v>456.82</v>
          </cell>
        </row>
        <row r="9536">
          <cell r="A9536" t="str">
            <v xml:space="preserve">ТЭЦ-ЧЕРЕМУШК </v>
          </cell>
          <cell r="B9536" t="str">
            <v xml:space="preserve">Стасова 140 </v>
          </cell>
          <cell r="C9536" t="str">
            <v xml:space="preserve">Жилзаказчик </v>
          </cell>
          <cell r="D9536">
            <v>2602.23</v>
          </cell>
          <cell r="E9536">
            <v>10355</v>
          </cell>
          <cell r="F9536">
            <v>10505</v>
          </cell>
          <cell r="G9536">
            <v>0.39</v>
          </cell>
          <cell r="H9536">
            <v>1.19</v>
          </cell>
          <cell r="I9536">
            <v>4.5999999999999996</v>
          </cell>
          <cell r="J9536" t="str">
            <v xml:space="preserve">5 </v>
          </cell>
          <cell r="K9536">
            <v>167</v>
          </cell>
          <cell r="L9536">
            <v>0.18858199999999997</v>
          </cell>
          <cell r="M9536">
            <v>-19</v>
          </cell>
          <cell r="N9536">
            <v>18</v>
          </cell>
          <cell r="O9536">
            <v>1</v>
          </cell>
          <cell r="P9536">
            <v>271.26400000000001</v>
          </cell>
          <cell r="Q9536">
            <v>254.61799999999999</v>
          </cell>
          <cell r="R9536">
            <v>254.61799999999999</v>
          </cell>
        </row>
        <row r="9537">
          <cell r="A9537" t="str">
            <v xml:space="preserve">ТЭЦ-ЧЕРЕМУШК </v>
          </cell>
          <cell r="B9537" t="str">
            <v xml:space="preserve">Стасова 142 </v>
          </cell>
          <cell r="C9537" t="str">
            <v xml:space="preserve">Жилзаказчик </v>
          </cell>
          <cell r="D9537">
            <v>3516.2</v>
          </cell>
          <cell r="E9537">
            <v>12227</v>
          </cell>
          <cell r="F9537">
            <v>12222</v>
          </cell>
          <cell r="G9537">
            <v>0.38</v>
          </cell>
          <cell r="H9537">
            <v>1.19</v>
          </cell>
          <cell r="I9537">
            <v>4.5999999999999996</v>
          </cell>
          <cell r="J9537" t="str">
            <v xml:space="preserve">5 </v>
          </cell>
          <cell r="K9537">
            <v>167</v>
          </cell>
          <cell r="L9537">
            <v>0.21430399999999999</v>
          </cell>
          <cell r="M9537">
            <v>-19</v>
          </cell>
          <cell r="N9537">
            <v>18</v>
          </cell>
          <cell r="O9537">
            <v>1</v>
          </cell>
          <cell r="P9537">
            <v>312.88099999999997</v>
          </cell>
          <cell r="Q9537">
            <v>349.875</v>
          </cell>
          <cell r="R9537">
            <v>349.875</v>
          </cell>
        </row>
        <row r="9538">
          <cell r="A9538" t="str">
            <v xml:space="preserve">ТЭЦ-ЧЕРЕМУШК </v>
          </cell>
          <cell r="B9538" t="str">
            <v xml:space="preserve">Стасова 143 </v>
          </cell>
          <cell r="C9538" t="str">
            <v xml:space="preserve">Жилзаказчик </v>
          </cell>
          <cell r="D9538">
            <v>3696</v>
          </cell>
          <cell r="E9538">
            <v>10371</v>
          </cell>
          <cell r="F9538">
            <v>10366</v>
          </cell>
          <cell r="G9538">
            <v>0.39</v>
          </cell>
          <cell r="H9538">
            <v>1.19</v>
          </cell>
          <cell r="I9538">
            <v>4.5999999999999996</v>
          </cell>
          <cell r="J9538" t="str">
            <v xml:space="preserve">5 </v>
          </cell>
          <cell r="K9538">
            <v>167</v>
          </cell>
          <cell r="L9538">
            <v>0.18560699999999999</v>
          </cell>
          <cell r="M9538">
            <v>-19</v>
          </cell>
          <cell r="N9538">
            <v>18</v>
          </cell>
          <cell r="O9538">
            <v>1</v>
          </cell>
          <cell r="P9538">
            <v>270.983</v>
          </cell>
          <cell r="Q9538">
            <v>367.76400000000001</v>
          </cell>
          <cell r="R9538">
            <v>367.76400000000001</v>
          </cell>
        </row>
        <row r="9539">
          <cell r="A9539" t="str">
            <v xml:space="preserve">ТЭЦ-ЧЕРЕМУШК </v>
          </cell>
          <cell r="B9539" t="str">
            <v xml:space="preserve">Стасова 143 кв 17 прис </v>
          </cell>
          <cell r="C9539" t="str">
            <v xml:space="preserve">Жилзаказчик </v>
          </cell>
          <cell r="D9539">
            <v>8.6199999999999992</v>
          </cell>
          <cell r="E9539">
            <v>31</v>
          </cell>
          <cell r="F9539">
            <v>31.2</v>
          </cell>
          <cell r="G9539">
            <v>0.39</v>
          </cell>
          <cell r="H9539">
            <v>1.19</v>
          </cell>
          <cell r="I9539">
            <v>4.5999999999999996</v>
          </cell>
          <cell r="J9539" t="str">
            <v xml:space="preserve"> </v>
          </cell>
          <cell r="K9539">
            <v>167</v>
          </cell>
          <cell r="L9539">
            <v>5.5899999999999993E-4</v>
          </cell>
          <cell r="M9539">
            <v>-19</v>
          </cell>
          <cell r="N9539">
            <v>18</v>
          </cell>
          <cell r="O9539">
            <v>1</v>
          </cell>
          <cell r="P9539">
            <v>0.81600000000000006</v>
          </cell>
          <cell r="Q9539">
            <v>0</v>
          </cell>
          <cell r="R9539">
            <v>0</v>
          </cell>
        </row>
        <row r="9540">
          <cell r="A9540" t="str">
            <v xml:space="preserve">ТЭЦ-ЧЕРЕМУШК </v>
          </cell>
          <cell r="B9540" t="str">
            <v xml:space="preserve">Стасова 143 кв 2 прис. </v>
          </cell>
          <cell r="C9540" t="str">
            <v xml:space="preserve">Жилзаказчик </v>
          </cell>
          <cell r="D9540">
            <v>8.1999999999999993</v>
          </cell>
          <cell r="E9540">
            <v>30</v>
          </cell>
          <cell r="F9540">
            <v>29.5</v>
          </cell>
          <cell r="G9540">
            <v>0.39</v>
          </cell>
          <cell r="H9540">
            <v>1.19</v>
          </cell>
          <cell r="I9540">
            <v>4.5999999999999996</v>
          </cell>
          <cell r="J9540" t="str">
            <v xml:space="preserve"> </v>
          </cell>
          <cell r="K9540">
            <v>167</v>
          </cell>
          <cell r="L9540">
            <v>5.2799999999999993E-4</v>
          </cell>
          <cell r="M9540">
            <v>-19</v>
          </cell>
          <cell r="N9540">
            <v>18</v>
          </cell>
          <cell r="O9540">
            <v>1</v>
          </cell>
          <cell r="P9540">
            <v>0.77100000000000002</v>
          </cell>
          <cell r="Q9540">
            <v>0</v>
          </cell>
          <cell r="R9540">
            <v>0</v>
          </cell>
        </row>
        <row r="9541">
          <cell r="A9541" t="str">
            <v xml:space="preserve">ТЭЦ-ЧЕРЕМУШК </v>
          </cell>
          <cell r="B9541" t="str">
            <v xml:space="preserve">Стасова 143 кв 20 прис. </v>
          </cell>
          <cell r="C9541" t="str">
            <v xml:space="preserve">Жилзаказчик </v>
          </cell>
          <cell r="D9541">
            <v>8.6199999999999992</v>
          </cell>
          <cell r="E9541">
            <v>31</v>
          </cell>
          <cell r="F9541">
            <v>31.2</v>
          </cell>
          <cell r="G9541">
            <v>0.39</v>
          </cell>
          <cell r="H9541">
            <v>1.19</v>
          </cell>
          <cell r="I9541">
            <v>4.5999999999999996</v>
          </cell>
          <cell r="J9541" t="str">
            <v xml:space="preserve"> </v>
          </cell>
          <cell r="K9541">
            <v>167</v>
          </cell>
          <cell r="L9541">
            <v>5.5899999999999993E-4</v>
          </cell>
          <cell r="M9541">
            <v>-19</v>
          </cell>
          <cell r="N9541">
            <v>18</v>
          </cell>
          <cell r="O9541">
            <v>1</v>
          </cell>
          <cell r="P9541">
            <v>0.81600000000000006</v>
          </cell>
          <cell r="Q9541">
            <v>0</v>
          </cell>
          <cell r="R9541">
            <v>0</v>
          </cell>
        </row>
        <row r="9542">
          <cell r="A9542" t="str">
            <v xml:space="preserve">ТЭЦ-ЧЕРЕМУШК </v>
          </cell>
          <cell r="B9542" t="str">
            <v xml:space="preserve">Стасова 143 кв 32 пристр. </v>
          </cell>
          <cell r="C9542" t="str">
            <v xml:space="preserve">Жилзаказчик </v>
          </cell>
          <cell r="D9542">
            <v>10.69</v>
          </cell>
          <cell r="E9542">
            <v>39</v>
          </cell>
          <cell r="F9542">
            <v>38.5</v>
          </cell>
          <cell r="G9542">
            <v>0.39</v>
          </cell>
          <cell r="H9542">
            <v>1.19</v>
          </cell>
          <cell r="I9542">
            <v>4.5999999999999996</v>
          </cell>
          <cell r="J9542" t="str">
            <v xml:space="preserve"> </v>
          </cell>
          <cell r="K9542">
            <v>167</v>
          </cell>
          <cell r="L9542">
            <v>6.8899999999999994E-4</v>
          </cell>
          <cell r="M9542">
            <v>-19</v>
          </cell>
          <cell r="N9542">
            <v>18</v>
          </cell>
          <cell r="O9542">
            <v>1</v>
          </cell>
          <cell r="P9542">
            <v>1.006</v>
          </cell>
          <cell r="Q9542">
            <v>0</v>
          </cell>
          <cell r="R9542">
            <v>0</v>
          </cell>
        </row>
        <row r="9543">
          <cell r="A9543" t="str">
            <v xml:space="preserve">ТЭЦ-ЧЕРЕМУШК </v>
          </cell>
          <cell r="B9543" t="str">
            <v xml:space="preserve">Стасова 143 кв 5 пристройка </v>
          </cell>
          <cell r="C9543" t="str">
            <v xml:space="preserve">Жилзаказчик </v>
          </cell>
          <cell r="D9543">
            <v>8.1999999999999993</v>
          </cell>
          <cell r="E9543">
            <v>30</v>
          </cell>
          <cell r="F9543">
            <v>29.5</v>
          </cell>
          <cell r="G9543">
            <v>0.39</v>
          </cell>
          <cell r="H9543">
            <v>1.19</v>
          </cell>
          <cell r="I9543">
            <v>4.5999999999999996</v>
          </cell>
          <cell r="J9543" t="str">
            <v xml:space="preserve"> </v>
          </cell>
          <cell r="K9543">
            <v>167</v>
          </cell>
          <cell r="L9543">
            <v>5.2799999999999993E-4</v>
          </cell>
          <cell r="M9543">
            <v>-19</v>
          </cell>
          <cell r="N9543">
            <v>18</v>
          </cell>
          <cell r="O9543">
            <v>1</v>
          </cell>
          <cell r="P9543">
            <v>0.77100000000000002</v>
          </cell>
          <cell r="Q9543">
            <v>0</v>
          </cell>
          <cell r="R9543">
            <v>0</v>
          </cell>
        </row>
        <row r="9544">
          <cell r="A9544" t="str">
            <v xml:space="preserve">ТЭЦ-ЧЕРЕМУШК </v>
          </cell>
          <cell r="B9544" t="str">
            <v xml:space="preserve">Стасова 146 </v>
          </cell>
          <cell r="C9544" t="str">
            <v xml:space="preserve">Жилзаказчик </v>
          </cell>
          <cell r="D9544">
            <v>2566.4</v>
          </cell>
          <cell r="E9544">
            <v>8993</v>
          </cell>
          <cell r="F9544">
            <v>8988</v>
          </cell>
          <cell r="G9544">
            <v>0.4</v>
          </cell>
          <cell r="H9544">
            <v>1.19</v>
          </cell>
          <cell r="I9544">
            <v>4.5999999999999996</v>
          </cell>
          <cell r="J9544" t="str">
            <v xml:space="preserve">5 </v>
          </cell>
          <cell r="K9544">
            <v>167</v>
          </cell>
          <cell r="L9544">
            <v>0.16677</v>
          </cell>
          <cell r="M9544">
            <v>-19</v>
          </cell>
          <cell r="N9544">
            <v>18</v>
          </cell>
          <cell r="O9544">
            <v>1</v>
          </cell>
          <cell r="P9544">
            <v>243.48</v>
          </cell>
          <cell r="Q9544">
            <v>255.364</v>
          </cell>
          <cell r="R9544">
            <v>255.364</v>
          </cell>
        </row>
        <row r="9545">
          <cell r="A9545" t="str">
            <v xml:space="preserve">ТЭЦ-ЧЕРЕМУШК </v>
          </cell>
          <cell r="B9545" t="str">
            <v xml:space="preserve">Стасова 148 </v>
          </cell>
          <cell r="C9545" t="str">
            <v xml:space="preserve">Жилзаказчик </v>
          </cell>
          <cell r="D9545">
            <v>2371.8000000000002</v>
          </cell>
          <cell r="E9545">
            <v>10310</v>
          </cell>
          <cell r="F9545">
            <v>9690</v>
          </cell>
          <cell r="G9545">
            <v>0.39</v>
          </cell>
          <cell r="H9545">
            <v>1.19</v>
          </cell>
          <cell r="I9545">
            <v>4.5999999999999996</v>
          </cell>
          <cell r="J9545" t="str">
            <v xml:space="preserve">5 </v>
          </cell>
          <cell r="K9545">
            <v>167</v>
          </cell>
          <cell r="L9545">
            <v>0.173958</v>
          </cell>
          <cell r="M9545">
            <v>-19</v>
          </cell>
          <cell r="N9545">
            <v>18</v>
          </cell>
          <cell r="O9545">
            <v>1</v>
          </cell>
          <cell r="P9545">
            <v>253.97499999999999</v>
          </cell>
          <cell r="Q9545">
            <v>236</v>
          </cell>
          <cell r="R9545">
            <v>236</v>
          </cell>
        </row>
        <row r="9546">
          <cell r="A9546" t="str">
            <v xml:space="preserve">ТЭЦ-ЧЕРЕМУШК </v>
          </cell>
          <cell r="B9546" t="str">
            <v xml:space="preserve">Стасова 150 </v>
          </cell>
          <cell r="C9546" t="str">
            <v xml:space="preserve">Жилзаказчик </v>
          </cell>
          <cell r="D9546">
            <v>3216.9</v>
          </cell>
          <cell r="E9546">
            <v>12062</v>
          </cell>
          <cell r="F9546">
            <v>12057</v>
          </cell>
          <cell r="G9546">
            <v>0.38</v>
          </cell>
          <cell r="H9546">
            <v>1.19</v>
          </cell>
          <cell r="I9546">
            <v>4.5999999999999996</v>
          </cell>
          <cell r="J9546" t="str">
            <v xml:space="preserve">5 </v>
          </cell>
          <cell r="K9546">
            <v>167</v>
          </cell>
          <cell r="L9546">
            <v>0.21197000000000002</v>
          </cell>
          <cell r="M9546">
            <v>-19</v>
          </cell>
          <cell r="N9546">
            <v>18</v>
          </cell>
          <cell r="O9546">
            <v>1</v>
          </cell>
          <cell r="P9546">
            <v>309.47000000000003</v>
          </cell>
          <cell r="Q9546">
            <v>320.09100000000001</v>
          </cell>
          <cell r="R9546">
            <v>320.09100000000001</v>
          </cell>
        </row>
        <row r="9547">
          <cell r="A9547" t="str">
            <v xml:space="preserve">ТЭЦ-ЧЕРЕМУШК </v>
          </cell>
          <cell r="B9547" t="str">
            <v xml:space="preserve">Стасова 153 </v>
          </cell>
          <cell r="C9547" t="str">
            <v xml:space="preserve">Жилзаказчик </v>
          </cell>
          <cell r="D9547">
            <v>3581.8</v>
          </cell>
          <cell r="E9547">
            <v>12269</v>
          </cell>
          <cell r="F9547">
            <v>12264</v>
          </cell>
          <cell r="G9547">
            <v>0.38</v>
          </cell>
          <cell r="H9547">
            <v>1.19</v>
          </cell>
          <cell r="I9547">
            <v>4.5999999999999996</v>
          </cell>
          <cell r="J9547" t="str">
            <v xml:space="preserve">5 </v>
          </cell>
          <cell r="K9547">
            <v>167</v>
          </cell>
          <cell r="L9547">
            <v>0.21447099999999999</v>
          </cell>
          <cell r="M9547">
            <v>-19</v>
          </cell>
          <cell r="N9547">
            <v>18</v>
          </cell>
          <cell r="O9547">
            <v>1</v>
          </cell>
          <cell r="P9547">
            <v>313.12200000000001</v>
          </cell>
          <cell r="Q9547">
            <v>356.399</v>
          </cell>
          <cell r="R9547">
            <v>356.399</v>
          </cell>
        </row>
        <row r="9548">
          <cell r="A9548" t="str">
            <v xml:space="preserve">ТЭЦ-ЧЕРЕМУШК </v>
          </cell>
          <cell r="B9548" t="str">
            <v xml:space="preserve">Стасова 160 </v>
          </cell>
          <cell r="C9548" t="str">
            <v xml:space="preserve">Жилзаказчик </v>
          </cell>
          <cell r="D9548">
            <v>2914.4</v>
          </cell>
          <cell r="E9548">
            <v>9931</v>
          </cell>
          <cell r="F9548">
            <v>9926</v>
          </cell>
          <cell r="G9548">
            <v>0.39</v>
          </cell>
          <cell r="H9548">
            <v>1.19</v>
          </cell>
          <cell r="I9548">
            <v>4.5999999999999996</v>
          </cell>
          <cell r="J9548" t="str">
            <v xml:space="preserve">5 </v>
          </cell>
          <cell r="K9548">
            <v>167</v>
          </cell>
          <cell r="L9548">
            <v>0.180031</v>
          </cell>
          <cell r="M9548">
            <v>-19</v>
          </cell>
          <cell r="N9548">
            <v>18</v>
          </cell>
          <cell r="O9548">
            <v>1</v>
          </cell>
          <cell r="P9548">
            <v>262.83999999999997</v>
          </cell>
          <cell r="Q9548">
            <v>289.99099999999999</v>
          </cell>
          <cell r="R9548">
            <v>289.99099999999999</v>
          </cell>
        </row>
        <row r="9549">
          <cell r="A9549" t="str">
            <v xml:space="preserve">ТЭЦ-ЧЕРЕМУШК </v>
          </cell>
          <cell r="B9549" t="str">
            <v xml:space="preserve">Стасова 166 </v>
          </cell>
          <cell r="C9549" t="str">
            <v xml:space="preserve">Жилзаказчик </v>
          </cell>
          <cell r="D9549">
            <v>2890.5</v>
          </cell>
          <cell r="E9549">
            <v>5</v>
          </cell>
          <cell r="F9549">
            <v>8845</v>
          </cell>
          <cell r="G9549">
            <v>0.4</v>
          </cell>
          <cell r="H9549">
            <v>1.19</v>
          </cell>
          <cell r="I9549">
            <v>4.5999999999999996</v>
          </cell>
          <cell r="J9549" t="str">
            <v xml:space="preserve">5 </v>
          </cell>
          <cell r="K9549">
            <v>167</v>
          </cell>
          <cell r="L9549">
            <v>0.16452699999999998</v>
          </cell>
          <cell r="M9549">
            <v>-19</v>
          </cell>
          <cell r="N9549">
            <v>18</v>
          </cell>
          <cell r="O9549">
            <v>1</v>
          </cell>
          <cell r="P9549">
            <v>240.20599999999999</v>
          </cell>
          <cell r="Q9549">
            <v>287.61399999999998</v>
          </cell>
          <cell r="R9549">
            <v>287.61399999999998</v>
          </cell>
        </row>
        <row r="9550">
          <cell r="A9550" t="str">
            <v xml:space="preserve">ТЭЦ-ЧЕРЕМУШК </v>
          </cell>
          <cell r="B9550" t="str">
            <v xml:space="preserve">Стасова 168 </v>
          </cell>
          <cell r="C9550" t="str">
            <v xml:space="preserve">Жилзаказчик </v>
          </cell>
          <cell r="D9550">
            <v>2669.7200000000003</v>
          </cell>
          <cell r="E9550">
            <v>8986</v>
          </cell>
          <cell r="F9550">
            <v>9132</v>
          </cell>
          <cell r="G9550">
            <v>0.4</v>
          </cell>
          <cell r="H9550">
            <v>1.19</v>
          </cell>
          <cell r="I9550">
            <v>4.5999999999999996</v>
          </cell>
          <cell r="J9550" t="str">
            <v xml:space="preserve">5 </v>
          </cell>
          <cell r="K9550">
            <v>167</v>
          </cell>
          <cell r="L9550">
            <v>0.16986499999999999</v>
          </cell>
          <cell r="M9550">
            <v>-19</v>
          </cell>
          <cell r="N9550">
            <v>18</v>
          </cell>
          <cell r="O9550">
            <v>1</v>
          </cell>
          <cell r="P9550">
            <v>243.90100000000001</v>
          </cell>
          <cell r="Q9550">
            <v>261.44400000000002</v>
          </cell>
          <cell r="R9550">
            <v>261.44400000000002</v>
          </cell>
        </row>
        <row r="9551">
          <cell r="A9551" t="str">
            <v xml:space="preserve">ТЭЦ-ЧЕРЕМУШК </v>
          </cell>
          <cell r="B9551" t="str">
            <v xml:space="preserve">Селезнева 200 А </v>
          </cell>
          <cell r="C9551" t="str">
            <v xml:space="preserve">ИТП Население-Жилзаказчик </v>
          </cell>
          <cell r="D9551">
            <v>1764.1</v>
          </cell>
          <cell r="E9551">
            <v>6609</v>
          </cell>
          <cell r="F9551">
            <v>5933.19</v>
          </cell>
          <cell r="G9551">
            <v>0.42</v>
          </cell>
          <cell r="H9551">
            <v>1.19</v>
          </cell>
          <cell r="I9551">
            <v>4.5999999999999996</v>
          </cell>
          <cell r="J9551" t="str">
            <v xml:space="preserve">5 </v>
          </cell>
          <cell r="K9551">
            <v>167</v>
          </cell>
          <cell r="L9551">
            <v>0.11669399999999999</v>
          </cell>
          <cell r="M9551">
            <v>-19</v>
          </cell>
          <cell r="N9551">
            <v>18</v>
          </cell>
          <cell r="O9551">
            <v>1</v>
          </cell>
          <cell r="P9551">
            <v>170.37</v>
          </cell>
          <cell r="Q9551">
            <v>175.535</v>
          </cell>
          <cell r="R9551">
            <v>175.535</v>
          </cell>
        </row>
        <row r="9552">
          <cell r="A9552" t="str">
            <v xml:space="preserve">ТЭЦ-ЧЕРЕМУШК </v>
          </cell>
          <cell r="B9552" t="str">
            <v xml:space="preserve">Селезнева 202 А </v>
          </cell>
          <cell r="C9552" t="str">
            <v xml:space="preserve">ИТП Население-Жилзаказчик </v>
          </cell>
          <cell r="D9552">
            <v>3197.7</v>
          </cell>
          <cell r="E9552">
            <v>13204</v>
          </cell>
          <cell r="F9552">
            <v>13199</v>
          </cell>
          <cell r="G9552">
            <v>0.37</v>
          </cell>
          <cell r="H9552">
            <v>1.19</v>
          </cell>
          <cell r="I9552">
            <v>4.5999999999999996</v>
          </cell>
          <cell r="J9552" t="str">
            <v xml:space="preserve">5 </v>
          </cell>
          <cell r="K9552">
            <v>167</v>
          </cell>
          <cell r="L9552">
            <v>0.22653599999999999</v>
          </cell>
          <cell r="M9552">
            <v>-19</v>
          </cell>
          <cell r="N9552">
            <v>18</v>
          </cell>
          <cell r="O9552">
            <v>1</v>
          </cell>
          <cell r="P9552">
            <v>330.738</v>
          </cell>
          <cell r="Q9552">
            <v>318.18400000000003</v>
          </cell>
          <cell r="R9552">
            <v>318.18400000000003</v>
          </cell>
        </row>
        <row r="9553">
          <cell r="A9553" t="str">
            <v xml:space="preserve">ТЭЦ-ЧЕРЕМУШК </v>
          </cell>
          <cell r="B9553" t="str">
            <v xml:space="preserve">Айвазовского 100 </v>
          </cell>
          <cell r="C9553" t="str">
            <v xml:space="preserve">Жилзаказчик </v>
          </cell>
          <cell r="D9553">
            <v>3878.5</v>
          </cell>
          <cell r="E9553">
            <v>12983</v>
          </cell>
          <cell r="F9553">
            <v>12978</v>
          </cell>
          <cell r="G9553">
            <v>0.37</v>
          </cell>
          <cell r="H9553">
            <v>1.19</v>
          </cell>
          <cell r="I9553">
            <v>4.5999999999999996</v>
          </cell>
          <cell r="J9553" t="str">
            <v xml:space="preserve">5 </v>
          </cell>
          <cell r="K9553">
            <v>167</v>
          </cell>
          <cell r="L9553">
            <v>0.222743</v>
          </cell>
          <cell r="M9553">
            <v>-19</v>
          </cell>
          <cell r="N9553">
            <v>18</v>
          </cell>
          <cell r="O9553">
            <v>1</v>
          </cell>
          <cell r="P9553">
            <v>325.19900000000001</v>
          </cell>
          <cell r="Q9553">
            <v>385.923</v>
          </cell>
          <cell r="R9553">
            <v>385.923</v>
          </cell>
        </row>
        <row r="9554">
          <cell r="A9554" t="str">
            <v xml:space="preserve">ТЭЦ-ЧЕРЕМУШК </v>
          </cell>
          <cell r="B9554" t="str">
            <v xml:space="preserve">Айвазовского 102 </v>
          </cell>
          <cell r="C9554" t="str">
            <v xml:space="preserve">Жилзаказчик </v>
          </cell>
          <cell r="D9554">
            <v>3856.8</v>
          </cell>
          <cell r="E9554">
            <v>13361</v>
          </cell>
          <cell r="F9554">
            <v>13356</v>
          </cell>
          <cell r="G9554">
            <v>0.37</v>
          </cell>
          <cell r="H9554">
            <v>1.19</v>
          </cell>
          <cell r="I9554">
            <v>4.5999999999999996</v>
          </cell>
          <cell r="J9554" t="str">
            <v xml:space="preserve">5 </v>
          </cell>
          <cell r="K9554">
            <v>167</v>
          </cell>
          <cell r="L9554">
            <v>0.22923099999999999</v>
          </cell>
          <cell r="M9554">
            <v>-19</v>
          </cell>
          <cell r="N9554">
            <v>18</v>
          </cell>
          <cell r="O9554">
            <v>1</v>
          </cell>
          <cell r="P9554">
            <v>334.67200000000003</v>
          </cell>
          <cell r="Q9554">
            <v>383.762</v>
          </cell>
          <cell r="R9554">
            <v>383.762</v>
          </cell>
        </row>
        <row r="9555">
          <cell r="A9555" t="str">
            <v xml:space="preserve">ТЭЦ-ЧЕРЕМУШК </v>
          </cell>
          <cell r="B9555" t="str">
            <v xml:space="preserve">Айвазовского 106 </v>
          </cell>
          <cell r="C9555" t="str">
            <v xml:space="preserve">Жилзаказчик </v>
          </cell>
          <cell r="D9555">
            <v>3782.7</v>
          </cell>
          <cell r="E9555">
            <v>12659</v>
          </cell>
          <cell r="F9555">
            <v>13104</v>
          </cell>
          <cell r="G9555">
            <v>0.37</v>
          </cell>
          <cell r="H9555">
            <v>1.19</v>
          </cell>
          <cell r="I9555">
            <v>4.5999999999999996</v>
          </cell>
          <cell r="J9555" t="str">
            <v xml:space="preserve">5 </v>
          </cell>
          <cell r="K9555">
            <v>167</v>
          </cell>
          <cell r="L9555">
            <v>0.22490599999999999</v>
          </cell>
          <cell r="M9555">
            <v>-19</v>
          </cell>
          <cell r="N9555">
            <v>18</v>
          </cell>
          <cell r="O9555">
            <v>1</v>
          </cell>
          <cell r="P9555">
            <v>328.358</v>
          </cell>
          <cell r="Q9555">
            <v>376.39299999999997</v>
          </cell>
          <cell r="R9555">
            <v>376.39299999999997</v>
          </cell>
        </row>
        <row r="9556">
          <cell r="A9556" t="str">
            <v xml:space="preserve">ТЭЦ-ЧЕРЕМУШК </v>
          </cell>
          <cell r="B9556" t="str">
            <v xml:space="preserve">Селезнева 116 ж/д </v>
          </cell>
          <cell r="C9556" t="str">
            <v xml:space="preserve">Жилзаказчик </v>
          </cell>
          <cell r="D9556">
            <v>2530.1</v>
          </cell>
          <cell r="E9556">
            <v>10136</v>
          </cell>
          <cell r="F9556">
            <v>10127</v>
          </cell>
          <cell r="G9556">
            <v>0.39</v>
          </cell>
          <cell r="H9556">
            <v>1.19</v>
          </cell>
          <cell r="I9556">
            <v>4.5999999999999996</v>
          </cell>
          <cell r="J9556" t="str">
            <v xml:space="preserve">9 </v>
          </cell>
          <cell r="K9556">
            <v>167</v>
          </cell>
          <cell r="L9556">
            <v>0.18273699999999998</v>
          </cell>
          <cell r="M9556">
            <v>-19</v>
          </cell>
          <cell r="N9556">
            <v>18</v>
          </cell>
          <cell r="O9556">
            <v>1</v>
          </cell>
          <cell r="P9556">
            <v>266.79199999999997</v>
          </cell>
          <cell r="Q9556">
            <v>251.75399999999999</v>
          </cell>
          <cell r="R9556">
            <v>251.75399999999999</v>
          </cell>
        </row>
        <row r="9557">
          <cell r="A9557" t="str">
            <v xml:space="preserve">ТЭЦ-ЧЕРЕМУШК </v>
          </cell>
          <cell r="B9557" t="str">
            <v xml:space="preserve">Селезнева 118 ж/д </v>
          </cell>
          <cell r="C9557" t="str">
            <v xml:space="preserve">Жилзаказчик </v>
          </cell>
          <cell r="D9557">
            <v>2480.6999999999998</v>
          </cell>
          <cell r="E9557">
            <v>10039</v>
          </cell>
          <cell r="F9557">
            <v>10030</v>
          </cell>
          <cell r="G9557">
            <v>0.39</v>
          </cell>
          <cell r="H9557">
            <v>1.194</v>
          </cell>
          <cell r="I9557">
            <v>4.5999999999999996</v>
          </cell>
          <cell r="J9557" t="str">
            <v xml:space="preserve">9 </v>
          </cell>
          <cell r="K9557">
            <v>167</v>
          </cell>
          <cell r="L9557">
            <v>0.181452</v>
          </cell>
          <cell r="M9557">
            <v>-19</v>
          </cell>
          <cell r="N9557">
            <v>18</v>
          </cell>
          <cell r="O9557">
            <v>1</v>
          </cell>
          <cell r="P9557">
            <v>264.91500000000002</v>
          </cell>
          <cell r="Q9557">
            <v>246.84</v>
          </cell>
          <cell r="R9557">
            <v>246.84</v>
          </cell>
        </row>
        <row r="9558">
          <cell r="A9558" t="str">
            <v xml:space="preserve">ТЭЦ-ЧЕРЕМУШК </v>
          </cell>
          <cell r="B9558" t="str">
            <v xml:space="preserve">Селезнева 120 ж/д </v>
          </cell>
          <cell r="C9558" t="str">
            <v xml:space="preserve">Жилзаказчик </v>
          </cell>
          <cell r="D9558">
            <v>2455.9</v>
          </cell>
          <cell r="E9558">
            <v>10089</v>
          </cell>
          <cell r="F9558">
            <v>10080</v>
          </cell>
          <cell r="G9558">
            <v>0.39</v>
          </cell>
          <cell r="H9558">
            <v>1.19</v>
          </cell>
          <cell r="I9558">
            <v>4.5999999999999996</v>
          </cell>
          <cell r="J9558" t="str">
            <v xml:space="preserve">9 </v>
          </cell>
          <cell r="K9558">
            <v>167</v>
          </cell>
          <cell r="L9558">
            <v>0.181889</v>
          </cell>
          <cell r="M9558">
            <v>-19</v>
          </cell>
          <cell r="N9558">
            <v>18</v>
          </cell>
          <cell r="O9558">
            <v>1</v>
          </cell>
          <cell r="P9558">
            <v>265.553</v>
          </cell>
          <cell r="Q9558">
            <v>244.369</v>
          </cell>
          <cell r="R9558">
            <v>244.369</v>
          </cell>
        </row>
        <row r="9559">
          <cell r="A9559" t="str">
            <v xml:space="preserve">ТЭЦ-ЧЕРЕМУШК </v>
          </cell>
          <cell r="B9559" t="str">
            <v xml:space="preserve">Селезнева 124 ж/д </v>
          </cell>
          <cell r="C9559" t="str">
            <v xml:space="preserve">Жилзаказчик </v>
          </cell>
          <cell r="D9559">
            <v>2503</v>
          </cell>
          <cell r="E9559">
            <v>10401</v>
          </cell>
          <cell r="F9559">
            <v>10392</v>
          </cell>
          <cell r="G9559">
            <v>0.39</v>
          </cell>
          <cell r="H9559">
            <v>1.19</v>
          </cell>
          <cell r="I9559">
            <v>4.5999999999999996</v>
          </cell>
          <cell r="J9559" t="str">
            <v xml:space="preserve">9 </v>
          </cell>
          <cell r="K9559">
            <v>167</v>
          </cell>
          <cell r="L9559">
            <v>0.186554</v>
          </cell>
          <cell r="M9559">
            <v>-19</v>
          </cell>
          <cell r="N9559">
            <v>18</v>
          </cell>
          <cell r="O9559">
            <v>1</v>
          </cell>
          <cell r="P9559">
            <v>272.36500000000001</v>
          </cell>
          <cell r="Q9559">
            <v>249.05699999999999</v>
          </cell>
          <cell r="R9559">
            <v>249.05699999999999</v>
          </cell>
        </row>
        <row r="9560">
          <cell r="A9560" t="str">
            <v xml:space="preserve">ТЭЦ-ЧЕРЕМУШК </v>
          </cell>
          <cell r="B9560" t="str">
            <v xml:space="preserve">Селезнева 164 </v>
          </cell>
          <cell r="C9560" t="str">
            <v xml:space="preserve">Жилзаказчик </v>
          </cell>
          <cell r="D9560">
            <v>2473.1999999999998</v>
          </cell>
          <cell r="E9560">
            <v>10150</v>
          </cell>
          <cell r="F9560">
            <v>10141</v>
          </cell>
          <cell r="G9560">
            <v>0.39</v>
          </cell>
          <cell r="H9560">
            <v>1.19</v>
          </cell>
          <cell r="I9560">
            <v>4.5999999999999996</v>
          </cell>
          <cell r="J9560" t="str">
            <v xml:space="preserve">9 </v>
          </cell>
          <cell r="K9560">
            <v>167</v>
          </cell>
          <cell r="L9560">
            <v>0.18298899999999999</v>
          </cell>
          <cell r="M9560">
            <v>-19</v>
          </cell>
          <cell r="N9560">
            <v>18</v>
          </cell>
          <cell r="O9560">
            <v>1</v>
          </cell>
          <cell r="P9560">
            <v>267.16000000000003</v>
          </cell>
          <cell r="Q9560">
            <v>246.09299999999999</v>
          </cell>
          <cell r="R9560">
            <v>246.09299999999999</v>
          </cell>
        </row>
        <row r="9561">
          <cell r="A9561" t="str">
            <v xml:space="preserve">ТЭЦ-ЧЕРЕМУШК </v>
          </cell>
          <cell r="B9561" t="str">
            <v xml:space="preserve">Ставропольская 224кор1 </v>
          </cell>
          <cell r="C9561" t="str">
            <v xml:space="preserve">Жилзаказчик </v>
          </cell>
          <cell r="D9561">
            <v>2576.1</v>
          </cell>
          <cell r="E9561">
            <v>8979</v>
          </cell>
          <cell r="F9561">
            <v>8974</v>
          </cell>
          <cell r="G9561">
            <v>0.4</v>
          </cell>
          <cell r="H9561">
            <v>1.19</v>
          </cell>
          <cell r="I9561">
            <v>4.5999999999999996</v>
          </cell>
          <cell r="J9561" t="str">
            <v xml:space="preserve">5 </v>
          </cell>
          <cell r="K9561">
            <v>167</v>
          </cell>
          <cell r="L9561">
            <v>0.16651000000000002</v>
          </cell>
          <cell r="M9561">
            <v>-19</v>
          </cell>
          <cell r="N9561">
            <v>18</v>
          </cell>
          <cell r="O9561">
            <v>1</v>
          </cell>
          <cell r="P9561">
            <v>243.101</v>
          </cell>
          <cell r="Q9561">
            <v>256.33100000000002</v>
          </cell>
          <cell r="R9561">
            <v>256.33100000000002</v>
          </cell>
        </row>
        <row r="9562">
          <cell r="A9562" t="str">
            <v xml:space="preserve">ТЭЦ-ЧЕРЕМУШК </v>
          </cell>
          <cell r="B9562" t="str">
            <v xml:space="preserve">Ставропольская 232 а </v>
          </cell>
          <cell r="C9562" t="str">
            <v xml:space="preserve">Жилзаказчик </v>
          </cell>
          <cell r="D9562">
            <v>2826.4</v>
          </cell>
          <cell r="E9562">
            <v>11926</v>
          </cell>
          <cell r="F9562">
            <v>11921</v>
          </cell>
          <cell r="G9562">
            <v>0.38</v>
          </cell>
          <cell r="H9562">
            <v>1.19</v>
          </cell>
          <cell r="I9562">
            <v>4.5999999999999996</v>
          </cell>
          <cell r="J9562" t="str">
            <v xml:space="preserve">5 </v>
          </cell>
          <cell r="K9562">
            <v>167</v>
          </cell>
          <cell r="L9562">
            <v>0.21013199999999999</v>
          </cell>
          <cell r="M9562">
            <v>-19</v>
          </cell>
          <cell r="N9562">
            <v>18</v>
          </cell>
          <cell r="O9562">
            <v>1</v>
          </cell>
          <cell r="P9562">
            <v>306.78800000000001</v>
          </cell>
          <cell r="Q9562">
            <v>281.23500000000001</v>
          </cell>
          <cell r="R9562">
            <v>281.23500000000001</v>
          </cell>
        </row>
        <row r="9563">
          <cell r="A9563" t="str">
            <v xml:space="preserve">ТЭЦ-ЧЕРЕМУШК </v>
          </cell>
          <cell r="B9563" t="str">
            <v xml:space="preserve">Ставропольская 232 б </v>
          </cell>
          <cell r="C9563" t="str">
            <v xml:space="preserve">Жилзаказчик </v>
          </cell>
          <cell r="D9563">
            <v>2845</v>
          </cell>
          <cell r="E9563">
            <v>11926</v>
          </cell>
          <cell r="F9563">
            <v>11921</v>
          </cell>
          <cell r="G9563">
            <v>0.38</v>
          </cell>
          <cell r="H9563">
            <v>1.19</v>
          </cell>
          <cell r="I9563">
            <v>4.5999999999999996</v>
          </cell>
          <cell r="J9563" t="str">
            <v xml:space="preserve">5 </v>
          </cell>
          <cell r="K9563">
            <v>167</v>
          </cell>
          <cell r="L9563">
            <v>0.21013199999999999</v>
          </cell>
          <cell r="M9563">
            <v>-19</v>
          </cell>
          <cell r="N9563">
            <v>18</v>
          </cell>
          <cell r="O9563">
            <v>1</v>
          </cell>
          <cell r="P9563">
            <v>306.78800000000001</v>
          </cell>
          <cell r="Q9563">
            <v>283.08699999999999</v>
          </cell>
          <cell r="R9563">
            <v>283.08699999999999</v>
          </cell>
        </row>
        <row r="9564">
          <cell r="A9564" t="str">
            <v xml:space="preserve">ТЭЦ-ЧЕРЕМУШК </v>
          </cell>
          <cell r="B9564" t="str">
            <v xml:space="preserve">Ставропольская 248 ж/д </v>
          </cell>
          <cell r="C9564" t="str">
            <v xml:space="preserve">Жилзаказчик </v>
          </cell>
          <cell r="D9564">
            <v>2588.5</v>
          </cell>
          <cell r="E9564">
            <v>12894</v>
          </cell>
          <cell r="F9564">
            <v>9934</v>
          </cell>
          <cell r="G9564">
            <v>0.37</v>
          </cell>
          <cell r="H9564">
            <v>1.19</v>
          </cell>
          <cell r="I9564">
            <v>4.5999999999999996</v>
          </cell>
          <cell r="J9564" t="str">
            <v xml:space="preserve">5 </v>
          </cell>
          <cell r="K9564">
            <v>167</v>
          </cell>
          <cell r="L9564">
            <v>0.170961</v>
          </cell>
          <cell r="M9564">
            <v>-19</v>
          </cell>
          <cell r="N9564">
            <v>18</v>
          </cell>
          <cell r="O9564">
            <v>1</v>
          </cell>
          <cell r="P9564">
            <v>249.59899999999999</v>
          </cell>
          <cell r="Q9564">
            <v>257.56400000000002</v>
          </cell>
          <cell r="R9564">
            <v>257.56400000000002</v>
          </cell>
        </row>
        <row r="9565">
          <cell r="A9565" t="str">
            <v xml:space="preserve">ТЭЦ-ЧЕРЕМУШК </v>
          </cell>
          <cell r="B9565" t="str">
            <v xml:space="preserve">Старокубанская 119 </v>
          </cell>
          <cell r="C9565" t="str">
            <v xml:space="preserve">Жилзаказчик </v>
          </cell>
          <cell r="D9565">
            <v>3240.5</v>
          </cell>
          <cell r="E9565">
            <v>11799</v>
          </cell>
          <cell r="F9565">
            <v>11794</v>
          </cell>
          <cell r="G9565">
            <v>0.38</v>
          </cell>
          <cell r="H9565">
            <v>1.19</v>
          </cell>
          <cell r="I9565">
            <v>4.5999999999999996</v>
          </cell>
          <cell r="J9565" t="str">
            <v xml:space="preserve">5 </v>
          </cell>
          <cell r="K9565">
            <v>167</v>
          </cell>
          <cell r="L9565">
            <v>0.20789299999999999</v>
          </cell>
          <cell r="M9565">
            <v>-19</v>
          </cell>
          <cell r="N9565">
            <v>18</v>
          </cell>
          <cell r="O9565">
            <v>1</v>
          </cell>
          <cell r="P9565">
            <v>303.52100000000002</v>
          </cell>
          <cell r="Q9565">
            <v>322.44</v>
          </cell>
          <cell r="R9565">
            <v>322.44</v>
          </cell>
        </row>
        <row r="9566">
          <cell r="A9566" t="str">
            <v xml:space="preserve">ТЭЦ-ЧЕРЕМУШК </v>
          </cell>
          <cell r="B9566" t="str">
            <v xml:space="preserve">Старокубанская 121 </v>
          </cell>
          <cell r="C9566" t="str">
            <v xml:space="preserve">Жилзаказчик </v>
          </cell>
          <cell r="D9566">
            <v>3097</v>
          </cell>
          <cell r="E9566">
            <v>11745</v>
          </cell>
          <cell r="F9566">
            <v>11310</v>
          </cell>
          <cell r="G9566">
            <v>0.38</v>
          </cell>
          <cell r="H9566">
            <v>1.19</v>
          </cell>
          <cell r="I9566">
            <v>4.5999999999999996</v>
          </cell>
          <cell r="J9566" t="str">
            <v xml:space="preserve">5 </v>
          </cell>
          <cell r="K9566">
            <v>167</v>
          </cell>
          <cell r="L9566">
            <v>0.19936499999999999</v>
          </cell>
          <cell r="M9566">
            <v>-19</v>
          </cell>
          <cell r="N9566">
            <v>18</v>
          </cell>
          <cell r="O9566">
            <v>1</v>
          </cell>
          <cell r="P9566">
            <v>291.06900000000002</v>
          </cell>
          <cell r="Q9566">
            <v>308.161</v>
          </cell>
          <cell r="R9566">
            <v>308.161</v>
          </cell>
        </row>
        <row r="9567">
          <cell r="A9567" t="str">
            <v xml:space="preserve">ТЭЦ-ЧЕРЕМУШК </v>
          </cell>
          <cell r="B9567" t="str">
            <v xml:space="preserve">Стасова 144 </v>
          </cell>
          <cell r="C9567" t="str">
            <v xml:space="preserve">Жилзаказчик </v>
          </cell>
          <cell r="D9567">
            <v>3596.2</v>
          </cell>
          <cell r="E9567">
            <v>12157</v>
          </cell>
          <cell r="F9567">
            <v>12152</v>
          </cell>
          <cell r="G9567">
            <v>0.38</v>
          </cell>
          <cell r="H9567">
            <v>1.19</v>
          </cell>
          <cell r="I9567">
            <v>4.5999999999999996</v>
          </cell>
          <cell r="J9567" t="str">
            <v xml:space="preserve">5 </v>
          </cell>
          <cell r="K9567">
            <v>167</v>
          </cell>
          <cell r="L9567">
            <v>0.21307599999999999</v>
          </cell>
          <cell r="M9567">
            <v>-19</v>
          </cell>
          <cell r="N9567">
            <v>18</v>
          </cell>
          <cell r="O9567">
            <v>1</v>
          </cell>
          <cell r="P9567">
            <v>311.08600000000001</v>
          </cell>
          <cell r="Q9567">
            <v>357.83600000000001</v>
          </cell>
          <cell r="R9567">
            <v>357.83600000000001</v>
          </cell>
        </row>
        <row r="9568">
          <cell r="A9568" t="str">
            <v xml:space="preserve">ТЭЦ-ЧЕРЕМУШК </v>
          </cell>
          <cell r="B9568" t="str">
            <v xml:space="preserve">Селезнева 96 ж/д </v>
          </cell>
          <cell r="C9568" t="str">
            <v xml:space="preserve">Население </v>
          </cell>
          <cell r="D9568">
            <v>4434.8999999999996</v>
          </cell>
          <cell r="E9568">
            <v>17881</v>
          </cell>
          <cell r="F9568">
            <v>17881.45</v>
          </cell>
          <cell r="G9568">
            <v>0.37</v>
          </cell>
          <cell r="H9568">
            <v>1.19</v>
          </cell>
          <cell r="I9568">
            <v>4.5999999999999996</v>
          </cell>
          <cell r="J9568" t="str">
            <v xml:space="preserve">5 </v>
          </cell>
          <cell r="K9568">
            <v>167</v>
          </cell>
          <cell r="L9568">
            <v>0.30690200000000001</v>
          </cell>
          <cell r="M9568">
            <v>-19</v>
          </cell>
          <cell r="N9568">
            <v>18</v>
          </cell>
          <cell r="O9568">
            <v>1</v>
          </cell>
          <cell r="P9568">
            <v>448.07</v>
          </cell>
          <cell r="Q9568">
            <v>441.286</v>
          </cell>
          <cell r="R9568">
            <v>441.286</v>
          </cell>
        </row>
        <row r="9569">
          <cell r="A9569" t="str">
            <v xml:space="preserve">ТЭЦ-ЧЕРЕМУШК </v>
          </cell>
          <cell r="B9569" t="str">
            <v xml:space="preserve">Ставропольская 203 кв66 неж пом </v>
          </cell>
          <cell r="C9569" t="str">
            <v xml:space="preserve">Прочие </v>
          </cell>
          <cell r="D9569">
            <v>60</v>
          </cell>
          <cell r="E9569">
            <v>201</v>
          </cell>
          <cell r="F9569">
            <v>201.42</v>
          </cell>
          <cell r="G9569">
            <v>0.37</v>
          </cell>
          <cell r="H9569">
            <v>1.19</v>
          </cell>
          <cell r="I9569">
            <v>4.5999999999999996</v>
          </cell>
          <cell r="J9569" t="str">
            <v xml:space="preserve"> </v>
          </cell>
          <cell r="K9569">
            <v>167</v>
          </cell>
          <cell r="L9569">
            <v>3.457E-3</v>
          </cell>
          <cell r="M9569">
            <v>-19</v>
          </cell>
          <cell r="N9569">
            <v>18</v>
          </cell>
          <cell r="O9569">
            <v>1</v>
          </cell>
          <cell r="P9569">
            <v>5.0469999999999997</v>
          </cell>
          <cell r="Q9569">
            <v>0</v>
          </cell>
          <cell r="R9569">
            <v>5.0469999999999997</v>
          </cell>
        </row>
        <row r="9570">
          <cell r="A9570" t="str">
            <v xml:space="preserve">ТЭЦ-ЧЕРЕМУШК </v>
          </cell>
          <cell r="B9570" t="str">
            <v xml:space="preserve">Селезнева 88 ж/дом </v>
          </cell>
          <cell r="C9570" t="str">
            <v xml:space="preserve">Население </v>
          </cell>
          <cell r="D9570">
            <v>4599.8</v>
          </cell>
          <cell r="E9570">
            <v>18681</v>
          </cell>
          <cell r="F9570">
            <v>18664.439999999999</v>
          </cell>
          <cell r="G9570">
            <v>0.36695000000000005</v>
          </cell>
          <cell r="H9570">
            <v>1.194</v>
          </cell>
          <cell r="I9570">
            <v>4.5999999999999996</v>
          </cell>
          <cell r="J9570" t="str">
            <v xml:space="preserve">5 </v>
          </cell>
          <cell r="K9570">
            <v>167</v>
          </cell>
          <cell r="L9570">
            <v>0.31770000000000004</v>
          </cell>
          <cell r="M9570">
            <v>-19</v>
          </cell>
          <cell r="N9570">
            <v>18</v>
          </cell>
          <cell r="O9570">
            <v>1</v>
          </cell>
          <cell r="P9570">
            <v>463.83499999999998</v>
          </cell>
          <cell r="Q9570">
            <v>457.69299999999998</v>
          </cell>
          <cell r="R9570">
            <v>457.69299999999998</v>
          </cell>
        </row>
        <row r="9571">
          <cell r="A9571" t="str">
            <v xml:space="preserve">ТЭЦ-ЧЕРЕМУШК </v>
          </cell>
          <cell r="B9571" t="str">
            <v xml:space="preserve">Селезнева 136 офис </v>
          </cell>
          <cell r="C9571" t="str">
            <v xml:space="preserve">Прочие </v>
          </cell>
          <cell r="D9571">
            <v>245.36</v>
          </cell>
          <cell r="E9571">
            <v>0</v>
          </cell>
          <cell r="F9571">
            <v>1104.1099999999999</v>
          </cell>
          <cell r="G9571">
            <v>0.37</v>
          </cell>
          <cell r="H9571">
            <v>1.19</v>
          </cell>
          <cell r="I9571">
            <v>4.5999999999999996</v>
          </cell>
          <cell r="J9571" t="str">
            <v xml:space="preserve"> </v>
          </cell>
          <cell r="K9571">
            <v>167</v>
          </cell>
          <cell r="L9571">
            <v>1.8950000000000002E-2</v>
          </cell>
          <cell r="M9571">
            <v>-19</v>
          </cell>
          <cell r="N9571">
            <v>18</v>
          </cell>
          <cell r="O9571">
            <v>1</v>
          </cell>
          <cell r="P9571">
            <v>27.667999999999999</v>
          </cell>
          <cell r="Q9571">
            <v>0</v>
          </cell>
          <cell r="R9571">
            <v>27.667999999999999</v>
          </cell>
        </row>
        <row r="9572">
          <cell r="A9572" t="str">
            <v xml:space="preserve">ТЭЦ-ЧЕРЕМУШК </v>
          </cell>
          <cell r="B9572" t="str">
            <v xml:space="preserve">Селезнева 90 ж/дом </v>
          </cell>
          <cell r="C9572" t="str">
            <v xml:space="preserve">Население </v>
          </cell>
          <cell r="D9572">
            <v>3741.8</v>
          </cell>
          <cell r="E9572">
            <v>16838</v>
          </cell>
          <cell r="F9572">
            <v>16837.82</v>
          </cell>
          <cell r="G9572">
            <v>0.37</v>
          </cell>
          <cell r="H9572">
            <v>1.19</v>
          </cell>
          <cell r="I9572">
            <v>4.5999999999999996</v>
          </cell>
          <cell r="J9572" t="str">
            <v xml:space="preserve">5 </v>
          </cell>
          <cell r="K9572">
            <v>167</v>
          </cell>
          <cell r="L9572">
            <v>0.28899000000000002</v>
          </cell>
          <cell r="M9572">
            <v>-19</v>
          </cell>
          <cell r="N9572">
            <v>18</v>
          </cell>
          <cell r="O9572">
            <v>1</v>
          </cell>
          <cell r="P9572">
            <v>421.91800000000001</v>
          </cell>
          <cell r="Q9572">
            <v>372.31900000000002</v>
          </cell>
          <cell r="R9572">
            <v>372.31900000000002</v>
          </cell>
        </row>
        <row r="9573">
          <cell r="A9573" t="str">
            <v xml:space="preserve">ТЭЦ-ЧЕРЕМУШК </v>
          </cell>
          <cell r="B9573" t="str">
            <v xml:space="preserve">Селезнева 90 пристройки ж\д </v>
          </cell>
          <cell r="C9573" t="str">
            <v xml:space="preserve">Население </v>
          </cell>
          <cell r="D9573">
            <v>169.7</v>
          </cell>
          <cell r="E9573">
            <v>763</v>
          </cell>
          <cell r="F9573">
            <v>763.26</v>
          </cell>
          <cell r="G9573">
            <v>0.37</v>
          </cell>
          <cell r="H9573">
            <v>1.19</v>
          </cell>
          <cell r="I9573">
            <v>4.5999999999999996</v>
          </cell>
          <cell r="J9573" t="str">
            <v xml:space="preserve">5 </v>
          </cell>
          <cell r="K9573">
            <v>167</v>
          </cell>
          <cell r="L9573">
            <v>1.3100000000000001E-2</v>
          </cell>
          <cell r="M9573">
            <v>-19</v>
          </cell>
          <cell r="N9573">
            <v>18</v>
          </cell>
          <cell r="O9573">
            <v>1</v>
          </cell>
          <cell r="P9573">
            <v>19.126000000000001</v>
          </cell>
          <cell r="Q9573">
            <v>16.888000000000002</v>
          </cell>
          <cell r="R9573">
            <v>16.888000000000002</v>
          </cell>
        </row>
        <row r="9574">
          <cell r="A9574" t="str">
            <v xml:space="preserve">ТЭЦ-ЧЕРЕМУШК </v>
          </cell>
          <cell r="B9574" t="str">
            <v xml:space="preserve">Айвазовского 98а ж/дом </v>
          </cell>
          <cell r="C9574" t="str">
            <v xml:space="preserve">Население </v>
          </cell>
          <cell r="D9574">
            <v>3706.1</v>
          </cell>
          <cell r="E9574">
            <v>15004</v>
          </cell>
          <cell r="F9574">
            <v>15004</v>
          </cell>
          <cell r="G9574">
            <v>0.37</v>
          </cell>
          <cell r="H9574">
            <v>1.19</v>
          </cell>
          <cell r="I9574">
            <v>4.5999999999999996</v>
          </cell>
          <cell r="J9574" t="str">
            <v xml:space="preserve">5 </v>
          </cell>
          <cell r="K9574">
            <v>167</v>
          </cell>
          <cell r="L9574">
            <v>0.25751599999999997</v>
          </cell>
          <cell r="M9574">
            <v>-19</v>
          </cell>
          <cell r="N9574">
            <v>18</v>
          </cell>
          <cell r="O9574">
            <v>1</v>
          </cell>
          <cell r="P9574">
            <v>375.96800000000002</v>
          </cell>
          <cell r="Q9574">
            <v>368.77</v>
          </cell>
          <cell r="R9574">
            <v>368.77</v>
          </cell>
        </row>
        <row r="9575">
          <cell r="A9575" t="str">
            <v xml:space="preserve">ТЭЦ-ЧЕРЕМУШК </v>
          </cell>
          <cell r="B9575" t="str">
            <v xml:space="preserve">Ставропольская,159 кв.3 </v>
          </cell>
          <cell r="C9575" t="str">
            <v xml:space="preserve">Прочие </v>
          </cell>
          <cell r="D9575">
            <v>31</v>
          </cell>
          <cell r="E9575">
            <v>0</v>
          </cell>
          <cell r="F9575">
            <v>104.3</v>
          </cell>
          <cell r="G9575">
            <v>0.37</v>
          </cell>
          <cell r="H9575">
            <v>1.19</v>
          </cell>
          <cell r="I9575">
            <v>4.5999999999999996</v>
          </cell>
          <cell r="J9575" t="str">
            <v xml:space="preserve"> </v>
          </cell>
          <cell r="K9575">
            <v>167</v>
          </cell>
          <cell r="L9575">
            <v>1.8100000000000002E-3</v>
          </cell>
          <cell r="M9575">
            <v>-19</v>
          </cell>
          <cell r="N9575">
            <v>18</v>
          </cell>
          <cell r="O9575">
            <v>1</v>
          </cell>
          <cell r="P9575">
            <v>2.6419999999999999</v>
          </cell>
          <cell r="Q9575">
            <v>0</v>
          </cell>
          <cell r="R9575">
            <v>2.6419999999999999</v>
          </cell>
        </row>
        <row r="9576">
          <cell r="A9576" t="str">
            <v xml:space="preserve">ТЭЦ-ЧЕРЕМУШК </v>
          </cell>
          <cell r="B9576" t="str">
            <v xml:space="preserve">Ставропольская 266 ж/д </v>
          </cell>
          <cell r="C9576" t="str">
            <v xml:space="preserve">Население </v>
          </cell>
          <cell r="D9576">
            <v>2607.1</v>
          </cell>
          <cell r="E9576">
            <v>11732</v>
          </cell>
          <cell r="F9576">
            <v>11731.99</v>
          </cell>
          <cell r="G9576">
            <v>0.38</v>
          </cell>
          <cell r="H9576">
            <v>1.19</v>
          </cell>
          <cell r="I9576">
            <v>4.5999999999999996</v>
          </cell>
          <cell r="J9576" t="str">
            <v xml:space="preserve">5 </v>
          </cell>
          <cell r="K9576">
            <v>167</v>
          </cell>
          <cell r="L9576">
            <v>0.20680000000000001</v>
          </cell>
          <cell r="M9576">
            <v>-19</v>
          </cell>
          <cell r="N9576">
            <v>18</v>
          </cell>
          <cell r="O9576">
            <v>1</v>
          </cell>
          <cell r="P9576">
            <v>301.92200000000003</v>
          </cell>
          <cell r="Q9576">
            <v>259.416</v>
          </cell>
          <cell r="R9576">
            <v>259.416</v>
          </cell>
        </row>
        <row r="9577">
          <cell r="A9577" t="str">
            <v xml:space="preserve">ТЭЦ-ЧЕРЕМУШК </v>
          </cell>
          <cell r="B9577" t="str">
            <v xml:space="preserve">Ставропольская 266 пристройка кв.21 </v>
          </cell>
          <cell r="C9577" t="str">
            <v xml:space="preserve">Население </v>
          </cell>
          <cell r="D9577">
            <v>18.3</v>
          </cell>
          <cell r="E9577">
            <v>58</v>
          </cell>
          <cell r="F9577">
            <v>57.88</v>
          </cell>
          <cell r="G9577">
            <v>0.92</v>
          </cell>
          <cell r="H9577">
            <v>1.19</v>
          </cell>
          <cell r="I9577">
            <v>4.5999999999999996</v>
          </cell>
          <cell r="J9577" t="str">
            <v xml:space="preserve">5 </v>
          </cell>
          <cell r="K9577">
            <v>167</v>
          </cell>
          <cell r="L9577">
            <v>2.4700000000000004E-3</v>
          </cell>
          <cell r="M9577">
            <v>-19</v>
          </cell>
          <cell r="N9577">
            <v>18</v>
          </cell>
          <cell r="O9577">
            <v>1</v>
          </cell>
          <cell r="P9577">
            <v>3.6059999999999999</v>
          </cell>
          <cell r="Q9577">
            <v>1.819</v>
          </cell>
          <cell r="R9577">
            <v>1.819</v>
          </cell>
        </row>
        <row r="9578">
          <cell r="A9578" t="str">
            <v xml:space="preserve">ТЭЦ-ЧЕРЕМУШК </v>
          </cell>
          <cell r="B9578" t="str">
            <v xml:space="preserve">Ставропольская 266 пристройка кв.22 </v>
          </cell>
          <cell r="C9578" t="str">
            <v xml:space="preserve">Население </v>
          </cell>
          <cell r="D9578">
            <v>7.7</v>
          </cell>
          <cell r="E9578">
            <v>27</v>
          </cell>
          <cell r="F9578">
            <v>25.54</v>
          </cell>
          <cell r="G9578">
            <v>0.92</v>
          </cell>
          <cell r="H9578">
            <v>1.19</v>
          </cell>
          <cell r="I9578">
            <v>4.5999999999999996</v>
          </cell>
          <cell r="J9578" t="str">
            <v xml:space="preserve">5 </v>
          </cell>
          <cell r="K9578">
            <v>167</v>
          </cell>
          <cell r="L9578">
            <v>1.09E-3</v>
          </cell>
          <cell r="M9578">
            <v>-19</v>
          </cell>
          <cell r="N9578">
            <v>18</v>
          </cell>
          <cell r="O9578">
            <v>1</v>
          </cell>
          <cell r="P9578">
            <v>1.5920000000000001</v>
          </cell>
          <cell r="Q9578">
            <v>0.76800000000000002</v>
          </cell>
          <cell r="R9578">
            <v>0.76800000000000002</v>
          </cell>
        </row>
        <row r="9579">
          <cell r="A9579" t="str">
            <v xml:space="preserve">ТЭЦ-ЧЕРЕМУШК </v>
          </cell>
          <cell r="B9579" t="str">
            <v xml:space="preserve">Ставропольская 266 пристройка кв.23 </v>
          </cell>
          <cell r="C9579" t="str">
            <v xml:space="preserve">Население </v>
          </cell>
          <cell r="D9579">
            <v>10.3</v>
          </cell>
          <cell r="E9579">
            <v>46</v>
          </cell>
          <cell r="F9579">
            <v>46</v>
          </cell>
          <cell r="G9579">
            <v>0.92</v>
          </cell>
          <cell r="H9579">
            <v>1.19</v>
          </cell>
          <cell r="I9579">
            <v>4.5999999999999996</v>
          </cell>
          <cell r="J9579" t="str">
            <v xml:space="preserve">5 </v>
          </cell>
          <cell r="K9579">
            <v>167</v>
          </cell>
          <cell r="L9579">
            <v>1.97E-3</v>
          </cell>
          <cell r="M9579">
            <v>-19</v>
          </cell>
          <cell r="N9579">
            <v>18</v>
          </cell>
          <cell r="O9579">
            <v>1</v>
          </cell>
          <cell r="P9579">
            <v>2.8759999999999999</v>
          </cell>
          <cell r="Q9579">
            <v>1.0229999999999999</v>
          </cell>
          <cell r="R9579">
            <v>1.0229999999999999</v>
          </cell>
        </row>
        <row r="9580">
          <cell r="A9580" t="str">
            <v xml:space="preserve">ТЭЦ-ЧЕРЕМУШК </v>
          </cell>
          <cell r="B9580" t="str">
            <v xml:space="preserve">Ставропольская 266 пристройка кв.43 </v>
          </cell>
          <cell r="C9580" t="str">
            <v xml:space="preserve">Население </v>
          </cell>
          <cell r="D9580">
            <v>3.3</v>
          </cell>
          <cell r="E9580">
            <v>15</v>
          </cell>
          <cell r="F9580">
            <v>14.67</v>
          </cell>
          <cell r="G9580">
            <v>0.92</v>
          </cell>
          <cell r="H9580">
            <v>1.19</v>
          </cell>
          <cell r="I9580">
            <v>4.5999999999999996</v>
          </cell>
          <cell r="J9580" t="str">
            <v xml:space="preserve">5 </v>
          </cell>
          <cell r="K9580">
            <v>167</v>
          </cell>
          <cell r="L9580">
            <v>6.2599999999999993E-4</v>
          </cell>
          <cell r="M9580">
            <v>-19</v>
          </cell>
          <cell r="N9580">
            <v>18</v>
          </cell>
          <cell r="O9580">
            <v>1</v>
          </cell>
          <cell r="P9580">
            <v>0.91400000000000003</v>
          </cell>
          <cell r="Q9580">
            <v>0.32700000000000001</v>
          </cell>
          <cell r="R9580">
            <v>0.32700000000000001</v>
          </cell>
        </row>
        <row r="9581">
          <cell r="A9581" t="str">
            <v xml:space="preserve">ТЭЦ-ЧЕРЕМУШК </v>
          </cell>
          <cell r="B9581" t="str">
            <v xml:space="preserve">Ставропольская 266 пристройка кв.47 </v>
          </cell>
          <cell r="C9581" t="str">
            <v xml:space="preserve">Население </v>
          </cell>
          <cell r="D9581">
            <v>3.3</v>
          </cell>
          <cell r="E9581">
            <v>15</v>
          </cell>
          <cell r="F9581">
            <v>14.67</v>
          </cell>
          <cell r="G9581">
            <v>0.92</v>
          </cell>
          <cell r="H9581">
            <v>1.19</v>
          </cell>
          <cell r="I9581">
            <v>4.5999999999999996</v>
          </cell>
          <cell r="J9581" t="str">
            <v xml:space="preserve">5 </v>
          </cell>
          <cell r="K9581">
            <v>167</v>
          </cell>
          <cell r="L9581">
            <v>6.2599999999999993E-4</v>
          </cell>
          <cell r="M9581">
            <v>-19</v>
          </cell>
          <cell r="N9581">
            <v>18</v>
          </cell>
          <cell r="O9581">
            <v>1</v>
          </cell>
          <cell r="P9581">
            <v>0.91400000000000003</v>
          </cell>
          <cell r="Q9581">
            <v>0.32700000000000001</v>
          </cell>
          <cell r="R9581">
            <v>0.32700000000000001</v>
          </cell>
        </row>
        <row r="9582">
          <cell r="A9582" t="str">
            <v xml:space="preserve">ТЭЦ-ЧЕРЕМУШК </v>
          </cell>
          <cell r="B9582" t="str">
            <v xml:space="preserve">Ставропольская 266 пристройка кв.64 </v>
          </cell>
          <cell r="C9582" t="str">
            <v xml:space="preserve">Население </v>
          </cell>
          <cell r="D9582">
            <v>15</v>
          </cell>
          <cell r="E9582">
            <v>53</v>
          </cell>
          <cell r="F9582">
            <v>53</v>
          </cell>
          <cell r="G9582">
            <v>0.92</v>
          </cell>
          <cell r="H9582">
            <v>1.19</v>
          </cell>
          <cell r="I9582">
            <v>4.5999999999999996</v>
          </cell>
          <cell r="J9582" t="str">
            <v xml:space="preserve">5 </v>
          </cell>
          <cell r="K9582">
            <v>167</v>
          </cell>
          <cell r="L9582">
            <v>2.14E-3</v>
          </cell>
          <cell r="M9582">
            <v>-19</v>
          </cell>
          <cell r="N9582">
            <v>18</v>
          </cell>
          <cell r="O9582">
            <v>1</v>
          </cell>
          <cell r="P9582">
            <v>3.1240000000000001</v>
          </cell>
          <cell r="Q9582">
            <v>1.4929999999999999</v>
          </cell>
          <cell r="R9582">
            <v>1.4929999999999999</v>
          </cell>
        </row>
        <row r="9583">
          <cell r="A9583" t="str">
            <v xml:space="preserve">ТЭЦ-ЧЕРЕМУШК </v>
          </cell>
          <cell r="B9583" t="str">
            <v xml:space="preserve">Стасова 151 ж/дом </v>
          </cell>
          <cell r="C9583" t="str">
            <v xml:space="preserve">Население </v>
          </cell>
          <cell r="D9583">
            <v>2496.1999999999998</v>
          </cell>
          <cell r="E9583">
            <v>11233</v>
          </cell>
          <cell r="F9583">
            <v>11232.75</v>
          </cell>
          <cell r="G9583">
            <v>0.38</v>
          </cell>
          <cell r="H9583">
            <v>1.19</v>
          </cell>
          <cell r="I9583">
            <v>4.5999999999999996</v>
          </cell>
          <cell r="J9583" t="str">
            <v xml:space="preserve">5 </v>
          </cell>
          <cell r="K9583">
            <v>167</v>
          </cell>
          <cell r="L9583">
            <v>0.19800000000000001</v>
          </cell>
          <cell r="M9583">
            <v>-19</v>
          </cell>
          <cell r="N9583">
            <v>18</v>
          </cell>
          <cell r="O9583">
            <v>1</v>
          </cell>
          <cell r="P9583">
            <v>289.077</v>
          </cell>
          <cell r="Q9583">
            <v>248.38200000000001</v>
          </cell>
          <cell r="R9583">
            <v>248.38200000000001</v>
          </cell>
        </row>
        <row r="9584">
          <cell r="A9584" t="str">
            <v xml:space="preserve">ТЭЦ-ЧЕРЕМУШК </v>
          </cell>
          <cell r="B9584" t="str">
            <v xml:space="preserve">Селезнева 110 кв53 </v>
          </cell>
          <cell r="C9584" t="str">
            <v xml:space="preserve">Прочие </v>
          </cell>
          <cell r="D9584">
            <v>150</v>
          </cell>
          <cell r="E9584">
            <v>594</v>
          </cell>
          <cell r="F9584">
            <v>618.20000000000005</v>
          </cell>
          <cell r="G9584">
            <v>0.37</v>
          </cell>
          <cell r="H9584">
            <v>1.19</v>
          </cell>
          <cell r="I9584">
            <v>4.5999999999999996</v>
          </cell>
          <cell r="J9584" t="str">
            <v xml:space="preserve"> </v>
          </cell>
          <cell r="K9584">
            <v>167</v>
          </cell>
          <cell r="L9584">
            <v>9.75E-3</v>
          </cell>
          <cell r="M9584">
            <v>-19</v>
          </cell>
          <cell r="N9584">
            <v>15</v>
          </cell>
          <cell r="O9584">
            <v>1</v>
          </cell>
          <cell r="P9584">
            <v>12.044</v>
          </cell>
          <cell r="Q9584">
            <v>0</v>
          </cell>
          <cell r="R9584">
            <v>12.044</v>
          </cell>
        </row>
        <row r="9585">
          <cell r="A9585" t="str">
            <v xml:space="preserve">ТЭЦ-ЧЕРЕМУШК </v>
          </cell>
          <cell r="B9585" t="str">
            <v xml:space="preserve">Селезнева 106 ж/дом </v>
          </cell>
          <cell r="C9585" t="str">
            <v xml:space="preserve">Население </v>
          </cell>
          <cell r="D9585">
            <v>3907.4</v>
          </cell>
          <cell r="E9585">
            <v>17583</v>
          </cell>
          <cell r="F9585">
            <v>17583.25</v>
          </cell>
          <cell r="G9585">
            <v>0.37</v>
          </cell>
          <cell r="H9585">
            <v>1.19</v>
          </cell>
          <cell r="I9585">
            <v>4.5999999999999996</v>
          </cell>
          <cell r="J9585" t="str">
            <v xml:space="preserve">5 </v>
          </cell>
          <cell r="K9585">
            <v>167</v>
          </cell>
          <cell r="L9585">
            <v>0.301784</v>
          </cell>
          <cell r="M9585">
            <v>-19</v>
          </cell>
          <cell r="N9585">
            <v>18</v>
          </cell>
          <cell r="O9585">
            <v>1</v>
          </cell>
          <cell r="P9585">
            <v>440.59699999999998</v>
          </cell>
          <cell r="Q9585">
            <v>388.798</v>
          </cell>
          <cell r="R9585">
            <v>388.798</v>
          </cell>
        </row>
        <row r="9586">
          <cell r="A9586" t="str">
            <v xml:space="preserve">ТЭЦ-ЧЕРЕМУШК </v>
          </cell>
          <cell r="B9586" t="str">
            <v xml:space="preserve">Ставропольская 234 кв.42 неж.помещение </v>
          </cell>
          <cell r="C9586" t="str">
            <v xml:space="preserve">Прочие </v>
          </cell>
          <cell r="D9586">
            <v>24.19</v>
          </cell>
          <cell r="E9586">
            <v>109</v>
          </cell>
          <cell r="F9586">
            <v>108.84</v>
          </cell>
          <cell r="G9586">
            <v>0.37</v>
          </cell>
          <cell r="H9586">
            <v>1.19</v>
          </cell>
          <cell r="I9586">
            <v>4.5999999999999996</v>
          </cell>
          <cell r="J9586" t="str">
            <v xml:space="preserve"> </v>
          </cell>
          <cell r="K9586">
            <v>167</v>
          </cell>
          <cell r="L9586">
            <v>1.8679999999999999E-3</v>
          </cell>
          <cell r="M9586">
            <v>-19</v>
          </cell>
          <cell r="N9586">
            <v>18</v>
          </cell>
          <cell r="O9586">
            <v>1</v>
          </cell>
          <cell r="P9586">
            <v>2.7269999999999999</v>
          </cell>
          <cell r="Q9586">
            <v>0</v>
          </cell>
          <cell r="R9586">
            <v>2.7269999999999999</v>
          </cell>
        </row>
        <row r="9587">
          <cell r="A9587" t="str">
            <v xml:space="preserve">ТЭЦ-ЧЕРЕМУШК </v>
          </cell>
          <cell r="B9587" t="str">
            <v xml:space="preserve">Селезнева 126 НЕЖИЛ.ПОМЕЩЕНИЯ </v>
          </cell>
          <cell r="C9587" t="str">
            <v xml:space="preserve">Прочие </v>
          </cell>
          <cell r="D9587">
            <v>199.22</v>
          </cell>
          <cell r="E9587">
            <v>0</v>
          </cell>
          <cell r="F9587">
            <v>896.5</v>
          </cell>
          <cell r="G9587">
            <v>0.36</v>
          </cell>
          <cell r="H9587">
            <v>1.19</v>
          </cell>
          <cell r="I9587">
            <v>4.5999999999999996</v>
          </cell>
          <cell r="J9587" t="str">
            <v xml:space="preserve"> </v>
          </cell>
          <cell r="K9587">
            <v>167</v>
          </cell>
          <cell r="L9587">
            <v>1.3965E-2</v>
          </cell>
          <cell r="M9587">
            <v>-19</v>
          </cell>
          <cell r="N9587">
            <v>16</v>
          </cell>
          <cell r="O9587">
            <v>1</v>
          </cell>
          <cell r="P9587">
            <v>18.356000000000002</v>
          </cell>
          <cell r="Q9587">
            <v>0</v>
          </cell>
          <cell r="R9587">
            <v>18.356000000000002</v>
          </cell>
        </row>
        <row r="9588">
          <cell r="A9588" t="str">
            <v xml:space="preserve">ТЭЦ-ЧЕРЕМУШК </v>
          </cell>
          <cell r="B9588" t="str">
            <v xml:space="preserve">Ставропольская 226 кв.43-44 (нежил.пом.) </v>
          </cell>
          <cell r="C9588" t="str">
            <v xml:space="preserve">Прочие </v>
          </cell>
          <cell r="D9588">
            <v>94</v>
          </cell>
          <cell r="E9588">
            <v>281</v>
          </cell>
          <cell r="F9588">
            <v>283.85000000000002</v>
          </cell>
          <cell r="G9588">
            <v>0.37</v>
          </cell>
          <cell r="H9588">
            <v>1.19</v>
          </cell>
          <cell r="I9588">
            <v>4.5999999999999996</v>
          </cell>
          <cell r="J9588" t="str">
            <v xml:space="preserve"> </v>
          </cell>
          <cell r="K9588">
            <v>167</v>
          </cell>
          <cell r="L9588">
            <v>4.8719999999999996E-3</v>
          </cell>
          <cell r="M9588">
            <v>-19</v>
          </cell>
          <cell r="N9588">
            <v>18</v>
          </cell>
          <cell r="O9588">
            <v>1</v>
          </cell>
          <cell r="P9588">
            <v>7.1130000000000004</v>
          </cell>
          <cell r="Q9588">
            <v>0</v>
          </cell>
          <cell r="R9588">
            <v>7.1130000000000004</v>
          </cell>
        </row>
        <row r="9589">
          <cell r="A9589" t="str">
            <v xml:space="preserve">ТЭЦ-ЧЕРЕМУШК </v>
          </cell>
          <cell r="B9589" t="str">
            <v xml:space="preserve">Стасова 165 неж.пом. </v>
          </cell>
          <cell r="C9589" t="str">
            <v xml:space="preserve">Прочие </v>
          </cell>
          <cell r="D9589">
            <v>177.98</v>
          </cell>
          <cell r="E9589">
            <v>0</v>
          </cell>
          <cell r="F9589">
            <v>735.97</v>
          </cell>
          <cell r="G9589">
            <v>0.43</v>
          </cell>
          <cell r="H9589">
            <v>1.194</v>
          </cell>
          <cell r="I9589">
            <v>4.5999999999999996</v>
          </cell>
          <cell r="J9589" t="str">
            <v xml:space="preserve"> </v>
          </cell>
          <cell r="K9589">
            <v>167</v>
          </cell>
          <cell r="L9589">
            <v>1.468E-2</v>
          </cell>
          <cell r="M9589">
            <v>-19</v>
          </cell>
          <cell r="N9589">
            <v>18</v>
          </cell>
          <cell r="O9589">
            <v>1</v>
          </cell>
          <cell r="P9589">
            <v>21.431999999999999</v>
          </cell>
          <cell r="Q9589">
            <v>0</v>
          </cell>
          <cell r="R9589">
            <v>21.431999999999999</v>
          </cell>
        </row>
        <row r="9590">
          <cell r="A9590" t="str">
            <v xml:space="preserve">ТЭЦ-ЧЕРЕМУШК </v>
          </cell>
          <cell r="B9590" t="str">
            <v xml:space="preserve">Сормовская 2 МАГАЗИН </v>
          </cell>
          <cell r="C9590" t="str">
            <v xml:space="preserve">Прочие </v>
          </cell>
          <cell r="D9590">
            <v>185.9</v>
          </cell>
          <cell r="E9590">
            <v>0</v>
          </cell>
          <cell r="F9590">
            <v>836.53</v>
          </cell>
          <cell r="G9590">
            <v>0.38</v>
          </cell>
          <cell r="H9590">
            <v>1.19</v>
          </cell>
          <cell r="I9590">
            <v>4.5999999999999996</v>
          </cell>
          <cell r="J9590" t="str">
            <v xml:space="preserve"> </v>
          </cell>
          <cell r="K9590">
            <v>167</v>
          </cell>
          <cell r="L9590">
            <v>1.3550000000000001E-2</v>
          </cell>
          <cell r="M9590">
            <v>-19</v>
          </cell>
          <cell r="N9590">
            <v>15</v>
          </cell>
          <cell r="O9590">
            <v>1</v>
          </cell>
          <cell r="P9590">
            <v>16.736999999999998</v>
          </cell>
          <cell r="Q9590">
            <v>0</v>
          </cell>
          <cell r="R9590">
            <v>16.736999999999998</v>
          </cell>
        </row>
        <row r="9591">
          <cell r="A9591" t="str">
            <v xml:space="preserve">ТЭЦ-ЧЕРЕМУШК </v>
          </cell>
          <cell r="B9591" t="str">
            <v xml:space="preserve">Ставропольская 262 АДМ.ВСПОМ.ПОМЕЩЕНИЯ </v>
          </cell>
          <cell r="C9591" t="str">
            <v xml:space="preserve">Прочие </v>
          </cell>
          <cell r="D9591">
            <v>192.91</v>
          </cell>
          <cell r="E9591">
            <v>0</v>
          </cell>
          <cell r="F9591">
            <v>868.11</v>
          </cell>
          <cell r="G9591">
            <v>0.37</v>
          </cell>
          <cell r="H9591">
            <v>1.19</v>
          </cell>
          <cell r="I9591">
            <v>4.5999999999999996</v>
          </cell>
          <cell r="J9591" t="str">
            <v xml:space="preserve"> </v>
          </cell>
          <cell r="K9591">
            <v>167</v>
          </cell>
          <cell r="L9591">
            <v>1.4980000000000002E-2</v>
          </cell>
          <cell r="M9591">
            <v>-19</v>
          </cell>
          <cell r="N9591">
            <v>18</v>
          </cell>
          <cell r="O9591">
            <v>1</v>
          </cell>
          <cell r="P9591">
            <v>21.87</v>
          </cell>
          <cell r="Q9591">
            <v>0</v>
          </cell>
          <cell r="R9591">
            <v>21.87</v>
          </cell>
        </row>
        <row r="9592">
          <cell r="A9592" t="str">
            <v xml:space="preserve">ТЭЦ-ЧЕРЕМУШК </v>
          </cell>
          <cell r="B9592" t="str">
            <v xml:space="preserve">Ставропольская 262 ТОРГОВ.ЗАЛ </v>
          </cell>
          <cell r="C9592" t="str">
            <v xml:space="preserve">Прочие </v>
          </cell>
          <cell r="D9592">
            <v>176.72</v>
          </cell>
          <cell r="E9592">
            <v>0</v>
          </cell>
          <cell r="F9592">
            <v>795.24</v>
          </cell>
          <cell r="G9592">
            <v>0.37</v>
          </cell>
          <cell r="H9592">
            <v>1.19</v>
          </cell>
          <cell r="I9592">
            <v>4.5999999999999996</v>
          </cell>
          <cell r="J9592" t="str">
            <v xml:space="preserve"> </v>
          </cell>
          <cell r="K9592">
            <v>167</v>
          </cell>
          <cell r="L9592">
            <v>1.2610000000000001E-2</v>
          </cell>
          <cell r="M9592">
            <v>-19</v>
          </cell>
          <cell r="N9592">
            <v>15</v>
          </cell>
          <cell r="O9592">
            <v>1</v>
          </cell>
          <cell r="P9592">
            <v>15.576000000000001</v>
          </cell>
          <cell r="Q9592">
            <v>0</v>
          </cell>
          <cell r="R9592">
            <v>15.576000000000001</v>
          </cell>
        </row>
        <row r="9593">
          <cell r="A9593" t="str">
            <v xml:space="preserve">ТЭЦ-ЧЕРЕМУШК </v>
          </cell>
          <cell r="B9593" t="str">
            <v xml:space="preserve">Сормовская 2 МАГАЗИН ОФИС </v>
          </cell>
          <cell r="C9593" t="str">
            <v xml:space="preserve">Прочие </v>
          </cell>
          <cell r="D9593">
            <v>77.510000000000005</v>
          </cell>
          <cell r="E9593">
            <v>0</v>
          </cell>
          <cell r="F9593">
            <v>348.81</v>
          </cell>
          <cell r="G9593">
            <v>0.38</v>
          </cell>
          <cell r="H9593">
            <v>1.19</v>
          </cell>
          <cell r="I9593">
            <v>4.5999999999999996</v>
          </cell>
          <cell r="J9593" t="str">
            <v xml:space="preserve"> </v>
          </cell>
          <cell r="K9593">
            <v>167</v>
          </cell>
          <cell r="L9593">
            <v>5.6500000000000005E-3</v>
          </cell>
          <cell r="M9593">
            <v>-19</v>
          </cell>
          <cell r="N9593">
            <v>15</v>
          </cell>
          <cell r="O9593">
            <v>1</v>
          </cell>
          <cell r="P9593">
            <v>6.9790000000000001</v>
          </cell>
          <cell r="Q9593">
            <v>0</v>
          </cell>
          <cell r="R9593">
            <v>6.9790000000000001</v>
          </cell>
        </row>
        <row r="9594">
          <cell r="A9594" t="str">
            <v xml:space="preserve">ТЭЦ-ЧЕРЕМУШК </v>
          </cell>
          <cell r="B9594" t="str">
            <v xml:space="preserve">Сормовская 2 МАГАЗИН "СПЕЦ.СИС.БЕЗОПАС. </v>
          </cell>
          <cell r="C9594" t="str">
            <v xml:space="preserve">Прочие </v>
          </cell>
          <cell r="D9594">
            <v>68.05</v>
          </cell>
          <cell r="E9594">
            <v>0</v>
          </cell>
          <cell r="F9594">
            <v>306.20999999999998</v>
          </cell>
          <cell r="G9594">
            <v>0.38</v>
          </cell>
          <cell r="H9594">
            <v>1.19</v>
          </cell>
          <cell r="I9594">
            <v>4.5999999999999996</v>
          </cell>
          <cell r="J9594" t="str">
            <v xml:space="preserve"> </v>
          </cell>
          <cell r="K9594">
            <v>167</v>
          </cell>
          <cell r="L9594">
            <v>4.96E-3</v>
          </cell>
          <cell r="M9594">
            <v>-19</v>
          </cell>
          <cell r="N9594">
            <v>15</v>
          </cell>
          <cell r="O9594">
            <v>1</v>
          </cell>
          <cell r="P9594">
            <v>6.1269999999999998</v>
          </cell>
          <cell r="Q9594">
            <v>0</v>
          </cell>
          <cell r="R9594">
            <v>6.1269999999999998</v>
          </cell>
        </row>
        <row r="9595">
          <cell r="A9595" t="str">
            <v xml:space="preserve">ТЭЦ-ЧЕРЕМУШК </v>
          </cell>
          <cell r="B9595" t="str">
            <v xml:space="preserve">Димитрова 129 торг.комплекс </v>
          </cell>
          <cell r="C9595" t="str">
            <v xml:space="preserve">Прочие </v>
          </cell>
          <cell r="D9595">
            <v>210</v>
          </cell>
          <cell r="E9595">
            <v>693</v>
          </cell>
          <cell r="F9595">
            <v>1332.9</v>
          </cell>
          <cell r="G9595">
            <v>0.38</v>
          </cell>
          <cell r="H9595">
            <v>1.19</v>
          </cell>
          <cell r="I9595">
            <v>4.5999999999999996</v>
          </cell>
          <cell r="J9595" t="str">
            <v xml:space="preserve"> </v>
          </cell>
          <cell r="K9595">
            <v>167</v>
          </cell>
          <cell r="L9595">
            <v>2.1590000000000002E-2</v>
          </cell>
          <cell r="M9595">
            <v>-19</v>
          </cell>
          <cell r="N9595">
            <v>15</v>
          </cell>
          <cell r="O9595">
            <v>1</v>
          </cell>
          <cell r="P9595">
            <v>26.667000000000002</v>
          </cell>
          <cell r="Q9595">
            <v>0</v>
          </cell>
          <cell r="R9595">
            <v>26.667000000000002</v>
          </cell>
        </row>
        <row r="9596">
          <cell r="A9596" t="str">
            <v xml:space="preserve">ТЭЦ-ЧЕРЕМУШК </v>
          </cell>
          <cell r="B9596" t="str">
            <v xml:space="preserve">Стасова 161 МАГ."ОХОТА И РЫБАЛКА" </v>
          </cell>
          <cell r="C9596" t="str">
            <v xml:space="preserve">Прочие </v>
          </cell>
          <cell r="D9596">
            <v>39.51</v>
          </cell>
          <cell r="E9596">
            <v>0</v>
          </cell>
          <cell r="F9596">
            <v>177.8</v>
          </cell>
          <cell r="G9596">
            <v>0.38</v>
          </cell>
          <cell r="H9596">
            <v>1.19</v>
          </cell>
          <cell r="I9596">
            <v>4.5999999999999996</v>
          </cell>
          <cell r="J9596" t="str">
            <v xml:space="preserve"> </v>
          </cell>
          <cell r="K9596">
            <v>167</v>
          </cell>
          <cell r="L9596">
            <v>2.8800000000000002E-3</v>
          </cell>
          <cell r="M9596">
            <v>-19</v>
          </cell>
          <cell r="N9596">
            <v>15</v>
          </cell>
          <cell r="O9596">
            <v>1</v>
          </cell>
          <cell r="P9596">
            <v>3.5569999999999999</v>
          </cell>
          <cell r="Q9596">
            <v>0</v>
          </cell>
          <cell r="R9596">
            <v>3.5569999999999999</v>
          </cell>
        </row>
        <row r="9597">
          <cell r="A9597" t="str">
            <v xml:space="preserve">ТЭЦ-ЧЕРЕМУШК </v>
          </cell>
          <cell r="B9597" t="str">
            <v xml:space="preserve">Стасова 165 нежил.помещение </v>
          </cell>
          <cell r="C9597" t="str">
            <v xml:space="preserve">Прочие </v>
          </cell>
          <cell r="D9597">
            <v>35.93</v>
          </cell>
          <cell r="E9597">
            <v>0</v>
          </cell>
          <cell r="F9597">
            <v>175.95</v>
          </cell>
          <cell r="G9597">
            <v>0.43</v>
          </cell>
          <cell r="H9597">
            <v>1.19</v>
          </cell>
          <cell r="I9597">
            <v>4.5999999999999996</v>
          </cell>
          <cell r="J9597" t="str">
            <v xml:space="preserve"> </v>
          </cell>
          <cell r="K9597">
            <v>167</v>
          </cell>
          <cell r="L9597">
            <v>3.225E-3</v>
          </cell>
          <cell r="M9597">
            <v>-19</v>
          </cell>
          <cell r="N9597">
            <v>15</v>
          </cell>
          <cell r="O9597">
            <v>1</v>
          </cell>
          <cell r="P9597">
            <v>3.984</v>
          </cell>
          <cell r="Q9597">
            <v>0</v>
          </cell>
          <cell r="R9597">
            <v>3.984</v>
          </cell>
        </row>
        <row r="9598">
          <cell r="A9598" t="str">
            <v xml:space="preserve">ТЭЦ-ЧЕРЕМУШК </v>
          </cell>
          <cell r="B9598" t="str">
            <v xml:space="preserve">Стасова 165 нежил.помещение </v>
          </cell>
          <cell r="C9598" t="str">
            <v xml:space="preserve">Прочие </v>
          </cell>
          <cell r="D9598">
            <v>35.93</v>
          </cell>
          <cell r="E9598">
            <v>0</v>
          </cell>
          <cell r="F9598">
            <v>175.95</v>
          </cell>
          <cell r="G9598">
            <v>0.43</v>
          </cell>
          <cell r="H9598">
            <v>1.19</v>
          </cell>
          <cell r="I9598">
            <v>4.5999999999999996</v>
          </cell>
          <cell r="J9598" t="str">
            <v xml:space="preserve"> </v>
          </cell>
          <cell r="K9598">
            <v>167</v>
          </cell>
          <cell r="L9598">
            <v>3.225E-3</v>
          </cell>
          <cell r="M9598">
            <v>-19</v>
          </cell>
          <cell r="N9598">
            <v>15</v>
          </cell>
          <cell r="O9598">
            <v>1</v>
          </cell>
          <cell r="P9598">
            <v>3.984</v>
          </cell>
          <cell r="Q9598">
            <v>0</v>
          </cell>
          <cell r="R9598">
            <v>3.984</v>
          </cell>
        </row>
        <row r="9599">
          <cell r="A9599" t="str">
            <v xml:space="preserve">ТЭЦ-ЧЕРЕМУШК </v>
          </cell>
          <cell r="B9599" t="str">
            <v xml:space="preserve">Стасова 165 нежил.помещения </v>
          </cell>
          <cell r="C9599" t="str">
            <v xml:space="preserve">Прочие </v>
          </cell>
          <cell r="D9599">
            <v>1097.9000000000001</v>
          </cell>
          <cell r="E9599">
            <v>0</v>
          </cell>
          <cell r="F9599">
            <v>1706</v>
          </cell>
          <cell r="G9599">
            <v>0.47</v>
          </cell>
          <cell r="H9599">
            <v>1.19</v>
          </cell>
          <cell r="I9599">
            <v>4.5999999999999996</v>
          </cell>
          <cell r="J9599" t="str">
            <v xml:space="preserve"> </v>
          </cell>
          <cell r="K9599">
            <v>167</v>
          </cell>
          <cell r="L9599">
            <v>3.4030000000000005E-2</v>
          </cell>
          <cell r="M9599">
            <v>-19</v>
          </cell>
          <cell r="N9599">
            <v>15</v>
          </cell>
          <cell r="O9599">
            <v>1</v>
          </cell>
          <cell r="P9599">
            <v>42.033000000000001</v>
          </cell>
          <cell r="Q9599">
            <v>0</v>
          </cell>
          <cell r="R9599">
            <v>42.033000000000001</v>
          </cell>
        </row>
        <row r="9600">
          <cell r="A9600" t="str">
            <v xml:space="preserve">ТЭЦ-ЧЕРЕМУШК </v>
          </cell>
          <cell r="B9600" t="str">
            <v xml:space="preserve">Старокубанская 129 ЦОК.ЭТАЖ </v>
          </cell>
          <cell r="C9600" t="str">
            <v xml:space="preserve">ИТП Прочие </v>
          </cell>
          <cell r="D9600">
            <v>4254.6000000000004</v>
          </cell>
          <cell r="E9600">
            <v>4270</v>
          </cell>
          <cell r="F9600">
            <v>877.26</v>
          </cell>
          <cell r="G9600">
            <v>0.38</v>
          </cell>
          <cell r="H9600">
            <v>1.19</v>
          </cell>
          <cell r="I9600">
            <v>4.5999999999999996</v>
          </cell>
          <cell r="J9600" t="str">
            <v xml:space="preserve">10 </v>
          </cell>
          <cell r="K9600">
            <v>167</v>
          </cell>
          <cell r="L9600">
            <v>1.5260000000000001E-2</v>
          </cell>
          <cell r="M9600">
            <v>-19</v>
          </cell>
          <cell r="N9600">
            <v>18</v>
          </cell>
          <cell r="O9600">
            <v>1</v>
          </cell>
          <cell r="P9600">
            <v>22.279</v>
          </cell>
          <cell r="Q9600">
            <v>0</v>
          </cell>
          <cell r="R9600">
            <v>22.279</v>
          </cell>
        </row>
        <row r="9601">
          <cell r="A9601" t="str">
            <v xml:space="preserve">ТЭЦ-ЧЕРЕМУШК </v>
          </cell>
          <cell r="B9601" t="str">
            <v xml:space="preserve">Старокубанская 129 Ж/Д </v>
          </cell>
          <cell r="C9601" t="str">
            <v xml:space="preserve">ИТП Население </v>
          </cell>
          <cell r="D9601">
            <v>7395.8</v>
          </cell>
          <cell r="E9601">
            <v>36929</v>
          </cell>
          <cell r="F9601">
            <v>12202.87</v>
          </cell>
          <cell r="G9601">
            <v>0.38</v>
          </cell>
          <cell r="H9601">
            <v>1.19</v>
          </cell>
          <cell r="I9601">
            <v>4.5999999999999996</v>
          </cell>
          <cell r="J9601" t="str">
            <v xml:space="preserve">10 </v>
          </cell>
          <cell r="K9601">
            <v>167</v>
          </cell>
          <cell r="L9601">
            <v>0.21227000000000001</v>
          </cell>
          <cell r="M9601">
            <v>-19</v>
          </cell>
          <cell r="N9601">
            <v>18</v>
          </cell>
          <cell r="O9601">
            <v>1</v>
          </cell>
          <cell r="P9601">
            <v>309.911</v>
          </cell>
          <cell r="Q9601">
            <v>735.904</v>
          </cell>
          <cell r="R9601">
            <v>735.904</v>
          </cell>
        </row>
        <row r="9602">
          <cell r="A9602" t="str">
            <v xml:space="preserve">ТЭЦ-ЧЕРЕМУШК </v>
          </cell>
          <cell r="B9602" t="str">
            <v xml:space="preserve">Селезнева 108 ж/дом </v>
          </cell>
          <cell r="C9602" t="str">
            <v xml:space="preserve">Население </v>
          </cell>
          <cell r="D9602">
            <v>3907.4</v>
          </cell>
          <cell r="E9602">
            <v>17583</v>
          </cell>
          <cell r="F9602">
            <v>17583.25</v>
          </cell>
          <cell r="G9602">
            <v>0.37</v>
          </cell>
          <cell r="H9602">
            <v>1.19</v>
          </cell>
          <cell r="I9602">
            <v>4.5999999999999996</v>
          </cell>
          <cell r="J9602" t="str">
            <v xml:space="preserve">5 </v>
          </cell>
          <cell r="K9602">
            <v>167</v>
          </cell>
          <cell r="L9602">
            <v>0.301784</v>
          </cell>
          <cell r="M9602">
            <v>-19</v>
          </cell>
          <cell r="N9602">
            <v>18</v>
          </cell>
          <cell r="O9602">
            <v>1</v>
          </cell>
          <cell r="P9602">
            <v>440.59699999999998</v>
          </cell>
          <cell r="Q9602">
            <v>388.798</v>
          </cell>
          <cell r="R9602">
            <v>388.798</v>
          </cell>
        </row>
        <row r="9603">
          <cell r="A9603" t="str">
            <v xml:space="preserve">ТЭЦ-ЧЕРЕМУШК </v>
          </cell>
          <cell r="B9603" t="str">
            <v xml:space="preserve">Ставропольская 228 кв.3 кв.4 неж.помещ. </v>
          </cell>
          <cell r="C9603" t="str">
            <v xml:space="preserve">Прочие </v>
          </cell>
          <cell r="D9603">
            <v>92</v>
          </cell>
          <cell r="E9603">
            <v>287</v>
          </cell>
          <cell r="F9603">
            <v>287.17</v>
          </cell>
          <cell r="G9603">
            <v>0.38</v>
          </cell>
          <cell r="H9603">
            <v>1.19</v>
          </cell>
          <cell r="I9603">
            <v>4.5999999999999996</v>
          </cell>
          <cell r="J9603" t="str">
            <v xml:space="preserve"> </v>
          </cell>
          <cell r="K9603">
            <v>167</v>
          </cell>
          <cell r="L9603">
            <v>5.0219999999999996E-3</v>
          </cell>
          <cell r="M9603">
            <v>-19</v>
          </cell>
          <cell r="N9603">
            <v>18</v>
          </cell>
          <cell r="O9603">
            <v>1</v>
          </cell>
          <cell r="P9603">
            <v>7.3319999999999999</v>
          </cell>
          <cell r="Q9603">
            <v>0</v>
          </cell>
          <cell r="R9603">
            <v>7.3319999999999999</v>
          </cell>
        </row>
        <row r="9604">
          <cell r="A9604" t="str">
            <v xml:space="preserve">ТЭЦ-ЧЕРЕМУШК </v>
          </cell>
          <cell r="B9604" t="str">
            <v xml:space="preserve">Ставропольская 246 кв.22 неж.помещение </v>
          </cell>
          <cell r="C9604" t="str">
            <v xml:space="preserve">Прочие </v>
          </cell>
          <cell r="D9604">
            <v>46</v>
          </cell>
          <cell r="E9604">
            <v>127</v>
          </cell>
          <cell r="F9604">
            <v>127.07</v>
          </cell>
          <cell r="G9604">
            <v>0.37</v>
          </cell>
          <cell r="H9604">
            <v>1.19</v>
          </cell>
          <cell r="I9604">
            <v>4.5999999999999996</v>
          </cell>
          <cell r="J9604" t="str">
            <v xml:space="preserve"> </v>
          </cell>
          <cell r="K9604">
            <v>167</v>
          </cell>
          <cell r="L9604">
            <v>2.1809999999999998E-3</v>
          </cell>
          <cell r="M9604">
            <v>-19</v>
          </cell>
          <cell r="N9604">
            <v>18</v>
          </cell>
          <cell r="O9604">
            <v>1</v>
          </cell>
          <cell r="P9604">
            <v>3.1850000000000001</v>
          </cell>
          <cell r="Q9604">
            <v>0</v>
          </cell>
          <cell r="R9604">
            <v>3.1850000000000001</v>
          </cell>
        </row>
        <row r="9605">
          <cell r="A9605" t="str">
            <v xml:space="preserve">ТЭЦ-ЧЕРЕМУШК </v>
          </cell>
          <cell r="B9605" t="str">
            <v xml:space="preserve">Селезнева 112 неж.помещение </v>
          </cell>
          <cell r="C9605" t="str">
            <v xml:space="preserve">Прочие </v>
          </cell>
          <cell r="D9605">
            <v>128.19999999999999</v>
          </cell>
          <cell r="E9605">
            <v>0</v>
          </cell>
          <cell r="F9605">
            <v>547.1</v>
          </cell>
          <cell r="G9605">
            <v>0.37</v>
          </cell>
          <cell r="H9605">
            <v>1.19</v>
          </cell>
          <cell r="I9605">
            <v>4.5999999999999996</v>
          </cell>
          <cell r="J9605" t="str">
            <v xml:space="preserve"> </v>
          </cell>
          <cell r="K9605">
            <v>167</v>
          </cell>
          <cell r="L9605">
            <v>9.3900000000000008E-3</v>
          </cell>
          <cell r="M9605">
            <v>-19</v>
          </cell>
          <cell r="N9605">
            <v>18</v>
          </cell>
          <cell r="O9605">
            <v>1</v>
          </cell>
          <cell r="P9605">
            <v>13.71</v>
          </cell>
          <cell r="Q9605">
            <v>0</v>
          </cell>
          <cell r="R9605">
            <v>13.71</v>
          </cell>
        </row>
        <row r="9606">
          <cell r="A9606" t="str">
            <v xml:space="preserve">ТЭЦ-ЧЕРЕМУШК </v>
          </cell>
          <cell r="B9606" t="str">
            <v xml:space="preserve">2й Стасова Пр 109 кв 1 </v>
          </cell>
          <cell r="C9606" t="str">
            <v xml:space="preserve">Население </v>
          </cell>
          <cell r="D9606">
            <v>27.8</v>
          </cell>
          <cell r="E9606">
            <v>203</v>
          </cell>
          <cell r="F9606">
            <v>202.81</v>
          </cell>
          <cell r="G9606">
            <v>0.76</v>
          </cell>
          <cell r="H9606">
            <v>1.19</v>
          </cell>
          <cell r="I9606">
            <v>4.5999999999999996</v>
          </cell>
          <cell r="J9606" t="str">
            <v xml:space="preserve">1 </v>
          </cell>
          <cell r="K9606">
            <v>167</v>
          </cell>
          <cell r="L9606">
            <v>7.150000000000001E-3</v>
          </cell>
          <cell r="M9606">
            <v>-19</v>
          </cell>
          <cell r="N9606">
            <v>18</v>
          </cell>
          <cell r="O9606">
            <v>1</v>
          </cell>
          <cell r="P9606">
            <v>10.438000000000001</v>
          </cell>
          <cell r="Q9606">
            <v>3.6880000000000002</v>
          </cell>
          <cell r="R9606">
            <v>3.6880000000000002</v>
          </cell>
        </row>
        <row r="9607">
          <cell r="A9607" t="str">
            <v xml:space="preserve">ТЭЦ-ЧЕРЕМУШК </v>
          </cell>
          <cell r="B9607" t="str">
            <v xml:space="preserve">Ставропольская 234 неж.помещение </v>
          </cell>
          <cell r="C9607" t="str">
            <v xml:space="preserve">Прочие </v>
          </cell>
          <cell r="D9607">
            <v>43</v>
          </cell>
          <cell r="E9607">
            <v>146</v>
          </cell>
          <cell r="F9607">
            <v>145.5</v>
          </cell>
          <cell r="G9607">
            <v>0.37</v>
          </cell>
          <cell r="H9607">
            <v>1.19</v>
          </cell>
          <cell r="I9607">
            <v>4.5999999999999996</v>
          </cell>
          <cell r="J9607" t="str">
            <v xml:space="preserve"> </v>
          </cell>
          <cell r="K9607">
            <v>167</v>
          </cell>
          <cell r="L9607">
            <v>2.4970000000000001E-3</v>
          </cell>
          <cell r="M9607">
            <v>-19</v>
          </cell>
          <cell r="N9607">
            <v>18</v>
          </cell>
          <cell r="O9607">
            <v>1</v>
          </cell>
          <cell r="P9607">
            <v>3.6470000000000002</v>
          </cell>
          <cell r="Q9607">
            <v>0</v>
          </cell>
          <cell r="R9607">
            <v>3.6470000000000002</v>
          </cell>
        </row>
        <row r="9608">
          <cell r="A9608" t="str">
            <v xml:space="preserve">ТЭЦ-ЧЕРЕМУШК </v>
          </cell>
          <cell r="B9608" t="str">
            <v xml:space="preserve">Ставропольская 232 неж.помещение </v>
          </cell>
          <cell r="C9608" t="str">
            <v xml:space="preserve">Прочие </v>
          </cell>
          <cell r="D9608">
            <v>48.27</v>
          </cell>
          <cell r="E9608">
            <v>0</v>
          </cell>
          <cell r="F9608">
            <v>217.24</v>
          </cell>
          <cell r="G9608">
            <v>0.39</v>
          </cell>
          <cell r="H9608">
            <v>1.19</v>
          </cell>
          <cell r="I9608">
            <v>4.5999999999999996</v>
          </cell>
          <cell r="J9608" t="str">
            <v xml:space="preserve"> </v>
          </cell>
          <cell r="K9608">
            <v>167</v>
          </cell>
          <cell r="L9608">
            <v>3.9300000000000003E-3</v>
          </cell>
          <cell r="M9608">
            <v>-19</v>
          </cell>
          <cell r="N9608">
            <v>18</v>
          </cell>
          <cell r="O9608">
            <v>1</v>
          </cell>
          <cell r="P9608">
            <v>5.7370000000000001</v>
          </cell>
          <cell r="Q9608">
            <v>0</v>
          </cell>
          <cell r="R9608">
            <v>5.7370000000000001</v>
          </cell>
        </row>
        <row r="9609">
          <cell r="A9609" t="str">
            <v xml:space="preserve">ТЭЦ-ЧЕРЕМУШК </v>
          </cell>
          <cell r="B9609" t="str">
            <v xml:space="preserve">Ставропольская 230 кв.22 неж.помещение </v>
          </cell>
          <cell r="C9609" t="str">
            <v xml:space="preserve">Прочие </v>
          </cell>
          <cell r="D9609">
            <v>33</v>
          </cell>
          <cell r="E9609">
            <v>110</v>
          </cell>
          <cell r="F9609">
            <v>110</v>
          </cell>
          <cell r="G9609">
            <v>0.37</v>
          </cell>
          <cell r="H9609">
            <v>1.19</v>
          </cell>
          <cell r="I9609">
            <v>4.5999999999999996</v>
          </cell>
          <cell r="J9609" t="str">
            <v xml:space="preserve"> </v>
          </cell>
          <cell r="K9609">
            <v>167</v>
          </cell>
          <cell r="L9609">
            <v>1.8879999999999999E-3</v>
          </cell>
          <cell r="M9609">
            <v>-19</v>
          </cell>
          <cell r="N9609">
            <v>18</v>
          </cell>
          <cell r="O9609">
            <v>1</v>
          </cell>
          <cell r="P9609">
            <v>2.758</v>
          </cell>
          <cell r="Q9609">
            <v>0</v>
          </cell>
          <cell r="R9609">
            <v>2.758</v>
          </cell>
        </row>
        <row r="9610">
          <cell r="A9610" t="str">
            <v xml:space="preserve">ТЭЦ-ЧЕРЕМУШК </v>
          </cell>
          <cell r="B9610" t="str">
            <v xml:space="preserve">Ставропольская 230 кв.23 м-н Персона </v>
          </cell>
          <cell r="C9610" t="str">
            <v xml:space="preserve">Прочие </v>
          </cell>
          <cell r="D9610">
            <v>23.94</v>
          </cell>
          <cell r="E9610">
            <v>0</v>
          </cell>
          <cell r="F9610">
            <v>107.73</v>
          </cell>
          <cell r="G9610">
            <v>0.37</v>
          </cell>
          <cell r="H9610">
            <v>1.19</v>
          </cell>
          <cell r="I9610">
            <v>4.5999999999999996</v>
          </cell>
          <cell r="J9610" t="str">
            <v xml:space="preserve"> </v>
          </cell>
          <cell r="K9610">
            <v>167</v>
          </cell>
          <cell r="L9610">
            <v>1.8489999999999999E-3</v>
          </cell>
          <cell r="M9610">
            <v>-19</v>
          </cell>
          <cell r="N9610">
            <v>18</v>
          </cell>
          <cell r="O9610">
            <v>1</v>
          </cell>
          <cell r="P9610">
            <v>2.7</v>
          </cell>
          <cell r="Q9610">
            <v>0</v>
          </cell>
          <cell r="R9610">
            <v>2.7</v>
          </cell>
        </row>
        <row r="9611">
          <cell r="A9611" t="str">
            <v xml:space="preserve">ТЭЦ-ЧЕРЕМУШК </v>
          </cell>
          <cell r="B9611" t="str">
            <v xml:space="preserve">Ставропольская 226 кв.63,64 неж.помещени </v>
          </cell>
          <cell r="C9611" t="str">
            <v xml:space="preserve">Прочие </v>
          </cell>
          <cell r="D9611">
            <v>104.5</v>
          </cell>
          <cell r="E9611">
            <v>344</v>
          </cell>
          <cell r="F9611">
            <v>281</v>
          </cell>
          <cell r="G9611">
            <v>0</v>
          </cell>
          <cell r="H9611">
            <v>0</v>
          </cell>
          <cell r="I9611">
            <v>4.5999999999999996</v>
          </cell>
          <cell r="J9611" t="str">
            <v xml:space="preserve"> </v>
          </cell>
          <cell r="K9611">
            <v>167</v>
          </cell>
          <cell r="L9611">
            <v>7.4879999999999999E-3</v>
          </cell>
          <cell r="M9611">
            <v>-19</v>
          </cell>
          <cell r="N9611">
            <v>18</v>
          </cell>
          <cell r="O9611">
            <v>1</v>
          </cell>
          <cell r="P9611">
            <v>10.932</v>
          </cell>
          <cell r="Q9611">
            <v>0</v>
          </cell>
          <cell r="R9611">
            <v>10.932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вет"/>
      <sheetName val="Расчет по СНиП(пример)"/>
      <sheetName val="Расчет по СНиП(пример душ)"/>
      <sheetName val="Расчет по СНиП(общ)"/>
      <sheetName val="al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1.4999999999999999E-2</v>
          </cell>
          <cell r="D7">
            <v>0.20200000000000001</v>
          </cell>
          <cell r="G7">
            <v>0.1</v>
          </cell>
          <cell r="H7">
            <v>0.125</v>
          </cell>
          <cell r="I7">
            <v>0.16</v>
          </cell>
          <cell r="J7">
            <v>0.2</v>
          </cell>
          <cell r="K7">
            <v>0.25</v>
          </cell>
          <cell r="L7">
            <v>0.316</v>
          </cell>
          <cell r="M7">
            <v>0.4</v>
          </cell>
          <cell r="N7">
            <v>0.5</v>
          </cell>
          <cell r="O7">
            <v>0.63</v>
          </cell>
          <cell r="P7">
            <v>0.8</v>
          </cell>
        </row>
        <row r="8">
          <cell r="C8">
            <v>1.6E-2</v>
          </cell>
          <cell r="D8">
            <v>0.20499999999999999</v>
          </cell>
          <cell r="F8">
            <v>1</v>
          </cell>
          <cell r="G8">
            <v>0.29500000000000004</v>
          </cell>
          <cell r="H8">
            <v>0.27500000000000002</v>
          </cell>
          <cell r="I8">
            <v>0.27500000000000002</v>
          </cell>
          <cell r="J8">
            <v>0.25500000000000006</v>
          </cell>
          <cell r="K8">
            <v>0.24000000000000005</v>
          </cell>
          <cell r="L8">
            <v>0.22000000000000003</v>
          </cell>
          <cell r="M8">
            <v>0.21000000000000002</v>
          </cell>
          <cell r="N8">
            <v>0.2</v>
          </cell>
          <cell r="O8">
            <v>0.2</v>
          </cell>
          <cell r="P8">
            <v>0.2</v>
          </cell>
        </row>
        <row r="9">
          <cell r="C9">
            <v>1.7000000000000001E-2</v>
          </cell>
          <cell r="D9">
            <v>0.20699999999999999</v>
          </cell>
          <cell r="F9">
            <v>2</v>
          </cell>
          <cell r="G9">
            <v>0.39</v>
          </cell>
          <cell r="H9">
            <v>0.39</v>
          </cell>
          <cell r="I9">
            <v>0.4</v>
          </cell>
          <cell r="J9">
            <v>0.4</v>
          </cell>
          <cell r="K9">
            <v>0.4</v>
          </cell>
          <cell r="L9">
            <v>0.4</v>
          </cell>
          <cell r="M9">
            <v>0.4</v>
          </cell>
          <cell r="N9">
            <v>0.4</v>
          </cell>
          <cell r="O9">
            <v>0.4</v>
          </cell>
          <cell r="P9">
            <v>0.4</v>
          </cell>
        </row>
        <row r="10">
          <cell r="C10">
            <v>1.7999999999999999E-2</v>
          </cell>
          <cell r="D10">
            <v>0.21</v>
          </cell>
          <cell r="F10">
            <v>3</v>
          </cell>
          <cell r="G10">
            <v>0.48499999999999999</v>
          </cell>
          <cell r="H10">
            <v>0.505</v>
          </cell>
          <cell r="I10">
            <v>0.52500000000000002</v>
          </cell>
          <cell r="J10">
            <v>0.54499999999999993</v>
          </cell>
          <cell r="K10">
            <v>0.56000000000000005</v>
          </cell>
          <cell r="L10">
            <v>0.58000000000000007</v>
          </cell>
          <cell r="M10">
            <v>0.59000000000000008</v>
          </cell>
          <cell r="N10">
            <v>0.60000000000000009</v>
          </cell>
          <cell r="O10">
            <v>0.60000000000000009</v>
          </cell>
          <cell r="P10">
            <v>0.60000000000000009</v>
          </cell>
        </row>
        <row r="11">
          <cell r="C11">
            <v>1.9E-2</v>
          </cell>
          <cell r="D11">
            <v>0.21199999999999999</v>
          </cell>
          <cell r="F11">
            <v>4</v>
          </cell>
          <cell r="G11">
            <v>0.57999999999999996</v>
          </cell>
          <cell r="H11">
            <v>0.62</v>
          </cell>
          <cell r="I11">
            <v>0.65</v>
          </cell>
          <cell r="J11">
            <v>0.69</v>
          </cell>
          <cell r="K11">
            <v>0.72</v>
          </cell>
          <cell r="L11">
            <v>0.76</v>
          </cell>
          <cell r="M11">
            <v>0.78</v>
          </cell>
          <cell r="N11">
            <v>0.8</v>
          </cell>
          <cell r="O11">
            <v>0.8</v>
          </cell>
          <cell r="P11">
            <v>0.8</v>
          </cell>
        </row>
        <row r="12">
          <cell r="C12">
            <v>0.02</v>
          </cell>
          <cell r="D12">
            <v>0.215</v>
          </cell>
          <cell r="F12">
            <v>5</v>
          </cell>
          <cell r="G12">
            <v>0.64999999999999991</v>
          </cell>
          <cell r="H12">
            <v>0.7</v>
          </cell>
          <cell r="I12">
            <v>0.74</v>
          </cell>
          <cell r="J12">
            <v>0.79499999999999993</v>
          </cell>
          <cell r="K12">
            <v>0.84499999999999997</v>
          </cell>
          <cell r="L12">
            <v>0.9</v>
          </cell>
          <cell r="M12">
            <v>0.94500000000000006</v>
          </cell>
          <cell r="N12">
            <v>0.98</v>
          </cell>
          <cell r="O12">
            <v>1</v>
          </cell>
          <cell r="P12">
            <v>1</v>
          </cell>
        </row>
        <row r="13">
          <cell r="C13">
            <v>2.1000000000000001E-2</v>
          </cell>
          <cell r="D13">
            <v>0.217</v>
          </cell>
          <cell r="F13">
            <v>6</v>
          </cell>
          <cell r="G13">
            <v>0.72</v>
          </cell>
          <cell r="H13">
            <v>0.78</v>
          </cell>
          <cell r="I13">
            <v>0.83</v>
          </cell>
          <cell r="J13">
            <v>0.9</v>
          </cell>
          <cell r="K13">
            <v>0.97</v>
          </cell>
          <cell r="L13">
            <v>1.04</v>
          </cell>
          <cell r="M13">
            <v>1.1100000000000001</v>
          </cell>
          <cell r="N13">
            <v>1.1599999999999999</v>
          </cell>
          <cell r="O13">
            <v>1.2</v>
          </cell>
          <cell r="P13">
            <v>1.2</v>
          </cell>
        </row>
        <row r="14">
          <cell r="C14">
            <v>2.1999999999999999E-2</v>
          </cell>
          <cell r="D14">
            <v>0.219</v>
          </cell>
          <cell r="F14">
            <v>7</v>
          </cell>
          <cell r="G14">
            <v>0.78</v>
          </cell>
          <cell r="H14">
            <v>0.84499999999999997</v>
          </cell>
          <cell r="I14">
            <v>0.90999999999999992</v>
          </cell>
          <cell r="J14">
            <v>0.99</v>
          </cell>
          <cell r="K14">
            <v>1.075</v>
          </cell>
          <cell r="L14">
            <v>1.165</v>
          </cell>
          <cell r="M14">
            <v>1.25</v>
          </cell>
          <cell r="N14">
            <v>1.33</v>
          </cell>
          <cell r="O14">
            <v>1.3900000000000001</v>
          </cell>
          <cell r="P14">
            <v>1.395</v>
          </cell>
        </row>
        <row r="15">
          <cell r="C15">
            <v>2.3E-2</v>
          </cell>
          <cell r="D15">
            <v>0.222</v>
          </cell>
          <cell r="F15">
            <v>8</v>
          </cell>
          <cell r="G15">
            <v>0.84</v>
          </cell>
          <cell r="H15">
            <v>0.91</v>
          </cell>
          <cell r="I15">
            <v>0.99</v>
          </cell>
          <cell r="J15">
            <v>1.08</v>
          </cell>
          <cell r="K15">
            <v>1.18</v>
          </cell>
          <cell r="L15">
            <v>1.29</v>
          </cell>
          <cell r="M15">
            <v>1.39</v>
          </cell>
          <cell r="N15">
            <v>1.5</v>
          </cell>
          <cell r="O15">
            <v>1.58</v>
          </cell>
          <cell r="P15">
            <v>1.59</v>
          </cell>
        </row>
        <row r="16">
          <cell r="C16">
            <v>2.4E-2</v>
          </cell>
          <cell r="D16">
            <v>0.224</v>
          </cell>
          <cell r="F16">
            <v>9</v>
          </cell>
          <cell r="G16">
            <v>0.89500000000000002</v>
          </cell>
          <cell r="H16">
            <v>0.97500000000000009</v>
          </cell>
          <cell r="I16">
            <v>1.0649999999999999</v>
          </cell>
          <cell r="J16">
            <v>1.165</v>
          </cell>
          <cell r="K16">
            <v>1.2799999999999998</v>
          </cell>
          <cell r="L16">
            <v>1.405</v>
          </cell>
          <cell r="M16">
            <v>1.5249999999999999</v>
          </cell>
          <cell r="N16">
            <v>1.655</v>
          </cell>
          <cell r="O16">
            <v>1.76</v>
          </cell>
          <cell r="P16">
            <v>1.78</v>
          </cell>
        </row>
        <row r="17">
          <cell r="C17">
            <v>2.5000000000000001E-2</v>
          </cell>
          <cell r="D17">
            <v>0.22600000000000001</v>
          </cell>
          <cell r="F17">
            <v>10</v>
          </cell>
          <cell r="G17">
            <v>0.95</v>
          </cell>
          <cell r="H17">
            <v>1.04</v>
          </cell>
          <cell r="I17">
            <v>1.1399999999999999</v>
          </cell>
          <cell r="J17">
            <v>1.25</v>
          </cell>
          <cell r="K17">
            <v>1.38</v>
          </cell>
          <cell r="L17">
            <v>1.52</v>
          </cell>
          <cell r="M17">
            <v>1.66</v>
          </cell>
          <cell r="N17">
            <v>1.81</v>
          </cell>
          <cell r="O17">
            <v>1.94</v>
          </cell>
          <cell r="P17">
            <v>1.97</v>
          </cell>
        </row>
        <row r="18">
          <cell r="C18">
            <v>2.5999999999999999E-2</v>
          </cell>
          <cell r="D18">
            <v>0.22800000000000001</v>
          </cell>
          <cell r="F18">
            <v>11</v>
          </cell>
          <cell r="G18">
            <v>1</v>
          </cell>
          <cell r="H18">
            <v>1.095</v>
          </cell>
          <cell r="I18">
            <v>1.21</v>
          </cell>
          <cell r="J18">
            <v>1.33</v>
          </cell>
          <cell r="K18">
            <v>1.4750000000000001</v>
          </cell>
          <cell r="L18">
            <v>1.63</v>
          </cell>
          <cell r="M18">
            <v>1.79</v>
          </cell>
          <cell r="N18">
            <v>1.96</v>
          </cell>
          <cell r="O18">
            <v>2.1150000000000002</v>
          </cell>
          <cell r="P18">
            <v>2.165</v>
          </cell>
        </row>
        <row r="19">
          <cell r="C19">
            <v>2.7E-2</v>
          </cell>
          <cell r="D19">
            <v>0.23</v>
          </cell>
          <cell r="F19">
            <v>12</v>
          </cell>
          <cell r="G19">
            <v>1.05</v>
          </cell>
          <cell r="H19">
            <v>1.1499999999999999</v>
          </cell>
          <cell r="I19">
            <v>1.28</v>
          </cell>
          <cell r="J19">
            <v>1.41</v>
          </cell>
          <cell r="K19">
            <v>1.57</v>
          </cell>
          <cell r="L19">
            <v>1.74</v>
          </cell>
          <cell r="M19">
            <v>1.92</v>
          </cell>
          <cell r="N19">
            <v>2.11</v>
          </cell>
          <cell r="O19">
            <v>2.29</v>
          </cell>
          <cell r="P19">
            <v>2.36</v>
          </cell>
        </row>
        <row r="20">
          <cell r="C20">
            <v>2.8000000000000001E-2</v>
          </cell>
          <cell r="D20">
            <v>0.23300000000000001</v>
          </cell>
          <cell r="F20">
            <v>13</v>
          </cell>
          <cell r="G20">
            <v>1.095</v>
          </cell>
          <cell r="H20">
            <v>1.21</v>
          </cell>
          <cell r="I20">
            <v>1.345</v>
          </cell>
          <cell r="J20">
            <v>1.49</v>
          </cell>
          <cell r="K20">
            <v>1.6600000000000001</v>
          </cell>
          <cell r="L20">
            <v>1.845</v>
          </cell>
          <cell r="M20">
            <v>2.0449999999999999</v>
          </cell>
          <cell r="N20">
            <v>2.2549999999999999</v>
          </cell>
          <cell r="O20">
            <v>2.46</v>
          </cell>
          <cell r="P20">
            <v>2.5549999999999997</v>
          </cell>
        </row>
        <row r="21">
          <cell r="C21">
            <v>2.9000000000000001E-2</v>
          </cell>
          <cell r="D21">
            <v>0.23499999999999999</v>
          </cell>
          <cell r="F21">
            <v>14</v>
          </cell>
          <cell r="G21">
            <v>1.1399999999999999</v>
          </cell>
          <cell r="H21">
            <v>1.27</v>
          </cell>
          <cell r="I21">
            <v>1.41</v>
          </cell>
          <cell r="J21">
            <v>1.57</v>
          </cell>
          <cell r="K21">
            <v>1.75</v>
          </cell>
          <cell r="L21">
            <v>1.95</v>
          </cell>
          <cell r="M21">
            <v>2.17</v>
          </cell>
          <cell r="N21">
            <v>2.4</v>
          </cell>
          <cell r="O21">
            <v>2.63</v>
          </cell>
          <cell r="P21">
            <v>2.75</v>
          </cell>
        </row>
        <row r="22">
          <cell r="C22">
            <v>0.03</v>
          </cell>
          <cell r="D22">
            <v>0.23699999999999999</v>
          </cell>
          <cell r="F22">
            <v>15</v>
          </cell>
          <cell r="G22">
            <v>1.1949999999999998</v>
          </cell>
          <cell r="H22">
            <v>1.32</v>
          </cell>
          <cell r="I22">
            <v>1.47</v>
          </cell>
          <cell r="J22">
            <v>1.6400000000000001</v>
          </cell>
          <cell r="K22">
            <v>1.835</v>
          </cell>
          <cell r="L22">
            <v>2.0499999999999998</v>
          </cell>
          <cell r="M22">
            <v>2.29</v>
          </cell>
          <cell r="N22">
            <v>2.5449999999999999</v>
          </cell>
          <cell r="O22">
            <v>2.7949999999999999</v>
          </cell>
          <cell r="P22">
            <v>2.9450000000000003</v>
          </cell>
        </row>
        <row r="23">
          <cell r="C23">
            <v>3.1E-2</v>
          </cell>
          <cell r="D23">
            <v>0.23899999999999999</v>
          </cell>
          <cell r="F23">
            <v>16</v>
          </cell>
          <cell r="G23">
            <v>1.25</v>
          </cell>
          <cell r="H23">
            <v>1.37</v>
          </cell>
          <cell r="I23">
            <v>1.53</v>
          </cell>
          <cell r="J23">
            <v>1.71</v>
          </cell>
          <cell r="K23">
            <v>1.92</v>
          </cell>
          <cell r="L23">
            <v>2.15</v>
          </cell>
          <cell r="M23">
            <v>2.41</v>
          </cell>
          <cell r="N23">
            <v>2.69</v>
          </cell>
          <cell r="O23">
            <v>2.96</v>
          </cell>
          <cell r="P23">
            <v>3.14</v>
          </cell>
        </row>
        <row r="24">
          <cell r="C24">
            <v>3.2000000000000001E-2</v>
          </cell>
          <cell r="D24">
            <v>0.24099999999999999</v>
          </cell>
          <cell r="F24">
            <v>17</v>
          </cell>
          <cell r="G24">
            <v>1.2850000000000001</v>
          </cell>
          <cell r="H24">
            <v>1.42</v>
          </cell>
          <cell r="I24">
            <v>1.5899999999999999</v>
          </cell>
          <cell r="J24">
            <v>1.78</v>
          </cell>
          <cell r="K24">
            <v>2.0049999999999999</v>
          </cell>
          <cell r="L24">
            <v>2.25</v>
          </cell>
          <cell r="M24">
            <v>2.48</v>
          </cell>
          <cell r="N24">
            <v>2.83</v>
          </cell>
          <cell r="O24">
            <v>3.1</v>
          </cell>
          <cell r="P24">
            <v>3.335</v>
          </cell>
        </row>
        <row r="25">
          <cell r="C25">
            <v>3.3000000000000002E-2</v>
          </cell>
          <cell r="D25">
            <v>0.24299999999999999</v>
          </cell>
          <cell r="F25">
            <v>18</v>
          </cell>
          <cell r="G25">
            <v>1.32</v>
          </cell>
          <cell r="H25">
            <v>1.47</v>
          </cell>
          <cell r="I25">
            <v>1.65</v>
          </cell>
          <cell r="J25">
            <v>1.85</v>
          </cell>
          <cell r="K25">
            <v>2.09</v>
          </cell>
          <cell r="L25">
            <v>2.35</v>
          </cell>
          <cell r="M25">
            <v>2.5499999999999998</v>
          </cell>
          <cell r="N25">
            <v>2.97</v>
          </cell>
          <cell r="O25">
            <v>3.24</v>
          </cell>
          <cell r="P25">
            <v>3.53</v>
          </cell>
        </row>
        <row r="26">
          <cell r="C26">
            <v>3.4000000000000002E-2</v>
          </cell>
          <cell r="D26">
            <v>0.245</v>
          </cell>
          <cell r="F26">
            <v>19</v>
          </cell>
          <cell r="G26">
            <v>1.365</v>
          </cell>
          <cell r="H26">
            <v>1.52</v>
          </cell>
          <cell r="I26">
            <v>1.71</v>
          </cell>
          <cell r="J26">
            <v>1.92</v>
          </cell>
          <cell r="K26">
            <v>2.17</v>
          </cell>
          <cell r="L26">
            <v>2.4500000000000002</v>
          </cell>
          <cell r="M26">
            <v>2.7149999999999999</v>
          </cell>
          <cell r="N26">
            <v>3.1050000000000004</v>
          </cell>
          <cell r="O26">
            <v>3.42</v>
          </cell>
          <cell r="P26">
            <v>3.7249999999999996</v>
          </cell>
        </row>
        <row r="27">
          <cell r="C27">
            <v>3.5000000000000003E-2</v>
          </cell>
          <cell r="D27">
            <v>0.247</v>
          </cell>
          <cell r="F27">
            <v>20</v>
          </cell>
          <cell r="G27">
            <v>1.41</v>
          </cell>
          <cell r="H27">
            <v>1.57</v>
          </cell>
          <cell r="I27">
            <v>1.77</v>
          </cell>
          <cell r="J27">
            <v>1.99</v>
          </cell>
          <cell r="K27">
            <v>2.25</v>
          </cell>
          <cell r="L27">
            <v>2.5499999999999998</v>
          </cell>
          <cell r="M27">
            <v>2.88</v>
          </cell>
          <cell r="N27">
            <v>3.24</v>
          </cell>
          <cell r="O27">
            <v>3.6</v>
          </cell>
          <cell r="P27">
            <v>3.92</v>
          </cell>
        </row>
        <row r="28">
          <cell r="C28">
            <v>3.5999999999999997E-2</v>
          </cell>
          <cell r="D28">
            <v>0.249</v>
          </cell>
          <cell r="F28">
            <v>21</v>
          </cell>
          <cell r="G28">
            <v>1.45</v>
          </cell>
          <cell r="H28">
            <v>1.62</v>
          </cell>
          <cell r="I28">
            <v>1.825</v>
          </cell>
          <cell r="J28">
            <v>2.06</v>
          </cell>
          <cell r="K28">
            <v>2.33</v>
          </cell>
          <cell r="L28">
            <v>2.645</v>
          </cell>
          <cell r="M28">
            <v>2.9950000000000001</v>
          </cell>
          <cell r="N28">
            <v>3.375</v>
          </cell>
          <cell r="O28">
            <v>3.77</v>
          </cell>
          <cell r="P28">
            <v>4.125</v>
          </cell>
        </row>
        <row r="29">
          <cell r="C29">
            <v>3.6999999999999998E-2</v>
          </cell>
          <cell r="D29">
            <v>0.25</v>
          </cell>
          <cell r="F29">
            <v>22</v>
          </cell>
          <cell r="G29">
            <v>1.49</v>
          </cell>
          <cell r="H29">
            <v>1.67</v>
          </cell>
          <cell r="I29">
            <v>1.88</v>
          </cell>
          <cell r="J29">
            <v>2.13</v>
          </cell>
          <cell r="K29">
            <v>2.41</v>
          </cell>
          <cell r="L29">
            <v>2.74</v>
          </cell>
          <cell r="M29">
            <v>3.11</v>
          </cell>
          <cell r="N29">
            <v>3.51</v>
          </cell>
          <cell r="O29">
            <v>3.94</v>
          </cell>
          <cell r="P29">
            <v>4.33</v>
          </cell>
        </row>
        <row r="30">
          <cell r="C30">
            <v>3.7999999999999999E-2</v>
          </cell>
          <cell r="D30">
            <v>0.252</v>
          </cell>
          <cell r="F30">
            <v>23</v>
          </cell>
          <cell r="G30">
            <v>1.53</v>
          </cell>
          <cell r="H30">
            <v>1.72</v>
          </cell>
          <cell r="I30">
            <v>1.94</v>
          </cell>
          <cell r="J30">
            <v>2.1949999999999998</v>
          </cell>
          <cell r="K30">
            <v>2.4900000000000002</v>
          </cell>
          <cell r="L30">
            <v>2.835</v>
          </cell>
          <cell r="M30">
            <v>3.2199999999999998</v>
          </cell>
          <cell r="N30">
            <v>3.6449999999999996</v>
          </cell>
          <cell r="O30">
            <v>4.1049999999999995</v>
          </cell>
          <cell r="P30">
            <v>4.5150000000000006</v>
          </cell>
        </row>
        <row r="31">
          <cell r="C31">
            <v>3.9E-2</v>
          </cell>
          <cell r="D31">
            <v>0.254</v>
          </cell>
          <cell r="F31">
            <v>24</v>
          </cell>
          <cell r="G31">
            <v>1.57</v>
          </cell>
          <cell r="H31">
            <v>1.77</v>
          </cell>
          <cell r="I31">
            <v>2</v>
          </cell>
          <cell r="J31">
            <v>2.2599999999999998</v>
          </cell>
          <cell r="K31">
            <v>2.57</v>
          </cell>
          <cell r="L31">
            <v>2.93</v>
          </cell>
          <cell r="M31">
            <v>3.33</v>
          </cell>
          <cell r="N31">
            <v>3.78</v>
          </cell>
          <cell r="O31">
            <v>4.2699999999999996</v>
          </cell>
          <cell r="P31">
            <v>4.7</v>
          </cell>
        </row>
        <row r="32">
          <cell r="C32">
            <v>0.04</v>
          </cell>
          <cell r="D32">
            <v>0.25600000000000001</v>
          </cell>
          <cell r="F32">
            <v>25</v>
          </cell>
          <cell r="G32">
            <v>1.605</v>
          </cell>
          <cell r="H32">
            <v>1.8149999999999999</v>
          </cell>
          <cell r="I32">
            <v>2.0549999999999997</v>
          </cell>
          <cell r="J32">
            <v>2.3250000000000002</v>
          </cell>
          <cell r="K32">
            <v>2.65</v>
          </cell>
          <cell r="L32">
            <v>3.02</v>
          </cell>
          <cell r="M32">
            <v>3.44</v>
          </cell>
          <cell r="N32">
            <v>3.91</v>
          </cell>
          <cell r="O32">
            <v>4.4349999999999996</v>
          </cell>
          <cell r="P32">
            <v>4.9050000000000002</v>
          </cell>
        </row>
        <row r="33">
          <cell r="C33">
            <v>4.1000000000000002E-2</v>
          </cell>
          <cell r="D33">
            <v>0.25800000000000001</v>
          </cell>
          <cell r="F33">
            <v>26</v>
          </cell>
          <cell r="G33">
            <v>1.64</v>
          </cell>
          <cell r="H33">
            <v>1.86</v>
          </cell>
          <cell r="I33">
            <v>2.11</v>
          </cell>
          <cell r="J33">
            <v>2.39</v>
          </cell>
          <cell r="K33">
            <v>2.73</v>
          </cell>
          <cell r="L33">
            <v>3.11</v>
          </cell>
          <cell r="M33">
            <v>3.55</v>
          </cell>
          <cell r="N33">
            <v>4.04</v>
          </cell>
          <cell r="O33">
            <v>4.5999999999999996</v>
          </cell>
          <cell r="P33">
            <v>5.1100000000000003</v>
          </cell>
        </row>
        <row r="34">
          <cell r="C34">
            <v>4.2000000000000003E-2</v>
          </cell>
          <cell r="D34">
            <v>0.25900000000000001</v>
          </cell>
          <cell r="F34">
            <v>27</v>
          </cell>
          <cell r="G34">
            <v>1.68</v>
          </cell>
          <cell r="H34">
            <v>1.905</v>
          </cell>
          <cell r="I34">
            <v>2.16</v>
          </cell>
          <cell r="J34">
            <v>2.4550000000000001</v>
          </cell>
          <cell r="K34">
            <v>2.8049999999999997</v>
          </cell>
          <cell r="L34">
            <v>3.2050000000000001</v>
          </cell>
          <cell r="M34">
            <v>3.66</v>
          </cell>
          <cell r="N34">
            <v>4.17</v>
          </cell>
          <cell r="O34">
            <v>4.7699999999999996</v>
          </cell>
          <cell r="P34">
            <v>5.3100000000000005</v>
          </cell>
        </row>
        <row r="35">
          <cell r="C35">
            <v>4.2999999999999997E-2</v>
          </cell>
          <cell r="D35">
            <v>0.26100000000000001</v>
          </cell>
          <cell r="F35">
            <v>28</v>
          </cell>
          <cell r="G35">
            <v>1.72</v>
          </cell>
          <cell r="H35">
            <v>1.95</v>
          </cell>
          <cell r="I35">
            <v>2.21</v>
          </cell>
          <cell r="J35">
            <v>2.52</v>
          </cell>
          <cell r="K35">
            <v>2.88</v>
          </cell>
          <cell r="L35">
            <v>3.3</v>
          </cell>
          <cell r="M35">
            <v>3.77</v>
          </cell>
          <cell r="N35">
            <v>4.3</v>
          </cell>
          <cell r="O35">
            <v>4.9400000000000004</v>
          </cell>
          <cell r="P35">
            <v>5.51</v>
          </cell>
        </row>
        <row r="36">
          <cell r="C36">
            <v>4.3999999999999997E-2</v>
          </cell>
          <cell r="D36">
            <v>0.26300000000000001</v>
          </cell>
          <cell r="F36">
            <v>29</v>
          </cell>
          <cell r="G36">
            <v>1.51</v>
          </cell>
          <cell r="H36">
            <v>1.9950000000000001</v>
          </cell>
          <cell r="I36">
            <v>2.2649999999999997</v>
          </cell>
          <cell r="J36">
            <v>2.585</v>
          </cell>
          <cell r="K36">
            <v>2.9550000000000001</v>
          </cell>
          <cell r="L36">
            <v>3.3899999999999997</v>
          </cell>
          <cell r="M36">
            <v>3.88</v>
          </cell>
          <cell r="N36">
            <v>4.43</v>
          </cell>
          <cell r="O36">
            <v>5.1050000000000004</v>
          </cell>
          <cell r="P36">
            <v>5.6999999999999993</v>
          </cell>
        </row>
        <row r="37">
          <cell r="C37">
            <v>4.4999999999999998E-2</v>
          </cell>
          <cell r="D37">
            <v>0.26500000000000001</v>
          </cell>
          <cell r="F37">
            <v>30</v>
          </cell>
          <cell r="G37">
            <v>1.3</v>
          </cell>
          <cell r="H37">
            <v>2.04</v>
          </cell>
          <cell r="I37">
            <v>2.3199999999999998</v>
          </cell>
          <cell r="J37">
            <v>2.65</v>
          </cell>
          <cell r="K37">
            <v>3.03</v>
          </cell>
          <cell r="L37">
            <v>3.48</v>
          </cell>
          <cell r="M37">
            <v>3.99</v>
          </cell>
          <cell r="N37">
            <v>4.5599999999999996</v>
          </cell>
          <cell r="O37">
            <v>5.27</v>
          </cell>
          <cell r="P37">
            <v>5.89</v>
          </cell>
        </row>
        <row r="38">
          <cell r="C38">
            <v>4.5999999999999999E-2</v>
          </cell>
          <cell r="D38">
            <v>0.26600000000000001</v>
          </cell>
          <cell r="F38">
            <v>31</v>
          </cell>
          <cell r="G38">
            <v>1.585</v>
          </cell>
          <cell r="H38">
            <v>2.085</v>
          </cell>
          <cell r="I38">
            <v>2.375</v>
          </cell>
          <cell r="J38">
            <v>2.71</v>
          </cell>
          <cell r="K38">
            <v>3.105</v>
          </cell>
          <cell r="L38">
            <v>3.5700000000000003</v>
          </cell>
          <cell r="M38">
            <v>4.0950000000000006</v>
          </cell>
          <cell r="N38">
            <v>4.6899999999999995</v>
          </cell>
          <cell r="O38">
            <v>5.4349999999999996</v>
          </cell>
          <cell r="P38">
            <v>6.0649999999999995</v>
          </cell>
        </row>
        <row r="39">
          <cell r="C39">
            <v>4.7E-2</v>
          </cell>
          <cell r="D39">
            <v>0.26800000000000002</v>
          </cell>
          <cell r="F39">
            <v>32</v>
          </cell>
          <cell r="G39">
            <v>1.87</v>
          </cell>
          <cell r="H39">
            <v>2.13</v>
          </cell>
          <cell r="I39">
            <v>2.4300000000000002</v>
          </cell>
          <cell r="J39">
            <v>2.77</v>
          </cell>
          <cell r="K39">
            <v>3.18</v>
          </cell>
          <cell r="L39">
            <v>3.66</v>
          </cell>
          <cell r="M39">
            <v>4.2</v>
          </cell>
          <cell r="N39">
            <v>4.82</v>
          </cell>
          <cell r="O39">
            <v>5.6</v>
          </cell>
          <cell r="P39">
            <v>6.24</v>
          </cell>
        </row>
        <row r="40">
          <cell r="C40">
            <v>4.8000000000000001E-2</v>
          </cell>
          <cell r="D40">
            <v>0.27</v>
          </cell>
          <cell r="F40">
            <v>33</v>
          </cell>
          <cell r="G40">
            <v>1.905</v>
          </cell>
          <cell r="H40">
            <v>2.17</v>
          </cell>
          <cell r="I40">
            <v>2.48</v>
          </cell>
          <cell r="J40">
            <v>2.835</v>
          </cell>
          <cell r="K40">
            <v>3.2549999999999999</v>
          </cell>
          <cell r="L40">
            <v>3.75</v>
          </cell>
          <cell r="M40">
            <v>4.3100000000000005</v>
          </cell>
          <cell r="N40">
            <v>4.95</v>
          </cell>
          <cell r="O40">
            <v>5.76</v>
          </cell>
          <cell r="P40">
            <v>6.4450000000000003</v>
          </cell>
        </row>
        <row r="41">
          <cell r="C41">
            <v>4.9000000000000002E-2</v>
          </cell>
          <cell r="D41">
            <v>0.27100000000000002</v>
          </cell>
          <cell r="F41">
            <v>34</v>
          </cell>
          <cell r="G41">
            <v>1.94</v>
          </cell>
          <cell r="H41">
            <v>2.21</v>
          </cell>
          <cell r="I41">
            <v>2.5299999999999998</v>
          </cell>
          <cell r="J41">
            <v>2.9</v>
          </cell>
          <cell r="K41">
            <v>3.33</v>
          </cell>
          <cell r="L41">
            <v>3.84</v>
          </cell>
          <cell r="M41">
            <v>4.42</v>
          </cell>
          <cell r="N41">
            <v>5.08</v>
          </cell>
          <cell r="O41">
            <v>5.92</v>
          </cell>
          <cell r="P41">
            <v>6.65</v>
          </cell>
        </row>
        <row r="42">
          <cell r="C42">
            <v>0.05</v>
          </cell>
          <cell r="D42">
            <v>0.27300000000000002</v>
          </cell>
          <cell r="F42">
            <v>35</v>
          </cell>
          <cell r="G42">
            <v>1.98</v>
          </cell>
          <cell r="H42">
            <v>2.2549999999999999</v>
          </cell>
          <cell r="I42">
            <v>2.58</v>
          </cell>
          <cell r="J42">
            <v>2.96</v>
          </cell>
          <cell r="K42">
            <v>3.4050000000000002</v>
          </cell>
          <cell r="L42">
            <v>3.9299999999999997</v>
          </cell>
          <cell r="M42">
            <v>4.5250000000000004</v>
          </cell>
          <cell r="N42">
            <v>5.2050000000000001</v>
          </cell>
          <cell r="O42">
            <v>6.0750000000000002</v>
          </cell>
          <cell r="P42">
            <v>6.835</v>
          </cell>
        </row>
        <row r="43">
          <cell r="C43">
            <v>5.1999999999999998E-2</v>
          </cell>
          <cell r="D43">
            <v>0.27600000000000002</v>
          </cell>
          <cell r="F43">
            <v>36</v>
          </cell>
          <cell r="G43">
            <v>2.02</v>
          </cell>
          <cell r="H43">
            <v>2.2999999999999998</v>
          </cell>
          <cell r="I43">
            <v>2.63</v>
          </cell>
          <cell r="J43">
            <v>3.02</v>
          </cell>
          <cell r="K43">
            <v>3.48</v>
          </cell>
          <cell r="L43">
            <v>4.0199999999999996</v>
          </cell>
          <cell r="M43">
            <v>4.63</v>
          </cell>
          <cell r="N43">
            <v>5.33</v>
          </cell>
          <cell r="O43">
            <v>6.23</v>
          </cell>
          <cell r="P43">
            <v>7.02</v>
          </cell>
        </row>
        <row r="44">
          <cell r="C44">
            <v>5.3999999999999999E-2</v>
          </cell>
          <cell r="D44">
            <v>0.28000000000000003</v>
          </cell>
          <cell r="F44">
            <v>37</v>
          </cell>
          <cell r="G44">
            <v>2.0549999999999997</v>
          </cell>
          <cell r="H44">
            <v>2.34</v>
          </cell>
          <cell r="I44">
            <v>2.6799999999999997</v>
          </cell>
          <cell r="J44">
            <v>3.08</v>
          </cell>
          <cell r="K44">
            <v>3.55</v>
          </cell>
          <cell r="L44">
            <v>4.1099999999999994</v>
          </cell>
          <cell r="M44">
            <v>4.7349999999999994</v>
          </cell>
          <cell r="N44">
            <v>5.4550000000000001</v>
          </cell>
          <cell r="O44">
            <v>6.415</v>
          </cell>
          <cell r="P44">
            <v>7.2249999999999996</v>
          </cell>
        </row>
        <row r="45">
          <cell r="C45">
            <v>5.6000000000000001E-2</v>
          </cell>
          <cell r="D45">
            <v>0.28299999999999997</v>
          </cell>
          <cell r="F45">
            <v>38</v>
          </cell>
          <cell r="G45">
            <v>2.09</v>
          </cell>
          <cell r="H45">
            <v>2.38</v>
          </cell>
          <cell r="I45">
            <v>2.73</v>
          </cell>
          <cell r="J45">
            <v>3.14</v>
          </cell>
          <cell r="K45">
            <v>3.62</v>
          </cell>
          <cell r="L45">
            <v>4.2</v>
          </cell>
          <cell r="M45">
            <v>4.84</v>
          </cell>
          <cell r="N45">
            <v>5.58</v>
          </cell>
          <cell r="O45">
            <v>6.6</v>
          </cell>
          <cell r="P45">
            <v>7.43</v>
          </cell>
        </row>
        <row r="46">
          <cell r="C46">
            <v>5.8000000000000003E-2</v>
          </cell>
          <cell r="D46">
            <v>0.28599999999999998</v>
          </cell>
          <cell r="F46">
            <v>39</v>
          </cell>
          <cell r="G46">
            <v>2.125</v>
          </cell>
          <cell r="H46">
            <v>2.4249999999999998</v>
          </cell>
          <cell r="I46">
            <v>2.7800000000000002</v>
          </cell>
          <cell r="J46">
            <v>3.2</v>
          </cell>
          <cell r="K46">
            <v>3.6950000000000003</v>
          </cell>
          <cell r="L46">
            <v>4.29</v>
          </cell>
          <cell r="M46">
            <v>4.9450000000000003</v>
          </cell>
          <cell r="N46">
            <v>5.7050000000000001</v>
          </cell>
          <cell r="O46">
            <v>6.7549999999999999</v>
          </cell>
          <cell r="P46">
            <v>7.6349999999999998</v>
          </cell>
        </row>
        <row r="47">
          <cell r="C47">
            <v>0.06</v>
          </cell>
          <cell r="D47">
            <v>0.28899999999999998</v>
          </cell>
          <cell r="F47">
            <v>40</v>
          </cell>
          <cell r="G47">
            <v>2.16</v>
          </cell>
          <cell r="H47">
            <v>2.4700000000000002</v>
          </cell>
          <cell r="I47">
            <v>2.83</v>
          </cell>
          <cell r="J47">
            <v>3.26</v>
          </cell>
          <cell r="K47">
            <v>3.77</v>
          </cell>
          <cell r="L47">
            <v>4.38</v>
          </cell>
          <cell r="M47">
            <v>5.05</v>
          </cell>
          <cell r="N47">
            <v>5.83</v>
          </cell>
          <cell r="O47">
            <v>6.91</v>
          </cell>
          <cell r="P47">
            <v>7.84</v>
          </cell>
        </row>
        <row r="48">
          <cell r="C48">
            <v>6.2E-2</v>
          </cell>
          <cell r="D48">
            <v>0.29199999999999998</v>
          </cell>
          <cell r="F48">
            <v>41</v>
          </cell>
          <cell r="G48">
            <v>2.194</v>
          </cell>
          <cell r="H48">
            <v>2.5100000000000002</v>
          </cell>
          <cell r="I48">
            <v>2.88</v>
          </cell>
          <cell r="J48">
            <v>3.3139999999999996</v>
          </cell>
          <cell r="K48">
            <v>3.84</v>
          </cell>
          <cell r="L48">
            <v>4.46</v>
          </cell>
          <cell r="M48">
            <v>5.1499999999999995</v>
          </cell>
          <cell r="N48">
            <v>5.9539999999999997</v>
          </cell>
          <cell r="O48">
            <v>7.0720000000000001</v>
          </cell>
          <cell r="P48">
            <v>8.032</v>
          </cell>
        </row>
        <row r="49">
          <cell r="C49">
            <v>6.4000000000000001E-2</v>
          </cell>
          <cell r="D49">
            <v>0.29499999999999998</v>
          </cell>
          <cell r="F49">
            <v>42</v>
          </cell>
          <cell r="G49">
            <v>2.2280000000000002</v>
          </cell>
          <cell r="H49">
            <v>2.5500000000000003</v>
          </cell>
          <cell r="I49">
            <v>2.93</v>
          </cell>
          <cell r="J49">
            <v>3.3679999999999999</v>
          </cell>
          <cell r="K49">
            <v>3.91</v>
          </cell>
          <cell r="L49">
            <v>4.54</v>
          </cell>
          <cell r="M49">
            <v>5.25</v>
          </cell>
          <cell r="N49">
            <v>6.0780000000000003</v>
          </cell>
          <cell r="O49">
            <v>7.234</v>
          </cell>
          <cell r="P49">
            <v>8.2240000000000002</v>
          </cell>
        </row>
        <row r="50">
          <cell r="C50">
            <v>6.5000000000000002E-2</v>
          </cell>
          <cell r="D50">
            <v>0.29799999999999999</v>
          </cell>
          <cell r="F50">
            <v>43</v>
          </cell>
          <cell r="G50">
            <v>2.262</v>
          </cell>
          <cell r="H50">
            <v>2.59</v>
          </cell>
          <cell r="I50">
            <v>2.98</v>
          </cell>
          <cell r="J50">
            <v>3.4219999999999997</v>
          </cell>
          <cell r="K50">
            <v>3.98</v>
          </cell>
          <cell r="L50">
            <v>4.62</v>
          </cell>
          <cell r="M50">
            <v>5.35</v>
          </cell>
          <cell r="N50">
            <v>6.202</v>
          </cell>
          <cell r="O50">
            <v>7.3959999999999999</v>
          </cell>
          <cell r="P50">
            <v>8.4160000000000004</v>
          </cell>
        </row>
        <row r="51">
          <cell r="C51">
            <v>6.8000000000000005E-2</v>
          </cell>
          <cell r="D51">
            <v>0.30099999999999999</v>
          </cell>
          <cell r="F51">
            <v>44</v>
          </cell>
          <cell r="G51">
            <v>2.2960000000000003</v>
          </cell>
          <cell r="H51">
            <v>2.63</v>
          </cell>
          <cell r="I51">
            <v>3.0300000000000002</v>
          </cell>
          <cell r="J51">
            <v>3.476</v>
          </cell>
          <cell r="K51">
            <v>4.05</v>
          </cell>
          <cell r="L51">
            <v>4.7</v>
          </cell>
          <cell r="M51">
            <v>5.45</v>
          </cell>
          <cell r="N51">
            <v>6.3260000000000005</v>
          </cell>
          <cell r="O51">
            <v>7.5579999999999998</v>
          </cell>
          <cell r="P51">
            <v>8.6080000000000005</v>
          </cell>
        </row>
        <row r="52">
          <cell r="C52">
            <v>7.0000000000000007E-2</v>
          </cell>
          <cell r="D52">
            <v>0.30399999999999999</v>
          </cell>
          <cell r="F52">
            <v>45</v>
          </cell>
          <cell r="G52">
            <v>2.33</v>
          </cell>
          <cell r="H52">
            <v>2.67</v>
          </cell>
          <cell r="I52">
            <v>3.08</v>
          </cell>
          <cell r="J52">
            <v>3.53</v>
          </cell>
          <cell r="K52">
            <v>4.12</v>
          </cell>
          <cell r="L52">
            <v>4.78</v>
          </cell>
          <cell r="M52">
            <v>5.55</v>
          </cell>
          <cell r="N52">
            <v>6.45</v>
          </cell>
          <cell r="O52">
            <v>7.72</v>
          </cell>
          <cell r="P52">
            <v>8.8000000000000007</v>
          </cell>
        </row>
        <row r="53">
          <cell r="C53">
            <v>7.1999999999999995E-2</v>
          </cell>
          <cell r="D53">
            <v>0.307</v>
          </cell>
          <cell r="F53">
            <v>46</v>
          </cell>
          <cell r="G53">
            <v>2.3639999999999999</v>
          </cell>
          <cell r="H53">
            <v>2.7119999999999997</v>
          </cell>
          <cell r="I53">
            <v>3.1280000000000001</v>
          </cell>
          <cell r="J53">
            <v>3.5839999999999996</v>
          </cell>
          <cell r="K53">
            <v>4.1900000000000004</v>
          </cell>
          <cell r="L53">
            <v>4.8600000000000003</v>
          </cell>
          <cell r="M53">
            <v>5.6499999999999995</v>
          </cell>
          <cell r="N53">
            <v>6.5739999999999998</v>
          </cell>
          <cell r="O53">
            <v>7.88</v>
          </cell>
          <cell r="P53">
            <v>9.0200000000000014</v>
          </cell>
        </row>
        <row r="54">
          <cell r="C54">
            <v>7.3999999999999996E-2</v>
          </cell>
          <cell r="D54">
            <v>0.309</v>
          </cell>
          <cell r="F54">
            <v>47</v>
          </cell>
          <cell r="G54">
            <v>2.3980000000000001</v>
          </cell>
          <cell r="H54">
            <v>2.754</v>
          </cell>
          <cell r="I54">
            <v>3.1760000000000002</v>
          </cell>
          <cell r="J54">
            <v>3.6379999999999999</v>
          </cell>
          <cell r="K54">
            <v>4.26</v>
          </cell>
          <cell r="L54">
            <v>4.9400000000000004</v>
          </cell>
          <cell r="M54">
            <v>5.75</v>
          </cell>
          <cell r="N54">
            <v>6.6980000000000004</v>
          </cell>
          <cell r="O54">
            <v>8.0399999999999991</v>
          </cell>
          <cell r="P54">
            <v>9.24</v>
          </cell>
        </row>
        <row r="55">
          <cell r="C55">
            <v>7.5999999999999998E-2</v>
          </cell>
          <cell r="D55">
            <v>0.312</v>
          </cell>
          <cell r="F55">
            <v>48</v>
          </cell>
          <cell r="G55">
            <v>2.4319999999999999</v>
          </cell>
          <cell r="H55">
            <v>2.7959999999999998</v>
          </cell>
          <cell r="I55">
            <v>3.2239999999999998</v>
          </cell>
          <cell r="J55">
            <v>3.6919999999999997</v>
          </cell>
          <cell r="K55">
            <v>4.33</v>
          </cell>
          <cell r="L55">
            <v>5.0199999999999996</v>
          </cell>
          <cell r="M55">
            <v>5.85</v>
          </cell>
          <cell r="N55">
            <v>6.8220000000000001</v>
          </cell>
          <cell r="O55">
            <v>8.1999999999999993</v>
          </cell>
          <cell r="P55">
            <v>9.4600000000000009</v>
          </cell>
        </row>
        <row r="56">
          <cell r="C56">
            <v>7.8E-2</v>
          </cell>
          <cell r="D56">
            <v>0.315</v>
          </cell>
          <cell r="F56">
            <v>49</v>
          </cell>
          <cell r="G56">
            <v>2.4660000000000002</v>
          </cell>
          <cell r="H56">
            <v>2.8380000000000001</v>
          </cell>
          <cell r="I56">
            <v>3.2719999999999998</v>
          </cell>
          <cell r="J56">
            <v>3.746</v>
          </cell>
          <cell r="K56">
            <v>4.3999999999999995</v>
          </cell>
          <cell r="L56">
            <v>5.0999999999999996</v>
          </cell>
          <cell r="M56">
            <v>5.95</v>
          </cell>
          <cell r="N56">
            <v>6.9460000000000006</v>
          </cell>
          <cell r="O56">
            <v>8.36</v>
          </cell>
          <cell r="P56">
            <v>9.68</v>
          </cell>
        </row>
        <row r="57">
          <cell r="C57">
            <v>0.08</v>
          </cell>
          <cell r="D57">
            <v>0.318</v>
          </cell>
          <cell r="F57">
            <v>50</v>
          </cell>
          <cell r="G57">
            <v>2.5</v>
          </cell>
          <cell r="H57">
            <v>2.88</v>
          </cell>
          <cell r="I57">
            <v>3.32</v>
          </cell>
          <cell r="J57">
            <v>3.8</v>
          </cell>
          <cell r="K57">
            <v>4.47</v>
          </cell>
          <cell r="L57">
            <v>5.18</v>
          </cell>
          <cell r="M57">
            <v>6.05</v>
          </cell>
          <cell r="N57">
            <v>7.07</v>
          </cell>
          <cell r="O57">
            <v>8.52</v>
          </cell>
          <cell r="P57">
            <v>9.9</v>
          </cell>
        </row>
        <row r="58">
          <cell r="C58">
            <v>8.2000000000000003E-2</v>
          </cell>
          <cell r="D58">
            <v>0.32</v>
          </cell>
          <cell r="F58">
            <v>51</v>
          </cell>
          <cell r="G58">
            <v>2.532</v>
          </cell>
          <cell r="H58">
            <v>2.9179999999999997</v>
          </cell>
          <cell r="I58">
            <v>3.3679999999999999</v>
          </cell>
          <cell r="J58">
            <v>3.8540000000000001</v>
          </cell>
          <cell r="K58">
            <v>4.54</v>
          </cell>
          <cell r="L58">
            <v>5.26</v>
          </cell>
          <cell r="M58">
            <v>6.1499999999999995</v>
          </cell>
          <cell r="N58">
            <v>7.194</v>
          </cell>
          <cell r="O58">
            <v>8.6959999999999997</v>
          </cell>
          <cell r="P58">
            <v>10.08</v>
          </cell>
        </row>
        <row r="59">
          <cell r="C59">
            <v>8.4000000000000005E-2</v>
          </cell>
          <cell r="D59">
            <v>0.32300000000000001</v>
          </cell>
          <cell r="F59">
            <v>52</v>
          </cell>
          <cell r="G59">
            <v>2.5640000000000001</v>
          </cell>
          <cell r="H59">
            <v>2.956</v>
          </cell>
          <cell r="I59">
            <v>3.4159999999999999</v>
          </cell>
          <cell r="J59">
            <v>3.9079999999999999</v>
          </cell>
          <cell r="K59">
            <v>4.6100000000000003</v>
          </cell>
          <cell r="L59">
            <v>5.34</v>
          </cell>
          <cell r="M59">
            <v>6.25</v>
          </cell>
          <cell r="N59">
            <v>7.3180000000000005</v>
          </cell>
          <cell r="O59">
            <v>8.8719999999999999</v>
          </cell>
          <cell r="P59">
            <v>10.26</v>
          </cell>
        </row>
        <row r="60">
          <cell r="C60">
            <v>8.5999999999999993E-2</v>
          </cell>
          <cell r="D60">
            <v>0.32600000000000001</v>
          </cell>
          <cell r="F60">
            <v>53</v>
          </cell>
          <cell r="G60">
            <v>2.5960000000000001</v>
          </cell>
          <cell r="H60">
            <v>2.9939999999999998</v>
          </cell>
          <cell r="I60">
            <v>3.464</v>
          </cell>
          <cell r="J60">
            <v>3.9620000000000002</v>
          </cell>
          <cell r="K60">
            <v>4.68</v>
          </cell>
          <cell r="L60">
            <v>5.42</v>
          </cell>
          <cell r="M60">
            <v>6.35</v>
          </cell>
          <cell r="N60">
            <v>7.4420000000000002</v>
          </cell>
          <cell r="O60">
            <v>9.048</v>
          </cell>
          <cell r="P60">
            <v>10.440000000000001</v>
          </cell>
        </row>
        <row r="61">
          <cell r="C61">
            <v>8.7999999999999995E-2</v>
          </cell>
          <cell r="D61">
            <v>0.32800000000000001</v>
          </cell>
          <cell r="F61">
            <v>54</v>
          </cell>
          <cell r="G61">
            <v>2.6280000000000001</v>
          </cell>
          <cell r="H61">
            <v>3.032</v>
          </cell>
          <cell r="I61">
            <v>3.512</v>
          </cell>
          <cell r="J61">
            <v>4.016</v>
          </cell>
          <cell r="K61">
            <v>4.75</v>
          </cell>
          <cell r="L61">
            <v>5.5</v>
          </cell>
          <cell r="M61">
            <v>6.45</v>
          </cell>
          <cell r="N61">
            <v>7.5660000000000007</v>
          </cell>
          <cell r="O61">
            <v>9.2240000000000002</v>
          </cell>
          <cell r="P61">
            <v>10.620000000000001</v>
          </cell>
        </row>
        <row r="62">
          <cell r="C62">
            <v>0.09</v>
          </cell>
          <cell r="D62">
            <v>0.33100000000000002</v>
          </cell>
          <cell r="F62">
            <v>55</v>
          </cell>
          <cell r="G62">
            <v>2.66</v>
          </cell>
          <cell r="H62">
            <v>3.07</v>
          </cell>
          <cell r="I62">
            <v>3.56</v>
          </cell>
          <cell r="J62">
            <v>4.07</v>
          </cell>
          <cell r="K62">
            <v>4.82</v>
          </cell>
          <cell r="L62">
            <v>5.58</v>
          </cell>
          <cell r="M62">
            <v>6.55</v>
          </cell>
          <cell r="N62">
            <v>7.69</v>
          </cell>
          <cell r="O62">
            <v>9.4</v>
          </cell>
          <cell r="P62">
            <v>10.8</v>
          </cell>
        </row>
        <row r="63">
          <cell r="C63">
            <v>9.1999999999999998E-2</v>
          </cell>
          <cell r="D63">
            <v>0.33300000000000002</v>
          </cell>
          <cell r="F63">
            <v>56</v>
          </cell>
          <cell r="G63">
            <v>2.694</v>
          </cell>
          <cell r="H63">
            <v>3.11</v>
          </cell>
          <cell r="I63">
            <v>3.6059999999999999</v>
          </cell>
          <cell r="J63">
            <v>4.1240000000000006</v>
          </cell>
          <cell r="K63">
            <v>4.8879999999999999</v>
          </cell>
          <cell r="L63">
            <v>5.66</v>
          </cell>
          <cell r="M63">
            <v>6.6499999999999995</v>
          </cell>
          <cell r="N63">
            <v>7.8140000000000001</v>
          </cell>
          <cell r="O63">
            <v>9.56</v>
          </cell>
          <cell r="P63">
            <v>11</v>
          </cell>
        </row>
        <row r="64">
          <cell r="C64">
            <v>9.4E-2</v>
          </cell>
          <cell r="D64">
            <v>0.33600000000000002</v>
          </cell>
          <cell r="F64">
            <v>57</v>
          </cell>
          <cell r="G64">
            <v>2.7280000000000002</v>
          </cell>
          <cell r="H64">
            <v>3.15</v>
          </cell>
          <cell r="I64">
            <v>3.6520000000000001</v>
          </cell>
          <cell r="J64">
            <v>4.1779999999999999</v>
          </cell>
          <cell r="K64">
            <v>4.9560000000000004</v>
          </cell>
          <cell r="L64">
            <v>5.74</v>
          </cell>
          <cell r="M64">
            <v>6.75</v>
          </cell>
          <cell r="N64">
            <v>7.9380000000000006</v>
          </cell>
          <cell r="O64">
            <v>9.7200000000000006</v>
          </cell>
          <cell r="P64">
            <v>11.200000000000001</v>
          </cell>
        </row>
        <row r="65">
          <cell r="C65">
            <v>9.6000000000000002E-2</v>
          </cell>
          <cell r="D65">
            <v>0.33800000000000002</v>
          </cell>
          <cell r="F65">
            <v>58</v>
          </cell>
          <cell r="G65">
            <v>2.762</v>
          </cell>
          <cell r="H65">
            <v>3.19</v>
          </cell>
          <cell r="I65">
            <v>3.698</v>
          </cell>
          <cell r="J65">
            <v>4.2320000000000002</v>
          </cell>
          <cell r="K65">
            <v>5.024</v>
          </cell>
          <cell r="L65">
            <v>5.82</v>
          </cell>
          <cell r="M65">
            <v>6.85</v>
          </cell>
          <cell r="N65">
            <v>8.0620000000000012</v>
          </cell>
          <cell r="O65">
            <v>9.879999999999999</v>
          </cell>
          <cell r="P65">
            <v>11.4</v>
          </cell>
        </row>
        <row r="66">
          <cell r="C66">
            <v>9.8000000000000004E-2</v>
          </cell>
          <cell r="D66">
            <v>0.34100000000000003</v>
          </cell>
          <cell r="F66">
            <v>59</v>
          </cell>
          <cell r="G66">
            <v>2.7960000000000003</v>
          </cell>
          <cell r="H66">
            <v>3.23</v>
          </cell>
          <cell r="I66">
            <v>3.7440000000000002</v>
          </cell>
          <cell r="J66">
            <v>4.2859999999999996</v>
          </cell>
          <cell r="K66">
            <v>5.0920000000000005</v>
          </cell>
          <cell r="L66">
            <v>5.9</v>
          </cell>
          <cell r="M66">
            <v>6.95</v>
          </cell>
          <cell r="N66">
            <v>8.1859999999999999</v>
          </cell>
          <cell r="O66">
            <v>10.039999999999999</v>
          </cell>
          <cell r="P66">
            <v>11.600000000000001</v>
          </cell>
        </row>
        <row r="67">
          <cell r="C67">
            <v>0.1</v>
          </cell>
          <cell r="D67">
            <v>0.34300000000000003</v>
          </cell>
          <cell r="F67">
            <v>60</v>
          </cell>
          <cell r="G67">
            <v>2.83</v>
          </cell>
          <cell r="H67">
            <v>3.27</v>
          </cell>
          <cell r="I67">
            <v>3.79</v>
          </cell>
          <cell r="J67">
            <v>4.34</v>
          </cell>
          <cell r="K67">
            <v>5.16</v>
          </cell>
          <cell r="L67">
            <v>5.98</v>
          </cell>
          <cell r="M67">
            <v>7.05</v>
          </cell>
          <cell r="N67">
            <v>8.31</v>
          </cell>
          <cell r="O67">
            <v>10.199999999999999</v>
          </cell>
          <cell r="P67">
            <v>11.8</v>
          </cell>
        </row>
        <row r="68">
          <cell r="C68">
            <v>0.105</v>
          </cell>
          <cell r="D68">
            <v>0.34899999999999998</v>
          </cell>
          <cell r="F68">
            <v>61</v>
          </cell>
          <cell r="G68">
            <v>2.8620000000000001</v>
          </cell>
          <cell r="H68">
            <v>3.3079999999999998</v>
          </cell>
          <cell r="I68">
            <v>3.8359999999999999</v>
          </cell>
          <cell r="J68">
            <v>4.3940000000000001</v>
          </cell>
          <cell r="K68">
            <v>5.2279999999999998</v>
          </cell>
          <cell r="L68">
            <v>6.0600000000000005</v>
          </cell>
          <cell r="M68">
            <v>7.1499999999999995</v>
          </cell>
          <cell r="N68">
            <v>8.4340000000000011</v>
          </cell>
          <cell r="O68">
            <v>10.36</v>
          </cell>
          <cell r="P68">
            <v>11.98</v>
          </cell>
        </row>
        <row r="69">
          <cell r="C69">
            <v>0.11</v>
          </cell>
          <cell r="D69">
            <v>0.35499999999999998</v>
          </cell>
          <cell r="F69">
            <v>62</v>
          </cell>
          <cell r="G69">
            <v>2.8940000000000001</v>
          </cell>
          <cell r="H69">
            <v>3.3460000000000001</v>
          </cell>
          <cell r="I69">
            <v>3.8819999999999997</v>
          </cell>
          <cell r="J69">
            <v>4.4480000000000004</v>
          </cell>
          <cell r="K69">
            <v>5.2960000000000003</v>
          </cell>
          <cell r="L69">
            <v>6.1400000000000006</v>
          </cell>
          <cell r="M69">
            <v>7.25</v>
          </cell>
          <cell r="N69">
            <v>8.5579999999999998</v>
          </cell>
          <cell r="O69">
            <v>10.52</v>
          </cell>
          <cell r="P69">
            <v>12.16</v>
          </cell>
        </row>
        <row r="70">
          <cell r="C70">
            <v>0.115</v>
          </cell>
          <cell r="D70">
            <v>0.36099999999999999</v>
          </cell>
          <cell r="F70">
            <v>63</v>
          </cell>
          <cell r="G70">
            <v>2.9260000000000002</v>
          </cell>
          <cell r="H70">
            <v>3.3839999999999999</v>
          </cell>
          <cell r="I70">
            <v>3.9279999999999999</v>
          </cell>
          <cell r="J70">
            <v>4.5019999999999998</v>
          </cell>
          <cell r="K70">
            <v>5.3639999999999999</v>
          </cell>
          <cell r="L70">
            <v>6.22</v>
          </cell>
          <cell r="M70">
            <v>7.35</v>
          </cell>
          <cell r="N70">
            <v>8.6820000000000004</v>
          </cell>
          <cell r="O70">
            <v>10.68</v>
          </cell>
          <cell r="P70">
            <v>12.34</v>
          </cell>
        </row>
        <row r="71">
          <cell r="C71">
            <v>0.12</v>
          </cell>
          <cell r="D71">
            <v>0.36699999999999999</v>
          </cell>
          <cell r="F71">
            <v>64</v>
          </cell>
          <cell r="G71">
            <v>2.9580000000000002</v>
          </cell>
          <cell r="H71">
            <v>3.4220000000000002</v>
          </cell>
          <cell r="I71">
            <v>3.9739999999999998</v>
          </cell>
          <cell r="J71">
            <v>4.556</v>
          </cell>
          <cell r="K71">
            <v>5.4320000000000004</v>
          </cell>
          <cell r="L71">
            <v>6.3</v>
          </cell>
          <cell r="M71">
            <v>7.45</v>
          </cell>
          <cell r="N71">
            <v>8.8059999999999992</v>
          </cell>
          <cell r="O71">
            <v>10.84</v>
          </cell>
          <cell r="P71">
            <v>12.52</v>
          </cell>
        </row>
        <row r="72">
          <cell r="C72">
            <v>0.125</v>
          </cell>
          <cell r="D72">
            <v>0.373</v>
          </cell>
          <cell r="F72">
            <v>65</v>
          </cell>
          <cell r="G72">
            <v>2.99</v>
          </cell>
          <cell r="H72">
            <v>3.46</v>
          </cell>
          <cell r="I72">
            <v>4.0199999999999996</v>
          </cell>
          <cell r="J72">
            <v>4.6100000000000003</v>
          </cell>
          <cell r="K72">
            <v>5.5</v>
          </cell>
          <cell r="L72">
            <v>6.38</v>
          </cell>
          <cell r="M72">
            <v>7.55</v>
          </cell>
          <cell r="N72">
            <v>8.93</v>
          </cell>
          <cell r="O72">
            <v>11</v>
          </cell>
          <cell r="P72">
            <v>12.7</v>
          </cell>
        </row>
        <row r="73">
          <cell r="C73">
            <v>0.13</v>
          </cell>
          <cell r="D73">
            <v>0.378</v>
          </cell>
          <cell r="F73">
            <v>66</v>
          </cell>
          <cell r="G73">
            <v>3.02</v>
          </cell>
          <cell r="H73">
            <v>3.4979999999999998</v>
          </cell>
          <cell r="I73">
            <v>4.0659999999999998</v>
          </cell>
          <cell r="J73">
            <v>4.6640000000000006</v>
          </cell>
          <cell r="K73">
            <v>5.5659999999999998</v>
          </cell>
          <cell r="L73">
            <v>6.46</v>
          </cell>
          <cell r="M73">
            <v>7.65</v>
          </cell>
          <cell r="N73">
            <v>9.0540000000000003</v>
          </cell>
          <cell r="O73">
            <v>11.14</v>
          </cell>
          <cell r="P73">
            <v>12.899999999999999</v>
          </cell>
        </row>
        <row r="74">
          <cell r="C74">
            <v>0.13500000000000001</v>
          </cell>
          <cell r="D74">
            <v>0.38400000000000001</v>
          </cell>
          <cell r="F74">
            <v>67</v>
          </cell>
          <cell r="G74">
            <v>3.0500000000000003</v>
          </cell>
          <cell r="H74">
            <v>3.536</v>
          </cell>
          <cell r="I74">
            <v>4.1120000000000001</v>
          </cell>
          <cell r="J74">
            <v>4.718</v>
          </cell>
          <cell r="K74">
            <v>5.6319999999999997</v>
          </cell>
          <cell r="L74">
            <v>6.54</v>
          </cell>
          <cell r="M74">
            <v>7.75</v>
          </cell>
          <cell r="N74">
            <v>9.1780000000000008</v>
          </cell>
          <cell r="O74">
            <v>11.28</v>
          </cell>
          <cell r="P74">
            <v>13.1</v>
          </cell>
        </row>
        <row r="75">
          <cell r="C75">
            <v>0.14000000000000001</v>
          </cell>
          <cell r="D75">
            <v>0.38900000000000001</v>
          </cell>
          <cell r="F75">
            <v>68</v>
          </cell>
          <cell r="G75">
            <v>3.08</v>
          </cell>
          <cell r="H75">
            <v>3.5739999999999998</v>
          </cell>
          <cell r="I75">
            <v>4.1579999999999995</v>
          </cell>
          <cell r="J75">
            <v>4.7720000000000002</v>
          </cell>
          <cell r="K75">
            <v>5.6980000000000004</v>
          </cell>
          <cell r="L75">
            <v>6.62</v>
          </cell>
          <cell r="M75">
            <v>7.8500000000000005</v>
          </cell>
          <cell r="N75">
            <v>9.3019999999999996</v>
          </cell>
          <cell r="O75">
            <v>11.42</v>
          </cell>
          <cell r="P75">
            <v>13.299999999999999</v>
          </cell>
        </row>
        <row r="76">
          <cell r="C76">
            <v>0.14499999999999999</v>
          </cell>
          <cell r="D76">
            <v>0.39400000000000002</v>
          </cell>
          <cell r="F76">
            <v>69</v>
          </cell>
          <cell r="G76">
            <v>3.1100000000000003</v>
          </cell>
          <cell r="H76">
            <v>3.6120000000000001</v>
          </cell>
          <cell r="I76">
            <v>4.2039999999999997</v>
          </cell>
          <cell r="J76">
            <v>4.8259999999999996</v>
          </cell>
          <cell r="K76">
            <v>5.7640000000000002</v>
          </cell>
          <cell r="L76">
            <v>6.7</v>
          </cell>
          <cell r="M76">
            <v>7.95</v>
          </cell>
          <cell r="N76">
            <v>9.4260000000000002</v>
          </cell>
          <cell r="O76">
            <v>11.559999999999999</v>
          </cell>
          <cell r="P76">
            <v>13.5</v>
          </cell>
        </row>
        <row r="77">
          <cell r="C77">
            <v>0.15</v>
          </cell>
          <cell r="D77">
            <v>0.39900000000000002</v>
          </cell>
          <cell r="F77">
            <v>70</v>
          </cell>
          <cell r="G77">
            <v>3.14</v>
          </cell>
          <cell r="H77">
            <v>3.65</v>
          </cell>
          <cell r="I77">
            <v>4.25</v>
          </cell>
          <cell r="J77">
            <v>4.88</v>
          </cell>
          <cell r="K77">
            <v>5.83</v>
          </cell>
          <cell r="L77">
            <v>6.78</v>
          </cell>
          <cell r="M77">
            <v>8.0500000000000007</v>
          </cell>
          <cell r="N77">
            <v>9.5500000000000007</v>
          </cell>
          <cell r="O77">
            <v>11.7</v>
          </cell>
          <cell r="P77">
            <v>13.7</v>
          </cell>
        </row>
        <row r="78">
          <cell r="C78">
            <v>0.155</v>
          </cell>
          <cell r="D78">
            <v>0.40500000000000003</v>
          </cell>
          <cell r="F78">
            <v>71</v>
          </cell>
          <cell r="G78">
            <v>3.1720000000000002</v>
          </cell>
          <cell r="H78">
            <v>3.6879999999999997</v>
          </cell>
          <cell r="I78">
            <v>4.2960000000000003</v>
          </cell>
          <cell r="J78">
            <v>4.9340000000000002</v>
          </cell>
          <cell r="K78">
            <v>5.8959999999999999</v>
          </cell>
          <cell r="L78">
            <v>6.86</v>
          </cell>
          <cell r="M78">
            <v>8.15</v>
          </cell>
          <cell r="N78">
            <v>9.6740000000000013</v>
          </cell>
          <cell r="O78">
            <v>11.86</v>
          </cell>
          <cell r="P78">
            <v>13.899999999999999</v>
          </cell>
        </row>
        <row r="79">
          <cell r="C79">
            <v>0.16</v>
          </cell>
          <cell r="D79">
            <v>0.41</v>
          </cell>
          <cell r="F79">
            <v>72</v>
          </cell>
          <cell r="G79">
            <v>3.2040000000000002</v>
          </cell>
          <cell r="H79">
            <v>3.726</v>
          </cell>
          <cell r="I79">
            <v>4.3420000000000005</v>
          </cell>
          <cell r="J79">
            <v>4.9880000000000004</v>
          </cell>
          <cell r="K79">
            <v>5.9619999999999997</v>
          </cell>
          <cell r="L79">
            <v>6.94</v>
          </cell>
          <cell r="M79">
            <v>8.25</v>
          </cell>
          <cell r="N79">
            <v>9.798</v>
          </cell>
          <cell r="O79">
            <v>12.02</v>
          </cell>
          <cell r="P79">
            <v>14.1</v>
          </cell>
        </row>
        <row r="80">
          <cell r="C80">
            <v>0.16500000000000001</v>
          </cell>
          <cell r="D80">
            <v>0.41499999999999998</v>
          </cell>
          <cell r="F80">
            <v>73</v>
          </cell>
          <cell r="G80">
            <v>3.2359999999999998</v>
          </cell>
          <cell r="H80">
            <v>3.7639999999999998</v>
          </cell>
          <cell r="I80">
            <v>4.3879999999999999</v>
          </cell>
          <cell r="J80">
            <v>5.0419999999999998</v>
          </cell>
          <cell r="K80">
            <v>6.0280000000000005</v>
          </cell>
          <cell r="L80">
            <v>7.02</v>
          </cell>
          <cell r="M80">
            <v>8.3500000000000014</v>
          </cell>
          <cell r="N80">
            <v>9.9220000000000006</v>
          </cell>
          <cell r="O80">
            <v>12.18</v>
          </cell>
          <cell r="P80">
            <v>14.299999999999999</v>
          </cell>
        </row>
        <row r="81">
          <cell r="C81">
            <v>0.17</v>
          </cell>
          <cell r="D81">
            <v>0.42</v>
          </cell>
          <cell r="F81">
            <v>74</v>
          </cell>
          <cell r="G81">
            <v>3.2679999999999998</v>
          </cell>
          <cell r="H81">
            <v>3.802</v>
          </cell>
          <cell r="I81">
            <v>4.4340000000000002</v>
          </cell>
          <cell r="J81">
            <v>5.0960000000000001</v>
          </cell>
          <cell r="K81">
            <v>6.0940000000000003</v>
          </cell>
          <cell r="L81">
            <v>7.1</v>
          </cell>
          <cell r="M81">
            <v>8.4500000000000011</v>
          </cell>
          <cell r="N81">
            <v>10.045999999999999</v>
          </cell>
          <cell r="O81">
            <v>12.34</v>
          </cell>
          <cell r="P81">
            <v>14.5</v>
          </cell>
        </row>
        <row r="82">
          <cell r="C82">
            <v>0.17499999999999999</v>
          </cell>
          <cell r="D82">
            <v>0.42499999999999999</v>
          </cell>
          <cell r="F82">
            <v>75</v>
          </cell>
          <cell r="G82">
            <v>3.3</v>
          </cell>
          <cell r="H82">
            <v>3.84</v>
          </cell>
          <cell r="I82">
            <v>4.4800000000000004</v>
          </cell>
          <cell r="J82">
            <v>5.15</v>
          </cell>
          <cell r="K82">
            <v>6.16</v>
          </cell>
          <cell r="L82">
            <v>7.18</v>
          </cell>
          <cell r="M82">
            <v>8.5500000000000007</v>
          </cell>
          <cell r="N82">
            <v>10.17</v>
          </cell>
          <cell r="O82">
            <v>12.5</v>
          </cell>
          <cell r="P82">
            <v>14.7</v>
          </cell>
        </row>
        <row r="83">
          <cell r="C83">
            <v>0.18</v>
          </cell>
          <cell r="D83">
            <v>0.43</v>
          </cell>
          <cell r="F83">
            <v>76</v>
          </cell>
          <cell r="G83">
            <v>3.33</v>
          </cell>
          <cell r="H83">
            <v>3.8759999999999999</v>
          </cell>
          <cell r="I83">
            <v>4.524</v>
          </cell>
          <cell r="J83">
            <v>5.2040000000000006</v>
          </cell>
          <cell r="K83">
            <v>6.226</v>
          </cell>
          <cell r="L83">
            <v>7.26</v>
          </cell>
          <cell r="M83">
            <v>8.652000000000001</v>
          </cell>
          <cell r="N83">
            <v>10.294</v>
          </cell>
          <cell r="O83">
            <v>12.68</v>
          </cell>
          <cell r="P83">
            <v>14.899999999999999</v>
          </cell>
        </row>
        <row r="84">
          <cell r="C84">
            <v>0.185</v>
          </cell>
          <cell r="D84">
            <v>0.435</v>
          </cell>
          <cell r="F84">
            <v>77</v>
          </cell>
          <cell r="G84">
            <v>3.36</v>
          </cell>
          <cell r="H84">
            <v>3.9119999999999999</v>
          </cell>
          <cell r="I84">
            <v>4.5680000000000005</v>
          </cell>
          <cell r="J84">
            <v>5.258</v>
          </cell>
          <cell r="K84">
            <v>6.2919999999999998</v>
          </cell>
          <cell r="L84">
            <v>7.34</v>
          </cell>
          <cell r="M84">
            <v>8.7540000000000013</v>
          </cell>
          <cell r="N84">
            <v>10.417999999999999</v>
          </cell>
          <cell r="O84">
            <v>12.86</v>
          </cell>
          <cell r="P84">
            <v>15.1</v>
          </cell>
        </row>
        <row r="85">
          <cell r="C85">
            <v>0.19</v>
          </cell>
          <cell r="D85">
            <v>0.439</v>
          </cell>
          <cell r="F85">
            <v>78</v>
          </cell>
          <cell r="G85">
            <v>3.39</v>
          </cell>
          <cell r="H85">
            <v>3.9479999999999995</v>
          </cell>
          <cell r="I85">
            <v>4.6120000000000001</v>
          </cell>
          <cell r="J85">
            <v>5.3120000000000003</v>
          </cell>
          <cell r="K85">
            <v>6.3580000000000005</v>
          </cell>
          <cell r="L85">
            <v>7.42</v>
          </cell>
          <cell r="M85">
            <v>8.8559999999999999</v>
          </cell>
          <cell r="N85">
            <v>10.542</v>
          </cell>
          <cell r="O85">
            <v>13.040000000000001</v>
          </cell>
          <cell r="P85">
            <v>15.299999999999999</v>
          </cell>
        </row>
        <row r="86">
          <cell r="C86">
            <v>0.19500000000000001</v>
          </cell>
          <cell r="D86">
            <v>0.44400000000000001</v>
          </cell>
          <cell r="F86">
            <v>79</v>
          </cell>
          <cell r="G86">
            <v>3.42</v>
          </cell>
          <cell r="H86">
            <v>3.9839999999999995</v>
          </cell>
          <cell r="I86">
            <v>4.6560000000000006</v>
          </cell>
          <cell r="J86">
            <v>5.3659999999999997</v>
          </cell>
          <cell r="K86">
            <v>6.4240000000000004</v>
          </cell>
          <cell r="L86">
            <v>7.5</v>
          </cell>
          <cell r="M86">
            <v>8.9580000000000002</v>
          </cell>
          <cell r="N86">
            <v>10.665999999999999</v>
          </cell>
          <cell r="O86">
            <v>13.22</v>
          </cell>
          <cell r="P86">
            <v>15.5</v>
          </cell>
        </row>
        <row r="87">
          <cell r="C87">
            <v>0.2</v>
          </cell>
          <cell r="D87">
            <v>0.44900000000000001</v>
          </cell>
          <cell r="F87">
            <v>80</v>
          </cell>
          <cell r="G87">
            <v>3.45</v>
          </cell>
          <cell r="H87">
            <v>4.0199999999999996</v>
          </cell>
          <cell r="I87">
            <v>4.7</v>
          </cell>
          <cell r="J87">
            <v>5.42</v>
          </cell>
          <cell r="K87">
            <v>6.49</v>
          </cell>
          <cell r="L87">
            <v>7.58</v>
          </cell>
          <cell r="M87">
            <v>9.06</v>
          </cell>
          <cell r="N87">
            <v>10.79</v>
          </cell>
          <cell r="O87">
            <v>13.4</v>
          </cell>
          <cell r="P87">
            <v>15.7</v>
          </cell>
        </row>
        <row r="88">
          <cell r="C88">
            <v>0.21</v>
          </cell>
          <cell r="D88">
            <v>0.45800000000000002</v>
          </cell>
          <cell r="F88">
            <v>81</v>
          </cell>
          <cell r="G88">
            <v>3.48</v>
          </cell>
          <cell r="H88">
            <v>4.056</v>
          </cell>
          <cell r="I88">
            <v>4.7439999999999998</v>
          </cell>
          <cell r="J88">
            <v>5.4740000000000002</v>
          </cell>
          <cell r="K88">
            <v>6.556</v>
          </cell>
          <cell r="L88">
            <v>7.66</v>
          </cell>
          <cell r="M88">
            <v>9.1620000000000008</v>
          </cell>
          <cell r="N88">
            <v>10.914</v>
          </cell>
          <cell r="O88">
            <v>13.56</v>
          </cell>
          <cell r="P88">
            <v>15.92</v>
          </cell>
        </row>
        <row r="89">
          <cell r="C89">
            <v>0.22</v>
          </cell>
          <cell r="D89">
            <v>0.46700000000000003</v>
          </cell>
          <cell r="F89">
            <v>82</v>
          </cell>
          <cell r="G89">
            <v>3.5100000000000002</v>
          </cell>
          <cell r="H89">
            <v>4.0919999999999996</v>
          </cell>
          <cell r="I89">
            <v>4.7880000000000003</v>
          </cell>
          <cell r="J89">
            <v>5.5280000000000005</v>
          </cell>
          <cell r="K89">
            <v>6.6219999999999999</v>
          </cell>
          <cell r="L89">
            <v>7.74</v>
          </cell>
          <cell r="M89">
            <v>9.2640000000000011</v>
          </cell>
          <cell r="N89">
            <v>11.038</v>
          </cell>
          <cell r="O89">
            <v>13.72</v>
          </cell>
          <cell r="P89">
            <v>16.14</v>
          </cell>
        </row>
        <row r="90">
          <cell r="C90">
            <v>0.23</v>
          </cell>
          <cell r="D90">
            <v>0.47599999999999998</v>
          </cell>
          <cell r="F90">
            <v>83</v>
          </cell>
          <cell r="G90">
            <v>3.54</v>
          </cell>
          <cell r="H90">
            <v>4.1280000000000001</v>
          </cell>
          <cell r="I90">
            <v>4.8319999999999999</v>
          </cell>
          <cell r="J90">
            <v>5.5819999999999999</v>
          </cell>
          <cell r="K90">
            <v>6.6880000000000006</v>
          </cell>
          <cell r="L90">
            <v>7.82</v>
          </cell>
          <cell r="M90">
            <v>9.3659999999999997</v>
          </cell>
          <cell r="N90">
            <v>11.161999999999999</v>
          </cell>
          <cell r="O90">
            <v>13.879999999999999</v>
          </cell>
          <cell r="P90">
            <v>16.36</v>
          </cell>
        </row>
        <row r="91">
          <cell r="C91">
            <v>0.24</v>
          </cell>
          <cell r="D91">
            <v>0.48499999999999999</v>
          </cell>
          <cell r="F91">
            <v>84</v>
          </cell>
          <cell r="G91">
            <v>3.5700000000000003</v>
          </cell>
          <cell r="H91">
            <v>4.1639999999999997</v>
          </cell>
          <cell r="I91">
            <v>4.8760000000000003</v>
          </cell>
          <cell r="J91">
            <v>5.6360000000000001</v>
          </cell>
          <cell r="K91">
            <v>6.7540000000000004</v>
          </cell>
          <cell r="L91">
            <v>7.9</v>
          </cell>
          <cell r="M91">
            <v>9.468</v>
          </cell>
          <cell r="N91">
            <v>11.286</v>
          </cell>
          <cell r="O91">
            <v>14.04</v>
          </cell>
          <cell r="P91">
            <v>16.580000000000002</v>
          </cell>
        </row>
        <row r="92">
          <cell r="C92">
            <v>0.25</v>
          </cell>
          <cell r="D92">
            <v>0.49299999999999999</v>
          </cell>
          <cell r="F92">
            <v>85</v>
          </cell>
          <cell r="G92">
            <v>3.6</v>
          </cell>
          <cell r="H92">
            <v>4.2</v>
          </cell>
          <cell r="I92">
            <v>4.92</v>
          </cell>
          <cell r="J92">
            <v>5.69</v>
          </cell>
          <cell r="K92">
            <v>6.82</v>
          </cell>
          <cell r="L92">
            <v>7.98</v>
          </cell>
          <cell r="M92">
            <v>9.57</v>
          </cell>
          <cell r="N92">
            <v>11.41</v>
          </cell>
          <cell r="O92">
            <v>14.2</v>
          </cell>
          <cell r="P92">
            <v>16.8</v>
          </cell>
        </row>
        <row r="93">
          <cell r="C93">
            <v>0.26</v>
          </cell>
          <cell r="D93">
            <v>0.502</v>
          </cell>
          <cell r="F93">
            <v>86</v>
          </cell>
          <cell r="G93">
            <v>3.63</v>
          </cell>
          <cell r="H93">
            <v>4.2359999999999998</v>
          </cell>
          <cell r="I93">
            <v>4.9639999999999995</v>
          </cell>
          <cell r="J93">
            <v>5.7440000000000007</v>
          </cell>
          <cell r="K93">
            <v>6.8860000000000001</v>
          </cell>
          <cell r="L93">
            <v>8.06</v>
          </cell>
          <cell r="M93">
            <v>9.6720000000000006</v>
          </cell>
          <cell r="N93">
            <v>11.536</v>
          </cell>
          <cell r="O93">
            <v>14.34</v>
          </cell>
          <cell r="P93">
            <v>16.98</v>
          </cell>
        </row>
        <row r="94">
          <cell r="C94">
            <v>0.27</v>
          </cell>
          <cell r="D94">
            <v>0.51</v>
          </cell>
          <cell r="F94">
            <v>87</v>
          </cell>
          <cell r="G94">
            <v>3.66</v>
          </cell>
          <cell r="H94">
            <v>4.2720000000000002</v>
          </cell>
          <cell r="I94">
            <v>5.008</v>
          </cell>
          <cell r="J94">
            <v>5.798</v>
          </cell>
          <cell r="K94">
            <v>6.952</v>
          </cell>
          <cell r="L94">
            <v>8.14</v>
          </cell>
          <cell r="M94">
            <v>9.7740000000000009</v>
          </cell>
          <cell r="N94">
            <v>11.661999999999999</v>
          </cell>
          <cell r="O94">
            <v>14.48</v>
          </cell>
          <cell r="P94">
            <v>17.16</v>
          </cell>
        </row>
        <row r="95">
          <cell r="C95">
            <v>0.28000000000000003</v>
          </cell>
          <cell r="D95">
            <v>0.51800000000000002</v>
          </cell>
          <cell r="F95">
            <v>88</v>
          </cell>
          <cell r="G95">
            <v>3.69</v>
          </cell>
          <cell r="H95">
            <v>4.3079999999999998</v>
          </cell>
          <cell r="I95">
            <v>5.0519999999999996</v>
          </cell>
          <cell r="J95">
            <v>5.8520000000000003</v>
          </cell>
          <cell r="K95">
            <v>7.0180000000000007</v>
          </cell>
          <cell r="L95">
            <v>8.2200000000000006</v>
          </cell>
          <cell r="M95">
            <v>9.8759999999999994</v>
          </cell>
          <cell r="N95">
            <v>11.788</v>
          </cell>
          <cell r="O95">
            <v>14.62</v>
          </cell>
          <cell r="P95">
            <v>17.34</v>
          </cell>
        </row>
        <row r="96">
          <cell r="C96">
            <v>0.28999999999999998</v>
          </cell>
          <cell r="D96">
            <v>0.52600000000000002</v>
          </cell>
          <cell r="F96">
            <v>89</v>
          </cell>
          <cell r="G96">
            <v>3.72</v>
          </cell>
          <cell r="H96">
            <v>4.3440000000000003</v>
          </cell>
          <cell r="I96">
            <v>5.0960000000000001</v>
          </cell>
          <cell r="J96">
            <v>5.9059999999999997</v>
          </cell>
          <cell r="K96">
            <v>7.0840000000000005</v>
          </cell>
          <cell r="L96">
            <v>8.3000000000000007</v>
          </cell>
          <cell r="M96">
            <v>9.9779999999999998</v>
          </cell>
          <cell r="N96">
            <v>11.914</v>
          </cell>
          <cell r="O96">
            <v>14.76</v>
          </cell>
          <cell r="P96">
            <v>17.52</v>
          </cell>
        </row>
        <row r="97">
          <cell r="C97">
            <v>0.3</v>
          </cell>
          <cell r="D97">
            <v>0.53400000000000003</v>
          </cell>
          <cell r="F97">
            <v>90</v>
          </cell>
          <cell r="G97">
            <v>3.75</v>
          </cell>
          <cell r="H97">
            <v>4.38</v>
          </cell>
          <cell r="I97">
            <v>5.14</v>
          </cell>
          <cell r="J97">
            <v>5.96</v>
          </cell>
          <cell r="K97">
            <v>7.15</v>
          </cell>
          <cell r="L97">
            <v>8.3800000000000008</v>
          </cell>
          <cell r="M97">
            <v>10.08</v>
          </cell>
          <cell r="N97">
            <v>12.04</v>
          </cell>
          <cell r="O97">
            <v>14.9</v>
          </cell>
          <cell r="P97">
            <v>17.7</v>
          </cell>
        </row>
        <row r="98">
          <cell r="C98">
            <v>0.31</v>
          </cell>
          <cell r="D98">
            <v>0.54200000000000004</v>
          </cell>
          <cell r="F98">
            <v>91</v>
          </cell>
          <cell r="G98">
            <v>3.78</v>
          </cell>
          <cell r="H98">
            <v>4.4159999999999995</v>
          </cell>
          <cell r="I98">
            <v>5.1840000000000002</v>
          </cell>
          <cell r="J98">
            <v>6.0140000000000002</v>
          </cell>
          <cell r="K98">
            <v>7.2160000000000002</v>
          </cell>
          <cell r="L98">
            <v>8.4600000000000009</v>
          </cell>
          <cell r="M98">
            <v>10.182</v>
          </cell>
          <cell r="N98">
            <v>12.165999999999999</v>
          </cell>
          <cell r="O98">
            <v>15.040000000000001</v>
          </cell>
          <cell r="P98">
            <v>17.88</v>
          </cell>
        </row>
        <row r="99">
          <cell r="C99">
            <v>0.32</v>
          </cell>
          <cell r="D99">
            <v>0.55000000000000004</v>
          </cell>
          <cell r="F99">
            <v>92</v>
          </cell>
          <cell r="G99">
            <v>3.81</v>
          </cell>
          <cell r="H99">
            <v>4.452</v>
          </cell>
          <cell r="I99">
            <v>5.2279999999999998</v>
          </cell>
          <cell r="J99">
            <v>6.0680000000000005</v>
          </cell>
          <cell r="K99">
            <v>7.282</v>
          </cell>
          <cell r="L99">
            <v>8.5400000000000009</v>
          </cell>
          <cell r="M99">
            <v>10.284000000000001</v>
          </cell>
          <cell r="N99">
            <v>12.292</v>
          </cell>
          <cell r="O99">
            <v>15.18</v>
          </cell>
          <cell r="P99">
            <v>18.059999999999999</v>
          </cell>
        </row>
        <row r="100">
          <cell r="C100">
            <v>0.33</v>
          </cell>
          <cell r="D100">
            <v>0.55800000000000005</v>
          </cell>
          <cell r="F100">
            <v>93</v>
          </cell>
          <cell r="G100">
            <v>3.84</v>
          </cell>
          <cell r="H100">
            <v>4.4879999999999995</v>
          </cell>
          <cell r="I100">
            <v>5.2720000000000002</v>
          </cell>
          <cell r="J100">
            <v>6.1219999999999999</v>
          </cell>
          <cell r="K100">
            <v>7.3480000000000008</v>
          </cell>
          <cell r="L100">
            <v>8.6199999999999992</v>
          </cell>
          <cell r="M100">
            <v>10.385999999999999</v>
          </cell>
          <cell r="N100">
            <v>12.417999999999999</v>
          </cell>
          <cell r="O100">
            <v>15.32</v>
          </cell>
          <cell r="P100">
            <v>18.240000000000002</v>
          </cell>
        </row>
        <row r="101">
          <cell r="C101">
            <v>0.34</v>
          </cell>
          <cell r="D101">
            <v>0.56499999999999995</v>
          </cell>
          <cell r="F101">
            <v>94</v>
          </cell>
          <cell r="G101">
            <v>3.87</v>
          </cell>
          <cell r="H101">
            <v>4.524</v>
          </cell>
          <cell r="I101">
            <v>5.3159999999999998</v>
          </cell>
          <cell r="J101">
            <v>6.1760000000000002</v>
          </cell>
          <cell r="K101">
            <v>7.4140000000000006</v>
          </cell>
          <cell r="L101">
            <v>8.6999999999999993</v>
          </cell>
          <cell r="M101">
            <v>10.488</v>
          </cell>
          <cell r="N101">
            <v>12.544</v>
          </cell>
          <cell r="O101">
            <v>15.459999999999999</v>
          </cell>
          <cell r="P101">
            <v>18.420000000000002</v>
          </cell>
        </row>
        <row r="102">
          <cell r="C102">
            <v>0.35</v>
          </cell>
          <cell r="D102">
            <v>0.57299999999999995</v>
          </cell>
          <cell r="F102">
            <v>95</v>
          </cell>
          <cell r="G102">
            <v>3.9</v>
          </cell>
          <cell r="H102">
            <v>4.5599999999999996</v>
          </cell>
          <cell r="I102">
            <v>5.36</v>
          </cell>
          <cell r="J102">
            <v>6.23</v>
          </cell>
          <cell r="K102">
            <v>7.48</v>
          </cell>
          <cell r="L102">
            <v>8.7799999999999994</v>
          </cell>
          <cell r="M102">
            <v>10.59</v>
          </cell>
          <cell r="N102">
            <v>12.67</v>
          </cell>
          <cell r="O102">
            <v>15.6</v>
          </cell>
          <cell r="P102">
            <v>18.600000000000001</v>
          </cell>
        </row>
        <row r="103">
          <cell r="C103">
            <v>0.36</v>
          </cell>
          <cell r="D103">
            <v>0.57999999999999996</v>
          </cell>
          <cell r="F103">
            <v>96</v>
          </cell>
          <cell r="G103">
            <v>3.9299999999999997</v>
          </cell>
          <cell r="H103">
            <v>4.5960000000000001</v>
          </cell>
          <cell r="I103">
            <v>5.4039999999999999</v>
          </cell>
          <cell r="J103">
            <v>6.2840000000000007</v>
          </cell>
          <cell r="K103">
            <v>7.5460000000000003</v>
          </cell>
          <cell r="L103">
            <v>8.86</v>
          </cell>
          <cell r="M103">
            <v>10.692</v>
          </cell>
          <cell r="N103">
            <v>12.795999999999999</v>
          </cell>
          <cell r="O103">
            <v>15.78</v>
          </cell>
          <cell r="P103">
            <v>18.8</v>
          </cell>
        </row>
        <row r="104">
          <cell r="C104">
            <v>0.37</v>
          </cell>
          <cell r="D104">
            <v>0.58799999999999997</v>
          </cell>
          <cell r="F104">
            <v>97</v>
          </cell>
          <cell r="G104">
            <v>3.96</v>
          </cell>
          <cell r="H104">
            <v>4.6319999999999997</v>
          </cell>
          <cell r="I104">
            <v>5.4480000000000004</v>
          </cell>
          <cell r="J104">
            <v>6.3380000000000001</v>
          </cell>
          <cell r="K104">
            <v>7.6120000000000001</v>
          </cell>
          <cell r="L104">
            <v>8.94</v>
          </cell>
          <cell r="M104">
            <v>10.794</v>
          </cell>
          <cell r="N104">
            <v>12.922000000000001</v>
          </cell>
          <cell r="O104">
            <v>15.959999999999999</v>
          </cell>
          <cell r="P104">
            <v>19</v>
          </cell>
        </row>
        <row r="105">
          <cell r="C105">
            <v>0.38</v>
          </cell>
          <cell r="D105">
            <v>0.59499999999999997</v>
          </cell>
          <cell r="F105">
            <v>98</v>
          </cell>
          <cell r="G105">
            <v>3.9899999999999998</v>
          </cell>
          <cell r="H105">
            <v>4.6680000000000001</v>
          </cell>
          <cell r="I105">
            <v>5.492</v>
          </cell>
          <cell r="J105">
            <v>6.3920000000000003</v>
          </cell>
          <cell r="K105">
            <v>7.6779999999999999</v>
          </cell>
          <cell r="L105">
            <v>9.02</v>
          </cell>
          <cell r="M105">
            <v>10.895999999999999</v>
          </cell>
          <cell r="N105">
            <v>13.048</v>
          </cell>
          <cell r="O105">
            <v>16.14</v>
          </cell>
          <cell r="P105">
            <v>19.200000000000003</v>
          </cell>
        </row>
        <row r="106">
          <cell r="C106">
            <v>0.39</v>
          </cell>
          <cell r="D106">
            <v>0.60199999999999998</v>
          </cell>
          <cell r="F106">
            <v>99</v>
          </cell>
          <cell r="G106">
            <v>4.0199999999999996</v>
          </cell>
          <cell r="H106">
            <v>4.7039999999999997</v>
          </cell>
          <cell r="I106">
            <v>5.5360000000000005</v>
          </cell>
          <cell r="J106">
            <v>6.4459999999999997</v>
          </cell>
          <cell r="K106">
            <v>7.7439999999999998</v>
          </cell>
          <cell r="L106">
            <v>9.1</v>
          </cell>
          <cell r="M106">
            <v>10.997999999999999</v>
          </cell>
          <cell r="N106">
            <v>13.174000000000001</v>
          </cell>
          <cell r="O106">
            <v>16.32</v>
          </cell>
          <cell r="P106">
            <v>19.400000000000002</v>
          </cell>
        </row>
        <row r="107">
          <cell r="C107">
            <v>0.4</v>
          </cell>
          <cell r="D107">
            <v>0.61</v>
          </cell>
          <cell r="F107">
            <v>100</v>
          </cell>
          <cell r="G107">
            <v>4.05</v>
          </cell>
          <cell r="H107">
            <v>4.74</v>
          </cell>
          <cell r="I107">
            <v>5.58</v>
          </cell>
          <cell r="J107">
            <v>6.5</v>
          </cell>
          <cell r="K107">
            <v>7.81</v>
          </cell>
          <cell r="L107">
            <v>9.18</v>
          </cell>
          <cell r="M107">
            <v>11.1</v>
          </cell>
          <cell r="N107">
            <v>13.3</v>
          </cell>
          <cell r="O107">
            <v>16.5</v>
          </cell>
          <cell r="P107">
            <v>19.600000000000001</v>
          </cell>
        </row>
        <row r="108">
          <cell r="C108">
            <v>0.41</v>
          </cell>
          <cell r="D108">
            <v>0.61699999999999999</v>
          </cell>
          <cell r="F108">
            <v>101</v>
          </cell>
          <cell r="G108">
            <v>4.08</v>
          </cell>
          <cell r="H108">
            <v>4.7759999999999998</v>
          </cell>
          <cell r="I108">
            <v>5.6239999999999997</v>
          </cell>
          <cell r="J108">
            <v>6.5540000000000003</v>
          </cell>
          <cell r="K108">
            <v>7.8759999999999994</v>
          </cell>
          <cell r="L108">
            <v>9.26</v>
          </cell>
          <cell r="M108">
            <v>11.202</v>
          </cell>
          <cell r="N108">
            <v>13.426</v>
          </cell>
          <cell r="O108">
            <v>16.64</v>
          </cell>
          <cell r="P108">
            <v>19.8</v>
          </cell>
        </row>
        <row r="109">
          <cell r="C109">
            <v>0.42</v>
          </cell>
          <cell r="D109">
            <v>0.624</v>
          </cell>
          <cell r="F109">
            <v>102</v>
          </cell>
          <cell r="G109">
            <v>4.1100000000000003</v>
          </cell>
          <cell r="H109">
            <v>4.8120000000000003</v>
          </cell>
          <cell r="I109">
            <v>5.6680000000000001</v>
          </cell>
          <cell r="J109">
            <v>6.6079999999999997</v>
          </cell>
          <cell r="K109">
            <v>7.9420000000000002</v>
          </cell>
          <cell r="L109">
            <v>9.34</v>
          </cell>
          <cell r="M109">
            <v>11.304</v>
          </cell>
          <cell r="N109">
            <v>13.552</v>
          </cell>
          <cell r="O109">
            <v>16.78</v>
          </cell>
          <cell r="P109">
            <v>20</v>
          </cell>
        </row>
        <row r="110">
          <cell r="C110">
            <v>0.43</v>
          </cell>
          <cell r="D110">
            <v>0.63100000000000001</v>
          </cell>
          <cell r="F110">
            <v>103</v>
          </cell>
          <cell r="G110">
            <v>4.1399999999999997</v>
          </cell>
          <cell r="H110">
            <v>4.8479999999999999</v>
          </cell>
          <cell r="I110">
            <v>5.7119999999999997</v>
          </cell>
          <cell r="J110">
            <v>6.6619999999999999</v>
          </cell>
          <cell r="K110">
            <v>8.0080000000000009</v>
          </cell>
          <cell r="L110">
            <v>9.42</v>
          </cell>
          <cell r="M110">
            <v>11.405999999999999</v>
          </cell>
          <cell r="N110">
            <v>13.678000000000001</v>
          </cell>
          <cell r="O110">
            <v>16.919999999999998</v>
          </cell>
          <cell r="P110">
            <v>20.200000000000003</v>
          </cell>
        </row>
        <row r="111">
          <cell r="C111">
            <v>0.44</v>
          </cell>
          <cell r="D111">
            <v>0.63800000000000001</v>
          </cell>
          <cell r="F111">
            <v>104</v>
          </cell>
          <cell r="G111">
            <v>4.17</v>
          </cell>
          <cell r="H111">
            <v>4.8840000000000003</v>
          </cell>
          <cell r="I111">
            <v>5.7560000000000002</v>
          </cell>
          <cell r="J111">
            <v>6.7159999999999993</v>
          </cell>
          <cell r="K111">
            <v>8.0739999999999998</v>
          </cell>
          <cell r="L111">
            <v>9.5</v>
          </cell>
          <cell r="M111">
            <v>11.507999999999999</v>
          </cell>
          <cell r="N111">
            <v>13.804</v>
          </cell>
          <cell r="O111">
            <v>17.059999999999999</v>
          </cell>
          <cell r="P111">
            <v>20.400000000000002</v>
          </cell>
        </row>
        <row r="112">
          <cell r="C112">
            <v>0.45</v>
          </cell>
          <cell r="D112">
            <v>0.64500000000000002</v>
          </cell>
          <cell r="F112">
            <v>105</v>
          </cell>
          <cell r="G112">
            <v>4.2</v>
          </cell>
          <cell r="H112">
            <v>4.92</v>
          </cell>
          <cell r="I112">
            <v>5.8</v>
          </cell>
          <cell r="J112">
            <v>6.77</v>
          </cell>
          <cell r="K112">
            <v>8.14</v>
          </cell>
          <cell r="L112">
            <v>9.58</v>
          </cell>
          <cell r="M112">
            <v>11.61</v>
          </cell>
          <cell r="N112">
            <v>13.93</v>
          </cell>
          <cell r="O112">
            <v>17.2</v>
          </cell>
          <cell r="P112">
            <v>20.6</v>
          </cell>
        </row>
        <row r="113">
          <cell r="C113">
            <v>0.46</v>
          </cell>
          <cell r="D113">
            <v>0.65200000000000002</v>
          </cell>
          <cell r="F113">
            <v>106</v>
          </cell>
          <cell r="G113">
            <v>4.2300000000000004</v>
          </cell>
          <cell r="H113">
            <v>4.9559999999999995</v>
          </cell>
          <cell r="I113">
            <v>5.8439999999999994</v>
          </cell>
          <cell r="J113">
            <v>6.8239999999999998</v>
          </cell>
          <cell r="K113">
            <v>8.2060000000000013</v>
          </cell>
          <cell r="L113">
            <v>9.6620000000000008</v>
          </cell>
          <cell r="M113">
            <v>11.712</v>
          </cell>
          <cell r="N113">
            <v>14.055999999999999</v>
          </cell>
          <cell r="O113">
            <v>17.36</v>
          </cell>
          <cell r="P113">
            <v>20.8</v>
          </cell>
        </row>
        <row r="114">
          <cell r="C114">
            <v>0.47</v>
          </cell>
          <cell r="D114">
            <v>0.65800000000000003</v>
          </cell>
          <cell r="F114">
            <v>107</v>
          </cell>
          <cell r="G114">
            <v>4.26</v>
          </cell>
          <cell r="H114">
            <v>4.992</v>
          </cell>
          <cell r="I114">
            <v>5.8879999999999999</v>
          </cell>
          <cell r="J114">
            <v>6.8780000000000001</v>
          </cell>
          <cell r="K114">
            <v>8.2720000000000002</v>
          </cell>
          <cell r="L114">
            <v>9.7439999999999998</v>
          </cell>
          <cell r="M114">
            <v>11.814</v>
          </cell>
          <cell r="N114">
            <v>14.182</v>
          </cell>
          <cell r="O114">
            <v>17.52</v>
          </cell>
          <cell r="P114">
            <v>21</v>
          </cell>
        </row>
        <row r="115">
          <cell r="C115">
            <v>0.48</v>
          </cell>
          <cell r="D115">
            <v>0.66500000000000004</v>
          </cell>
          <cell r="F115">
            <v>108</v>
          </cell>
          <cell r="G115">
            <v>4.29</v>
          </cell>
          <cell r="H115">
            <v>5.0279999999999996</v>
          </cell>
          <cell r="I115">
            <v>5.9319999999999995</v>
          </cell>
          <cell r="J115">
            <v>6.9319999999999995</v>
          </cell>
          <cell r="K115">
            <v>8.338000000000001</v>
          </cell>
          <cell r="L115">
            <v>9.8260000000000005</v>
          </cell>
          <cell r="M115">
            <v>11.915999999999999</v>
          </cell>
          <cell r="N115">
            <v>14.308</v>
          </cell>
          <cell r="O115">
            <v>17.68</v>
          </cell>
          <cell r="P115">
            <v>21.200000000000003</v>
          </cell>
        </row>
        <row r="116">
          <cell r="C116">
            <v>0.49</v>
          </cell>
          <cell r="D116">
            <v>0.67200000000000004</v>
          </cell>
          <cell r="F116">
            <v>109</v>
          </cell>
          <cell r="G116">
            <v>4.3199999999999994</v>
          </cell>
          <cell r="H116">
            <v>5.0640000000000001</v>
          </cell>
          <cell r="I116">
            <v>5.976</v>
          </cell>
          <cell r="J116">
            <v>6.9859999999999998</v>
          </cell>
          <cell r="K116">
            <v>8.4039999999999999</v>
          </cell>
          <cell r="L116">
            <v>9.9079999999999995</v>
          </cell>
          <cell r="M116">
            <v>12.017999999999999</v>
          </cell>
          <cell r="N116">
            <v>14.434000000000001</v>
          </cell>
          <cell r="O116">
            <v>17.84</v>
          </cell>
          <cell r="P116">
            <v>21.400000000000002</v>
          </cell>
        </row>
        <row r="117">
          <cell r="C117">
            <v>0.5</v>
          </cell>
          <cell r="D117">
            <v>0.67800000000000005</v>
          </cell>
          <cell r="F117">
            <v>110</v>
          </cell>
          <cell r="G117">
            <v>4.3499999999999996</v>
          </cell>
          <cell r="H117">
            <v>5.0999999999999996</v>
          </cell>
          <cell r="I117">
            <v>6.02</v>
          </cell>
          <cell r="J117">
            <v>7.04</v>
          </cell>
          <cell r="K117">
            <v>8.4700000000000006</v>
          </cell>
          <cell r="L117">
            <v>9.99</v>
          </cell>
          <cell r="M117">
            <v>12.12</v>
          </cell>
          <cell r="N117">
            <v>14.56</v>
          </cell>
          <cell r="O117">
            <v>18</v>
          </cell>
          <cell r="P117">
            <v>21.6</v>
          </cell>
        </row>
        <row r="118">
          <cell r="C118">
            <v>0.52</v>
          </cell>
          <cell r="D118">
            <v>0.69199999999999995</v>
          </cell>
          <cell r="F118">
            <v>111</v>
          </cell>
          <cell r="G118">
            <v>4.38</v>
          </cell>
          <cell r="H118">
            <v>5.1360000000000001</v>
          </cell>
          <cell r="I118">
            <v>6.0640000000000001</v>
          </cell>
          <cell r="J118">
            <v>7.0940000000000003</v>
          </cell>
          <cell r="K118">
            <v>8.5360000000000014</v>
          </cell>
          <cell r="L118">
            <v>10.072000000000001</v>
          </cell>
          <cell r="M118">
            <v>12.222</v>
          </cell>
          <cell r="N118">
            <v>14.686</v>
          </cell>
          <cell r="O118">
            <v>18.16</v>
          </cell>
          <cell r="P118">
            <v>21.8</v>
          </cell>
        </row>
        <row r="119">
          <cell r="C119">
            <v>0.54</v>
          </cell>
          <cell r="D119">
            <v>0.70399999999999996</v>
          </cell>
          <cell r="F119">
            <v>112</v>
          </cell>
          <cell r="G119">
            <v>4.41</v>
          </cell>
          <cell r="H119">
            <v>5.1719999999999997</v>
          </cell>
          <cell r="I119">
            <v>6.1079999999999997</v>
          </cell>
          <cell r="J119">
            <v>7.1479999999999997</v>
          </cell>
          <cell r="K119">
            <v>8.6020000000000003</v>
          </cell>
          <cell r="L119">
            <v>10.154</v>
          </cell>
          <cell r="M119">
            <v>12.324</v>
          </cell>
          <cell r="N119">
            <v>14.811999999999999</v>
          </cell>
          <cell r="O119">
            <v>18.32</v>
          </cell>
          <cell r="P119">
            <v>22</v>
          </cell>
        </row>
        <row r="120">
          <cell r="C120">
            <v>0.56000000000000005</v>
          </cell>
          <cell r="D120">
            <v>0.71699999999999997</v>
          </cell>
          <cell r="F120">
            <v>113</v>
          </cell>
          <cell r="G120">
            <v>4.4399999999999995</v>
          </cell>
          <cell r="H120">
            <v>5.2080000000000002</v>
          </cell>
          <cell r="I120">
            <v>6.1520000000000001</v>
          </cell>
          <cell r="J120">
            <v>7.202</v>
          </cell>
          <cell r="K120">
            <v>8.668000000000001</v>
          </cell>
          <cell r="L120">
            <v>10.236000000000001</v>
          </cell>
          <cell r="M120">
            <v>12.426</v>
          </cell>
          <cell r="N120">
            <v>14.938000000000001</v>
          </cell>
          <cell r="O120">
            <v>18.48</v>
          </cell>
          <cell r="P120">
            <v>22.200000000000003</v>
          </cell>
        </row>
        <row r="121">
          <cell r="C121">
            <v>0.57999999999999996</v>
          </cell>
          <cell r="D121">
            <v>0.73</v>
          </cell>
          <cell r="F121">
            <v>114</v>
          </cell>
          <cell r="G121">
            <v>4.47</v>
          </cell>
          <cell r="H121">
            <v>5.2439999999999998</v>
          </cell>
          <cell r="I121">
            <v>6.1959999999999997</v>
          </cell>
          <cell r="J121">
            <v>7.2559999999999993</v>
          </cell>
          <cell r="K121">
            <v>8.734</v>
          </cell>
          <cell r="L121">
            <v>10.318</v>
          </cell>
          <cell r="M121">
            <v>12.528</v>
          </cell>
          <cell r="N121">
            <v>15.064</v>
          </cell>
          <cell r="O121">
            <v>18.64</v>
          </cell>
          <cell r="P121">
            <v>22.400000000000002</v>
          </cell>
        </row>
        <row r="122">
          <cell r="C122">
            <v>0.6</v>
          </cell>
          <cell r="D122">
            <v>0.74199999999999999</v>
          </cell>
          <cell r="F122">
            <v>115</v>
          </cell>
          <cell r="G122">
            <v>4.5</v>
          </cell>
          <cell r="H122">
            <v>5.28</v>
          </cell>
          <cell r="I122">
            <v>6.24</v>
          </cell>
          <cell r="J122">
            <v>7.31</v>
          </cell>
          <cell r="K122">
            <v>8.8000000000000007</v>
          </cell>
          <cell r="L122">
            <v>10.4</v>
          </cell>
          <cell r="M122">
            <v>12.63</v>
          </cell>
          <cell r="N122">
            <v>15.19</v>
          </cell>
          <cell r="O122">
            <v>18.8</v>
          </cell>
          <cell r="P122">
            <v>22.6</v>
          </cell>
        </row>
        <row r="123">
          <cell r="C123">
            <v>0.62</v>
          </cell>
          <cell r="D123">
            <v>0.755</v>
          </cell>
          <cell r="F123">
            <v>116</v>
          </cell>
          <cell r="G123">
            <v>4.53</v>
          </cell>
          <cell r="H123">
            <v>5.3159999999999998</v>
          </cell>
          <cell r="I123">
            <v>6.2839999999999998</v>
          </cell>
          <cell r="J123">
            <v>7.3639999999999999</v>
          </cell>
          <cell r="K123">
            <v>8.8660000000000014</v>
          </cell>
          <cell r="L123">
            <v>10.482000000000001</v>
          </cell>
          <cell r="M123">
            <v>12.732000000000001</v>
          </cell>
          <cell r="N123">
            <v>15.325999999999999</v>
          </cell>
          <cell r="O123">
            <v>18.940000000000001</v>
          </cell>
          <cell r="P123">
            <v>22.8</v>
          </cell>
        </row>
        <row r="124">
          <cell r="C124">
            <v>0.64</v>
          </cell>
          <cell r="D124">
            <v>0.76700000000000002</v>
          </cell>
          <cell r="F124">
            <v>117</v>
          </cell>
          <cell r="G124">
            <v>4.5600000000000005</v>
          </cell>
          <cell r="H124">
            <v>5.3520000000000003</v>
          </cell>
          <cell r="I124">
            <v>6.3280000000000003</v>
          </cell>
          <cell r="J124">
            <v>7.4180000000000001</v>
          </cell>
          <cell r="K124">
            <v>8.9320000000000004</v>
          </cell>
          <cell r="L124">
            <v>10.564</v>
          </cell>
          <cell r="M124">
            <v>12.834000000000001</v>
          </cell>
          <cell r="N124">
            <v>15.462</v>
          </cell>
          <cell r="O124">
            <v>19.080000000000002</v>
          </cell>
          <cell r="P124">
            <v>23</v>
          </cell>
        </row>
        <row r="125">
          <cell r="C125">
            <v>0.66</v>
          </cell>
          <cell r="D125">
            <v>0.77900000000000003</v>
          </cell>
          <cell r="F125">
            <v>118</v>
          </cell>
          <cell r="G125">
            <v>4.59</v>
          </cell>
          <cell r="H125">
            <v>5.3879999999999999</v>
          </cell>
          <cell r="I125">
            <v>6.3719999999999999</v>
          </cell>
          <cell r="J125">
            <v>7.4719999999999995</v>
          </cell>
          <cell r="K125">
            <v>8.9980000000000011</v>
          </cell>
          <cell r="L125">
            <v>10.646000000000001</v>
          </cell>
          <cell r="M125">
            <v>12.936</v>
          </cell>
          <cell r="N125">
            <v>15.597999999999999</v>
          </cell>
          <cell r="O125">
            <v>19.22</v>
          </cell>
          <cell r="P125">
            <v>23.200000000000003</v>
          </cell>
        </row>
        <row r="126">
          <cell r="C126">
            <v>0.68</v>
          </cell>
          <cell r="D126">
            <v>0.79100000000000004</v>
          </cell>
          <cell r="F126">
            <v>119</v>
          </cell>
          <cell r="G126">
            <v>4.62</v>
          </cell>
          <cell r="H126">
            <v>5.4240000000000004</v>
          </cell>
          <cell r="I126">
            <v>6.4160000000000004</v>
          </cell>
          <cell r="J126">
            <v>7.5259999999999998</v>
          </cell>
          <cell r="K126">
            <v>9.0640000000000001</v>
          </cell>
          <cell r="L126">
            <v>10.728</v>
          </cell>
          <cell r="M126">
            <v>13.038</v>
          </cell>
          <cell r="N126">
            <v>15.734</v>
          </cell>
          <cell r="O126">
            <v>19.36</v>
          </cell>
          <cell r="P126">
            <v>23.400000000000002</v>
          </cell>
        </row>
        <row r="127">
          <cell r="C127">
            <v>0.7</v>
          </cell>
          <cell r="D127">
            <v>0.80300000000000005</v>
          </cell>
          <cell r="F127">
            <v>120</v>
          </cell>
          <cell r="G127">
            <v>4.6500000000000004</v>
          </cell>
          <cell r="H127">
            <v>5.46</v>
          </cell>
          <cell r="I127">
            <v>6.46</v>
          </cell>
          <cell r="J127">
            <v>7.58</v>
          </cell>
          <cell r="K127">
            <v>9.1300000000000008</v>
          </cell>
          <cell r="L127">
            <v>10.81</v>
          </cell>
          <cell r="M127">
            <v>13.14</v>
          </cell>
          <cell r="N127">
            <v>15.87</v>
          </cell>
          <cell r="O127">
            <v>19.5</v>
          </cell>
          <cell r="P127">
            <v>23.6</v>
          </cell>
        </row>
        <row r="128">
          <cell r="C128">
            <v>0.72</v>
          </cell>
          <cell r="D128">
            <v>0.81499999999999995</v>
          </cell>
          <cell r="F128">
            <v>121</v>
          </cell>
          <cell r="G128">
            <v>4.6800000000000006</v>
          </cell>
          <cell r="H128">
            <v>5.4959999999999996</v>
          </cell>
          <cell r="I128">
            <v>6.5039999999999996</v>
          </cell>
          <cell r="J128">
            <v>7.6340000000000003</v>
          </cell>
          <cell r="K128">
            <v>9.1960000000000015</v>
          </cell>
          <cell r="L128">
            <v>10.892000000000001</v>
          </cell>
          <cell r="M128">
            <v>13.242000000000001</v>
          </cell>
          <cell r="N128">
            <v>15.985999999999999</v>
          </cell>
          <cell r="O128">
            <v>19.64</v>
          </cell>
          <cell r="P128">
            <v>23.8</v>
          </cell>
        </row>
        <row r="129">
          <cell r="C129">
            <v>0.74</v>
          </cell>
          <cell r="D129">
            <v>0.82599999999999996</v>
          </cell>
          <cell r="F129">
            <v>122</v>
          </cell>
          <cell r="G129">
            <v>4.71</v>
          </cell>
          <cell r="H129">
            <v>5.532</v>
          </cell>
          <cell r="I129">
            <v>6.548</v>
          </cell>
          <cell r="J129">
            <v>7.6879999999999997</v>
          </cell>
          <cell r="K129">
            <v>9.2620000000000005</v>
          </cell>
          <cell r="L129">
            <v>10.974</v>
          </cell>
          <cell r="M129">
            <v>13.344000000000001</v>
          </cell>
          <cell r="N129">
            <v>16.102</v>
          </cell>
          <cell r="O129">
            <v>19.78</v>
          </cell>
          <cell r="P129">
            <v>24</v>
          </cell>
        </row>
        <row r="130">
          <cell r="C130">
            <v>0.76</v>
          </cell>
          <cell r="D130">
            <v>0.83799999999999997</v>
          </cell>
          <cell r="F130">
            <v>123</v>
          </cell>
          <cell r="G130">
            <v>4.74</v>
          </cell>
          <cell r="H130">
            <v>5.5679999999999996</v>
          </cell>
          <cell r="I130">
            <v>6.5919999999999996</v>
          </cell>
          <cell r="J130">
            <v>7.742</v>
          </cell>
          <cell r="K130">
            <v>9.3280000000000012</v>
          </cell>
          <cell r="L130">
            <v>11.056000000000001</v>
          </cell>
          <cell r="M130">
            <v>13.446</v>
          </cell>
          <cell r="N130">
            <v>16.218</v>
          </cell>
          <cell r="O130">
            <v>19.919999999999998</v>
          </cell>
          <cell r="P130">
            <v>24.200000000000003</v>
          </cell>
        </row>
        <row r="131">
          <cell r="C131">
            <v>0.78</v>
          </cell>
          <cell r="D131">
            <v>0.84899999999999998</v>
          </cell>
          <cell r="F131">
            <v>124</v>
          </cell>
          <cell r="G131">
            <v>4.7699999999999996</v>
          </cell>
          <cell r="H131">
            <v>5.6040000000000001</v>
          </cell>
          <cell r="I131">
            <v>6.6360000000000001</v>
          </cell>
          <cell r="J131">
            <v>7.7959999999999994</v>
          </cell>
          <cell r="K131">
            <v>9.3940000000000001</v>
          </cell>
          <cell r="L131">
            <v>11.138</v>
          </cell>
          <cell r="M131">
            <v>13.548</v>
          </cell>
          <cell r="N131">
            <v>16.334</v>
          </cell>
          <cell r="O131">
            <v>20.059999999999999</v>
          </cell>
          <cell r="P131">
            <v>24.400000000000002</v>
          </cell>
        </row>
        <row r="132">
          <cell r="C132">
            <v>0.8</v>
          </cell>
          <cell r="D132">
            <v>0.86</v>
          </cell>
          <cell r="F132">
            <v>125</v>
          </cell>
          <cell r="G132">
            <v>4.8</v>
          </cell>
          <cell r="H132">
            <v>5.64</v>
          </cell>
          <cell r="I132">
            <v>6.68</v>
          </cell>
          <cell r="J132">
            <v>7.85</v>
          </cell>
          <cell r="K132">
            <v>9.4600000000000009</v>
          </cell>
          <cell r="L132">
            <v>11.22</v>
          </cell>
          <cell r="M132">
            <v>13.65</v>
          </cell>
          <cell r="N132">
            <v>16.45</v>
          </cell>
          <cell r="O132">
            <v>20.2</v>
          </cell>
          <cell r="P132">
            <v>24.6</v>
          </cell>
        </row>
        <row r="133">
          <cell r="C133">
            <v>0.82</v>
          </cell>
          <cell r="D133">
            <v>0.872</v>
          </cell>
          <cell r="F133">
            <v>126</v>
          </cell>
          <cell r="G133">
            <v>4.83</v>
          </cell>
          <cell r="H133">
            <v>5.6760000000000002</v>
          </cell>
          <cell r="I133">
            <v>6.7240000000000002</v>
          </cell>
          <cell r="J133">
            <v>7.9039999999999999</v>
          </cell>
          <cell r="K133">
            <v>9.5259999999999998</v>
          </cell>
          <cell r="L133">
            <v>11.302000000000001</v>
          </cell>
          <cell r="M133">
            <v>13.752000000000001</v>
          </cell>
          <cell r="N133">
            <v>16.576000000000001</v>
          </cell>
          <cell r="O133">
            <v>20.36</v>
          </cell>
          <cell r="P133">
            <v>24.78</v>
          </cell>
        </row>
        <row r="134">
          <cell r="C134">
            <v>0.84</v>
          </cell>
          <cell r="D134">
            <v>0.88300000000000001</v>
          </cell>
          <cell r="F134">
            <v>127</v>
          </cell>
          <cell r="G134">
            <v>4.8600000000000003</v>
          </cell>
          <cell r="H134">
            <v>5.7119999999999997</v>
          </cell>
          <cell r="I134">
            <v>6.7679999999999998</v>
          </cell>
          <cell r="J134">
            <v>7.9579999999999993</v>
          </cell>
          <cell r="K134">
            <v>9.5920000000000005</v>
          </cell>
          <cell r="L134">
            <v>11.384</v>
          </cell>
          <cell r="M134">
            <v>13.854000000000001</v>
          </cell>
          <cell r="N134">
            <v>16.701999999999998</v>
          </cell>
          <cell r="O134">
            <v>20.52</v>
          </cell>
          <cell r="P134">
            <v>24.96</v>
          </cell>
        </row>
        <row r="135">
          <cell r="C135">
            <v>0.86</v>
          </cell>
          <cell r="D135">
            <v>0.89400000000000002</v>
          </cell>
          <cell r="F135">
            <v>128</v>
          </cell>
          <cell r="G135">
            <v>4.8899999999999997</v>
          </cell>
          <cell r="H135">
            <v>5.7480000000000002</v>
          </cell>
          <cell r="I135">
            <v>6.8120000000000003</v>
          </cell>
          <cell r="J135">
            <v>8.0119999999999987</v>
          </cell>
          <cell r="K135">
            <v>9.6579999999999995</v>
          </cell>
          <cell r="L135">
            <v>11.466000000000001</v>
          </cell>
          <cell r="M135">
            <v>13.956</v>
          </cell>
          <cell r="N135">
            <v>16.827999999999999</v>
          </cell>
          <cell r="O135">
            <v>20.68</v>
          </cell>
          <cell r="P135">
            <v>25.14</v>
          </cell>
        </row>
        <row r="136">
          <cell r="C136">
            <v>0.88</v>
          </cell>
          <cell r="D136">
            <v>0.90500000000000003</v>
          </cell>
          <cell r="F136">
            <v>129</v>
          </cell>
          <cell r="G136">
            <v>4.92</v>
          </cell>
          <cell r="H136">
            <v>5.7839999999999998</v>
          </cell>
          <cell r="I136">
            <v>6.8559999999999999</v>
          </cell>
          <cell r="J136">
            <v>8.0659999999999989</v>
          </cell>
          <cell r="K136">
            <v>9.7240000000000002</v>
          </cell>
          <cell r="L136">
            <v>11.548</v>
          </cell>
          <cell r="M136">
            <v>14.058</v>
          </cell>
          <cell r="N136">
            <v>16.953999999999997</v>
          </cell>
          <cell r="O136">
            <v>20.84</v>
          </cell>
          <cell r="P136">
            <v>25.32</v>
          </cell>
        </row>
        <row r="137">
          <cell r="C137">
            <v>0.9</v>
          </cell>
          <cell r="D137">
            <v>0.91600000000000004</v>
          </cell>
          <cell r="F137">
            <v>130</v>
          </cell>
          <cell r="G137">
            <v>4.95</v>
          </cell>
          <cell r="H137">
            <v>5.82</v>
          </cell>
          <cell r="I137">
            <v>6.9</v>
          </cell>
          <cell r="J137">
            <v>8.1199999999999992</v>
          </cell>
          <cell r="K137">
            <v>9.7899999999999991</v>
          </cell>
          <cell r="L137">
            <v>11.63</v>
          </cell>
          <cell r="M137">
            <v>14.16</v>
          </cell>
          <cell r="N137">
            <v>17.079999999999998</v>
          </cell>
          <cell r="O137">
            <v>21</v>
          </cell>
          <cell r="P137">
            <v>25.5</v>
          </cell>
        </row>
        <row r="138">
          <cell r="C138">
            <v>0.92</v>
          </cell>
          <cell r="D138">
            <v>0.92700000000000005</v>
          </cell>
          <cell r="F138">
            <v>131</v>
          </cell>
          <cell r="G138">
            <v>4.9800000000000004</v>
          </cell>
          <cell r="H138">
            <v>5.8559999999999999</v>
          </cell>
          <cell r="I138">
            <v>6.944</v>
          </cell>
          <cell r="J138">
            <v>8.1739999999999995</v>
          </cell>
          <cell r="K138">
            <v>9.8559999999999999</v>
          </cell>
          <cell r="L138">
            <v>11.712</v>
          </cell>
          <cell r="M138">
            <v>14.262</v>
          </cell>
          <cell r="N138">
            <v>17.206</v>
          </cell>
          <cell r="O138">
            <v>21.18</v>
          </cell>
          <cell r="P138">
            <v>25.7</v>
          </cell>
        </row>
        <row r="139">
          <cell r="C139">
            <v>0.94</v>
          </cell>
          <cell r="D139">
            <v>0.93700000000000006</v>
          </cell>
          <cell r="F139">
            <v>132</v>
          </cell>
          <cell r="G139">
            <v>5.01</v>
          </cell>
          <cell r="H139">
            <v>5.8920000000000003</v>
          </cell>
          <cell r="I139">
            <v>6.9880000000000004</v>
          </cell>
          <cell r="J139">
            <v>8.2279999999999998</v>
          </cell>
          <cell r="K139">
            <v>9.9219999999999988</v>
          </cell>
          <cell r="L139">
            <v>11.794</v>
          </cell>
          <cell r="M139">
            <v>14.364000000000001</v>
          </cell>
          <cell r="N139">
            <v>17.332000000000001</v>
          </cell>
          <cell r="O139">
            <v>21.36</v>
          </cell>
          <cell r="P139">
            <v>25.9</v>
          </cell>
        </row>
        <row r="140">
          <cell r="C140">
            <v>0.96</v>
          </cell>
          <cell r="D140">
            <v>0.94799999999999995</v>
          </cell>
          <cell r="F140">
            <v>133</v>
          </cell>
          <cell r="G140">
            <v>5.04</v>
          </cell>
          <cell r="H140">
            <v>5.9279999999999999</v>
          </cell>
          <cell r="I140">
            <v>7.032</v>
          </cell>
          <cell r="J140">
            <v>8.282</v>
          </cell>
          <cell r="K140">
            <v>9.9879999999999995</v>
          </cell>
          <cell r="L140">
            <v>11.875999999999999</v>
          </cell>
          <cell r="M140">
            <v>14.465999999999999</v>
          </cell>
          <cell r="N140">
            <v>17.457999999999998</v>
          </cell>
          <cell r="O140">
            <v>21.54</v>
          </cell>
          <cell r="P140">
            <v>26.1</v>
          </cell>
        </row>
        <row r="141">
          <cell r="C141">
            <v>0.98</v>
          </cell>
          <cell r="D141">
            <v>0.95899999999999996</v>
          </cell>
          <cell r="F141">
            <v>134</v>
          </cell>
          <cell r="G141">
            <v>5.0699999999999994</v>
          </cell>
          <cell r="H141">
            <v>5.9640000000000004</v>
          </cell>
          <cell r="I141">
            <v>7.0760000000000005</v>
          </cell>
          <cell r="J141">
            <v>8.3360000000000003</v>
          </cell>
          <cell r="K141">
            <v>10.053999999999998</v>
          </cell>
          <cell r="L141">
            <v>11.958</v>
          </cell>
          <cell r="M141">
            <v>14.568</v>
          </cell>
          <cell r="N141">
            <v>17.584</v>
          </cell>
          <cell r="O141">
            <v>21.72</v>
          </cell>
          <cell r="P141">
            <v>26.3</v>
          </cell>
        </row>
        <row r="142">
          <cell r="C142">
            <v>1</v>
          </cell>
          <cell r="D142">
            <v>0.96899999999999997</v>
          </cell>
          <cell r="F142">
            <v>135</v>
          </cell>
          <cell r="G142">
            <v>5.0999999999999996</v>
          </cell>
          <cell r="H142">
            <v>6</v>
          </cell>
          <cell r="I142">
            <v>7.12</v>
          </cell>
          <cell r="J142">
            <v>8.39</v>
          </cell>
          <cell r="K142">
            <v>10.119999999999999</v>
          </cell>
          <cell r="L142">
            <v>12.04</v>
          </cell>
          <cell r="M142">
            <v>14.67</v>
          </cell>
          <cell r="N142">
            <v>17.71</v>
          </cell>
          <cell r="O142">
            <v>21.9</v>
          </cell>
          <cell r="P142">
            <v>26.5</v>
          </cell>
        </row>
        <row r="143">
          <cell r="C143">
            <v>1.05</v>
          </cell>
          <cell r="D143">
            <v>0.995</v>
          </cell>
          <cell r="F143">
            <v>136</v>
          </cell>
          <cell r="G143">
            <v>5.13</v>
          </cell>
          <cell r="H143">
            <v>6.0359999999999996</v>
          </cell>
          <cell r="I143">
            <v>7.1639999999999997</v>
          </cell>
          <cell r="J143">
            <v>8.4440000000000008</v>
          </cell>
          <cell r="K143">
            <v>10.186</v>
          </cell>
          <cell r="L143">
            <v>12.122</v>
          </cell>
          <cell r="M143">
            <v>14.772</v>
          </cell>
          <cell r="N143">
            <v>17.836000000000002</v>
          </cell>
          <cell r="O143">
            <v>22.06</v>
          </cell>
          <cell r="P143">
            <v>26.7</v>
          </cell>
        </row>
        <row r="144">
          <cell r="C144">
            <v>1.1000000000000001</v>
          </cell>
          <cell r="D144">
            <v>1.0209999999999999</v>
          </cell>
          <cell r="F144">
            <v>137</v>
          </cell>
          <cell r="G144">
            <v>5.16</v>
          </cell>
          <cell r="H144">
            <v>6.0720000000000001</v>
          </cell>
          <cell r="I144">
            <v>7.2080000000000002</v>
          </cell>
          <cell r="J144">
            <v>8.4980000000000011</v>
          </cell>
          <cell r="K144">
            <v>10.251999999999999</v>
          </cell>
          <cell r="L144">
            <v>12.203999999999999</v>
          </cell>
          <cell r="M144">
            <v>14.874000000000001</v>
          </cell>
          <cell r="N144">
            <v>17.962</v>
          </cell>
          <cell r="O144">
            <v>22.22</v>
          </cell>
          <cell r="P144">
            <v>26.9</v>
          </cell>
        </row>
        <row r="145">
          <cell r="C145">
            <v>1.1499999999999999</v>
          </cell>
          <cell r="D145">
            <v>1.046</v>
          </cell>
          <cell r="F145">
            <v>138</v>
          </cell>
          <cell r="G145">
            <v>5.1899999999999995</v>
          </cell>
          <cell r="H145">
            <v>6.1079999999999997</v>
          </cell>
          <cell r="I145">
            <v>7.2519999999999998</v>
          </cell>
          <cell r="J145">
            <v>8.5519999999999996</v>
          </cell>
          <cell r="K145">
            <v>10.318</v>
          </cell>
          <cell r="L145">
            <v>12.286</v>
          </cell>
          <cell r="M145">
            <v>14.975999999999999</v>
          </cell>
          <cell r="N145">
            <v>18.088000000000001</v>
          </cell>
          <cell r="O145">
            <v>22.38</v>
          </cell>
          <cell r="P145">
            <v>27.1</v>
          </cell>
        </row>
        <row r="146">
          <cell r="C146">
            <v>1.2</v>
          </cell>
          <cell r="D146">
            <v>1.071</v>
          </cell>
          <cell r="F146">
            <v>139</v>
          </cell>
          <cell r="G146">
            <v>5.22</v>
          </cell>
          <cell r="H146">
            <v>6.1440000000000001</v>
          </cell>
          <cell r="I146">
            <v>7.2960000000000003</v>
          </cell>
          <cell r="J146">
            <v>8.6059999999999999</v>
          </cell>
          <cell r="K146">
            <v>10.383999999999999</v>
          </cell>
          <cell r="L146">
            <v>12.367999999999999</v>
          </cell>
          <cell r="M146">
            <v>15.077999999999999</v>
          </cell>
          <cell r="N146">
            <v>18.213999999999999</v>
          </cell>
          <cell r="O146">
            <v>22.54</v>
          </cell>
          <cell r="P146">
            <v>27.3</v>
          </cell>
        </row>
        <row r="147">
          <cell r="C147">
            <v>1.25</v>
          </cell>
          <cell r="D147">
            <v>1.0960000000000001</v>
          </cell>
          <cell r="F147">
            <v>140</v>
          </cell>
          <cell r="G147">
            <v>5.25</v>
          </cell>
          <cell r="H147">
            <v>6.18</v>
          </cell>
          <cell r="I147">
            <v>7.34</v>
          </cell>
          <cell r="J147">
            <v>8.66</v>
          </cell>
          <cell r="K147">
            <v>10.45</v>
          </cell>
          <cell r="L147">
            <v>12.45</v>
          </cell>
          <cell r="M147">
            <v>15.18</v>
          </cell>
          <cell r="N147">
            <v>18.34</v>
          </cell>
          <cell r="O147">
            <v>22.7</v>
          </cell>
          <cell r="P147">
            <v>27.5</v>
          </cell>
        </row>
        <row r="148">
          <cell r="C148">
            <v>1.3</v>
          </cell>
          <cell r="D148">
            <v>1.1200000000000001</v>
          </cell>
          <cell r="F148">
            <v>141</v>
          </cell>
          <cell r="G148">
            <v>5.2779999999999996</v>
          </cell>
          <cell r="H148">
            <v>6.2160000000000002</v>
          </cell>
          <cell r="I148">
            <v>7.3839999999999995</v>
          </cell>
          <cell r="J148">
            <v>8.7140000000000004</v>
          </cell>
          <cell r="K148">
            <v>10.513999999999999</v>
          </cell>
          <cell r="L148">
            <v>12.532</v>
          </cell>
          <cell r="M148">
            <v>15.282</v>
          </cell>
          <cell r="N148">
            <v>18.466000000000001</v>
          </cell>
          <cell r="O148">
            <v>22.84</v>
          </cell>
          <cell r="P148">
            <v>27.68</v>
          </cell>
        </row>
        <row r="149">
          <cell r="C149">
            <v>1.35</v>
          </cell>
          <cell r="D149">
            <v>1.1439999999999999</v>
          </cell>
          <cell r="F149">
            <v>142</v>
          </cell>
          <cell r="G149">
            <v>5.306</v>
          </cell>
          <cell r="H149">
            <v>6.2519999999999998</v>
          </cell>
          <cell r="I149">
            <v>7.4279999999999999</v>
          </cell>
          <cell r="J149">
            <v>8.7680000000000007</v>
          </cell>
          <cell r="K149">
            <v>10.577999999999999</v>
          </cell>
          <cell r="L149">
            <v>12.613999999999999</v>
          </cell>
          <cell r="M149">
            <v>15.384</v>
          </cell>
          <cell r="N149">
            <v>18.591999999999999</v>
          </cell>
          <cell r="O149">
            <v>22.98</v>
          </cell>
          <cell r="P149">
            <v>27.86</v>
          </cell>
        </row>
        <row r="150">
          <cell r="C150">
            <v>1.4</v>
          </cell>
          <cell r="D150">
            <v>1.1679999999999999</v>
          </cell>
          <cell r="F150">
            <v>143</v>
          </cell>
          <cell r="G150">
            <v>5.3339999999999996</v>
          </cell>
          <cell r="H150">
            <v>6.2880000000000003</v>
          </cell>
          <cell r="I150">
            <v>7.4719999999999995</v>
          </cell>
          <cell r="J150">
            <v>8.8219999999999992</v>
          </cell>
          <cell r="K150">
            <v>10.641999999999999</v>
          </cell>
          <cell r="L150">
            <v>12.696</v>
          </cell>
          <cell r="M150">
            <v>15.485999999999999</v>
          </cell>
          <cell r="N150">
            <v>18.718</v>
          </cell>
          <cell r="O150">
            <v>23.119999999999997</v>
          </cell>
          <cell r="P150">
            <v>28.04</v>
          </cell>
        </row>
        <row r="151">
          <cell r="C151">
            <v>1.45</v>
          </cell>
          <cell r="D151">
            <v>1.1910000000000001</v>
          </cell>
          <cell r="F151">
            <v>144</v>
          </cell>
          <cell r="G151">
            <v>5.3620000000000001</v>
          </cell>
          <cell r="H151">
            <v>6.3239999999999998</v>
          </cell>
          <cell r="I151">
            <v>7.516</v>
          </cell>
          <cell r="J151">
            <v>8.8759999999999994</v>
          </cell>
          <cell r="K151">
            <v>10.706</v>
          </cell>
          <cell r="L151">
            <v>12.777999999999999</v>
          </cell>
          <cell r="M151">
            <v>15.587999999999999</v>
          </cell>
          <cell r="N151">
            <v>18.843999999999998</v>
          </cell>
          <cell r="O151">
            <v>23.259999999999998</v>
          </cell>
          <cell r="P151">
            <v>28.22</v>
          </cell>
        </row>
        <row r="152">
          <cell r="C152">
            <v>1.5</v>
          </cell>
          <cell r="D152">
            <v>1.2150000000000001</v>
          </cell>
          <cell r="F152">
            <v>145</v>
          </cell>
          <cell r="G152">
            <v>5.39</v>
          </cell>
          <cell r="H152">
            <v>6.36</v>
          </cell>
          <cell r="I152">
            <v>7.56</v>
          </cell>
          <cell r="J152">
            <v>8.93</v>
          </cell>
          <cell r="K152">
            <v>10.77</v>
          </cell>
          <cell r="L152">
            <v>12.86</v>
          </cell>
          <cell r="M152">
            <v>15.69</v>
          </cell>
          <cell r="N152">
            <v>18.97</v>
          </cell>
          <cell r="O152">
            <v>23.4</v>
          </cell>
          <cell r="P152">
            <v>28.4</v>
          </cell>
        </row>
        <row r="153">
          <cell r="C153">
            <v>1.55</v>
          </cell>
          <cell r="D153">
            <v>1.238</v>
          </cell>
          <cell r="F153">
            <v>146</v>
          </cell>
          <cell r="G153">
            <v>5.4180000000000001</v>
          </cell>
          <cell r="H153">
            <v>6.3959999999999999</v>
          </cell>
          <cell r="I153">
            <v>7.6040000000000001</v>
          </cell>
          <cell r="J153">
            <v>8.984</v>
          </cell>
          <cell r="K153">
            <v>10.834</v>
          </cell>
          <cell r="L153">
            <v>12.942</v>
          </cell>
          <cell r="M153">
            <v>15.792</v>
          </cell>
          <cell r="N153">
            <v>19.096</v>
          </cell>
          <cell r="O153">
            <v>23.56</v>
          </cell>
          <cell r="P153">
            <v>28.599999999999998</v>
          </cell>
        </row>
        <row r="154">
          <cell r="C154">
            <v>1.6</v>
          </cell>
          <cell r="D154">
            <v>1.2609999999999999</v>
          </cell>
          <cell r="F154">
            <v>147</v>
          </cell>
          <cell r="G154">
            <v>5.4459999999999997</v>
          </cell>
          <cell r="H154">
            <v>6.4320000000000004</v>
          </cell>
          <cell r="I154">
            <v>7.6479999999999997</v>
          </cell>
          <cell r="J154">
            <v>9.0380000000000003</v>
          </cell>
          <cell r="K154">
            <v>10.898</v>
          </cell>
          <cell r="L154">
            <v>13.023999999999999</v>
          </cell>
          <cell r="M154">
            <v>15.894</v>
          </cell>
          <cell r="N154">
            <v>19.222000000000001</v>
          </cell>
          <cell r="O154">
            <v>23.72</v>
          </cell>
          <cell r="P154">
            <v>28.799999999999997</v>
          </cell>
        </row>
        <row r="155">
          <cell r="C155">
            <v>1.65</v>
          </cell>
          <cell r="D155">
            <v>1.2829999999999999</v>
          </cell>
          <cell r="F155">
            <v>148</v>
          </cell>
          <cell r="G155">
            <v>5.4740000000000002</v>
          </cell>
          <cell r="H155">
            <v>6.468</v>
          </cell>
          <cell r="I155">
            <v>7.6920000000000002</v>
          </cell>
          <cell r="J155">
            <v>9.0919999999999987</v>
          </cell>
          <cell r="K155">
            <v>10.962</v>
          </cell>
          <cell r="L155">
            <v>13.106</v>
          </cell>
          <cell r="M155">
            <v>15.995999999999999</v>
          </cell>
          <cell r="N155">
            <v>19.347999999999999</v>
          </cell>
          <cell r="O155">
            <v>23.88</v>
          </cell>
          <cell r="P155">
            <v>29</v>
          </cell>
        </row>
        <row r="156">
          <cell r="C156">
            <v>1.7</v>
          </cell>
          <cell r="D156">
            <v>1.306</v>
          </cell>
          <cell r="F156">
            <v>149</v>
          </cell>
          <cell r="G156">
            <v>5.5019999999999998</v>
          </cell>
          <cell r="H156">
            <v>6.5040000000000004</v>
          </cell>
          <cell r="I156">
            <v>7.7359999999999998</v>
          </cell>
          <cell r="J156">
            <v>9.145999999999999</v>
          </cell>
          <cell r="K156">
            <v>11.026</v>
          </cell>
          <cell r="L156">
            <v>13.187999999999999</v>
          </cell>
          <cell r="M156">
            <v>16.097999999999999</v>
          </cell>
          <cell r="N156">
            <v>19.474</v>
          </cell>
          <cell r="O156">
            <v>24.04</v>
          </cell>
          <cell r="P156">
            <v>29.2</v>
          </cell>
        </row>
        <row r="157">
          <cell r="C157">
            <v>1.75</v>
          </cell>
          <cell r="D157">
            <v>1.3280000000000001</v>
          </cell>
          <cell r="F157">
            <v>150</v>
          </cell>
          <cell r="G157">
            <v>5.53</v>
          </cell>
          <cell r="H157">
            <v>6.54</v>
          </cell>
          <cell r="I157">
            <v>7.78</v>
          </cell>
          <cell r="J157">
            <v>9.1999999999999993</v>
          </cell>
          <cell r="K157">
            <v>11.09</v>
          </cell>
          <cell r="L157">
            <v>13.27</v>
          </cell>
          <cell r="M157">
            <v>16.2</v>
          </cell>
          <cell r="N157">
            <v>19.600000000000001</v>
          </cell>
          <cell r="O157">
            <v>24.2</v>
          </cell>
          <cell r="P157">
            <v>29.4</v>
          </cell>
        </row>
        <row r="158">
          <cell r="C158">
            <v>1.8</v>
          </cell>
          <cell r="D158">
            <v>1.35</v>
          </cell>
          <cell r="F158">
            <v>151</v>
          </cell>
          <cell r="G158">
            <v>5.5579999999999998</v>
          </cell>
          <cell r="H158">
            <v>6.5759999999999996</v>
          </cell>
          <cell r="I158">
            <v>7.8239999999999998</v>
          </cell>
          <cell r="J158">
            <v>9.2539999999999996</v>
          </cell>
          <cell r="K158">
            <v>11.154</v>
          </cell>
          <cell r="L158">
            <v>13.352</v>
          </cell>
          <cell r="M158">
            <v>16.302</v>
          </cell>
          <cell r="N158">
            <v>19.726000000000003</v>
          </cell>
          <cell r="O158">
            <v>24.36</v>
          </cell>
          <cell r="P158">
            <v>29.599999999999998</v>
          </cell>
        </row>
        <row r="159">
          <cell r="C159">
            <v>1.85</v>
          </cell>
          <cell r="D159">
            <v>1.3720000000000001</v>
          </cell>
          <cell r="F159">
            <v>152</v>
          </cell>
          <cell r="G159">
            <v>5.5860000000000003</v>
          </cell>
          <cell r="H159">
            <v>6.6120000000000001</v>
          </cell>
          <cell r="I159">
            <v>7.8680000000000003</v>
          </cell>
          <cell r="J159">
            <v>9.3079999999999998</v>
          </cell>
          <cell r="K159">
            <v>11.218</v>
          </cell>
          <cell r="L159">
            <v>13.433999999999999</v>
          </cell>
          <cell r="M159">
            <v>16.404</v>
          </cell>
          <cell r="N159">
            <v>19.852</v>
          </cell>
          <cell r="O159">
            <v>24.52</v>
          </cell>
          <cell r="P159">
            <v>29.799999999999997</v>
          </cell>
        </row>
        <row r="160">
          <cell r="C160">
            <v>1.9</v>
          </cell>
          <cell r="D160">
            <v>1.3939999999999999</v>
          </cell>
          <cell r="F160">
            <v>153</v>
          </cell>
          <cell r="G160">
            <v>5.6139999999999999</v>
          </cell>
          <cell r="H160">
            <v>6.6479999999999997</v>
          </cell>
          <cell r="I160">
            <v>7.9119999999999999</v>
          </cell>
          <cell r="J160">
            <v>9.3620000000000001</v>
          </cell>
          <cell r="K160">
            <v>11.282</v>
          </cell>
          <cell r="L160">
            <v>13.516</v>
          </cell>
          <cell r="M160">
            <v>16.506</v>
          </cell>
          <cell r="N160">
            <v>19.978000000000002</v>
          </cell>
          <cell r="O160">
            <v>24.68</v>
          </cell>
          <cell r="P160">
            <v>30</v>
          </cell>
        </row>
        <row r="161">
          <cell r="C161">
            <v>1.95</v>
          </cell>
          <cell r="D161">
            <v>1.4159999999999999</v>
          </cell>
          <cell r="F161">
            <v>154</v>
          </cell>
          <cell r="G161">
            <v>5.6420000000000003</v>
          </cell>
          <cell r="H161">
            <v>6.6840000000000002</v>
          </cell>
          <cell r="I161">
            <v>7.9560000000000004</v>
          </cell>
          <cell r="J161">
            <v>9.4160000000000004</v>
          </cell>
          <cell r="K161">
            <v>11.346</v>
          </cell>
          <cell r="L161">
            <v>13.597999999999999</v>
          </cell>
          <cell r="M161">
            <v>16.608000000000001</v>
          </cell>
          <cell r="N161">
            <v>20.103999999999999</v>
          </cell>
          <cell r="O161">
            <v>24.84</v>
          </cell>
          <cell r="P161">
            <v>30.2</v>
          </cell>
        </row>
        <row r="162">
          <cell r="C162">
            <v>2</v>
          </cell>
          <cell r="D162">
            <v>1.4370000000000001</v>
          </cell>
          <cell r="F162">
            <v>155</v>
          </cell>
          <cell r="G162">
            <v>5.67</v>
          </cell>
          <cell r="H162">
            <v>6.72</v>
          </cell>
          <cell r="I162">
            <v>8</v>
          </cell>
          <cell r="J162">
            <v>9.4700000000000006</v>
          </cell>
          <cell r="K162">
            <v>11.41</v>
          </cell>
          <cell r="L162">
            <v>13.68</v>
          </cell>
          <cell r="M162">
            <v>16.71</v>
          </cell>
          <cell r="N162">
            <v>20.23</v>
          </cell>
          <cell r="O162">
            <v>25</v>
          </cell>
          <cell r="P162">
            <v>30.4</v>
          </cell>
        </row>
        <row r="163">
          <cell r="C163">
            <v>2.1</v>
          </cell>
          <cell r="D163">
            <v>1.4790000000000001</v>
          </cell>
          <cell r="F163">
            <v>156</v>
          </cell>
          <cell r="G163">
            <v>5.6979999999999995</v>
          </cell>
          <cell r="H163">
            <v>6.7560000000000002</v>
          </cell>
          <cell r="I163">
            <v>8.0440000000000005</v>
          </cell>
          <cell r="J163">
            <v>9.5240000000000009</v>
          </cell>
          <cell r="K163">
            <v>11.474</v>
          </cell>
          <cell r="L163">
            <v>13.762</v>
          </cell>
          <cell r="M163">
            <v>16.812000000000001</v>
          </cell>
          <cell r="N163">
            <v>20.356000000000002</v>
          </cell>
          <cell r="O163">
            <v>25.12</v>
          </cell>
          <cell r="P163">
            <v>30.58</v>
          </cell>
        </row>
        <row r="164">
          <cell r="C164">
            <v>2.2000000000000002</v>
          </cell>
          <cell r="D164">
            <v>1.5209999999999999</v>
          </cell>
          <cell r="F164">
            <v>157</v>
          </cell>
          <cell r="G164">
            <v>5.726</v>
          </cell>
          <cell r="H164">
            <v>6.7919999999999998</v>
          </cell>
          <cell r="I164">
            <v>8.088000000000001</v>
          </cell>
          <cell r="J164">
            <v>9.5780000000000012</v>
          </cell>
          <cell r="K164">
            <v>11.538</v>
          </cell>
          <cell r="L164">
            <v>13.843999999999999</v>
          </cell>
          <cell r="M164">
            <v>16.914000000000001</v>
          </cell>
          <cell r="N164">
            <v>20.481999999999999</v>
          </cell>
          <cell r="O164">
            <v>25.240000000000002</v>
          </cell>
          <cell r="P164">
            <v>30.759999999999998</v>
          </cell>
        </row>
        <row r="165">
          <cell r="C165">
            <v>2.2999999999999998</v>
          </cell>
          <cell r="D165">
            <v>1.5629999999999999</v>
          </cell>
          <cell r="F165">
            <v>158</v>
          </cell>
          <cell r="G165">
            <v>5.7539999999999996</v>
          </cell>
          <cell r="H165">
            <v>6.8280000000000003</v>
          </cell>
          <cell r="I165">
            <v>8.1319999999999997</v>
          </cell>
          <cell r="J165">
            <v>9.6319999999999997</v>
          </cell>
          <cell r="K165">
            <v>11.602</v>
          </cell>
          <cell r="L165">
            <v>13.926</v>
          </cell>
          <cell r="M165">
            <v>17.015999999999998</v>
          </cell>
          <cell r="N165">
            <v>20.608000000000001</v>
          </cell>
          <cell r="O165">
            <v>25.36</v>
          </cell>
          <cell r="P165">
            <v>30.94</v>
          </cell>
        </row>
        <row r="166">
          <cell r="C166">
            <v>2.4</v>
          </cell>
          <cell r="D166">
            <v>1.6040000000000001</v>
          </cell>
          <cell r="F166">
            <v>159</v>
          </cell>
          <cell r="G166">
            <v>5.782</v>
          </cell>
          <cell r="H166">
            <v>6.8639999999999999</v>
          </cell>
          <cell r="I166">
            <v>8.1760000000000002</v>
          </cell>
          <cell r="J166">
            <v>9.6859999999999999</v>
          </cell>
          <cell r="K166">
            <v>11.666</v>
          </cell>
          <cell r="L166">
            <v>14.007999999999999</v>
          </cell>
          <cell r="M166">
            <v>17.117999999999999</v>
          </cell>
          <cell r="N166">
            <v>20.733999999999998</v>
          </cell>
          <cell r="O166">
            <v>25.48</v>
          </cell>
          <cell r="P166">
            <v>31.12</v>
          </cell>
        </row>
        <row r="167">
          <cell r="C167">
            <v>2.5</v>
          </cell>
          <cell r="D167">
            <v>1.6439999999999999</v>
          </cell>
          <cell r="F167">
            <v>160</v>
          </cell>
          <cell r="G167">
            <v>5.81</v>
          </cell>
          <cell r="H167">
            <v>6.9</v>
          </cell>
          <cell r="I167">
            <v>8.2200000000000006</v>
          </cell>
          <cell r="J167">
            <v>9.74</v>
          </cell>
          <cell r="K167">
            <v>11.73</v>
          </cell>
          <cell r="L167">
            <v>14.09</v>
          </cell>
          <cell r="M167">
            <v>17.22</v>
          </cell>
          <cell r="N167">
            <v>20.86</v>
          </cell>
          <cell r="O167">
            <v>25.6</v>
          </cell>
          <cell r="P167">
            <v>31.3</v>
          </cell>
        </row>
        <row r="168">
          <cell r="C168">
            <v>2.6</v>
          </cell>
          <cell r="D168">
            <v>1.6839999999999999</v>
          </cell>
          <cell r="F168">
            <v>161</v>
          </cell>
          <cell r="G168">
            <v>5.8380000000000001</v>
          </cell>
          <cell r="H168">
            <v>6.9340000000000002</v>
          </cell>
          <cell r="I168">
            <v>8.2640000000000011</v>
          </cell>
          <cell r="J168">
            <v>9.7940000000000005</v>
          </cell>
          <cell r="K168">
            <v>11.794</v>
          </cell>
          <cell r="L168">
            <v>14.172000000000001</v>
          </cell>
          <cell r="M168">
            <v>17.321999999999999</v>
          </cell>
          <cell r="N168">
            <v>20.986000000000001</v>
          </cell>
          <cell r="O168">
            <v>25.76</v>
          </cell>
          <cell r="P168">
            <v>31.54</v>
          </cell>
        </row>
        <row r="169">
          <cell r="C169">
            <v>2.7</v>
          </cell>
          <cell r="D169">
            <v>1.724</v>
          </cell>
          <cell r="F169">
            <v>162</v>
          </cell>
          <cell r="G169">
            <v>5.8659999999999997</v>
          </cell>
          <cell r="H169">
            <v>6.968</v>
          </cell>
          <cell r="I169">
            <v>8.3079999999999998</v>
          </cell>
          <cell r="J169">
            <v>9.8480000000000008</v>
          </cell>
          <cell r="K169">
            <v>11.858000000000001</v>
          </cell>
          <cell r="L169">
            <v>14.254</v>
          </cell>
          <cell r="M169">
            <v>17.423999999999999</v>
          </cell>
          <cell r="N169">
            <v>21.111999999999998</v>
          </cell>
          <cell r="O169">
            <v>25.92</v>
          </cell>
          <cell r="P169">
            <v>31.78</v>
          </cell>
        </row>
        <row r="170">
          <cell r="C170">
            <v>2.8</v>
          </cell>
          <cell r="D170">
            <v>1.7629999999999999</v>
          </cell>
          <cell r="F170">
            <v>163</v>
          </cell>
          <cell r="G170">
            <v>5.8940000000000001</v>
          </cell>
          <cell r="H170">
            <v>7.0020000000000007</v>
          </cell>
          <cell r="I170">
            <v>8.3520000000000003</v>
          </cell>
          <cell r="J170">
            <v>9.9019999999999992</v>
          </cell>
          <cell r="K170">
            <v>11.922000000000001</v>
          </cell>
          <cell r="L170">
            <v>14.336</v>
          </cell>
          <cell r="M170">
            <v>17.526</v>
          </cell>
          <cell r="N170">
            <v>21.238</v>
          </cell>
          <cell r="O170">
            <v>26.08</v>
          </cell>
          <cell r="P170">
            <v>32.020000000000003</v>
          </cell>
        </row>
        <row r="171">
          <cell r="C171">
            <v>2.9</v>
          </cell>
          <cell r="D171">
            <v>1.802</v>
          </cell>
          <cell r="F171">
            <v>164</v>
          </cell>
          <cell r="G171">
            <v>5.9219999999999997</v>
          </cell>
          <cell r="H171">
            <v>7.0360000000000005</v>
          </cell>
          <cell r="I171">
            <v>8.395999999999999</v>
          </cell>
          <cell r="J171">
            <v>9.9559999999999995</v>
          </cell>
          <cell r="K171">
            <v>11.986000000000001</v>
          </cell>
          <cell r="L171">
            <v>14.417999999999999</v>
          </cell>
          <cell r="M171">
            <v>17.628</v>
          </cell>
          <cell r="N171">
            <v>21.363999999999997</v>
          </cell>
          <cell r="O171">
            <v>26.24</v>
          </cell>
          <cell r="P171">
            <v>32.26</v>
          </cell>
        </row>
        <row r="172">
          <cell r="C172">
            <v>3</v>
          </cell>
          <cell r="D172">
            <v>1.84</v>
          </cell>
          <cell r="F172">
            <v>165</v>
          </cell>
          <cell r="G172">
            <v>5.95</v>
          </cell>
          <cell r="H172">
            <v>7.07</v>
          </cell>
          <cell r="I172">
            <v>8.44</v>
          </cell>
          <cell r="J172">
            <v>10.01</v>
          </cell>
          <cell r="K172">
            <v>12.05</v>
          </cell>
          <cell r="L172">
            <v>14.5</v>
          </cell>
          <cell r="M172">
            <v>17.73</v>
          </cell>
          <cell r="N172">
            <v>21.49</v>
          </cell>
          <cell r="O172">
            <v>26.4</v>
          </cell>
          <cell r="P172">
            <v>32.5</v>
          </cell>
        </row>
        <row r="173">
          <cell r="C173">
            <v>3.1</v>
          </cell>
          <cell r="D173">
            <v>1.879</v>
          </cell>
          <cell r="F173">
            <v>166</v>
          </cell>
          <cell r="G173">
            <v>5.9779999999999998</v>
          </cell>
          <cell r="H173">
            <v>7.1020000000000003</v>
          </cell>
          <cell r="I173">
            <v>8.484</v>
          </cell>
          <cell r="J173">
            <v>10.064</v>
          </cell>
          <cell r="K173">
            <v>12.114000000000001</v>
          </cell>
          <cell r="L173">
            <v>14.582000000000001</v>
          </cell>
          <cell r="M173">
            <v>17.832000000000001</v>
          </cell>
          <cell r="N173">
            <v>21.616</v>
          </cell>
          <cell r="O173">
            <v>26.54</v>
          </cell>
          <cell r="P173">
            <v>32.72</v>
          </cell>
        </row>
        <row r="174">
          <cell r="C174">
            <v>3.2</v>
          </cell>
          <cell r="D174">
            <v>1.917</v>
          </cell>
          <cell r="F174">
            <v>167</v>
          </cell>
          <cell r="G174">
            <v>6.0060000000000002</v>
          </cell>
          <cell r="H174">
            <v>7.1340000000000003</v>
          </cell>
          <cell r="I174">
            <v>8.5280000000000005</v>
          </cell>
          <cell r="J174">
            <v>10.118</v>
          </cell>
          <cell r="K174">
            <v>12.178000000000001</v>
          </cell>
          <cell r="L174">
            <v>14.664</v>
          </cell>
          <cell r="M174">
            <v>17.934000000000001</v>
          </cell>
          <cell r="N174">
            <v>21.742000000000001</v>
          </cell>
          <cell r="O174">
            <v>26.68</v>
          </cell>
          <cell r="P174">
            <v>32.94</v>
          </cell>
        </row>
        <row r="175">
          <cell r="C175">
            <v>3.3</v>
          </cell>
          <cell r="D175">
            <v>1.954</v>
          </cell>
          <cell r="F175">
            <v>168</v>
          </cell>
          <cell r="G175">
            <v>6.0339999999999998</v>
          </cell>
          <cell r="H175">
            <v>7.1660000000000004</v>
          </cell>
          <cell r="I175">
            <v>8.5719999999999992</v>
          </cell>
          <cell r="J175">
            <v>10.171999999999999</v>
          </cell>
          <cell r="K175">
            <v>12.241999999999999</v>
          </cell>
          <cell r="L175">
            <v>14.746</v>
          </cell>
          <cell r="M175">
            <v>18.035999999999998</v>
          </cell>
          <cell r="N175">
            <v>21.867999999999999</v>
          </cell>
          <cell r="O175">
            <v>26.82</v>
          </cell>
          <cell r="P175">
            <v>33.160000000000004</v>
          </cell>
        </row>
        <row r="176">
          <cell r="C176">
            <v>3.4</v>
          </cell>
          <cell r="D176">
            <v>1.9910000000000001</v>
          </cell>
          <cell r="F176">
            <v>169</v>
          </cell>
          <cell r="G176">
            <v>6.0620000000000003</v>
          </cell>
          <cell r="H176">
            <v>7.1980000000000004</v>
          </cell>
          <cell r="I176">
            <v>8.6159999999999997</v>
          </cell>
          <cell r="J176">
            <v>10.225999999999999</v>
          </cell>
          <cell r="K176">
            <v>12.305999999999999</v>
          </cell>
          <cell r="L176">
            <v>14.827999999999999</v>
          </cell>
          <cell r="M176">
            <v>18.137999999999998</v>
          </cell>
          <cell r="N176">
            <v>21.994</v>
          </cell>
          <cell r="O176">
            <v>26.96</v>
          </cell>
          <cell r="P176">
            <v>33.380000000000003</v>
          </cell>
        </row>
        <row r="177">
          <cell r="C177">
            <v>3.5</v>
          </cell>
          <cell r="D177">
            <v>2.0289999999999999</v>
          </cell>
          <cell r="F177">
            <v>170</v>
          </cell>
          <cell r="G177">
            <v>6.09</v>
          </cell>
          <cell r="H177">
            <v>7.23</v>
          </cell>
          <cell r="I177">
            <v>8.66</v>
          </cell>
          <cell r="J177">
            <v>10.28</v>
          </cell>
          <cell r="K177">
            <v>12.37</v>
          </cell>
          <cell r="L177">
            <v>14.91</v>
          </cell>
          <cell r="M177">
            <v>18.239999999999998</v>
          </cell>
          <cell r="N177">
            <v>22.12</v>
          </cell>
          <cell r="O177">
            <v>27.1</v>
          </cell>
          <cell r="P177">
            <v>33.6</v>
          </cell>
        </row>
        <row r="178">
          <cell r="C178">
            <v>3.6</v>
          </cell>
          <cell r="D178">
            <v>2.0649999999999999</v>
          </cell>
          <cell r="F178">
            <v>171</v>
          </cell>
          <cell r="G178">
            <v>6.1180000000000003</v>
          </cell>
          <cell r="H178">
            <v>7.2620000000000005</v>
          </cell>
          <cell r="I178">
            <v>8.7040000000000006</v>
          </cell>
          <cell r="J178">
            <v>10.334</v>
          </cell>
          <cell r="K178">
            <v>12.433999999999999</v>
          </cell>
          <cell r="L178">
            <v>14.992000000000001</v>
          </cell>
          <cell r="M178">
            <v>18.341999999999999</v>
          </cell>
          <cell r="N178">
            <v>22.246000000000002</v>
          </cell>
          <cell r="O178">
            <v>27.26</v>
          </cell>
          <cell r="P178">
            <v>33.82</v>
          </cell>
        </row>
        <row r="179">
          <cell r="C179">
            <v>3.7</v>
          </cell>
          <cell r="D179">
            <v>2.1019999999999999</v>
          </cell>
          <cell r="F179">
            <v>172</v>
          </cell>
          <cell r="G179">
            <v>6.1459999999999999</v>
          </cell>
          <cell r="H179">
            <v>7.2940000000000005</v>
          </cell>
          <cell r="I179">
            <v>8.7480000000000011</v>
          </cell>
          <cell r="J179">
            <v>10.388</v>
          </cell>
          <cell r="K179">
            <v>12.497999999999999</v>
          </cell>
          <cell r="L179">
            <v>15.074</v>
          </cell>
          <cell r="M179">
            <v>18.443999999999999</v>
          </cell>
          <cell r="N179">
            <v>22.372</v>
          </cell>
          <cell r="O179">
            <v>27.42</v>
          </cell>
          <cell r="P179">
            <v>34.04</v>
          </cell>
        </row>
        <row r="180">
          <cell r="C180">
            <v>3.8</v>
          </cell>
          <cell r="D180">
            <v>2.1379999999999999</v>
          </cell>
          <cell r="F180">
            <v>173</v>
          </cell>
          <cell r="G180">
            <v>6.1740000000000004</v>
          </cell>
          <cell r="H180">
            <v>7.3259999999999996</v>
          </cell>
          <cell r="I180">
            <v>8.7919999999999998</v>
          </cell>
          <cell r="J180">
            <v>10.442</v>
          </cell>
          <cell r="K180">
            <v>12.561999999999999</v>
          </cell>
          <cell r="L180">
            <v>15.156000000000001</v>
          </cell>
          <cell r="M180">
            <v>18.545999999999999</v>
          </cell>
          <cell r="N180">
            <v>22.498000000000001</v>
          </cell>
          <cell r="O180">
            <v>27.58</v>
          </cell>
          <cell r="P180">
            <v>34.260000000000005</v>
          </cell>
        </row>
        <row r="181">
          <cell r="C181">
            <v>3.9</v>
          </cell>
          <cell r="D181">
            <v>2.1739999999999999</v>
          </cell>
          <cell r="F181">
            <v>174</v>
          </cell>
          <cell r="G181">
            <v>6.202</v>
          </cell>
          <cell r="H181">
            <v>7.3579999999999997</v>
          </cell>
          <cell r="I181">
            <v>8.8360000000000003</v>
          </cell>
          <cell r="J181">
            <v>10.496</v>
          </cell>
          <cell r="K181">
            <v>12.625999999999999</v>
          </cell>
          <cell r="L181">
            <v>15.238</v>
          </cell>
          <cell r="M181">
            <v>18.648</v>
          </cell>
          <cell r="N181">
            <v>22.623999999999999</v>
          </cell>
          <cell r="O181">
            <v>27.74</v>
          </cell>
          <cell r="P181">
            <v>34.480000000000004</v>
          </cell>
        </row>
        <row r="182">
          <cell r="C182">
            <v>4</v>
          </cell>
          <cell r="D182">
            <v>2.21</v>
          </cell>
          <cell r="F182">
            <v>175</v>
          </cell>
          <cell r="G182">
            <v>6.23</v>
          </cell>
          <cell r="H182">
            <v>7.39</v>
          </cell>
          <cell r="I182">
            <v>8.8800000000000008</v>
          </cell>
          <cell r="J182">
            <v>10.55</v>
          </cell>
          <cell r="K182">
            <v>12.69</v>
          </cell>
          <cell r="L182">
            <v>15.32</v>
          </cell>
          <cell r="M182">
            <v>18.75</v>
          </cell>
          <cell r="N182">
            <v>22.75</v>
          </cell>
          <cell r="O182">
            <v>27.9</v>
          </cell>
          <cell r="P182">
            <v>34.700000000000003</v>
          </cell>
        </row>
        <row r="183">
          <cell r="C183">
            <v>4.0999999999999996</v>
          </cell>
          <cell r="D183">
            <v>2.246</v>
          </cell>
          <cell r="F183">
            <v>176</v>
          </cell>
          <cell r="G183">
            <v>6.258</v>
          </cell>
          <cell r="H183">
            <v>7.4219999999999997</v>
          </cell>
          <cell r="I183">
            <v>8.9240000000000013</v>
          </cell>
          <cell r="J183">
            <v>10.604000000000001</v>
          </cell>
          <cell r="K183">
            <v>12.754</v>
          </cell>
          <cell r="L183">
            <v>15.402000000000001</v>
          </cell>
          <cell r="M183">
            <v>18.852</v>
          </cell>
          <cell r="N183">
            <v>22.876000000000001</v>
          </cell>
          <cell r="O183">
            <v>28.02</v>
          </cell>
          <cell r="P183">
            <v>34.840000000000003</v>
          </cell>
        </row>
        <row r="184">
          <cell r="C184">
            <v>4.2</v>
          </cell>
          <cell r="D184">
            <v>2.2810000000000001</v>
          </cell>
          <cell r="F184">
            <v>177</v>
          </cell>
          <cell r="G184">
            <v>6.2860000000000005</v>
          </cell>
          <cell r="H184">
            <v>7.4539999999999997</v>
          </cell>
          <cell r="I184">
            <v>8.968</v>
          </cell>
          <cell r="J184">
            <v>10.658000000000001</v>
          </cell>
          <cell r="K184">
            <v>12.818</v>
          </cell>
          <cell r="L184">
            <v>15.484</v>
          </cell>
          <cell r="M184">
            <v>18.954000000000001</v>
          </cell>
          <cell r="N184">
            <v>23.001999999999999</v>
          </cell>
          <cell r="O184">
            <v>28.14</v>
          </cell>
          <cell r="P184">
            <v>34.980000000000004</v>
          </cell>
        </row>
        <row r="185">
          <cell r="C185">
            <v>4.3</v>
          </cell>
          <cell r="D185">
            <v>2.3170000000000002</v>
          </cell>
          <cell r="F185">
            <v>178</v>
          </cell>
          <cell r="G185">
            <v>6.3140000000000001</v>
          </cell>
          <cell r="H185">
            <v>7.4859999999999998</v>
          </cell>
          <cell r="I185">
            <v>9.0120000000000005</v>
          </cell>
          <cell r="J185">
            <v>10.712</v>
          </cell>
          <cell r="K185">
            <v>12.882</v>
          </cell>
          <cell r="L185">
            <v>15.566000000000001</v>
          </cell>
          <cell r="M185">
            <v>19.056000000000001</v>
          </cell>
          <cell r="N185">
            <v>23.128</v>
          </cell>
          <cell r="O185">
            <v>28.259999999999998</v>
          </cell>
          <cell r="P185">
            <v>35.119999999999997</v>
          </cell>
        </row>
        <row r="186">
          <cell r="C186">
            <v>4.4000000000000004</v>
          </cell>
          <cell r="D186">
            <v>2.3519999999999999</v>
          </cell>
          <cell r="F186">
            <v>179</v>
          </cell>
          <cell r="G186">
            <v>6.3420000000000005</v>
          </cell>
          <cell r="H186">
            <v>7.5179999999999998</v>
          </cell>
          <cell r="I186">
            <v>9.0559999999999992</v>
          </cell>
          <cell r="J186">
            <v>10.766</v>
          </cell>
          <cell r="K186">
            <v>12.946</v>
          </cell>
          <cell r="L186">
            <v>15.648</v>
          </cell>
          <cell r="M186">
            <v>19.158000000000001</v>
          </cell>
          <cell r="N186">
            <v>23.253999999999998</v>
          </cell>
          <cell r="O186">
            <v>28.38</v>
          </cell>
          <cell r="P186">
            <v>35.26</v>
          </cell>
        </row>
        <row r="187">
          <cell r="C187">
            <v>4.5</v>
          </cell>
          <cell r="D187">
            <v>2.3860000000000001</v>
          </cell>
          <cell r="F187">
            <v>180</v>
          </cell>
          <cell r="G187">
            <v>6.37</v>
          </cell>
          <cell r="H187">
            <v>7.55</v>
          </cell>
          <cell r="I187">
            <v>9.1</v>
          </cell>
          <cell r="J187">
            <v>10.82</v>
          </cell>
          <cell r="K187">
            <v>13.01</v>
          </cell>
          <cell r="L187">
            <v>15.73</v>
          </cell>
          <cell r="M187">
            <v>19.260000000000002</v>
          </cell>
          <cell r="N187">
            <v>23.38</v>
          </cell>
          <cell r="O187">
            <v>28.5</v>
          </cell>
          <cell r="P187">
            <v>35.4</v>
          </cell>
        </row>
        <row r="188">
          <cell r="C188">
            <v>4.5999999999999996</v>
          </cell>
          <cell r="D188">
            <v>2.4209999999999998</v>
          </cell>
          <cell r="F188">
            <v>181</v>
          </cell>
          <cell r="G188">
            <v>6.3959999999999999</v>
          </cell>
          <cell r="H188">
            <v>7.5819999999999999</v>
          </cell>
          <cell r="I188">
            <v>9.1440000000000001</v>
          </cell>
          <cell r="J188">
            <v>10.874000000000001</v>
          </cell>
          <cell r="K188">
            <v>13.074</v>
          </cell>
          <cell r="L188">
            <v>15.812000000000001</v>
          </cell>
          <cell r="M188">
            <v>19.362000000000002</v>
          </cell>
          <cell r="N188">
            <v>23.506</v>
          </cell>
          <cell r="O188">
            <v>28.68</v>
          </cell>
          <cell r="P188">
            <v>35.64</v>
          </cell>
        </row>
        <row r="189">
          <cell r="C189">
            <v>4.7</v>
          </cell>
          <cell r="D189">
            <v>2.456</v>
          </cell>
          <cell r="F189">
            <v>182</v>
          </cell>
          <cell r="G189">
            <v>6.4219999999999997</v>
          </cell>
          <cell r="H189">
            <v>7.6139999999999999</v>
          </cell>
          <cell r="I189">
            <v>9.1880000000000006</v>
          </cell>
          <cell r="J189">
            <v>10.928000000000001</v>
          </cell>
          <cell r="K189">
            <v>13.138</v>
          </cell>
          <cell r="L189">
            <v>15.894</v>
          </cell>
          <cell r="M189">
            <v>19.464000000000002</v>
          </cell>
          <cell r="N189">
            <v>23.632000000000001</v>
          </cell>
          <cell r="O189">
            <v>28.86</v>
          </cell>
          <cell r="P189">
            <v>35.880000000000003</v>
          </cell>
        </row>
        <row r="190">
          <cell r="C190">
            <v>4.8</v>
          </cell>
          <cell r="D190">
            <v>2.4900000000000002</v>
          </cell>
          <cell r="F190">
            <v>183</v>
          </cell>
          <cell r="G190">
            <v>6.4480000000000004</v>
          </cell>
          <cell r="H190">
            <v>7.6459999999999999</v>
          </cell>
          <cell r="I190">
            <v>9.2319999999999993</v>
          </cell>
          <cell r="J190">
            <v>10.981999999999999</v>
          </cell>
          <cell r="K190">
            <v>13.202</v>
          </cell>
          <cell r="L190">
            <v>15.976000000000001</v>
          </cell>
          <cell r="M190">
            <v>19.565999999999999</v>
          </cell>
          <cell r="N190">
            <v>23.757999999999999</v>
          </cell>
          <cell r="O190">
            <v>29.04</v>
          </cell>
          <cell r="P190">
            <v>36.119999999999997</v>
          </cell>
        </row>
        <row r="191">
          <cell r="C191">
            <v>4.9000000000000004</v>
          </cell>
          <cell r="D191">
            <v>2.524</v>
          </cell>
          <cell r="F191">
            <v>184</v>
          </cell>
          <cell r="G191">
            <v>6.4740000000000002</v>
          </cell>
          <cell r="H191">
            <v>7.6779999999999999</v>
          </cell>
          <cell r="I191">
            <v>9.2759999999999998</v>
          </cell>
          <cell r="J191">
            <v>11.036</v>
          </cell>
          <cell r="K191">
            <v>13.266</v>
          </cell>
          <cell r="L191">
            <v>16.058</v>
          </cell>
          <cell r="M191">
            <v>19.667999999999999</v>
          </cell>
          <cell r="N191">
            <v>23.884</v>
          </cell>
          <cell r="O191">
            <v>29.22</v>
          </cell>
          <cell r="P191">
            <v>36.36</v>
          </cell>
        </row>
        <row r="192">
          <cell r="C192">
            <v>5</v>
          </cell>
          <cell r="D192">
            <v>2.5579999999999998</v>
          </cell>
          <cell r="F192">
            <v>185</v>
          </cell>
          <cell r="G192">
            <v>6.5</v>
          </cell>
          <cell r="H192">
            <v>7.71</v>
          </cell>
          <cell r="I192">
            <v>9.32</v>
          </cell>
          <cell r="J192">
            <v>11.09</v>
          </cell>
          <cell r="K192">
            <v>13.33</v>
          </cell>
          <cell r="L192">
            <v>16.14</v>
          </cell>
          <cell r="M192">
            <v>19.77</v>
          </cell>
          <cell r="N192">
            <v>24.01</v>
          </cell>
          <cell r="O192">
            <v>29.4</v>
          </cell>
          <cell r="P192">
            <v>36.6</v>
          </cell>
        </row>
        <row r="193">
          <cell r="C193">
            <v>5.0999999999999996</v>
          </cell>
          <cell r="D193">
            <v>2.5920000000000001</v>
          </cell>
          <cell r="F193">
            <v>186</v>
          </cell>
          <cell r="G193">
            <v>6.5259999999999998</v>
          </cell>
          <cell r="H193">
            <v>7.742</v>
          </cell>
          <cell r="I193">
            <v>9.3640000000000008</v>
          </cell>
          <cell r="J193">
            <v>11.144</v>
          </cell>
          <cell r="K193">
            <v>13.394</v>
          </cell>
          <cell r="L193">
            <v>16.222000000000001</v>
          </cell>
          <cell r="M193">
            <v>19.872</v>
          </cell>
          <cell r="N193">
            <v>24.136000000000003</v>
          </cell>
          <cell r="O193">
            <v>29.54</v>
          </cell>
          <cell r="P193">
            <v>36.800000000000004</v>
          </cell>
        </row>
        <row r="194">
          <cell r="C194">
            <v>5.2</v>
          </cell>
          <cell r="D194">
            <v>2.6259999999999999</v>
          </cell>
          <cell r="F194">
            <v>187</v>
          </cell>
          <cell r="G194">
            <v>6.5519999999999996</v>
          </cell>
          <cell r="H194">
            <v>7.774</v>
          </cell>
          <cell r="I194">
            <v>9.4079999999999995</v>
          </cell>
          <cell r="J194">
            <v>11.198</v>
          </cell>
          <cell r="K194">
            <v>13.458</v>
          </cell>
          <cell r="L194">
            <v>16.304000000000002</v>
          </cell>
          <cell r="M194">
            <v>19.974</v>
          </cell>
          <cell r="N194">
            <v>24.262</v>
          </cell>
          <cell r="O194">
            <v>29.68</v>
          </cell>
          <cell r="P194">
            <v>37</v>
          </cell>
        </row>
        <row r="195">
          <cell r="C195">
            <v>5.3</v>
          </cell>
          <cell r="D195">
            <v>2.66</v>
          </cell>
          <cell r="F195">
            <v>188</v>
          </cell>
          <cell r="G195">
            <v>6.5780000000000003</v>
          </cell>
          <cell r="H195">
            <v>7.806</v>
          </cell>
          <cell r="I195">
            <v>9.452</v>
          </cell>
          <cell r="J195">
            <v>11.251999999999999</v>
          </cell>
          <cell r="K195">
            <v>13.522</v>
          </cell>
          <cell r="L195">
            <v>16.385999999999999</v>
          </cell>
          <cell r="M195">
            <v>20.076000000000001</v>
          </cell>
          <cell r="N195">
            <v>24.388000000000002</v>
          </cell>
          <cell r="O195">
            <v>29.82</v>
          </cell>
          <cell r="P195">
            <v>37.200000000000003</v>
          </cell>
        </row>
        <row r="196">
          <cell r="C196">
            <v>5.4</v>
          </cell>
          <cell r="D196">
            <v>2.6930000000000001</v>
          </cell>
          <cell r="F196">
            <v>189</v>
          </cell>
          <cell r="G196">
            <v>6.6040000000000001</v>
          </cell>
          <cell r="H196">
            <v>7.8380000000000001</v>
          </cell>
          <cell r="I196">
            <v>9.4959999999999987</v>
          </cell>
          <cell r="J196">
            <v>11.305999999999999</v>
          </cell>
          <cell r="K196">
            <v>13.586</v>
          </cell>
          <cell r="L196">
            <v>16.468</v>
          </cell>
          <cell r="M196">
            <v>20.178000000000001</v>
          </cell>
          <cell r="N196">
            <v>24.513999999999999</v>
          </cell>
          <cell r="O196">
            <v>29.96</v>
          </cell>
          <cell r="P196">
            <v>37.4</v>
          </cell>
        </row>
        <row r="197">
          <cell r="C197">
            <v>5.5</v>
          </cell>
          <cell r="D197">
            <v>2.726</v>
          </cell>
          <cell r="F197">
            <v>190</v>
          </cell>
          <cell r="G197">
            <v>6.63</v>
          </cell>
          <cell r="H197">
            <v>7.87</v>
          </cell>
          <cell r="I197">
            <v>9.5399999999999991</v>
          </cell>
          <cell r="J197">
            <v>11.36</v>
          </cell>
          <cell r="K197">
            <v>13.65</v>
          </cell>
          <cell r="L197">
            <v>16.55</v>
          </cell>
          <cell r="M197">
            <v>20.28</v>
          </cell>
          <cell r="N197">
            <v>24.64</v>
          </cell>
          <cell r="O197">
            <v>30.1</v>
          </cell>
          <cell r="P197">
            <v>37.6</v>
          </cell>
        </row>
        <row r="198">
          <cell r="C198">
            <v>5.6</v>
          </cell>
          <cell r="D198">
            <v>2.76</v>
          </cell>
          <cell r="F198">
            <v>191</v>
          </cell>
          <cell r="G198">
            <v>6.6559999999999997</v>
          </cell>
          <cell r="H198">
            <v>7.9020000000000001</v>
          </cell>
          <cell r="I198">
            <v>9.581999999999999</v>
          </cell>
          <cell r="J198">
            <v>11.414</v>
          </cell>
          <cell r="K198">
            <v>13.714</v>
          </cell>
          <cell r="L198">
            <v>16.632000000000001</v>
          </cell>
          <cell r="M198">
            <v>20.382000000000001</v>
          </cell>
          <cell r="N198">
            <v>24.766000000000002</v>
          </cell>
          <cell r="O198">
            <v>30.26</v>
          </cell>
          <cell r="P198">
            <v>37.74</v>
          </cell>
        </row>
        <row r="199">
          <cell r="C199">
            <v>5.7</v>
          </cell>
          <cell r="D199">
            <v>2.7930000000000001</v>
          </cell>
          <cell r="F199">
            <v>192</v>
          </cell>
          <cell r="G199">
            <v>6.6819999999999995</v>
          </cell>
          <cell r="H199">
            <v>7.9340000000000002</v>
          </cell>
          <cell r="I199">
            <v>9.6239999999999988</v>
          </cell>
          <cell r="J199">
            <v>11.468</v>
          </cell>
          <cell r="K199">
            <v>13.778</v>
          </cell>
          <cell r="L199">
            <v>16.714000000000002</v>
          </cell>
          <cell r="M199">
            <v>20.484000000000002</v>
          </cell>
          <cell r="N199">
            <v>24.891999999999999</v>
          </cell>
          <cell r="O199">
            <v>30.42</v>
          </cell>
          <cell r="P199">
            <v>37.880000000000003</v>
          </cell>
        </row>
        <row r="200">
          <cell r="C200">
            <v>5.8</v>
          </cell>
          <cell r="D200">
            <v>2.8260000000000001</v>
          </cell>
          <cell r="F200">
            <v>193</v>
          </cell>
          <cell r="G200">
            <v>6.7080000000000002</v>
          </cell>
          <cell r="H200">
            <v>7.9659999999999993</v>
          </cell>
          <cell r="I200">
            <v>9.6660000000000004</v>
          </cell>
          <cell r="J200">
            <v>11.522</v>
          </cell>
          <cell r="K200">
            <v>13.842000000000001</v>
          </cell>
          <cell r="L200">
            <v>16.795999999999999</v>
          </cell>
          <cell r="M200">
            <v>20.585999999999999</v>
          </cell>
          <cell r="N200">
            <v>25.018000000000001</v>
          </cell>
          <cell r="O200">
            <v>30.58</v>
          </cell>
          <cell r="P200">
            <v>38.019999999999996</v>
          </cell>
        </row>
        <row r="201">
          <cell r="C201">
            <v>5.9</v>
          </cell>
          <cell r="D201">
            <v>2.8580000000000001</v>
          </cell>
          <cell r="F201">
            <v>194</v>
          </cell>
          <cell r="G201">
            <v>6.734</v>
          </cell>
          <cell r="H201">
            <v>7.9979999999999993</v>
          </cell>
          <cell r="I201">
            <v>9.7080000000000002</v>
          </cell>
          <cell r="J201">
            <v>11.576000000000001</v>
          </cell>
          <cell r="K201">
            <v>13.906000000000001</v>
          </cell>
          <cell r="L201">
            <v>16.878</v>
          </cell>
          <cell r="M201">
            <v>20.687999999999999</v>
          </cell>
          <cell r="N201">
            <v>25.143999999999998</v>
          </cell>
          <cell r="O201">
            <v>30.74</v>
          </cell>
          <cell r="P201">
            <v>38.159999999999997</v>
          </cell>
        </row>
        <row r="202">
          <cell r="C202">
            <v>6</v>
          </cell>
          <cell r="D202">
            <v>2.891</v>
          </cell>
          <cell r="F202">
            <v>195</v>
          </cell>
          <cell r="G202">
            <v>6.76</v>
          </cell>
          <cell r="H202">
            <v>8.0299999999999994</v>
          </cell>
          <cell r="I202">
            <v>9.75</v>
          </cell>
          <cell r="J202">
            <v>11.63</v>
          </cell>
          <cell r="K202">
            <v>13.97</v>
          </cell>
          <cell r="L202">
            <v>16.96</v>
          </cell>
          <cell r="M202">
            <v>20.79</v>
          </cell>
          <cell r="N202">
            <v>25.27</v>
          </cell>
          <cell r="O202">
            <v>30.9</v>
          </cell>
          <cell r="P202">
            <v>38.299999999999997</v>
          </cell>
        </row>
        <row r="203">
          <cell r="C203">
            <v>6.1</v>
          </cell>
          <cell r="D203">
            <v>2.9239999999999999</v>
          </cell>
          <cell r="F203">
            <v>196</v>
          </cell>
          <cell r="G203">
            <v>6.7859999999999996</v>
          </cell>
          <cell r="H203">
            <v>8.0619999999999994</v>
          </cell>
          <cell r="I203">
            <v>9.7919999999999998</v>
          </cell>
          <cell r="J203">
            <v>11.684000000000001</v>
          </cell>
          <cell r="K203">
            <v>14.036000000000001</v>
          </cell>
          <cell r="L203">
            <v>17.048000000000002</v>
          </cell>
          <cell r="M203">
            <v>20.891999999999999</v>
          </cell>
          <cell r="N203">
            <v>25.396000000000001</v>
          </cell>
          <cell r="O203">
            <v>31.08</v>
          </cell>
          <cell r="P203">
            <v>38.54</v>
          </cell>
        </row>
        <row r="204">
          <cell r="C204">
            <v>6.2</v>
          </cell>
          <cell r="D204">
            <v>2.956</v>
          </cell>
          <cell r="F204">
            <v>197</v>
          </cell>
          <cell r="G204">
            <v>6.8119999999999994</v>
          </cell>
          <cell r="H204">
            <v>8.0939999999999994</v>
          </cell>
          <cell r="I204">
            <v>9.8339999999999996</v>
          </cell>
          <cell r="J204">
            <v>11.738000000000001</v>
          </cell>
          <cell r="K204">
            <v>14.102</v>
          </cell>
          <cell r="L204">
            <v>17.135999999999999</v>
          </cell>
          <cell r="M204">
            <v>20.994</v>
          </cell>
          <cell r="N204">
            <v>25.521999999999998</v>
          </cell>
          <cell r="O204">
            <v>31.259999999999998</v>
          </cell>
          <cell r="P204">
            <v>38.78</v>
          </cell>
        </row>
        <row r="205">
          <cell r="C205">
            <v>6.3</v>
          </cell>
          <cell r="D205">
            <v>2.9889999999999999</v>
          </cell>
          <cell r="F205">
            <v>198</v>
          </cell>
          <cell r="G205">
            <v>6.8380000000000001</v>
          </cell>
          <cell r="H205">
            <v>8.1259999999999994</v>
          </cell>
          <cell r="I205">
            <v>9.8760000000000012</v>
          </cell>
          <cell r="J205">
            <v>11.792</v>
          </cell>
          <cell r="K205">
            <v>14.168000000000001</v>
          </cell>
          <cell r="L205">
            <v>17.224</v>
          </cell>
          <cell r="M205">
            <v>21.096</v>
          </cell>
          <cell r="N205">
            <v>25.648</v>
          </cell>
          <cell r="O205">
            <v>31.44</v>
          </cell>
          <cell r="P205">
            <v>39.019999999999996</v>
          </cell>
        </row>
        <row r="206">
          <cell r="C206">
            <v>6.4</v>
          </cell>
          <cell r="D206">
            <v>3.0209999999999999</v>
          </cell>
          <cell r="F206">
            <v>199</v>
          </cell>
          <cell r="G206">
            <v>6.8639999999999999</v>
          </cell>
          <cell r="H206">
            <v>8.1579999999999995</v>
          </cell>
          <cell r="I206">
            <v>9.918000000000001</v>
          </cell>
          <cell r="J206">
            <v>11.846</v>
          </cell>
          <cell r="K206">
            <v>14.234</v>
          </cell>
          <cell r="L206">
            <v>17.311999999999998</v>
          </cell>
          <cell r="M206">
            <v>21.198</v>
          </cell>
          <cell r="N206">
            <v>25.773999999999997</v>
          </cell>
          <cell r="O206">
            <v>31.62</v>
          </cell>
          <cell r="P206">
            <v>39.26</v>
          </cell>
        </row>
        <row r="207">
          <cell r="C207">
            <v>6.5</v>
          </cell>
          <cell r="D207">
            <v>3.0529999999999999</v>
          </cell>
          <cell r="F207">
            <v>200</v>
          </cell>
          <cell r="G207">
            <v>6.89</v>
          </cell>
          <cell r="H207">
            <v>8.19</v>
          </cell>
          <cell r="I207">
            <v>9.9600000000000009</v>
          </cell>
          <cell r="J207">
            <v>11.9</v>
          </cell>
          <cell r="K207">
            <v>14.3</v>
          </cell>
          <cell r="L207">
            <v>17.399999999999999</v>
          </cell>
          <cell r="M207">
            <v>21.3</v>
          </cell>
          <cell r="N207">
            <v>25.9</v>
          </cell>
          <cell r="O207">
            <v>31.8</v>
          </cell>
          <cell r="P207">
            <v>39.5</v>
          </cell>
        </row>
        <row r="208">
          <cell r="C208">
            <v>6.6</v>
          </cell>
          <cell r="D208">
            <v>3.085</v>
          </cell>
        </row>
        <row r="209">
          <cell r="C209">
            <v>6.7</v>
          </cell>
          <cell r="D209">
            <v>3.117</v>
          </cell>
        </row>
        <row r="210">
          <cell r="C210">
            <v>6.8</v>
          </cell>
          <cell r="D210">
            <v>3.149</v>
          </cell>
        </row>
        <row r="211">
          <cell r="C211">
            <v>6.9</v>
          </cell>
          <cell r="D211">
            <v>3.181</v>
          </cell>
        </row>
        <row r="212">
          <cell r="C212">
            <v>7</v>
          </cell>
          <cell r="D212">
            <v>3.2120000000000002</v>
          </cell>
        </row>
        <row r="213">
          <cell r="C213">
            <v>7.1</v>
          </cell>
          <cell r="D213">
            <v>3.2440000000000002</v>
          </cell>
        </row>
        <row r="214">
          <cell r="C214">
            <v>7.2</v>
          </cell>
          <cell r="D214">
            <v>3.2749999999999999</v>
          </cell>
        </row>
        <row r="215">
          <cell r="C215">
            <v>7.3</v>
          </cell>
          <cell r="D215">
            <v>3.3069999999999999</v>
          </cell>
        </row>
        <row r="216">
          <cell r="C216">
            <v>7.4</v>
          </cell>
          <cell r="D216">
            <v>3.3380000000000001</v>
          </cell>
        </row>
        <row r="217">
          <cell r="C217">
            <v>7.5</v>
          </cell>
          <cell r="D217">
            <v>3.3690000000000002</v>
          </cell>
        </row>
        <row r="218">
          <cell r="C218">
            <v>7.6</v>
          </cell>
          <cell r="D218">
            <v>3.4</v>
          </cell>
        </row>
        <row r="219">
          <cell r="C219">
            <v>7.7</v>
          </cell>
          <cell r="D219">
            <v>3.431</v>
          </cell>
        </row>
        <row r="220">
          <cell r="C220">
            <v>7.8</v>
          </cell>
          <cell r="D220">
            <v>3.4620000000000002</v>
          </cell>
        </row>
        <row r="221">
          <cell r="C221">
            <v>7.9</v>
          </cell>
          <cell r="D221">
            <v>3.4929999999999999</v>
          </cell>
        </row>
        <row r="222">
          <cell r="C222">
            <v>8</v>
          </cell>
          <cell r="D222">
            <v>3.524</v>
          </cell>
        </row>
        <row r="223">
          <cell r="C223">
            <v>8.1</v>
          </cell>
          <cell r="D223">
            <v>3.5550000000000002</v>
          </cell>
        </row>
        <row r="224">
          <cell r="C224">
            <v>8.1999999999999993</v>
          </cell>
          <cell r="D224">
            <v>3.585</v>
          </cell>
        </row>
        <row r="225">
          <cell r="C225">
            <v>8.3000000000000007</v>
          </cell>
          <cell r="D225">
            <v>3.6160000000000001</v>
          </cell>
        </row>
        <row r="226">
          <cell r="C226">
            <v>8.4</v>
          </cell>
          <cell r="D226">
            <v>3.6459999999999999</v>
          </cell>
        </row>
        <row r="227">
          <cell r="C227">
            <v>8.5</v>
          </cell>
          <cell r="D227">
            <v>3.677</v>
          </cell>
        </row>
        <row r="228">
          <cell r="C228">
            <v>8.6</v>
          </cell>
          <cell r="D228">
            <v>3.7069999999999999</v>
          </cell>
        </row>
        <row r="229">
          <cell r="C229">
            <v>8.6999999999999993</v>
          </cell>
          <cell r="D229">
            <v>3.738</v>
          </cell>
        </row>
        <row r="230">
          <cell r="C230">
            <v>8.8000000000000007</v>
          </cell>
          <cell r="D230">
            <v>3.7679999999999998</v>
          </cell>
        </row>
        <row r="231">
          <cell r="C231">
            <v>8.9</v>
          </cell>
          <cell r="D231">
            <v>3.798</v>
          </cell>
        </row>
        <row r="232">
          <cell r="C232">
            <v>9</v>
          </cell>
          <cell r="D232">
            <v>3.8279999999999998</v>
          </cell>
        </row>
        <row r="233">
          <cell r="C233">
            <v>9.1</v>
          </cell>
          <cell r="D233">
            <v>3.8580000000000001</v>
          </cell>
        </row>
        <row r="234">
          <cell r="C234">
            <v>9.1999999999999993</v>
          </cell>
          <cell r="D234">
            <v>3.8879999999999999</v>
          </cell>
        </row>
        <row r="235">
          <cell r="C235">
            <v>9.3000000000000007</v>
          </cell>
          <cell r="D235">
            <v>3.9180000000000001</v>
          </cell>
        </row>
        <row r="236">
          <cell r="C236">
            <v>9.4</v>
          </cell>
          <cell r="D236">
            <v>3.948</v>
          </cell>
        </row>
        <row r="237">
          <cell r="C237">
            <v>9.5</v>
          </cell>
          <cell r="D237">
            <v>3.9780000000000002</v>
          </cell>
        </row>
        <row r="238">
          <cell r="C238">
            <v>9.6</v>
          </cell>
          <cell r="D238">
            <v>4.008</v>
          </cell>
        </row>
        <row r="239">
          <cell r="C239">
            <v>9.6999999999999993</v>
          </cell>
          <cell r="D239">
            <v>4.0369999999999999</v>
          </cell>
        </row>
        <row r="240">
          <cell r="C240">
            <v>9.8000000000000007</v>
          </cell>
          <cell r="D240">
            <v>4.0670000000000002</v>
          </cell>
        </row>
        <row r="241">
          <cell r="C241">
            <v>9.9</v>
          </cell>
          <cell r="D241">
            <v>4.0970000000000004</v>
          </cell>
        </row>
        <row r="242">
          <cell r="C242">
            <v>10</v>
          </cell>
          <cell r="D242">
            <v>4.1260000000000003</v>
          </cell>
        </row>
        <row r="243">
          <cell r="C243">
            <v>10.199999999999999</v>
          </cell>
          <cell r="D243">
            <v>4.1849999999999996</v>
          </cell>
        </row>
        <row r="244">
          <cell r="C244">
            <v>10.4</v>
          </cell>
          <cell r="D244">
            <v>4.2439999999999998</v>
          </cell>
        </row>
        <row r="245">
          <cell r="C245">
            <v>10.6</v>
          </cell>
          <cell r="D245">
            <v>4.3019999999999996</v>
          </cell>
        </row>
        <row r="246">
          <cell r="C246">
            <v>10.8</v>
          </cell>
          <cell r="D246">
            <v>4.3609999999999998</v>
          </cell>
        </row>
        <row r="247">
          <cell r="C247">
            <v>11</v>
          </cell>
          <cell r="D247">
            <v>4.4189999999999996</v>
          </cell>
        </row>
        <row r="248">
          <cell r="C248">
            <v>11.2</v>
          </cell>
          <cell r="D248">
            <v>4.4770000000000003</v>
          </cell>
        </row>
        <row r="249">
          <cell r="C249">
            <v>11.4</v>
          </cell>
          <cell r="D249">
            <v>4.5339999999999998</v>
          </cell>
        </row>
        <row r="250">
          <cell r="C250">
            <v>11.6</v>
          </cell>
          <cell r="D250">
            <v>4.5919999999999996</v>
          </cell>
        </row>
        <row r="251">
          <cell r="C251">
            <v>11.8</v>
          </cell>
          <cell r="D251">
            <v>4.649</v>
          </cell>
        </row>
        <row r="252">
          <cell r="C252">
            <v>12</v>
          </cell>
          <cell r="D252">
            <v>4.7069999999999999</v>
          </cell>
        </row>
        <row r="253">
          <cell r="C253">
            <v>12.2</v>
          </cell>
          <cell r="D253">
            <v>4.7640000000000002</v>
          </cell>
        </row>
        <row r="254">
          <cell r="C254">
            <v>12.4</v>
          </cell>
          <cell r="D254">
            <v>4.82</v>
          </cell>
        </row>
        <row r="255">
          <cell r="C255">
            <v>12.6</v>
          </cell>
          <cell r="D255">
            <v>4.8769999999999998</v>
          </cell>
        </row>
        <row r="256">
          <cell r="C256">
            <v>12.8</v>
          </cell>
          <cell r="D256">
            <v>4.9340000000000002</v>
          </cell>
        </row>
        <row r="257">
          <cell r="C257">
            <v>13</v>
          </cell>
          <cell r="D257">
            <v>4.99</v>
          </cell>
        </row>
        <row r="258">
          <cell r="C258">
            <v>13.2</v>
          </cell>
          <cell r="D258">
            <v>5.0469999999999997</v>
          </cell>
        </row>
        <row r="259">
          <cell r="C259">
            <v>13.4</v>
          </cell>
          <cell r="D259">
            <v>5.1029999999999998</v>
          </cell>
        </row>
        <row r="260">
          <cell r="C260">
            <v>13.6</v>
          </cell>
          <cell r="D260">
            <v>5.1589999999999998</v>
          </cell>
        </row>
        <row r="261">
          <cell r="C261">
            <v>13.8</v>
          </cell>
          <cell r="D261">
            <v>5.2149999999999999</v>
          </cell>
        </row>
        <row r="262">
          <cell r="C262">
            <v>14</v>
          </cell>
          <cell r="D262">
            <v>5.27</v>
          </cell>
        </row>
        <row r="263">
          <cell r="C263">
            <v>14.2</v>
          </cell>
          <cell r="D263">
            <v>5.3259999999999996</v>
          </cell>
        </row>
        <row r="264">
          <cell r="C264">
            <v>14.4</v>
          </cell>
          <cell r="D264">
            <v>5.3819999999999997</v>
          </cell>
        </row>
        <row r="265">
          <cell r="C265">
            <v>14.6</v>
          </cell>
          <cell r="D265">
            <v>5.4370000000000003</v>
          </cell>
        </row>
        <row r="266">
          <cell r="C266">
            <v>14.8</v>
          </cell>
          <cell r="D266">
            <v>5.492</v>
          </cell>
        </row>
        <row r="267">
          <cell r="C267">
            <v>15</v>
          </cell>
          <cell r="D267">
            <v>5.5469999999999997</v>
          </cell>
        </row>
        <row r="268">
          <cell r="C268">
            <v>15.2</v>
          </cell>
          <cell r="D268">
            <v>5.6020000000000003</v>
          </cell>
        </row>
        <row r="269">
          <cell r="C269">
            <v>15.4</v>
          </cell>
          <cell r="D269">
            <v>5.657</v>
          </cell>
        </row>
        <row r="270">
          <cell r="C270">
            <v>15.6</v>
          </cell>
          <cell r="D270">
            <v>5.7119999999999997</v>
          </cell>
        </row>
        <row r="271">
          <cell r="C271">
            <v>15.8</v>
          </cell>
          <cell r="D271">
            <v>5.7670000000000003</v>
          </cell>
        </row>
        <row r="272">
          <cell r="C272">
            <v>16</v>
          </cell>
          <cell r="D272">
            <v>5.8209999999999997</v>
          </cell>
        </row>
        <row r="273">
          <cell r="C273">
            <v>16.2</v>
          </cell>
          <cell r="D273">
            <v>5.8760000000000003</v>
          </cell>
        </row>
        <row r="274">
          <cell r="C274">
            <v>16.399999999999999</v>
          </cell>
          <cell r="D274">
            <v>5.93</v>
          </cell>
        </row>
        <row r="275">
          <cell r="C275">
            <v>16.600000000000001</v>
          </cell>
          <cell r="D275">
            <v>5.984</v>
          </cell>
        </row>
        <row r="276">
          <cell r="C276">
            <v>16.8</v>
          </cell>
          <cell r="D276">
            <v>6.0389999999999997</v>
          </cell>
        </row>
        <row r="277">
          <cell r="C277">
            <v>17</v>
          </cell>
          <cell r="D277">
            <v>6.093</v>
          </cell>
        </row>
        <row r="278">
          <cell r="C278">
            <v>17.2</v>
          </cell>
          <cell r="D278">
            <v>6.1470000000000002</v>
          </cell>
        </row>
        <row r="279">
          <cell r="C279">
            <v>17.399999999999999</v>
          </cell>
          <cell r="D279">
            <v>6.2009999999999996</v>
          </cell>
        </row>
        <row r="280">
          <cell r="C280">
            <v>17.600000000000001</v>
          </cell>
          <cell r="D280">
            <v>6.2539999999999996</v>
          </cell>
        </row>
        <row r="281">
          <cell r="C281">
            <v>17.8</v>
          </cell>
          <cell r="D281">
            <v>6.3079999999999998</v>
          </cell>
        </row>
        <row r="282">
          <cell r="C282">
            <v>18</v>
          </cell>
          <cell r="D282">
            <v>6.3620000000000001</v>
          </cell>
        </row>
        <row r="283">
          <cell r="C283">
            <v>18.2</v>
          </cell>
          <cell r="D283">
            <v>6.415</v>
          </cell>
        </row>
        <row r="284">
          <cell r="C284">
            <v>18.399999999999999</v>
          </cell>
          <cell r="D284">
            <v>6.4690000000000003</v>
          </cell>
        </row>
        <row r="285">
          <cell r="C285">
            <v>18.600000000000001</v>
          </cell>
          <cell r="D285">
            <v>6.5220000000000002</v>
          </cell>
        </row>
        <row r="286">
          <cell r="C286">
            <v>18.8</v>
          </cell>
          <cell r="D286">
            <v>6.5750000000000002</v>
          </cell>
        </row>
        <row r="287">
          <cell r="C287">
            <v>19</v>
          </cell>
          <cell r="D287">
            <v>6.6289999999999996</v>
          </cell>
        </row>
        <row r="288">
          <cell r="C288">
            <v>19.2</v>
          </cell>
          <cell r="D288">
            <v>6.6820000000000004</v>
          </cell>
        </row>
        <row r="289">
          <cell r="C289">
            <v>19.399999999999999</v>
          </cell>
          <cell r="D289">
            <v>6.734</v>
          </cell>
        </row>
        <row r="290">
          <cell r="C290">
            <v>19.600000000000001</v>
          </cell>
          <cell r="D290">
            <v>6.7880000000000003</v>
          </cell>
        </row>
        <row r="291">
          <cell r="C291">
            <v>19.8</v>
          </cell>
          <cell r="D291">
            <v>6.84</v>
          </cell>
        </row>
        <row r="292">
          <cell r="C292">
            <v>20</v>
          </cell>
          <cell r="D292">
            <v>6.8929999999999998</v>
          </cell>
        </row>
        <row r="293">
          <cell r="C293">
            <v>20.5</v>
          </cell>
          <cell r="D293">
            <v>7.0250000000000004</v>
          </cell>
        </row>
        <row r="294">
          <cell r="C294">
            <v>21</v>
          </cell>
          <cell r="D294">
            <v>7.1559999999999997</v>
          </cell>
        </row>
        <row r="295">
          <cell r="C295">
            <v>21.5</v>
          </cell>
          <cell r="D295">
            <v>7.2869999999999999</v>
          </cell>
        </row>
        <row r="296">
          <cell r="C296">
            <v>22</v>
          </cell>
          <cell r="D296">
            <v>7.4169999999999998</v>
          </cell>
        </row>
        <row r="297">
          <cell r="C297">
            <v>22.5</v>
          </cell>
          <cell r="D297">
            <v>7.5469999999999997</v>
          </cell>
        </row>
        <row r="298">
          <cell r="C298">
            <v>23</v>
          </cell>
          <cell r="D298">
            <v>7.6769999999999996</v>
          </cell>
        </row>
        <row r="299">
          <cell r="C299">
            <v>23.5</v>
          </cell>
          <cell r="D299">
            <v>7.806</v>
          </cell>
        </row>
        <row r="300">
          <cell r="C300">
            <v>24</v>
          </cell>
          <cell r="D300">
            <v>7.9349999999999996</v>
          </cell>
        </row>
        <row r="301">
          <cell r="C301">
            <v>24.5</v>
          </cell>
          <cell r="D301">
            <v>8.0640000000000001</v>
          </cell>
        </row>
        <row r="302">
          <cell r="C302">
            <v>25</v>
          </cell>
          <cell r="D302">
            <v>8.1920000000000002</v>
          </cell>
        </row>
        <row r="303">
          <cell r="C303">
            <v>25.5</v>
          </cell>
          <cell r="D303">
            <v>8.32</v>
          </cell>
        </row>
        <row r="304">
          <cell r="C304">
            <v>26</v>
          </cell>
          <cell r="D304">
            <v>8.4469999999999992</v>
          </cell>
        </row>
        <row r="305">
          <cell r="C305">
            <v>26.5</v>
          </cell>
          <cell r="D305">
            <v>8.5749999999999993</v>
          </cell>
        </row>
        <row r="306">
          <cell r="C306">
            <v>27</v>
          </cell>
          <cell r="D306">
            <v>8.7010000000000005</v>
          </cell>
        </row>
        <row r="307">
          <cell r="C307">
            <v>27.5</v>
          </cell>
          <cell r="D307">
            <v>8.8279999999999994</v>
          </cell>
        </row>
        <row r="308">
          <cell r="C308">
            <v>28</v>
          </cell>
          <cell r="D308">
            <v>8.9550000000000001</v>
          </cell>
        </row>
        <row r="309">
          <cell r="C309">
            <v>28.5</v>
          </cell>
          <cell r="D309">
            <v>9.0809999999999995</v>
          </cell>
        </row>
        <row r="310">
          <cell r="C310">
            <v>29</v>
          </cell>
          <cell r="D310">
            <v>9.2070000000000007</v>
          </cell>
        </row>
        <row r="311">
          <cell r="C311">
            <v>29.5</v>
          </cell>
          <cell r="D311">
            <v>9.3320000000000007</v>
          </cell>
        </row>
        <row r="312">
          <cell r="C312">
            <v>30</v>
          </cell>
          <cell r="D312">
            <v>9.4570000000000007</v>
          </cell>
        </row>
        <row r="313">
          <cell r="C313">
            <v>30.5</v>
          </cell>
          <cell r="D313">
            <v>9.5830000000000002</v>
          </cell>
        </row>
        <row r="314">
          <cell r="C314">
            <v>31</v>
          </cell>
          <cell r="D314">
            <v>9.7070000000000007</v>
          </cell>
        </row>
        <row r="315">
          <cell r="C315">
            <v>31.5</v>
          </cell>
          <cell r="D315">
            <v>9.8320000000000007</v>
          </cell>
        </row>
        <row r="316">
          <cell r="C316">
            <v>32</v>
          </cell>
          <cell r="D316">
            <v>9.9570000000000007</v>
          </cell>
        </row>
        <row r="317">
          <cell r="C317">
            <v>32.5</v>
          </cell>
          <cell r="D317">
            <v>10.08</v>
          </cell>
        </row>
        <row r="318">
          <cell r="C318">
            <v>33</v>
          </cell>
          <cell r="D318">
            <v>10.199999999999999</v>
          </cell>
        </row>
        <row r="319">
          <cell r="C319">
            <v>33.5</v>
          </cell>
          <cell r="D319">
            <v>10.33</v>
          </cell>
        </row>
        <row r="320">
          <cell r="C320">
            <v>34</v>
          </cell>
          <cell r="D320">
            <v>10.45</v>
          </cell>
        </row>
        <row r="321">
          <cell r="C321">
            <v>34.5</v>
          </cell>
          <cell r="D321">
            <v>10.58</v>
          </cell>
        </row>
        <row r="322">
          <cell r="C322">
            <v>35</v>
          </cell>
          <cell r="D322">
            <v>10.7</v>
          </cell>
        </row>
        <row r="323">
          <cell r="C323">
            <v>35.5</v>
          </cell>
          <cell r="D323">
            <v>10.82</v>
          </cell>
        </row>
        <row r="324">
          <cell r="C324">
            <v>36</v>
          </cell>
          <cell r="D324">
            <v>10.94</v>
          </cell>
        </row>
        <row r="325">
          <cell r="C325">
            <v>36.5</v>
          </cell>
          <cell r="D325">
            <v>11.07</v>
          </cell>
        </row>
        <row r="326">
          <cell r="C326">
            <v>37</v>
          </cell>
          <cell r="D326">
            <v>11.19</v>
          </cell>
        </row>
        <row r="327">
          <cell r="C327">
            <v>37.5</v>
          </cell>
          <cell r="D327">
            <v>11.31</v>
          </cell>
        </row>
        <row r="328">
          <cell r="C328">
            <v>38</v>
          </cell>
          <cell r="D328">
            <v>11.43</v>
          </cell>
        </row>
        <row r="329">
          <cell r="C329">
            <v>38.5</v>
          </cell>
          <cell r="D329">
            <v>11.56</v>
          </cell>
        </row>
        <row r="330">
          <cell r="C330">
            <v>39</v>
          </cell>
          <cell r="D330">
            <v>11.68</v>
          </cell>
        </row>
        <row r="331">
          <cell r="C331">
            <v>39.5</v>
          </cell>
          <cell r="D331">
            <v>11.8</v>
          </cell>
        </row>
        <row r="332">
          <cell r="C332">
            <v>40</v>
          </cell>
          <cell r="D332">
            <v>11.92</v>
          </cell>
        </row>
        <row r="333">
          <cell r="C333">
            <v>40.5</v>
          </cell>
          <cell r="D333">
            <v>12.04</v>
          </cell>
        </row>
        <row r="334">
          <cell r="C334">
            <v>41</v>
          </cell>
          <cell r="D334">
            <v>12.16</v>
          </cell>
        </row>
        <row r="335">
          <cell r="C335">
            <v>41.5</v>
          </cell>
          <cell r="D335">
            <v>12.28</v>
          </cell>
        </row>
        <row r="336">
          <cell r="C336">
            <v>42</v>
          </cell>
          <cell r="D336">
            <v>12.41</v>
          </cell>
        </row>
        <row r="337">
          <cell r="C337">
            <v>42.5</v>
          </cell>
          <cell r="D337">
            <v>12.53</v>
          </cell>
        </row>
        <row r="338">
          <cell r="C338">
            <v>43</v>
          </cell>
          <cell r="D338">
            <v>12.65</v>
          </cell>
        </row>
        <row r="339">
          <cell r="C339">
            <v>43.5</v>
          </cell>
          <cell r="D339">
            <v>12.77</v>
          </cell>
        </row>
        <row r="340">
          <cell r="C340">
            <v>44</v>
          </cell>
          <cell r="D340">
            <v>12.89</v>
          </cell>
        </row>
        <row r="341">
          <cell r="C341">
            <v>44.5</v>
          </cell>
          <cell r="D341">
            <v>13.01</v>
          </cell>
        </row>
        <row r="342">
          <cell r="C342">
            <v>45</v>
          </cell>
          <cell r="D342">
            <v>13.13</v>
          </cell>
        </row>
        <row r="343">
          <cell r="C343">
            <v>45.5</v>
          </cell>
          <cell r="D343">
            <v>13.25</v>
          </cell>
        </row>
        <row r="344">
          <cell r="C344">
            <v>46</v>
          </cell>
          <cell r="D344">
            <v>13.37</v>
          </cell>
        </row>
        <row r="345">
          <cell r="C345">
            <v>46.5</v>
          </cell>
          <cell r="D345">
            <v>13.49</v>
          </cell>
        </row>
        <row r="346">
          <cell r="C346">
            <v>47</v>
          </cell>
          <cell r="D346">
            <v>13.61</v>
          </cell>
        </row>
        <row r="347">
          <cell r="C347">
            <v>47.5</v>
          </cell>
          <cell r="D347">
            <v>13.73</v>
          </cell>
        </row>
        <row r="348">
          <cell r="C348">
            <v>48</v>
          </cell>
          <cell r="D348">
            <v>13.85</v>
          </cell>
        </row>
        <row r="349">
          <cell r="C349">
            <v>48.5</v>
          </cell>
          <cell r="D349">
            <v>13.97</v>
          </cell>
        </row>
        <row r="350">
          <cell r="C350">
            <v>49</v>
          </cell>
          <cell r="D350">
            <v>14.09</v>
          </cell>
        </row>
        <row r="351">
          <cell r="C351">
            <v>49.5</v>
          </cell>
          <cell r="D351">
            <v>14.2</v>
          </cell>
        </row>
        <row r="352">
          <cell r="C352">
            <v>50</v>
          </cell>
          <cell r="D352">
            <v>14.32</v>
          </cell>
        </row>
        <row r="353">
          <cell r="C353">
            <v>51</v>
          </cell>
          <cell r="D353">
            <v>14.56</v>
          </cell>
        </row>
        <row r="354">
          <cell r="C354">
            <v>52</v>
          </cell>
          <cell r="D354">
            <v>14.8</v>
          </cell>
        </row>
        <row r="355">
          <cell r="C355">
            <v>53</v>
          </cell>
          <cell r="D355">
            <v>15.04</v>
          </cell>
        </row>
        <row r="356">
          <cell r="C356">
            <v>54</v>
          </cell>
          <cell r="D356">
            <v>15.27</v>
          </cell>
        </row>
        <row r="357">
          <cell r="C357">
            <v>55</v>
          </cell>
          <cell r="D357">
            <v>15.51</v>
          </cell>
        </row>
        <row r="358">
          <cell r="C358">
            <v>56</v>
          </cell>
          <cell r="D358">
            <v>15.74</v>
          </cell>
        </row>
        <row r="359">
          <cell r="C359">
            <v>57</v>
          </cell>
          <cell r="D359">
            <v>15.98</v>
          </cell>
        </row>
        <row r="360">
          <cell r="C360">
            <v>58</v>
          </cell>
          <cell r="D360">
            <v>16.22</v>
          </cell>
        </row>
        <row r="361">
          <cell r="C361">
            <v>59</v>
          </cell>
          <cell r="D361">
            <v>16.45</v>
          </cell>
        </row>
        <row r="362">
          <cell r="C362">
            <v>60</v>
          </cell>
          <cell r="D362">
            <v>16.690000000000001</v>
          </cell>
        </row>
        <row r="363">
          <cell r="C363">
            <v>61</v>
          </cell>
          <cell r="D363">
            <v>16.920000000000002</v>
          </cell>
        </row>
        <row r="364">
          <cell r="C364">
            <v>62</v>
          </cell>
          <cell r="D364">
            <v>17.149999999999999</v>
          </cell>
        </row>
        <row r="365">
          <cell r="C365">
            <v>63</v>
          </cell>
          <cell r="D365">
            <v>17.39</v>
          </cell>
        </row>
        <row r="366">
          <cell r="C366">
            <v>64</v>
          </cell>
          <cell r="D366">
            <v>17.62</v>
          </cell>
        </row>
        <row r="367">
          <cell r="C367">
            <v>65</v>
          </cell>
          <cell r="D367">
            <v>17.850000000000001</v>
          </cell>
        </row>
        <row r="368">
          <cell r="C368">
            <v>66</v>
          </cell>
          <cell r="D368">
            <v>18.09</v>
          </cell>
        </row>
        <row r="369">
          <cell r="C369">
            <v>67</v>
          </cell>
          <cell r="D369">
            <v>18.32</v>
          </cell>
        </row>
        <row r="370">
          <cell r="C370">
            <v>68</v>
          </cell>
          <cell r="D370">
            <v>18.55</v>
          </cell>
        </row>
        <row r="371">
          <cell r="C371">
            <v>69</v>
          </cell>
          <cell r="D371">
            <v>18.79</v>
          </cell>
        </row>
        <row r="372">
          <cell r="C372">
            <v>70</v>
          </cell>
          <cell r="D372">
            <v>19.02</v>
          </cell>
        </row>
        <row r="373">
          <cell r="C373">
            <v>71</v>
          </cell>
          <cell r="D373">
            <v>19.25</v>
          </cell>
        </row>
        <row r="374">
          <cell r="C374">
            <v>72</v>
          </cell>
          <cell r="D374">
            <v>19.48</v>
          </cell>
        </row>
        <row r="375">
          <cell r="C375">
            <v>73</v>
          </cell>
          <cell r="D375">
            <v>19.71</v>
          </cell>
        </row>
        <row r="376">
          <cell r="C376">
            <v>74</v>
          </cell>
          <cell r="D376">
            <v>19.940000000000001</v>
          </cell>
        </row>
        <row r="377">
          <cell r="C377">
            <v>75</v>
          </cell>
          <cell r="D377">
            <v>20.18</v>
          </cell>
        </row>
        <row r="378">
          <cell r="C378">
            <v>76</v>
          </cell>
          <cell r="D378">
            <v>20.41</v>
          </cell>
        </row>
        <row r="379">
          <cell r="C379">
            <v>77</v>
          </cell>
          <cell r="D379">
            <v>20.64</v>
          </cell>
        </row>
        <row r="380">
          <cell r="C380">
            <v>78</v>
          </cell>
          <cell r="D380">
            <v>20.87</v>
          </cell>
        </row>
        <row r="381">
          <cell r="C381">
            <v>79</v>
          </cell>
          <cell r="D381">
            <v>21.1</v>
          </cell>
        </row>
        <row r="382">
          <cell r="C382">
            <v>80</v>
          </cell>
          <cell r="D382">
            <v>21.33</v>
          </cell>
        </row>
        <row r="383">
          <cell r="C383">
            <v>81</v>
          </cell>
          <cell r="D383">
            <v>21.56</v>
          </cell>
        </row>
        <row r="384">
          <cell r="C384">
            <v>82</v>
          </cell>
          <cell r="D384">
            <v>21.69</v>
          </cell>
        </row>
        <row r="385">
          <cell r="C385">
            <v>83</v>
          </cell>
          <cell r="D385">
            <v>22.02</v>
          </cell>
        </row>
        <row r="386">
          <cell r="C386">
            <v>84</v>
          </cell>
          <cell r="D386">
            <v>22.25</v>
          </cell>
        </row>
        <row r="387">
          <cell r="C387">
            <v>85</v>
          </cell>
          <cell r="D387">
            <v>22.48</v>
          </cell>
        </row>
        <row r="388">
          <cell r="C388">
            <v>86</v>
          </cell>
          <cell r="D388">
            <v>22.71</v>
          </cell>
        </row>
        <row r="389">
          <cell r="C389">
            <v>87</v>
          </cell>
          <cell r="D389">
            <v>22.94</v>
          </cell>
        </row>
        <row r="390">
          <cell r="C390">
            <v>88</v>
          </cell>
          <cell r="D390">
            <v>23.17</v>
          </cell>
        </row>
        <row r="391">
          <cell r="C391">
            <v>89</v>
          </cell>
          <cell r="D391">
            <v>23.39</v>
          </cell>
        </row>
        <row r="392">
          <cell r="C392">
            <v>90</v>
          </cell>
          <cell r="D392">
            <v>23.62</v>
          </cell>
        </row>
        <row r="393">
          <cell r="C393">
            <v>91</v>
          </cell>
          <cell r="D393">
            <v>23.85</v>
          </cell>
        </row>
        <row r="394">
          <cell r="C394">
            <v>92</v>
          </cell>
          <cell r="D394">
            <v>24.08</v>
          </cell>
        </row>
        <row r="395">
          <cell r="C395">
            <v>93</v>
          </cell>
          <cell r="D395">
            <v>24.31</v>
          </cell>
        </row>
        <row r="396">
          <cell r="C396">
            <v>94</v>
          </cell>
          <cell r="D396">
            <v>24.54</v>
          </cell>
        </row>
        <row r="397">
          <cell r="C397">
            <v>95</v>
          </cell>
          <cell r="D397">
            <v>24.77</v>
          </cell>
        </row>
        <row r="398">
          <cell r="C398">
            <v>96</v>
          </cell>
          <cell r="D398">
            <v>24.99</v>
          </cell>
        </row>
        <row r="399">
          <cell r="C399">
            <v>97</v>
          </cell>
          <cell r="D399">
            <v>25.22</v>
          </cell>
        </row>
        <row r="400">
          <cell r="C400">
            <v>98</v>
          </cell>
          <cell r="D400">
            <v>25.45</v>
          </cell>
        </row>
        <row r="401">
          <cell r="C401">
            <v>99</v>
          </cell>
          <cell r="D401">
            <v>25.68</v>
          </cell>
        </row>
        <row r="402">
          <cell r="C402">
            <v>100</v>
          </cell>
          <cell r="D402">
            <v>25.91</v>
          </cell>
        </row>
        <row r="403">
          <cell r="C403">
            <v>102</v>
          </cell>
          <cell r="D403">
            <v>26.36</v>
          </cell>
        </row>
        <row r="404">
          <cell r="C404">
            <v>104</v>
          </cell>
          <cell r="D404">
            <v>26.82</v>
          </cell>
        </row>
        <row r="405">
          <cell r="C405">
            <v>106</v>
          </cell>
          <cell r="D405">
            <v>27.27</v>
          </cell>
        </row>
        <row r="406">
          <cell r="C406">
            <v>108</v>
          </cell>
          <cell r="D406">
            <v>27.72</v>
          </cell>
        </row>
        <row r="407">
          <cell r="C407">
            <v>110</v>
          </cell>
          <cell r="D407">
            <v>28.18</v>
          </cell>
        </row>
        <row r="408">
          <cell r="C408">
            <v>112</v>
          </cell>
          <cell r="D408">
            <v>28.63</v>
          </cell>
        </row>
        <row r="409">
          <cell r="C409">
            <v>114</v>
          </cell>
          <cell r="D409">
            <v>29.09</v>
          </cell>
        </row>
        <row r="410">
          <cell r="C410">
            <v>116</v>
          </cell>
          <cell r="D410">
            <v>29.54</v>
          </cell>
        </row>
        <row r="411">
          <cell r="C411">
            <v>118</v>
          </cell>
          <cell r="D411">
            <v>29.89</v>
          </cell>
        </row>
        <row r="412">
          <cell r="C412">
            <v>120</v>
          </cell>
          <cell r="D412">
            <v>30.44</v>
          </cell>
        </row>
        <row r="413">
          <cell r="C413">
            <v>122</v>
          </cell>
          <cell r="D413">
            <v>30.9</v>
          </cell>
        </row>
        <row r="414">
          <cell r="C414">
            <v>124</v>
          </cell>
          <cell r="D414">
            <v>31.35</v>
          </cell>
        </row>
        <row r="415">
          <cell r="C415">
            <v>126</v>
          </cell>
          <cell r="D415">
            <v>31.8</v>
          </cell>
        </row>
        <row r="416">
          <cell r="C416">
            <v>128</v>
          </cell>
          <cell r="D416">
            <v>32.25</v>
          </cell>
        </row>
        <row r="417">
          <cell r="C417">
            <v>130</v>
          </cell>
          <cell r="D417">
            <v>32.700000000000003</v>
          </cell>
        </row>
        <row r="418">
          <cell r="C418">
            <v>132</v>
          </cell>
          <cell r="D418">
            <v>33.15</v>
          </cell>
        </row>
        <row r="419">
          <cell r="C419">
            <v>134</v>
          </cell>
          <cell r="D419">
            <v>33.6</v>
          </cell>
        </row>
        <row r="420">
          <cell r="C420">
            <v>136</v>
          </cell>
          <cell r="D420">
            <v>34.06</v>
          </cell>
        </row>
        <row r="421">
          <cell r="C421">
            <v>138</v>
          </cell>
          <cell r="D421">
            <v>34.51</v>
          </cell>
        </row>
        <row r="422">
          <cell r="C422">
            <v>140</v>
          </cell>
          <cell r="D422">
            <v>34.96</v>
          </cell>
        </row>
        <row r="423">
          <cell r="C423">
            <v>142</v>
          </cell>
          <cell r="D423">
            <v>35.409999999999997</v>
          </cell>
        </row>
        <row r="424">
          <cell r="C424">
            <v>144</v>
          </cell>
          <cell r="D424">
            <v>35.86</v>
          </cell>
        </row>
        <row r="425">
          <cell r="C425">
            <v>146</v>
          </cell>
          <cell r="D425">
            <v>36.31</v>
          </cell>
        </row>
        <row r="426">
          <cell r="C426">
            <v>148</v>
          </cell>
          <cell r="D426">
            <v>36.76</v>
          </cell>
        </row>
        <row r="427">
          <cell r="C427">
            <v>150</v>
          </cell>
          <cell r="D427">
            <v>37.21</v>
          </cell>
        </row>
        <row r="428">
          <cell r="C428">
            <v>152</v>
          </cell>
          <cell r="D428">
            <v>37.659999999999997</v>
          </cell>
        </row>
        <row r="429">
          <cell r="C429">
            <v>154</v>
          </cell>
          <cell r="D429">
            <v>38.11</v>
          </cell>
        </row>
        <row r="430">
          <cell r="C430">
            <v>156</v>
          </cell>
          <cell r="D430">
            <v>38.56</v>
          </cell>
        </row>
        <row r="431">
          <cell r="C431">
            <v>158</v>
          </cell>
          <cell r="D431">
            <v>39.01</v>
          </cell>
        </row>
        <row r="432">
          <cell r="C432">
            <v>160</v>
          </cell>
          <cell r="D432">
            <v>39.46</v>
          </cell>
        </row>
        <row r="433">
          <cell r="C433">
            <v>162</v>
          </cell>
          <cell r="D433">
            <v>39.909999999999997</v>
          </cell>
        </row>
        <row r="434">
          <cell r="C434">
            <v>164</v>
          </cell>
          <cell r="D434">
            <v>40.35</v>
          </cell>
        </row>
        <row r="435">
          <cell r="C435">
            <v>166</v>
          </cell>
          <cell r="D435">
            <v>40.799999999999997</v>
          </cell>
        </row>
        <row r="436">
          <cell r="C436">
            <v>168</v>
          </cell>
          <cell r="D436">
            <v>41.25</v>
          </cell>
        </row>
        <row r="437">
          <cell r="C437">
            <v>170</v>
          </cell>
          <cell r="D437">
            <v>41.7</v>
          </cell>
        </row>
        <row r="438">
          <cell r="C438">
            <v>172</v>
          </cell>
          <cell r="D438">
            <v>42.15</v>
          </cell>
        </row>
        <row r="439">
          <cell r="C439">
            <v>174</v>
          </cell>
          <cell r="D439">
            <v>42.6</v>
          </cell>
        </row>
        <row r="440">
          <cell r="C440">
            <v>176</v>
          </cell>
          <cell r="D440">
            <v>43.05</v>
          </cell>
        </row>
        <row r="441">
          <cell r="C441">
            <v>178</v>
          </cell>
          <cell r="D441">
            <v>43.5</v>
          </cell>
        </row>
        <row r="442">
          <cell r="C442">
            <v>180</v>
          </cell>
          <cell r="D442">
            <v>43.95</v>
          </cell>
        </row>
        <row r="443">
          <cell r="C443">
            <v>182</v>
          </cell>
          <cell r="D443">
            <v>44.4</v>
          </cell>
        </row>
        <row r="444">
          <cell r="C444">
            <v>184</v>
          </cell>
          <cell r="D444">
            <v>44.84</v>
          </cell>
        </row>
        <row r="445">
          <cell r="C445">
            <v>186</v>
          </cell>
          <cell r="D445">
            <v>45.29</v>
          </cell>
        </row>
        <row r="446">
          <cell r="C446">
            <v>188</v>
          </cell>
          <cell r="D446">
            <v>45.74</v>
          </cell>
        </row>
        <row r="447">
          <cell r="C447">
            <v>190</v>
          </cell>
          <cell r="D447">
            <v>46.19</v>
          </cell>
        </row>
        <row r="448">
          <cell r="C448">
            <v>192</v>
          </cell>
          <cell r="D448">
            <v>46.64</v>
          </cell>
        </row>
        <row r="449">
          <cell r="C449">
            <v>194</v>
          </cell>
          <cell r="D449">
            <v>47.09</v>
          </cell>
        </row>
        <row r="450">
          <cell r="C450">
            <v>196</v>
          </cell>
          <cell r="D450">
            <v>47.54</v>
          </cell>
        </row>
        <row r="451">
          <cell r="C451">
            <v>198</v>
          </cell>
          <cell r="D451">
            <v>47.99</v>
          </cell>
        </row>
        <row r="452">
          <cell r="C452">
            <v>200</v>
          </cell>
          <cell r="D452">
            <v>48.43</v>
          </cell>
        </row>
        <row r="453">
          <cell r="C453">
            <v>205</v>
          </cell>
          <cell r="D453">
            <v>49.49</v>
          </cell>
        </row>
        <row r="454">
          <cell r="C454">
            <v>210</v>
          </cell>
          <cell r="D454">
            <v>50.59</v>
          </cell>
        </row>
        <row r="455">
          <cell r="C455">
            <v>215</v>
          </cell>
          <cell r="D455">
            <v>51.7</v>
          </cell>
        </row>
        <row r="456">
          <cell r="C456">
            <v>220</v>
          </cell>
          <cell r="D456">
            <v>52.8</v>
          </cell>
        </row>
        <row r="457">
          <cell r="C457">
            <v>225</v>
          </cell>
          <cell r="D457">
            <v>53.9</v>
          </cell>
        </row>
        <row r="458">
          <cell r="C458">
            <v>230</v>
          </cell>
          <cell r="D458">
            <v>55</v>
          </cell>
        </row>
        <row r="459">
          <cell r="C459">
            <v>235</v>
          </cell>
          <cell r="D459">
            <v>56.1</v>
          </cell>
        </row>
        <row r="460">
          <cell r="C460">
            <v>240</v>
          </cell>
          <cell r="D460">
            <v>57.19</v>
          </cell>
        </row>
        <row r="461">
          <cell r="C461">
            <v>245</v>
          </cell>
          <cell r="D461">
            <v>58.29</v>
          </cell>
        </row>
        <row r="462">
          <cell r="C462">
            <v>250</v>
          </cell>
          <cell r="D462">
            <v>59.38</v>
          </cell>
        </row>
        <row r="463">
          <cell r="C463">
            <v>255</v>
          </cell>
          <cell r="D463">
            <v>60.48</v>
          </cell>
        </row>
        <row r="464">
          <cell r="C464">
            <v>260</v>
          </cell>
          <cell r="D464">
            <v>61.57</v>
          </cell>
        </row>
        <row r="465">
          <cell r="C465">
            <v>265</v>
          </cell>
          <cell r="D465">
            <v>62.66</v>
          </cell>
        </row>
        <row r="466">
          <cell r="C466">
            <v>270</v>
          </cell>
          <cell r="D466">
            <v>63.75</v>
          </cell>
        </row>
        <row r="467">
          <cell r="C467">
            <v>275</v>
          </cell>
          <cell r="D467">
            <v>64.849999999999994</v>
          </cell>
        </row>
        <row r="468">
          <cell r="C468">
            <v>280</v>
          </cell>
          <cell r="D468">
            <v>65.94</v>
          </cell>
        </row>
        <row r="469">
          <cell r="C469">
            <v>285</v>
          </cell>
          <cell r="D469">
            <v>67.03</v>
          </cell>
        </row>
        <row r="470">
          <cell r="C470">
            <v>290</v>
          </cell>
          <cell r="D470">
            <v>68.12</v>
          </cell>
        </row>
        <row r="471">
          <cell r="C471">
            <v>295</v>
          </cell>
          <cell r="D471">
            <v>69.2</v>
          </cell>
        </row>
        <row r="472">
          <cell r="C472">
            <v>300</v>
          </cell>
          <cell r="D472">
            <v>70.290000000000006</v>
          </cell>
        </row>
        <row r="473">
          <cell r="C473">
            <v>305</v>
          </cell>
          <cell r="D473">
            <v>71.38</v>
          </cell>
        </row>
        <row r="474">
          <cell r="C474">
            <v>310</v>
          </cell>
          <cell r="D474">
            <v>72.459999999999994</v>
          </cell>
        </row>
        <row r="475">
          <cell r="C475">
            <v>315</v>
          </cell>
          <cell r="D475">
            <v>73.55</v>
          </cell>
        </row>
        <row r="476">
          <cell r="C476">
            <v>320</v>
          </cell>
          <cell r="D476">
            <v>74.63</v>
          </cell>
        </row>
        <row r="477">
          <cell r="C477">
            <v>325</v>
          </cell>
          <cell r="D477">
            <v>75.72</v>
          </cell>
        </row>
        <row r="478">
          <cell r="C478">
            <v>330</v>
          </cell>
          <cell r="D478">
            <v>76.8</v>
          </cell>
        </row>
        <row r="479">
          <cell r="C479">
            <v>335</v>
          </cell>
          <cell r="D479">
            <v>77.88</v>
          </cell>
        </row>
        <row r="480">
          <cell r="C480">
            <v>340</v>
          </cell>
          <cell r="D480">
            <v>78.959999999999994</v>
          </cell>
        </row>
        <row r="481">
          <cell r="C481">
            <v>345</v>
          </cell>
          <cell r="D481">
            <v>80.040000000000006</v>
          </cell>
        </row>
        <row r="482">
          <cell r="C482">
            <v>350</v>
          </cell>
          <cell r="D482">
            <v>81.12</v>
          </cell>
        </row>
        <row r="483">
          <cell r="C483">
            <v>355</v>
          </cell>
          <cell r="D483">
            <v>82.2</v>
          </cell>
        </row>
        <row r="484">
          <cell r="C484">
            <v>360</v>
          </cell>
          <cell r="D484">
            <v>83.28</v>
          </cell>
        </row>
        <row r="485">
          <cell r="C485">
            <v>365</v>
          </cell>
          <cell r="D485">
            <v>84.36</v>
          </cell>
        </row>
        <row r="486">
          <cell r="C486">
            <v>370</v>
          </cell>
          <cell r="D486">
            <v>85.44</v>
          </cell>
        </row>
        <row r="487">
          <cell r="C487">
            <v>375</v>
          </cell>
          <cell r="D487">
            <v>86.52</v>
          </cell>
        </row>
        <row r="488">
          <cell r="C488">
            <v>380</v>
          </cell>
          <cell r="D488">
            <v>87.6</v>
          </cell>
        </row>
        <row r="489">
          <cell r="C489">
            <v>385</v>
          </cell>
          <cell r="D489">
            <v>88.67</v>
          </cell>
        </row>
        <row r="490">
          <cell r="C490">
            <v>390</v>
          </cell>
          <cell r="D490">
            <v>89.75</v>
          </cell>
        </row>
        <row r="491">
          <cell r="C491">
            <v>395</v>
          </cell>
          <cell r="D491">
            <v>90.82</v>
          </cell>
        </row>
        <row r="492">
          <cell r="C492">
            <v>400</v>
          </cell>
          <cell r="D492">
            <v>91.9</v>
          </cell>
        </row>
        <row r="493">
          <cell r="C493">
            <v>405</v>
          </cell>
          <cell r="D493">
            <v>92.97</v>
          </cell>
        </row>
        <row r="494">
          <cell r="C494">
            <v>410</v>
          </cell>
          <cell r="D494">
            <v>94.05</v>
          </cell>
        </row>
        <row r="495">
          <cell r="C495">
            <v>415</v>
          </cell>
          <cell r="D495">
            <v>95.12</v>
          </cell>
        </row>
        <row r="496">
          <cell r="C496">
            <v>420</v>
          </cell>
          <cell r="D496">
            <v>96.2</v>
          </cell>
        </row>
        <row r="497">
          <cell r="C497">
            <v>425</v>
          </cell>
          <cell r="D497">
            <v>97.27</v>
          </cell>
        </row>
        <row r="498">
          <cell r="C498">
            <v>430</v>
          </cell>
          <cell r="D498">
            <v>98.34</v>
          </cell>
        </row>
        <row r="499">
          <cell r="C499">
            <v>435</v>
          </cell>
          <cell r="D499">
            <v>99.41</v>
          </cell>
        </row>
        <row r="500">
          <cell r="C500">
            <v>440</v>
          </cell>
          <cell r="D500">
            <v>100.49</v>
          </cell>
        </row>
        <row r="501">
          <cell r="C501">
            <v>445</v>
          </cell>
          <cell r="D501">
            <v>101.56</v>
          </cell>
        </row>
        <row r="502">
          <cell r="C502">
            <v>450</v>
          </cell>
          <cell r="D502">
            <v>102.63</v>
          </cell>
        </row>
        <row r="503">
          <cell r="C503">
            <v>455</v>
          </cell>
          <cell r="D503">
            <v>103.7</v>
          </cell>
        </row>
        <row r="504">
          <cell r="C504">
            <v>460</v>
          </cell>
          <cell r="D504">
            <v>104.77</v>
          </cell>
        </row>
        <row r="505">
          <cell r="C505">
            <v>465</v>
          </cell>
          <cell r="D505">
            <v>105.84</v>
          </cell>
        </row>
        <row r="506">
          <cell r="C506">
            <v>470</v>
          </cell>
          <cell r="D506">
            <v>106.91</v>
          </cell>
        </row>
        <row r="507">
          <cell r="C507">
            <v>475</v>
          </cell>
          <cell r="D507">
            <v>107.98</v>
          </cell>
        </row>
        <row r="508">
          <cell r="C508">
            <v>480</v>
          </cell>
          <cell r="D508">
            <v>109.05</v>
          </cell>
        </row>
        <row r="509">
          <cell r="C509">
            <v>485</v>
          </cell>
          <cell r="D509">
            <v>110.11</v>
          </cell>
        </row>
        <row r="510">
          <cell r="C510">
            <v>490</v>
          </cell>
          <cell r="D510">
            <v>111.18</v>
          </cell>
        </row>
        <row r="511">
          <cell r="C511">
            <v>495</v>
          </cell>
          <cell r="D511">
            <v>112.25</v>
          </cell>
        </row>
        <row r="512">
          <cell r="C512">
            <v>500</v>
          </cell>
          <cell r="D512">
            <v>113.32</v>
          </cell>
        </row>
        <row r="513">
          <cell r="C513">
            <v>505</v>
          </cell>
          <cell r="D513">
            <v>114.38</v>
          </cell>
        </row>
        <row r="514">
          <cell r="C514">
            <v>510</v>
          </cell>
          <cell r="D514">
            <v>115.45</v>
          </cell>
        </row>
        <row r="515">
          <cell r="C515">
            <v>515</v>
          </cell>
          <cell r="D515">
            <v>116.52</v>
          </cell>
        </row>
        <row r="516">
          <cell r="C516">
            <v>520</v>
          </cell>
          <cell r="D516">
            <v>117.58</v>
          </cell>
        </row>
        <row r="517">
          <cell r="C517">
            <v>525</v>
          </cell>
          <cell r="D517">
            <v>118.65</v>
          </cell>
        </row>
        <row r="518">
          <cell r="C518">
            <v>530</v>
          </cell>
          <cell r="D518">
            <v>119.71</v>
          </cell>
        </row>
        <row r="519">
          <cell r="C519">
            <v>535</v>
          </cell>
          <cell r="D519">
            <v>120.78</v>
          </cell>
        </row>
        <row r="520">
          <cell r="C520">
            <v>540</v>
          </cell>
          <cell r="D520">
            <v>121.84</v>
          </cell>
        </row>
        <row r="521">
          <cell r="C521">
            <v>545</v>
          </cell>
          <cell r="D521">
            <v>122.91</v>
          </cell>
        </row>
        <row r="522">
          <cell r="C522">
            <v>550</v>
          </cell>
          <cell r="D522">
            <v>123.97</v>
          </cell>
        </row>
        <row r="523">
          <cell r="C523">
            <v>555</v>
          </cell>
          <cell r="D523">
            <v>125.04</v>
          </cell>
        </row>
        <row r="524">
          <cell r="C524">
            <v>560</v>
          </cell>
          <cell r="D524">
            <v>126.1</v>
          </cell>
        </row>
        <row r="525">
          <cell r="C525">
            <v>565</v>
          </cell>
          <cell r="D525">
            <v>127.16</v>
          </cell>
        </row>
        <row r="526">
          <cell r="C526">
            <v>570</v>
          </cell>
          <cell r="D526">
            <v>128.22</v>
          </cell>
        </row>
        <row r="527">
          <cell r="C527">
            <v>575</v>
          </cell>
          <cell r="D527">
            <v>129.29</v>
          </cell>
        </row>
        <row r="528">
          <cell r="C528">
            <v>580</v>
          </cell>
          <cell r="D528">
            <v>130.35</v>
          </cell>
        </row>
        <row r="529">
          <cell r="C529">
            <v>585</v>
          </cell>
          <cell r="D529">
            <v>131.41</v>
          </cell>
        </row>
        <row r="530">
          <cell r="C530">
            <v>590</v>
          </cell>
          <cell r="D530">
            <v>132.47</v>
          </cell>
        </row>
        <row r="531">
          <cell r="C531">
            <v>595</v>
          </cell>
          <cell r="D531">
            <v>133.54</v>
          </cell>
        </row>
        <row r="532">
          <cell r="C532">
            <v>600</v>
          </cell>
          <cell r="D532">
            <v>134.6</v>
          </cell>
        </row>
        <row r="533">
          <cell r="C533">
            <v>605</v>
          </cell>
          <cell r="D533">
            <v>135.66</v>
          </cell>
        </row>
        <row r="534">
          <cell r="C534">
            <v>610</v>
          </cell>
          <cell r="D534">
            <v>136.72</v>
          </cell>
        </row>
        <row r="535">
          <cell r="C535">
            <v>615</v>
          </cell>
          <cell r="D535">
            <v>137.78</v>
          </cell>
        </row>
        <row r="536">
          <cell r="C536">
            <v>620</v>
          </cell>
          <cell r="D536">
            <v>138.84</v>
          </cell>
        </row>
        <row r="537">
          <cell r="C537">
            <v>625</v>
          </cell>
          <cell r="D537">
            <v>139.9</v>
          </cell>
        </row>
        <row r="538">
          <cell r="C538">
            <v>630</v>
          </cell>
          <cell r="D538">
            <v>140.96</v>
          </cell>
        </row>
        <row r="539">
          <cell r="C539">
            <v>635</v>
          </cell>
          <cell r="D539">
            <v>142.02000000000001</v>
          </cell>
        </row>
        <row r="540">
          <cell r="C540">
            <v>640</v>
          </cell>
          <cell r="D540">
            <v>143.08000000000001</v>
          </cell>
        </row>
        <row r="541">
          <cell r="C541">
            <v>645</v>
          </cell>
          <cell r="D541">
            <v>144.13999999999999</v>
          </cell>
        </row>
        <row r="542">
          <cell r="C542">
            <v>650</v>
          </cell>
          <cell r="D542">
            <v>145.19999999999999</v>
          </cell>
        </row>
        <row r="543">
          <cell r="C543">
            <v>655</v>
          </cell>
          <cell r="D543">
            <v>146.25</v>
          </cell>
        </row>
        <row r="544">
          <cell r="C544">
            <v>660</v>
          </cell>
          <cell r="D544">
            <v>147.31</v>
          </cell>
        </row>
        <row r="545">
          <cell r="C545">
            <v>665</v>
          </cell>
          <cell r="D545">
            <v>148.37</v>
          </cell>
        </row>
        <row r="546">
          <cell r="C546">
            <v>670</v>
          </cell>
          <cell r="D546">
            <v>149.43</v>
          </cell>
        </row>
        <row r="547">
          <cell r="C547">
            <v>675</v>
          </cell>
          <cell r="D547">
            <v>150.49</v>
          </cell>
        </row>
        <row r="548">
          <cell r="C548">
            <v>680</v>
          </cell>
          <cell r="D548">
            <v>151.55000000000001</v>
          </cell>
        </row>
        <row r="549">
          <cell r="C549">
            <v>685</v>
          </cell>
          <cell r="D549">
            <v>152.6</v>
          </cell>
        </row>
        <row r="550">
          <cell r="C550">
            <v>690</v>
          </cell>
          <cell r="D550">
            <v>153.66</v>
          </cell>
        </row>
        <row r="551">
          <cell r="C551">
            <v>695</v>
          </cell>
          <cell r="D551">
            <v>154.72</v>
          </cell>
        </row>
        <row r="552">
          <cell r="C552">
            <v>700</v>
          </cell>
          <cell r="D552">
            <v>155.77000000000001</v>
          </cell>
        </row>
        <row r="553">
          <cell r="C553">
            <v>705</v>
          </cell>
          <cell r="D553">
            <v>156.83000000000001</v>
          </cell>
        </row>
        <row r="554">
          <cell r="C554">
            <v>710</v>
          </cell>
          <cell r="D554">
            <v>157.88999999999999</v>
          </cell>
        </row>
        <row r="555">
          <cell r="C555">
            <v>715</v>
          </cell>
          <cell r="D555">
            <v>158.94</v>
          </cell>
        </row>
        <row r="556">
          <cell r="C556">
            <v>720</v>
          </cell>
          <cell r="D556">
            <v>160</v>
          </cell>
        </row>
        <row r="557">
          <cell r="C557">
            <v>725</v>
          </cell>
          <cell r="D557">
            <v>161.06</v>
          </cell>
        </row>
        <row r="558">
          <cell r="C558">
            <v>730</v>
          </cell>
          <cell r="D558">
            <v>162.11000000000001</v>
          </cell>
        </row>
        <row r="559">
          <cell r="C559">
            <v>735</v>
          </cell>
          <cell r="D559">
            <v>163.16999999999999</v>
          </cell>
        </row>
        <row r="560">
          <cell r="C560">
            <v>740</v>
          </cell>
          <cell r="D560">
            <v>164.22</v>
          </cell>
        </row>
        <row r="561">
          <cell r="C561">
            <v>745</v>
          </cell>
          <cell r="D561">
            <v>165.28</v>
          </cell>
        </row>
        <row r="562">
          <cell r="C562">
            <v>750</v>
          </cell>
          <cell r="D562">
            <v>166.33</v>
          </cell>
        </row>
        <row r="563">
          <cell r="C563">
            <v>755</v>
          </cell>
          <cell r="D563">
            <v>167.39</v>
          </cell>
        </row>
        <row r="564">
          <cell r="C564">
            <v>760</v>
          </cell>
          <cell r="D564">
            <v>168.44</v>
          </cell>
        </row>
        <row r="565">
          <cell r="C565">
            <v>765</v>
          </cell>
          <cell r="D565">
            <v>169.5</v>
          </cell>
        </row>
        <row r="566">
          <cell r="C566">
            <v>770</v>
          </cell>
          <cell r="D566">
            <v>170.55</v>
          </cell>
        </row>
        <row r="567">
          <cell r="C567">
            <v>775</v>
          </cell>
          <cell r="D567">
            <v>171.6</v>
          </cell>
        </row>
        <row r="568">
          <cell r="C568">
            <v>780</v>
          </cell>
          <cell r="D568">
            <v>172.66</v>
          </cell>
        </row>
        <row r="569">
          <cell r="C569">
            <v>785</v>
          </cell>
          <cell r="D569">
            <v>173.71</v>
          </cell>
        </row>
        <row r="570">
          <cell r="C570">
            <v>790</v>
          </cell>
          <cell r="D570">
            <v>174.76</v>
          </cell>
        </row>
        <row r="571">
          <cell r="C571">
            <v>795</v>
          </cell>
          <cell r="D571">
            <v>175.82</v>
          </cell>
        </row>
        <row r="572">
          <cell r="C572">
            <v>800</v>
          </cell>
          <cell r="D572">
            <v>176.87</v>
          </cell>
        </row>
        <row r="573">
          <cell r="C573">
            <v>810</v>
          </cell>
          <cell r="D573">
            <v>178.98</v>
          </cell>
        </row>
        <row r="574">
          <cell r="C574">
            <v>820</v>
          </cell>
          <cell r="D574">
            <v>181.08</v>
          </cell>
        </row>
        <row r="575">
          <cell r="C575">
            <v>830</v>
          </cell>
          <cell r="D575">
            <v>183.19</v>
          </cell>
        </row>
        <row r="576">
          <cell r="C576">
            <v>840</v>
          </cell>
          <cell r="D576">
            <v>185.29</v>
          </cell>
        </row>
        <row r="577">
          <cell r="C577">
            <v>850</v>
          </cell>
          <cell r="D577">
            <v>187.39</v>
          </cell>
        </row>
        <row r="578">
          <cell r="C578">
            <v>860</v>
          </cell>
          <cell r="D578">
            <v>189.49</v>
          </cell>
        </row>
        <row r="579">
          <cell r="C579">
            <v>870</v>
          </cell>
          <cell r="D579">
            <v>191.6</v>
          </cell>
        </row>
        <row r="580">
          <cell r="C580">
            <v>880</v>
          </cell>
          <cell r="D580">
            <v>193.7</v>
          </cell>
        </row>
        <row r="581">
          <cell r="C581">
            <v>890</v>
          </cell>
          <cell r="D581">
            <v>195.7</v>
          </cell>
        </row>
        <row r="582">
          <cell r="C582">
            <v>900</v>
          </cell>
          <cell r="D582">
            <v>197.9</v>
          </cell>
        </row>
        <row r="583">
          <cell r="C583">
            <v>910</v>
          </cell>
          <cell r="D583">
            <v>200</v>
          </cell>
        </row>
        <row r="584">
          <cell r="C584">
            <v>920</v>
          </cell>
          <cell r="D584">
            <v>202.1</v>
          </cell>
        </row>
        <row r="585">
          <cell r="C585">
            <v>930</v>
          </cell>
          <cell r="D585">
            <v>204.2</v>
          </cell>
        </row>
        <row r="586">
          <cell r="C586">
            <v>940</v>
          </cell>
          <cell r="D586">
            <v>206.3</v>
          </cell>
        </row>
        <row r="587">
          <cell r="C587">
            <v>950</v>
          </cell>
          <cell r="D587">
            <v>208.39</v>
          </cell>
        </row>
        <row r="588">
          <cell r="C588">
            <v>960</v>
          </cell>
          <cell r="D588">
            <v>210.49</v>
          </cell>
        </row>
        <row r="589">
          <cell r="C589">
            <v>970</v>
          </cell>
          <cell r="D589">
            <v>212.59</v>
          </cell>
        </row>
        <row r="590">
          <cell r="C590">
            <v>980</v>
          </cell>
          <cell r="D590">
            <v>214.68</v>
          </cell>
        </row>
        <row r="591">
          <cell r="C591">
            <v>990</v>
          </cell>
          <cell r="D591">
            <v>216.78</v>
          </cell>
        </row>
        <row r="592">
          <cell r="C592">
            <v>1000</v>
          </cell>
          <cell r="D592">
            <v>218.87</v>
          </cell>
        </row>
        <row r="593">
          <cell r="C593">
            <v>1250</v>
          </cell>
          <cell r="D593">
            <v>271.14</v>
          </cell>
        </row>
        <row r="594">
          <cell r="C594">
            <v>1600</v>
          </cell>
          <cell r="D594">
            <v>343.9</v>
          </cell>
        </row>
        <row r="595">
          <cell r="C595">
            <v>2000</v>
          </cell>
          <cell r="D595">
            <v>426.8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Индексы"/>
      <sheetName val="Заголовок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</sheetNames>
    <sheetDataSet>
      <sheetData sheetId="0" refreshError="1"/>
      <sheetData sheetId="1" refreshError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1 Паспорт ИП"/>
      <sheetName val="Ф 3 Показ"/>
      <sheetName val="Ф2 ИП"/>
      <sheetName val="Ф 4 Показ Надежн"/>
      <sheetName val="Ф 5 Фин план"/>
      <sheetName val="Лист4"/>
      <sheetName val="Ф 6.2 Отчет над"/>
      <sheetName val="Ф 6.1. Отчет ИП"/>
      <sheetName val="П1 Паспорт ПЭ"/>
      <sheetName val="П 2 цел пок"/>
      <sheetName val="П 3 Меропр"/>
      <sheetName val="РАСЧЕТ"/>
      <sheetName val="Потери"/>
      <sheetName val="Табл.1.15"/>
      <sheetName val="Т.12.17"/>
      <sheetName val="Т.12.18"/>
      <sheetName val="баланс"/>
      <sheetName val="Табл.Т.1"/>
      <sheetName val="Лист1"/>
      <sheetName val="НАГРУЗКА ИП"/>
      <sheetName val="НАГРУЗКА схема"/>
      <sheetName val="Табл.Т.11 "/>
      <sheetName val="Табл.Т.12. 16"/>
      <sheetName val="Отключения"/>
      <sheetName val="ТС факт"/>
      <sheetName val="Нов котел"/>
      <sheetName val="Замена котел"/>
      <sheetName val="кВт"/>
      <sheetName val="ИЗНОС"/>
      <sheetName val="П 4 Монит"/>
      <sheetName val="П 5 Отчет дост пок"/>
      <sheetName val="П 6 Отчет мероп 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цехам (2)"/>
      <sheetName val="Отчет о вып. плана &quot;ТВК&quot;"/>
      <sheetName val="Освоеновение полигона Радыгино"/>
    </sheetNames>
    <sheetDataSet>
      <sheetData sheetId="0"/>
      <sheetData sheetId="1">
        <row r="1">
          <cell r="W1" t="str">
            <v xml:space="preserve"> </v>
          </cell>
          <cell r="X1" t="str">
            <v>" УТВЕРЖДАЮ "</v>
          </cell>
        </row>
        <row r="2">
          <cell r="V2" t="str">
            <v xml:space="preserve"> </v>
          </cell>
          <cell r="W2" t="str">
            <v xml:space="preserve">                       </v>
          </cell>
          <cell r="X2" t="str">
            <v xml:space="preserve">    Гл. инженер МУП ТВК</v>
          </cell>
        </row>
        <row r="3">
          <cell r="X3" t="str">
            <v>___________ С.К.Плешко</v>
          </cell>
        </row>
        <row r="5">
          <cell r="V5" t="str">
            <v>Отчет</v>
          </cell>
        </row>
        <row r="6">
          <cell r="T6" t="str">
            <v xml:space="preserve">                              работы цеха теплоснабжения - 1</v>
          </cell>
        </row>
        <row r="7">
          <cell r="T7" t="str">
            <v xml:space="preserve">                                        за  март  1999 года.</v>
          </cell>
        </row>
        <row r="9">
          <cell r="S9" t="str">
            <v>№</v>
          </cell>
          <cell r="U9" t="str">
            <v xml:space="preserve">Ед. </v>
          </cell>
          <cell r="W9" t="str">
            <v>Март</v>
          </cell>
          <cell r="Y9" t="str">
            <v>С начала года</v>
          </cell>
        </row>
        <row r="10">
          <cell r="S10" t="str">
            <v>пп</v>
          </cell>
          <cell r="T10" t="str">
            <v>Наименование</v>
          </cell>
          <cell r="U10" t="str">
            <v>изм.</v>
          </cell>
          <cell r="V10" t="str">
            <v>План</v>
          </cell>
          <cell r="W10" t="str">
            <v>Факт</v>
          </cell>
          <cell r="X10" t="str">
            <v>%</v>
          </cell>
          <cell r="Y10" t="str">
            <v>План</v>
          </cell>
          <cell r="Z10" t="str">
            <v>Факт</v>
          </cell>
          <cell r="AA10" t="str">
            <v>%</v>
          </cell>
        </row>
        <row r="11">
          <cell r="S11">
            <v>1</v>
          </cell>
          <cell r="T11">
            <v>2</v>
          </cell>
          <cell r="U11">
            <v>3</v>
          </cell>
          <cell r="V11">
            <v>4</v>
          </cell>
          <cell r="W11">
            <v>5</v>
          </cell>
          <cell r="X11">
            <v>6</v>
          </cell>
          <cell r="Y11">
            <v>7</v>
          </cell>
          <cell r="Z11">
            <v>8</v>
          </cell>
          <cell r="AA11">
            <v>9</v>
          </cell>
        </row>
        <row r="12">
          <cell r="S12" t="str">
            <v>1.</v>
          </cell>
          <cell r="T12" t="str">
            <v>Выработка теплоэнергии</v>
          </cell>
          <cell r="U12" t="str">
            <v>Гкал</v>
          </cell>
          <cell r="V12">
            <v>39440</v>
          </cell>
          <cell r="W12">
            <v>47058</v>
          </cell>
          <cell r="X12">
            <v>119.31541582150102</v>
          </cell>
          <cell r="Y12">
            <v>128108</v>
          </cell>
          <cell r="Z12">
            <v>142210</v>
          </cell>
          <cell r="AA12">
            <v>111.00789958472539</v>
          </cell>
        </row>
        <row r="13">
          <cell r="S13" t="str">
            <v>2.</v>
          </cell>
          <cell r="T13" t="str">
            <v>Объем услуг - всего</v>
          </cell>
          <cell r="U13" t="str">
            <v>т.руб.</v>
          </cell>
          <cell r="V13">
            <v>-434</v>
          </cell>
          <cell r="W13">
            <v>-947</v>
          </cell>
          <cell r="X13">
            <v>218.20276497695855</v>
          </cell>
          <cell r="Y13">
            <v>13025</v>
          </cell>
          <cell r="Z13">
            <v>12596</v>
          </cell>
          <cell r="AA13">
            <v>96.706333973128594</v>
          </cell>
        </row>
        <row r="14">
          <cell r="S14" t="str">
            <v>3.</v>
          </cell>
          <cell r="T14" t="str">
            <v xml:space="preserve"> - расход электроэнергии</v>
          </cell>
          <cell r="U14" t="str">
            <v>т.кВт</v>
          </cell>
          <cell r="V14">
            <v>1806</v>
          </cell>
          <cell r="W14">
            <v>1810</v>
          </cell>
          <cell r="X14">
            <v>100.22148394241417</v>
          </cell>
          <cell r="Y14">
            <v>5420</v>
          </cell>
          <cell r="Z14">
            <v>5427</v>
          </cell>
          <cell r="AA14">
            <v>100.12915129151293</v>
          </cell>
        </row>
        <row r="15">
          <cell r="T15" t="str">
            <v xml:space="preserve"> - расход газа</v>
          </cell>
          <cell r="U15" t="str">
            <v>т.м3</v>
          </cell>
          <cell r="V15">
            <v>5387</v>
          </cell>
          <cell r="W15">
            <v>5835</v>
          </cell>
          <cell r="X15">
            <v>108.3163170595879</v>
          </cell>
          <cell r="Y15">
            <v>16857</v>
          </cell>
          <cell r="Z15">
            <v>17143</v>
          </cell>
          <cell r="AA15">
            <v>101.69662454766566</v>
          </cell>
        </row>
        <row r="16">
          <cell r="T16" t="str">
            <v xml:space="preserve"> - газ попутный</v>
          </cell>
          <cell r="U16" t="str">
            <v>т.м3</v>
          </cell>
          <cell r="V16">
            <v>255</v>
          </cell>
          <cell r="X16">
            <v>0</v>
          </cell>
          <cell r="Y16">
            <v>876</v>
          </cell>
          <cell r="Z16">
            <v>0</v>
          </cell>
          <cell r="AA16">
            <v>0</v>
          </cell>
        </row>
        <row r="17">
          <cell r="T17" t="str">
            <v xml:space="preserve"> - расход нефти</v>
          </cell>
          <cell r="U17" t="str">
            <v>т.м3</v>
          </cell>
          <cell r="V17">
            <v>601</v>
          </cell>
          <cell r="W17">
            <v>623</v>
          </cell>
          <cell r="X17">
            <v>103.66056572379367</v>
          </cell>
          <cell r="Y17">
            <v>2035</v>
          </cell>
          <cell r="Z17">
            <v>1975</v>
          </cell>
          <cell r="AA17">
            <v>97.051597051597042</v>
          </cell>
        </row>
        <row r="18">
          <cell r="T18" t="str">
            <v xml:space="preserve"> - расход тех. воды</v>
          </cell>
          <cell r="U18" t="str">
            <v>т.м3</v>
          </cell>
          <cell r="V18">
            <v>80</v>
          </cell>
          <cell r="W18">
            <v>44</v>
          </cell>
          <cell r="X18">
            <v>55.000000000000007</v>
          </cell>
          <cell r="Y18">
            <v>247</v>
          </cell>
          <cell r="Z18">
            <v>133</v>
          </cell>
          <cell r="AA18">
            <v>53.846153846153847</v>
          </cell>
        </row>
        <row r="20">
          <cell r="S20" t="str">
            <v>4.</v>
          </cell>
          <cell r="T20" t="str">
            <v>Затраты - всего</v>
          </cell>
          <cell r="U20" t="str">
            <v>т.руб.</v>
          </cell>
          <cell r="V20">
            <v>3602</v>
          </cell>
          <cell r="W20">
            <v>3945</v>
          </cell>
          <cell r="X20">
            <v>109.52248750694058</v>
          </cell>
          <cell r="Y20">
            <v>11825.8</v>
          </cell>
          <cell r="Z20">
            <v>11085</v>
          </cell>
          <cell r="AA20">
            <v>93.735730352280612</v>
          </cell>
        </row>
        <row r="21">
          <cell r="T21" t="str">
            <v>в том числе:</v>
          </cell>
        </row>
        <row r="22">
          <cell r="T22" t="str">
            <v xml:space="preserve"> ФЗП - всего</v>
          </cell>
          <cell r="V22">
            <v>438</v>
          </cell>
          <cell r="W22">
            <v>400</v>
          </cell>
          <cell r="X22">
            <v>91.324200913242009</v>
          </cell>
          <cell r="Y22">
            <v>1364</v>
          </cell>
          <cell r="Z22">
            <v>1324</v>
          </cell>
          <cell r="AA22">
            <v>97.067448680351902</v>
          </cell>
        </row>
        <row r="23">
          <cell r="T23" t="str">
            <v xml:space="preserve">    в т.ч.                      рабочих</v>
          </cell>
          <cell r="U23" t="str">
            <v>т.руб.</v>
          </cell>
          <cell r="V23">
            <v>402</v>
          </cell>
          <cell r="W23">
            <v>367</v>
          </cell>
          <cell r="X23">
            <v>91.293532338308452</v>
          </cell>
          <cell r="Y23">
            <v>1238</v>
          </cell>
          <cell r="Z23">
            <v>1201</v>
          </cell>
          <cell r="AA23">
            <v>97.011308562197101</v>
          </cell>
        </row>
        <row r="24">
          <cell r="T24" t="str">
            <v xml:space="preserve">                                    ИТР</v>
          </cell>
          <cell r="U24" t="str">
            <v>т.руб.</v>
          </cell>
          <cell r="V24">
            <v>36</v>
          </cell>
          <cell r="W24">
            <v>33</v>
          </cell>
          <cell r="X24">
            <v>91.666666666666657</v>
          </cell>
          <cell r="Y24">
            <v>126</v>
          </cell>
          <cell r="Z24">
            <v>123</v>
          </cell>
          <cell r="AA24">
            <v>97.61904761904762</v>
          </cell>
        </row>
        <row r="25">
          <cell r="T25" t="str">
            <v>- отчисления на соц. нужды</v>
          </cell>
          <cell r="U25" t="str">
            <v xml:space="preserve">  "-"</v>
          </cell>
          <cell r="V25">
            <v>171</v>
          </cell>
          <cell r="W25">
            <v>154</v>
          </cell>
          <cell r="X25">
            <v>90.058479532163744</v>
          </cell>
          <cell r="Y25">
            <v>526.79999999999995</v>
          </cell>
          <cell r="Z25">
            <v>502</v>
          </cell>
          <cell r="AA25">
            <v>95.292331055429017</v>
          </cell>
        </row>
        <row r="26">
          <cell r="T26" t="str">
            <v>- материалы</v>
          </cell>
          <cell r="U26" t="str">
            <v xml:space="preserve">  "-"</v>
          </cell>
          <cell r="V26">
            <v>61</v>
          </cell>
          <cell r="W26">
            <v>51</v>
          </cell>
          <cell r="X26">
            <v>83.606557377049185</v>
          </cell>
          <cell r="Y26">
            <v>183</v>
          </cell>
          <cell r="Z26">
            <v>190</v>
          </cell>
          <cell r="AA26">
            <v>103.82513661202186</v>
          </cell>
        </row>
        <row r="27">
          <cell r="T27" t="str">
            <v>- амортизация</v>
          </cell>
          <cell r="U27" t="str">
            <v xml:space="preserve">  "-"</v>
          </cell>
          <cell r="V27">
            <v>27</v>
          </cell>
          <cell r="W27">
            <v>12</v>
          </cell>
          <cell r="X27">
            <v>44.444444444444443</v>
          </cell>
          <cell r="Y27">
            <v>81</v>
          </cell>
          <cell r="Z27">
            <v>35</v>
          </cell>
          <cell r="AA27">
            <v>43.209876543209873</v>
          </cell>
        </row>
        <row r="28">
          <cell r="T28" t="str">
            <v>- электроэнергия</v>
          </cell>
          <cell r="U28" t="str">
            <v xml:space="preserve">  "-"</v>
          </cell>
          <cell r="V28">
            <v>636</v>
          </cell>
          <cell r="W28">
            <v>599</v>
          </cell>
          <cell r="X28">
            <v>94.182389937106919</v>
          </cell>
          <cell r="Y28">
            <v>1979</v>
          </cell>
          <cell r="Z28">
            <v>1742</v>
          </cell>
          <cell r="AA28">
            <v>88.024254674077824</v>
          </cell>
        </row>
        <row r="29">
          <cell r="T29" t="str">
            <v xml:space="preserve"> - тех. обслуживание эл. оборуд.</v>
          </cell>
          <cell r="U29" t="str">
            <v xml:space="preserve">  "-"</v>
          </cell>
          <cell r="V29">
            <v>72</v>
          </cell>
          <cell r="W29">
            <v>82</v>
          </cell>
          <cell r="X29">
            <v>113.88888888888889</v>
          </cell>
          <cell r="Y29">
            <v>218</v>
          </cell>
          <cell r="Z29">
            <v>246</v>
          </cell>
          <cell r="AA29">
            <v>112.8440366972477</v>
          </cell>
        </row>
        <row r="30">
          <cell r="T30" t="str">
            <v xml:space="preserve"> - Газ попутный</v>
          </cell>
          <cell r="V30">
            <v>14</v>
          </cell>
          <cell r="Y30">
            <v>48</v>
          </cell>
        </row>
        <row r="31">
          <cell r="T31" t="str">
            <v xml:space="preserve"> - газ отбензиненный</v>
          </cell>
          <cell r="V31">
            <v>1084</v>
          </cell>
          <cell r="W31">
            <v>1400</v>
          </cell>
          <cell r="X31">
            <v>129.15129151291512</v>
          </cell>
          <cell r="Y31">
            <v>3985</v>
          </cell>
          <cell r="Z31">
            <v>4066</v>
          </cell>
          <cell r="AA31">
            <v>102.03262233375156</v>
          </cell>
        </row>
        <row r="32">
          <cell r="T32" t="str">
            <v xml:space="preserve"> - транспорт газа</v>
          </cell>
          <cell r="V32">
            <v>159</v>
          </cell>
          <cell r="W32">
            <v>172</v>
          </cell>
          <cell r="X32">
            <v>108.17610062893081</v>
          </cell>
          <cell r="Y32">
            <v>521</v>
          </cell>
          <cell r="Z32">
            <v>508</v>
          </cell>
          <cell r="AA32">
            <v>97.504798464491358</v>
          </cell>
        </row>
        <row r="33">
          <cell r="T33" t="str">
            <v xml:space="preserve"> - нефть</v>
          </cell>
          <cell r="U33" t="str">
            <v xml:space="preserve">  "-"</v>
          </cell>
          <cell r="V33">
            <v>225</v>
          </cell>
          <cell r="W33">
            <v>271</v>
          </cell>
          <cell r="X33">
            <v>120.44444444444444</v>
          </cell>
          <cell r="Y33">
            <v>763</v>
          </cell>
          <cell r="Z33">
            <v>833</v>
          </cell>
          <cell r="AA33">
            <v>109.1743119266055</v>
          </cell>
        </row>
        <row r="34">
          <cell r="T34" t="str">
            <v xml:space="preserve"> - вода на тех. нужды</v>
          </cell>
          <cell r="U34" t="str">
            <v xml:space="preserve">  "-"</v>
          </cell>
          <cell r="V34">
            <v>144</v>
          </cell>
          <cell r="W34">
            <v>351</v>
          </cell>
          <cell r="X34">
            <v>243.75</v>
          </cell>
          <cell r="Y34">
            <v>445</v>
          </cell>
          <cell r="Z34">
            <v>351</v>
          </cell>
          <cell r="AA34">
            <v>78.876404494382029</v>
          </cell>
        </row>
        <row r="35">
          <cell r="T35" t="str">
            <v>- транспорт</v>
          </cell>
          <cell r="V35">
            <v>84</v>
          </cell>
          <cell r="W35">
            <v>67</v>
          </cell>
          <cell r="X35">
            <v>79.761904761904773</v>
          </cell>
          <cell r="Y35">
            <v>250</v>
          </cell>
          <cell r="Z35">
            <v>229</v>
          </cell>
          <cell r="AA35">
            <v>91.600000000000009</v>
          </cell>
        </row>
        <row r="36">
          <cell r="T36" t="str">
            <v>- услуги сторонних организаций</v>
          </cell>
          <cell r="U36" t="str">
            <v xml:space="preserve">  "-"</v>
          </cell>
          <cell r="V36">
            <v>78</v>
          </cell>
          <cell r="W36">
            <v>11</v>
          </cell>
          <cell r="X36">
            <v>14.102564102564102</v>
          </cell>
          <cell r="Y36">
            <v>235</v>
          </cell>
          <cell r="Z36">
            <v>18</v>
          </cell>
          <cell r="AA36">
            <v>7.6595744680851059</v>
          </cell>
        </row>
        <row r="37">
          <cell r="T37" t="str">
            <v>- прочие</v>
          </cell>
          <cell r="U37" t="str">
            <v xml:space="preserve">  "-"</v>
          </cell>
          <cell r="V37">
            <v>16</v>
          </cell>
          <cell r="W37">
            <v>13</v>
          </cell>
          <cell r="X37">
            <v>81.25</v>
          </cell>
          <cell r="Y37">
            <v>48</v>
          </cell>
          <cell r="Z37">
            <v>25</v>
          </cell>
          <cell r="AA37">
            <v>52.083333333333336</v>
          </cell>
        </row>
        <row r="38">
          <cell r="T38" t="str">
            <v xml:space="preserve"> - арендная плата</v>
          </cell>
          <cell r="U38" t="str">
            <v xml:space="preserve">  "-"</v>
          </cell>
          <cell r="V38">
            <v>142</v>
          </cell>
          <cell r="W38">
            <v>152</v>
          </cell>
          <cell r="X38">
            <v>107.04225352112675</v>
          </cell>
          <cell r="Y38">
            <v>426</v>
          </cell>
          <cell r="Z38">
            <v>418</v>
          </cell>
          <cell r="AA38">
            <v>98.122065727699521</v>
          </cell>
        </row>
        <row r="39">
          <cell r="T39" t="str">
            <v>- общехозяйственные</v>
          </cell>
          <cell r="V39">
            <v>251</v>
          </cell>
          <cell r="W39">
            <v>210</v>
          </cell>
          <cell r="X39">
            <v>83.665338645418331</v>
          </cell>
          <cell r="Y39">
            <v>753</v>
          </cell>
          <cell r="Z39">
            <v>598</v>
          </cell>
          <cell r="AA39">
            <v>79.415670650730405</v>
          </cell>
        </row>
        <row r="41">
          <cell r="S41" t="str">
            <v>5.</v>
          </cell>
          <cell r="T41" t="str">
            <v>Численность</v>
          </cell>
          <cell r="U41" t="str">
            <v>чел.</v>
          </cell>
          <cell r="V41">
            <v>163</v>
          </cell>
          <cell r="W41">
            <v>147</v>
          </cell>
          <cell r="X41">
            <v>90.184049079754601</v>
          </cell>
          <cell r="Y41">
            <v>121</v>
          </cell>
          <cell r="Z41">
            <v>150</v>
          </cell>
          <cell r="AA41">
            <v>123.96694214876034</v>
          </cell>
        </row>
        <row r="42">
          <cell r="S42" t="str">
            <v>6.</v>
          </cell>
          <cell r="T42" t="str">
            <v>Среднемесячная з/плата</v>
          </cell>
          <cell r="U42" t="str">
            <v>руб.</v>
          </cell>
          <cell r="V42">
            <v>2687.1165644171779</v>
          </cell>
          <cell r="W42">
            <v>2721.0884353741494</v>
          </cell>
          <cell r="X42">
            <v>101.26424999223434</v>
          </cell>
          <cell r="Y42">
            <v>3757.575757575758</v>
          </cell>
          <cell r="Z42">
            <v>2942.2222222222222</v>
          </cell>
          <cell r="AA42">
            <v>78.3010752688172</v>
          </cell>
        </row>
        <row r="45">
          <cell r="T45" t="str">
            <v>Начальник ПЭО                                                                           В.И.Германова</v>
          </cell>
        </row>
        <row r="47">
          <cell r="T47" t="str">
            <v>Начальник цеха                                                                           В.Н.Клещин</v>
          </cell>
        </row>
        <row r="50">
          <cell r="X50" t="str">
            <v>" УТВЕРЖДАЮ "</v>
          </cell>
        </row>
        <row r="51">
          <cell r="X51" t="str">
            <v xml:space="preserve">    Гл. инженер МУП ТВК</v>
          </cell>
        </row>
        <row r="52">
          <cell r="X52" t="str">
            <v>___________ С.К.Плешко</v>
          </cell>
        </row>
        <row r="55">
          <cell r="V55" t="str">
            <v>Отчет</v>
          </cell>
        </row>
        <row r="56">
          <cell r="T56" t="str">
            <v xml:space="preserve">                             работы цеха теплоснабжения - 2</v>
          </cell>
        </row>
        <row r="57">
          <cell r="T57" t="str">
            <v xml:space="preserve">                                        за  март  1999 года.</v>
          </cell>
        </row>
        <row r="59">
          <cell r="S59" t="str">
            <v>№</v>
          </cell>
          <cell r="U59" t="str">
            <v xml:space="preserve">Ед. </v>
          </cell>
          <cell r="W59" t="str">
            <v>Март</v>
          </cell>
          <cell r="Y59" t="str">
            <v>С начала года</v>
          </cell>
        </row>
        <row r="60">
          <cell r="S60" t="str">
            <v>пп</v>
          </cell>
          <cell r="T60" t="str">
            <v>Наименование</v>
          </cell>
          <cell r="U60" t="str">
            <v>изм.</v>
          </cell>
          <cell r="V60" t="str">
            <v>План</v>
          </cell>
          <cell r="W60" t="str">
            <v>Факт</v>
          </cell>
          <cell r="X60" t="str">
            <v>%</v>
          </cell>
          <cell r="Y60" t="str">
            <v>План</v>
          </cell>
          <cell r="Z60" t="str">
            <v>Факт</v>
          </cell>
          <cell r="AA60" t="str">
            <v>%</v>
          </cell>
        </row>
        <row r="61">
          <cell r="S61">
            <v>1</v>
          </cell>
          <cell r="T61">
            <v>2</v>
          </cell>
          <cell r="U61">
            <v>3</v>
          </cell>
          <cell r="V61">
            <v>4</v>
          </cell>
          <cell r="W61">
            <v>5</v>
          </cell>
          <cell r="X61">
            <v>6</v>
          </cell>
          <cell r="Y61">
            <v>7</v>
          </cell>
          <cell r="Z61">
            <v>8</v>
          </cell>
          <cell r="AA61">
            <v>9</v>
          </cell>
        </row>
        <row r="62">
          <cell r="S62" t="str">
            <v>1.</v>
          </cell>
          <cell r="T62" t="str">
            <v>Выработка теплоэнергии</v>
          </cell>
          <cell r="U62" t="str">
            <v>Гкал</v>
          </cell>
          <cell r="V62">
            <v>33692</v>
          </cell>
          <cell r="W62">
            <v>41621</v>
          </cell>
          <cell r="X62">
            <v>123.53377656416953</v>
          </cell>
          <cell r="Y62">
            <v>108433</v>
          </cell>
          <cell r="Z62">
            <v>126937</v>
          </cell>
          <cell r="AA62">
            <v>117.06491566220616</v>
          </cell>
        </row>
        <row r="63">
          <cell r="S63" t="str">
            <v>2.</v>
          </cell>
          <cell r="T63" t="str">
            <v>Объем - всего</v>
          </cell>
          <cell r="U63" t="str">
            <v>т.руб.</v>
          </cell>
          <cell r="V63">
            <v>-657</v>
          </cell>
          <cell r="W63">
            <v>-628</v>
          </cell>
          <cell r="X63">
            <v>95.585996955859969</v>
          </cell>
          <cell r="Y63">
            <v>11025</v>
          </cell>
          <cell r="Z63">
            <v>11245</v>
          </cell>
          <cell r="AA63">
            <v>101.99546485260771</v>
          </cell>
        </row>
        <row r="64">
          <cell r="T64" t="str">
            <v xml:space="preserve"> - расход электроэнергии</v>
          </cell>
          <cell r="U64" t="str">
            <v>т.кВт</v>
          </cell>
          <cell r="V64">
            <v>1990</v>
          </cell>
          <cell r="W64">
            <v>1985</v>
          </cell>
          <cell r="X64">
            <v>99.748743718592976</v>
          </cell>
          <cell r="Y64">
            <v>5829</v>
          </cell>
          <cell r="Z64">
            <v>5821.2</v>
          </cell>
          <cell r="AA64">
            <v>99.866186309830155</v>
          </cell>
        </row>
        <row r="65">
          <cell r="T65" t="str">
            <v xml:space="preserve"> - расход газа</v>
          </cell>
          <cell r="U65" t="str">
            <v>т.м3</v>
          </cell>
          <cell r="V65">
            <v>5387</v>
          </cell>
          <cell r="W65">
            <v>5115</v>
          </cell>
          <cell r="X65">
            <v>94.950807499535912</v>
          </cell>
          <cell r="Y65">
            <v>17358</v>
          </cell>
          <cell r="Z65">
            <v>15821</v>
          </cell>
          <cell r="AA65">
            <v>91.145293236547985</v>
          </cell>
        </row>
        <row r="66">
          <cell r="T66" t="str">
            <v xml:space="preserve"> - расход нефти</v>
          </cell>
          <cell r="U66" t="str">
            <v>т.м3</v>
          </cell>
          <cell r="V66">
            <v>161</v>
          </cell>
          <cell r="W66">
            <v>362</v>
          </cell>
          <cell r="X66">
            <v>224.84472049689441</v>
          </cell>
          <cell r="Y66">
            <v>535</v>
          </cell>
          <cell r="Z66">
            <v>1181</v>
          </cell>
          <cell r="AA66">
            <v>220.74766355140184</v>
          </cell>
        </row>
        <row r="67">
          <cell r="T67" t="str">
            <v xml:space="preserve"> - расход тех. воды</v>
          </cell>
          <cell r="U67" t="str">
            <v>т.м3</v>
          </cell>
          <cell r="V67">
            <v>46</v>
          </cell>
          <cell r="W67">
            <v>55</v>
          </cell>
          <cell r="X67">
            <v>119.56521739130434</v>
          </cell>
          <cell r="Y67">
            <v>145</v>
          </cell>
          <cell r="Z67">
            <v>200</v>
          </cell>
          <cell r="AA67">
            <v>137.93103448275863</v>
          </cell>
        </row>
        <row r="69">
          <cell r="S69" t="str">
            <v>3.</v>
          </cell>
          <cell r="T69" t="str">
            <v>Затраты - всего</v>
          </cell>
          <cell r="U69" t="str">
            <v>т.руб.</v>
          </cell>
          <cell r="V69">
            <v>3625</v>
          </cell>
          <cell r="W69">
            <v>4038</v>
          </cell>
          <cell r="X69">
            <v>111.39310344827587</v>
          </cell>
          <cell r="Y69">
            <v>11804.045</v>
          </cell>
          <cell r="Z69">
            <v>11443</v>
          </cell>
          <cell r="AA69">
            <v>96.941345106698591</v>
          </cell>
        </row>
        <row r="70">
          <cell r="T70" t="str">
            <v>в том числе:</v>
          </cell>
        </row>
        <row r="71">
          <cell r="T71" t="str">
            <v xml:space="preserve"> ФЗП - всего</v>
          </cell>
          <cell r="U71" t="str">
            <v>т.руб</v>
          </cell>
          <cell r="V71">
            <v>323</v>
          </cell>
          <cell r="W71">
            <v>304</v>
          </cell>
          <cell r="X71">
            <v>94.117647058823522</v>
          </cell>
          <cell r="Y71">
            <v>992</v>
          </cell>
          <cell r="Z71">
            <v>973</v>
          </cell>
          <cell r="AA71">
            <v>98.084677419354833</v>
          </cell>
        </row>
        <row r="72">
          <cell r="T72" t="str">
            <v xml:space="preserve">    в т.ч.                      рабочих</v>
          </cell>
          <cell r="U72" t="str">
            <v>т.руб.</v>
          </cell>
          <cell r="V72">
            <v>273</v>
          </cell>
          <cell r="W72">
            <v>257</v>
          </cell>
          <cell r="X72">
            <v>94.139194139194132</v>
          </cell>
          <cell r="Y72">
            <v>854</v>
          </cell>
          <cell r="Z72">
            <v>838</v>
          </cell>
          <cell r="AA72">
            <v>98.126463700234183</v>
          </cell>
        </row>
        <row r="73">
          <cell r="T73" t="str">
            <v xml:space="preserve">                                    ИТР</v>
          </cell>
          <cell r="U73" t="str">
            <v>т.руб.</v>
          </cell>
          <cell r="V73">
            <v>50</v>
          </cell>
          <cell r="W73">
            <v>47</v>
          </cell>
          <cell r="X73">
            <v>94</v>
          </cell>
          <cell r="Y73">
            <v>138</v>
          </cell>
          <cell r="Z73">
            <v>135</v>
          </cell>
          <cell r="AA73">
            <v>97.826086956521735</v>
          </cell>
        </row>
        <row r="74">
          <cell r="T74" t="str">
            <v>- отчисления на соц. нужды</v>
          </cell>
          <cell r="U74" t="str">
            <v xml:space="preserve">  "-"</v>
          </cell>
          <cell r="V74">
            <v>136</v>
          </cell>
          <cell r="W74">
            <v>116</v>
          </cell>
          <cell r="X74">
            <v>85.294117647058826</v>
          </cell>
          <cell r="Y74">
            <v>377.04500000000002</v>
          </cell>
          <cell r="Z74">
            <v>374</v>
          </cell>
          <cell r="AA74">
            <v>99.192404089697519</v>
          </cell>
        </row>
        <row r="75">
          <cell r="T75" t="str">
            <v>- материалы</v>
          </cell>
          <cell r="U75" t="str">
            <v xml:space="preserve">  "-"</v>
          </cell>
          <cell r="V75">
            <v>105</v>
          </cell>
          <cell r="W75">
            <v>53</v>
          </cell>
          <cell r="X75">
            <v>50.476190476190474</v>
          </cell>
          <cell r="Y75">
            <v>315</v>
          </cell>
          <cell r="Z75">
            <v>236</v>
          </cell>
          <cell r="AA75">
            <v>74.920634920634924</v>
          </cell>
        </row>
        <row r="76">
          <cell r="T76" t="str">
            <v>- амортизация</v>
          </cell>
          <cell r="U76" t="str">
            <v xml:space="preserve">  "-"</v>
          </cell>
          <cell r="V76">
            <v>524</v>
          </cell>
          <cell r="W76">
            <v>607</v>
          </cell>
          <cell r="X76">
            <v>115.83969465648856</v>
          </cell>
          <cell r="Y76">
            <v>1572</v>
          </cell>
          <cell r="Z76">
            <v>1821</v>
          </cell>
          <cell r="AA76">
            <v>115.83969465648856</v>
          </cell>
        </row>
        <row r="77">
          <cell r="T77" t="str">
            <v>- электроэнергия</v>
          </cell>
          <cell r="U77" t="str">
            <v xml:space="preserve">  "-"</v>
          </cell>
          <cell r="V77">
            <v>669</v>
          </cell>
          <cell r="W77">
            <v>834</v>
          </cell>
          <cell r="X77">
            <v>124.66367713004485</v>
          </cell>
          <cell r="Y77">
            <v>2099</v>
          </cell>
          <cell r="Z77">
            <v>2143</v>
          </cell>
          <cell r="AA77">
            <v>102.09623630300142</v>
          </cell>
        </row>
        <row r="78">
          <cell r="T78" t="str">
            <v xml:space="preserve"> - тех. обслуживание эл. оборуд.</v>
          </cell>
          <cell r="U78" t="str">
            <v xml:space="preserve">  "-"</v>
          </cell>
          <cell r="V78">
            <v>134</v>
          </cell>
          <cell r="W78">
            <v>123</v>
          </cell>
          <cell r="X78">
            <v>91.791044776119406</v>
          </cell>
          <cell r="Y78">
            <v>402</v>
          </cell>
          <cell r="Z78">
            <v>369</v>
          </cell>
          <cell r="AA78">
            <v>91.791044776119406</v>
          </cell>
        </row>
        <row r="79">
          <cell r="T79" t="str">
            <v xml:space="preserve"> - газ отбензиненный</v>
          </cell>
          <cell r="U79" t="str">
            <v xml:space="preserve">  "-"</v>
          </cell>
          <cell r="V79">
            <v>1109</v>
          </cell>
          <cell r="W79">
            <v>1227</v>
          </cell>
          <cell r="X79">
            <v>110.64021641118124</v>
          </cell>
          <cell r="Y79">
            <v>4097</v>
          </cell>
          <cell r="Z79">
            <v>3739</v>
          </cell>
          <cell r="AA79">
            <v>91.261898950451553</v>
          </cell>
        </row>
        <row r="80">
          <cell r="T80" t="str">
            <v xml:space="preserve"> - транспорт газа</v>
          </cell>
          <cell r="U80" t="str">
            <v xml:space="preserve">  "-"</v>
          </cell>
          <cell r="V80">
            <v>163</v>
          </cell>
          <cell r="W80">
            <v>151</v>
          </cell>
          <cell r="X80">
            <v>92.638036809815944</v>
          </cell>
          <cell r="Y80">
            <v>536</v>
          </cell>
          <cell r="Z80">
            <v>467</v>
          </cell>
          <cell r="AA80">
            <v>87.126865671641795</v>
          </cell>
        </row>
        <row r="81">
          <cell r="T81" t="str">
            <v xml:space="preserve"> - нефть</v>
          </cell>
          <cell r="U81" t="str">
            <v xml:space="preserve">  "-"</v>
          </cell>
          <cell r="V81">
            <v>61</v>
          </cell>
          <cell r="W81">
            <v>145</v>
          </cell>
          <cell r="X81">
            <v>237.70491803278691</v>
          </cell>
          <cell r="Y81">
            <v>201</v>
          </cell>
          <cell r="Z81">
            <v>448</v>
          </cell>
          <cell r="AA81">
            <v>222.88557213930349</v>
          </cell>
        </row>
        <row r="82">
          <cell r="T82" t="str">
            <v xml:space="preserve"> - вода на тех нужды</v>
          </cell>
          <cell r="U82" t="str">
            <v xml:space="preserve">  "-"</v>
          </cell>
          <cell r="V82">
            <v>83</v>
          </cell>
          <cell r="W82">
            <v>206</v>
          </cell>
          <cell r="X82">
            <v>248.19277108433738</v>
          </cell>
          <cell r="Y82">
            <v>261</v>
          </cell>
          <cell r="Z82">
            <v>206</v>
          </cell>
          <cell r="AA82">
            <v>78.927203065134094</v>
          </cell>
        </row>
        <row r="83">
          <cell r="T83" t="str">
            <v>- транспорт</v>
          </cell>
          <cell r="U83" t="str">
            <v xml:space="preserve">  "-"</v>
          </cell>
          <cell r="V83">
            <v>59</v>
          </cell>
          <cell r="W83">
            <v>47</v>
          </cell>
          <cell r="X83">
            <v>79.66101694915254</v>
          </cell>
          <cell r="Y83">
            <v>175</v>
          </cell>
          <cell r="Z83">
            <v>146</v>
          </cell>
          <cell r="AA83">
            <v>83.428571428571431</v>
          </cell>
        </row>
        <row r="84">
          <cell r="T84" t="str">
            <v>- услуги сторонних организаций</v>
          </cell>
          <cell r="U84" t="str">
            <v xml:space="preserve">  "-"</v>
          </cell>
          <cell r="V84">
            <v>36</v>
          </cell>
          <cell r="W84">
            <v>3</v>
          </cell>
          <cell r="X84">
            <v>8.3333333333333321</v>
          </cell>
          <cell r="Y84">
            <v>108</v>
          </cell>
          <cell r="Z84">
            <v>4</v>
          </cell>
          <cell r="AA84">
            <v>3.7037037037037033</v>
          </cell>
        </row>
        <row r="85">
          <cell r="T85" t="str">
            <v>- прочие</v>
          </cell>
          <cell r="U85" t="str">
            <v xml:space="preserve">  "-"</v>
          </cell>
          <cell r="V85">
            <v>10</v>
          </cell>
          <cell r="W85">
            <v>17</v>
          </cell>
          <cell r="X85">
            <v>170</v>
          </cell>
          <cell r="Y85">
            <v>30</v>
          </cell>
          <cell r="Z85">
            <v>22</v>
          </cell>
          <cell r="AA85">
            <v>73.333333333333329</v>
          </cell>
        </row>
        <row r="86">
          <cell r="T86" t="str">
            <v xml:space="preserve"> - арендная плата</v>
          </cell>
          <cell r="V86">
            <v>35</v>
          </cell>
          <cell r="W86">
            <v>60</v>
          </cell>
          <cell r="X86">
            <v>171.42857142857142</v>
          </cell>
          <cell r="Y86">
            <v>105</v>
          </cell>
          <cell r="Z86">
            <v>90</v>
          </cell>
          <cell r="AA86">
            <v>85.714285714285708</v>
          </cell>
        </row>
        <row r="87">
          <cell r="T87" t="str">
            <v>- общехозяйственные</v>
          </cell>
          <cell r="U87" t="str">
            <v xml:space="preserve">  "-"</v>
          </cell>
          <cell r="V87">
            <v>178</v>
          </cell>
          <cell r="W87">
            <v>145</v>
          </cell>
          <cell r="X87">
            <v>81.460674157303373</v>
          </cell>
          <cell r="Y87">
            <v>534</v>
          </cell>
          <cell r="Z87">
            <v>405</v>
          </cell>
          <cell r="AA87">
            <v>75.842696629213478</v>
          </cell>
        </row>
        <row r="89">
          <cell r="S89" t="str">
            <v>5.</v>
          </cell>
          <cell r="T89" t="str">
            <v>Численность</v>
          </cell>
          <cell r="U89" t="str">
            <v>чел.</v>
          </cell>
          <cell r="V89">
            <v>106</v>
          </cell>
          <cell r="W89">
            <v>99</v>
          </cell>
          <cell r="X89">
            <v>93.396226415094347</v>
          </cell>
          <cell r="Y89">
            <v>106</v>
          </cell>
          <cell r="Z89">
            <v>99</v>
          </cell>
          <cell r="AA89">
            <v>93.396226415094347</v>
          </cell>
        </row>
        <row r="90">
          <cell r="S90" t="str">
            <v>6.</v>
          </cell>
          <cell r="T90" t="str">
            <v>Среднемесячная з/плата</v>
          </cell>
          <cell r="U90" t="str">
            <v>руб.</v>
          </cell>
          <cell r="V90">
            <v>3047.1698113207549</v>
          </cell>
          <cell r="W90">
            <v>3070.7070707070707</v>
          </cell>
          <cell r="X90">
            <v>100.77243018419489</v>
          </cell>
          <cell r="Y90">
            <v>3119.4968553459116</v>
          </cell>
          <cell r="Z90">
            <v>3276.0942760942762</v>
          </cell>
          <cell r="AA90">
            <v>105.0199576409254</v>
          </cell>
        </row>
        <row r="94">
          <cell r="T94" t="str">
            <v>начальник ПЭО                                                            В.И.Германова</v>
          </cell>
        </row>
        <row r="96">
          <cell r="T96" t="str">
            <v>Начальник цеха                                                           В.И. Накоряков</v>
          </cell>
        </row>
        <row r="98">
          <cell r="Y98" t="str">
            <v>" УТВЕРЖДАЮ "</v>
          </cell>
        </row>
        <row r="99">
          <cell r="Y99" t="str">
            <v>Гл. инженер МУП ТВК</v>
          </cell>
        </row>
        <row r="100">
          <cell r="Y100" t="str">
            <v>___________ С.К.Плешко</v>
          </cell>
        </row>
        <row r="104">
          <cell r="V104" t="str">
            <v>Отчет</v>
          </cell>
        </row>
        <row r="105">
          <cell r="T105" t="str">
            <v xml:space="preserve">                                         работы ЦВО и ПСВ</v>
          </cell>
        </row>
        <row r="106">
          <cell r="T106" t="str">
            <v xml:space="preserve">                                        за  март  1999 года.</v>
          </cell>
        </row>
        <row r="108">
          <cell r="S108" t="str">
            <v>№</v>
          </cell>
          <cell r="U108" t="str">
            <v xml:space="preserve">Ед. </v>
          </cell>
          <cell r="W108" t="str">
            <v>Март</v>
          </cell>
          <cell r="Y108" t="str">
            <v>С начала года</v>
          </cell>
        </row>
        <row r="109">
          <cell r="S109" t="str">
            <v>пп</v>
          </cell>
          <cell r="T109" t="str">
            <v>Наименование</v>
          </cell>
          <cell r="U109" t="str">
            <v>изм.</v>
          </cell>
          <cell r="V109" t="str">
            <v>План</v>
          </cell>
          <cell r="W109" t="str">
            <v>Факт</v>
          </cell>
          <cell r="X109" t="str">
            <v>%</v>
          </cell>
          <cell r="Y109" t="str">
            <v>План</v>
          </cell>
          <cell r="Z109" t="str">
            <v>Факт</v>
          </cell>
          <cell r="AA109" t="str">
            <v>%</v>
          </cell>
        </row>
        <row r="110">
          <cell r="S110">
            <v>1</v>
          </cell>
          <cell r="T110">
            <v>2</v>
          </cell>
          <cell r="U110">
            <v>3</v>
          </cell>
          <cell r="V110">
            <v>4</v>
          </cell>
          <cell r="W110">
            <v>5</v>
          </cell>
          <cell r="X110">
            <v>6</v>
          </cell>
          <cell r="Y110">
            <v>7</v>
          </cell>
          <cell r="Z110">
            <v>8</v>
          </cell>
          <cell r="AA110">
            <v>9</v>
          </cell>
        </row>
        <row r="111">
          <cell r="S111" t="str">
            <v>1.</v>
          </cell>
          <cell r="T111" t="str">
            <v>Водоснабжение</v>
          </cell>
          <cell r="U111" t="str">
            <v>м3</v>
          </cell>
          <cell r="V111">
            <v>395295</v>
          </cell>
          <cell r="W111">
            <v>397911</v>
          </cell>
          <cell r="X111">
            <v>100.66178423708875</v>
          </cell>
          <cell r="Y111">
            <v>1184499</v>
          </cell>
          <cell r="Z111">
            <v>1186511</v>
          </cell>
          <cell r="AA111">
            <v>100.16986084412058</v>
          </cell>
        </row>
        <row r="112">
          <cell r="U112" t="str">
            <v>т.руб.</v>
          </cell>
          <cell r="V112">
            <v>-404</v>
          </cell>
          <cell r="W112">
            <v>-533</v>
          </cell>
          <cell r="X112">
            <v>131.93069306930693</v>
          </cell>
          <cell r="Y112">
            <v>2018</v>
          </cell>
          <cell r="Z112">
            <v>2629</v>
          </cell>
          <cell r="AA112">
            <v>130.27750247770069</v>
          </cell>
        </row>
        <row r="113">
          <cell r="S113" t="str">
            <v>2.</v>
          </cell>
          <cell r="T113" t="str">
            <v>Сточные воды</v>
          </cell>
          <cell r="U113" t="str">
            <v>м3</v>
          </cell>
          <cell r="V113">
            <v>390106</v>
          </cell>
          <cell r="W113">
            <v>384293</v>
          </cell>
          <cell r="X113">
            <v>98.509892183150214</v>
          </cell>
          <cell r="Y113">
            <v>1132808</v>
          </cell>
          <cell r="Z113">
            <v>1132131</v>
          </cell>
          <cell r="AA113">
            <v>99.940237003975966</v>
          </cell>
        </row>
        <row r="114">
          <cell r="S114" t="str">
            <v>3.</v>
          </cell>
          <cell r="U114" t="str">
            <v>т.руб.</v>
          </cell>
          <cell r="V114">
            <v>-1326</v>
          </cell>
          <cell r="W114">
            <v>-1226</v>
          </cell>
          <cell r="X114">
            <v>92.458521870286575</v>
          </cell>
          <cell r="Y114">
            <v>2475</v>
          </cell>
          <cell r="Z114">
            <v>2869</v>
          </cell>
          <cell r="AA114">
            <v>115.91919191919192</v>
          </cell>
        </row>
        <row r="115">
          <cell r="T115" t="str">
            <v>- электроэнергия</v>
          </cell>
          <cell r="U115" t="str">
            <v>т.кВт</v>
          </cell>
          <cell r="V115">
            <v>1045</v>
          </cell>
          <cell r="W115">
            <v>1045</v>
          </cell>
          <cell r="X115">
            <v>100</v>
          </cell>
          <cell r="Y115">
            <v>3070</v>
          </cell>
          <cell r="Z115">
            <v>3070</v>
          </cell>
          <cell r="AA115">
            <v>100</v>
          </cell>
        </row>
        <row r="117">
          <cell r="S117" t="str">
            <v>4.</v>
          </cell>
          <cell r="T117" t="str">
            <v>Затраты - всего</v>
          </cell>
          <cell r="U117" t="str">
            <v>т.руб.</v>
          </cell>
          <cell r="V117">
            <v>1473</v>
          </cell>
          <cell r="W117">
            <v>1173</v>
          </cell>
          <cell r="X117">
            <v>79.633401221995925</v>
          </cell>
          <cell r="Y117">
            <v>4458.75</v>
          </cell>
          <cell r="Z117">
            <v>3501</v>
          </cell>
          <cell r="AA117">
            <v>78.519764507989905</v>
          </cell>
        </row>
        <row r="118">
          <cell r="T118" t="str">
            <v>в том числе:</v>
          </cell>
        </row>
        <row r="119">
          <cell r="T119" t="str">
            <v xml:space="preserve"> ФЗП - всего</v>
          </cell>
          <cell r="U119" t="str">
            <v>т.руб.</v>
          </cell>
          <cell r="V119">
            <v>309</v>
          </cell>
          <cell r="W119">
            <v>298</v>
          </cell>
          <cell r="X119">
            <v>96.440129449838182</v>
          </cell>
          <cell r="Y119">
            <v>1011</v>
          </cell>
          <cell r="Z119">
            <v>1000</v>
          </cell>
          <cell r="AA119">
            <v>98.911968348170134</v>
          </cell>
        </row>
        <row r="120">
          <cell r="T120" t="str">
            <v xml:space="preserve">    в т.ч.                      рабочих</v>
          </cell>
          <cell r="U120" t="str">
            <v>т.руб.</v>
          </cell>
          <cell r="V120">
            <v>270</v>
          </cell>
          <cell r="W120">
            <v>261</v>
          </cell>
          <cell r="X120">
            <v>96.666666666666671</v>
          </cell>
          <cell r="Y120">
            <v>892</v>
          </cell>
          <cell r="Z120">
            <v>883</v>
          </cell>
          <cell r="AA120">
            <v>98.991031390134538</v>
          </cell>
        </row>
        <row r="121">
          <cell r="T121" t="str">
            <v xml:space="preserve">                                    ИТР</v>
          </cell>
          <cell r="U121" t="str">
            <v>т.руб.</v>
          </cell>
          <cell r="V121">
            <v>39</v>
          </cell>
          <cell r="W121">
            <v>37</v>
          </cell>
          <cell r="X121">
            <v>94.871794871794862</v>
          </cell>
          <cell r="Y121">
            <v>119</v>
          </cell>
          <cell r="Z121">
            <v>117</v>
          </cell>
          <cell r="AA121">
            <v>98.319327731092429</v>
          </cell>
        </row>
        <row r="122">
          <cell r="T122" t="str">
            <v>- отчисления на соц. нужды</v>
          </cell>
          <cell r="U122" t="str">
            <v xml:space="preserve">  "-"</v>
          </cell>
          <cell r="V122">
            <v>136</v>
          </cell>
          <cell r="W122">
            <v>112</v>
          </cell>
          <cell r="X122">
            <v>82.35294117647058</v>
          </cell>
          <cell r="Y122">
            <v>386.75</v>
          </cell>
          <cell r="Z122">
            <v>382</v>
          </cell>
          <cell r="AA122">
            <v>98.771816418875247</v>
          </cell>
        </row>
        <row r="123">
          <cell r="T123" t="str">
            <v>- материалы</v>
          </cell>
          <cell r="U123" t="str">
            <v xml:space="preserve">  "-"</v>
          </cell>
          <cell r="V123">
            <v>33</v>
          </cell>
          <cell r="W123">
            <v>30</v>
          </cell>
          <cell r="X123">
            <v>90.909090909090907</v>
          </cell>
          <cell r="Y123">
            <v>99</v>
          </cell>
          <cell r="Z123">
            <v>74</v>
          </cell>
          <cell r="AA123">
            <v>74.747474747474755</v>
          </cell>
        </row>
        <row r="124">
          <cell r="T124" t="str">
            <v>- амортизация</v>
          </cell>
          <cell r="U124" t="str">
            <v xml:space="preserve">  "-"</v>
          </cell>
          <cell r="V124">
            <v>176</v>
          </cell>
          <cell r="W124">
            <v>83</v>
          </cell>
          <cell r="X124">
            <v>47.159090909090914</v>
          </cell>
          <cell r="Y124">
            <v>528</v>
          </cell>
          <cell r="Z124">
            <v>249</v>
          </cell>
          <cell r="AA124">
            <v>47.159090909090914</v>
          </cell>
        </row>
        <row r="125">
          <cell r="T125" t="str">
            <v>- электроэнергия</v>
          </cell>
          <cell r="U125" t="str">
            <v xml:space="preserve">  "-"</v>
          </cell>
          <cell r="V125">
            <v>368</v>
          </cell>
          <cell r="W125">
            <v>401</v>
          </cell>
          <cell r="X125">
            <v>108.96739130434783</v>
          </cell>
          <cell r="Y125">
            <v>1081</v>
          </cell>
          <cell r="Z125">
            <v>1000</v>
          </cell>
          <cell r="AA125">
            <v>92.506938020351527</v>
          </cell>
        </row>
        <row r="126">
          <cell r="T126" t="str">
            <v xml:space="preserve"> - тех. обслуживание эл. оборуд.</v>
          </cell>
          <cell r="U126" t="str">
            <v xml:space="preserve">  "-"</v>
          </cell>
          <cell r="V126">
            <v>25</v>
          </cell>
          <cell r="W126">
            <v>28</v>
          </cell>
          <cell r="X126">
            <v>112.00000000000001</v>
          </cell>
          <cell r="Y126">
            <v>75</v>
          </cell>
          <cell r="Z126">
            <v>69</v>
          </cell>
          <cell r="AA126">
            <v>92</v>
          </cell>
        </row>
        <row r="127">
          <cell r="T127" t="str">
            <v>- транспорт</v>
          </cell>
          <cell r="U127" t="str">
            <v xml:space="preserve">  "-"</v>
          </cell>
          <cell r="V127">
            <v>80</v>
          </cell>
          <cell r="W127">
            <v>61</v>
          </cell>
          <cell r="X127">
            <v>76.25</v>
          </cell>
          <cell r="Y127">
            <v>240</v>
          </cell>
          <cell r="Z127">
            <v>210</v>
          </cell>
          <cell r="AA127">
            <v>87.5</v>
          </cell>
        </row>
        <row r="128">
          <cell r="T128" t="str">
            <v>- услуги сторонних организаций</v>
          </cell>
          <cell r="U128" t="str">
            <v xml:space="preserve">  "-"</v>
          </cell>
          <cell r="V128">
            <v>90</v>
          </cell>
          <cell r="W128">
            <v>4</v>
          </cell>
          <cell r="X128">
            <v>4.4444444444444446</v>
          </cell>
          <cell r="Y128">
            <v>270</v>
          </cell>
          <cell r="Z128">
            <v>4</v>
          </cell>
          <cell r="AA128">
            <v>1.4814814814814816</v>
          </cell>
        </row>
        <row r="129">
          <cell r="T129" t="str">
            <v>- прочие</v>
          </cell>
          <cell r="U129" t="str">
            <v xml:space="preserve">  "-"</v>
          </cell>
          <cell r="V129">
            <v>16</v>
          </cell>
          <cell r="W129">
            <v>7</v>
          </cell>
          <cell r="X129">
            <v>43.75</v>
          </cell>
          <cell r="Y129">
            <v>48</v>
          </cell>
          <cell r="Z129">
            <v>22</v>
          </cell>
          <cell r="AA129">
            <v>45.833333333333329</v>
          </cell>
        </row>
        <row r="130">
          <cell r="T130" t="str">
            <v>- общехозяйственные</v>
          </cell>
          <cell r="U130" t="str">
            <v xml:space="preserve">  "-"</v>
          </cell>
          <cell r="V130">
            <v>240</v>
          </cell>
          <cell r="W130">
            <v>149</v>
          </cell>
          <cell r="X130">
            <v>62.083333333333336</v>
          </cell>
          <cell r="Y130">
            <v>720</v>
          </cell>
          <cell r="Z130">
            <v>491</v>
          </cell>
          <cell r="AA130">
            <v>68.194444444444443</v>
          </cell>
        </row>
        <row r="132">
          <cell r="S132" t="str">
            <v>5.</v>
          </cell>
          <cell r="T132" t="str">
            <v>Численность</v>
          </cell>
          <cell r="U132" t="str">
            <v>чел.</v>
          </cell>
          <cell r="V132">
            <v>130</v>
          </cell>
          <cell r="W132">
            <v>127</v>
          </cell>
          <cell r="X132">
            <v>97.692307692307693</v>
          </cell>
          <cell r="Y132">
            <v>130</v>
          </cell>
          <cell r="Z132">
            <v>128</v>
          </cell>
          <cell r="AA132">
            <v>98.461538461538467</v>
          </cell>
        </row>
        <row r="133">
          <cell r="S133" t="str">
            <v>6.</v>
          </cell>
          <cell r="T133" t="str">
            <v>Среднемесячная з/плата</v>
          </cell>
          <cell r="U133" t="str">
            <v>руб.</v>
          </cell>
          <cell r="V133">
            <v>2376.9230769230771</v>
          </cell>
          <cell r="W133">
            <v>2346.4566929133857</v>
          </cell>
          <cell r="X133">
            <v>98.71824274392884</v>
          </cell>
          <cell r="Y133">
            <v>2592.3076923076924</v>
          </cell>
          <cell r="Z133">
            <v>2604.1666666666665</v>
          </cell>
          <cell r="AA133">
            <v>100.45746785361027</v>
          </cell>
        </row>
        <row r="141">
          <cell r="T141" t="str">
            <v>Начальник ПЭО                                                                      В.И.Германова</v>
          </cell>
        </row>
        <row r="143">
          <cell r="T143" t="str">
            <v>Начальник цеха                                                                      Е.М. Гроздов</v>
          </cell>
        </row>
        <row r="146">
          <cell r="X146" t="str">
            <v>" УТВЕРЖДАЮ "</v>
          </cell>
        </row>
        <row r="147">
          <cell r="X147" t="str">
            <v xml:space="preserve">    Гл. инженер МУП ТВК</v>
          </cell>
        </row>
        <row r="148">
          <cell r="X148" t="str">
            <v>___________ С.К.Плешко</v>
          </cell>
        </row>
        <row r="155">
          <cell r="V155" t="str">
            <v>Отчет</v>
          </cell>
        </row>
        <row r="156">
          <cell r="T156" t="str">
            <v xml:space="preserve">                                              работы ЦЭРИС</v>
          </cell>
        </row>
        <row r="157">
          <cell r="T157" t="str">
            <v xml:space="preserve">                                        за  март  1999 года.</v>
          </cell>
        </row>
        <row r="159">
          <cell r="S159" t="str">
            <v>№</v>
          </cell>
          <cell r="U159" t="str">
            <v xml:space="preserve">Ед. </v>
          </cell>
          <cell r="W159" t="str">
            <v>Март</v>
          </cell>
          <cell r="Y159" t="str">
            <v>С начала года</v>
          </cell>
        </row>
        <row r="160">
          <cell r="S160" t="str">
            <v>пп</v>
          </cell>
          <cell r="T160" t="str">
            <v>Наименование</v>
          </cell>
          <cell r="U160" t="str">
            <v>изм.</v>
          </cell>
          <cell r="V160" t="str">
            <v>План</v>
          </cell>
          <cell r="W160" t="str">
            <v>Факт</v>
          </cell>
          <cell r="X160" t="str">
            <v>%</v>
          </cell>
          <cell r="Y160" t="str">
            <v>План</v>
          </cell>
          <cell r="Z160" t="str">
            <v>Факт</v>
          </cell>
          <cell r="AA160" t="str">
            <v>%</v>
          </cell>
        </row>
        <row r="161">
          <cell r="S161">
            <v>1</v>
          </cell>
          <cell r="T161">
            <v>2</v>
          </cell>
          <cell r="U161">
            <v>3</v>
          </cell>
          <cell r="V161">
            <v>4</v>
          </cell>
          <cell r="W161">
            <v>5</v>
          </cell>
          <cell r="X161">
            <v>6</v>
          </cell>
          <cell r="Y161">
            <v>7</v>
          </cell>
          <cell r="Z161">
            <v>8</v>
          </cell>
          <cell r="AA161">
            <v>9</v>
          </cell>
        </row>
        <row r="162">
          <cell r="S162" t="str">
            <v>1.</v>
          </cell>
          <cell r="T162" t="str">
            <v>Транспорт.  теплоэнергии</v>
          </cell>
          <cell r="U162" t="str">
            <v>Гкал</v>
          </cell>
          <cell r="V162">
            <v>73132</v>
          </cell>
          <cell r="W162">
            <v>45916</v>
          </cell>
          <cell r="X162">
            <v>62.785100913416834</v>
          </cell>
          <cell r="Y162">
            <v>236541</v>
          </cell>
          <cell r="Z162">
            <v>210209</v>
          </cell>
          <cell r="AA162">
            <v>88.86789182425035</v>
          </cell>
        </row>
        <row r="163">
          <cell r="S163" t="str">
            <v>2.</v>
          </cell>
          <cell r="T163" t="str">
            <v>Транспорт  воды</v>
          </cell>
          <cell r="U163" t="str">
            <v>м3</v>
          </cell>
          <cell r="V163">
            <v>395295</v>
          </cell>
          <cell r="W163">
            <v>397991</v>
          </cell>
          <cell r="X163">
            <v>100.68202228715263</v>
          </cell>
          <cell r="Y163">
            <v>1184499</v>
          </cell>
          <cell r="Z163">
            <v>1186511</v>
          </cell>
          <cell r="AA163">
            <v>100.16986084412058</v>
          </cell>
        </row>
        <row r="164">
          <cell r="S164" t="str">
            <v>3.</v>
          </cell>
          <cell r="T164" t="str">
            <v>Транспорт  стоков</v>
          </cell>
          <cell r="U164" t="str">
            <v>м3</v>
          </cell>
          <cell r="V164">
            <v>390106</v>
          </cell>
          <cell r="W164">
            <v>384293</v>
          </cell>
          <cell r="X164">
            <v>98.509892183150214</v>
          </cell>
          <cell r="Y164">
            <v>1132808</v>
          </cell>
          <cell r="Z164">
            <v>1132131</v>
          </cell>
          <cell r="AA164">
            <v>99.940237003975966</v>
          </cell>
        </row>
        <row r="165">
          <cell r="T165" t="str">
            <v>Объем услуг - всего</v>
          </cell>
          <cell r="U165" t="str">
            <v>т.руб.</v>
          </cell>
          <cell r="V165">
            <v>251</v>
          </cell>
          <cell r="W165">
            <v>359</v>
          </cell>
          <cell r="X165">
            <v>143.02788844621514</v>
          </cell>
          <cell r="Y165">
            <v>521</v>
          </cell>
          <cell r="Z165">
            <v>529</v>
          </cell>
          <cell r="AA165">
            <v>101.53550863723608</v>
          </cell>
        </row>
        <row r="166">
          <cell r="T166" t="str">
            <v>- электроэнергия</v>
          </cell>
          <cell r="U166" t="str">
            <v>кВт</v>
          </cell>
          <cell r="V166">
            <v>51</v>
          </cell>
          <cell r="W166">
            <v>52</v>
          </cell>
          <cell r="X166">
            <v>101.96078431372548</v>
          </cell>
          <cell r="Y166">
            <v>167</v>
          </cell>
          <cell r="Z166">
            <v>167</v>
          </cell>
          <cell r="AA166">
            <v>100</v>
          </cell>
        </row>
        <row r="168">
          <cell r="S168" t="str">
            <v>4.</v>
          </cell>
          <cell r="T168" t="str">
            <v>Затраты - всего</v>
          </cell>
          <cell r="U168" t="str">
            <v>т.руб.</v>
          </cell>
          <cell r="V168">
            <v>2123</v>
          </cell>
          <cell r="W168">
            <v>1707</v>
          </cell>
          <cell r="X168">
            <v>80.405087140838432</v>
          </cell>
          <cell r="Y168">
            <v>6361.7950000000001</v>
          </cell>
          <cell r="Z168">
            <v>5062</v>
          </cell>
          <cell r="AA168">
            <v>79.568738068422505</v>
          </cell>
        </row>
        <row r="169">
          <cell r="T169" t="str">
            <v>в том числе:</v>
          </cell>
        </row>
        <row r="170">
          <cell r="T170" t="str">
            <v xml:space="preserve"> ФЗП - всего</v>
          </cell>
          <cell r="U170" t="str">
            <v>т.руб.</v>
          </cell>
          <cell r="V170">
            <v>463</v>
          </cell>
          <cell r="W170">
            <v>456</v>
          </cell>
          <cell r="X170">
            <v>98.488120950323975</v>
          </cell>
          <cell r="Y170">
            <v>1356</v>
          </cell>
          <cell r="Z170">
            <v>1349</v>
          </cell>
          <cell r="AA170">
            <v>99.483775811209441</v>
          </cell>
        </row>
        <row r="171">
          <cell r="T171" t="str">
            <v xml:space="preserve">    в т.ч.                      рабочих</v>
          </cell>
          <cell r="U171" t="str">
            <v>т.руб.</v>
          </cell>
          <cell r="V171">
            <v>414</v>
          </cell>
          <cell r="W171">
            <v>407</v>
          </cell>
          <cell r="X171">
            <v>98.309178743961354</v>
          </cell>
          <cell r="Y171">
            <v>1217</v>
          </cell>
          <cell r="Z171">
            <v>1210</v>
          </cell>
          <cell r="AA171">
            <v>99.424815119145435</v>
          </cell>
        </row>
        <row r="172">
          <cell r="T172" t="str">
            <v xml:space="preserve">                                    ИТР</v>
          </cell>
          <cell r="U172" t="str">
            <v>т.руб.</v>
          </cell>
          <cell r="V172">
            <v>49</v>
          </cell>
          <cell r="W172">
            <v>49</v>
          </cell>
          <cell r="X172">
            <v>100</v>
          </cell>
          <cell r="Y172">
            <v>139</v>
          </cell>
          <cell r="Z172">
            <v>139</v>
          </cell>
          <cell r="AA172">
            <v>100</v>
          </cell>
        </row>
        <row r="173">
          <cell r="T173" t="str">
            <v>- отчисления на соц. нужды</v>
          </cell>
          <cell r="U173" t="str">
            <v xml:space="preserve">  "-"</v>
          </cell>
          <cell r="V173">
            <v>164</v>
          </cell>
          <cell r="W173">
            <v>167</v>
          </cell>
          <cell r="X173">
            <v>101.82926829268293</v>
          </cell>
          <cell r="Y173">
            <v>512.79500000000007</v>
          </cell>
          <cell r="Z173">
            <v>505</v>
          </cell>
          <cell r="AA173">
            <v>98.479899374993892</v>
          </cell>
        </row>
        <row r="174">
          <cell r="T174" t="str">
            <v>- материалы</v>
          </cell>
          <cell r="U174" t="str">
            <v xml:space="preserve">  "-"</v>
          </cell>
          <cell r="V174">
            <v>273</v>
          </cell>
          <cell r="W174">
            <v>101</v>
          </cell>
          <cell r="X174">
            <v>36.996336996337</v>
          </cell>
          <cell r="Y174">
            <v>819</v>
          </cell>
          <cell r="Z174">
            <v>217</v>
          </cell>
          <cell r="AA174">
            <v>26.495726495726498</v>
          </cell>
        </row>
        <row r="175">
          <cell r="T175" t="str">
            <v>- амортизация</v>
          </cell>
          <cell r="U175" t="str">
            <v xml:space="preserve">  "-"</v>
          </cell>
          <cell r="V175">
            <v>415</v>
          </cell>
          <cell r="W175">
            <v>325</v>
          </cell>
          <cell r="X175">
            <v>78.313253012048193</v>
          </cell>
          <cell r="Y175">
            <v>1245</v>
          </cell>
          <cell r="Z175">
            <v>975</v>
          </cell>
          <cell r="AA175">
            <v>78.313253012048193</v>
          </cell>
        </row>
        <row r="176">
          <cell r="T176" t="str">
            <v>- электроэнергия</v>
          </cell>
          <cell r="U176" t="str">
            <v xml:space="preserve">  "-"</v>
          </cell>
          <cell r="V176">
            <v>18</v>
          </cell>
          <cell r="W176">
            <v>18</v>
          </cell>
          <cell r="X176">
            <v>100</v>
          </cell>
          <cell r="Y176">
            <v>59</v>
          </cell>
          <cell r="Z176">
            <v>51</v>
          </cell>
          <cell r="AA176">
            <v>86.440677966101703</v>
          </cell>
        </row>
        <row r="177">
          <cell r="T177" t="str">
            <v>- транспорт</v>
          </cell>
          <cell r="U177" t="str">
            <v xml:space="preserve">  "-"</v>
          </cell>
          <cell r="V177">
            <v>478</v>
          </cell>
          <cell r="W177">
            <v>373</v>
          </cell>
          <cell r="X177">
            <v>78.03347280334728</v>
          </cell>
          <cell r="Y177">
            <v>1434</v>
          </cell>
          <cell r="Z177">
            <v>1286</v>
          </cell>
          <cell r="AA177">
            <v>89.679218967921898</v>
          </cell>
        </row>
        <row r="178">
          <cell r="T178" t="str">
            <v>- услуги сторонних организаций</v>
          </cell>
          <cell r="U178" t="str">
            <v xml:space="preserve">  "-"</v>
          </cell>
          <cell r="V178">
            <v>50</v>
          </cell>
          <cell r="W178">
            <v>27</v>
          </cell>
          <cell r="X178">
            <v>54</v>
          </cell>
          <cell r="Y178">
            <v>150</v>
          </cell>
          <cell r="Z178">
            <v>27</v>
          </cell>
          <cell r="AA178">
            <v>18</v>
          </cell>
        </row>
        <row r="179">
          <cell r="T179" t="str">
            <v>- прочие</v>
          </cell>
          <cell r="U179" t="str">
            <v xml:space="preserve">  "-"</v>
          </cell>
          <cell r="W179">
            <v>7</v>
          </cell>
          <cell r="Y179">
            <v>0</v>
          </cell>
          <cell r="Z179">
            <v>18</v>
          </cell>
        </row>
        <row r="180">
          <cell r="T180" t="str">
            <v>- общехозяйственные</v>
          </cell>
          <cell r="U180" t="str">
            <v xml:space="preserve">  "-"</v>
          </cell>
          <cell r="V180">
            <v>262</v>
          </cell>
          <cell r="W180">
            <v>233</v>
          </cell>
          <cell r="X180">
            <v>88.931297709923669</v>
          </cell>
          <cell r="Y180">
            <v>786</v>
          </cell>
          <cell r="Z180">
            <v>634</v>
          </cell>
          <cell r="AA180">
            <v>80.661577608142494</v>
          </cell>
        </row>
        <row r="182">
          <cell r="S182" t="str">
            <v>5.</v>
          </cell>
          <cell r="T182" t="str">
            <v>Численность</v>
          </cell>
          <cell r="U182" t="str">
            <v>чел.</v>
          </cell>
          <cell r="V182">
            <v>146</v>
          </cell>
          <cell r="W182">
            <v>146</v>
          </cell>
          <cell r="X182">
            <v>100</v>
          </cell>
          <cell r="Y182">
            <v>146</v>
          </cell>
          <cell r="Z182">
            <v>146</v>
          </cell>
          <cell r="AA182">
            <v>100</v>
          </cell>
        </row>
        <row r="183">
          <cell r="S183" t="str">
            <v>6.</v>
          </cell>
          <cell r="T183" t="str">
            <v>Среднемесячная з/плата</v>
          </cell>
          <cell r="U183" t="str">
            <v>руб.</v>
          </cell>
          <cell r="V183">
            <v>3171.2328767123286</v>
          </cell>
          <cell r="W183">
            <v>3123.2876712328766</v>
          </cell>
          <cell r="X183">
            <v>98.488120950323975</v>
          </cell>
          <cell r="Y183">
            <v>3095.8904109589043</v>
          </cell>
          <cell r="Z183">
            <v>3079.9086757990867</v>
          </cell>
          <cell r="AA183">
            <v>99.483775811209426</v>
          </cell>
        </row>
        <row r="190">
          <cell r="T190" t="str">
            <v>Начальник ПЭО                                                                                  В.И.Германова</v>
          </cell>
        </row>
        <row r="192">
          <cell r="T192" t="str">
            <v>Начальник цеха                                                                                  А.Г.Рагимов</v>
          </cell>
        </row>
        <row r="195">
          <cell r="X195" t="str">
            <v>" УТВЕРЖДАЮ "</v>
          </cell>
        </row>
        <row r="196">
          <cell r="X196" t="str">
            <v xml:space="preserve">    Гл. инженер МУП ТВК</v>
          </cell>
        </row>
        <row r="197">
          <cell r="X197" t="str">
            <v>___________ С.К.Плешко</v>
          </cell>
        </row>
        <row r="201">
          <cell r="V201" t="str">
            <v>Отчет</v>
          </cell>
        </row>
        <row r="202">
          <cell r="T202" t="str">
            <v xml:space="preserve">                                           работы цеха КИПиА</v>
          </cell>
        </row>
        <row r="203">
          <cell r="T203" t="str">
            <v xml:space="preserve">                                        за  март  1999 года.</v>
          </cell>
        </row>
        <row r="205">
          <cell r="S205" t="str">
            <v>№</v>
          </cell>
          <cell r="U205" t="str">
            <v xml:space="preserve">Ед. </v>
          </cell>
          <cell r="W205" t="str">
            <v>Март</v>
          </cell>
          <cell r="Y205" t="str">
            <v>С начала года</v>
          </cell>
        </row>
        <row r="206">
          <cell r="S206" t="str">
            <v>пп</v>
          </cell>
          <cell r="T206" t="str">
            <v>Наименование</v>
          </cell>
          <cell r="U206" t="str">
            <v>изм.</v>
          </cell>
          <cell r="V206" t="str">
            <v>План</v>
          </cell>
          <cell r="W206" t="str">
            <v>Факт</v>
          </cell>
          <cell r="X206" t="str">
            <v>%</v>
          </cell>
          <cell r="Y206" t="str">
            <v xml:space="preserve">план </v>
          </cell>
          <cell r="Z206" t="str">
            <v>Факт</v>
          </cell>
          <cell r="AA206" t="str">
            <v>%</v>
          </cell>
        </row>
        <row r="207">
          <cell r="S207">
            <v>1</v>
          </cell>
          <cell r="T207">
            <v>2</v>
          </cell>
          <cell r="U207">
            <v>3</v>
          </cell>
          <cell r="V207">
            <v>4</v>
          </cell>
          <cell r="W207">
            <v>5</v>
          </cell>
          <cell r="X207">
            <v>6</v>
          </cell>
          <cell r="Y207">
            <v>7</v>
          </cell>
          <cell r="Z207">
            <v>8</v>
          </cell>
          <cell r="AA207">
            <v>9</v>
          </cell>
        </row>
        <row r="211">
          <cell r="S211" t="str">
            <v>1.</v>
          </cell>
          <cell r="T211" t="str">
            <v>Затраты - всего</v>
          </cell>
          <cell r="U211" t="str">
            <v>т.руб.</v>
          </cell>
          <cell r="V211">
            <v>420</v>
          </cell>
          <cell r="W211">
            <v>458</v>
          </cell>
          <cell r="X211">
            <v>109.04761904761904</v>
          </cell>
          <cell r="Y211">
            <v>1237.2249999999999</v>
          </cell>
          <cell r="Z211">
            <v>1213</v>
          </cell>
          <cell r="AA211">
            <v>98.041989128897328</v>
          </cell>
        </row>
        <row r="212">
          <cell r="T212" t="str">
            <v>в том числе:</v>
          </cell>
        </row>
        <row r="213">
          <cell r="T213" t="str">
            <v xml:space="preserve"> ФЗП - всего</v>
          </cell>
          <cell r="V213">
            <v>192</v>
          </cell>
          <cell r="W213">
            <v>175</v>
          </cell>
          <cell r="X213">
            <v>91.145833333333343</v>
          </cell>
          <cell r="Y213">
            <v>538</v>
          </cell>
          <cell r="Z213">
            <v>521</v>
          </cell>
          <cell r="AA213">
            <v>96.840148698884747</v>
          </cell>
        </row>
        <row r="214">
          <cell r="T214" t="str">
            <v xml:space="preserve">    в т.ч.                      рабочих</v>
          </cell>
          <cell r="U214" t="str">
            <v>т.руб.</v>
          </cell>
          <cell r="V214">
            <v>147</v>
          </cell>
          <cell r="W214">
            <v>134</v>
          </cell>
          <cell r="X214">
            <v>91.156462585034021</v>
          </cell>
          <cell r="Y214">
            <v>439</v>
          </cell>
          <cell r="Z214">
            <v>426</v>
          </cell>
          <cell r="AA214">
            <v>97.038724373576315</v>
          </cell>
        </row>
        <row r="215">
          <cell r="T215" t="str">
            <v xml:space="preserve">                                    ИТР</v>
          </cell>
          <cell r="U215" t="str">
            <v>т.руб.</v>
          </cell>
          <cell r="V215">
            <v>45</v>
          </cell>
          <cell r="W215">
            <v>41</v>
          </cell>
          <cell r="X215">
            <v>91.111111111111114</v>
          </cell>
          <cell r="Y215">
            <v>99</v>
          </cell>
          <cell r="Z215">
            <v>95</v>
          </cell>
          <cell r="AA215">
            <v>95.959595959595958</v>
          </cell>
        </row>
        <row r="216">
          <cell r="T216" t="str">
            <v>- отчисления на соц. нужды</v>
          </cell>
          <cell r="U216" t="str">
            <v xml:space="preserve">  "-"</v>
          </cell>
          <cell r="V216">
            <v>62</v>
          </cell>
          <cell r="W216">
            <v>69</v>
          </cell>
          <cell r="X216">
            <v>111.29032258064515</v>
          </cell>
          <cell r="Y216">
            <v>201.22500000000002</v>
          </cell>
          <cell r="Z216">
            <v>198</v>
          </cell>
          <cell r="AA216">
            <v>98.39731643682444</v>
          </cell>
        </row>
        <row r="217">
          <cell r="T217" t="str">
            <v>- материалы</v>
          </cell>
          <cell r="U217" t="str">
            <v xml:space="preserve">  "-"</v>
          </cell>
          <cell r="V217">
            <v>49</v>
          </cell>
          <cell r="W217">
            <v>45</v>
          </cell>
          <cell r="X217">
            <v>91.83673469387756</v>
          </cell>
          <cell r="Y217">
            <v>147</v>
          </cell>
          <cell r="Z217">
            <v>132</v>
          </cell>
          <cell r="AA217">
            <v>89.795918367346943</v>
          </cell>
        </row>
        <row r="218">
          <cell r="T218" t="str">
            <v>- амортизация</v>
          </cell>
          <cell r="U218" t="str">
            <v xml:space="preserve">  "-"</v>
          </cell>
          <cell r="V218">
            <v>1</v>
          </cell>
          <cell r="W218">
            <v>1</v>
          </cell>
          <cell r="X218">
            <v>100</v>
          </cell>
          <cell r="Y218">
            <v>3</v>
          </cell>
          <cell r="Z218">
            <v>3</v>
          </cell>
          <cell r="AA218">
            <v>100</v>
          </cell>
        </row>
        <row r="219">
          <cell r="T219" t="str">
            <v>-тех.обслуживание эл.оборуд.</v>
          </cell>
          <cell r="U219" t="str">
            <v xml:space="preserve">  "-"</v>
          </cell>
          <cell r="Z219">
            <v>1</v>
          </cell>
        </row>
        <row r="220">
          <cell r="T220" t="str">
            <v>- транспорт</v>
          </cell>
          <cell r="U220" t="str">
            <v xml:space="preserve">  "-"</v>
          </cell>
          <cell r="V220">
            <v>15</v>
          </cell>
          <cell r="W220">
            <v>8</v>
          </cell>
          <cell r="X220">
            <v>53.333333333333336</v>
          </cell>
          <cell r="Y220">
            <v>45</v>
          </cell>
          <cell r="Z220">
            <v>39</v>
          </cell>
          <cell r="AA220">
            <v>86.666666666666671</v>
          </cell>
        </row>
        <row r="221">
          <cell r="T221" t="str">
            <v xml:space="preserve"> - услуги сторонних орг-ций</v>
          </cell>
          <cell r="U221" t="str">
            <v xml:space="preserve">  "-"</v>
          </cell>
          <cell r="W221">
            <v>81</v>
          </cell>
          <cell r="Z221">
            <v>81</v>
          </cell>
        </row>
        <row r="222">
          <cell r="T222" t="str">
            <v>- прочие</v>
          </cell>
          <cell r="U222" t="str">
            <v xml:space="preserve">  "-"</v>
          </cell>
          <cell r="W222">
            <v>2</v>
          </cell>
          <cell r="Z222">
            <v>11</v>
          </cell>
        </row>
        <row r="223">
          <cell r="T223" t="str">
            <v>- общехозяйственные</v>
          </cell>
          <cell r="U223" t="str">
            <v xml:space="preserve">  "-"</v>
          </cell>
          <cell r="V223">
            <v>101</v>
          </cell>
          <cell r="W223">
            <v>77</v>
          </cell>
          <cell r="X223">
            <v>76.237623762376245</v>
          </cell>
          <cell r="Y223">
            <v>303</v>
          </cell>
          <cell r="Z223">
            <v>227</v>
          </cell>
          <cell r="AA223">
            <v>74.917491749174914</v>
          </cell>
        </row>
        <row r="225">
          <cell r="S225" t="str">
            <v>2.</v>
          </cell>
          <cell r="T225" t="str">
            <v>Численность</v>
          </cell>
          <cell r="U225" t="str">
            <v>чел.</v>
          </cell>
          <cell r="V225">
            <v>62</v>
          </cell>
          <cell r="W225">
            <v>54</v>
          </cell>
          <cell r="X225">
            <v>96</v>
          </cell>
          <cell r="Y225">
            <v>62</v>
          </cell>
          <cell r="Z225">
            <v>55</v>
          </cell>
          <cell r="AA225">
            <v>95</v>
          </cell>
        </row>
        <row r="226">
          <cell r="S226" t="str">
            <v>3.</v>
          </cell>
          <cell r="T226" t="str">
            <v>Среднемесячная з/плата</v>
          </cell>
          <cell r="U226" t="str">
            <v>руб.</v>
          </cell>
          <cell r="V226">
            <v>3096.7741935483868</v>
          </cell>
          <cell r="W226">
            <v>3240.7407407407409</v>
          </cell>
          <cell r="X226">
            <v>96</v>
          </cell>
          <cell r="Y226">
            <v>2892.4731182795699</v>
          </cell>
          <cell r="Z226">
            <v>3157.5757575757575</v>
          </cell>
          <cell r="AA226">
            <v>95</v>
          </cell>
        </row>
        <row r="238">
          <cell r="T238" t="str">
            <v>Начальник ПЭО                                                                        В.И.Германова</v>
          </cell>
        </row>
        <row r="240">
          <cell r="T240" t="str">
            <v>Начальник цеха                                                                        А.Г.Кузьмин</v>
          </cell>
        </row>
        <row r="245">
          <cell r="X245" t="str">
            <v>" УТВЕРЖДАЮ "</v>
          </cell>
        </row>
        <row r="246">
          <cell r="X246" t="str">
            <v xml:space="preserve">    Гл. инженер МУП ТВК</v>
          </cell>
        </row>
        <row r="247">
          <cell r="X247" t="str">
            <v>___________ С.К.Плешко</v>
          </cell>
        </row>
        <row r="250">
          <cell r="V250" t="str">
            <v>Отчет</v>
          </cell>
        </row>
        <row r="251">
          <cell r="T251" t="str">
            <v xml:space="preserve">                                  работы цеха Хим. лаборатория</v>
          </cell>
        </row>
        <row r="252">
          <cell r="T252" t="str">
            <v xml:space="preserve">                                        за  март  1999 года.</v>
          </cell>
        </row>
        <row r="254">
          <cell r="S254" t="str">
            <v>№</v>
          </cell>
          <cell r="U254" t="str">
            <v xml:space="preserve">Ед. </v>
          </cell>
          <cell r="W254" t="str">
            <v>Март</v>
          </cell>
          <cell r="Y254" t="str">
            <v>С начала года</v>
          </cell>
        </row>
        <row r="255">
          <cell r="S255" t="str">
            <v>пп</v>
          </cell>
          <cell r="T255" t="str">
            <v>Наименование</v>
          </cell>
          <cell r="U255" t="str">
            <v>изм.</v>
          </cell>
          <cell r="V255" t="str">
            <v>План</v>
          </cell>
          <cell r="W255" t="str">
            <v>Факт</v>
          </cell>
          <cell r="X255" t="str">
            <v>%</v>
          </cell>
          <cell r="Y255" t="str">
            <v>План</v>
          </cell>
          <cell r="Z255" t="str">
            <v>Факт</v>
          </cell>
          <cell r="AA255" t="str">
            <v>%</v>
          </cell>
        </row>
        <row r="256">
          <cell r="S256">
            <v>1</v>
          </cell>
          <cell r="T256">
            <v>2</v>
          </cell>
          <cell r="U256">
            <v>3</v>
          </cell>
          <cell r="V256">
            <v>4</v>
          </cell>
          <cell r="W256">
            <v>5</v>
          </cell>
          <cell r="X256">
            <v>6</v>
          </cell>
          <cell r="Y256">
            <v>7</v>
          </cell>
          <cell r="Z256">
            <v>8</v>
          </cell>
          <cell r="AA256">
            <v>9</v>
          </cell>
        </row>
        <row r="260">
          <cell r="S260" t="str">
            <v>1.</v>
          </cell>
          <cell r="T260" t="str">
            <v>Затраты - всего</v>
          </cell>
          <cell r="U260" t="str">
            <v>т.руб.</v>
          </cell>
          <cell r="V260">
            <v>163</v>
          </cell>
          <cell r="W260">
            <v>131</v>
          </cell>
          <cell r="X260">
            <v>80.368098159509202</v>
          </cell>
          <cell r="Y260">
            <v>445</v>
          </cell>
          <cell r="Z260">
            <v>442</v>
          </cell>
          <cell r="AA260">
            <v>99.325842696629223</v>
          </cell>
        </row>
        <row r="261">
          <cell r="T261" t="str">
            <v>в том числе:</v>
          </cell>
        </row>
        <row r="262">
          <cell r="T262" t="str">
            <v xml:space="preserve"> ФЗП - всего</v>
          </cell>
          <cell r="U262" t="str">
            <v>т.руб</v>
          </cell>
          <cell r="V262">
            <v>78</v>
          </cell>
          <cell r="W262">
            <v>63</v>
          </cell>
          <cell r="X262">
            <v>80.769230769230774</v>
          </cell>
          <cell r="Y262">
            <v>232</v>
          </cell>
          <cell r="Z262">
            <v>217</v>
          </cell>
          <cell r="AA262">
            <v>93.534482758620683</v>
          </cell>
        </row>
        <row r="263">
          <cell r="T263" t="str">
            <v xml:space="preserve">    в т.ч.                      рабочих</v>
          </cell>
          <cell r="U263" t="str">
            <v>т.руб.</v>
          </cell>
          <cell r="V263">
            <v>62</v>
          </cell>
          <cell r="W263">
            <v>50</v>
          </cell>
          <cell r="X263">
            <v>80.645161290322577</v>
          </cell>
          <cell r="Y263">
            <v>185</v>
          </cell>
          <cell r="Z263">
            <v>173</v>
          </cell>
          <cell r="AA263">
            <v>93.513513513513516</v>
          </cell>
        </row>
        <row r="264">
          <cell r="T264" t="str">
            <v xml:space="preserve">                                    ИТР</v>
          </cell>
          <cell r="U264" t="str">
            <v>т.руб.</v>
          </cell>
          <cell r="V264">
            <v>16</v>
          </cell>
          <cell r="W264">
            <v>13</v>
          </cell>
          <cell r="X264">
            <v>81.25</v>
          </cell>
          <cell r="Y264">
            <v>47</v>
          </cell>
          <cell r="Z264">
            <v>44</v>
          </cell>
          <cell r="AA264">
            <v>93.61702127659575</v>
          </cell>
        </row>
        <row r="265">
          <cell r="T265" t="str">
            <v>- отчисления на соц. нужды</v>
          </cell>
          <cell r="U265" t="str">
            <v xml:space="preserve">  "-"</v>
          </cell>
          <cell r="V265">
            <v>30</v>
          </cell>
          <cell r="W265">
            <v>24</v>
          </cell>
          <cell r="X265">
            <v>80</v>
          </cell>
          <cell r="Y265">
            <v>92</v>
          </cell>
          <cell r="Z265">
            <v>81</v>
          </cell>
          <cell r="AA265">
            <v>88.043478260869563</v>
          </cell>
        </row>
        <row r="266">
          <cell r="T266" t="str">
            <v>- материалы</v>
          </cell>
          <cell r="U266" t="str">
            <v xml:space="preserve">  "-"</v>
          </cell>
          <cell r="V266">
            <v>3</v>
          </cell>
          <cell r="W266">
            <v>9</v>
          </cell>
          <cell r="X266">
            <v>300</v>
          </cell>
          <cell r="Y266">
            <v>9</v>
          </cell>
          <cell r="Z266">
            <v>28</v>
          </cell>
          <cell r="AA266">
            <v>311.11111111111114</v>
          </cell>
        </row>
        <row r="267">
          <cell r="T267" t="str">
            <v>- амортизация</v>
          </cell>
          <cell r="U267" t="str">
            <v xml:space="preserve">  "-"</v>
          </cell>
          <cell r="V267">
            <v>1</v>
          </cell>
          <cell r="W267">
            <v>1</v>
          </cell>
          <cell r="X267">
            <v>100</v>
          </cell>
          <cell r="Y267">
            <v>3</v>
          </cell>
          <cell r="Z267">
            <v>3</v>
          </cell>
          <cell r="AA267">
            <v>100</v>
          </cell>
        </row>
        <row r="268">
          <cell r="T268" t="str">
            <v>- транспорт</v>
          </cell>
          <cell r="V268">
            <v>7</v>
          </cell>
          <cell r="W268">
            <v>4</v>
          </cell>
          <cell r="X268">
            <v>57.142857142857139</v>
          </cell>
          <cell r="Y268">
            <v>21</v>
          </cell>
          <cell r="Z268">
            <v>19</v>
          </cell>
          <cell r="AA268">
            <v>90.476190476190482</v>
          </cell>
        </row>
        <row r="269">
          <cell r="T269" t="str">
            <v>- прочие</v>
          </cell>
          <cell r="W269">
            <v>2</v>
          </cell>
          <cell r="Y269">
            <v>0</v>
          </cell>
          <cell r="Z269">
            <v>2</v>
          </cell>
        </row>
        <row r="270">
          <cell r="T270" t="str">
            <v>- общехозяйственные</v>
          </cell>
          <cell r="U270" t="str">
            <v xml:space="preserve">  "-"</v>
          </cell>
          <cell r="V270">
            <v>44</v>
          </cell>
          <cell r="W270">
            <v>28</v>
          </cell>
          <cell r="X270">
            <v>63.636363636363633</v>
          </cell>
          <cell r="Y270">
            <v>88</v>
          </cell>
          <cell r="Z270">
            <v>90</v>
          </cell>
          <cell r="AA270">
            <v>102.27272727272727</v>
          </cell>
        </row>
        <row r="271">
          <cell r="T271" t="str">
            <v>-услуги сторонних</v>
          </cell>
          <cell r="Z271">
            <v>2</v>
          </cell>
        </row>
        <row r="273">
          <cell r="S273" t="str">
            <v>2.</v>
          </cell>
          <cell r="T273" t="str">
            <v>Численность</v>
          </cell>
          <cell r="U273" t="str">
            <v>чел.</v>
          </cell>
          <cell r="V273">
            <v>28</v>
          </cell>
          <cell r="W273">
            <v>27</v>
          </cell>
          <cell r="X273">
            <v>96.428571428571431</v>
          </cell>
          <cell r="Y273">
            <v>28</v>
          </cell>
          <cell r="Z273">
            <v>27</v>
          </cell>
          <cell r="AA273">
            <v>96.428571428571431</v>
          </cell>
        </row>
        <row r="274">
          <cell r="S274" t="str">
            <v>3.</v>
          </cell>
          <cell r="T274" t="str">
            <v>Среднемесячная з/плата</v>
          </cell>
          <cell r="U274" t="str">
            <v>руб.</v>
          </cell>
          <cell r="V274">
            <v>2785.7142857142858</v>
          </cell>
          <cell r="W274">
            <v>2333.3333333333335</v>
          </cell>
          <cell r="X274">
            <v>83.760683760683762</v>
          </cell>
          <cell r="Y274">
            <v>2761.9047619047619</v>
          </cell>
          <cell r="Z274">
            <v>2679.012345679012</v>
          </cell>
          <cell r="AA274">
            <v>96.998722860791815</v>
          </cell>
        </row>
        <row r="283">
          <cell r="T283" t="str">
            <v>начальник ПЭО                                                               В.И.Германова</v>
          </cell>
        </row>
        <row r="285">
          <cell r="T285" t="str">
            <v>Начальник цеха                                                              И.И.Прудкова</v>
          </cell>
        </row>
        <row r="293">
          <cell r="X293" t="str">
            <v>" УТВЕРЖДАЮ "</v>
          </cell>
        </row>
        <row r="294">
          <cell r="X294" t="str">
            <v xml:space="preserve">    Гл. инженер МУП ТВК</v>
          </cell>
        </row>
        <row r="295">
          <cell r="X295" t="str">
            <v>___________ С.К.Плешко</v>
          </cell>
        </row>
        <row r="299">
          <cell r="V299" t="str">
            <v>Отчет</v>
          </cell>
        </row>
        <row r="300">
          <cell r="T300" t="str">
            <v xml:space="preserve">                                                 работы РСЦ</v>
          </cell>
        </row>
        <row r="301">
          <cell r="T301" t="str">
            <v xml:space="preserve">                                        за  март  1999 года.</v>
          </cell>
        </row>
        <row r="303">
          <cell r="S303" t="str">
            <v>№</v>
          </cell>
          <cell r="U303" t="str">
            <v xml:space="preserve">Ед. </v>
          </cell>
          <cell r="W303" t="str">
            <v>Март</v>
          </cell>
          <cell r="Y303" t="str">
            <v>С начала года</v>
          </cell>
        </row>
        <row r="304">
          <cell r="S304" t="str">
            <v>пп</v>
          </cell>
          <cell r="T304" t="str">
            <v>Наименование</v>
          </cell>
          <cell r="U304" t="str">
            <v>изм.</v>
          </cell>
          <cell r="V304" t="str">
            <v>План</v>
          </cell>
          <cell r="W304" t="str">
            <v>Факт</v>
          </cell>
          <cell r="X304" t="str">
            <v>%</v>
          </cell>
          <cell r="Y304" t="str">
            <v>План</v>
          </cell>
          <cell r="Z304" t="str">
            <v>Факт</v>
          </cell>
          <cell r="AA304" t="str">
            <v>%</v>
          </cell>
        </row>
        <row r="305">
          <cell r="S305">
            <v>1</v>
          </cell>
          <cell r="T305">
            <v>2</v>
          </cell>
          <cell r="U305">
            <v>3</v>
          </cell>
          <cell r="V305">
            <v>4</v>
          </cell>
          <cell r="W305">
            <v>5</v>
          </cell>
          <cell r="X305">
            <v>6</v>
          </cell>
          <cell r="Y305">
            <v>7</v>
          </cell>
          <cell r="Z305">
            <v>8</v>
          </cell>
          <cell r="AA305">
            <v>9</v>
          </cell>
        </row>
        <row r="309">
          <cell r="S309" t="str">
            <v>1.</v>
          </cell>
          <cell r="T309" t="str">
            <v>Затраты - всего</v>
          </cell>
          <cell r="U309" t="str">
            <v>т.руб.</v>
          </cell>
          <cell r="V309">
            <v>410</v>
          </cell>
          <cell r="W309">
            <v>274</v>
          </cell>
          <cell r="X309">
            <v>66.829268292682926</v>
          </cell>
          <cell r="Y309">
            <v>1205</v>
          </cell>
          <cell r="Z309">
            <v>912</v>
          </cell>
          <cell r="AA309">
            <v>75.684647302904565</v>
          </cell>
        </row>
        <row r="310">
          <cell r="T310" t="str">
            <v>в том числе:</v>
          </cell>
        </row>
        <row r="311">
          <cell r="T311" t="str">
            <v xml:space="preserve"> ФЗП - всего</v>
          </cell>
          <cell r="U311" t="str">
            <v>т.руб.</v>
          </cell>
          <cell r="V311">
            <v>116</v>
          </cell>
          <cell r="W311">
            <v>113</v>
          </cell>
          <cell r="X311">
            <v>97.41379310344827</v>
          </cell>
          <cell r="Y311">
            <v>340</v>
          </cell>
          <cell r="Z311">
            <v>337</v>
          </cell>
          <cell r="AA311">
            <v>99.117647058823536</v>
          </cell>
        </row>
        <row r="312">
          <cell r="T312" t="str">
            <v xml:space="preserve">    в т.ч.                      рабочих</v>
          </cell>
          <cell r="U312" t="str">
            <v>т.руб.</v>
          </cell>
          <cell r="V312">
            <v>95</v>
          </cell>
          <cell r="W312">
            <v>92</v>
          </cell>
          <cell r="X312">
            <v>96.84210526315789</v>
          </cell>
          <cell r="Y312">
            <v>265</v>
          </cell>
          <cell r="Z312">
            <v>262</v>
          </cell>
          <cell r="AA312">
            <v>98.867924528301884</v>
          </cell>
        </row>
        <row r="313">
          <cell r="T313" t="str">
            <v xml:space="preserve">                                    ИТР</v>
          </cell>
          <cell r="U313" t="str">
            <v>т.руб.</v>
          </cell>
          <cell r="V313">
            <v>21</v>
          </cell>
          <cell r="W313">
            <v>21</v>
          </cell>
          <cell r="X313">
            <v>100</v>
          </cell>
          <cell r="Y313">
            <v>75</v>
          </cell>
          <cell r="Z313">
            <v>75</v>
          </cell>
          <cell r="AA313">
            <v>100</v>
          </cell>
        </row>
        <row r="314">
          <cell r="T314" t="str">
            <v>- отчисления на соц. нужды</v>
          </cell>
          <cell r="U314" t="str">
            <v xml:space="preserve">  "-"</v>
          </cell>
          <cell r="V314">
            <v>44</v>
          </cell>
          <cell r="W314">
            <v>35</v>
          </cell>
          <cell r="X314">
            <v>79.545454545454547</v>
          </cell>
          <cell r="Y314">
            <v>114</v>
          </cell>
          <cell r="Z314">
            <v>121</v>
          </cell>
          <cell r="AA314">
            <v>106.14035087719299</v>
          </cell>
        </row>
        <row r="315">
          <cell r="T315" t="str">
            <v>- материалы</v>
          </cell>
          <cell r="U315" t="str">
            <v xml:space="preserve">  "-"</v>
          </cell>
          <cell r="V315">
            <v>125</v>
          </cell>
          <cell r="W315">
            <v>-21</v>
          </cell>
          <cell r="X315">
            <v>-16.8</v>
          </cell>
          <cell r="Y315">
            <v>375</v>
          </cell>
          <cell r="Z315">
            <v>115</v>
          </cell>
          <cell r="AA315">
            <v>30.666666666666664</v>
          </cell>
        </row>
        <row r="316">
          <cell r="T316" t="str">
            <v>- амортизация</v>
          </cell>
          <cell r="U316" t="str">
            <v xml:space="preserve">  "-"</v>
          </cell>
          <cell r="V316">
            <v>5</v>
          </cell>
          <cell r="W316">
            <v>8</v>
          </cell>
          <cell r="X316">
            <v>160</v>
          </cell>
          <cell r="Y316">
            <v>15</v>
          </cell>
          <cell r="Z316">
            <v>22</v>
          </cell>
          <cell r="AA316">
            <v>146.66666666666666</v>
          </cell>
        </row>
        <row r="317">
          <cell r="T317" t="str">
            <v>- электроэнергия</v>
          </cell>
          <cell r="U317" t="str">
            <v xml:space="preserve">  "-"</v>
          </cell>
          <cell r="V317">
            <v>4</v>
          </cell>
          <cell r="W317">
            <v>5</v>
          </cell>
          <cell r="X317">
            <v>125</v>
          </cell>
          <cell r="Y317">
            <v>11</v>
          </cell>
          <cell r="Z317">
            <v>13</v>
          </cell>
          <cell r="AA317">
            <v>118.18181818181819</v>
          </cell>
        </row>
        <row r="318">
          <cell r="T318" t="str">
            <v>- транспорт</v>
          </cell>
          <cell r="U318" t="str">
            <v xml:space="preserve">  "-"</v>
          </cell>
          <cell r="V318">
            <v>70</v>
          </cell>
          <cell r="W318">
            <v>46</v>
          </cell>
          <cell r="X318">
            <v>65.714285714285708</v>
          </cell>
          <cell r="Y318">
            <v>210</v>
          </cell>
          <cell r="Z318">
            <v>172</v>
          </cell>
          <cell r="AA318">
            <v>81.904761904761898</v>
          </cell>
        </row>
        <row r="319">
          <cell r="T319" t="str">
            <v>- прочие</v>
          </cell>
          <cell r="W319">
            <v>8</v>
          </cell>
          <cell r="Z319">
            <v>14</v>
          </cell>
        </row>
        <row r="320">
          <cell r="T320" t="str">
            <v>- общехозяйственные</v>
          </cell>
          <cell r="U320" t="str">
            <v xml:space="preserve">  "-"</v>
          </cell>
          <cell r="V320">
            <v>46</v>
          </cell>
          <cell r="W320">
            <v>43</v>
          </cell>
          <cell r="X320">
            <v>93.478260869565219</v>
          </cell>
          <cell r="Y320">
            <v>140</v>
          </cell>
          <cell r="Z320">
            <v>118</v>
          </cell>
          <cell r="AA320">
            <v>84.285714285714292</v>
          </cell>
        </row>
        <row r="322">
          <cell r="S322" t="str">
            <v>2.</v>
          </cell>
          <cell r="T322" t="str">
            <v>Численность</v>
          </cell>
          <cell r="U322" t="str">
            <v>чел.</v>
          </cell>
          <cell r="V322">
            <v>39</v>
          </cell>
          <cell r="W322">
            <v>37</v>
          </cell>
          <cell r="X322">
            <v>94.871794871794862</v>
          </cell>
          <cell r="Y322">
            <v>39</v>
          </cell>
          <cell r="Z322">
            <v>38</v>
          </cell>
          <cell r="AA322">
            <v>97.435897435897431</v>
          </cell>
        </row>
        <row r="323">
          <cell r="S323" t="str">
            <v>3.</v>
          </cell>
          <cell r="T323" t="str">
            <v>Среднемесячная з/плата</v>
          </cell>
          <cell r="U323" t="str">
            <v>руб.</v>
          </cell>
          <cell r="V323">
            <v>2974.3589743589746</v>
          </cell>
          <cell r="W323">
            <v>3054.0540540540537</v>
          </cell>
          <cell r="X323">
            <v>102.6794035414725</v>
          </cell>
          <cell r="Y323">
            <v>2905.9829059829058</v>
          </cell>
          <cell r="Z323">
            <v>2956.1403508771928</v>
          </cell>
          <cell r="AA323">
            <v>101.72600619195047</v>
          </cell>
        </row>
        <row r="333">
          <cell r="T333" t="str">
            <v>Начальник ПЭО                                                                           В.И.Германова</v>
          </cell>
        </row>
        <row r="335">
          <cell r="T335" t="str">
            <v>Начальник цеха                                                                            Карманов Ф.М.</v>
          </cell>
        </row>
        <row r="341">
          <cell r="X341" t="str">
            <v>" УТВЕРЖДАЮ "</v>
          </cell>
        </row>
        <row r="342">
          <cell r="X342" t="str">
            <v xml:space="preserve">    Гл. инженер МУП ТВК</v>
          </cell>
        </row>
        <row r="343">
          <cell r="X343" t="str">
            <v>___________ С.К.Плешко</v>
          </cell>
        </row>
        <row r="348">
          <cell r="V348" t="str">
            <v>отчет</v>
          </cell>
        </row>
        <row r="349">
          <cell r="T349" t="str">
            <v xml:space="preserve">                                               работы РМУ</v>
          </cell>
        </row>
        <row r="350">
          <cell r="T350" t="str">
            <v xml:space="preserve">                                        за  март  1999 года.</v>
          </cell>
        </row>
        <row r="352">
          <cell r="S352" t="str">
            <v>№</v>
          </cell>
          <cell r="U352" t="str">
            <v xml:space="preserve">Ед. </v>
          </cell>
          <cell r="W352" t="str">
            <v>Март</v>
          </cell>
          <cell r="Y352" t="str">
            <v>С начала года</v>
          </cell>
        </row>
        <row r="353">
          <cell r="S353" t="str">
            <v>пп</v>
          </cell>
          <cell r="T353" t="str">
            <v>Наименование</v>
          </cell>
          <cell r="U353" t="str">
            <v>изм.</v>
          </cell>
          <cell r="V353" t="str">
            <v>План</v>
          </cell>
          <cell r="W353" t="str">
            <v>Факт</v>
          </cell>
          <cell r="X353" t="str">
            <v>%</v>
          </cell>
          <cell r="Y353" t="str">
            <v>План</v>
          </cell>
          <cell r="Z353" t="str">
            <v>Факт</v>
          </cell>
          <cell r="AA353" t="str">
            <v>%</v>
          </cell>
        </row>
        <row r="354">
          <cell r="S354">
            <v>1</v>
          </cell>
          <cell r="T354">
            <v>2</v>
          </cell>
          <cell r="U354">
            <v>3</v>
          </cell>
          <cell r="V354">
            <v>4</v>
          </cell>
          <cell r="W354">
            <v>5</v>
          </cell>
          <cell r="X354">
            <v>6</v>
          </cell>
          <cell r="Y354">
            <v>7</v>
          </cell>
          <cell r="Z354">
            <v>8</v>
          </cell>
          <cell r="AA354">
            <v>9</v>
          </cell>
        </row>
        <row r="358">
          <cell r="S358" t="str">
            <v>1.</v>
          </cell>
          <cell r="T358" t="str">
            <v>Затраты - всего</v>
          </cell>
          <cell r="U358" t="str">
            <v>т.руб.</v>
          </cell>
          <cell r="V358">
            <v>133</v>
          </cell>
          <cell r="W358">
            <v>136</v>
          </cell>
          <cell r="X358">
            <v>102.25563909774435</v>
          </cell>
          <cell r="Y358">
            <v>338.40499999999997</v>
          </cell>
          <cell r="Z358">
            <v>334</v>
          </cell>
          <cell r="AA358">
            <v>98.6983052850874</v>
          </cell>
        </row>
        <row r="359">
          <cell r="T359" t="str">
            <v>в том числе:</v>
          </cell>
        </row>
        <row r="360">
          <cell r="T360" t="str">
            <v xml:space="preserve"> ФЗП - всего</v>
          </cell>
          <cell r="V360">
            <v>59</v>
          </cell>
          <cell r="W360">
            <v>51</v>
          </cell>
          <cell r="X360">
            <v>86.440677966101703</v>
          </cell>
          <cell r="Y360">
            <v>162</v>
          </cell>
          <cell r="Z360">
            <v>154</v>
          </cell>
          <cell r="AA360">
            <v>95.061728395061735</v>
          </cell>
        </row>
        <row r="361">
          <cell r="T361" t="str">
            <v xml:space="preserve">    в т.ч.                      рабочих</v>
          </cell>
          <cell r="U361" t="str">
            <v>т.руб.</v>
          </cell>
          <cell r="V361">
            <v>55</v>
          </cell>
          <cell r="W361">
            <v>47</v>
          </cell>
          <cell r="X361">
            <v>85.454545454545453</v>
          </cell>
          <cell r="Y361">
            <v>144</v>
          </cell>
          <cell r="Z361">
            <v>136</v>
          </cell>
          <cell r="AA361">
            <v>94.444444444444443</v>
          </cell>
        </row>
        <row r="362">
          <cell r="T362" t="str">
            <v xml:space="preserve">                                    ИТР</v>
          </cell>
          <cell r="U362" t="str">
            <v>т.руб.</v>
          </cell>
          <cell r="V362">
            <v>4</v>
          </cell>
          <cell r="W362">
            <v>4</v>
          </cell>
          <cell r="X362">
            <v>100</v>
          </cell>
          <cell r="Y362">
            <v>18</v>
          </cell>
          <cell r="Z362">
            <v>18</v>
          </cell>
          <cell r="AA362">
            <v>100</v>
          </cell>
        </row>
        <row r="363">
          <cell r="T363" t="str">
            <v>- отчисления на соц. нужды</v>
          </cell>
          <cell r="U363" t="str">
            <v xml:space="preserve">  "-"</v>
          </cell>
          <cell r="V363">
            <v>19</v>
          </cell>
          <cell r="W363">
            <v>18</v>
          </cell>
          <cell r="X363">
            <v>94.73684210526315</v>
          </cell>
          <cell r="Y363">
            <v>54.405000000000001</v>
          </cell>
          <cell r="Z363">
            <v>57</v>
          </cell>
          <cell r="AA363">
            <v>104.76978218913702</v>
          </cell>
        </row>
        <row r="364">
          <cell r="T364" t="str">
            <v>- материалы</v>
          </cell>
          <cell r="U364" t="str">
            <v xml:space="preserve">  "-"</v>
          </cell>
          <cell r="V364">
            <v>5</v>
          </cell>
          <cell r="W364">
            <v>7</v>
          </cell>
          <cell r="X364">
            <v>140</v>
          </cell>
          <cell r="Y364">
            <v>15</v>
          </cell>
          <cell r="Z364">
            <v>15</v>
          </cell>
          <cell r="AA364">
            <v>100</v>
          </cell>
        </row>
        <row r="365">
          <cell r="T365" t="str">
            <v>- амортизация</v>
          </cell>
          <cell r="Y365">
            <v>2</v>
          </cell>
          <cell r="Z365">
            <v>2</v>
          </cell>
        </row>
        <row r="366">
          <cell r="T366" t="str">
            <v>- электроэнергия</v>
          </cell>
          <cell r="W366">
            <v>1</v>
          </cell>
          <cell r="Y366">
            <v>2</v>
          </cell>
          <cell r="Z366">
            <v>2</v>
          </cell>
        </row>
        <row r="367">
          <cell r="T367" t="str">
            <v>- топливо</v>
          </cell>
          <cell r="W367">
            <v>3</v>
          </cell>
          <cell r="Y367">
            <v>5</v>
          </cell>
          <cell r="Z367">
            <v>5</v>
          </cell>
        </row>
        <row r="368">
          <cell r="T368" t="str">
            <v>- прочие</v>
          </cell>
          <cell r="Y368">
            <v>2</v>
          </cell>
          <cell r="Z368">
            <v>2</v>
          </cell>
        </row>
        <row r="369">
          <cell r="T369" t="str">
            <v>- общехозяйственные</v>
          </cell>
          <cell r="U369" t="str">
            <v xml:space="preserve">  "-"</v>
          </cell>
          <cell r="V369">
            <v>21</v>
          </cell>
          <cell r="W369">
            <v>27</v>
          </cell>
          <cell r="X369">
            <v>128.57142857142858</v>
          </cell>
          <cell r="Y369">
            <v>63</v>
          </cell>
          <cell r="Z369">
            <v>64</v>
          </cell>
          <cell r="AA369">
            <v>101.58730158730158</v>
          </cell>
        </row>
        <row r="370">
          <cell r="T370" t="str">
            <v>-услуги сторонних</v>
          </cell>
          <cell r="V370">
            <v>29</v>
          </cell>
          <cell r="W370">
            <v>29</v>
          </cell>
          <cell r="X370">
            <v>100</v>
          </cell>
          <cell r="Y370">
            <v>33</v>
          </cell>
          <cell r="Z370">
            <v>33</v>
          </cell>
          <cell r="AA370">
            <v>100</v>
          </cell>
        </row>
        <row r="372">
          <cell r="S372" t="str">
            <v>2.</v>
          </cell>
          <cell r="T372" t="str">
            <v>Численность</v>
          </cell>
          <cell r="U372" t="str">
            <v>чел.</v>
          </cell>
          <cell r="V372">
            <v>19</v>
          </cell>
          <cell r="W372">
            <v>16</v>
          </cell>
          <cell r="X372">
            <v>84.210526315789465</v>
          </cell>
          <cell r="Y372">
            <v>19</v>
          </cell>
          <cell r="Z372">
            <v>16</v>
          </cell>
          <cell r="AA372">
            <v>84.210526315789465</v>
          </cell>
        </row>
        <row r="373">
          <cell r="S373" t="str">
            <v>3.</v>
          </cell>
          <cell r="T373" t="str">
            <v>Среднемесячная з/плата</v>
          </cell>
          <cell r="U373" t="str">
            <v>руб.</v>
          </cell>
          <cell r="V373">
            <v>3105.2631578947367</v>
          </cell>
          <cell r="W373">
            <v>3187.5</v>
          </cell>
          <cell r="X373">
            <v>102.64830508474576</v>
          </cell>
          <cell r="Y373">
            <v>2842.105263157895</v>
          </cell>
          <cell r="Z373">
            <v>3208.3333333333335</v>
          </cell>
          <cell r="AA373">
            <v>112.8858024691358</v>
          </cell>
        </row>
        <row r="382">
          <cell r="T382" t="str">
            <v>Начальник ПЭО                                                                              В.И.Германова</v>
          </cell>
        </row>
        <row r="384">
          <cell r="T384" t="str">
            <v>Начальник участка                                                                          К.Э. Игнатов</v>
          </cell>
        </row>
        <row r="388">
          <cell r="X388" t="str">
            <v>" УТВЕРЖДАЮ "</v>
          </cell>
        </row>
        <row r="389">
          <cell r="X389" t="str">
            <v xml:space="preserve">    Гл. инженер МУП ТВК</v>
          </cell>
        </row>
        <row r="390">
          <cell r="X390" t="str">
            <v>___________ С.К.Плешко</v>
          </cell>
        </row>
        <row r="396">
          <cell r="V396" t="str">
            <v>Отчет</v>
          </cell>
        </row>
        <row r="397">
          <cell r="T397" t="str">
            <v xml:space="preserve">                                         работы цеха Химчистка</v>
          </cell>
        </row>
        <row r="398">
          <cell r="T398" t="str">
            <v xml:space="preserve">                                        за  март  1999 года.</v>
          </cell>
        </row>
        <row r="400">
          <cell r="S400" t="str">
            <v>№</v>
          </cell>
          <cell r="U400" t="str">
            <v xml:space="preserve">Ед. </v>
          </cell>
          <cell r="W400" t="str">
            <v>Март</v>
          </cell>
          <cell r="Y400" t="str">
            <v>С начала года</v>
          </cell>
        </row>
        <row r="401">
          <cell r="S401" t="str">
            <v>пп</v>
          </cell>
          <cell r="T401" t="str">
            <v>Наименование</v>
          </cell>
          <cell r="U401" t="str">
            <v>изм.</v>
          </cell>
          <cell r="V401" t="str">
            <v>План</v>
          </cell>
          <cell r="W401" t="str">
            <v>Факт</v>
          </cell>
          <cell r="X401" t="str">
            <v>%</v>
          </cell>
          <cell r="Y401" t="str">
            <v>План</v>
          </cell>
          <cell r="Z401" t="str">
            <v>Факт</v>
          </cell>
          <cell r="AA401" t="str">
            <v>%</v>
          </cell>
        </row>
        <row r="402">
          <cell r="S402">
            <v>1</v>
          </cell>
          <cell r="T402">
            <v>2</v>
          </cell>
          <cell r="U402">
            <v>3</v>
          </cell>
          <cell r="V402">
            <v>4</v>
          </cell>
          <cell r="W402">
            <v>5</v>
          </cell>
          <cell r="X402">
            <v>6</v>
          </cell>
          <cell r="Y402">
            <v>7</v>
          </cell>
          <cell r="Z402">
            <v>8</v>
          </cell>
          <cell r="AA402">
            <v>9</v>
          </cell>
        </row>
        <row r="403">
          <cell r="S403" t="str">
            <v>1.</v>
          </cell>
          <cell r="T403" t="str">
            <v>Объем  услуг (стирка)</v>
          </cell>
          <cell r="U403" t="str">
            <v>кг.</v>
          </cell>
          <cell r="V403">
            <v>6250</v>
          </cell>
          <cell r="W403">
            <v>7496</v>
          </cell>
          <cell r="X403">
            <v>119.93599999999999</v>
          </cell>
          <cell r="Y403">
            <v>17083</v>
          </cell>
          <cell r="Z403">
            <v>19313</v>
          </cell>
          <cell r="AA403">
            <v>113.05391324708776</v>
          </cell>
        </row>
        <row r="404">
          <cell r="S404" t="str">
            <v>2.</v>
          </cell>
          <cell r="T404" t="str">
            <v>Объем  услуг (химчистка)</v>
          </cell>
          <cell r="U404" t="str">
            <v>кг.</v>
          </cell>
          <cell r="V404">
            <v>3144</v>
          </cell>
          <cell r="W404">
            <v>3646</v>
          </cell>
          <cell r="X404">
            <v>115.96692111959288</v>
          </cell>
          <cell r="Y404">
            <v>8594</v>
          </cell>
          <cell r="Z404">
            <v>10432</v>
          </cell>
          <cell r="AA404">
            <v>121.38701419595066</v>
          </cell>
        </row>
        <row r="405">
          <cell r="S405" t="str">
            <v>3.</v>
          </cell>
          <cell r="T405" t="str">
            <v>Объем услуг - всего</v>
          </cell>
          <cell r="U405" t="str">
            <v>руб.</v>
          </cell>
          <cell r="V405">
            <v>229</v>
          </cell>
          <cell r="W405">
            <v>216</v>
          </cell>
          <cell r="X405">
            <v>94.32314410480349</v>
          </cell>
          <cell r="Y405">
            <v>540</v>
          </cell>
          <cell r="Z405">
            <v>562</v>
          </cell>
          <cell r="AA405">
            <v>104.07407407407408</v>
          </cell>
        </row>
        <row r="408">
          <cell r="S408" t="str">
            <v>4.</v>
          </cell>
          <cell r="T408" t="str">
            <v>Затраты - всего</v>
          </cell>
          <cell r="U408" t="str">
            <v>т.руб.</v>
          </cell>
          <cell r="V408">
            <v>160</v>
          </cell>
          <cell r="W408">
            <v>142</v>
          </cell>
          <cell r="X408">
            <v>88.75</v>
          </cell>
          <cell r="Y408">
            <v>426.17</v>
          </cell>
          <cell r="Z408">
            <v>360</v>
          </cell>
          <cell r="AA408">
            <v>84.473332238308657</v>
          </cell>
        </row>
        <row r="409">
          <cell r="T409" t="str">
            <v>в том числе:</v>
          </cell>
        </row>
        <row r="410">
          <cell r="T410" t="str">
            <v xml:space="preserve"> ФЗП - всего</v>
          </cell>
          <cell r="U410" t="str">
            <v>т.руб.</v>
          </cell>
          <cell r="V410">
            <v>60</v>
          </cell>
          <cell r="W410">
            <v>55</v>
          </cell>
          <cell r="X410">
            <v>91.666666666666657</v>
          </cell>
          <cell r="Y410">
            <v>163</v>
          </cell>
          <cell r="Z410">
            <v>158</v>
          </cell>
          <cell r="AA410">
            <v>96.932515337423311</v>
          </cell>
        </row>
        <row r="411">
          <cell r="T411" t="str">
            <v xml:space="preserve">    в т.ч.                      рабочих</v>
          </cell>
          <cell r="U411" t="str">
            <v>т.руб.</v>
          </cell>
          <cell r="V411">
            <v>45</v>
          </cell>
          <cell r="W411">
            <v>42</v>
          </cell>
          <cell r="X411">
            <v>93.333333333333329</v>
          </cell>
          <cell r="Y411">
            <v>126</v>
          </cell>
          <cell r="Z411">
            <v>123</v>
          </cell>
          <cell r="AA411">
            <v>97.61904761904762</v>
          </cell>
        </row>
        <row r="412">
          <cell r="T412" t="str">
            <v xml:space="preserve">                                    ИТР</v>
          </cell>
          <cell r="U412" t="str">
            <v>т.руб.</v>
          </cell>
          <cell r="V412">
            <v>15</v>
          </cell>
          <cell r="W412">
            <v>13</v>
          </cell>
          <cell r="X412">
            <v>86.666666666666671</v>
          </cell>
          <cell r="Y412">
            <v>37</v>
          </cell>
          <cell r="Z412">
            <v>35</v>
          </cell>
          <cell r="AA412">
            <v>94.594594594594597</v>
          </cell>
        </row>
        <row r="413">
          <cell r="T413" t="str">
            <v>- отчисления на соц. нужды</v>
          </cell>
          <cell r="U413" t="str">
            <v xml:space="preserve">  "-"</v>
          </cell>
          <cell r="V413">
            <v>23</v>
          </cell>
          <cell r="W413">
            <v>21</v>
          </cell>
          <cell r="X413">
            <v>91.304347826086953</v>
          </cell>
          <cell r="Y413">
            <v>62.17</v>
          </cell>
          <cell r="Z413">
            <v>60</v>
          </cell>
          <cell r="AA413">
            <v>96.509570532411132</v>
          </cell>
        </row>
        <row r="414">
          <cell r="T414" t="str">
            <v>- материалы</v>
          </cell>
          <cell r="U414" t="str">
            <v xml:space="preserve">  "-"</v>
          </cell>
          <cell r="V414">
            <v>39</v>
          </cell>
          <cell r="W414">
            <v>6</v>
          </cell>
          <cell r="X414">
            <v>15.384615384615385</v>
          </cell>
          <cell r="Y414">
            <v>117</v>
          </cell>
          <cell r="Z414">
            <v>34</v>
          </cell>
          <cell r="AA414">
            <v>29.059829059829063</v>
          </cell>
        </row>
        <row r="415">
          <cell r="T415" t="str">
            <v>- электроэнергия</v>
          </cell>
          <cell r="U415" t="str">
            <v xml:space="preserve">  "-"</v>
          </cell>
          <cell r="V415">
            <v>1</v>
          </cell>
          <cell r="W415">
            <v>1</v>
          </cell>
          <cell r="X415">
            <v>100</v>
          </cell>
          <cell r="Y415">
            <v>4</v>
          </cell>
          <cell r="Z415">
            <v>2</v>
          </cell>
          <cell r="AA415">
            <v>50</v>
          </cell>
        </row>
        <row r="416">
          <cell r="T416" t="str">
            <v>- транспорт</v>
          </cell>
          <cell r="U416" t="str">
            <v xml:space="preserve">  "-"</v>
          </cell>
          <cell r="V416">
            <v>4</v>
          </cell>
          <cell r="Y416">
            <v>12</v>
          </cell>
          <cell r="Z416">
            <v>0</v>
          </cell>
          <cell r="AA416">
            <v>0</v>
          </cell>
        </row>
        <row r="417">
          <cell r="T417" t="str">
            <v>- арендная плата</v>
          </cell>
          <cell r="U417" t="str">
            <v xml:space="preserve">  "-"</v>
          </cell>
          <cell r="V417">
            <v>2</v>
          </cell>
          <cell r="Y417">
            <v>6</v>
          </cell>
          <cell r="Z417">
            <v>0</v>
          </cell>
          <cell r="AA417">
            <v>0</v>
          </cell>
        </row>
        <row r="418">
          <cell r="T418" t="str">
            <v>- прочие</v>
          </cell>
          <cell r="U418" t="str">
            <v xml:space="preserve">  "-"</v>
          </cell>
          <cell r="Z418">
            <v>4</v>
          </cell>
        </row>
        <row r="419">
          <cell r="T419" t="str">
            <v>- коммунальные услуги</v>
          </cell>
          <cell r="U419" t="str">
            <v xml:space="preserve">  "-"</v>
          </cell>
          <cell r="W419">
            <v>36</v>
          </cell>
          <cell r="Z419">
            <v>36</v>
          </cell>
        </row>
        <row r="420">
          <cell r="T420" t="str">
            <v>- общехозяйственные</v>
          </cell>
          <cell r="U420" t="str">
            <v xml:space="preserve">  "-"</v>
          </cell>
          <cell r="V420">
            <v>31</v>
          </cell>
          <cell r="W420">
            <v>23</v>
          </cell>
          <cell r="X420">
            <v>74.193548387096769</v>
          </cell>
          <cell r="Y420">
            <v>62</v>
          </cell>
          <cell r="Z420">
            <v>66</v>
          </cell>
          <cell r="AA420">
            <v>106.45161290322579</v>
          </cell>
        </row>
        <row r="422">
          <cell r="S422" t="str">
            <v>5.</v>
          </cell>
          <cell r="T422" t="str">
            <v>Численность</v>
          </cell>
          <cell r="U422" t="str">
            <v>чел.</v>
          </cell>
          <cell r="V422">
            <v>24</v>
          </cell>
          <cell r="W422">
            <v>24</v>
          </cell>
          <cell r="X422">
            <v>100</v>
          </cell>
          <cell r="Y422">
            <v>24</v>
          </cell>
          <cell r="Z422">
            <v>24</v>
          </cell>
          <cell r="AA422">
            <v>100</v>
          </cell>
        </row>
        <row r="423">
          <cell r="S423" t="str">
            <v>6.</v>
          </cell>
          <cell r="T423" t="str">
            <v>Среднемесячная з/плата</v>
          </cell>
          <cell r="U423" t="str">
            <v>руб.</v>
          </cell>
          <cell r="V423">
            <v>2500</v>
          </cell>
          <cell r="W423">
            <v>2291.6666666666665</v>
          </cell>
          <cell r="X423">
            <v>91.666666666666657</v>
          </cell>
          <cell r="Y423">
            <v>2263.8888888888891</v>
          </cell>
          <cell r="Z423">
            <v>2194.4444444444443</v>
          </cell>
          <cell r="AA423">
            <v>96.932515337423297</v>
          </cell>
        </row>
        <row r="429">
          <cell r="T429" t="str">
            <v>Начальник ПЭО                                                                    В.И.Германова</v>
          </cell>
        </row>
        <row r="431">
          <cell r="T431" t="str">
            <v>Начальник цеха                                                                    Т.С.Горбунова</v>
          </cell>
        </row>
        <row r="435">
          <cell r="X435" t="str">
            <v>" УТВЕРЖДАЮ "</v>
          </cell>
        </row>
        <row r="436">
          <cell r="X436" t="str">
            <v xml:space="preserve">    Гл. инженер МУП ТВК</v>
          </cell>
        </row>
        <row r="437">
          <cell r="X437" t="str">
            <v>___________ С.К.Плешко</v>
          </cell>
        </row>
        <row r="438">
          <cell r="F438" t="str">
            <v>" УТВЕРЖДАЮ "</v>
          </cell>
          <cell r="AG438" t="str">
            <v>Главный инженер МУП "ТВК"</v>
          </cell>
          <cell r="AP438" t="str">
            <v xml:space="preserve">    Гл. инженер МУП ТВК</v>
          </cell>
          <cell r="AY438" t="str">
            <v xml:space="preserve">    Гл. инженер МУП ТВК</v>
          </cell>
          <cell r="BH438" t="str">
            <v xml:space="preserve">    Гл. инженер МУП ТВК</v>
          </cell>
          <cell r="BQ438" t="str">
            <v xml:space="preserve">    Гл. инженер МУП ТВК</v>
          </cell>
          <cell r="BZ438" t="str">
            <v xml:space="preserve">    Гл. инженер МУП ТВК</v>
          </cell>
          <cell r="CI438" t="str">
            <v xml:space="preserve">    Гл. инженер МУП ТВК</v>
          </cell>
          <cell r="CR438" t="str">
            <v xml:space="preserve">    Гл. инженер МУП ТВК</v>
          </cell>
          <cell r="DA438" t="str">
            <v xml:space="preserve">    Гл. инженер МУП ТВК</v>
          </cell>
        </row>
        <row r="439">
          <cell r="F439" t="str">
            <v xml:space="preserve">    Гл. инженер МУП ТВК</v>
          </cell>
          <cell r="AG439" t="str">
            <v>_____________Плешко С.К.</v>
          </cell>
          <cell r="AP439" t="str">
            <v>___________ С.К.Плешко</v>
          </cell>
          <cell r="AY439" t="str">
            <v>___________ С.К.Плешко</v>
          </cell>
          <cell r="BH439" t="str">
            <v>___________ С.К.Плешко</v>
          </cell>
          <cell r="BQ439" t="str">
            <v>___________ С.К.Плешко</v>
          </cell>
          <cell r="BZ439" t="str">
            <v>___________ С.К.Плешко</v>
          </cell>
          <cell r="CI439" t="str">
            <v>___________ С.К.Плешко</v>
          </cell>
          <cell r="CR439" t="str">
            <v>___________ С.К.Плешко</v>
          </cell>
          <cell r="DA439" t="str">
            <v>___________ С.К.Плешко</v>
          </cell>
        </row>
        <row r="440">
          <cell r="F440" t="str">
            <v>___________ С.К.Плешко</v>
          </cell>
        </row>
        <row r="447">
          <cell r="D447" t="str">
            <v>Отчет</v>
          </cell>
          <cell r="M447" t="str">
            <v>Отчет</v>
          </cell>
          <cell r="V447" t="str">
            <v>Отчет</v>
          </cell>
          <cell r="AE447" t="str">
            <v>Отчет</v>
          </cell>
          <cell r="AN447" t="str">
            <v>Отчет</v>
          </cell>
          <cell r="AW447" t="str">
            <v>Отчет</v>
          </cell>
          <cell r="BF447" t="str">
            <v>Отчет</v>
          </cell>
          <cell r="BO447" t="str">
            <v>Отчет</v>
          </cell>
          <cell r="BX447" t="str">
            <v>Отчет</v>
          </cell>
          <cell r="CG447" t="str">
            <v>Отчет</v>
          </cell>
          <cell r="CP447" t="str">
            <v>Отчет</v>
          </cell>
          <cell r="CY447" t="str">
            <v>Отчет</v>
          </cell>
        </row>
        <row r="448">
          <cell r="B448" t="str">
            <v xml:space="preserve">                                     работы участка по ЭРВС</v>
          </cell>
          <cell r="K448" t="str">
            <v xml:space="preserve">                                     работы участка по ЭРВС</v>
          </cell>
          <cell r="T448" t="str">
            <v xml:space="preserve">                                     работы участка по ЭРВС</v>
          </cell>
          <cell r="AC448" t="str">
            <v xml:space="preserve">                                     работы участка по ЭРВС</v>
          </cell>
          <cell r="AL448" t="str">
            <v xml:space="preserve">                                     работы участка по ЭРВС</v>
          </cell>
          <cell r="AU448" t="str">
            <v xml:space="preserve">                                     работы участка по ЭРВС</v>
          </cell>
          <cell r="BD448" t="str">
            <v xml:space="preserve">                                     работы участка по ЭРВС</v>
          </cell>
          <cell r="BM448" t="str">
            <v xml:space="preserve">                                     работы участка по ЭРВС</v>
          </cell>
          <cell r="BV448" t="str">
            <v xml:space="preserve">                                     работы участка по ЭРВС</v>
          </cell>
          <cell r="CE448" t="str">
            <v xml:space="preserve">                                     работы участка по ЭРВС</v>
          </cell>
          <cell r="CN448" t="str">
            <v xml:space="preserve">                                     работы участка по ЭРВС</v>
          </cell>
          <cell r="CW448" t="str">
            <v xml:space="preserve">                                     работы участка по ЭРВС</v>
          </cell>
        </row>
        <row r="449">
          <cell r="B449" t="str">
            <v xml:space="preserve">                                           за Январь 1999 года.</v>
          </cell>
          <cell r="K449" t="str">
            <v xml:space="preserve">                                           за февраль 1999 года.</v>
          </cell>
          <cell r="T449" t="str">
            <v xml:space="preserve">                                        за  март  1999 года.</v>
          </cell>
          <cell r="AC449" t="str">
            <v xml:space="preserve">                                           за апрель 1999 года.</v>
          </cell>
          <cell r="AL449" t="str">
            <v xml:space="preserve">                                        за  май  1999 года.</v>
          </cell>
          <cell r="AU449" t="str">
            <v xml:space="preserve">                                        за  июнь  1999 года.</v>
          </cell>
          <cell r="BD449" t="str">
            <v xml:space="preserve">                                        за  июль  1999 года.</v>
          </cell>
          <cell r="BM449" t="str">
            <v xml:space="preserve">                                        за  август  1999 года.</v>
          </cell>
          <cell r="BV449" t="str">
            <v xml:space="preserve">                                        за  сентябрь  1999 года.</v>
          </cell>
          <cell r="CE449" t="str">
            <v xml:space="preserve">                                        за  октябрь  1999 года.</v>
          </cell>
          <cell r="CN449" t="str">
            <v xml:space="preserve">                                        за  ноябрь  1999 года.</v>
          </cell>
          <cell r="CW449" t="str">
            <v xml:space="preserve">                                        за  декабрь  1999 года.</v>
          </cell>
        </row>
        <row r="451">
          <cell r="A451" t="str">
            <v>№</v>
          </cell>
          <cell r="C451" t="str">
            <v xml:space="preserve">Ед. </v>
          </cell>
          <cell r="E451" t="str">
            <v>Январь</v>
          </cell>
          <cell r="G451" t="str">
            <v xml:space="preserve">         С начала года</v>
          </cell>
          <cell r="J451" t="str">
            <v>№</v>
          </cell>
          <cell r="L451" t="str">
            <v xml:space="preserve">Ед. </v>
          </cell>
          <cell r="N451" t="str">
            <v>Февраль</v>
          </cell>
          <cell r="P451" t="str">
            <v>С начала года</v>
          </cell>
          <cell r="S451" t="str">
            <v>№</v>
          </cell>
          <cell r="U451" t="str">
            <v xml:space="preserve">Ед. </v>
          </cell>
          <cell r="W451" t="str">
            <v>Март</v>
          </cell>
          <cell r="Y451" t="str">
            <v>С начала года</v>
          </cell>
          <cell r="AB451" t="str">
            <v>№</v>
          </cell>
          <cell r="AD451" t="str">
            <v xml:space="preserve">Ед. </v>
          </cell>
          <cell r="AF451" t="str">
            <v>Апрель</v>
          </cell>
          <cell r="AH451" t="str">
            <v>С начала года</v>
          </cell>
          <cell r="AK451" t="str">
            <v>№</v>
          </cell>
          <cell r="AM451" t="str">
            <v xml:space="preserve">Ед. </v>
          </cell>
          <cell r="AO451" t="str">
            <v>Май</v>
          </cell>
          <cell r="AQ451" t="str">
            <v>С начала года</v>
          </cell>
          <cell r="AT451" t="str">
            <v>№</v>
          </cell>
          <cell r="AV451" t="str">
            <v xml:space="preserve">Ед. </v>
          </cell>
          <cell r="AX451" t="str">
            <v>Июнь</v>
          </cell>
          <cell r="AZ451" t="str">
            <v>С начала года</v>
          </cell>
          <cell r="BC451" t="str">
            <v>№</v>
          </cell>
          <cell r="BE451" t="str">
            <v xml:space="preserve">Ед. </v>
          </cell>
          <cell r="BG451" t="str">
            <v>Июль</v>
          </cell>
          <cell r="BI451" t="str">
            <v>С начала года</v>
          </cell>
          <cell r="BL451" t="str">
            <v>№</v>
          </cell>
          <cell r="BN451" t="str">
            <v xml:space="preserve">Ед. </v>
          </cell>
          <cell r="BP451" t="str">
            <v>Май</v>
          </cell>
          <cell r="BR451" t="str">
            <v>С начала года</v>
          </cell>
          <cell r="BU451" t="str">
            <v>№</v>
          </cell>
          <cell r="BW451" t="str">
            <v xml:space="preserve">Ед. </v>
          </cell>
          <cell r="BY451" t="str">
            <v>Май</v>
          </cell>
          <cell r="CA451" t="str">
            <v>С начала года</v>
          </cell>
          <cell r="CD451" t="str">
            <v>№</v>
          </cell>
          <cell r="CF451" t="str">
            <v xml:space="preserve">Ед. </v>
          </cell>
          <cell r="CH451" t="str">
            <v>Май</v>
          </cell>
          <cell r="CJ451" t="str">
            <v>С начала года</v>
          </cell>
          <cell r="CM451" t="str">
            <v>№</v>
          </cell>
          <cell r="CO451" t="str">
            <v xml:space="preserve">Ед. </v>
          </cell>
          <cell r="CQ451" t="str">
            <v>Май</v>
          </cell>
          <cell r="CS451" t="str">
            <v>С начала года</v>
          </cell>
          <cell r="CV451" t="str">
            <v>№</v>
          </cell>
          <cell r="CX451" t="str">
            <v xml:space="preserve">Ед. </v>
          </cell>
          <cell r="CZ451" t="str">
            <v>Май</v>
          </cell>
          <cell r="DB451" t="str">
            <v>С начала года</v>
          </cell>
        </row>
        <row r="452">
          <cell r="A452" t="str">
            <v>пп</v>
          </cell>
          <cell r="B452" t="str">
            <v>Наименование</v>
          </cell>
          <cell r="C452" t="str">
            <v>изм.</v>
          </cell>
          <cell r="D452" t="str">
            <v>План</v>
          </cell>
          <cell r="E452" t="str">
            <v>Факт</v>
          </cell>
          <cell r="F452" t="str">
            <v>%</v>
          </cell>
          <cell r="G452" t="str">
            <v>План</v>
          </cell>
          <cell r="H452" t="str">
            <v>Факт</v>
          </cell>
          <cell r="I452" t="str">
            <v>%</v>
          </cell>
          <cell r="J452" t="str">
            <v>пп</v>
          </cell>
          <cell r="K452" t="str">
            <v>Наименование</v>
          </cell>
          <cell r="L452" t="str">
            <v>изм.</v>
          </cell>
          <cell r="M452" t="str">
            <v>План</v>
          </cell>
          <cell r="N452" t="str">
            <v>Факт</v>
          </cell>
          <cell r="O452" t="str">
            <v>%</v>
          </cell>
          <cell r="P452" t="str">
            <v>План</v>
          </cell>
          <cell r="Q452" t="str">
            <v>Факт</v>
          </cell>
          <cell r="R452" t="str">
            <v>%</v>
          </cell>
          <cell r="S452" t="str">
            <v>пп</v>
          </cell>
          <cell r="T452" t="str">
            <v>Наименование</v>
          </cell>
          <cell r="U452" t="str">
            <v>изм.</v>
          </cell>
          <cell r="V452" t="str">
            <v>План</v>
          </cell>
          <cell r="W452" t="str">
            <v>Факт</v>
          </cell>
          <cell r="X452" t="str">
            <v>%</v>
          </cell>
          <cell r="Y452" t="str">
            <v>План</v>
          </cell>
          <cell r="Z452" t="str">
            <v>Факт</v>
          </cell>
          <cell r="AA452" t="str">
            <v>%</v>
          </cell>
          <cell r="AB452" t="str">
            <v>пп</v>
          </cell>
          <cell r="AC452" t="str">
            <v>Наименование</v>
          </cell>
          <cell r="AD452" t="str">
            <v>изм.</v>
          </cell>
          <cell r="AE452" t="str">
            <v>План</v>
          </cell>
          <cell r="AF452" t="str">
            <v>Факт</v>
          </cell>
          <cell r="AG452" t="str">
            <v>%</v>
          </cell>
          <cell r="AH452" t="str">
            <v>План</v>
          </cell>
          <cell r="AI452" t="str">
            <v>Факт</v>
          </cell>
          <cell r="AJ452" t="str">
            <v>%</v>
          </cell>
          <cell r="AK452" t="str">
            <v>пп</v>
          </cell>
          <cell r="AL452" t="str">
            <v>Наименование</v>
          </cell>
          <cell r="AM452" t="str">
            <v>изм.</v>
          </cell>
          <cell r="AN452" t="str">
            <v>План</v>
          </cell>
          <cell r="AO452" t="str">
            <v>Факт</v>
          </cell>
          <cell r="AP452" t="str">
            <v>%</v>
          </cell>
          <cell r="AQ452" t="str">
            <v>План</v>
          </cell>
          <cell r="AR452" t="str">
            <v>Факт</v>
          </cell>
          <cell r="AS452" t="str">
            <v>%</v>
          </cell>
          <cell r="AT452" t="str">
            <v>пп</v>
          </cell>
          <cell r="AU452" t="str">
            <v>Наименование</v>
          </cell>
          <cell r="AV452" t="str">
            <v>изм.</v>
          </cell>
          <cell r="AW452" t="str">
            <v>План</v>
          </cell>
          <cell r="AX452" t="str">
            <v>Факт</v>
          </cell>
          <cell r="AY452" t="str">
            <v>%</v>
          </cell>
          <cell r="AZ452" t="str">
            <v>План</v>
          </cell>
          <cell r="BA452" t="str">
            <v>Факт</v>
          </cell>
          <cell r="BB452" t="str">
            <v>%</v>
          </cell>
          <cell r="BC452" t="str">
            <v>пп</v>
          </cell>
          <cell r="BD452" t="str">
            <v>Наименование</v>
          </cell>
          <cell r="BE452" t="str">
            <v>изм.</v>
          </cell>
          <cell r="BF452" t="str">
            <v>План</v>
          </cell>
          <cell r="BG452" t="str">
            <v>Факт</v>
          </cell>
          <cell r="BH452" t="str">
            <v>%</v>
          </cell>
          <cell r="BI452" t="str">
            <v>План</v>
          </cell>
          <cell r="BJ452" t="str">
            <v>Факт</v>
          </cell>
          <cell r="BK452" t="str">
            <v>%</v>
          </cell>
          <cell r="BL452" t="str">
            <v>пп</v>
          </cell>
          <cell r="BM452" t="str">
            <v>Наименование</v>
          </cell>
          <cell r="BN452" t="str">
            <v>изм.</v>
          </cell>
          <cell r="BO452" t="str">
            <v>План</v>
          </cell>
          <cell r="BP452" t="str">
            <v>Факт</v>
          </cell>
          <cell r="BQ452" t="str">
            <v>%</v>
          </cell>
          <cell r="BR452" t="str">
            <v>План</v>
          </cell>
          <cell r="BS452" t="str">
            <v>Факт</v>
          </cell>
          <cell r="BT452" t="str">
            <v>%</v>
          </cell>
          <cell r="BU452" t="str">
            <v>пп</v>
          </cell>
          <cell r="BV452" t="str">
            <v>Наименование</v>
          </cell>
          <cell r="BW452" t="str">
            <v>изм.</v>
          </cell>
          <cell r="BX452" t="str">
            <v>План</v>
          </cell>
          <cell r="BY452" t="str">
            <v>Факт</v>
          </cell>
          <cell r="BZ452" t="str">
            <v>%</v>
          </cell>
          <cell r="CA452" t="str">
            <v>План</v>
          </cell>
          <cell r="CB452" t="str">
            <v>Факт</v>
          </cell>
          <cell r="CC452" t="str">
            <v>%</v>
          </cell>
          <cell r="CD452" t="str">
            <v>пп</v>
          </cell>
          <cell r="CE452" t="str">
            <v>Наименование</v>
          </cell>
          <cell r="CF452" t="str">
            <v>изм.</v>
          </cell>
          <cell r="CG452" t="str">
            <v>План</v>
          </cell>
          <cell r="CH452" t="str">
            <v>Факт</v>
          </cell>
          <cell r="CI452" t="str">
            <v>%</v>
          </cell>
          <cell r="CJ452" t="str">
            <v>План</v>
          </cell>
          <cell r="CK452" t="str">
            <v>Факт</v>
          </cell>
          <cell r="CL452" t="str">
            <v>%</v>
          </cell>
          <cell r="CM452" t="str">
            <v>пп</v>
          </cell>
          <cell r="CN452" t="str">
            <v>Наименование</v>
          </cell>
          <cell r="CO452" t="str">
            <v>изм.</v>
          </cell>
          <cell r="CP452" t="str">
            <v>План</v>
          </cell>
          <cell r="CQ452" t="str">
            <v>Факт</v>
          </cell>
          <cell r="CR452" t="str">
            <v>%</v>
          </cell>
          <cell r="CS452" t="str">
            <v>План</v>
          </cell>
          <cell r="CT452" t="str">
            <v>Факт</v>
          </cell>
          <cell r="CU452" t="str">
            <v>%</v>
          </cell>
          <cell r="CV452" t="str">
            <v>пп</v>
          </cell>
          <cell r="CW452" t="str">
            <v>Наименование</v>
          </cell>
          <cell r="CX452" t="str">
            <v>изм.</v>
          </cell>
          <cell r="CY452" t="str">
            <v>План</v>
          </cell>
          <cell r="CZ452" t="str">
            <v>Факт</v>
          </cell>
          <cell r="DA452" t="str">
            <v>%</v>
          </cell>
          <cell r="DB452" t="str">
            <v>План</v>
          </cell>
          <cell r="DC452" t="str">
            <v>Факт</v>
          </cell>
          <cell r="DD452" t="str">
            <v>%</v>
          </cell>
        </row>
        <row r="453">
          <cell r="A453">
            <v>1</v>
          </cell>
          <cell r="B453">
            <v>2</v>
          </cell>
          <cell r="C453">
            <v>3</v>
          </cell>
          <cell r="D453">
            <v>4</v>
          </cell>
          <cell r="E453">
            <v>5</v>
          </cell>
          <cell r="F453">
            <v>6</v>
          </cell>
          <cell r="G453">
            <v>7</v>
          </cell>
          <cell r="H453">
            <v>8</v>
          </cell>
          <cell r="I453">
            <v>9</v>
          </cell>
          <cell r="J453">
            <v>1</v>
          </cell>
          <cell r="K453">
            <v>2</v>
          </cell>
          <cell r="L453">
            <v>3</v>
          </cell>
          <cell r="M453">
            <v>4</v>
          </cell>
          <cell r="N453">
            <v>5</v>
          </cell>
          <cell r="O453">
            <v>6</v>
          </cell>
          <cell r="P453">
            <v>7</v>
          </cell>
          <cell r="Q453">
            <v>8</v>
          </cell>
          <cell r="R453">
            <v>9</v>
          </cell>
          <cell r="S453">
            <v>1</v>
          </cell>
          <cell r="T453">
            <v>2</v>
          </cell>
          <cell r="U453">
            <v>3</v>
          </cell>
          <cell r="V453">
            <v>4</v>
          </cell>
          <cell r="W453">
            <v>5</v>
          </cell>
          <cell r="X453">
            <v>6</v>
          </cell>
          <cell r="Y453">
            <v>7</v>
          </cell>
          <cell r="Z453">
            <v>8</v>
          </cell>
          <cell r="AA453">
            <v>9</v>
          </cell>
          <cell r="AB453">
            <v>1</v>
          </cell>
          <cell r="AC453">
            <v>2</v>
          </cell>
          <cell r="AD453">
            <v>3</v>
          </cell>
          <cell r="AE453">
            <v>4</v>
          </cell>
          <cell r="AF453">
            <v>5</v>
          </cell>
          <cell r="AG453">
            <v>6</v>
          </cell>
          <cell r="AH453">
            <v>7</v>
          </cell>
          <cell r="AI453">
            <v>8</v>
          </cell>
          <cell r="AJ453">
            <v>9</v>
          </cell>
          <cell r="AK453">
            <v>1</v>
          </cell>
          <cell r="AL453">
            <v>2</v>
          </cell>
          <cell r="AM453">
            <v>3</v>
          </cell>
          <cell r="AN453">
            <v>4</v>
          </cell>
          <cell r="AO453">
            <v>5</v>
          </cell>
          <cell r="AP453">
            <v>6</v>
          </cell>
          <cell r="AQ453">
            <v>7</v>
          </cell>
          <cell r="AR453">
            <v>8</v>
          </cell>
          <cell r="AS453">
            <v>9</v>
          </cell>
          <cell r="AT453">
            <v>1</v>
          </cell>
          <cell r="AU453">
            <v>2</v>
          </cell>
          <cell r="AV453">
            <v>3</v>
          </cell>
          <cell r="AW453">
            <v>4</v>
          </cell>
          <cell r="AX453">
            <v>5</v>
          </cell>
          <cell r="AY453">
            <v>6</v>
          </cell>
          <cell r="AZ453">
            <v>7</v>
          </cell>
          <cell r="BA453">
            <v>8</v>
          </cell>
          <cell r="BB453">
            <v>9</v>
          </cell>
          <cell r="BC453">
            <v>1</v>
          </cell>
          <cell r="BD453">
            <v>2</v>
          </cell>
          <cell r="BE453">
            <v>3</v>
          </cell>
          <cell r="BF453">
            <v>4</v>
          </cell>
          <cell r="BG453">
            <v>5</v>
          </cell>
          <cell r="BH453">
            <v>6</v>
          </cell>
          <cell r="BI453">
            <v>7</v>
          </cell>
          <cell r="BJ453">
            <v>8</v>
          </cell>
          <cell r="BK453">
            <v>9</v>
          </cell>
          <cell r="BL453">
            <v>1</v>
          </cell>
          <cell r="BM453">
            <v>2</v>
          </cell>
          <cell r="BN453">
            <v>3</v>
          </cell>
          <cell r="BO453">
            <v>4</v>
          </cell>
          <cell r="BP453">
            <v>5</v>
          </cell>
          <cell r="BQ453">
            <v>6</v>
          </cell>
          <cell r="BR453">
            <v>7</v>
          </cell>
          <cell r="BS453">
            <v>8</v>
          </cell>
          <cell r="BT453">
            <v>9</v>
          </cell>
          <cell r="BU453">
            <v>1</v>
          </cell>
          <cell r="BV453">
            <v>2</v>
          </cell>
          <cell r="BW453">
            <v>3</v>
          </cell>
          <cell r="BX453">
            <v>4</v>
          </cell>
          <cell r="BY453">
            <v>5</v>
          </cell>
          <cell r="BZ453">
            <v>6</v>
          </cell>
          <cell r="CA453">
            <v>7</v>
          </cell>
          <cell r="CB453">
            <v>8</v>
          </cell>
          <cell r="CC453">
            <v>9</v>
          </cell>
          <cell r="CD453">
            <v>1</v>
          </cell>
          <cell r="CE453">
            <v>2</v>
          </cell>
          <cell r="CF453">
            <v>3</v>
          </cell>
          <cell r="CG453">
            <v>4</v>
          </cell>
          <cell r="CH453">
            <v>5</v>
          </cell>
          <cell r="CI453">
            <v>6</v>
          </cell>
          <cell r="CJ453">
            <v>7</v>
          </cell>
          <cell r="CK453">
            <v>8</v>
          </cell>
          <cell r="CL453">
            <v>9</v>
          </cell>
          <cell r="CM453">
            <v>1</v>
          </cell>
          <cell r="CN453">
            <v>2</v>
          </cell>
          <cell r="CO453">
            <v>3</v>
          </cell>
          <cell r="CP453">
            <v>4</v>
          </cell>
          <cell r="CQ453">
            <v>5</v>
          </cell>
          <cell r="CR453">
            <v>6</v>
          </cell>
          <cell r="CS453">
            <v>7</v>
          </cell>
          <cell r="CT453">
            <v>8</v>
          </cell>
          <cell r="CU453">
            <v>9</v>
          </cell>
          <cell r="CV453">
            <v>1</v>
          </cell>
          <cell r="CW453">
            <v>2</v>
          </cell>
          <cell r="CX453">
            <v>3</v>
          </cell>
          <cell r="CY453">
            <v>4</v>
          </cell>
          <cell r="CZ453">
            <v>5</v>
          </cell>
          <cell r="DA453">
            <v>6</v>
          </cell>
          <cell r="DB453">
            <v>7</v>
          </cell>
          <cell r="DC453">
            <v>8</v>
          </cell>
          <cell r="DD453">
            <v>9</v>
          </cell>
        </row>
        <row r="455">
          <cell r="A455" t="str">
            <v>1.</v>
          </cell>
          <cell r="B455" t="str">
            <v>Объем услуг - всего</v>
          </cell>
          <cell r="D455">
            <v>201</v>
          </cell>
          <cell r="E455">
            <v>201</v>
          </cell>
          <cell r="F455">
            <v>100</v>
          </cell>
          <cell r="G455">
            <v>201</v>
          </cell>
          <cell r="H455">
            <v>201</v>
          </cell>
          <cell r="I455">
            <v>100</v>
          </cell>
          <cell r="J455" t="str">
            <v>1.</v>
          </cell>
          <cell r="K455" t="str">
            <v>Объем услуг - всего</v>
          </cell>
          <cell r="M455">
            <v>201</v>
          </cell>
          <cell r="N455">
            <v>201</v>
          </cell>
          <cell r="O455">
            <v>100</v>
          </cell>
          <cell r="P455">
            <v>402</v>
          </cell>
          <cell r="Q455">
            <v>402</v>
          </cell>
          <cell r="R455">
            <v>100</v>
          </cell>
          <cell r="S455" t="str">
            <v>1.</v>
          </cell>
          <cell r="T455" t="str">
            <v>Объем услуг - всего</v>
          </cell>
          <cell r="V455">
            <v>201</v>
          </cell>
          <cell r="W455">
            <v>201</v>
          </cell>
          <cell r="X455">
            <v>100</v>
          </cell>
          <cell r="Y455">
            <v>603</v>
          </cell>
          <cell r="Z455">
            <v>603</v>
          </cell>
          <cell r="AA455">
            <v>100</v>
          </cell>
          <cell r="AB455" t="str">
            <v>1.</v>
          </cell>
          <cell r="AC455" t="str">
            <v>Объем услуг - всего</v>
          </cell>
          <cell r="AE455">
            <v>201</v>
          </cell>
          <cell r="AF455">
            <v>201</v>
          </cell>
          <cell r="AG455">
            <v>100</v>
          </cell>
          <cell r="AH455">
            <v>804</v>
          </cell>
          <cell r="AI455">
            <v>804</v>
          </cell>
          <cell r="AJ455">
            <v>100</v>
          </cell>
          <cell r="AK455" t="str">
            <v>1.</v>
          </cell>
          <cell r="AL455" t="str">
            <v>Объем услуг - всего</v>
          </cell>
          <cell r="AN455">
            <v>194</v>
          </cell>
          <cell r="AO455">
            <v>199</v>
          </cell>
          <cell r="AP455">
            <v>102.57731958762886</v>
          </cell>
          <cell r="AQ455">
            <v>998</v>
          </cell>
          <cell r="AR455">
            <v>1003</v>
          </cell>
          <cell r="AS455">
            <v>100.50100200400803</v>
          </cell>
          <cell r="AT455" t="str">
            <v>1.</v>
          </cell>
          <cell r="AU455" t="str">
            <v>Объем услуг - всего</v>
          </cell>
          <cell r="AW455">
            <v>194</v>
          </cell>
          <cell r="AX455">
            <v>190</v>
          </cell>
          <cell r="AY455">
            <v>97.9381443298969</v>
          </cell>
          <cell r="AZ455">
            <v>1192</v>
          </cell>
          <cell r="BA455">
            <v>1193</v>
          </cell>
          <cell r="BB455">
            <v>100.08389261744965</v>
          </cell>
          <cell r="BC455" t="str">
            <v>1.</v>
          </cell>
          <cell r="BD455" t="str">
            <v>Объем услуг - всего</v>
          </cell>
          <cell r="BF455">
            <v>194</v>
          </cell>
          <cell r="BG455">
            <v>216</v>
          </cell>
          <cell r="BH455">
            <v>111.34020618556701</v>
          </cell>
          <cell r="BI455">
            <v>1386</v>
          </cell>
          <cell r="BJ455">
            <v>1409</v>
          </cell>
          <cell r="BK455">
            <v>101.65945165945165</v>
          </cell>
          <cell r="BL455" t="str">
            <v>1.</v>
          </cell>
          <cell r="BM455" t="str">
            <v>Объем услуг - всего</v>
          </cell>
          <cell r="BQ455" t="e">
            <v>#DIV/0!</v>
          </cell>
          <cell r="BR455">
            <v>1386</v>
          </cell>
          <cell r="BS455">
            <v>1409</v>
          </cell>
          <cell r="BT455">
            <v>101.65945165945165</v>
          </cell>
          <cell r="BU455" t="str">
            <v>1.</v>
          </cell>
          <cell r="BV455" t="str">
            <v>Объем услуг - всего</v>
          </cell>
          <cell r="BZ455" t="e">
            <v>#DIV/0!</v>
          </cell>
          <cell r="CA455">
            <v>1386</v>
          </cell>
          <cell r="CB455">
            <v>1409</v>
          </cell>
          <cell r="CC455">
            <v>101.65945165945165</v>
          </cell>
          <cell r="CD455" t="str">
            <v>1.</v>
          </cell>
          <cell r="CE455" t="str">
            <v>Объем услуг - всего</v>
          </cell>
          <cell r="CI455" t="e">
            <v>#DIV/0!</v>
          </cell>
          <cell r="CJ455">
            <v>1386</v>
          </cell>
          <cell r="CK455">
            <v>1409</v>
          </cell>
          <cell r="CL455">
            <v>101.65945165945165</v>
          </cell>
          <cell r="CM455" t="str">
            <v>1.</v>
          </cell>
          <cell r="CN455" t="str">
            <v>Объем услуг - всего</v>
          </cell>
          <cell r="CR455" t="e">
            <v>#DIV/0!</v>
          </cell>
          <cell r="CS455">
            <v>1386</v>
          </cell>
          <cell r="CT455">
            <v>1409</v>
          </cell>
          <cell r="CU455">
            <v>101.65945165945165</v>
          </cell>
          <cell r="CV455" t="str">
            <v>1.</v>
          </cell>
          <cell r="CW455" t="str">
            <v>Объем услуг - всего</v>
          </cell>
          <cell r="DA455" t="e">
            <v>#DIV/0!</v>
          </cell>
          <cell r="DB455">
            <v>1386</v>
          </cell>
          <cell r="DC455">
            <v>1409</v>
          </cell>
          <cell r="DD455">
            <v>101.65945165945165</v>
          </cell>
        </row>
        <row r="457">
          <cell r="A457" t="str">
            <v>2.</v>
          </cell>
          <cell r="B457" t="str">
            <v>Затраты - всего</v>
          </cell>
          <cell r="C457" t="str">
            <v>т.руб.</v>
          </cell>
          <cell r="D457">
            <v>155.18</v>
          </cell>
          <cell r="E457">
            <v>120</v>
          </cell>
          <cell r="F457">
            <v>77.329552777419764</v>
          </cell>
          <cell r="G457">
            <v>155.18</v>
          </cell>
          <cell r="H457">
            <v>120</v>
          </cell>
          <cell r="I457">
            <v>77.329552777419764</v>
          </cell>
          <cell r="J457" t="str">
            <v>2.</v>
          </cell>
          <cell r="K457" t="str">
            <v>Затраты - всего</v>
          </cell>
          <cell r="L457" t="str">
            <v>т.руб.</v>
          </cell>
          <cell r="M457">
            <v>145.48500000000001</v>
          </cell>
          <cell r="N457">
            <v>128</v>
          </cell>
          <cell r="O457">
            <v>87.981578856926816</v>
          </cell>
          <cell r="P457">
            <v>300.66500000000002</v>
          </cell>
          <cell r="Q457">
            <v>248</v>
          </cell>
          <cell r="R457">
            <v>82.483827515673582</v>
          </cell>
          <cell r="S457" t="str">
            <v>2.</v>
          </cell>
          <cell r="T457" t="str">
            <v>Затраты - всего</v>
          </cell>
          <cell r="U457" t="str">
            <v>т.руб.</v>
          </cell>
          <cell r="V457">
            <v>138</v>
          </cell>
          <cell r="W457">
            <v>135</v>
          </cell>
          <cell r="X457">
            <v>97.826086956521735</v>
          </cell>
          <cell r="Y457">
            <v>442.66499999999996</v>
          </cell>
          <cell r="Z457">
            <v>382</v>
          </cell>
          <cell r="AA457">
            <v>86.295505630668799</v>
          </cell>
          <cell r="AB457" t="str">
            <v>2.</v>
          </cell>
          <cell r="AC457" t="str">
            <v>Затраты - всего</v>
          </cell>
          <cell r="AD457" t="str">
            <v>т.руб.</v>
          </cell>
          <cell r="AE457">
            <v>143</v>
          </cell>
          <cell r="AF457">
            <v>121</v>
          </cell>
          <cell r="AG457">
            <v>84.615384615384613</v>
          </cell>
          <cell r="AH457">
            <v>585.66499999999996</v>
          </cell>
          <cell r="AI457">
            <v>503</v>
          </cell>
          <cell r="AJ457">
            <v>85.885275712224569</v>
          </cell>
          <cell r="AK457" t="str">
            <v>2.</v>
          </cell>
          <cell r="AL457" t="str">
            <v>Затраты - всего</v>
          </cell>
          <cell r="AM457" t="str">
            <v>т.руб.</v>
          </cell>
          <cell r="AN457">
            <v>143.48500000000001</v>
          </cell>
          <cell r="AO457">
            <v>157</v>
          </cell>
          <cell r="AP457">
            <v>109.41910304212983</v>
          </cell>
          <cell r="AQ457">
            <v>707.15</v>
          </cell>
          <cell r="AR457">
            <v>640</v>
          </cell>
          <cell r="AS457">
            <v>90.504136321855327</v>
          </cell>
          <cell r="AT457" t="str">
            <v>2.</v>
          </cell>
          <cell r="AU457" t="str">
            <v>Затраты - всего</v>
          </cell>
          <cell r="AV457" t="str">
            <v>т.руб.</v>
          </cell>
          <cell r="AW457">
            <v>170.185</v>
          </cell>
          <cell r="AX457">
            <v>168</v>
          </cell>
          <cell r="AY457">
            <v>98.716103064312364</v>
          </cell>
          <cell r="AZ457">
            <v>877.33500000000004</v>
          </cell>
          <cell r="BA457">
            <v>808</v>
          </cell>
          <cell r="BB457">
            <v>92.09708948121299</v>
          </cell>
          <cell r="BC457" t="str">
            <v>2.</v>
          </cell>
          <cell r="BD457" t="str">
            <v>Затраты - всего</v>
          </cell>
          <cell r="BE457" t="str">
            <v>т.руб.</v>
          </cell>
          <cell r="BF457">
            <v>131</v>
          </cell>
          <cell r="BG457">
            <v>148</v>
          </cell>
          <cell r="BH457">
            <v>112.97709923664124</v>
          </cell>
          <cell r="BI457">
            <v>1008.335</v>
          </cell>
          <cell r="BJ457">
            <v>956</v>
          </cell>
          <cell r="BK457">
            <v>94.809760645023715</v>
          </cell>
          <cell r="BL457" t="str">
            <v>2.</v>
          </cell>
          <cell r="BM457" t="str">
            <v>Затраты - всего</v>
          </cell>
          <cell r="BN457" t="str">
            <v>т.руб.</v>
          </cell>
          <cell r="BO457">
            <v>0</v>
          </cell>
          <cell r="BP457">
            <v>0</v>
          </cell>
          <cell r="BQ457" t="e">
            <v>#DIV/0!</v>
          </cell>
          <cell r="BR457">
            <v>1008.335</v>
          </cell>
          <cell r="BS457">
            <v>956</v>
          </cell>
          <cell r="BT457">
            <v>94.809760645023715</v>
          </cell>
          <cell r="BU457" t="str">
            <v>2.</v>
          </cell>
          <cell r="BV457" t="str">
            <v>Затраты - всего</v>
          </cell>
          <cell r="BW457" t="str">
            <v>т.руб.</v>
          </cell>
          <cell r="BX457">
            <v>0</v>
          </cell>
          <cell r="BY457">
            <v>0</v>
          </cell>
          <cell r="BZ457" t="e">
            <v>#DIV/0!</v>
          </cell>
          <cell r="CA457">
            <v>1008.335</v>
          </cell>
          <cell r="CB457">
            <v>956</v>
          </cell>
          <cell r="CC457">
            <v>94.809760645023715</v>
          </cell>
          <cell r="CD457" t="str">
            <v>2.</v>
          </cell>
          <cell r="CE457" t="str">
            <v>Затраты - всего</v>
          </cell>
          <cell r="CF457" t="str">
            <v>т.руб.</v>
          </cell>
          <cell r="CG457">
            <v>0</v>
          </cell>
          <cell r="CH457">
            <v>0</v>
          </cell>
          <cell r="CI457" t="e">
            <v>#DIV/0!</v>
          </cell>
          <cell r="CJ457">
            <v>1008.335</v>
          </cell>
          <cell r="CK457">
            <v>956</v>
          </cell>
          <cell r="CL457">
            <v>94.809760645023715</v>
          </cell>
          <cell r="CM457" t="str">
            <v>2.</v>
          </cell>
          <cell r="CN457" t="str">
            <v>Затраты - всего</v>
          </cell>
          <cell r="CO457" t="str">
            <v>т.руб.</v>
          </cell>
          <cell r="CP457">
            <v>0</v>
          </cell>
          <cell r="CQ457">
            <v>0</v>
          </cell>
          <cell r="CR457" t="e">
            <v>#DIV/0!</v>
          </cell>
          <cell r="CS457">
            <v>1008.335</v>
          </cell>
          <cell r="CT457">
            <v>956</v>
          </cell>
          <cell r="CU457">
            <v>94.809760645023715</v>
          </cell>
          <cell r="CV457" t="str">
            <v>2.</v>
          </cell>
          <cell r="CW457" t="str">
            <v>Затраты - всего</v>
          </cell>
          <cell r="CX457" t="str">
            <v>т.руб.</v>
          </cell>
          <cell r="CY457">
            <v>0</v>
          </cell>
          <cell r="CZ457">
            <v>0</v>
          </cell>
          <cell r="DA457" t="e">
            <v>#DIV/0!</v>
          </cell>
          <cell r="DB457">
            <v>1008.335</v>
          </cell>
          <cell r="DC457">
            <v>956</v>
          </cell>
          <cell r="DD457">
            <v>94.809760645023715</v>
          </cell>
        </row>
        <row r="458">
          <cell r="B458" t="str">
            <v>в том числе:</v>
          </cell>
          <cell r="K458" t="str">
            <v>в том числе:</v>
          </cell>
          <cell r="P458">
            <v>0</v>
          </cell>
          <cell r="T458" t="str">
            <v>в том числе:</v>
          </cell>
          <cell r="AC458" t="str">
            <v>в том числе:</v>
          </cell>
          <cell r="AL458" t="str">
            <v>в том числе:</v>
          </cell>
          <cell r="AU458" t="str">
            <v>в том числе:</v>
          </cell>
          <cell r="BD458" t="str">
            <v>в том числе:</v>
          </cell>
          <cell r="BM458" t="str">
            <v>в том числе:</v>
          </cell>
          <cell r="BV458" t="str">
            <v>в том числе:</v>
          </cell>
          <cell r="CE458" t="str">
            <v>в том числе:</v>
          </cell>
          <cell r="CN458" t="str">
            <v>в том числе:</v>
          </cell>
          <cell r="CW458" t="str">
            <v>в том числе:</v>
          </cell>
        </row>
        <row r="459">
          <cell r="B459" t="str">
            <v xml:space="preserve"> ФЗП - всего</v>
          </cell>
          <cell r="C459" t="str">
            <v>т.руб.</v>
          </cell>
          <cell r="D459">
            <v>68</v>
          </cell>
          <cell r="E459">
            <v>68</v>
          </cell>
          <cell r="F459">
            <v>100</v>
          </cell>
          <cell r="G459">
            <v>68</v>
          </cell>
          <cell r="H459">
            <v>68</v>
          </cell>
          <cell r="I459">
            <v>100</v>
          </cell>
          <cell r="K459" t="str">
            <v xml:space="preserve"> ФЗП - всего</v>
          </cell>
          <cell r="L459" t="str">
            <v>т.руб.</v>
          </cell>
          <cell r="M459">
            <v>61</v>
          </cell>
          <cell r="N459">
            <v>61</v>
          </cell>
          <cell r="O459">
            <v>100</v>
          </cell>
          <cell r="P459">
            <v>129</v>
          </cell>
          <cell r="Q459">
            <v>129</v>
          </cell>
          <cell r="R459">
            <v>100</v>
          </cell>
          <cell r="T459" t="str">
            <v xml:space="preserve"> ФЗП - всего</v>
          </cell>
          <cell r="U459" t="str">
            <v>т.руб.</v>
          </cell>
          <cell r="V459">
            <v>64</v>
          </cell>
          <cell r="W459">
            <v>58</v>
          </cell>
          <cell r="X459">
            <v>90.625</v>
          </cell>
          <cell r="Y459">
            <v>193</v>
          </cell>
          <cell r="Z459">
            <v>187</v>
          </cell>
          <cell r="AA459">
            <v>96.891191709844563</v>
          </cell>
          <cell r="AC459" t="str">
            <v xml:space="preserve"> ФЗП - всего</v>
          </cell>
          <cell r="AD459" t="str">
            <v>т.руб.</v>
          </cell>
          <cell r="AE459">
            <v>61</v>
          </cell>
          <cell r="AF459">
            <v>62</v>
          </cell>
          <cell r="AG459">
            <v>101.63934426229508</v>
          </cell>
          <cell r="AH459">
            <v>254</v>
          </cell>
          <cell r="AI459">
            <v>249</v>
          </cell>
          <cell r="AJ459">
            <v>98.031496062992133</v>
          </cell>
          <cell r="AL459" t="str">
            <v xml:space="preserve"> ФЗП - всего</v>
          </cell>
          <cell r="AM459" t="str">
            <v>т.руб.</v>
          </cell>
          <cell r="AN459">
            <v>61</v>
          </cell>
          <cell r="AO459">
            <v>74</v>
          </cell>
          <cell r="AP459">
            <v>121.31147540983606</v>
          </cell>
          <cell r="AQ459">
            <v>315</v>
          </cell>
          <cell r="AR459">
            <v>323</v>
          </cell>
          <cell r="AS459">
            <v>102.53968253968253</v>
          </cell>
          <cell r="AU459" t="str">
            <v xml:space="preserve"> ФЗП - всего</v>
          </cell>
          <cell r="AV459" t="str">
            <v>т.руб.</v>
          </cell>
          <cell r="AW459">
            <v>81</v>
          </cell>
          <cell r="AX459">
            <v>71</v>
          </cell>
          <cell r="AY459">
            <v>87.654320987654316</v>
          </cell>
          <cell r="AZ459">
            <v>396</v>
          </cell>
          <cell r="BA459">
            <v>394</v>
          </cell>
          <cell r="BB459">
            <v>99.494949494949495</v>
          </cell>
          <cell r="BD459" t="str">
            <v xml:space="preserve"> ФЗП - всего</v>
          </cell>
          <cell r="BE459" t="str">
            <v>т.руб.</v>
          </cell>
          <cell r="BF459">
            <v>55</v>
          </cell>
          <cell r="BG459">
            <v>62</v>
          </cell>
          <cell r="BH459">
            <v>112.72727272727272</v>
          </cell>
          <cell r="BI459">
            <v>451</v>
          </cell>
          <cell r="BJ459">
            <v>456</v>
          </cell>
          <cell r="BK459">
            <v>101.10864745011085</v>
          </cell>
          <cell r="BM459" t="str">
            <v xml:space="preserve"> ФЗП - всего</v>
          </cell>
          <cell r="BN459" t="str">
            <v>т.руб.</v>
          </cell>
          <cell r="BO459">
            <v>0</v>
          </cell>
          <cell r="BP459">
            <v>0</v>
          </cell>
          <cell r="BQ459" t="e">
            <v>#DIV/0!</v>
          </cell>
          <cell r="BR459">
            <v>451</v>
          </cell>
          <cell r="BS459">
            <v>456</v>
          </cell>
          <cell r="BT459">
            <v>101.10864745011085</v>
          </cell>
          <cell r="BV459" t="str">
            <v xml:space="preserve"> ФЗП - всего</v>
          </cell>
          <cell r="BW459" t="str">
            <v>т.руб.</v>
          </cell>
          <cell r="BX459">
            <v>0</v>
          </cell>
          <cell r="BY459">
            <v>0</v>
          </cell>
          <cell r="BZ459" t="e">
            <v>#DIV/0!</v>
          </cell>
          <cell r="CA459">
            <v>451</v>
          </cell>
          <cell r="CB459">
            <v>456</v>
          </cell>
          <cell r="CC459">
            <v>101.10864745011085</v>
          </cell>
          <cell r="CE459" t="str">
            <v xml:space="preserve"> ФЗП - всего</v>
          </cell>
          <cell r="CF459" t="str">
            <v>т.руб.</v>
          </cell>
          <cell r="CG459">
            <v>0</v>
          </cell>
          <cell r="CH459">
            <v>0</v>
          </cell>
          <cell r="CI459" t="e">
            <v>#DIV/0!</v>
          </cell>
          <cell r="CJ459">
            <v>451</v>
          </cell>
          <cell r="CK459">
            <v>456</v>
          </cell>
          <cell r="CL459">
            <v>101.10864745011085</v>
          </cell>
          <cell r="CN459" t="str">
            <v xml:space="preserve"> ФЗП - всего</v>
          </cell>
          <cell r="CO459" t="str">
            <v>т.руб.</v>
          </cell>
          <cell r="CP459">
            <v>0</v>
          </cell>
          <cell r="CQ459">
            <v>0</v>
          </cell>
          <cell r="CR459" t="e">
            <v>#DIV/0!</v>
          </cell>
          <cell r="CS459">
            <v>451</v>
          </cell>
          <cell r="CT459">
            <v>456</v>
          </cell>
          <cell r="CU459">
            <v>101.10864745011085</v>
          </cell>
          <cell r="CW459" t="str">
            <v xml:space="preserve"> ФЗП - всего</v>
          </cell>
          <cell r="CX459" t="str">
            <v>т.руб.</v>
          </cell>
          <cell r="CY459">
            <v>0</v>
          </cell>
          <cell r="CZ459">
            <v>0</v>
          </cell>
          <cell r="DA459" t="e">
            <v>#DIV/0!</v>
          </cell>
          <cell r="DB459">
            <v>451</v>
          </cell>
          <cell r="DC459">
            <v>456</v>
          </cell>
          <cell r="DD459">
            <v>101.10864745011085</v>
          </cell>
        </row>
        <row r="460">
          <cell r="B460" t="str">
            <v xml:space="preserve">    в т.ч.                      рабочих</v>
          </cell>
          <cell r="C460" t="str">
            <v>т.руб.</v>
          </cell>
          <cell r="D460">
            <v>62</v>
          </cell>
          <cell r="E460">
            <v>62</v>
          </cell>
          <cell r="F460">
            <v>100</v>
          </cell>
          <cell r="G460">
            <v>62</v>
          </cell>
          <cell r="H460">
            <v>62</v>
          </cell>
          <cell r="I460">
            <v>100</v>
          </cell>
          <cell r="K460" t="str">
            <v xml:space="preserve">    в т.ч.                      рабочих</v>
          </cell>
          <cell r="L460" t="str">
            <v>т.руб.</v>
          </cell>
          <cell r="M460">
            <v>55</v>
          </cell>
          <cell r="N460">
            <v>55</v>
          </cell>
          <cell r="O460">
            <v>100</v>
          </cell>
          <cell r="P460">
            <v>117</v>
          </cell>
          <cell r="Q460">
            <v>117</v>
          </cell>
          <cell r="R460">
            <v>100</v>
          </cell>
          <cell r="T460" t="str">
            <v xml:space="preserve">    в т.ч.                      рабочих</v>
          </cell>
          <cell r="U460" t="str">
            <v>т.руб.</v>
          </cell>
          <cell r="V460">
            <v>54</v>
          </cell>
          <cell r="W460">
            <v>50</v>
          </cell>
          <cell r="X460">
            <v>92.592592592592595</v>
          </cell>
          <cell r="Y460">
            <v>171</v>
          </cell>
          <cell r="Z460">
            <v>167</v>
          </cell>
          <cell r="AA460">
            <v>97.660818713450297</v>
          </cell>
          <cell r="AC460" t="str">
            <v xml:space="preserve">    в т.ч.                      рабочих</v>
          </cell>
          <cell r="AD460" t="str">
            <v>т.руб.</v>
          </cell>
          <cell r="AE460">
            <v>51</v>
          </cell>
          <cell r="AF460">
            <v>53</v>
          </cell>
          <cell r="AG460">
            <v>103.92156862745099</v>
          </cell>
          <cell r="AH460">
            <v>222</v>
          </cell>
          <cell r="AI460">
            <v>220</v>
          </cell>
          <cell r="AJ460">
            <v>99.099099099099092</v>
          </cell>
          <cell r="AL460" t="str">
            <v xml:space="preserve">    в т.ч.                      рабочих</v>
          </cell>
          <cell r="AM460" t="str">
            <v>т.руб.</v>
          </cell>
          <cell r="AN460">
            <v>51</v>
          </cell>
          <cell r="AO460">
            <v>62</v>
          </cell>
          <cell r="AP460">
            <v>121.56862745098039</v>
          </cell>
          <cell r="AQ460">
            <v>273</v>
          </cell>
          <cell r="AR460">
            <v>282</v>
          </cell>
          <cell r="AS460">
            <v>103.29670329670331</v>
          </cell>
          <cell r="AU460" t="str">
            <v xml:space="preserve">    в т.ч.                      рабочих</v>
          </cell>
          <cell r="AV460" t="str">
            <v>т.руб.</v>
          </cell>
          <cell r="AW460">
            <v>74</v>
          </cell>
          <cell r="AX460">
            <v>58</v>
          </cell>
          <cell r="AY460">
            <v>78.378378378378372</v>
          </cell>
          <cell r="AZ460">
            <v>347</v>
          </cell>
          <cell r="BA460">
            <v>340</v>
          </cell>
          <cell r="BB460">
            <v>97.982708933717575</v>
          </cell>
          <cell r="BD460" t="str">
            <v xml:space="preserve">    в т.ч.                      рабочих</v>
          </cell>
          <cell r="BE460" t="str">
            <v>т.руб.</v>
          </cell>
          <cell r="BF460">
            <v>46</v>
          </cell>
          <cell r="BG460">
            <v>57</v>
          </cell>
          <cell r="BH460">
            <v>123.91304347826086</v>
          </cell>
          <cell r="BI460">
            <v>393</v>
          </cell>
          <cell r="BJ460">
            <v>397</v>
          </cell>
          <cell r="BK460">
            <v>101.01781170483461</v>
          </cell>
          <cell r="BM460" t="str">
            <v xml:space="preserve">    в т.ч.                      рабочих</v>
          </cell>
          <cell r="BN460" t="str">
            <v>т.руб.</v>
          </cell>
          <cell r="BQ460" t="e">
            <v>#DIV/0!</v>
          </cell>
          <cell r="BR460">
            <v>393</v>
          </cell>
          <cell r="BS460">
            <v>397</v>
          </cell>
          <cell r="BT460">
            <v>101.01781170483461</v>
          </cell>
          <cell r="BV460" t="str">
            <v xml:space="preserve">    в т.ч.                      рабочих</v>
          </cell>
          <cell r="BW460" t="str">
            <v>т.руб.</v>
          </cell>
          <cell r="BZ460" t="e">
            <v>#DIV/0!</v>
          </cell>
          <cell r="CA460">
            <v>393</v>
          </cell>
          <cell r="CB460">
            <v>397</v>
          </cell>
          <cell r="CC460">
            <v>101.01781170483461</v>
          </cell>
          <cell r="CE460" t="str">
            <v xml:space="preserve">    в т.ч.                      рабочих</v>
          </cell>
          <cell r="CF460" t="str">
            <v>т.руб.</v>
          </cell>
          <cell r="CI460" t="e">
            <v>#DIV/0!</v>
          </cell>
          <cell r="CJ460">
            <v>393</v>
          </cell>
          <cell r="CK460">
            <v>397</v>
          </cell>
          <cell r="CL460">
            <v>101.01781170483461</v>
          </cell>
          <cell r="CN460" t="str">
            <v xml:space="preserve">    в т.ч.                      рабочих</v>
          </cell>
          <cell r="CO460" t="str">
            <v>т.руб.</v>
          </cell>
          <cell r="CR460" t="e">
            <v>#DIV/0!</v>
          </cell>
          <cell r="CS460">
            <v>393</v>
          </cell>
          <cell r="CT460">
            <v>397</v>
          </cell>
          <cell r="CU460">
            <v>101.01781170483461</v>
          </cell>
          <cell r="CW460" t="str">
            <v xml:space="preserve">    в т.ч.                      рабочих</v>
          </cell>
          <cell r="CX460" t="str">
            <v>т.руб.</v>
          </cell>
          <cell r="DA460" t="e">
            <v>#DIV/0!</v>
          </cell>
          <cell r="DB460">
            <v>393</v>
          </cell>
          <cell r="DC460">
            <v>397</v>
          </cell>
          <cell r="DD460">
            <v>101.01781170483461</v>
          </cell>
        </row>
        <row r="461">
          <cell r="B461" t="str">
            <v xml:space="preserve">                                    ИТР</v>
          </cell>
          <cell r="C461" t="str">
            <v>т.руб.</v>
          </cell>
          <cell r="D461">
            <v>6</v>
          </cell>
          <cell r="E461">
            <v>6</v>
          </cell>
          <cell r="F461">
            <v>100</v>
          </cell>
          <cell r="G461">
            <v>6</v>
          </cell>
          <cell r="H461">
            <v>6</v>
          </cell>
          <cell r="I461">
            <v>100</v>
          </cell>
          <cell r="K461" t="str">
            <v xml:space="preserve">                                    ИТР</v>
          </cell>
          <cell r="L461" t="str">
            <v>т.руб.</v>
          </cell>
          <cell r="M461">
            <v>6</v>
          </cell>
          <cell r="N461">
            <v>6</v>
          </cell>
          <cell r="O461">
            <v>100</v>
          </cell>
          <cell r="P461">
            <v>12</v>
          </cell>
          <cell r="Q461">
            <v>12</v>
          </cell>
          <cell r="R461">
            <v>100</v>
          </cell>
          <cell r="T461" t="str">
            <v xml:space="preserve">                                    ИТР</v>
          </cell>
          <cell r="U461" t="str">
            <v>т.руб.</v>
          </cell>
          <cell r="V461">
            <v>10</v>
          </cell>
          <cell r="W461">
            <v>8</v>
          </cell>
          <cell r="X461">
            <v>80</v>
          </cell>
          <cell r="Y461">
            <v>22</v>
          </cell>
          <cell r="Z461">
            <v>20</v>
          </cell>
          <cell r="AA461">
            <v>90.909090909090907</v>
          </cell>
          <cell r="AC461" t="str">
            <v xml:space="preserve">                                    ИТР</v>
          </cell>
          <cell r="AD461" t="str">
            <v>т.руб.</v>
          </cell>
          <cell r="AE461">
            <v>10</v>
          </cell>
          <cell r="AF461">
            <v>9</v>
          </cell>
          <cell r="AG461">
            <v>90</v>
          </cell>
          <cell r="AH461">
            <v>32</v>
          </cell>
          <cell r="AI461">
            <v>29</v>
          </cell>
          <cell r="AJ461">
            <v>90.625</v>
          </cell>
          <cell r="AL461" t="str">
            <v xml:space="preserve">                                    ИТР</v>
          </cell>
          <cell r="AM461" t="str">
            <v>т.руб.</v>
          </cell>
          <cell r="AN461">
            <v>10</v>
          </cell>
          <cell r="AO461">
            <v>12</v>
          </cell>
          <cell r="AP461">
            <v>120</v>
          </cell>
          <cell r="AQ461">
            <v>42</v>
          </cell>
          <cell r="AR461">
            <v>41</v>
          </cell>
          <cell r="AS461">
            <v>97.61904761904762</v>
          </cell>
          <cell r="AU461" t="str">
            <v xml:space="preserve">                                    ИТР</v>
          </cell>
          <cell r="AV461" t="str">
            <v>т.руб.</v>
          </cell>
          <cell r="AW461">
            <v>7</v>
          </cell>
          <cell r="AX461">
            <v>13</v>
          </cell>
          <cell r="AY461">
            <v>185.71428571428572</v>
          </cell>
          <cell r="AZ461">
            <v>49</v>
          </cell>
          <cell r="BA461">
            <v>54</v>
          </cell>
          <cell r="BB461">
            <v>110.20408163265304</v>
          </cell>
          <cell r="BD461" t="str">
            <v xml:space="preserve">                                    ИТР</v>
          </cell>
          <cell r="BE461" t="str">
            <v>т.руб.</v>
          </cell>
          <cell r="BF461">
            <v>9</v>
          </cell>
          <cell r="BG461">
            <v>5</v>
          </cell>
          <cell r="BH461">
            <v>55.555555555555557</v>
          </cell>
          <cell r="BI461">
            <v>58</v>
          </cell>
          <cell r="BJ461">
            <v>59</v>
          </cell>
          <cell r="BK461">
            <v>101.72413793103448</v>
          </cell>
          <cell r="BM461" t="str">
            <v xml:space="preserve">                                    ИТР</v>
          </cell>
          <cell r="BN461" t="str">
            <v>т.руб.</v>
          </cell>
          <cell r="BQ461" t="e">
            <v>#DIV/0!</v>
          </cell>
          <cell r="BR461">
            <v>58</v>
          </cell>
          <cell r="BS461">
            <v>59</v>
          </cell>
          <cell r="BT461">
            <v>101.72413793103448</v>
          </cell>
          <cell r="BV461" t="str">
            <v xml:space="preserve">                                    ИТР</v>
          </cell>
          <cell r="BW461" t="str">
            <v>т.руб.</v>
          </cell>
          <cell r="BZ461" t="e">
            <v>#DIV/0!</v>
          </cell>
          <cell r="CA461">
            <v>58</v>
          </cell>
          <cell r="CB461">
            <v>59</v>
          </cell>
          <cell r="CC461">
            <v>101.72413793103448</v>
          </cell>
          <cell r="CE461" t="str">
            <v xml:space="preserve">                                    ИТР</v>
          </cell>
          <cell r="CF461" t="str">
            <v>т.руб.</v>
          </cell>
          <cell r="CI461" t="e">
            <v>#DIV/0!</v>
          </cell>
          <cell r="CJ461">
            <v>58</v>
          </cell>
          <cell r="CK461">
            <v>59</v>
          </cell>
          <cell r="CL461">
            <v>101.72413793103448</v>
          </cell>
          <cell r="CN461" t="str">
            <v xml:space="preserve">                                    ИТР</v>
          </cell>
          <cell r="CO461" t="str">
            <v>т.руб.</v>
          </cell>
          <cell r="CR461" t="e">
            <v>#DIV/0!</v>
          </cell>
          <cell r="CS461">
            <v>58</v>
          </cell>
          <cell r="CT461">
            <v>59</v>
          </cell>
          <cell r="CU461">
            <v>101.72413793103448</v>
          </cell>
          <cell r="CW461" t="str">
            <v xml:space="preserve">                                    ИТР</v>
          </cell>
          <cell r="CX461" t="str">
            <v>т.руб.</v>
          </cell>
          <cell r="DA461" t="e">
            <v>#DIV/0!</v>
          </cell>
          <cell r="DB461">
            <v>58</v>
          </cell>
          <cell r="DC461">
            <v>59</v>
          </cell>
          <cell r="DD461">
            <v>101.72413793103448</v>
          </cell>
        </row>
        <row r="462">
          <cell r="B462" t="str">
            <v>- отчисления на соц. нужды</v>
          </cell>
          <cell r="C462" t="str">
            <v xml:space="preserve">  "-"</v>
          </cell>
          <cell r="D462">
            <v>26.18</v>
          </cell>
          <cell r="E462">
            <v>20</v>
          </cell>
          <cell r="F462">
            <v>76.39419404125286</v>
          </cell>
          <cell r="G462">
            <v>26.18</v>
          </cell>
          <cell r="H462">
            <v>20</v>
          </cell>
          <cell r="I462">
            <v>76.39419404125286</v>
          </cell>
          <cell r="K462" t="str">
            <v>- отчисления на соц. нужды</v>
          </cell>
          <cell r="L462" t="str">
            <v xml:space="preserve">  "-"</v>
          </cell>
          <cell r="M462">
            <v>23.484999999999999</v>
          </cell>
          <cell r="N462">
            <v>19</v>
          </cell>
          <cell r="O462">
            <v>80.902703853523533</v>
          </cell>
          <cell r="P462">
            <v>49.664999999999999</v>
          </cell>
          <cell r="Q462">
            <v>39</v>
          </cell>
          <cell r="R462">
            <v>78.526125037752948</v>
          </cell>
          <cell r="T462" t="str">
            <v>- отчисления на соц. нужды</v>
          </cell>
          <cell r="U462" t="str">
            <v xml:space="preserve">  "-"</v>
          </cell>
          <cell r="V462">
            <v>23</v>
          </cell>
          <cell r="W462">
            <v>15</v>
          </cell>
          <cell r="X462">
            <v>65.217391304347828</v>
          </cell>
          <cell r="Y462">
            <v>72.664999999999992</v>
          </cell>
          <cell r="Z462">
            <v>54</v>
          </cell>
          <cell r="AA462">
            <v>74.313631046583652</v>
          </cell>
          <cell r="AC462" t="str">
            <v>- отчисления на соц. нужды</v>
          </cell>
          <cell r="AD462" t="str">
            <v xml:space="preserve">  "-"</v>
          </cell>
          <cell r="AE462">
            <v>23</v>
          </cell>
          <cell r="AF462">
            <v>24</v>
          </cell>
          <cell r="AG462">
            <v>104.34782608695652</v>
          </cell>
          <cell r="AH462">
            <v>95.664999999999992</v>
          </cell>
          <cell r="AI462">
            <v>78</v>
          </cell>
          <cell r="AJ462">
            <v>81.534521507343342</v>
          </cell>
          <cell r="AL462" t="str">
            <v>- отчисления на соц. нужды</v>
          </cell>
          <cell r="AM462" t="str">
            <v xml:space="preserve">  "-"</v>
          </cell>
          <cell r="AN462">
            <v>23.484999999999999</v>
          </cell>
          <cell r="AO462">
            <v>28</v>
          </cell>
          <cell r="AP462">
            <v>119.22503725782414</v>
          </cell>
          <cell r="AQ462">
            <v>119.14999999999999</v>
          </cell>
          <cell r="AR462">
            <v>106</v>
          </cell>
          <cell r="AS462">
            <v>88.963491397398244</v>
          </cell>
          <cell r="AU462" t="str">
            <v>- отчисления на соц. нужды</v>
          </cell>
          <cell r="AV462" t="str">
            <v xml:space="preserve">  "-"</v>
          </cell>
          <cell r="AW462">
            <v>31.185000000000002</v>
          </cell>
          <cell r="AX462">
            <v>27</v>
          </cell>
          <cell r="AY462">
            <v>86.580086580086572</v>
          </cell>
          <cell r="AZ462">
            <v>150.33499999999998</v>
          </cell>
          <cell r="BA462">
            <v>133</v>
          </cell>
          <cell r="BB462">
            <v>88.469085708584174</v>
          </cell>
          <cell r="BD462" t="str">
            <v>- отчисления на соц. нужды</v>
          </cell>
          <cell r="BE462" t="str">
            <v xml:space="preserve">  "-"</v>
          </cell>
          <cell r="BF462">
            <v>21</v>
          </cell>
          <cell r="BG462">
            <v>24</v>
          </cell>
          <cell r="BH462">
            <v>114.28571428571428</v>
          </cell>
          <cell r="BI462">
            <v>171.33499999999998</v>
          </cell>
          <cell r="BJ462">
            <v>157</v>
          </cell>
          <cell r="BK462">
            <v>91.633349870137465</v>
          </cell>
          <cell r="BM462" t="str">
            <v>- отчисления на соц. нужды</v>
          </cell>
          <cell r="BN462" t="str">
            <v xml:space="preserve">  "-"</v>
          </cell>
          <cell r="BQ462" t="e">
            <v>#DIV/0!</v>
          </cell>
          <cell r="BR462">
            <v>171.33499999999998</v>
          </cell>
          <cell r="BS462">
            <v>157</v>
          </cell>
          <cell r="BT462">
            <v>91.633349870137465</v>
          </cell>
          <cell r="BV462" t="str">
            <v>- отчисления на соц. нужды</v>
          </cell>
          <cell r="BW462" t="str">
            <v xml:space="preserve">  "-"</v>
          </cell>
          <cell r="BZ462" t="e">
            <v>#DIV/0!</v>
          </cell>
          <cell r="CA462">
            <v>171.33499999999998</v>
          </cell>
          <cell r="CB462">
            <v>157</v>
          </cell>
          <cell r="CC462">
            <v>91.633349870137465</v>
          </cell>
          <cell r="CE462" t="str">
            <v>- отчисления на соц. нужды</v>
          </cell>
          <cell r="CF462" t="str">
            <v xml:space="preserve">  "-"</v>
          </cell>
          <cell r="CI462" t="e">
            <v>#DIV/0!</v>
          </cell>
          <cell r="CJ462">
            <v>171.33499999999998</v>
          </cell>
          <cell r="CK462">
            <v>157</v>
          </cell>
          <cell r="CL462">
            <v>91.633349870137465</v>
          </cell>
          <cell r="CN462" t="str">
            <v>- отчисления на соц. нужды</v>
          </cell>
          <cell r="CO462" t="str">
            <v xml:space="preserve">  "-"</v>
          </cell>
          <cell r="CR462" t="e">
            <v>#DIV/0!</v>
          </cell>
          <cell r="CS462">
            <v>171.33499999999998</v>
          </cell>
          <cell r="CT462">
            <v>157</v>
          </cell>
          <cell r="CU462">
            <v>91.633349870137465</v>
          </cell>
          <cell r="CW462" t="str">
            <v>- отчисления на соц. нужды</v>
          </cell>
          <cell r="CX462" t="str">
            <v xml:space="preserve">  "-"</v>
          </cell>
          <cell r="DA462" t="e">
            <v>#DIV/0!</v>
          </cell>
          <cell r="DB462">
            <v>171.33499999999998</v>
          </cell>
          <cell r="DC462">
            <v>157</v>
          </cell>
          <cell r="DD462">
            <v>91.633349870137465</v>
          </cell>
        </row>
        <row r="463">
          <cell r="B463" t="str">
            <v>- материалы</v>
          </cell>
          <cell r="C463" t="str">
            <v xml:space="preserve">  "-"</v>
          </cell>
          <cell r="D463">
            <v>7</v>
          </cell>
          <cell r="E463">
            <v>2</v>
          </cell>
          <cell r="F463">
            <v>28.571428571428569</v>
          </cell>
          <cell r="G463">
            <v>7</v>
          </cell>
          <cell r="H463">
            <v>2</v>
          </cell>
          <cell r="I463">
            <v>28.571428571428569</v>
          </cell>
          <cell r="K463" t="str">
            <v>- материалы</v>
          </cell>
          <cell r="L463" t="str">
            <v xml:space="preserve">  "-"</v>
          </cell>
          <cell r="M463">
            <v>7</v>
          </cell>
          <cell r="N463">
            <v>3</v>
          </cell>
          <cell r="O463">
            <v>42.857142857142854</v>
          </cell>
          <cell r="P463">
            <v>14</v>
          </cell>
          <cell r="Q463">
            <v>5</v>
          </cell>
          <cell r="R463">
            <v>35.714285714285715</v>
          </cell>
          <cell r="T463" t="str">
            <v>- материалы</v>
          </cell>
          <cell r="U463" t="str">
            <v xml:space="preserve">  "-"</v>
          </cell>
          <cell r="V463">
            <v>6</v>
          </cell>
          <cell r="W463">
            <v>3</v>
          </cell>
          <cell r="X463">
            <v>50</v>
          </cell>
          <cell r="Y463">
            <v>20</v>
          </cell>
          <cell r="Z463">
            <v>8</v>
          </cell>
          <cell r="AA463">
            <v>40</v>
          </cell>
          <cell r="AC463" t="str">
            <v>- материалы</v>
          </cell>
          <cell r="AD463" t="str">
            <v xml:space="preserve">  "-"</v>
          </cell>
          <cell r="AE463">
            <v>7</v>
          </cell>
          <cell r="AF463">
            <v>4</v>
          </cell>
          <cell r="AG463">
            <v>57.142857142857139</v>
          </cell>
          <cell r="AH463">
            <v>27</v>
          </cell>
          <cell r="AI463">
            <v>12</v>
          </cell>
          <cell r="AJ463">
            <v>44.444444444444443</v>
          </cell>
          <cell r="AL463" t="str">
            <v>- материалы</v>
          </cell>
          <cell r="AM463" t="str">
            <v xml:space="preserve">  "-"</v>
          </cell>
          <cell r="AN463">
            <v>7</v>
          </cell>
          <cell r="AO463">
            <v>4</v>
          </cell>
          <cell r="AP463">
            <v>57.142857142857139</v>
          </cell>
          <cell r="AQ463">
            <v>34</v>
          </cell>
          <cell r="AR463">
            <v>16</v>
          </cell>
          <cell r="AS463">
            <v>47.058823529411761</v>
          </cell>
          <cell r="AU463" t="str">
            <v>- материалы</v>
          </cell>
          <cell r="AV463" t="str">
            <v xml:space="preserve">  "-"</v>
          </cell>
          <cell r="AW463">
            <v>6</v>
          </cell>
          <cell r="AX463">
            <v>4</v>
          </cell>
          <cell r="AY463">
            <v>66.666666666666657</v>
          </cell>
          <cell r="AZ463">
            <v>40</v>
          </cell>
          <cell r="BA463">
            <v>20</v>
          </cell>
          <cell r="BB463">
            <v>50</v>
          </cell>
          <cell r="BD463" t="str">
            <v>- материалы</v>
          </cell>
          <cell r="BE463" t="str">
            <v xml:space="preserve">  "-"</v>
          </cell>
          <cell r="BF463">
            <v>7</v>
          </cell>
          <cell r="BG463">
            <v>4</v>
          </cell>
          <cell r="BH463">
            <v>57.142857142857139</v>
          </cell>
          <cell r="BI463">
            <v>47</v>
          </cell>
          <cell r="BJ463">
            <v>24</v>
          </cell>
          <cell r="BK463">
            <v>51.063829787234042</v>
          </cell>
          <cell r="BM463" t="str">
            <v>- материалы</v>
          </cell>
          <cell r="BN463" t="str">
            <v xml:space="preserve">  "-"</v>
          </cell>
          <cell r="BQ463" t="e">
            <v>#DIV/0!</v>
          </cell>
          <cell r="BR463">
            <v>47</v>
          </cell>
          <cell r="BS463">
            <v>24</v>
          </cell>
          <cell r="BT463">
            <v>51.063829787234042</v>
          </cell>
          <cell r="BV463" t="str">
            <v>- материалы</v>
          </cell>
          <cell r="BW463" t="str">
            <v xml:space="preserve">  "-"</v>
          </cell>
          <cell r="BZ463" t="e">
            <v>#DIV/0!</v>
          </cell>
          <cell r="CA463">
            <v>47</v>
          </cell>
          <cell r="CB463">
            <v>24</v>
          </cell>
          <cell r="CC463">
            <v>51.063829787234042</v>
          </cell>
          <cell r="CE463" t="str">
            <v>- материалы</v>
          </cell>
          <cell r="CF463" t="str">
            <v xml:space="preserve">  "-"</v>
          </cell>
          <cell r="CI463" t="e">
            <v>#DIV/0!</v>
          </cell>
          <cell r="CJ463">
            <v>47</v>
          </cell>
          <cell r="CK463">
            <v>24</v>
          </cell>
          <cell r="CL463">
            <v>51.063829787234042</v>
          </cell>
          <cell r="CN463" t="str">
            <v>- материалы</v>
          </cell>
          <cell r="CO463" t="str">
            <v xml:space="preserve">  "-"</v>
          </cell>
          <cell r="CR463" t="e">
            <v>#DIV/0!</v>
          </cell>
          <cell r="CS463">
            <v>47</v>
          </cell>
          <cell r="CT463">
            <v>24</v>
          </cell>
          <cell r="CU463">
            <v>51.063829787234042</v>
          </cell>
          <cell r="CW463" t="str">
            <v>- материалы</v>
          </cell>
          <cell r="CX463" t="str">
            <v xml:space="preserve">  "-"</v>
          </cell>
          <cell r="DA463" t="e">
            <v>#DIV/0!</v>
          </cell>
          <cell r="DB463">
            <v>47</v>
          </cell>
          <cell r="DC463">
            <v>24</v>
          </cell>
          <cell r="DD463">
            <v>51.063829787234042</v>
          </cell>
        </row>
        <row r="464">
          <cell r="B464" t="str">
            <v>- транспорт</v>
          </cell>
          <cell r="C464" t="str">
            <v xml:space="preserve">  "-"</v>
          </cell>
          <cell r="D464">
            <v>19</v>
          </cell>
          <cell r="E464">
            <v>9</v>
          </cell>
          <cell r="F464">
            <v>47.368421052631575</v>
          </cell>
          <cell r="G464">
            <v>19</v>
          </cell>
          <cell r="H464">
            <v>9</v>
          </cell>
          <cell r="I464">
            <v>47.368421052631575</v>
          </cell>
          <cell r="K464" t="str">
            <v>- транспорт</v>
          </cell>
          <cell r="L464" t="str">
            <v xml:space="preserve">  "-"</v>
          </cell>
          <cell r="M464">
            <v>19</v>
          </cell>
          <cell r="N464">
            <v>10</v>
          </cell>
          <cell r="O464">
            <v>52.631578947368418</v>
          </cell>
          <cell r="P464">
            <v>38</v>
          </cell>
          <cell r="Q464">
            <v>19</v>
          </cell>
          <cell r="R464">
            <v>50</v>
          </cell>
          <cell r="T464" t="str">
            <v>- транспорт</v>
          </cell>
          <cell r="U464" t="str">
            <v xml:space="preserve">  "-"</v>
          </cell>
          <cell r="V464">
            <v>10</v>
          </cell>
          <cell r="W464">
            <v>8</v>
          </cell>
          <cell r="X464">
            <v>80</v>
          </cell>
          <cell r="Y464">
            <v>30</v>
          </cell>
          <cell r="Z464">
            <v>27</v>
          </cell>
          <cell r="AA464">
            <v>90</v>
          </cell>
          <cell r="AC464" t="str">
            <v>- транспорт</v>
          </cell>
          <cell r="AD464" t="str">
            <v xml:space="preserve">  "-"</v>
          </cell>
          <cell r="AE464">
            <v>17</v>
          </cell>
          <cell r="AF464">
            <v>8</v>
          </cell>
          <cell r="AG464">
            <v>47.058823529411761</v>
          </cell>
          <cell r="AH464">
            <v>47</v>
          </cell>
          <cell r="AI464">
            <v>35</v>
          </cell>
          <cell r="AJ464">
            <v>74.468085106382972</v>
          </cell>
          <cell r="AL464" t="str">
            <v>- транспорт</v>
          </cell>
          <cell r="AM464" t="str">
            <v xml:space="preserve">  "-"</v>
          </cell>
          <cell r="AN464">
            <v>17</v>
          </cell>
          <cell r="AO464">
            <v>11</v>
          </cell>
          <cell r="AP464">
            <v>64.705882352941174</v>
          </cell>
          <cell r="AQ464">
            <v>64</v>
          </cell>
          <cell r="AR464">
            <v>46</v>
          </cell>
          <cell r="AS464">
            <v>71.875</v>
          </cell>
          <cell r="AU464" t="str">
            <v>- транспорт</v>
          </cell>
          <cell r="AV464" t="str">
            <v xml:space="preserve">  "-"</v>
          </cell>
          <cell r="AW464">
            <v>17</v>
          </cell>
          <cell r="AX464">
            <v>10</v>
          </cell>
          <cell r="AY464">
            <v>58.82352941176471</v>
          </cell>
          <cell r="AZ464">
            <v>81</v>
          </cell>
          <cell r="BA464">
            <v>56</v>
          </cell>
          <cell r="BB464">
            <v>69.135802469135797</v>
          </cell>
          <cell r="BD464" t="str">
            <v>- транспорт</v>
          </cell>
          <cell r="BE464" t="str">
            <v xml:space="preserve">  "-"</v>
          </cell>
          <cell r="BF464">
            <v>13</v>
          </cell>
          <cell r="BG464">
            <v>9</v>
          </cell>
          <cell r="BH464">
            <v>69.230769230769226</v>
          </cell>
          <cell r="BI464">
            <v>94</v>
          </cell>
          <cell r="BJ464">
            <v>65</v>
          </cell>
          <cell r="BK464">
            <v>69.148936170212778</v>
          </cell>
          <cell r="BM464" t="str">
            <v>- транспорт</v>
          </cell>
          <cell r="BN464" t="str">
            <v xml:space="preserve">  "-"</v>
          </cell>
          <cell r="BQ464" t="e">
            <v>#DIV/0!</v>
          </cell>
          <cell r="BR464">
            <v>94</v>
          </cell>
          <cell r="BS464">
            <v>65</v>
          </cell>
          <cell r="BT464">
            <v>69.148936170212778</v>
          </cell>
          <cell r="BV464" t="str">
            <v>- транспорт</v>
          </cell>
          <cell r="BW464" t="str">
            <v xml:space="preserve">  "-"</v>
          </cell>
          <cell r="BZ464" t="e">
            <v>#DIV/0!</v>
          </cell>
          <cell r="CA464">
            <v>94</v>
          </cell>
          <cell r="CB464">
            <v>65</v>
          </cell>
          <cell r="CC464">
            <v>69.148936170212778</v>
          </cell>
          <cell r="CE464" t="str">
            <v>- транспорт</v>
          </cell>
          <cell r="CF464" t="str">
            <v xml:space="preserve">  "-"</v>
          </cell>
          <cell r="CI464" t="e">
            <v>#DIV/0!</v>
          </cell>
          <cell r="CJ464">
            <v>94</v>
          </cell>
          <cell r="CK464">
            <v>65</v>
          </cell>
          <cell r="CL464">
            <v>69.148936170212778</v>
          </cell>
          <cell r="CN464" t="str">
            <v>- транспорт</v>
          </cell>
          <cell r="CO464" t="str">
            <v xml:space="preserve">  "-"</v>
          </cell>
          <cell r="CR464" t="e">
            <v>#DIV/0!</v>
          </cell>
          <cell r="CS464">
            <v>94</v>
          </cell>
          <cell r="CT464">
            <v>65</v>
          </cell>
          <cell r="CU464">
            <v>69.148936170212778</v>
          </cell>
          <cell r="CW464" t="str">
            <v>- транспорт</v>
          </cell>
          <cell r="CX464" t="str">
            <v xml:space="preserve">  "-"</v>
          </cell>
          <cell r="DA464" t="e">
            <v>#DIV/0!</v>
          </cell>
          <cell r="DB464">
            <v>94</v>
          </cell>
          <cell r="DC464">
            <v>65</v>
          </cell>
          <cell r="DD464">
            <v>69.148936170212778</v>
          </cell>
        </row>
        <row r="465">
          <cell r="B465" t="str">
            <v>- общехозяйственные</v>
          </cell>
          <cell r="C465" t="str">
            <v xml:space="preserve">  "-"</v>
          </cell>
          <cell r="D465">
            <v>35</v>
          </cell>
          <cell r="E465">
            <v>21</v>
          </cell>
          <cell r="F465">
            <v>60</v>
          </cell>
          <cell r="G465">
            <v>35</v>
          </cell>
          <cell r="H465">
            <v>21</v>
          </cell>
          <cell r="I465">
            <v>60</v>
          </cell>
          <cell r="K465" t="str">
            <v>- общехозяйственные</v>
          </cell>
          <cell r="L465" t="str">
            <v xml:space="preserve">  "-"</v>
          </cell>
          <cell r="M465">
            <v>35</v>
          </cell>
          <cell r="N465">
            <v>35</v>
          </cell>
          <cell r="O465">
            <v>100</v>
          </cell>
          <cell r="P465">
            <v>70</v>
          </cell>
          <cell r="Q465">
            <v>56</v>
          </cell>
          <cell r="R465">
            <v>80</v>
          </cell>
          <cell r="T465" t="str">
            <v>- общехозяйственные</v>
          </cell>
          <cell r="U465" t="str">
            <v xml:space="preserve">  "-"</v>
          </cell>
          <cell r="V465">
            <v>35</v>
          </cell>
          <cell r="W465">
            <v>30</v>
          </cell>
          <cell r="X465">
            <v>85.714285714285708</v>
          </cell>
          <cell r="Y465">
            <v>105</v>
          </cell>
          <cell r="Z465">
            <v>86</v>
          </cell>
          <cell r="AA465">
            <v>81.904761904761898</v>
          </cell>
          <cell r="AC465" t="str">
            <v>- общехозяйственные</v>
          </cell>
          <cell r="AD465" t="str">
            <v xml:space="preserve">  "-"</v>
          </cell>
          <cell r="AE465">
            <v>35</v>
          </cell>
          <cell r="AF465">
            <v>23</v>
          </cell>
          <cell r="AG465">
            <v>65.714285714285708</v>
          </cell>
          <cell r="AH465">
            <v>140</v>
          </cell>
          <cell r="AI465">
            <v>109</v>
          </cell>
          <cell r="AJ465">
            <v>77.857142857142861</v>
          </cell>
          <cell r="AL465" t="str">
            <v>- общехозяйственные</v>
          </cell>
          <cell r="AM465" t="str">
            <v xml:space="preserve">  "-"</v>
          </cell>
          <cell r="AN465">
            <v>35</v>
          </cell>
          <cell r="AO465">
            <v>40</v>
          </cell>
          <cell r="AP465">
            <v>114.28571428571428</v>
          </cell>
          <cell r="AQ465">
            <v>175</v>
          </cell>
          <cell r="AR465">
            <v>149</v>
          </cell>
          <cell r="AS465">
            <v>85.142857142857139</v>
          </cell>
          <cell r="AU465" t="str">
            <v>- общехозяйственные</v>
          </cell>
          <cell r="AV465" t="str">
            <v xml:space="preserve">  "-"</v>
          </cell>
          <cell r="AW465">
            <v>35</v>
          </cell>
          <cell r="AX465">
            <v>56</v>
          </cell>
          <cell r="AY465">
            <v>160</v>
          </cell>
          <cell r="AZ465">
            <v>210</v>
          </cell>
          <cell r="BA465">
            <v>205</v>
          </cell>
          <cell r="BB465">
            <v>97.61904761904762</v>
          </cell>
          <cell r="BD465" t="str">
            <v>- общехозяйственные</v>
          </cell>
          <cell r="BE465" t="str">
            <v xml:space="preserve">  "-"</v>
          </cell>
          <cell r="BF465">
            <v>35</v>
          </cell>
          <cell r="BG465">
            <v>49</v>
          </cell>
          <cell r="BH465">
            <v>140</v>
          </cell>
          <cell r="BI465">
            <v>245</v>
          </cell>
          <cell r="BJ465">
            <v>254</v>
          </cell>
          <cell r="BK465">
            <v>103.67346938775511</v>
          </cell>
          <cell r="BM465" t="str">
            <v>- общехозяйственные</v>
          </cell>
          <cell r="BN465" t="str">
            <v xml:space="preserve">  "-"</v>
          </cell>
          <cell r="BQ465" t="e">
            <v>#DIV/0!</v>
          </cell>
          <cell r="BR465">
            <v>245</v>
          </cell>
          <cell r="BS465">
            <v>254</v>
          </cell>
          <cell r="BT465">
            <v>103.67346938775511</v>
          </cell>
          <cell r="BV465" t="str">
            <v>- общехозяйственные</v>
          </cell>
          <cell r="BW465" t="str">
            <v xml:space="preserve">  "-"</v>
          </cell>
          <cell r="BZ465" t="e">
            <v>#DIV/0!</v>
          </cell>
          <cell r="CA465">
            <v>245</v>
          </cell>
          <cell r="CB465">
            <v>254</v>
          </cell>
          <cell r="CC465">
            <v>103.67346938775511</v>
          </cell>
          <cell r="CE465" t="str">
            <v>- общехозяйственные</v>
          </cell>
          <cell r="CF465" t="str">
            <v xml:space="preserve">  "-"</v>
          </cell>
          <cell r="CI465" t="e">
            <v>#DIV/0!</v>
          </cell>
          <cell r="CJ465">
            <v>245</v>
          </cell>
          <cell r="CK465">
            <v>254</v>
          </cell>
          <cell r="CL465">
            <v>103.67346938775511</v>
          </cell>
          <cell r="CN465" t="str">
            <v>- общехозяйственные</v>
          </cell>
          <cell r="CO465" t="str">
            <v xml:space="preserve">  "-"</v>
          </cell>
          <cell r="CR465" t="e">
            <v>#DIV/0!</v>
          </cell>
          <cell r="CS465">
            <v>245</v>
          </cell>
          <cell r="CT465">
            <v>254</v>
          </cell>
          <cell r="CU465">
            <v>103.67346938775511</v>
          </cell>
          <cell r="CW465" t="str">
            <v>- общехозяйственные</v>
          </cell>
          <cell r="CX465" t="str">
            <v xml:space="preserve">  "-"</v>
          </cell>
          <cell r="DA465" t="e">
            <v>#DIV/0!</v>
          </cell>
          <cell r="DB465">
            <v>245</v>
          </cell>
          <cell r="DC465">
            <v>254</v>
          </cell>
          <cell r="DD465">
            <v>103.67346938775511</v>
          </cell>
        </row>
        <row r="466">
          <cell r="Q466">
            <v>0</v>
          </cell>
        </row>
        <row r="467">
          <cell r="A467" t="str">
            <v>5.</v>
          </cell>
          <cell r="B467" t="str">
            <v>Численность</v>
          </cell>
          <cell r="C467" t="str">
            <v>чел.</v>
          </cell>
          <cell r="D467">
            <v>22</v>
          </cell>
          <cell r="E467">
            <v>20</v>
          </cell>
          <cell r="F467">
            <v>90.909090909090907</v>
          </cell>
          <cell r="G467">
            <v>22</v>
          </cell>
          <cell r="H467">
            <v>20</v>
          </cell>
          <cell r="I467">
            <v>90.909090909090907</v>
          </cell>
          <cell r="J467" t="str">
            <v>5.</v>
          </cell>
          <cell r="K467" t="str">
            <v>Численность</v>
          </cell>
          <cell r="L467" t="str">
            <v>чел.</v>
          </cell>
          <cell r="M467">
            <v>22</v>
          </cell>
          <cell r="N467">
            <v>20</v>
          </cell>
          <cell r="O467">
            <v>90.909090909090907</v>
          </cell>
          <cell r="P467">
            <v>22</v>
          </cell>
          <cell r="Q467">
            <v>20</v>
          </cell>
          <cell r="R467">
            <v>90.909090909090907</v>
          </cell>
          <cell r="S467" t="str">
            <v>5.</v>
          </cell>
          <cell r="T467" t="str">
            <v>Численность</v>
          </cell>
          <cell r="U467" t="str">
            <v>чел.</v>
          </cell>
          <cell r="V467">
            <v>22</v>
          </cell>
          <cell r="W467">
            <v>21</v>
          </cell>
          <cell r="X467">
            <v>95.454545454545453</v>
          </cell>
          <cell r="Y467">
            <v>22</v>
          </cell>
          <cell r="Z467">
            <v>20</v>
          </cell>
          <cell r="AA467">
            <v>90.909090909090907</v>
          </cell>
          <cell r="AB467" t="str">
            <v>5.</v>
          </cell>
          <cell r="AC467" t="str">
            <v>Численность</v>
          </cell>
          <cell r="AD467" t="str">
            <v>чел.</v>
          </cell>
          <cell r="AE467">
            <v>22</v>
          </cell>
          <cell r="AF467">
            <v>20</v>
          </cell>
          <cell r="AG467">
            <v>90.909090909090907</v>
          </cell>
          <cell r="AH467">
            <v>22</v>
          </cell>
          <cell r="AI467">
            <v>20</v>
          </cell>
          <cell r="AJ467">
            <v>90.909090909090907</v>
          </cell>
          <cell r="AK467" t="str">
            <v>5.</v>
          </cell>
          <cell r="AL467" t="str">
            <v>Численность</v>
          </cell>
          <cell r="AM467" t="str">
            <v>чел.</v>
          </cell>
          <cell r="AN467">
            <v>22</v>
          </cell>
          <cell r="AO467">
            <v>20</v>
          </cell>
          <cell r="AP467">
            <v>90.909090909090907</v>
          </cell>
          <cell r="AQ467">
            <v>22</v>
          </cell>
          <cell r="AR467">
            <v>21</v>
          </cell>
          <cell r="AS467">
            <v>95.454545454545453</v>
          </cell>
          <cell r="AT467" t="str">
            <v>5.</v>
          </cell>
          <cell r="AU467" t="str">
            <v>Численность</v>
          </cell>
          <cell r="AV467" t="str">
            <v>чел.</v>
          </cell>
          <cell r="AW467">
            <v>22</v>
          </cell>
          <cell r="AX467">
            <v>19</v>
          </cell>
          <cell r="AY467">
            <v>86.36363636363636</v>
          </cell>
          <cell r="AZ467">
            <v>22</v>
          </cell>
          <cell r="BA467">
            <v>20</v>
          </cell>
          <cell r="BB467">
            <v>90.909090909090907</v>
          </cell>
          <cell r="BC467" t="str">
            <v>5.</v>
          </cell>
          <cell r="BD467" t="str">
            <v>Численность</v>
          </cell>
          <cell r="BE467" t="str">
            <v>чел.</v>
          </cell>
          <cell r="BF467">
            <v>22</v>
          </cell>
          <cell r="BG467">
            <v>20</v>
          </cell>
          <cell r="BH467">
            <v>90.909090909090907</v>
          </cell>
          <cell r="BI467">
            <v>22</v>
          </cell>
          <cell r="BJ467">
            <v>21</v>
          </cell>
          <cell r="BK467">
            <v>95.454545454545453</v>
          </cell>
          <cell r="BL467" t="str">
            <v>5.</v>
          </cell>
          <cell r="BM467" t="str">
            <v>Численность</v>
          </cell>
          <cell r="BN467" t="str">
            <v>чел.</v>
          </cell>
          <cell r="BQ467" t="e">
            <v>#DIV/0!</v>
          </cell>
          <cell r="BT467" t="e">
            <v>#DIV/0!</v>
          </cell>
          <cell r="BU467" t="str">
            <v>5.</v>
          </cell>
          <cell r="BV467" t="str">
            <v>Численность</v>
          </cell>
          <cell r="BW467" t="str">
            <v>чел.</v>
          </cell>
          <cell r="BZ467" t="e">
            <v>#DIV/0!</v>
          </cell>
          <cell r="CC467" t="e">
            <v>#DIV/0!</v>
          </cell>
          <cell r="CD467" t="str">
            <v>5.</v>
          </cell>
          <cell r="CE467" t="str">
            <v>Численность</v>
          </cell>
          <cell r="CF467" t="str">
            <v>чел.</v>
          </cell>
          <cell r="CI467" t="e">
            <v>#DIV/0!</v>
          </cell>
          <cell r="CL467" t="e">
            <v>#DIV/0!</v>
          </cell>
          <cell r="CM467" t="str">
            <v>5.</v>
          </cell>
          <cell r="CN467" t="str">
            <v>Численность</v>
          </cell>
          <cell r="CO467" t="str">
            <v>чел.</v>
          </cell>
          <cell r="CR467" t="e">
            <v>#DIV/0!</v>
          </cell>
          <cell r="CU467" t="e">
            <v>#DIV/0!</v>
          </cell>
          <cell r="CV467" t="str">
            <v>5.</v>
          </cell>
          <cell r="CW467" t="str">
            <v>Численность</v>
          </cell>
          <cell r="CX467" t="str">
            <v>чел.</v>
          </cell>
          <cell r="DA467" t="e">
            <v>#DIV/0!</v>
          </cell>
          <cell r="DD467" t="e">
            <v>#DIV/0!</v>
          </cell>
        </row>
        <row r="468">
          <cell r="A468" t="str">
            <v>6.</v>
          </cell>
          <cell r="B468" t="str">
            <v>Среднемесячная з/плата</v>
          </cell>
          <cell r="C468" t="str">
            <v>руб.</v>
          </cell>
          <cell r="D468">
            <v>3090.909090909091</v>
          </cell>
          <cell r="E468">
            <v>3400</v>
          </cell>
          <cell r="F468">
            <v>109.99999999999999</v>
          </cell>
          <cell r="G468">
            <v>3090.909090909091</v>
          </cell>
          <cell r="H468">
            <v>3400</v>
          </cell>
          <cell r="I468">
            <v>109.99999999999999</v>
          </cell>
          <cell r="J468" t="str">
            <v>6.</v>
          </cell>
          <cell r="K468" t="str">
            <v>Среднемесячная з/плата</v>
          </cell>
          <cell r="L468" t="str">
            <v>руб.</v>
          </cell>
          <cell r="M468">
            <v>2772.727272727273</v>
          </cell>
          <cell r="N468">
            <v>3050</v>
          </cell>
          <cell r="O468">
            <v>109.99999999999999</v>
          </cell>
          <cell r="P468">
            <v>2931.8181818181815</v>
          </cell>
          <cell r="Q468">
            <v>3225</v>
          </cell>
          <cell r="R468">
            <v>110.00000000000001</v>
          </cell>
          <cell r="S468" t="str">
            <v>6.</v>
          </cell>
          <cell r="T468" t="str">
            <v>Среднемесячная з/плата</v>
          </cell>
          <cell r="U468" t="str">
            <v>руб.</v>
          </cell>
          <cell r="V468">
            <v>2909.090909090909</v>
          </cell>
          <cell r="W468">
            <v>2761.9047619047619</v>
          </cell>
          <cell r="X468">
            <v>94.940476190476204</v>
          </cell>
          <cell r="Y468">
            <v>2924.2424242424245</v>
          </cell>
          <cell r="Z468">
            <v>3116.6666666666665</v>
          </cell>
          <cell r="AA468">
            <v>106.580310880829</v>
          </cell>
          <cell r="AB468" t="str">
            <v>6.</v>
          </cell>
          <cell r="AC468" t="str">
            <v>Среднемесячная з/плата</v>
          </cell>
          <cell r="AD468" t="str">
            <v>руб.</v>
          </cell>
          <cell r="AE468">
            <v>2772.727272727273</v>
          </cell>
          <cell r="AF468">
            <v>3100</v>
          </cell>
          <cell r="AG468">
            <v>111.80327868852457</v>
          </cell>
          <cell r="AH468">
            <v>2886.363636363636</v>
          </cell>
          <cell r="AI468">
            <v>3112.5</v>
          </cell>
          <cell r="AJ468">
            <v>107.83464566929135</v>
          </cell>
          <cell r="AK468" t="str">
            <v>6.</v>
          </cell>
          <cell r="AL468" t="str">
            <v>Среднемесячная з/плата</v>
          </cell>
          <cell r="AM468" t="str">
            <v>руб.</v>
          </cell>
          <cell r="AN468">
            <v>2772.727272727273</v>
          </cell>
          <cell r="AO468">
            <v>3700</v>
          </cell>
          <cell r="AP468">
            <v>133.44262295081967</v>
          </cell>
          <cell r="AQ468">
            <v>2863.6363636363635</v>
          </cell>
          <cell r="AR468">
            <v>3076.1904761904761</v>
          </cell>
          <cell r="AS468">
            <v>107.42252456538171</v>
          </cell>
          <cell r="AT468" t="str">
            <v>6.</v>
          </cell>
          <cell r="AU468" t="str">
            <v>Среднемесячная з/плата</v>
          </cell>
          <cell r="AV468" t="str">
            <v>руб.</v>
          </cell>
          <cell r="AW468">
            <v>3681.8181818181815</v>
          </cell>
          <cell r="AX468">
            <v>3736.8421052631579</v>
          </cell>
          <cell r="AY468">
            <v>101.49447693307343</v>
          </cell>
          <cell r="AZ468">
            <v>3000</v>
          </cell>
          <cell r="BA468">
            <v>3283.3333333333335</v>
          </cell>
          <cell r="BB468">
            <v>109.44444444444446</v>
          </cell>
          <cell r="BC468" t="str">
            <v>6.</v>
          </cell>
          <cell r="BD468" t="str">
            <v>Среднемесячная з/плата</v>
          </cell>
          <cell r="BE468" t="str">
            <v>руб.</v>
          </cell>
          <cell r="BF468">
            <v>2500</v>
          </cell>
          <cell r="BG468">
            <v>3100</v>
          </cell>
          <cell r="BH468">
            <v>124</v>
          </cell>
          <cell r="BI468">
            <v>2928.5714285714284</v>
          </cell>
          <cell r="BJ468">
            <v>3102.0408163265306</v>
          </cell>
          <cell r="BK468">
            <v>105.92334494773519</v>
          </cell>
          <cell r="BL468" t="str">
            <v>6.</v>
          </cell>
          <cell r="BM468" t="str">
            <v>Среднемесячная з/плата</v>
          </cell>
          <cell r="BN468" t="str">
            <v>руб.</v>
          </cell>
          <cell r="BO468" t="e">
            <v>#DIV/0!</v>
          </cell>
          <cell r="BP468" t="e">
            <v>#DIV/0!</v>
          </cell>
          <cell r="BQ468" t="e">
            <v>#DIV/0!</v>
          </cell>
          <cell r="BR468" t="e">
            <v>#DIV/0!</v>
          </cell>
          <cell r="BS468" t="e">
            <v>#DIV/0!</v>
          </cell>
          <cell r="BT468" t="e">
            <v>#DIV/0!</v>
          </cell>
          <cell r="BU468" t="str">
            <v>6.</v>
          </cell>
          <cell r="BV468" t="str">
            <v>Среднемесячная з/плата</v>
          </cell>
          <cell r="BW468" t="str">
            <v>руб.</v>
          </cell>
          <cell r="BX468" t="e">
            <v>#DIV/0!</v>
          </cell>
          <cell r="BY468" t="e">
            <v>#DIV/0!</v>
          </cell>
          <cell r="BZ468" t="e">
            <v>#DIV/0!</v>
          </cell>
          <cell r="CA468" t="e">
            <v>#DIV/0!</v>
          </cell>
          <cell r="CB468" t="e">
            <v>#DIV/0!</v>
          </cell>
          <cell r="CC468" t="e">
            <v>#DIV/0!</v>
          </cell>
          <cell r="CD468" t="str">
            <v>6.</v>
          </cell>
          <cell r="CE468" t="str">
            <v>Среднемесячная з/плата</v>
          </cell>
          <cell r="CF468" t="str">
            <v>руб.</v>
          </cell>
          <cell r="CG468" t="e">
            <v>#DIV/0!</v>
          </cell>
          <cell r="CH468" t="e">
            <v>#DIV/0!</v>
          </cell>
          <cell r="CI468" t="e">
            <v>#DIV/0!</v>
          </cell>
          <cell r="CJ468" t="e">
            <v>#DIV/0!</v>
          </cell>
          <cell r="CK468" t="e">
            <v>#DIV/0!</v>
          </cell>
          <cell r="CL468" t="e">
            <v>#DIV/0!</v>
          </cell>
          <cell r="CM468" t="str">
            <v>6.</v>
          </cell>
          <cell r="CN468" t="str">
            <v>Среднемесячная з/плата</v>
          </cell>
          <cell r="CO468" t="str">
            <v>руб.</v>
          </cell>
          <cell r="CP468" t="e">
            <v>#DIV/0!</v>
          </cell>
          <cell r="CQ468" t="e">
            <v>#DIV/0!</v>
          </cell>
          <cell r="CR468" t="e">
            <v>#DIV/0!</v>
          </cell>
          <cell r="CS468" t="e">
            <v>#DIV/0!</v>
          </cell>
          <cell r="CT468" t="e">
            <v>#DIV/0!</v>
          </cell>
          <cell r="CU468" t="e">
            <v>#DIV/0!</v>
          </cell>
          <cell r="CV468" t="str">
            <v>6.</v>
          </cell>
          <cell r="CW468" t="str">
            <v>Среднемесячная з/плата</v>
          </cell>
          <cell r="CX468" t="str">
            <v>руб.</v>
          </cell>
          <cell r="CY468" t="e">
            <v>#DIV/0!</v>
          </cell>
          <cell r="CZ468" t="e">
            <v>#DIV/0!</v>
          </cell>
          <cell r="DA468" t="e">
            <v>#DIV/0!</v>
          </cell>
          <cell r="DB468" t="e">
            <v>#DIV/0!</v>
          </cell>
          <cell r="DC468" t="e">
            <v>#DIV/0!</v>
          </cell>
          <cell r="DD468" t="e">
            <v>#DIV/0!</v>
          </cell>
        </row>
        <row r="476">
          <cell r="AC476" t="str">
            <v>Начальник ПЭО                                                                   В.И.Германова</v>
          </cell>
          <cell r="AL476" t="str">
            <v>Начальник ПЭО                                                                   В.И.Германова</v>
          </cell>
          <cell r="AU476" t="str">
            <v>Начальник ПЭО                                                                   В.И.Германова</v>
          </cell>
          <cell r="BD476" t="str">
            <v>Начальник ПЭО                                                                   В.И.Германова</v>
          </cell>
          <cell r="BM476" t="str">
            <v>Начальник ПЭО                                                                   В.И.Германова</v>
          </cell>
          <cell r="BV476" t="str">
            <v>Начальник ПЭО                                                                   В.И.Германова</v>
          </cell>
          <cell r="CE476" t="str">
            <v>Начальник ПЭО                                                                   В.И.Германова</v>
          </cell>
          <cell r="CN476" t="str">
            <v>Начальник ПЭО                                                                   В.И.Германова</v>
          </cell>
          <cell r="CW476" t="str">
            <v>Начальник ПЭО                                                                   В.И.Германова</v>
          </cell>
        </row>
        <row r="477">
          <cell r="B477" t="str">
            <v>Начальник ПЭО                                                                   В.И.Германова</v>
          </cell>
          <cell r="K477" t="str">
            <v>Начальник ПЭО                                                                   В.И.Германова</v>
          </cell>
          <cell r="T477" t="str">
            <v>Начальник ПЭО                                                                   В.И.Германова</v>
          </cell>
        </row>
        <row r="478">
          <cell r="AC478" t="str">
            <v>Начальник цеха                                                                   Г.В.Иванов</v>
          </cell>
          <cell r="AL478" t="str">
            <v>Начальник цеха                                                                  С.П.Налимов</v>
          </cell>
          <cell r="AU478" t="str">
            <v>Начальник цеха                                                                   Г.В.Иванов</v>
          </cell>
          <cell r="BD478" t="str">
            <v>Начальник цеха                                                                   Г.В.Иванов</v>
          </cell>
          <cell r="BM478" t="str">
            <v>Начальник цеха                                                                   Г.В.Иванов</v>
          </cell>
          <cell r="BV478" t="str">
            <v>Начальник цеха                                                                   Г.В.Иванов</v>
          </cell>
          <cell r="CE478" t="str">
            <v>Начальник цеха                                                                   Г.В.Иванов</v>
          </cell>
          <cell r="CN478" t="str">
            <v>Начальник цеха                                                                   Г.В.Иванов</v>
          </cell>
          <cell r="CW478" t="str">
            <v>Начальник цеха                                                                   Г.В.Иванов</v>
          </cell>
        </row>
        <row r="479">
          <cell r="B479" t="str">
            <v>Начальник цеха                                                                  С.П.Налимов</v>
          </cell>
          <cell r="K479" t="str">
            <v>Начальник цеха                                                                  С.П.Налимов</v>
          </cell>
          <cell r="T479" t="str">
            <v>Начальник цеха                                                                  С.П.Налимов</v>
          </cell>
        </row>
        <row r="486">
          <cell r="F486" t="str">
            <v>" УТВЕРЖДАЮ "</v>
          </cell>
          <cell r="O486" t="str">
            <v>" УТВЕРЖДАЮ "</v>
          </cell>
          <cell r="X486" t="str">
            <v>" УТВЕРЖДАЮ "</v>
          </cell>
          <cell r="AG486" t="str">
            <v>" УТВЕРЖДАЮ "</v>
          </cell>
          <cell r="AP486" t="str">
            <v>" УТВЕРЖДАЮ "</v>
          </cell>
          <cell r="AY486" t="str">
            <v>" УТВЕРЖДАЮ "</v>
          </cell>
          <cell r="BH486" t="str">
            <v>" УТВЕРЖДАЮ "</v>
          </cell>
          <cell r="BQ486" t="str">
            <v>" УТВЕРЖДАЮ "</v>
          </cell>
          <cell r="BZ486" t="str">
            <v>" УТВЕРЖДАЮ "</v>
          </cell>
          <cell r="CI486" t="str">
            <v>" УТВЕРЖДАЮ "</v>
          </cell>
          <cell r="CR486" t="str">
            <v>" УТВЕРЖДАЮ "</v>
          </cell>
          <cell r="DA486" t="str">
            <v>" УТВЕРЖДАЮ "</v>
          </cell>
        </row>
        <row r="487">
          <cell r="F487" t="str">
            <v xml:space="preserve">    Гл. инженер МУП ТВК</v>
          </cell>
          <cell r="O487" t="str">
            <v xml:space="preserve">    Гл. инженер МУП ТВК</v>
          </cell>
          <cell r="X487" t="str">
            <v xml:space="preserve">    Гл. инженер МУП ТВК</v>
          </cell>
          <cell r="AG487" t="str">
            <v xml:space="preserve">    Гл. инженер МУП ТВК</v>
          </cell>
          <cell r="AP487" t="str">
            <v xml:space="preserve">    Гл. инженер МУП ТВК</v>
          </cell>
          <cell r="AY487" t="str">
            <v xml:space="preserve">    Гл. инженер МУП ТВК</v>
          </cell>
          <cell r="BH487" t="str">
            <v xml:space="preserve">    Гл. инженер МУП ТВК</v>
          </cell>
          <cell r="BQ487" t="str">
            <v xml:space="preserve">    Гл. инженер МУП ТВК</v>
          </cell>
          <cell r="BZ487" t="str">
            <v xml:space="preserve">    Гл. инженер МУП ТВК</v>
          </cell>
          <cell r="CI487" t="str">
            <v xml:space="preserve">    Гл. инженер МУП ТВК</v>
          </cell>
          <cell r="CR487" t="str">
            <v xml:space="preserve">    Гл. инженер МУП ТВК</v>
          </cell>
          <cell r="DA487" t="str">
            <v xml:space="preserve">    Гл. инженер МУП ТВК</v>
          </cell>
        </row>
        <row r="488">
          <cell r="F488" t="str">
            <v>___________ С.К.Плешко</v>
          </cell>
          <cell r="O488" t="str">
            <v>___________ С.К.Плешко</v>
          </cell>
          <cell r="X488" t="str">
            <v>___________ С.К.Плешко</v>
          </cell>
          <cell r="AG488" t="str">
            <v>___________ С.К.Плешко</v>
          </cell>
          <cell r="AP488" t="str">
            <v>___________ С.К.Плешко</v>
          </cell>
          <cell r="AY488" t="str">
            <v>___________ С.К.Плешко</v>
          </cell>
          <cell r="BH488" t="str">
            <v>___________ С.К.Плешко</v>
          </cell>
          <cell r="BQ488" t="str">
            <v>___________ С.К.Плешко</v>
          </cell>
          <cell r="BZ488" t="str">
            <v>___________ С.К.Плешко</v>
          </cell>
          <cell r="CI488" t="str">
            <v>___________ С.К.Плешко</v>
          </cell>
          <cell r="CR488" t="str">
            <v>___________ С.К.Плешко</v>
          </cell>
          <cell r="DA488" t="str">
            <v>___________ С.К.Плешко</v>
          </cell>
        </row>
        <row r="495">
          <cell r="V495" t="str">
            <v>Отчет</v>
          </cell>
        </row>
        <row r="496">
          <cell r="T496" t="str">
            <v xml:space="preserve">                                  работы по цеху по РиОВСС</v>
          </cell>
        </row>
        <row r="497">
          <cell r="T497" t="str">
            <v xml:space="preserve">                                        за  март  1999 года.</v>
          </cell>
        </row>
        <row r="499">
          <cell r="S499" t="str">
            <v>№</v>
          </cell>
          <cell r="U499" t="str">
            <v xml:space="preserve">Ед. </v>
          </cell>
          <cell r="W499" t="str">
            <v>Март</v>
          </cell>
          <cell r="Y499" t="str">
            <v>С начала года</v>
          </cell>
        </row>
        <row r="500">
          <cell r="S500" t="str">
            <v>пп</v>
          </cell>
          <cell r="T500" t="str">
            <v>Наименование</v>
          </cell>
          <cell r="U500" t="str">
            <v>изм.</v>
          </cell>
          <cell r="V500" t="str">
            <v>План</v>
          </cell>
          <cell r="W500" t="str">
            <v>Факт</v>
          </cell>
          <cell r="X500" t="str">
            <v>%</v>
          </cell>
          <cell r="Y500" t="str">
            <v>План</v>
          </cell>
          <cell r="Z500" t="str">
            <v>Факт</v>
          </cell>
          <cell r="AA500" t="str">
            <v>%</v>
          </cell>
        </row>
        <row r="501">
          <cell r="S501">
            <v>1</v>
          </cell>
          <cell r="T501">
            <v>2</v>
          </cell>
          <cell r="U501">
            <v>3</v>
          </cell>
          <cell r="V501">
            <v>4</v>
          </cell>
          <cell r="W501">
            <v>5</v>
          </cell>
          <cell r="X501">
            <v>6</v>
          </cell>
          <cell r="Y501">
            <v>7</v>
          </cell>
          <cell r="Z501">
            <v>8</v>
          </cell>
          <cell r="AA501">
            <v>9</v>
          </cell>
        </row>
        <row r="503">
          <cell r="S503" t="str">
            <v>1.</v>
          </cell>
          <cell r="T503" t="str">
            <v>Объем услуг - всего</v>
          </cell>
          <cell r="U503" t="str">
            <v>руб.</v>
          </cell>
          <cell r="V503">
            <v>568</v>
          </cell>
          <cell r="W503">
            <v>568</v>
          </cell>
          <cell r="X503">
            <v>100</v>
          </cell>
          <cell r="Y503">
            <v>1704</v>
          </cell>
          <cell r="Z503">
            <v>1705</v>
          </cell>
          <cell r="AA503">
            <v>100.05868544600941</v>
          </cell>
        </row>
        <row r="505">
          <cell r="S505" t="str">
            <v>2.</v>
          </cell>
          <cell r="T505" t="str">
            <v>Затраты - всего</v>
          </cell>
          <cell r="U505" t="str">
            <v>т.руб.</v>
          </cell>
          <cell r="V505">
            <v>725</v>
          </cell>
          <cell r="W505">
            <v>646</v>
          </cell>
          <cell r="X505">
            <v>89.103448275862078</v>
          </cell>
          <cell r="Y505">
            <v>2197.2649999999999</v>
          </cell>
          <cell r="Z505">
            <v>1937</v>
          </cell>
          <cell r="AA505">
            <v>88.155047297435686</v>
          </cell>
        </row>
        <row r="506">
          <cell r="T506" t="str">
            <v>в том числе:</v>
          </cell>
        </row>
        <row r="507">
          <cell r="T507" t="str">
            <v xml:space="preserve"> ФЗП - всего</v>
          </cell>
          <cell r="V507">
            <v>304</v>
          </cell>
          <cell r="W507">
            <v>280</v>
          </cell>
          <cell r="X507">
            <v>92.10526315789474</v>
          </cell>
          <cell r="Y507">
            <v>869</v>
          </cell>
          <cell r="Z507">
            <v>845</v>
          </cell>
          <cell r="AA507">
            <v>97.238204833141538</v>
          </cell>
        </row>
        <row r="508">
          <cell r="T508" t="str">
            <v xml:space="preserve">    в т.ч.                      рабочих</v>
          </cell>
          <cell r="U508" t="str">
            <v>т.руб.</v>
          </cell>
          <cell r="V508">
            <v>252</v>
          </cell>
          <cell r="W508">
            <v>232</v>
          </cell>
          <cell r="X508">
            <v>92.063492063492063</v>
          </cell>
          <cell r="Y508">
            <v>708</v>
          </cell>
          <cell r="Z508">
            <v>688</v>
          </cell>
          <cell r="AA508">
            <v>97.175141242937855</v>
          </cell>
        </row>
        <row r="509">
          <cell r="T509" t="str">
            <v xml:space="preserve">                                    ИТР</v>
          </cell>
          <cell r="U509" t="str">
            <v>т.руб.</v>
          </cell>
          <cell r="V509">
            <v>52</v>
          </cell>
          <cell r="W509">
            <v>48</v>
          </cell>
          <cell r="X509">
            <v>92.307692307692307</v>
          </cell>
          <cell r="Y509">
            <v>161</v>
          </cell>
          <cell r="Z509">
            <v>157</v>
          </cell>
          <cell r="AA509">
            <v>97.515527950310556</v>
          </cell>
        </row>
        <row r="510">
          <cell r="T510" t="str">
            <v>- отчисления на соц. нужды</v>
          </cell>
          <cell r="U510" t="str">
            <v xml:space="preserve">  "-"</v>
          </cell>
          <cell r="V510">
            <v>111</v>
          </cell>
          <cell r="W510">
            <v>76</v>
          </cell>
          <cell r="X510">
            <v>68.468468468468473</v>
          </cell>
          <cell r="Y510">
            <v>333.26499999999999</v>
          </cell>
          <cell r="Z510">
            <v>253</v>
          </cell>
          <cell r="AA510">
            <v>75.915562690351521</v>
          </cell>
        </row>
        <row r="511">
          <cell r="T511" t="str">
            <v>- материалы</v>
          </cell>
          <cell r="U511" t="str">
            <v xml:space="preserve">  "-"</v>
          </cell>
          <cell r="V511">
            <v>87</v>
          </cell>
          <cell r="W511">
            <v>44</v>
          </cell>
          <cell r="X511">
            <v>50.574712643678168</v>
          </cell>
          <cell r="Y511">
            <v>261</v>
          </cell>
          <cell r="Z511">
            <v>109</v>
          </cell>
          <cell r="AA511">
            <v>41.762452107279699</v>
          </cell>
        </row>
        <row r="512">
          <cell r="T512" t="str">
            <v>- транспорт</v>
          </cell>
          <cell r="U512" t="str">
            <v xml:space="preserve">  "-"</v>
          </cell>
          <cell r="V512">
            <v>130</v>
          </cell>
          <cell r="W512">
            <v>152</v>
          </cell>
          <cell r="X512">
            <v>116.92307692307693</v>
          </cell>
          <cell r="Y512">
            <v>455</v>
          </cell>
          <cell r="Z512">
            <v>453</v>
          </cell>
          <cell r="AA512">
            <v>99.560439560439562</v>
          </cell>
        </row>
        <row r="513">
          <cell r="T513" t="str">
            <v xml:space="preserve"> - прочие</v>
          </cell>
          <cell r="U513" t="str">
            <v xml:space="preserve">  "-"</v>
          </cell>
          <cell r="W513">
            <v>1</v>
          </cell>
          <cell r="Y513">
            <v>0</v>
          </cell>
          <cell r="Z513">
            <v>2</v>
          </cell>
        </row>
        <row r="514">
          <cell r="T514" t="str">
            <v>- общехозяйственные</v>
          </cell>
          <cell r="V514">
            <v>93</v>
          </cell>
          <cell r="W514">
            <v>93</v>
          </cell>
          <cell r="X514">
            <v>100</v>
          </cell>
          <cell r="Y514">
            <v>279</v>
          </cell>
          <cell r="Z514">
            <v>275</v>
          </cell>
          <cell r="AA514">
            <v>98.56630824372759</v>
          </cell>
        </row>
        <row r="516">
          <cell r="S516" t="str">
            <v>3.</v>
          </cell>
          <cell r="T516" t="str">
            <v>Численность</v>
          </cell>
          <cell r="U516" t="str">
            <v>чел.</v>
          </cell>
          <cell r="V516">
            <v>96</v>
          </cell>
          <cell r="W516">
            <v>92</v>
          </cell>
          <cell r="X516">
            <v>95.833333333333343</v>
          </cell>
          <cell r="Y516">
            <v>96</v>
          </cell>
          <cell r="Z516">
            <v>92</v>
          </cell>
          <cell r="AA516">
            <v>95.833333333333343</v>
          </cell>
        </row>
        <row r="517">
          <cell r="S517" t="str">
            <v>4.</v>
          </cell>
          <cell r="T517" t="str">
            <v>Среднемесячная з/плата</v>
          </cell>
          <cell r="U517" t="str">
            <v>руб.</v>
          </cell>
          <cell r="V517">
            <v>3166.6666666666665</v>
          </cell>
          <cell r="W517">
            <v>2692.3076923076924</v>
          </cell>
          <cell r="X517">
            <v>85.020242914979761</v>
          </cell>
          <cell r="Y517">
            <v>2785.2564102564102</v>
          </cell>
          <cell r="Z517">
            <v>2708.3333333333335</v>
          </cell>
          <cell r="AA517">
            <v>97.238204833141552</v>
          </cell>
        </row>
        <row r="525">
          <cell r="T525" t="str">
            <v>Начальник ПЭО                                                                   В.И.Германова</v>
          </cell>
        </row>
        <row r="527">
          <cell r="T527" t="str">
            <v>Начальник цеха                                                                   Ю.И.Кромов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zakupki.ru/" TargetMode="External"/><Relationship Id="rId3" Type="http://schemas.openxmlformats.org/officeDocument/2006/relationships/hyperlink" Target="http://www.zakupki.ru/" TargetMode="External"/><Relationship Id="rId7" Type="http://schemas.openxmlformats.org/officeDocument/2006/relationships/hyperlink" Target="http://www.zakupki.ru/" TargetMode="External"/><Relationship Id="rId2" Type="http://schemas.openxmlformats.org/officeDocument/2006/relationships/hyperlink" Target="http://www.zakupki.ru/" TargetMode="External"/><Relationship Id="rId1" Type="http://schemas.openxmlformats.org/officeDocument/2006/relationships/hyperlink" Target="http://www.zakupki.ru/" TargetMode="External"/><Relationship Id="rId6" Type="http://schemas.openxmlformats.org/officeDocument/2006/relationships/hyperlink" Target="http://www.zakupki.ru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www.zakupki.ru/" TargetMode="External"/><Relationship Id="rId10" Type="http://schemas.openxmlformats.org/officeDocument/2006/relationships/hyperlink" Target="http://www.zakupki.ru/" TargetMode="External"/><Relationship Id="rId4" Type="http://schemas.openxmlformats.org/officeDocument/2006/relationships/hyperlink" Target="http://www.zakupki.ru/" TargetMode="External"/><Relationship Id="rId9" Type="http://schemas.openxmlformats.org/officeDocument/2006/relationships/hyperlink" Target="http://www.zakupki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3"/>
  <sheetViews>
    <sheetView workbookViewId="0">
      <selection activeCell="A14" sqref="A14"/>
    </sheetView>
  </sheetViews>
  <sheetFormatPr defaultColWidth="9.140625" defaultRowHeight="15.75" x14ac:dyDescent="0.25"/>
  <cols>
    <col min="1" max="14" width="9.140625" style="150"/>
    <col min="15" max="15" width="7.42578125" style="150" customWidth="1"/>
    <col min="16" max="16" width="3.42578125" style="150" customWidth="1"/>
    <col min="17" max="16384" width="9.140625" style="150"/>
  </cols>
  <sheetData>
    <row r="3" spans="1:18" x14ac:dyDescent="0.25">
      <c r="E3" s="264" t="s">
        <v>627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</row>
    <row r="4" spans="1:18" ht="21.75" customHeight="1" x14ac:dyDescent="0.25">
      <c r="E4" s="268" t="s">
        <v>657</v>
      </c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165" t="s">
        <v>658</v>
      </c>
      <c r="Q4" s="166">
        <v>2017</v>
      </c>
      <c r="R4" s="165" t="s">
        <v>659</v>
      </c>
    </row>
    <row r="5" spans="1:18" x14ac:dyDescent="0.25">
      <c r="E5" s="267" t="s">
        <v>628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</row>
    <row r="6" spans="1:18" ht="40.5" customHeight="1" x14ac:dyDescent="0.25">
      <c r="E6" s="269" t="s">
        <v>629</v>
      </c>
      <c r="F6" s="269"/>
      <c r="G6" s="269"/>
      <c r="H6" s="269"/>
      <c r="I6" s="269"/>
      <c r="J6" s="269"/>
      <c r="K6" s="269"/>
      <c r="L6" s="269"/>
      <c r="M6" s="269"/>
      <c r="N6" s="269"/>
      <c r="O6" s="269"/>
    </row>
    <row r="7" spans="1:18" ht="24.75" customHeight="1" x14ac:dyDescent="0.25">
      <c r="E7" s="266" t="s">
        <v>195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</row>
    <row r="8" spans="1:18" x14ac:dyDescent="0.25">
      <c r="E8" s="265" t="s">
        <v>635</v>
      </c>
      <c r="F8" s="265"/>
      <c r="G8" s="265"/>
      <c r="H8" s="265"/>
      <c r="I8" s="265"/>
      <c r="J8" s="265"/>
      <c r="K8" s="265"/>
      <c r="L8" s="265"/>
      <c r="M8" s="265"/>
      <c r="N8" s="265"/>
      <c r="O8" s="265"/>
    </row>
    <row r="10" spans="1:18" ht="18.75" customHeight="1" x14ac:dyDescent="0.25">
      <c r="A10" s="150" t="s">
        <v>630</v>
      </c>
      <c r="I10" s="150" t="s">
        <v>631</v>
      </c>
    </row>
    <row r="11" spans="1:18" ht="18.75" customHeight="1" x14ac:dyDescent="0.25">
      <c r="A11" s="150" t="s">
        <v>632</v>
      </c>
      <c r="O11" s="150" t="s">
        <v>633</v>
      </c>
    </row>
    <row r="12" spans="1:18" ht="18.75" customHeight="1" x14ac:dyDescent="0.25">
      <c r="A12" s="150" t="s">
        <v>634</v>
      </c>
    </row>
    <row r="13" spans="1:18" x14ac:dyDescent="0.25">
      <c r="A13" s="150" t="s">
        <v>748</v>
      </c>
    </row>
  </sheetData>
  <mergeCells count="6">
    <mergeCell ref="E3:O3"/>
    <mergeCell ref="E8:O8"/>
    <mergeCell ref="E7:Q7"/>
    <mergeCell ref="E5:O5"/>
    <mergeCell ref="E4:O4"/>
    <mergeCell ref="E6:O6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"/>
  <sheetViews>
    <sheetView tabSelected="1" zoomScale="60" zoomScaleNormal="60" workbookViewId="0">
      <selection activeCell="I6" sqref="I6"/>
    </sheetView>
  </sheetViews>
  <sheetFormatPr defaultRowHeight="15" x14ac:dyDescent="0.25"/>
  <cols>
    <col min="1" max="1" width="5.42578125" style="3" customWidth="1"/>
    <col min="2" max="2" width="13" style="3" customWidth="1"/>
    <col min="3" max="3" width="11.5703125" style="3" customWidth="1"/>
    <col min="4" max="4" width="42.7109375" style="252" customWidth="1"/>
    <col min="5" max="5" width="15.42578125" style="3" customWidth="1"/>
    <col min="6" max="6" width="14.42578125" style="3" customWidth="1"/>
    <col min="7" max="7" width="18.140625" style="3" customWidth="1"/>
    <col min="8" max="8" width="32.28515625" style="3" customWidth="1"/>
    <col min="9" max="9" width="16.140625" style="3" customWidth="1"/>
    <col min="10" max="10" width="16.28515625" style="3" customWidth="1"/>
    <col min="11" max="11" width="28.7109375" style="3" customWidth="1"/>
    <col min="12" max="12" width="17.5703125" style="3" customWidth="1"/>
    <col min="13" max="13" width="21.5703125" style="3" customWidth="1"/>
    <col min="14" max="14" width="21.7109375" style="3" customWidth="1"/>
    <col min="15" max="16384" width="9.140625" style="3"/>
  </cols>
  <sheetData>
    <row r="1" spans="1:15" x14ac:dyDescent="0.25">
      <c r="N1" s="19" t="s">
        <v>142</v>
      </c>
    </row>
    <row r="2" spans="1:15" ht="26.25" customHeight="1" x14ac:dyDescent="0.25">
      <c r="A2" s="389" t="s">
        <v>116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</row>
    <row r="3" spans="1:15" ht="31.5" customHeight="1" x14ac:dyDescent="0.25">
      <c r="A3" s="388" t="s">
        <v>8</v>
      </c>
      <c r="B3" s="388" t="s">
        <v>125</v>
      </c>
      <c r="C3" s="388"/>
      <c r="D3" s="388"/>
      <c r="E3" s="388"/>
      <c r="F3" s="388" t="s">
        <v>126</v>
      </c>
      <c r="G3" s="388"/>
      <c r="H3" s="388"/>
      <c r="I3" s="388"/>
      <c r="J3" s="388"/>
      <c r="K3" s="388"/>
      <c r="L3" s="388" t="s">
        <v>129</v>
      </c>
      <c r="M3" s="388"/>
      <c r="N3" s="388"/>
    </row>
    <row r="4" spans="1:15" ht="36.75" customHeight="1" x14ac:dyDescent="0.25">
      <c r="A4" s="388"/>
      <c r="B4" s="388" t="s">
        <v>117</v>
      </c>
      <c r="C4" s="388" t="s">
        <v>118</v>
      </c>
      <c r="D4" s="388" t="s">
        <v>119</v>
      </c>
      <c r="E4" s="388" t="s">
        <v>120</v>
      </c>
      <c r="F4" s="388" t="s">
        <v>121</v>
      </c>
      <c r="G4" s="388" t="s">
        <v>122</v>
      </c>
      <c r="H4" s="388"/>
      <c r="I4" s="388" t="s">
        <v>120</v>
      </c>
      <c r="J4" s="388" t="s">
        <v>127</v>
      </c>
      <c r="K4" s="388" t="s">
        <v>128</v>
      </c>
      <c r="L4" s="388" t="s">
        <v>130</v>
      </c>
      <c r="M4" s="388" t="s">
        <v>132</v>
      </c>
      <c r="N4" s="388" t="s">
        <v>131</v>
      </c>
    </row>
    <row r="5" spans="1:15" ht="60" x14ac:dyDescent="0.25">
      <c r="A5" s="388"/>
      <c r="B5" s="388"/>
      <c r="C5" s="388"/>
      <c r="D5" s="388"/>
      <c r="E5" s="388"/>
      <c r="F5" s="388"/>
      <c r="G5" s="162" t="s">
        <v>124</v>
      </c>
      <c r="H5" s="162" t="s">
        <v>123</v>
      </c>
      <c r="I5" s="388"/>
      <c r="J5" s="388"/>
      <c r="K5" s="388"/>
      <c r="L5" s="388"/>
      <c r="M5" s="388"/>
      <c r="N5" s="388"/>
    </row>
    <row r="6" spans="1:15" ht="126.75" customHeight="1" x14ac:dyDescent="0.25">
      <c r="A6" s="156">
        <v>1</v>
      </c>
      <c r="B6" s="156" t="s">
        <v>600</v>
      </c>
      <c r="C6" s="156" t="s">
        <v>601</v>
      </c>
      <c r="D6" s="253" t="s">
        <v>642</v>
      </c>
      <c r="E6" s="157">
        <v>4.7809999999999997</v>
      </c>
      <c r="F6" s="158" t="s">
        <v>602</v>
      </c>
      <c r="G6" s="156" t="s">
        <v>639</v>
      </c>
      <c r="H6" s="156"/>
      <c r="I6" s="157">
        <v>4.7809999999999997</v>
      </c>
      <c r="J6" s="159">
        <v>52965</v>
      </c>
      <c r="K6" s="156" t="s">
        <v>643</v>
      </c>
      <c r="L6" s="156"/>
      <c r="M6" s="160">
        <v>22135</v>
      </c>
      <c r="N6" s="159">
        <v>30830</v>
      </c>
      <c r="O6" s="257"/>
    </row>
    <row r="7" spans="1:15" ht="192" customHeight="1" x14ac:dyDescent="0.25">
      <c r="A7" s="156">
        <v>2</v>
      </c>
      <c r="B7" s="156" t="s">
        <v>603</v>
      </c>
      <c r="C7" s="156"/>
      <c r="D7" s="253" t="s">
        <v>640</v>
      </c>
      <c r="E7" s="157">
        <v>6.2039999999999997</v>
      </c>
      <c r="F7" s="158" t="s">
        <v>604</v>
      </c>
      <c r="G7" s="156" t="s">
        <v>641</v>
      </c>
      <c r="H7" s="156"/>
      <c r="I7" s="157">
        <v>6.2039999999999997</v>
      </c>
      <c r="J7" s="159">
        <v>56224</v>
      </c>
      <c r="K7" s="156" t="s">
        <v>605</v>
      </c>
      <c r="L7" s="156"/>
      <c r="M7" s="160">
        <v>2404</v>
      </c>
      <c r="N7" s="159">
        <v>53820</v>
      </c>
      <c r="O7" s="257"/>
    </row>
    <row r="8" spans="1:15" ht="170.25" customHeight="1" x14ac:dyDescent="0.25">
      <c r="A8" s="156">
        <v>3</v>
      </c>
      <c r="B8" s="156" t="s">
        <v>616</v>
      </c>
      <c r="C8" s="156"/>
      <c r="D8" s="253" t="s">
        <v>645</v>
      </c>
      <c r="E8" s="157">
        <v>8.0139999999999993</v>
      </c>
      <c r="F8" s="158" t="s">
        <v>617</v>
      </c>
      <c r="G8" s="156" t="s">
        <v>644</v>
      </c>
      <c r="H8" s="156"/>
      <c r="I8" s="157">
        <v>8.0139999999999993</v>
      </c>
      <c r="J8" s="159">
        <v>72623</v>
      </c>
      <c r="K8" s="156" t="s">
        <v>605</v>
      </c>
      <c r="L8" s="156"/>
      <c r="M8" s="160"/>
      <c r="N8" s="159">
        <f>J8-M8</f>
        <v>72623</v>
      </c>
      <c r="O8" s="257"/>
    </row>
    <row r="9" spans="1:15" ht="188.25" customHeight="1" x14ac:dyDescent="0.25">
      <c r="A9" s="156">
        <v>4</v>
      </c>
      <c r="B9" s="156" t="s">
        <v>606</v>
      </c>
      <c r="C9" s="156" t="s">
        <v>607</v>
      </c>
      <c r="D9" s="253" t="s">
        <v>646</v>
      </c>
      <c r="E9" s="157">
        <v>1.0469999999999999</v>
      </c>
      <c r="F9" s="158" t="s">
        <v>608</v>
      </c>
      <c r="G9" s="156" t="s">
        <v>647</v>
      </c>
      <c r="H9" s="163" t="s">
        <v>656</v>
      </c>
      <c r="I9" s="157">
        <v>1.0469999999999999</v>
      </c>
      <c r="J9" s="159">
        <v>9591</v>
      </c>
      <c r="K9" s="156" t="s">
        <v>609</v>
      </c>
      <c r="L9" s="156"/>
      <c r="M9" s="156">
        <v>0</v>
      </c>
      <c r="N9" s="159">
        <v>9591</v>
      </c>
      <c r="O9" s="257"/>
    </row>
    <row r="10" spans="1:15" ht="75" x14ac:dyDescent="0.25">
      <c r="A10" s="156">
        <v>5</v>
      </c>
      <c r="B10" s="156" t="s">
        <v>621</v>
      </c>
      <c r="C10" s="156"/>
      <c r="D10" s="253" t="s">
        <v>649</v>
      </c>
      <c r="E10" s="157">
        <v>3.077</v>
      </c>
      <c r="F10" s="158" t="s">
        <v>637</v>
      </c>
      <c r="G10" s="156" t="s">
        <v>648</v>
      </c>
      <c r="H10" s="161"/>
      <c r="I10" s="157">
        <v>3.077</v>
      </c>
      <c r="J10" s="159">
        <v>28190</v>
      </c>
      <c r="K10" s="156" t="s">
        <v>638</v>
      </c>
      <c r="L10" s="156"/>
      <c r="M10" s="159">
        <v>0</v>
      </c>
      <c r="N10" s="159">
        <f>J10-M10</f>
        <v>28190</v>
      </c>
      <c r="O10" s="257"/>
    </row>
    <row r="11" spans="1:15" ht="225.75" customHeight="1" x14ac:dyDescent="0.25">
      <c r="A11" s="156">
        <v>6</v>
      </c>
      <c r="B11" s="156" t="s">
        <v>614</v>
      </c>
      <c r="C11" s="156"/>
      <c r="D11" s="253" t="s">
        <v>651</v>
      </c>
      <c r="E11" s="157">
        <v>0.23699999999999999</v>
      </c>
      <c r="F11" s="158" t="s">
        <v>636</v>
      </c>
      <c r="G11" s="156" t="s">
        <v>650</v>
      </c>
      <c r="H11" s="161"/>
      <c r="I11" s="157">
        <v>0.23699999999999999</v>
      </c>
      <c r="J11" s="159">
        <f>2659/1.18</f>
        <v>2253</v>
      </c>
      <c r="K11" s="156" t="s">
        <v>615</v>
      </c>
      <c r="L11" s="156"/>
      <c r="M11" s="159">
        <v>2659</v>
      </c>
      <c r="N11" s="159">
        <v>0</v>
      </c>
      <c r="O11" s="257"/>
    </row>
    <row r="12" spans="1:15" ht="207.75" customHeight="1" x14ac:dyDescent="0.25">
      <c r="A12" s="156">
        <v>7</v>
      </c>
      <c r="B12" s="156" t="s">
        <v>618</v>
      </c>
      <c r="C12" s="156"/>
      <c r="D12" s="253" t="s">
        <v>652</v>
      </c>
      <c r="E12" s="157">
        <v>3.4430000000000001</v>
      </c>
      <c r="F12" s="158" t="s">
        <v>619</v>
      </c>
      <c r="G12" s="156" t="s">
        <v>653</v>
      </c>
      <c r="H12" s="161"/>
      <c r="I12" s="157">
        <v>3.4430000000000001</v>
      </c>
      <c r="J12" s="159">
        <v>31543</v>
      </c>
      <c r="K12" s="156" t="s">
        <v>620</v>
      </c>
      <c r="L12" s="156"/>
      <c r="M12" s="159">
        <v>0</v>
      </c>
      <c r="N12" s="159">
        <v>31543</v>
      </c>
      <c r="O12" s="257"/>
    </row>
    <row r="13" spans="1:15" ht="136.5" customHeight="1" x14ac:dyDescent="0.25">
      <c r="A13" s="156">
        <v>8</v>
      </c>
      <c r="B13" s="151" t="s">
        <v>610</v>
      </c>
      <c r="C13" s="151" t="s">
        <v>611</v>
      </c>
      <c r="D13" s="254" t="s">
        <v>655</v>
      </c>
      <c r="E13" s="152">
        <v>0.41299999999999998</v>
      </c>
      <c r="F13" s="153" t="s">
        <v>612</v>
      </c>
      <c r="G13" s="151" t="s">
        <v>654</v>
      </c>
      <c r="H13" s="151"/>
      <c r="I13" s="152">
        <v>0.41299999999999998</v>
      </c>
      <c r="J13" s="154">
        <v>3939</v>
      </c>
      <c r="K13" s="151" t="s">
        <v>613</v>
      </c>
      <c r="L13" s="151"/>
      <c r="M13" s="154">
        <v>2560</v>
      </c>
      <c r="N13" s="155">
        <v>1379</v>
      </c>
      <c r="O13" s="257"/>
    </row>
    <row r="14" spans="1:15" ht="30" customHeight="1" x14ac:dyDescent="0.25">
      <c r="A14" s="156"/>
      <c r="B14" s="156" t="s">
        <v>72</v>
      </c>
      <c r="C14" s="156"/>
      <c r="D14" s="253"/>
      <c r="E14" s="258">
        <f>SUM(E6:E12)</f>
        <v>27</v>
      </c>
      <c r="F14" s="156"/>
      <c r="G14" s="156"/>
      <c r="H14" s="156"/>
      <c r="I14" s="258">
        <f>SUM(I6:I12)</f>
        <v>27</v>
      </c>
      <c r="J14" s="258">
        <f>SUM(J6:J13)</f>
        <v>257328</v>
      </c>
      <c r="K14" s="259">
        <v>0</v>
      </c>
      <c r="L14" s="258">
        <v>0</v>
      </c>
      <c r="M14" s="258">
        <f>SUM(M6:M13)</f>
        <v>29758</v>
      </c>
      <c r="N14" s="258">
        <f>SUM(N6:N13)</f>
        <v>227976</v>
      </c>
      <c r="O14" s="257"/>
    </row>
    <row r="15" spans="1:15" x14ac:dyDescent="0.25">
      <c r="A15" s="56"/>
      <c r="B15" s="56"/>
      <c r="C15" s="56"/>
      <c r="D15" s="255"/>
      <c r="E15" s="56"/>
      <c r="F15" s="56"/>
      <c r="G15" s="56"/>
      <c r="H15" s="56"/>
      <c r="I15" s="56"/>
      <c r="J15" s="56"/>
      <c r="K15" s="256"/>
      <c r="L15" s="56"/>
      <c r="M15" s="56"/>
      <c r="N15" s="56"/>
      <c r="O15" s="257"/>
    </row>
  </sheetData>
  <mergeCells count="17">
    <mergeCell ref="K4:K5"/>
    <mergeCell ref="L4:L5"/>
    <mergeCell ref="M4:M5"/>
    <mergeCell ref="A2:N2"/>
    <mergeCell ref="A3:A5"/>
    <mergeCell ref="B3:E3"/>
    <mergeCell ref="F3:K3"/>
    <mergeCell ref="L3:N3"/>
    <mergeCell ref="B4:B5"/>
    <mergeCell ref="C4:C5"/>
    <mergeCell ref="D4:D5"/>
    <mergeCell ref="E4:E5"/>
    <mergeCell ref="F4:F5"/>
    <mergeCell ref="N4:N5"/>
    <mergeCell ref="G4:H4"/>
    <mergeCell ref="I4:I5"/>
    <mergeCell ref="J4:J5"/>
  </mergeCells>
  <pageMargins left="0.70866141732283472" right="0.70866141732283472" top="0.74803149606299213" bottom="0.74803149606299213" header="0.31496062992125984" footer="0.31496062992125984"/>
  <pageSetup paperSize="9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/>
  </sheetPr>
  <dimension ref="A1:G21"/>
  <sheetViews>
    <sheetView workbookViewId="0">
      <selection activeCell="D12" sqref="D12"/>
    </sheetView>
  </sheetViews>
  <sheetFormatPr defaultColWidth="9.140625" defaultRowHeight="15.75" x14ac:dyDescent="0.25"/>
  <cols>
    <col min="1" max="1" width="9.28515625" style="8" bestFit="1" customWidth="1"/>
    <col min="2" max="2" width="51" style="8" customWidth="1"/>
    <col min="3" max="4" width="27.42578125" style="8" customWidth="1"/>
    <col min="5" max="6" width="9.140625" style="8"/>
    <col min="7" max="7" width="10.140625" style="8" bestFit="1" customWidth="1"/>
    <col min="8" max="16384" width="9.140625" style="8"/>
  </cols>
  <sheetData>
    <row r="1" spans="1:7" x14ac:dyDescent="0.25">
      <c r="D1" s="164" t="s">
        <v>133</v>
      </c>
    </row>
    <row r="3" spans="1:7" s="85" customFormat="1" ht="34.5" customHeight="1" x14ac:dyDescent="0.25">
      <c r="A3" s="270" t="s">
        <v>660</v>
      </c>
      <c r="B3" s="270"/>
      <c r="C3" s="270"/>
      <c r="D3" s="270"/>
    </row>
    <row r="4" spans="1:7" x14ac:dyDescent="0.25">
      <c r="A4" s="266"/>
      <c r="B4" s="266"/>
      <c r="C4" s="266"/>
      <c r="D4" s="266"/>
    </row>
    <row r="5" spans="1:7" ht="45.75" customHeight="1" x14ac:dyDescent="0.25">
      <c r="A5" s="272" t="s">
        <v>8</v>
      </c>
      <c r="B5" s="271" t="s">
        <v>93</v>
      </c>
      <c r="C5" s="272" t="s">
        <v>114</v>
      </c>
      <c r="D5" s="272"/>
    </row>
    <row r="6" spans="1:7" x14ac:dyDescent="0.25">
      <c r="A6" s="272"/>
      <c r="B6" s="271"/>
      <c r="C6" s="271" t="s">
        <v>28</v>
      </c>
      <c r="D6" s="271"/>
    </row>
    <row r="7" spans="1:7" ht="17.25" customHeight="1" x14ac:dyDescent="0.25">
      <c r="A7" s="272"/>
      <c r="B7" s="271"/>
      <c r="C7" s="168" t="s">
        <v>26</v>
      </c>
      <c r="D7" s="168" t="s">
        <v>27</v>
      </c>
    </row>
    <row r="8" spans="1:7" x14ac:dyDescent="0.25">
      <c r="A8" s="168">
        <v>1</v>
      </c>
      <c r="B8" s="168">
        <v>2</v>
      </c>
      <c r="C8" s="168">
        <v>5</v>
      </c>
      <c r="D8" s="168">
        <v>6</v>
      </c>
    </row>
    <row r="9" spans="1:7" ht="18.75" customHeight="1" x14ac:dyDescent="0.25">
      <c r="A9" s="168">
        <v>1</v>
      </c>
      <c r="B9" s="169" t="s">
        <v>94</v>
      </c>
      <c r="C9" s="170">
        <f>C10+C11+C12+C13</f>
        <v>2755825</v>
      </c>
      <c r="D9" s="170">
        <f>D10+D11+D12+D13</f>
        <v>28816</v>
      </c>
      <c r="E9" s="17"/>
    </row>
    <row r="10" spans="1:7" ht="16.5" customHeight="1" x14ac:dyDescent="0.25">
      <c r="A10" s="168" t="s">
        <v>107</v>
      </c>
      <c r="B10" s="169" t="s">
        <v>95</v>
      </c>
      <c r="C10" s="171">
        <v>109692</v>
      </c>
      <c r="D10" s="171">
        <f>'Контроль соответствия источник'!D47</f>
        <v>2329</v>
      </c>
      <c r="E10" s="17"/>
    </row>
    <row r="11" spans="1:7" ht="24.6" customHeight="1" x14ac:dyDescent="0.25">
      <c r="A11" s="168" t="s">
        <v>108</v>
      </c>
      <c r="B11" s="169" t="s">
        <v>96</v>
      </c>
      <c r="C11" s="171">
        <v>0</v>
      </c>
      <c r="D11" s="171"/>
      <c r="E11" s="17"/>
    </row>
    <row r="12" spans="1:7" ht="29.45" customHeight="1" x14ac:dyDescent="0.25">
      <c r="A12" s="168" t="s">
        <v>109</v>
      </c>
      <c r="B12" s="169" t="s">
        <v>97</v>
      </c>
      <c r="C12" s="172">
        <v>2646133</v>
      </c>
      <c r="D12" s="172">
        <f>'Контроль соответствия источник'!D18+'Контроль соответствия источник'!D23+'Контроль соответствия источник'!D25+'Контроль соответствия источник'!D34</f>
        <v>26487</v>
      </c>
      <c r="E12" s="17"/>
      <c r="F12" s="17"/>
    </row>
    <row r="13" spans="1:7" ht="30.6" customHeight="1" x14ac:dyDescent="0.25">
      <c r="A13" s="168" t="s">
        <v>110</v>
      </c>
      <c r="B13" s="169" t="s">
        <v>98</v>
      </c>
      <c r="C13" s="173">
        <v>0</v>
      </c>
      <c r="D13" s="173"/>
      <c r="G13" s="82"/>
    </row>
    <row r="14" spans="1:7" ht="17.25" customHeight="1" x14ac:dyDescent="0.25">
      <c r="A14" s="168">
        <v>2</v>
      </c>
      <c r="B14" s="169" t="s">
        <v>99</v>
      </c>
      <c r="C14" s="173">
        <v>0</v>
      </c>
      <c r="D14" s="174"/>
    </row>
    <row r="15" spans="1:7" ht="16.5" customHeight="1" x14ac:dyDescent="0.25">
      <c r="A15" s="168" t="s">
        <v>111</v>
      </c>
      <c r="B15" s="169" t="s">
        <v>100</v>
      </c>
      <c r="C15" s="173">
        <v>0</v>
      </c>
      <c r="D15" s="175"/>
    </row>
    <row r="16" spans="1:7" ht="16.5" customHeight="1" x14ac:dyDescent="0.25">
      <c r="A16" s="176"/>
      <c r="B16" s="169" t="s">
        <v>101</v>
      </c>
      <c r="C16" s="173">
        <v>0</v>
      </c>
      <c r="D16" s="177"/>
    </row>
    <row r="17" spans="1:5" ht="16.5" customHeight="1" x14ac:dyDescent="0.25">
      <c r="A17" s="168" t="s">
        <v>112</v>
      </c>
      <c r="B17" s="169" t="s">
        <v>102</v>
      </c>
      <c r="C17" s="173">
        <v>0</v>
      </c>
      <c r="D17" s="173"/>
    </row>
    <row r="18" spans="1:5" ht="16.5" customHeight="1" x14ac:dyDescent="0.25">
      <c r="A18" s="168" t="s">
        <v>113</v>
      </c>
      <c r="B18" s="169" t="s">
        <v>103</v>
      </c>
      <c r="C18" s="173">
        <v>0</v>
      </c>
      <c r="D18" s="173"/>
    </row>
    <row r="19" spans="1:5" ht="16.5" customHeight="1" x14ac:dyDescent="0.25">
      <c r="A19" s="168">
        <v>3</v>
      </c>
      <c r="B19" s="169" t="s">
        <v>104</v>
      </c>
      <c r="C19" s="173">
        <v>0</v>
      </c>
      <c r="D19" s="173"/>
    </row>
    <row r="20" spans="1:5" ht="16.5" customHeight="1" x14ac:dyDescent="0.25">
      <c r="A20" s="168">
        <v>4</v>
      </c>
      <c r="B20" s="169" t="s">
        <v>105</v>
      </c>
      <c r="C20" s="173">
        <v>0</v>
      </c>
      <c r="D20" s="173"/>
    </row>
    <row r="21" spans="1:5" s="167" customFormat="1" ht="15" customHeight="1" x14ac:dyDescent="0.25">
      <c r="A21" s="168">
        <v>5</v>
      </c>
      <c r="B21" s="169" t="s">
        <v>106</v>
      </c>
      <c r="C21" s="175">
        <f>C10+C12</f>
        <v>2755825</v>
      </c>
      <c r="D21" s="175">
        <f>D10+D12</f>
        <v>28816</v>
      </c>
      <c r="E21" s="8"/>
    </row>
  </sheetData>
  <mergeCells count="6">
    <mergeCell ref="A3:D3"/>
    <mergeCell ref="B5:B7"/>
    <mergeCell ref="A4:D4"/>
    <mergeCell ref="C6:D6"/>
    <mergeCell ref="C5:D5"/>
    <mergeCell ref="A5:A7"/>
  </mergeCells>
  <pageMargins left="1.2204724409448819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  <pageSetUpPr fitToPage="1"/>
  </sheetPr>
  <dimension ref="A1:F49"/>
  <sheetViews>
    <sheetView zoomScale="90" zoomScaleNormal="90" workbookViewId="0">
      <selection activeCell="K21" sqref="K21"/>
    </sheetView>
  </sheetViews>
  <sheetFormatPr defaultColWidth="9.140625" defaultRowHeight="12" x14ac:dyDescent="0.25"/>
  <cols>
    <col min="1" max="1" width="6.5703125" style="6" customWidth="1"/>
    <col min="2" max="2" width="59.28515625" style="6" customWidth="1"/>
    <col min="3" max="4" width="14.5703125" style="6" customWidth="1"/>
    <col min="5" max="5" width="14.7109375" style="6" customWidth="1"/>
    <col min="6" max="6" width="18.28515625" style="6" customWidth="1"/>
    <col min="7" max="8" width="9.140625" style="6"/>
    <col min="9" max="9" width="8.140625" style="6" customWidth="1"/>
    <col min="10" max="10" width="8.7109375" style="6" customWidth="1"/>
    <col min="11" max="16384" width="9.140625" style="6"/>
  </cols>
  <sheetData>
    <row r="1" spans="1:6" ht="18" customHeight="1" x14ac:dyDescent="0.25">
      <c r="F1" s="188" t="s">
        <v>134</v>
      </c>
    </row>
    <row r="2" spans="1:6" ht="36.75" customHeight="1" x14ac:dyDescent="0.25">
      <c r="A2" s="281" t="s">
        <v>91</v>
      </c>
      <c r="B2" s="281"/>
      <c r="C2" s="281"/>
      <c r="D2" s="281"/>
      <c r="E2" s="281"/>
      <c r="F2" s="281"/>
    </row>
    <row r="4" spans="1:6" ht="30.6" customHeight="1" x14ac:dyDescent="0.25">
      <c r="A4" s="275" t="s">
        <v>8</v>
      </c>
      <c r="B4" s="278" t="s">
        <v>89</v>
      </c>
      <c r="C4" s="284" t="s">
        <v>92</v>
      </c>
      <c r="D4" s="284"/>
      <c r="E4" s="282" t="str">
        <f>'[13]Контроль соответствия источника'!$F$5</f>
        <v>Наименование источника финансирования мероприятий</v>
      </c>
      <c r="F4" s="282"/>
    </row>
    <row r="5" spans="1:6" ht="15.75" customHeight="1" x14ac:dyDescent="0.25">
      <c r="A5" s="276"/>
      <c r="B5" s="279"/>
      <c r="C5" s="273" t="s">
        <v>28</v>
      </c>
      <c r="D5" s="274"/>
      <c r="E5" s="283" t="s">
        <v>28</v>
      </c>
      <c r="F5" s="283"/>
    </row>
    <row r="6" spans="1:6" ht="29.25" customHeight="1" x14ac:dyDescent="0.25">
      <c r="A6" s="277"/>
      <c r="B6" s="280"/>
      <c r="C6" s="178" t="s">
        <v>26</v>
      </c>
      <c r="D6" s="178" t="s">
        <v>27</v>
      </c>
      <c r="E6" s="178" t="s">
        <v>26</v>
      </c>
      <c r="F6" s="178" t="s">
        <v>27</v>
      </c>
    </row>
    <row r="7" spans="1:6" ht="15" customHeight="1" x14ac:dyDescent="0.25">
      <c r="A7" s="179">
        <v>1</v>
      </c>
      <c r="B7" s="178">
        <v>2</v>
      </c>
      <c r="C7" s="178">
        <v>3</v>
      </c>
      <c r="D7" s="179">
        <v>4</v>
      </c>
      <c r="E7" s="59">
        <v>6</v>
      </c>
      <c r="F7" s="260">
        <v>7</v>
      </c>
    </row>
    <row r="8" spans="1:6" ht="37.5" customHeight="1" x14ac:dyDescent="0.25">
      <c r="A8" s="180">
        <v>1</v>
      </c>
      <c r="B8" s="181" t="s">
        <v>145</v>
      </c>
      <c r="C8" s="182">
        <v>0</v>
      </c>
      <c r="D8" s="182"/>
      <c r="E8" s="183" t="s">
        <v>151</v>
      </c>
      <c r="F8" s="183"/>
    </row>
    <row r="9" spans="1:6" ht="30.75" customHeight="1" x14ac:dyDescent="0.25">
      <c r="A9" s="180">
        <v>2</v>
      </c>
      <c r="B9" s="181" t="s">
        <v>147</v>
      </c>
      <c r="C9" s="182">
        <v>0</v>
      </c>
      <c r="D9" s="182"/>
      <c r="E9" s="183" t="s">
        <v>151</v>
      </c>
      <c r="F9" s="183"/>
    </row>
    <row r="10" spans="1:6" ht="35.25" customHeight="1" x14ac:dyDescent="0.25">
      <c r="A10" s="180">
        <v>3</v>
      </c>
      <c r="B10" s="181" t="s">
        <v>148</v>
      </c>
      <c r="C10" s="182">
        <v>0</v>
      </c>
      <c r="D10" s="182"/>
      <c r="E10" s="183" t="s">
        <v>151</v>
      </c>
      <c r="F10" s="183"/>
    </row>
    <row r="11" spans="1:6" ht="33" customHeight="1" x14ac:dyDescent="0.25">
      <c r="A11" s="184">
        <v>4</v>
      </c>
      <c r="B11" s="181" t="s">
        <v>295</v>
      </c>
      <c r="C11" s="182">
        <f>66604/1.18</f>
        <v>56444</v>
      </c>
      <c r="D11" s="182"/>
      <c r="E11" s="183" t="s">
        <v>151</v>
      </c>
      <c r="F11" s="183"/>
    </row>
    <row r="12" spans="1:6" ht="35.25" customHeight="1" x14ac:dyDescent="0.25">
      <c r="A12" s="184">
        <v>5</v>
      </c>
      <c r="B12" s="181" t="s">
        <v>624</v>
      </c>
      <c r="C12" s="182"/>
      <c r="D12" s="182"/>
      <c r="E12" s="183" t="s">
        <v>151</v>
      </c>
      <c r="F12" s="183"/>
    </row>
    <row r="13" spans="1:6" ht="33" customHeight="1" x14ac:dyDescent="0.25">
      <c r="A13" s="184">
        <v>6</v>
      </c>
      <c r="B13" s="181" t="s">
        <v>314</v>
      </c>
      <c r="C13" s="182">
        <f>424/1.18</f>
        <v>359</v>
      </c>
      <c r="D13" s="182"/>
      <c r="E13" s="183" t="s">
        <v>151</v>
      </c>
      <c r="F13" s="183"/>
    </row>
    <row r="14" spans="1:6" ht="33.75" customHeight="1" x14ac:dyDescent="0.25">
      <c r="A14" s="184">
        <v>7</v>
      </c>
      <c r="B14" s="181" t="s">
        <v>318</v>
      </c>
      <c r="C14" s="182"/>
      <c r="D14" s="182"/>
      <c r="E14" s="183" t="s">
        <v>151</v>
      </c>
      <c r="F14" s="183"/>
    </row>
    <row r="15" spans="1:6" ht="33" customHeight="1" x14ac:dyDescent="0.25">
      <c r="A15" s="184">
        <v>8</v>
      </c>
      <c r="B15" s="181" t="s">
        <v>319</v>
      </c>
      <c r="C15" s="182"/>
      <c r="D15" s="182"/>
      <c r="E15" s="183" t="s">
        <v>151</v>
      </c>
      <c r="F15" s="183"/>
    </row>
    <row r="16" spans="1:6" ht="34.5" customHeight="1" x14ac:dyDescent="0.25">
      <c r="A16" s="184">
        <v>9</v>
      </c>
      <c r="B16" s="181" t="s">
        <v>320</v>
      </c>
      <c r="C16" s="182">
        <f>23892/1.18</f>
        <v>20247</v>
      </c>
      <c r="D16" s="182"/>
      <c r="E16" s="183" t="s">
        <v>151</v>
      </c>
      <c r="F16" s="183"/>
    </row>
    <row r="17" spans="1:6" ht="35.25" customHeight="1" x14ac:dyDescent="0.25">
      <c r="A17" s="184">
        <v>10</v>
      </c>
      <c r="B17" s="181" t="s">
        <v>323</v>
      </c>
      <c r="C17" s="182">
        <f>8096/1.18</f>
        <v>6861</v>
      </c>
      <c r="D17" s="182"/>
      <c r="E17" s="183" t="s">
        <v>151</v>
      </c>
      <c r="F17" s="183"/>
    </row>
    <row r="18" spans="1:6" ht="36.75" customHeight="1" x14ac:dyDescent="0.25">
      <c r="A18" s="184">
        <v>11</v>
      </c>
      <c r="B18" s="181" t="s">
        <v>329</v>
      </c>
      <c r="C18" s="182">
        <f>34759/1.18</f>
        <v>29457</v>
      </c>
      <c r="D18" s="182">
        <f>SUM('Подтверждающие документы '!N7:N47)</f>
        <v>6766</v>
      </c>
      <c r="E18" s="183" t="s">
        <v>151</v>
      </c>
      <c r="F18" s="183" t="s">
        <v>151</v>
      </c>
    </row>
    <row r="19" spans="1:6" ht="33" customHeight="1" x14ac:dyDescent="0.25">
      <c r="A19" s="184">
        <v>12</v>
      </c>
      <c r="B19" s="181" t="s">
        <v>338</v>
      </c>
      <c r="C19" s="182">
        <f>35811/1.18</f>
        <v>30348</v>
      </c>
      <c r="D19" s="182"/>
      <c r="E19" s="183" t="s">
        <v>151</v>
      </c>
      <c r="F19" s="183"/>
    </row>
    <row r="20" spans="1:6" ht="31.5" customHeight="1" x14ac:dyDescent="0.25">
      <c r="A20" s="184">
        <v>13</v>
      </c>
      <c r="B20" s="181" t="s">
        <v>366</v>
      </c>
      <c r="C20" s="182">
        <f>425/1.18</f>
        <v>360</v>
      </c>
      <c r="D20" s="182"/>
      <c r="E20" s="183" t="s">
        <v>151</v>
      </c>
      <c r="F20" s="183"/>
    </row>
    <row r="21" spans="1:6" ht="33.75" customHeight="1" x14ac:dyDescent="0.25">
      <c r="A21" s="184">
        <v>14</v>
      </c>
      <c r="B21" s="181" t="s">
        <v>369</v>
      </c>
      <c r="C21" s="182">
        <f>723/1.18</f>
        <v>613</v>
      </c>
      <c r="D21" s="182"/>
      <c r="E21" s="183" t="s">
        <v>151</v>
      </c>
      <c r="F21" s="183"/>
    </row>
    <row r="22" spans="1:6" ht="30.75" customHeight="1" x14ac:dyDescent="0.25">
      <c r="A22" s="184">
        <v>15</v>
      </c>
      <c r="B22" s="181" t="s">
        <v>372</v>
      </c>
      <c r="C22" s="182">
        <f>2694/1.18</f>
        <v>2283</v>
      </c>
      <c r="D22" s="182"/>
      <c r="E22" s="183" t="s">
        <v>151</v>
      </c>
      <c r="F22" s="183"/>
    </row>
    <row r="23" spans="1:6" ht="35.25" customHeight="1" x14ac:dyDescent="0.25">
      <c r="A23" s="184">
        <v>16</v>
      </c>
      <c r="B23" s="181" t="s">
        <v>375</v>
      </c>
      <c r="C23" s="182">
        <f>80377/1.18</f>
        <v>68116</v>
      </c>
      <c r="D23" s="182">
        <f>SUM('Подтверждающие документы '!N48:N137)</f>
        <v>16767</v>
      </c>
      <c r="E23" s="183" t="s">
        <v>151</v>
      </c>
      <c r="F23" s="183" t="s">
        <v>151</v>
      </c>
    </row>
    <row r="24" spans="1:6" ht="45.75" customHeight="1" x14ac:dyDescent="0.25">
      <c r="A24" s="184">
        <v>17</v>
      </c>
      <c r="B24" s="181" t="s">
        <v>442</v>
      </c>
      <c r="C24" s="182">
        <f>132774/1.18</f>
        <v>112520</v>
      </c>
      <c r="D24" s="182"/>
      <c r="E24" s="183" t="s">
        <v>151</v>
      </c>
      <c r="F24" s="183"/>
    </row>
    <row r="25" spans="1:6" ht="49.5" customHeight="1" x14ac:dyDescent="0.25">
      <c r="A25" s="184">
        <v>18</v>
      </c>
      <c r="B25" s="181" t="s">
        <v>472</v>
      </c>
      <c r="C25" s="182">
        <f>952435/1.18</f>
        <v>807148</v>
      </c>
      <c r="D25" s="182">
        <f>SUM('Подтверждающие документы '!N147:N152)</f>
        <v>378</v>
      </c>
      <c r="E25" s="183" t="s">
        <v>151</v>
      </c>
      <c r="F25" s="183" t="s">
        <v>151</v>
      </c>
    </row>
    <row r="26" spans="1:6" ht="48" customHeight="1" x14ac:dyDescent="0.25">
      <c r="A26" s="184">
        <v>19</v>
      </c>
      <c r="B26" s="181" t="s">
        <v>473</v>
      </c>
      <c r="C26" s="182">
        <f>439674/1.18</f>
        <v>372605</v>
      </c>
      <c r="D26" s="182"/>
      <c r="E26" s="183" t="s">
        <v>151</v>
      </c>
      <c r="F26" s="183"/>
    </row>
    <row r="27" spans="1:6" ht="56.25" customHeight="1" x14ac:dyDescent="0.25">
      <c r="A27" s="184">
        <v>20</v>
      </c>
      <c r="B27" s="181" t="s">
        <v>474</v>
      </c>
      <c r="C27" s="182">
        <f>478634/1.18</f>
        <v>405622</v>
      </c>
      <c r="D27" s="182"/>
      <c r="E27" s="183" t="s">
        <v>151</v>
      </c>
      <c r="F27" s="183"/>
    </row>
    <row r="28" spans="1:6" ht="51.75" customHeight="1" x14ac:dyDescent="0.25">
      <c r="A28" s="184">
        <v>21</v>
      </c>
      <c r="B28" s="181" t="s">
        <v>475</v>
      </c>
      <c r="C28" s="182">
        <f>438459/1.18</f>
        <v>371575</v>
      </c>
      <c r="D28" s="182"/>
      <c r="E28" s="183" t="s">
        <v>151</v>
      </c>
      <c r="F28" s="183"/>
    </row>
    <row r="29" spans="1:6" ht="44.25" customHeight="1" x14ac:dyDescent="0.25">
      <c r="A29" s="184">
        <v>22</v>
      </c>
      <c r="B29" s="181" t="s">
        <v>476</v>
      </c>
      <c r="C29" s="182">
        <f>82291/1.18</f>
        <v>69738</v>
      </c>
      <c r="D29" s="182"/>
      <c r="E29" s="183" t="s">
        <v>151</v>
      </c>
      <c r="F29" s="183"/>
    </row>
    <row r="30" spans="1:6" ht="42.75" customHeight="1" x14ac:dyDescent="0.25">
      <c r="A30" s="184">
        <v>23</v>
      </c>
      <c r="B30" s="181" t="s">
        <v>495</v>
      </c>
      <c r="C30" s="182">
        <f>5506/1.18</f>
        <v>4666</v>
      </c>
      <c r="D30" s="182"/>
      <c r="E30" s="183" t="s">
        <v>151</v>
      </c>
      <c r="F30" s="183"/>
    </row>
    <row r="31" spans="1:6" ht="45.75" customHeight="1" x14ac:dyDescent="0.25">
      <c r="A31" s="184">
        <v>24</v>
      </c>
      <c r="B31" s="181" t="s">
        <v>499</v>
      </c>
      <c r="C31" s="182">
        <f>5548/1.18</f>
        <v>4702</v>
      </c>
      <c r="D31" s="182"/>
      <c r="E31" s="183" t="s">
        <v>151</v>
      </c>
      <c r="F31" s="183"/>
    </row>
    <row r="32" spans="1:6" ht="45.75" customHeight="1" x14ac:dyDescent="0.25">
      <c r="A32" s="184">
        <v>25</v>
      </c>
      <c r="B32" s="181" t="s">
        <v>501</v>
      </c>
      <c r="C32" s="182">
        <f>1658/1.18</f>
        <v>1405</v>
      </c>
      <c r="D32" s="182"/>
      <c r="E32" s="183" t="s">
        <v>151</v>
      </c>
      <c r="F32" s="183"/>
    </row>
    <row r="33" spans="1:6" ht="45" customHeight="1" x14ac:dyDescent="0.25">
      <c r="A33" s="184">
        <v>26</v>
      </c>
      <c r="B33" s="181" t="s">
        <v>502</v>
      </c>
      <c r="C33" s="182">
        <f>49681/1.18</f>
        <v>42103</v>
      </c>
      <c r="D33" s="182"/>
      <c r="E33" s="183" t="s">
        <v>151</v>
      </c>
      <c r="F33" s="183"/>
    </row>
    <row r="34" spans="1:6" ht="41.25" customHeight="1" x14ac:dyDescent="0.25">
      <c r="A34" s="184">
        <v>27</v>
      </c>
      <c r="B34" s="181" t="s">
        <v>503</v>
      </c>
      <c r="C34" s="182">
        <f>110244/1.18</f>
        <v>93427</v>
      </c>
      <c r="D34" s="182">
        <f>SUM('Подтверждающие документы '!N138:N146)</f>
        <v>2576</v>
      </c>
      <c r="E34" s="183" t="s">
        <v>661</v>
      </c>
      <c r="F34" s="183" t="s">
        <v>151</v>
      </c>
    </row>
    <row r="35" spans="1:6" ht="45" customHeight="1" x14ac:dyDescent="0.25">
      <c r="A35" s="184">
        <v>28</v>
      </c>
      <c r="B35" s="181" t="s">
        <v>511</v>
      </c>
      <c r="C35" s="182">
        <f>30555/1.18</f>
        <v>25894</v>
      </c>
      <c r="D35" s="182"/>
      <c r="E35" s="183" t="s">
        <v>151</v>
      </c>
      <c r="F35" s="183"/>
    </row>
    <row r="36" spans="1:6" ht="43.5" customHeight="1" x14ac:dyDescent="0.25">
      <c r="A36" s="184">
        <v>29</v>
      </c>
      <c r="B36" s="181" t="s">
        <v>516</v>
      </c>
      <c r="C36" s="182">
        <f>164514/1.18</f>
        <v>139419</v>
      </c>
      <c r="D36" s="182"/>
      <c r="E36" s="183" t="s">
        <v>151</v>
      </c>
      <c r="F36" s="183"/>
    </row>
    <row r="37" spans="1:6" ht="42.75" customHeight="1" x14ac:dyDescent="0.25">
      <c r="A37" s="184">
        <v>30</v>
      </c>
      <c r="B37" s="181" t="s">
        <v>525</v>
      </c>
      <c r="C37" s="182">
        <f>7610/1.18</f>
        <v>6449</v>
      </c>
      <c r="D37" s="182"/>
      <c r="E37" s="183" t="s">
        <v>151</v>
      </c>
      <c r="F37" s="183"/>
    </row>
    <row r="38" spans="1:6" ht="42" customHeight="1" x14ac:dyDescent="0.25">
      <c r="A38" s="184">
        <v>31</v>
      </c>
      <c r="B38" s="181" t="s">
        <v>529</v>
      </c>
      <c r="C38" s="182">
        <f>5259/1.18</f>
        <v>4457</v>
      </c>
      <c r="D38" s="182"/>
      <c r="E38" s="183" t="s">
        <v>151</v>
      </c>
      <c r="F38" s="183"/>
    </row>
    <row r="39" spans="1:6" ht="41.25" customHeight="1" x14ac:dyDescent="0.25">
      <c r="A39" s="184">
        <v>32</v>
      </c>
      <c r="B39" s="181" t="s">
        <v>530</v>
      </c>
      <c r="C39" s="182">
        <f>1890/1.18</f>
        <v>1602</v>
      </c>
      <c r="D39" s="182"/>
      <c r="E39" s="183" t="s">
        <v>151</v>
      </c>
      <c r="F39" s="183"/>
    </row>
    <row r="40" spans="1:6" ht="30" customHeight="1" x14ac:dyDescent="0.25">
      <c r="A40" s="184">
        <v>33</v>
      </c>
      <c r="B40" s="181" t="s">
        <v>623</v>
      </c>
      <c r="C40" s="182">
        <f>7138/1.18</f>
        <v>6049</v>
      </c>
      <c r="D40" s="182"/>
      <c r="E40" s="183" t="s">
        <v>661</v>
      </c>
      <c r="F40" s="183"/>
    </row>
    <row r="41" spans="1:6" ht="30" customHeight="1" x14ac:dyDescent="0.25">
      <c r="A41" s="184">
        <v>34</v>
      </c>
      <c r="B41" s="181" t="s">
        <v>538</v>
      </c>
      <c r="C41" s="182">
        <f>795/1.18</f>
        <v>674</v>
      </c>
      <c r="D41" s="182"/>
      <c r="E41" s="183" t="s">
        <v>661</v>
      </c>
      <c r="F41" s="183"/>
    </row>
    <row r="42" spans="1:6" ht="40.5" customHeight="1" x14ac:dyDescent="0.25">
      <c r="A42" s="184">
        <v>35</v>
      </c>
      <c r="B42" s="181" t="s">
        <v>541</v>
      </c>
      <c r="C42" s="182">
        <f>68835/1.18</f>
        <v>58335</v>
      </c>
      <c r="D42" s="182"/>
      <c r="E42" s="183" t="s">
        <v>661</v>
      </c>
      <c r="F42" s="183"/>
    </row>
    <row r="43" spans="1:6" ht="46.5" customHeight="1" x14ac:dyDescent="0.25">
      <c r="A43" s="184">
        <v>36</v>
      </c>
      <c r="B43" s="181" t="s">
        <v>625</v>
      </c>
      <c r="C43" s="182">
        <f>5806/1.18</f>
        <v>4920</v>
      </c>
      <c r="D43" s="182"/>
      <c r="E43" s="183" t="s">
        <v>661</v>
      </c>
      <c r="F43" s="183"/>
    </row>
    <row r="44" spans="1:6" ht="47.25" customHeight="1" x14ac:dyDescent="0.25">
      <c r="A44" s="184">
        <v>37</v>
      </c>
      <c r="B44" s="181" t="s">
        <v>557</v>
      </c>
      <c r="C44" s="182">
        <f>495/1.18</f>
        <v>419</v>
      </c>
      <c r="D44" s="182"/>
      <c r="E44" s="183" t="s">
        <v>661</v>
      </c>
      <c r="F44" s="183"/>
    </row>
    <row r="45" spans="1:6" ht="41.25" customHeight="1" x14ac:dyDescent="0.25">
      <c r="A45" s="184">
        <v>38</v>
      </c>
      <c r="B45" s="185" t="s">
        <v>560</v>
      </c>
      <c r="C45" s="182">
        <f>3276/1.18</f>
        <v>2776</v>
      </c>
      <c r="D45" s="182"/>
      <c r="E45" s="183" t="s">
        <v>661</v>
      </c>
      <c r="F45" s="183"/>
    </row>
    <row r="46" spans="1:6" ht="44.25" customHeight="1" x14ac:dyDescent="0.25">
      <c r="A46" s="184">
        <v>39</v>
      </c>
      <c r="B46" s="185" t="s">
        <v>562</v>
      </c>
      <c r="C46" s="182">
        <f>1171/1.18</f>
        <v>992</v>
      </c>
      <c r="D46" s="182"/>
      <c r="E46" s="183" t="s">
        <v>661</v>
      </c>
      <c r="F46" s="183"/>
    </row>
    <row r="47" spans="1:6" ht="35.25" customHeight="1" x14ac:dyDescent="0.25">
      <c r="A47" s="184">
        <v>40</v>
      </c>
      <c r="B47" s="185" t="s">
        <v>565</v>
      </c>
      <c r="C47" s="182">
        <f>3820/1.18</f>
        <v>3237</v>
      </c>
      <c r="D47" s="182">
        <f>SUM('Подтверждающие документы '!N153:N154)</f>
        <v>2329</v>
      </c>
      <c r="E47" s="183" t="s">
        <v>661</v>
      </c>
      <c r="F47" s="183" t="s">
        <v>661</v>
      </c>
    </row>
    <row r="48" spans="1:6" ht="31.5" customHeight="1" x14ac:dyDescent="0.25">
      <c r="A48" s="184">
        <v>41</v>
      </c>
      <c r="B48" s="189" t="s">
        <v>150</v>
      </c>
      <c r="C48" s="186">
        <f>SUM(C8:C47)</f>
        <v>2755822</v>
      </c>
      <c r="D48" s="186">
        <f>SUM(D8:D47)</f>
        <v>28816</v>
      </c>
      <c r="E48" s="59"/>
      <c r="F48" s="59"/>
    </row>
    <row r="49" spans="4:4" x14ac:dyDescent="0.25">
      <c r="D49" s="187"/>
    </row>
  </sheetData>
  <mergeCells count="7">
    <mergeCell ref="C5:D5"/>
    <mergeCell ref="A4:A6"/>
    <mergeCell ref="B4:B6"/>
    <mergeCell ref="A2:F2"/>
    <mergeCell ref="E4:F4"/>
    <mergeCell ref="E5:F5"/>
    <mergeCell ref="C4:D4"/>
  </mergeCells>
  <pageMargins left="0.15748031496062992" right="0.15748031496062992" top="0.31496062992125984" bottom="0.23622047244094491" header="0.15748031496062992" footer="0.15748031496062992"/>
  <pageSetup paperSize="9" scale="4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/>
    <pageSetUpPr fitToPage="1"/>
  </sheetPr>
  <dimension ref="A1:W413"/>
  <sheetViews>
    <sheetView zoomScale="70" zoomScaleNormal="70" workbookViewId="0">
      <pane ySplit="6" topLeftCell="A253" activePane="bottomLeft" state="frozen"/>
      <selection pane="bottomLeft" activeCell="A2" sqref="A2:O2"/>
    </sheetView>
  </sheetViews>
  <sheetFormatPr defaultColWidth="8.85546875" defaultRowHeight="15" x14ac:dyDescent="0.25"/>
  <cols>
    <col min="1" max="1" width="6" style="240" customWidth="1"/>
    <col min="2" max="2" width="25.7109375" style="241" customWidth="1"/>
    <col min="3" max="3" width="30.7109375" style="9" hidden="1" customWidth="1"/>
    <col min="4" max="4" width="17.28515625" style="9" customWidth="1"/>
    <col min="5" max="5" width="14.42578125" style="9" customWidth="1"/>
    <col min="6" max="6" width="16.42578125" style="9" customWidth="1"/>
    <col min="7" max="7" width="14.42578125" style="9" customWidth="1"/>
    <col min="8" max="8" width="11.5703125" style="9" customWidth="1"/>
    <col min="9" max="9" width="14" style="27" customWidth="1"/>
    <col min="10" max="10" width="12.28515625" style="9" customWidth="1"/>
    <col min="11" max="11" width="14.7109375" style="27" customWidth="1"/>
    <col min="12" max="12" width="13.85546875" style="9" customWidth="1"/>
    <col min="13" max="13" width="13" style="10" customWidth="1"/>
    <col min="14" max="14" width="19.140625" style="9" hidden="1" customWidth="1"/>
    <col min="15" max="15" width="21.28515625" style="9" hidden="1" customWidth="1"/>
    <col min="16" max="16" width="22" style="9" hidden="1" customWidth="1"/>
    <col min="17" max="16384" width="8.85546875" style="9"/>
  </cols>
  <sheetData>
    <row r="1" spans="1:16" x14ac:dyDescent="0.25">
      <c r="I1" s="9"/>
      <c r="K1" s="9"/>
      <c r="L1" s="13"/>
      <c r="M1" s="219" t="s">
        <v>135</v>
      </c>
    </row>
    <row r="2" spans="1:16" ht="45" customHeight="1" x14ac:dyDescent="0.25">
      <c r="A2" s="288" t="s">
        <v>90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</row>
    <row r="3" spans="1:16" ht="15.75" thickBot="1" x14ac:dyDescent="0.3">
      <c r="I3" s="9"/>
      <c r="K3" s="9"/>
      <c r="O3" s="239"/>
    </row>
    <row r="4" spans="1:16" s="12" customFormat="1" ht="30" customHeight="1" x14ac:dyDescent="0.2">
      <c r="A4" s="301" t="s">
        <v>8</v>
      </c>
      <c r="B4" s="319" t="s">
        <v>89</v>
      </c>
      <c r="C4" s="320"/>
      <c r="D4" s="302" t="s">
        <v>88</v>
      </c>
      <c r="E4" s="303"/>
      <c r="F4" s="303"/>
      <c r="G4" s="303"/>
      <c r="H4" s="303"/>
      <c r="I4" s="303"/>
      <c r="J4" s="303"/>
      <c r="K4" s="303"/>
      <c r="L4" s="303"/>
      <c r="M4" s="304"/>
      <c r="N4" s="301" t="s">
        <v>144</v>
      </c>
      <c r="O4" s="301"/>
      <c r="P4" s="285"/>
    </row>
    <row r="5" spans="1:16" s="12" customFormat="1" ht="41.25" customHeight="1" x14ac:dyDescent="0.2">
      <c r="A5" s="301"/>
      <c r="B5" s="321"/>
      <c r="C5" s="322"/>
      <c r="D5" s="301" t="s">
        <v>83</v>
      </c>
      <c r="E5" s="301"/>
      <c r="F5" s="301" t="s">
        <v>84</v>
      </c>
      <c r="G5" s="301"/>
      <c r="H5" s="301" t="s">
        <v>85</v>
      </c>
      <c r="I5" s="301"/>
      <c r="J5" s="301" t="s">
        <v>86</v>
      </c>
      <c r="K5" s="301"/>
      <c r="L5" s="301" t="s">
        <v>87</v>
      </c>
      <c r="M5" s="301"/>
      <c r="N5" s="301"/>
      <c r="O5" s="301"/>
      <c r="P5" s="286"/>
    </row>
    <row r="6" spans="1:16" s="12" customFormat="1" ht="30" customHeight="1" thickBot="1" x14ac:dyDescent="0.25">
      <c r="A6" s="301"/>
      <c r="B6" s="238" t="s">
        <v>26</v>
      </c>
      <c r="C6" s="238" t="s">
        <v>745</v>
      </c>
      <c r="D6" s="238" t="s">
        <v>26</v>
      </c>
      <c r="E6" s="238" t="s">
        <v>745</v>
      </c>
      <c r="F6" s="238" t="s">
        <v>26</v>
      </c>
      <c r="G6" s="238" t="s">
        <v>745</v>
      </c>
      <c r="H6" s="238" t="s">
        <v>26</v>
      </c>
      <c r="I6" s="238" t="s">
        <v>745</v>
      </c>
      <c r="J6" s="238" t="s">
        <v>26</v>
      </c>
      <c r="K6" s="238" t="s">
        <v>745</v>
      </c>
      <c r="L6" s="238" t="s">
        <v>26</v>
      </c>
      <c r="M6" s="238" t="s">
        <v>745</v>
      </c>
      <c r="N6" s="301"/>
      <c r="O6" s="301"/>
      <c r="P6" s="287"/>
    </row>
    <row r="7" spans="1:16" ht="24.75" customHeight="1" thickBot="1" x14ac:dyDescent="0.3">
      <c r="A7" s="218">
        <v>1</v>
      </c>
      <c r="B7" s="237">
        <v>2</v>
      </c>
      <c r="C7" s="113">
        <v>3</v>
      </c>
      <c r="D7" s="218">
        <v>4</v>
      </c>
      <c r="E7" s="113">
        <v>5</v>
      </c>
      <c r="F7" s="218">
        <v>6</v>
      </c>
      <c r="G7" s="113">
        <v>7</v>
      </c>
      <c r="H7" s="218">
        <v>8</v>
      </c>
      <c r="I7" s="113">
        <v>9</v>
      </c>
      <c r="J7" s="218">
        <v>10</v>
      </c>
      <c r="K7" s="113">
        <v>11</v>
      </c>
      <c r="L7" s="218">
        <v>12</v>
      </c>
      <c r="M7" s="113">
        <v>13</v>
      </c>
      <c r="N7" s="314">
        <v>13</v>
      </c>
      <c r="O7" s="314"/>
      <c r="P7" s="139">
        <v>14</v>
      </c>
    </row>
    <row r="8" spans="1:16" s="11" customFormat="1" ht="33" customHeight="1" x14ac:dyDescent="0.25">
      <c r="A8" s="314">
        <v>1</v>
      </c>
      <c r="B8" s="324" t="s">
        <v>295</v>
      </c>
      <c r="C8" s="323"/>
      <c r="D8" s="77" t="s">
        <v>158</v>
      </c>
      <c r="E8" s="80"/>
      <c r="F8" s="78" t="s">
        <v>567</v>
      </c>
      <c r="G8" s="102"/>
      <c r="H8" s="77">
        <v>54</v>
      </c>
      <c r="I8" s="102"/>
      <c r="J8" s="77">
        <v>40</v>
      </c>
      <c r="K8" s="102"/>
      <c r="L8" s="102"/>
      <c r="M8" s="103"/>
      <c r="N8" s="102"/>
      <c r="O8" s="102"/>
      <c r="P8" s="87"/>
    </row>
    <row r="9" spans="1:16" s="11" customFormat="1" ht="32.25" customHeight="1" x14ac:dyDescent="0.25">
      <c r="A9" s="314"/>
      <c r="B9" s="324"/>
      <c r="C9" s="323"/>
      <c r="D9" s="77" t="s">
        <v>296</v>
      </c>
      <c r="E9" s="80"/>
      <c r="F9" s="78" t="s">
        <v>297</v>
      </c>
      <c r="G9" s="102"/>
      <c r="H9" s="77">
        <v>171.7</v>
      </c>
      <c r="I9" s="102"/>
      <c r="J9" s="77">
        <v>80</v>
      </c>
      <c r="K9" s="102"/>
      <c r="L9" s="102"/>
      <c r="M9" s="103"/>
      <c r="N9" s="102"/>
      <c r="O9" s="102"/>
      <c r="P9" s="88"/>
    </row>
    <row r="10" spans="1:16" s="11" customFormat="1" ht="24" customHeight="1" x14ac:dyDescent="0.25">
      <c r="A10" s="314"/>
      <c r="B10" s="324"/>
      <c r="C10" s="323"/>
      <c r="D10" s="77" t="s">
        <v>298</v>
      </c>
      <c r="E10" s="80"/>
      <c r="F10" s="78" t="s">
        <v>299</v>
      </c>
      <c r="G10" s="102"/>
      <c r="H10" s="77">
        <v>12.4</v>
      </c>
      <c r="I10" s="102"/>
      <c r="J10" s="77">
        <v>400</v>
      </c>
      <c r="K10" s="102"/>
      <c r="L10" s="102"/>
      <c r="M10" s="103"/>
      <c r="N10" s="102"/>
      <c r="O10" s="102"/>
      <c r="P10" s="88"/>
    </row>
    <row r="11" spans="1:16" s="28" customFormat="1" ht="24" customHeight="1" x14ac:dyDescent="0.25">
      <c r="A11" s="314"/>
      <c r="B11" s="324"/>
      <c r="C11" s="323"/>
      <c r="D11" s="77" t="s">
        <v>154</v>
      </c>
      <c r="E11" s="80"/>
      <c r="F11" s="78" t="s">
        <v>568</v>
      </c>
      <c r="G11" s="102"/>
      <c r="H11" s="77">
        <v>254</v>
      </c>
      <c r="I11" s="102"/>
      <c r="J11" s="77">
        <v>80</v>
      </c>
      <c r="K11" s="102"/>
      <c r="L11" s="102"/>
      <c r="M11" s="103"/>
      <c r="N11" s="102"/>
      <c r="O11" s="102"/>
      <c r="P11" s="88"/>
    </row>
    <row r="12" spans="1:16" s="28" customFormat="1" ht="24" customHeight="1" x14ac:dyDescent="0.25">
      <c r="A12" s="314"/>
      <c r="B12" s="324"/>
      <c r="C12" s="323"/>
      <c r="D12" s="77" t="s">
        <v>154</v>
      </c>
      <c r="E12" s="80"/>
      <c r="F12" s="78" t="s">
        <v>569</v>
      </c>
      <c r="G12" s="102"/>
      <c r="H12" s="77">
        <v>98.1</v>
      </c>
      <c r="I12" s="102"/>
      <c r="J12" s="77">
        <v>50</v>
      </c>
      <c r="K12" s="102"/>
      <c r="L12" s="102"/>
      <c r="M12" s="103"/>
      <c r="N12" s="102"/>
      <c r="O12" s="102"/>
      <c r="P12" s="88"/>
    </row>
    <row r="13" spans="1:16" s="28" customFormat="1" ht="24" customHeight="1" x14ac:dyDescent="0.25">
      <c r="A13" s="314"/>
      <c r="B13" s="324"/>
      <c r="C13" s="323"/>
      <c r="D13" s="77" t="s">
        <v>301</v>
      </c>
      <c r="E13" s="80"/>
      <c r="F13" s="78" t="s">
        <v>570</v>
      </c>
      <c r="G13" s="102"/>
      <c r="H13" s="77">
        <v>124.7</v>
      </c>
      <c r="I13" s="102"/>
      <c r="J13" s="77">
        <v>80</v>
      </c>
      <c r="K13" s="102"/>
      <c r="L13" s="102"/>
      <c r="M13" s="103"/>
      <c r="N13" s="102"/>
      <c r="O13" s="102"/>
      <c r="P13" s="88"/>
    </row>
    <row r="14" spans="1:16" s="28" customFormat="1" ht="24" customHeight="1" x14ac:dyDescent="0.25">
      <c r="A14" s="314"/>
      <c r="B14" s="324"/>
      <c r="C14" s="323"/>
      <c r="D14" s="77" t="s">
        <v>302</v>
      </c>
      <c r="E14" s="80"/>
      <c r="F14" s="78" t="s">
        <v>303</v>
      </c>
      <c r="G14" s="102"/>
      <c r="H14" s="77">
        <v>50.6</v>
      </c>
      <c r="I14" s="102"/>
      <c r="J14" s="77">
        <v>200</v>
      </c>
      <c r="K14" s="102"/>
      <c r="L14" s="102"/>
      <c r="M14" s="103"/>
      <c r="N14" s="102"/>
      <c r="O14" s="102"/>
      <c r="P14" s="88"/>
    </row>
    <row r="15" spans="1:16" s="28" customFormat="1" ht="24" customHeight="1" x14ac:dyDescent="0.25">
      <c r="A15" s="314"/>
      <c r="B15" s="324"/>
      <c r="C15" s="323"/>
      <c r="D15" s="77" t="s">
        <v>304</v>
      </c>
      <c r="E15" s="80"/>
      <c r="F15" s="78" t="s">
        <v>305</v>
      </c>
      <c r="G15" s="102"/>
      <c r="H15" s="77">
        <v>108.6</v>
      </c>
      <c r="I15" s="102"/>
      <c r="J15" s="77">
        <v>200</v>
      </c>
      <c r="K15" s="102"/>
      <c r="L15" s="102"/>
      <c r="M15" s="103"/>
      <c r="N15" s="102"/>
      <c r="O15" s="102"/>
      <c r="P15" s="88"/>
    </row>
    <row r="16" spans="1:16" s="28" customFormat="1" ht="24" customHeight="1" x14ac:dyDescent="0.25">
      <c r="A16" s="314"/>
      <c r="B16" s="324"/>
      <c r="C16" s="323"/>
      <c r="D16" s="77" t="s">
        <v>157</v>
      </c>
      <c r="E16" s="80"/>
      <c r="F16" s="78" t="s">
        <v>571</v>
      </c>
      <c r="G16" s="102"/>
      <c r="H16" s="77">
        <v>107.7</v>
      </c>
      <c r="I16" s="102"/>
      <c r="J16" s="77">
        <v>40</v>
      </c>
      <c r="K16" s="102"/>
      <c r="L16" s="102"/>
      <c r="M16" s="103"/>
      <c r="N16" s="102"/>
      <c r="O16" s="102"/>
      <c r="P16" s="88"/>
    </row>
    <row r="17" spans="1:18" s="28" customFormat="1" ht="24" customHeight="1" x14ac:dyDescent="0.25">
      <c r="A17" s="314"/>
      <c r="B17" s="324"/>
      <c r="C17" s="323"/>
      <c r="D17" s="77" t="s">
        <v>154</v>
      </c>
      <c r="E17" s="80"/>
      <c r="F17" s="78" t="s">
        <v>306</v>
      </c>
      <c r="G17" s="102"/>
      <c r="H17" s="77">
        <v>77.2</v>
      </c>
      <c r="I17" s="102"/>
      <c r="J17" s="77">
        <v>50</v>
      </c>
      <c r="K17" s="102"/>
      <c r="L17" s="102"/>
      <c r="M17" s="103"/>
      <c r="N17" s="102"/>
      <c r="O17" s="102"/>
      <c r="P17" s="88"/>
    </row>
    <row r="18" spans="1:18" s="28" customFormat="1" ht="24" customHeight="1" x14ac:dyDescent="0.25">
      <c r="A18" s="314"/>
      <c r="B18" s="324"/>
      <c r="C18" s="323"/>
      <c r="D18" s="77" t="s">
        <v>154</v>
      </c>
      <c r="E18" s="80"/>
      <c r="F18" s="78" t="s">
        <v>482</v>
      </c>
      <c r="G18" s="102"/>
      <c r="H18" s="77">
        <v>46</v>
      </c>
      <c r="I18" s="102"/>
      <c r="J18" s="77">
        <v>80</v>
      </c>
      <c r="K18" s="102"/>
      <c r="L18" s="102"/>
      <c r="M18" s="103"/>
      <c r="N18" s="102"/>
      <c r="O18" s="102"/>
      <c r="P18" s="88"/>
    </row>
    <row r="19" spans="1:18" s="28" customFormat="1" ht="24" customHeight="1" x14ac:dyDescent="0.25">
      <c r="A19" s="314"/>
      <c r="B19" s="324"/>
      <c r="C19" s="323"/>
      <c r="D19" s="77" t="s">
        <v>161</v>
      </c>
      <c r="E19" s="80"/>
      <c r="F19" s="78" t="s">
        <v>483</v>
      </c>
      <c r="G19" s="102"/>
      <c r="H19" s="77">
        <v>755.1</v>
      </c>
      <c r="I19" s="102"/>
      <c r="J19" s="77">
        <v>80</v>
      </c>
      <c r="K19" s="102"/>
      <c r="L19" s="102"/>
      <c r="M19" s="103"/>
      <c r="N19" s="102"/>
      <c r="O19" s="102"/>
      <c r="P19" s="88"/>
    </row>
    <row r="20" spans="1:18" s="28" customFormat="1" ht="24" customHeight="1" x14ac:dyDescent="0.25">
      <c r="A20" s="314"/>
      <c r="B20" s="324"/>
      <c r="C20" s="323"/>
      <c r="D20" s="77" t="s">
        <v>307</v>
      </c>
      <c r="E20" s="80"/>
      <c r="F20" s="78" t="s">
        <v>308</v>
      </c>
      <c r="G20" s="102"/>
      <c r="H20" s="77">
        <v>148</v>
      </c>
      <c r="I20" s="102"/>
      <c r="J20" s="77">
        <v>250</v>
      </c>
      <c r="K20" s="102"/>
      <c r="L20" s="102"/>
      <c r="M20" s="103"/>
      <c r="N20" s="102"/>
      <c r="O20" s="102"/>
      <c r="P20" s="88"/>
    </row>
    <row r="21" spans="1:18" s="28" customFormat="1" ht="42.75" customHeight="1" x14ac:dyDescent="0.25">
      <c r="A21" s="314"/>
      <c r="B21" s="324"/>
      <c r="C21" s="323"/>
      <c r="D21" s="102" t="s">
        <v>309</v>
      </c>
      <c r="E21" s="102"/>
      <c r="F21" s="104" t="s">
        <v>309</v>
      </c>
      <c r="G21" s="102"/>
      <c r="H21" s="77">
        <v>95</v>
      </c>
      <c r="I21" s="102"/>
      <c r="J21" s="77">
        <v>200</v>
      </c>
      <c r="K21" s="102"/>
      <c r="L21" s="102"/>
      <c r="M21" s="103"/>
      <c r="N21" s="102"/>
      <c r="O21" s="102"/>
      <c r="P21" s="88"/>
    </row>
    <row r="22" spans="1:18" s="28" customFormat="1" ht="45" customHeight="1" x14ac:dyDescent="0.25">
      <c r="A22" s="314"/>
      <c r="B22" s="324"/>
      <c r="C22" s="323"/>
      <c r="D22" s="77" t="s">
        <v>310</v>
      </c>
      <c r="E22" s="80"/>
      <c r="F22" s="78" t="s">
        <v>310</v>
      </c>
      <c r="G22" s="102"/>
      <c r="H22" s="77">
        <v>95</v>
      </c>
      <c r="I22" s="102"/>
      <c r="J22" s="77">
        <v>100</v>
      </c>
      <c r="K22" s="102"/>
      <c r="L22" s="102"/>
      <c r="M22" s="103"/>
      <c r="N22" s="102"/>
      <c r="O22" s="102"/>
      <c r="P22" s="88"/>
    </row>
    <row r="23" spans="1:18" s="28" customFormat="1" ht="102" customHeight="1" x14ac:dyDescent="0.25">
      <c r="A23" s="218">
        <v>2</v>
      </c>
      <c r="B23" s="103" t="s">
        <v>314</v>
      </c>
      <c r="C23" s="218"/>
      <c r="D23" s="77" t="s">
        <v>315</v>
      </c>
      <c r="E23" s="80"/>
      <c r="F23" s="78" t="s">
        <v>316</v>
      </c>
      <c r="G23" s="102"/>
      <c r="H23" s="102">
        <v>21</v>
      </c>
      <c r="I23" s="102"/>
      <c r="J23" s="102">
        <v>100</v>
      </c>
      <c r="K23" s="102"/>
      <c r="L23" s="102"/>
      <c r="M23" s="103"/>
      <c r="N23" s="102"/>
      <c r="O23" s="102"/>
      <c r="P23" s="88"/>
    </row>
    <row r="24" spans="1:18" s="11" customFormat="1" ht="35.25" customHeight="1" x14ac:dyDescent="0.25">
      <c r="A24" s="314">
        <v>3</v>
      </c>
      <c r="B24" s="296" t="s">
        <v>320</v>
      </c>
      <c r="C24" s="323"/>
      <c r="D24" s="77" t="s">
        <v>301</v>
      </c>
      <c r="E24" s="80"/>
      <c r="F24" s="78" t="s">
        <v>154</v>
      </c>
      <c r="G24" s="102"/>
      <c r="H24" s="77">
        <v>343.06</v>
      </c>
      <c r="I24" s="102"/>
      <c r="J24" s="77">
        <v>80</v>
      </c>
      <c r="K24" s="102"/>
      <c r="L24" s="102"/>
      <c r="M24" s="105"/>
      <c r="N24" s="102"/>
      <c r="O24" s="102"/>
      <c r="P24" s="88"/>
    </row>
    <row r="25" spans="1:18" s="11" customFormat="1" ht="35.25" customHeight="1" x14ac:dyDescent="0.25">
      <c r="A25" s="314"/>
      <c r="B25" s="296"/>
      <c r="C25" s="323"/>
      <c r="D25" s="77" t="s">
        <v>154</v>
      </c>
      <c r="E25" s="80"/>
      <c r="F25" s="78" t="s">
        <v>321</v>
      </c>
      <c r="G25" s="102"/>
      <c r="H25" s="77">
        <v>9.23</v>
      </c>
      <c r="I25" s="102"/>
      <c r="J25" s="77">
        <v>80</v>
      </c>
      <c r="K25" s="102"/>
      <c r="L25" s="102"/>
      <c r="M25" s="105"/>
      <c r="N25" s="102"/>
      <c r="O25" s="102"/>
      <c r="P25" s="88"/>
    </row>
    <row r="26" spans="1:18" s="11" customFormat="1" ht="35.25" customHeight="1" x14ac:dyDescent="0.25">
      <c r="A26" s="314"/>
      <c r="B26" s="296"/>
      <c r="C26" s="323"/>
      <c r="D26" s="77" t="s">
        <v>154</v>
      </c>
      <c r="E26" s="80"/>
      <c r="F26" s="78" t="s">
        <v>322</v>
      </c>
      <c r="G26" s="102"/>
      <c r="H26" s="77">
        <v>718.2</v>
      </c>
      <c r="I26" s="102"/>
      <c r="J26" s="77">
        <v>150</v>
      </c>
      <c r="K26" s="102"/>
      <c r="L26" s="102"/>
      <c r="M26" s="103"/>
      <c r="N26" s="102"/>
      <c r="O26" s="102"/>
      <c r="P26" s="88"/>
    </row>
    <row r="27" spans="1:18" s="11" customFormat="1" ht="32.450000000000003" customHeight="1" x14ac:dyDescent="0.25">
      <c r="A27" s="314">
        <v>4</v>
      </c>
      <c r="B27" s="296" t="s">
        <v>323</v>
      </c>
      <c r="C27" s="323"/>
      <c r="D27" s="77" t="s">
        <v>324</v>
      </c>
      <c r="E27" s="80"/>
      <c r="F27" s="78" t="s">
        <v>325</v>
      </c>
      <c r="G27" s="102"/>
      <c r="H27" s="77">
        <v>10</v>
      </c>
      <c r="I27" s="102"/>
      <c r="J27" s="77">
        <v>200</v>
      </c>
      <c r="K27" s="102"/>
      <c r="L27" s="102"/>
      <c r="M27" s="103"/>
      <c r="N27" s="105"/>
      <c r="O27" s="105"/>
      <c r="P27" s="88"/>
    </row>
    <row r="28" spans="1:18" s="11" customFormat="1" ht="18" customHeight="1" x14ac:dyDescent="0.25">
      <c r="A28" s="314"/>
      <c r="B28" s="296"/>
      <c r="C28" s="323"/>
      <c r="D28" s="77" t="s">
        <v>155</v>
      </c>
      <c r="E28" s="80"/>
      <c r="F28" s="78" t="s">
        <v>154</v>
      </c>
      <c r="G28" s="102"/>
      <c r="H28" s="77">
        <v>107</v>
      </c>
      <c r="I28" s="102"/>
      <c r="J28" s="77">
        <v>100</v>
      </c>
      <c r="K28" s="102"/>
      <c r="L28" s="102"/>
      <c r="M28" s="103"/>
      <c r="N28" s="105"/>
      <c r="O28" s="105"/>
      <c r="P28" s="88"/>
    </row>
    <row r="29" spans="1:18" s="11" customFormat="1" ht="18" customHeight="1" x14ac:dyDescent="0.25">
      <c r="A29" s="314"/>
      <c r="B29" s="296"/>
      <c r="C29" s="323"/>
      <c r="D29" s="77" t="s">
        <v>154</v>
      </c>
      <c r="E29" s="80"/>
      <c r="F29" s="78" t="s">
        <v>326</v>
      </c>
      <c r="G29" s="102"/>
      <c r="H29" s="77">
        <v>40.11</v>
      </c>
      <c r="I29" s="102"/>
      <c r="J29" s="77">
        <v>80</v>
      </c>
      <c r="K29" s="102"/>
      <c r="L29" s="102"/>
      <c r="M29" s="103"/>
      <c r="N29" s="105"/>
      <c r="O29" s="105"/>
      <c r="P29" s="88"/>
    </row>
    <row r="30" spans="1:18" s="11" customFormat="1" ht="18" customHeight="1" x14ac:dyDescent="0.25">
      <c r="A30" s="314"/>
      <c r="B30" s="296"/>
      <c r="C30" s="323"/>
      <c r="D30" s="77" t="s">
        <v>154</v>
      </c>
      <c r="E30" s="80"/>
      <c r="F30" s="78" t="s">
        <v>154</v>
      </c>
      <c r="G30" s="102"/>
      <c r="H30" s="77">
        <v>46.33</v>
      </c>
      <c r="I30" s="102"/>
      <c r="J30" s="77">
        <v>80</v>
      </c>
      <c r="K30" s="102"/>
      <c r="L30" s="102"/>
      <c r="M30" s="103"/>
      <c r="N30" s="102"/>
      <c r="O30" s="102"/>
      <c r="P30" s="88"/>
    </row>
    <row r="31" spans="1:18" s="11" customFormat="1" ht="18" customHeight="1" x14ac:dyDescent="0.25">
      <c r="A31" s="314"/>
      <c r="B31" s="296"/>
      <c r="C31" s="323"/>
      <c r="D31" s="77" t="s">
        <v>154</v>
      </c>
      <c r="E31" s="80"/>
      <c r="F31" s="78" t="s">
        <v>327</v>
      </c>
      <c r="G31" s="102"/>
      <c r="H31" s="77">
        <v>8.5</v>
      </c>
      <c r="I31" s="102"/>
      <c r="J31" s="77">
        <v>40</v>
      </c>
      <c r="K31" s="102"/>
      <c r="L31" s="102"/>
      <c r="M31" s="103"/>
      <c r="N31" s="102"/>
      <c r="O31" s="102"/>
      <c r="P31" s="88"/>
      <c r="Q31" s="34"/>
      <c r="R31" s="34"/>
    </row>
    <row r="32" spans="1:18" s="28" customFormat="1" ht="18" customHeight="1" x14ac:dyDescent="0.25">
      <c r="A32" s="314"/>
      <c r="B32" s="296"/>
      <c r="C32" s="323"/>
      <c r="D32" s="77" t="s">
        <v>154</v>
      </c>
      <c r="E32" s="80"/>
      <c r="F32" s="78" t="s">
        <v>154</v>
      </c>
      <c r="G32" s="102"/>
      <c r="H32" s="77">
        <v>40.4</v>
      </c>
      <c r="I32" s="102"/>
      <c r="J32" s="77">
        <v>100</v>
      </c>
      <c r="K32" s="102"/>
      <c r="L32" s="102"/>
      <c r="M32" s="103"/>
      <c r="N32" s="102"/>
      <c r="O32" s="102"/>
      <c r="P32" s="88"/>
      <c r="Q32" s="34"/>
      <c r="R32" s="34"/>
    </row>
    <row r="33" spans="1:18" s="28" customFormat="1" ht="48.75" customHeight="1" x14ac:dyDescent="0.25">
      <c r="A33" s="314"/>
      <c r="B33" s="296"/>
      <c r="C33" s="323"/>
      <c r="D33" s="77" t="s">
        <v>328</v>
      </c>
      <c r="E33" s="80"/>
      <c r="F33" s="78" t="s">
        <v>328</v>
      </c>
      <c r="G33" s="102"/>
      <c r="H33" s="77">
        <v>94</v>
      </c>
      <c r="I33" s="102"/>
      <c r="J33" s="77">
        <v>200</v>
      </c>
      <c r="K33" s="102"/>
      <c r="L33" s="102"/>
      <c r="M33" s="103"/>
      <c r="N33" s="102"/>
      <c r="O33" s="102"/>
      <c r="P33" s="88"/>
      <c r="Q33" s="34"/>
      <c r="R33" s="34"/>
    </row>
    <row r="34" spans="1:18" s="11" customFormat="1" ht="29.25" customHeight="1" x14ac:dyDescent="0.25">
      <c r="A34" s="314">
        <v>5</v>
      </c>
      <c r="B34" s="296" t="s">
        <v>329</v>
      </c>
      <c r="C34" s="296"/>
      <c r="D34" s="77" t="s">
        <v>154</v>
      </c>
      <c r="E34" s="80"/>
      <c r="F34" s="78" t="s">
        <v>330</v>
      </c>
      <c r="G34" s="102"/>
      <c r="H34" s="77">
        <v>99.4</v>
      </c>
      <c r="I34" s="102"/>
      <c r="J34" s="77">
        <v>250</v>
      </c>
      <c r="K34" s="102"/>
      <c r="L34" s="102"/>
      <c r="M34" s="103"/>
      <c r="N34" s="102"/>
      <c r="O34" s="102"/>
      <c r="P34" s="88"/>
      <c r="Q34" s="34"/>
      <c r="R34" s="34"/>
    </row>
    <row r="35" spans="1:18" s="11" customFormat="1" ht="31.5" customHeight="1" x14ac:dyDescent="0.25">
      <c r="A35" s="314"/>
      <c r="B35" s="296"/>
      <c r="C35" s="296"/>
      <c r="D35" s="77" t="s">
        <v>155</v>
      </c>
      <c r="E35" s="80"/>
      <c r="F35" s="77" t="s">
        <v>154</v>
      </c>
      <c r="G35" s="102"/>
      <c r="H35" s="77">
        <v>108.54</v>
      </c>
      <c r="I35" s="102"/>
      <c r="J35" s="77">
        <v>125</v>
      </c>
      <c r="K35" s="102"/>
      <c r="L35" s="102"/>
      <c r="M35" s="103"/>
      <c r="N35" s="102"/>
      <c r="O35" s="102"/>
      <c r="P35" s="88"/>
      <c r="Q35" s="34"/>
      <c r="R35" s="34"/>
    </row>
    <row r="36" spans="1:18" s="28" customFormat="1" ht="31.5" customHeight="1" x14ac:dyDescent="0.25">
      <c r="A36" s="314"/>
      <c r="B36" s="296"/>
      <c r="C36" s="296"/>
      <c r="D36" s="77" t="s">
        <v>154</v>
      </c>
      <c r="E36" s="80"/>
      <c r="F36" s="77" t="s">
        <v>154</v>
      </c>
      <c r="G36" s="102"/>
      <c r="H36" s="77">
        <v>43.49</v>
      </c>
      <c r="I36" s="102"/>
      <c r="J36" s="77">
        <v>50</v>
      </c>
      <c r="K36" s="102"/>
      <c r="L36" s="102"/>
      <c r="M36" s="103"/>
      <c r="N36" s="102"/>
      <c r="O36" s="102"/>
      <c r="P36" s="88"/>
      <c r="Q36" s="33"/>
      <c r="R36" s="33"/>
    </row>
    <row r="37" spans="1:18" s="28" customFormat="1" ht="31.5" customHeight="1" x14ac:dyDescent="0.25">
      <c r="A37" s="314"/>
      <c r="B37" s="296"/>
      <c r="C37" s="296"/>
      <c r="D37" s="77" t="s">
        <v>154</v>
      </c>
      <c r="E37" s="80"/>
      <c r="F37" s="77" t="s">
        <v>331</v>
      </c>
      <c r="G37" s="102"/>
      <c r="H37" s="77">
        <v>29.5</v>
      </c>
      <c r="I37" s="102"/>
      <c r="J37" s="77">
        <v>125</v>
      </c>
      <c r="K37" s="102"/>
      <c r="L37" s="102"/>
      <c r="M37" s="103"/>
      <c r="N37" s="102"/>
      <c r="O37" s="102"/>
      <c r="P37" s="88"/>
    </row>
    <row r="38" spans="1:18" s="28" customFormat="1" ht="31.5" customHeight="1" x14ac:dyDescent="0.25">
      <c r="A38" s="314"/>
      <c r="B38" s="296"/>
      <c r="C38" s="296"/>
      <c r="D38" s="77" t="s">
        <v>154</v>
      </c>
      <c r="E38" s="80"/>
      <c r="F38" s="77" t="s">
        <v>154</v>
      </c>
      <c r="G38" s="102"/>
      <c r="H38" s="77">
        <v>25.77</v>
      </c>
      <c r="I38" s="102"/>
      <c r="J38" s="77">
        <v>40</v>
      </c>
      <c r="K38" s="102"/>
      <c r="L38" s="102"/>
      <c r="M38" s="103"/>
      <c r="N38" s="102"/>
      <c r="O38" s="102"/>
      <c r="P38" s="88"/>
    </row>
    <row r="39" spans="1:18" s="28" customFormat="1" ht="31.5" customHeight="1" x14ac:dyDescent="0.25">
      <c r="A39" s="314"/>
      <c r="B39" s="296"/>
      <c r="C39" s="296"/>
      <c r="D39" s="77" t="s">
        <v>312</v>
      </c>
      <c r="E39" s="80"/>
      <c r="F39" s="77" t="s">
        <v>154</v>
      </c>
      <c r="G39" s="102"/>
      <c r="H39" s="77">
        <v>86.34</v>
      </c>
      <c r="I39" s="102"/>
      <c r="J39" s="77">
        <v>250</v>
      </c>
      <c r="K39" s="102"/>
      <c r="L39" s="102"/>
      <c r="M39" s="103"/>
      <c r="N39" s="102"/>
      <c r="O39" s="102"/>
      <c r="P39" s="88"/>
    </row>
    <row r="40" spans="1:18" s="28" customFormat="1" ht="31.5" customHeight="1" x14ac:dyDescent="0.25">
      <c r="A40" s="314"/>
      <c r="B40" s="296"/>
      <c r="C40" s="296"/>
      <c r="D40" s="77" t="s">
        <v>154</v>
      </c>
      <c r="E40" s="80"/>
      <c r="F40" s="77" t="s">
        <v>332</v>
      </c>
      <c r="G40" s="102"/>
      <c r="H40" s="77">
        <v>49.1</v>
      </c>
      <c r="I40" s="102"/>
      <c r="J40" s="77">
        <v>150</v>
      </c>
      <c r="K40" s="102"/>
      <c r="L40" s="102"/>
      <c r="M40" s="103"/>
      <c r="N40" s="102"/>
      <c r="O40" s="102"/>
      <c r="P40" s="88"/>
    </row>
    <row r="41" spans="1:18" s="28" customFormat="1" ht="31.5" customHeight="1" x14ac:dyDescent="0.25">
      <c r="A41" s="314"/>
      <c r="B41" s="296"/>
      <c r="C41" s="296"/>
      <c r="D41" s="77" t="s">
        <v>154</v>
      </c>
      <c r="E41" s="80"/>
      <c r="F41" s="77" t="s">
        <v>154</v>
      </c>
      <c r="G41" s="102"/>
      <c r="H41" s="77">
        <v>43.21</v>
      </c>
      <c r="I41" s="102"/>
      <c r="J41" s="77">
        <v>150</v>
      </c>
      <c r="K41" s="102"/>
      <c r="L41" s="102"/>
      <c r="M41" s="103"/>
      <c r="N41" s="102"/>
      <c r="O41" s="102"/>
      <c r="P41" s="88"/>
    </row>
    <row r="42" spans="1:18" s="28" customFormat="1" ht="31.5" customHeight="1" x14ac:dyDescent="0.25">
      <c r="A42" s="314"/>
      <c r="B42" s="296"/>
      <c r="C42" s="296"/>
      <c r="D42" s="77" t="s">
        <v>154</v>
      </c>
      <c r="E42" s="80"/>
      <c r="F42" s="77" t="s">
        <v>154</v>
      </c>
      <c r="G42" s="102"/>
      <c r="H42" s="77">
        <v>222.85</v>
      </c>
      <c r="I42" s="102"/>
      <c r="J42" s="77">
        <v>200</v>
      </c>
      <c r="K42" s="102"/>
      <c r="L42" s="102"/>
      <c r="M42" s="103"/>
      <c r="N42" s="102"/>
      <c r="O42" s="102"/>
      <c r="P42" s="88"/>
    </row>
    <row r="43" spans="1:18" s="28" customFormat="1" ht="31.5" customHeight="1" x14ac:dyDescent="0.25">
      <c r="A43" s="314"/>
      <c r="B43" s="296"/>
      <c r="C43" s="296"/>
      <c r="D43" s="77" t="s">
        <v>154</v>
      </c>
      <c r="E43" s="80"/>
      <c r="F43" s="77" t="s">
        <v>333</v>
      </c>
      <c r="G43" s="102"/>
      <c r="H43" s="77">
        <v>22.44</v>
      </c>
      <c r="I43" s="102"/>
      <c r="J43" s="77">
        <v>125</v>
      </c>
      <c r="K43" s="102"/>
      <c r="L43" s="102"/>
      <c r="M43" s="103"/>
      <c r="N43" s="102"/>
      <c r="O43" s="102"/>
      <c r="P43" s="88"/>
    </row>
    <row r="44" spans="1:18" s="28" customFormat="1" ht="31.5" customHeight="1" thickBot="1" x14ac:dyDescent="0.3">
      <c r="A44" s="314"/>
      <c r="B44" s="296"/>
      <c r="C44" s="296"/>
      <c r="D44" s="77" t="s">
        <v>154</v>
      </c>
      <c r="E44" s="80"/>
      <c r="F44" s="77" t="s">
        <v>334</v>
      </c>
      <c r="G44" s="102"/>
      <c r="H44" s="77">
        <v>26</v>
      </c>
      <c r="I44" s="102"/>
      <c r="J44" s="77">
        <v>40</v>
      </c>
      <c r="K44" s="102"/>
      <c r="L44" s="102"/>
      <c r="M44" s="103"/>
      <c r="N44" s="102"/>
      <c r="O44" s="102"/>
      <c r="P44" s="88"/>
    </row>
    <row r="45" spans="1:18" s="28" customFormat="1" ht="31.5" customHeight="1" thickBot="1" x14ac:dyDescent="0.3">
      <c r="A45" s="314"/>
      <c r="B45" s="296"/>
      <c r="C45" s="296"/>
      <c r="D45" s="289" t="s">
        <v>335</v>
      </c>
      <c r="E45" s="289" t="s">
        <v>335</v>
      </c>
      <c r="F45" s="289" t="s">
        <v>335</v>
      </c>
      <c r="G45" s="289" t="s">
        <v>335</v>
      </c>
      <c r="H45" s="290">
        <v>173</v>
      </c>
      <c r="I45" s="106">
        <v>3.2</v>
      </c>
      <c r="J45" s="290">
        <v>200</v>
      </c>
      <c r="K45" s="106">
        <v>100</v>
      </c>
      <c r="L45" s="106">
        <v>2017</v>
      </c>
      <c r="M45" s="106">
        <v>2017</v>
      </c>
      <c r="N45" s="106"/>
      <c r="O45" s="107"/>
      <c r="P45" s="89" t="s">
        <v>222</v>
      </c>
    </row>
    <row r="46" spans="1:18" s="28" customFormat="1" ht="31.5" customHeight="1" x14ac:dyDescent="0.25">
      <c r="A46" s="314"/>
      <c r="B46" s="296"/>
      <c r="C46" s="296"/>
      <c r="D46" s="289"/>
      <c r="E46" s="289"/>
      <c r="F46" s="289"/>
      <c r="G46" s="289"/>
      <c r="H46" s="290"/>
      <c r="I46" s="106">
        <v>55</v>
      </c>
      <c r="J46" s="290"/>
      <c r="K46" s="106">
        <v>125</v>
      </c>
      <c r="L46" s="106">
        <v>2017</v>
      </c>
      <c r="M46" s="106">
        <v>2017</v>
      </c>
      <c r="N46" s="106"/>
      <c r="O46" s="297" t="str">
        <f>'Подтверждающие документы '!L20</f>
        <v>Акт №1 от 30. 06. 2017</v>
      </c>
      <c r="P46" s="299" t="s">
        <v>269</v>
      </c>
    </row>
    <row r="47" spans="1:18" s="28" customFormat="1" ht="31.5" customHeight="1" thickBot="1" x14ac:dyDescent="0.3">
      <c r="A47" s="314"/>
      <c r="B47" s="296"/>
      <c r="C47" s="296"/>
      <c r="D47" s="289"/>
      <c r="E47" s="289"/>
      <c r="F47" s="289"/>
      <c r="G47" s="289"/>
      <c r="H47" s="290"/>
      <c r="I47" s="108">
        <v>3</v>
      </c>
      <c r="J47" s="290"/>
      <c r="K47" s="106">
        <v>125</v>
      </c>
      <c r="L47" s="106">
        <v>2017</v>
      </c>
      <c r="M47" s="106">
        <v>2017</v>
      </c>
      <c r="N47" s="106"/>
      <c r="O47" s="297"/>
      <c r="P47" s="300"/>
    </row>
    <row r="48" spans="1:18" s="28" customFormat="1" ht="31.5" customHeight="1" x14ac:dyDescent="0.25">
      <c r="A48" s="314"/>
      <c r="B48" s="296"/>
      <c r="C48" s="296"/>
      <c r="D48" s="289" t="s">
        <v>336</v>
      </c>
      <c r="E48" s="289" t="s">
        <v>336</v>
      </c>
      <c r="F48" s="289" t="s">
        <v>336</v>
      </c>
      <c r="G48" s="289" t="s">
        <v>336</v>
      </c>
      <c r="H48" s="290">
        <v>131</v>
      </c>
      <c r="I48" s="106">
        <v>106</v>
      </c>
      <c r="J48" s="290">
        <v>250</v>
      </c>
      <c r="K48" s="108">
        <v>150</v>
      </c>
      <c r="L48" s="106">
        <v>2017</v>
      </c>
      <c r="M48" s="106">
        <v>2017</v>
      </c>
      <c r="N48" s="106"/>
      <c r="O48" s="297" t="str">
        <f>'Подтверждающие документы '!L39</f>
        <v>Акт № 15 от 30. 06. 2017</v>
      </c>
      <c r="P48" s="311" t="s">
        <v>265</v>
      </c>
    </row>
    <row r="49" spans="1:20" s="28" customFormat="1" ht="31.5" customHeight="1" x14ac:dyDescent="0.25">
      <c r="A49" s="314"/>
      <c r="B49" s="296"/>
      <c r="C49" s="296"/>
      <c r="D49" s="289"/>
      <c r="E49" s="289"/>
      <c r="F49" s="289"/>
      <c r="G49" s="289"/>
      <c r="H49" s="290"/>
      <c r="I49" s="108">
        <v>7.5</v>
      </c>
      <c r="J49" s="290"/>
      <c r="K49" s="108">
        <v>125</v>
      </c>
      <c r="L49" s="106">
        <v>2017</v>
      </c>
      <c r="M49" s="106">
        <v>2017</v>
      </c>
      <c r="N49" s="106"/>
      <c r="O49" s="297"/>
      <c r="P49" s="312"/>
    </row>
    <row r="50" spans="1:20" s="28" customFormat="1" ht="31.5" customHeight="1" thickBot="1" x14ac:dyDescent="0.3">
      <c r="A50" s="314"/>
      <c r="B50" s="296"/>
      <c r="C50" s="296"/>
      <c r="D50" s="289"/>
      <c r="E50" s="289"/>
      <c r="F50" s="289"/>
      <c r="G50" s="289"/>
      <c r="H50" s="290"/>
      <c r="I50" s="108">
        <v>30</v>
      </c>
      <c r="J50" s="290"/>
      <c r="K50" s="108">
        <v>125</v>
      </c>
      <c r="L50" s="106">
        <v>2017</v>
      </c>
      <c r="M50" s="106">
        <v>2017</v>
      </c>
      <c r="N50" s="106"/>
      <c r="O50" s="297"/>
      <c r="P50" s="312"/>
    </row>
    <row r="51" spans="1:20" s="28" customFormat="1" ht="31.5" customHeight="1" thickBot="1" x14ac:dyDescent="0.3">
      <c r="A51" s="314"/>
      <c r="B51" s="296"/>
      <c r="C51" s="296"/>
      <c r="D51" s="289"/>
      <c r="E51" s="289"/>
      <c r="F51" s="289"/>
      <c r="G51" s="289"/>
      <c r="H51" s="290"/>
      <c r="I51" s="108">
        <v>45.1</v>
      </c>
      <c r="J51" s="290"/>
      <c r="K51" s="108">
        <v>125</v>
      </c>
      <c r="L51" s="106">
        <v>2017</v>
      </c>
      <c r="M51" s="106">
        <v>2017</v>
      </c>
      <c r="N51" s="106"/>
      <c r="O51" s="297"/>
      <c r="P51" s="312"/>
      <c r="T51" s="36"/>
    </row>
    <row r="52" spans="1:20" s="28" customFormat="1" ht="31.5" customHeight="1" x14ac:dyDescent="0.25">
      <c r="A52" s="314"/>
      <c r="B52" s="296"/>
      <c r="C52" s="296"/>
      <c r="D52" s="289"/>
      <c r="E52" s="289"/>
      <c r="F52" s="289"/>
      <c r="G52" s="289"/>
      <c r="H52" s="290"/>
      <c r="I52" s="108">
        <v>37</v>
      </c>
      <c r="J52" s="290"/>
      <c r="K52" s="108">
        <v>150</v>
      </c>
      <c r="L52" s="106">
        <v>2017</v>
      </c>
      <c r="M52" s="106">
        <v>2017</v>
      </c>
      <c r="N52" s="106"/>
      <c r="O52" s="298" t="str">
        <f>'Подтверждающие документы '!L28</f>
        <v>Акт № 2 от 30. 04. 2017</v>
      </c>
      <c r="P52" s="291" t="s">
        <v>274</v>
      </c>
    </row>
    <row r="53" spans="1:20" s="28" customFormat="1" ht="31.5" customHeight="1" x14ac:dyDescent="0.25">
      <c r="A53" s="314"/>
      <c r="B53" s="296"/>
      <c r="C53" s="296"/>
      <c r="D53" s="289"/>
      <c r="E53" s="289"/>
      <c r="F53" s="289"/>
      <c r="G53" s="289"/>
      <c r="H53" s="290"/>
      <c r="I53" s="109">
        <f>2.9/2</f>
        <v>1.45</v>
      </c>
      <c r="J53" s="290"/>
      <c r="K53" s="109">
        <v>150</v>
      </c>
      <c r="L53" s="106">
        <v>2017</v>
      </c>
      <c r="M53" s="106">
        <v>2017</v>
      </c>
      <c r="N53" s="106"/>
      <c r="O53" s="298"/>
      <c r="P53" s="292"/>
    </row>
    <row r="54" spans="1:20" s="28" customFormat="1" ht="31.5" customHeight="1" x14ac:dyDescent="0.25">
      <c r="A54" s="314"/>
      <c r="B54" s="296"/>
      <c r="C54" s="296"/>
      <c r="D54" s="289"/>
      <c r="E54" s="289"/>
      <c r="F54" s="289"/>
      <c r="G54" s="289"/>
      <c r="H54" s="290"/>
      <c r="I54" s="108">
        <v>28.39</v>
      </c>
      <c r="J54" s="290"/>
      <c r="K54" s="108">
        <v>125</v>
      </c>
      <c r="L54" s="106">
        <v>2017</v>
      </c>
      <c r="M54" s="106">
        <v>2017</v>
      </c>
      <c r="N54" s="106"/>
      <c r="O54" s="298"/>
      <c r="P54" s="292"/>
    </row>
    <row r="55" spans="1:20" s="28" customFormat="1" ht="31.5" customHeight="1" x14ac:dyDescent="0.25">
      <c r="A55" s="314"/>
      <c r="B55" s="296"/>
      <c r="C55" s="296"/>
      <c r="D55" s="289"/>
      <c r="E55" s="289"/>
      <c r="F55" s="289"/>
      <c r="G55" s="289"/>
      <c r="H55" s="290"/>
      <c r="I55" s="108">
        <v>85.61</v>
      </c>
      <c r="J55" s="290"/>
      <c r="K55" s="108">
        <v>125</v>
      </c>
      <c r="L55" s="106">
        <v>2017</v>
      </c>
      <c r="M55" s="106">
        <v>2017</v>
      </c>
      <c r="N55" s="106"/>
      <c r="O55" s="298"/>
      <c r="P55" s="292"/>
    </row>
    <row r="56" spans="1:20" s="28" customFormat="1" ht="31.5" customHeight="1" thickBot="1" x14ac:dyDescent="0.3">
      <c r="A56" s="314"/>
      <c r="B56" s="296"/>
      <c r="C56" s="296"/>
      <c r="D56" s="289"/>
      <c r="E56" s="289"/>
      <c r="F56" s="289"/>
      <c r="G56" s="289"/>
      <c r="H56" s="290"/>
      <c r="I56" s="108">
        <v>31</v>
      </c>
      <c r="J56" s="290"/>
      <c r="K56" s="108">
        <v>100</v>
      </c>
      <c r="L56" s="106">
        <v>2017</v>
      </c>
      <c r="M56" s="106">
        <v>2017</v>
      </c>
      <c r="N56" s="106"/>
      <c r="O56" s="298"/>
      <c r="P56" s="293"/>
    </row>
    <row r="57" spans="1:20" s="11" customFormat="1" ht="47.25" customHeight="1" x14ac:dyDescent="0.25">
      <c r="A57" s="314"/>
      <c r="B57" s="296"/>
      <c r="C57" s="296"/>
      <c r="D57" s="78" t="s">
        <v>337</v>
      </c>
      <c r="E57" s="110"/>
      <c r="F57" s="78" t="s">
        <v>337</v>
      </c>
      <c r="G57" s="102"/>
      <c r="H57" s="77">
        <v>231</v>
      </c>
      <c r="I57" s="102"/>
      <c r="J57" s="77">
        <v>350</v>
      </c>
      <c r="K57" s="102"/>
      <c r="L57" s="102"/>
      <c r="M57" s="103"/>
      <c r="N57" s="102"/>
      <c r="O57" s="102"/>
      <c r="P57" s="88"/>
    </row>
    <row r="58" spans="1:20" ht="39.75" customHeight="1" x14ac:dyDescent="0.25">
      <c r="A58" s="314">
        <v>6</v>
      </c>
      <c r="B58" s="296" t="s">
        <v>338</v>
      </c>
      <c r="C58" s="318" t="s">
        <v>205</v>
      </c>
      <c r="D58" s="77" t="s">
        <v>339</v>
      </c>
      <c r="E58" s="80"/>
      <c r="F58" s="77" t="s">
        <v>340</v>
      </c>
      <c r="G58" s="102"/>
      <c r="H58" s="77">
        <v>129.4</v>
      </c>
      <c r="I58" s="102"/>
      <c r="J58" s="77">
        <v>100</v>
      </c>
      <c r="K58" s="102"/>
      <c r="L58" s="102"/>
      <c r="M58" s="103"/>
      <c r="N58" s="111"/>
      <c r="O58" s="111"/>
      <c r="P58" s="90"/>
    </row>
    <row r="59" spans="1:20" ht="39.75" customHeight="1" x14ac:dyDescent="0.25">
      <c r="A59" s="314"/>
      <c r="B59" s="296"/>
      <c r="C59" s="318"/>
      <c r="D59" s="77" t="s">
        <v>341</v>
      </c>
      <c r="E59" s="80"/>
      <c r="F59" s="77" t="s">
        <v>342</v>
      </c>
      <c r="G59" s="102"/>
      <c r="H59" s="77">
        <v>76.900000000000006</v>
      </c>
      <c r="I59" s="102"/>
      <c r="J59" s="77">
        <v>100</v>
      </c>
      <c r="K59" s="102"/>
      <c r="L59" s="102"/>
      <c r="M59" s="103"/>
      <c r="N59" s="111"/>
      <c r="O59" s="111"/>
      <c r="P59" s="88"/>
    </row>
    <row r="60" spans="1:20" ht="39.75" customHeight="1" x14ac:dyDescent="0.25">
      <c r="A60" s="314"/>
      <c r="B60" s="296"/>
      <c r="C60" s="318"/>
      <c r="D60" s="77" t="s">
        <v>343</v>
      </c>
      <c r="E60" s="80"/>
      <c r="F60" s="77" t="s">
        <v>344</v>
      </c>
      <c r="G60" s="102"/>
      <c r="H60" s="77">
        <v>23.1</v>
      </c>
      <c r="I60" s="102"/>
      <c r="J60" s="77">
        <v>100</v>
      </c>
      <c r="K60" s="102"/>
      <c r="L60" s="102"/>
      <c r="M60" s="103"/>
      <c r="N60" s="111"/>
      <c r="O60" s="111"/>
      <c r="P60" s="88"/>
    </row>
    <row r="61" spans="1:20" ht="39.75" customHeight="1" x14ac:dyDescent="0.25">
      <c r="A61" s="314"/>
      <c r="B61" s="296"/>
      <c r="C61" s="318"/>
      <c r="D61" s="77" t="s">
        <v>345</v>
      </c>
      <c r="E61" s="80"/>
      <c r="F61" s="77" t="s">
        <v>346</v>
      </c>
      <c r="G61" s="102"/>
      <c r="H61" s="77">
        <v>83.4</v>
      </c>
      <c r="I61" s="102"/>
      <c r="J61" s="77">
        <v>200</v>
      </c>
      <c r="K61" s="102"/>
      <c r="L61" s="102"/>
      <c r="M61" s="103"/>
      <c r="N61" s="111"/>
      <c r="O61" s="111"/>
      <c r="P61" s="88"/>
    </row>
    <row r="62" spans="1:20" ht="39.75" customHeight="1" x14ac:dyDescent="0.25">
      <c r="A62" s="314"/>
      <c r="B62" s="296"/>
      <c r="C62" s="318"/>
      <c r="D62" s="77" t="s">
        <v>347</v>
      </c>
      <c r="E62" s="80"/>
      <c r="F62" s="77" t="s">
        <v>348</v>
      </c>
      <c r="G62" s="102"/>
      <c r="H62" s="77">
        <v>11.7</v>
      </c>
      <c r="I62" s="102"/>
      <c r="J62" s="77">
        <v>40</v>
      </c>
      <c r="K62" s="102"/>
      <c r="L62" s="102"/>
      <c r="M62" s="103"/>
      <c r="N62" s="111"/>
      <c r="O62" s="111"/>
      <c r="P62" s="88"/>
    </row>
    <row r="63" spans="1:20" ht="31.5" customHeight="1" x14ac:dyDescent="0.25">
      <c r="A63" s="314"/>
      <c r="B63" s="296"/>
      <c r="C63" s="318"/>
      <c r="D63" s="77" t="s">
        <v>350</v>
      </c>
      <c r="E63" s="80"/>
      <c r="F63" s="77" t="s">
        <v>347</v>
      </c>
      <c r="G63" s="102"/>
      <c r="H63" s="77">
        <v>366.7</v>
      </c>
      <c r="I63" s="102"/>
      <c r="J63" s="77">
        <v>150</v>
      </c>
      <c r="K63" s="102"/>
      <c r="L63" s="102"/>
      <c r="M63" s="103"/>
      <c r="N63" s="111"/>
      <c r="O63" s="111"/>
      <c r="P63" s="88"/>
    </row>
    <row r="64" spans="1:20" ht="29.25" customHeight="1" x14ac:dyDescent="0.25">
      <c r="A64" s="314"/>
      <c r="B64" s="296"/>
      <c r="C64" s="318"/>
      <c r="D64" s="77" t="s">
        <v>346</v>
      </c>
      <c r="E64" s="80"/>
      <c r="F64" s="77" t="s">
        <v>350</v>
      </c>
      <c r="G64" s="102"/>
      <c r="H64" s="77">
        <v>35.1</v>
      </c>
      <c r="I64" s="102"/>
      <c r="J64" s="77">
        <v>150</v>
      </c>
      <c r="K64" s="102"/>
      <c r="L64" s="102"/>
      <c r="M64" s="103"/>
      <c r="N64" s="111"/>
      <c r="O64" s="111"/>
      <c r="P64" s="88"/>
    </row>
    <row r="65" spans="1:19" ht="29.25" customHeight="1" x14ac:dyDescent="0.25">
      <c r="A65" s="314"/>
      <c r="B65" s="296"/>
      <c r="C65" s="318"/>
      <c r="D65" s="77" t="s">
        <v>351</v>
      </c>
      <c r="E65" s="80"/>
      <c r="F65" s="77" t="s">
        <v>352</v>
      </c>
      <c r="G65" s="102"/>
      <c r="H65" s="77">
        <v>48.2</v>
      </c>
      <c r="I65" s="102"/>
      <c r="J65" s="77">
        <v>100</v>
      </c>
      <c r="K65" s="102"/>
      <c r="L65" s="102"/>
      <c r="M65" s="103"/>
      <c r="N65" s="112"/>
      <c r="O65" s="112"/>
      <c r="P65" s="91"/>
    </row>
    <row r="66" spans="1:19" ht="29.25" customHeight="1" x14ac:dyDescent="0.25">
      <c r="A66" s="314"/>
      <c r="B66" s="296"/>
      <c r="C66" s="318"/>
      <c r="D66" s="77" t="s">
        <v>346</v>
      </c>
      <c r="E66" s="80"/>
      <c r="F66" s="77" t="s">
        <v>351</v>
      </c>
      <c r="G66" s="102"/>
      <c r="H66" s="77">
        <v>115.5</v>
      </c>
      <c r="I66" s="102"/>
      <c r="J66" s="77">
        <v>100</v>
      </c>
      <c r="K66" s="102"/>
      <c r="L66" s="102"/>
      <c r="M66" s="103"/>
      <c r="N66" s="112"/>
      <c r="O66" s="112"/>
      <c r="P66" s="91"/>
    </row>
    <row r="67" spans="1:19" ht="29.25" customHeight="1" x14ac:dyDescent="0.25">
      <c r="A67" s="314"/>
      <c r="B67" s="296"/>
      <c r="C67" s="318"/>
      <c r="D67" s="77" t="s">
        <v>353</v>
      </c>
      <c r="E67" s="80"/>
      <c r="F67" s="77" t="s">
        <v>354</v>
      </c>
      <c r="G67" s="102"/>
      <c r="H67" s="77">
        <v>37.1</v>
      </c>
      <c r="I67" s="102"/>
      <c r="J67" s="77">
        <v>40</v>
      </c>
      <c r="K67" s="102"/>
      <c r="L67" s="102"/>
      <c r="M67" s="103"/>
      <c r="N67" s="112"/>
      <c r="O67" s="112"/>
      <c r="P67" s="91"/>
    </row>
    <row r="68" spans="1:19" ht="29.25" customHeight="1" x14ac:dyDescent="0.25">
      <c r="A68" s="314"/>
      <c r="B68" s="296"/>
      <c r="C68" s="318"/>
      <c r="D68" s="77" t="s">
        <v>355</v>
      </c>
      <c r="E68" s="80"/>
      <c r="F68" s="77" t="s">
        <v>356</v>
      </c>
      <c r="G68" s="102"/>
      <c r="H68" s="77">
        <v>48.6</v>
      </c>
      <c r="I68" s="102"/>
      <c r="J68" s="77">
        <v>100</v>
      </c>
      <c r="K68" s="102"/>
      <c r="L68" s="102"/>
      <c r="M68" s="103"/>
      <c r="N68" s="112"/>
      <c r="O68" s="112"/>
      <c r="P68" s="91"/>
    </row>
    <row r="69" spans="1:19" ht="29.25" customHeight="1" x14ac:dyDescent="0.25">
      <c r="A69" s="314"/>
      <c r="B69" s="296"/>
      <c r="C69" s="318"/>
      <c r="D69" s="77" t="s">
        <v>355</v>
      </c>
      <c r="E69" s="80"/>
      <c r="F69" s="77" t="s">
        <v>357</v>
      </c>
      <c r="G69" s="102"/>
      <c r="H69" s="77">
        <v>32.700000000000003</v>
      </c>
      <c r="I69" s="102"/>
      <c r="J69" s="77">
        <v>100</v>
      </c>
      <c r="K69" s="102"/>
      <c r="L69" s="102"/>
      <c r="M69" s="103"/>
      <c r="N69" s="112"/>
      <c r="O69" s="112"/>
      <c r="P69" s="91"/>
    </row>
    <row r="70" spans="1:19" ht="29.25" customHeight="1" x14ac:dyDescent="0.25">
      <c r="A70" s="314"/>
      <c r="B70" s="296"/>
      <c r="C70" s="318"/>
      <c r="D70" s="77" t="s">
        <v>353</v>
      </c>
      <c r="E70" s="80"/>
      <c r="F70" s="77" t="s">
        <v>355</v>
      </c>
      <c r="G70" s="102"/>
      <c r="H70" s="77">
        <v>219</v>
      </c>
      <c r="I70" s="102"/>
      <c r="J70" s="77">
        <v>150</v>
      </c>
      <c r="K70" s="102"/>
      <c r="L70" s="102"/>
      <c r="M70" s="103"/>
      <c r="N70" s="112"/>
      <c r="O70" s="112"/>
      <c r="P70" s="91"/>
    </row>
    <row r="71" spans="1:19" ht="29.25" customHeight="1" x14ac:dyDescent="0.25">
      <c r="A71" s="314"/>
      <c r="B71" s="296"/>
      <c r="C71" s="318"/>
      <c r="D71" s="77" t="s">
        <v>358</v>
      </c>
      <c r="E71" s="80"/>
      <c r="F71" s="77" t="s">
        <v>359</v>
      </c>
      <c r="G71" s="102"/>
      <c r="H71" s="77">
        <v>76.8</v>
      </c>
      <c r="I71" s="102"/>
      <c r="J71" s="77">
        <v>100</v>
      </c>
      <c r="K71" s="102"/>
      <c r="L71" s="102"/>
      <c r="M71" s="103"/>
      <c r="N71" s="112"/>
      <c r="O71" s="112"/>
      <c r="P71" s="91"/>
    </row>
    <row r="72" spans="1:19" ht="29.25" customHeight="1" x14ac:dyDescent="0.25">
      <c r="A72" s="314"/>
      <c r="B72" s="296"/>
      <c r="C72" s="318"/>
      <c r="D72" s="77" t="s">
        <v>349</v>
      </c>
      <c r="E72" s="80"/>
      <c r="F72" s="77" t="s">
        <v>358</v>
      </c>
      <c r="G72" s="102"/>
      <c r="H72" s="77">
        <v>85.7</v>
      </c>
      <c r="I72" s="102"/>
      <c r="J72" s="77">
        <v>125</v>
      </c>
      <c r="K72" s="102"/>
      <c r="L72" s="102"/>
      <c r="M72" s="103"/>
      <c r="N72" s="112"/>
      <c r="O72" s="112"/>
      <c r="P72" s="91"/>
    </row>
    <row r="73" spans="1:19" ht="29.25" customHeight="1" x14ac:dyDescent="0.25">
      <c r="A73" s="314"/>
      <c r="B73" s="296"/>
      <c r="C73" s="318"/>
      <c r="D73" s="77" t="s">
        <v>362</v>
      </c>
      <c r="E73" s="80"/>
      <c r="F73" s="77" t="s">
        <v>363</v>
      </c>
      <c r="G73" s="102"/>
      <c r="H73" s="77">
        <v>14.2</v>
      </c>
      <c r="I73" s="102"/>
      <c r="J73" s="77">
        <v>40</v>
      </c>
      <c r="K73" s="102"/>
      <c r="L73" s="102"/>
      <c r="M73" s="103"/>
      <c r="N73" s="112"/>
      <c r="O73" s="112"/>
      <c r="P73" s="91"/>
    </row>
    <row r="74" spans="1:19" ht="29.25" customHeight="1" x14ac:dyDescent="0.25">
      <c r="A74" s="314"/>
      <c r="B74" s="296"/>
      <c r="C74" s="318"/>
      <c r="D74" s="77" t="s">
        <v>361</v>
      </c>
      <c r="E74" s="80"/>
      <c r="F74" s="77" t="s">
        <v>362</v>
      </c>
      <c r="G74" s="102"/>
      <c r="H74" s="77">
        <v>237.4</v>
      </c>
      <c r="I74" s="102"/>
      <c r="J74" s="77">
        <v>80</v>
      </c>
      <c r="K74" s="102"/>
      <c r="L74" s="102"/>
      <c r="M74" s="103"/>
      <c r="N74" s="112"/>
      <c r="O74" s="112"/>
      <c r="P74" s="91"/>
    </row>
    <row r="75" spans="1:19" ht="29.25" customHeight="1" x14ac:dyDescent="0.25">
      <c r="A75" s="314"/>
      <c r="B75" s="296"/>
      <c r="C75" s="318"/>
      <c r="D75" s="77" t="s">
        <v>360</v>
      </c>
      <c r="E75" s="80"/>
      <c r="F75" s="77" t="s">
        <v>361</v>
      </c>
      <c r="G75" s="102"/>
      <c r="H75" s="77">
        <v>96.5</v>
      </c>
      <c r="I75" s="102"/>
      <c r="J75" s="77">
        <v>80</v>
      </c>
      <c r="K75" s="102"/>
      <c r="L75" s="102"/>
      <c r="M75" s="103"/>
      <c r="N75" s="112"/>
      <c r="O75" s="112"/>
      <c r="P75" s="91"/>
    </row>
    <row r="76" spans="1:19" ht="29.25" customHeight="1" x14ac:dyDescent="0.25">
      <c r="A76" s="314"/>
      <c r="B76" s="296"/>
      <c r="C76" s="318"/>
      <c r="D76" s="77" t="s">
        <v>364</v>
      </c>
      <c r="E76" s="80"/>
      <c r="F76" s="77" t="s">
        <v>365</v>
      </c>
      <c r="G76" s="102"/>
      <c r="H76" s="77">
        <v>123.2</v>
      </c>
      <c r="I76" s="102"/>
      <c r="J76" s="77">
        <v>50</v>
      </c>
      <c r="K76" s="102"/>
      <c r="L76" s="102"/>
      <c r="M76" s="103"/>
      <c r="N76" s="112"/>
      <c r="O76" s="112"/>
      <c r="P76" s="91"/>
    </row>
    <row r="77" spans="1:19" ht="103.5" customHeight="1" x14ac:dyDescent="0.25">
      <c r="A77" s="218">
        <v>7</v>
      </c>
      <c r="B77" s="103" t="s">
        <v>366</v>
      </c>
      <c r="C77" s="217" t="s">
        <v>209</v>
      </c>
      <c r="D77" s="77" t="s">
        <v>367</v>
      </c>
      <c r="E77" s="80"/>
      <c r="F77" s="77" t="s">
        <v>368</v>
      </c>
      <c r="G77" s="102"/>
      <c r="H77" s="77">
        <v>17</v>
      </c>
      <c r="I77" s="102"/>
      <c r="J77" s="77">
        <v>100</v>
      </c>
      <c r="K77" s="102"/>
      <c r="L77" s="102"/>
      <c r="M77" s="103"/>
      <c r="N77" s="112"/>
      <c r="O77" s="112"/>
      <c r="P77" s="88"/>
    </row>
    <row r="78" spans="1:19" ht="114" customHeight="1" x14ac:dyDescent="0.25">
      <c r="A78" s="218">
        <v>8</v>
      </c>
      <c r="B78" s="103" t="s">
        <v>369</v>
      </c>
      <c r="C78" s="217" t="s">
        <v>211</v>
      </c>
      <c r="D78" s="77" t="s">
        <v>370</v>
      </c>
      <c r="E78" s="80"/>
      <c r="F78" s="77" t="s">
        <v>371</v>
      </c>
      <c r="G78" s="102"/>
      <c r="H78" s="77">
        <v>37</v>
      </c>
      <c r="I78" s="102"/>
      <c r="J78" s="77">
        <v>80</v>
      </c>
      <c r="K78" s="102"/>
      <c r="L78" s="102"/>
      <c r="M78" s="103"/>
      <c r="N78" s="112"/>
      <c r="O78" s="112"/>
      <c r="P78" s="88"/>
    </row>
    <row r="79" spans="1:19" ht="100.5" customHeight="1" thickBot="1" x14ac:dyDescent="0.3">
      <c r="A79" s="218">
        <v>9</v>
      </c>
      <c r="B79" s="103" t="s">
        <v>372</v>
      </c>
      <c r="C79" s="217" t="s">
        <v>212</v>
      </c>
      <c r="D79" s="77" t="s">
        <v>373</v>
      </c>
      <c r="E79" s="80"/>
      <c r="F79" s="77" t="s">
        <v>374</v>
      </c>
      <c r="G79" s="102"/>
      <c r="H79" s="77">
        <v>116</v>
      </c>
      <c r="I79" s="102"/>
      <c r="J79" s="77">
        <v>150</v>
      </c>
      <c r="K79" s="102"/>
      <c r="L79" s="102"/>
      <c r="M79" s="103"/>
      <c r="N79" s="112"/>
      <c r="O79" s="112"/>
      <c r="P79" s="88"/>
      <c r="Q79" s="35"/>
      <c r="R79" s="35"/>
      <c r="S79" s="35"/>
    </row>
    <row r="80" spans="1:19" ht="33" customHeight="1" thickBot="1" x14ac:dyDescent="0.3">
      <c r="A80" s="315">
        <v>10</v>
      </c>
      <c r="B80" s="296" t="s">
        <v>375</v>
      </c>
      <c r="C80" s="318" t="s">
        <v>213</v>
      </c>
      <c r="D80" s="77" t="s">
        <v>376</v>
      </c>
      <c r="E80" s="80"/>
      <c r="F80" s="77" t="s">
        <v>377</v>
      </c>
      <c r="G80" s="102"/>
      <c r="H80" s="77">
        <v>72</v>
      </c>
      <c r="I80" s="102"/>
      <c r="J80" s="77">
        <v>250</v>
      </c>
      <c r="K80" s="102"/>
      <c r="L80" s="102"/>
      <c r="M80" s="103"/>
      <c r="N80" s="112"/>
      <c r="O80" s="112"/>
      <c r="P80" s="92"/>
      <c r="Q80" s="26"/>
      <c r="R80" s="32"/>
      <c r="S80" s="35"/>
    </row>
    <row r="81" spans="1:18" ht="48.75" customHeight="1" thickBot="1" x14ac:dyDescent="0.3">
      <c r="A81" s="316"/>
      <c r="B81" s="296"/>
      <c r="C81" s="318"/>
      <c r="D81" s="77" t="s">
        <v>378</v>
      </c>
      <c r="E81" s="80"/>
      <c r="F81" s="77" t="s">
        <v>379</v>
      </c>
      <c r="G81" s="102"/>
      <c r="H81" s="77">
        <v>30</v>
      </c>
      <c r="I81" s="114"/>
      <c r="J81" s="77">
        <v>200</v>
      </c>
      <c r="K81" s="115"/>
      <c r="L81" s="102"/>
      <c r="M81" s="102"/>
      <c r="N81" s="116"/>
      <c r="O81" s="117"/>
      <c r="P81" s="93"/>
    </row>
    <row r="82" spans="1:18" ht="33" customHeight="1" x14ac:dyDescent="0.25">
      <c r="A82" s="316"/>
      <c r="B82" s="296"/>
      <c r="C82" s="318"/>
      <c r="D82" s="290" t="s">
        <v>152</v>
      </c>
      <c r="E82" s="290" t="s">
        <v>152</v>
      </c>
      <c r="F82" s="290" t="s">
        <v>380</v>
      </c>
      <c r="G82" s="290" t="s">
        <v>380</v>
      </c>
      <c r="H82" s="290">
        <v>22</v>
      </c>
      <c r="I82" s="118">
        <v>10.58</v>
      </c>
      <c r="J82" s="290">
        <v>300</v>
      </c>
      <c r="K82" s="118">
        <v>400</v>
      </c>
      <c r="L82" s="106">
        <v>2017</v>
      </c>
      <c r="M82" s="106">
        <v>2017</v>
      </c>
      <c r="N82" s="119" t="s">
        <v>290</v>
      </c>
      <c r="O82" s="309" t="str">
        <f>'Подтверждающие документы '!L80</f>
        <v>Акт № 1 от 30.06.2017</v>
      </c>
      <c r="P82" s="294" t="s">
        <v>237</v>
      </c>
    </row>
    <row r="83" spans="1:18" ht="33" customHeight="1" thickBot="1" x14ac:dyDescent="0.3">
      <c r="A83" s="316"/>
      <c r="B83" s="296"/>
      <c r="C83" s="318"/>
      <c r="D83" s="290"/>
      <c r="E83" s="290"/>
      <c r="F83" s="290"/>
      <c r="G83" s="290"/>
      <c r="H83" s="290"/>
      <c r="I83" s="118">
        <v>12</v>
      </c>
      <c r="J83" s="290"/>
      <c r="K83" s="118">
        <v>125</v>
      </c>
      <c r="L83" s="106">
        <v>2017</v>
      </c>
      <c r="M83" s="106">
        <v>2017</v>
      </c>
      <c r="N83" s="119"/>
      <c r="O83" s="309"/>
      <c r="P83" s="295"/>
    </row>
    <row r="84" spans="1:18" ht="33" customHeight="1" x14ac:dyDescent="0.25">
      <c r="A84" s="316"/>
      <c r="B84" s="296"/>
      <c r="C84" s="318"/>
      <c r="D84" s="290"/>
      <c r="E84" s="290"/>
      <c r="F84" s="290"/>
      <c r="G84" s="290"/>
      <c r="H84" s="290"/>
      <c r="I84" s="118">
        <v>111</v>
      </c>
      <c r="J84" s="290"/>
      <c r="K84" s="118">
        <v>125</v>
      </c>
      <c r="L84" s="106">
        <v>2017</v>
      </c>
      <c r="M84" s="106">
        <v>2017</v>
      </c>
      <c r="N84" s="119"/>
      <c r="O84" s="120" t="str">
        <f>'Подтверждающие документы '!L92</f>
        <v>Акт №5 от 28.02.2017</v>
      </c>
      <c r="P84" s="294" t="s">
        <v>245</v>
      </c>
    </row>
    <row r="85" spans="1:18" ht="33" customHeight="1" thickBot="1" x14ac:dyDescent="0.3">
      <c r="A85" s="316"/>
      <c r="B85" s="296"/>
      <c r="C85" s="318"/>
      <c r="D85" s="290"/>
      <c r="E85" s="290"/>
      <c r="F85" s="290"/>
      <c r="G85" s="290"/>
      <c r="H85" s="290"/>
      <c r="I85" s="118">
        <v>25.75</v>
      </c>
      <c r="J85" s="290"/>
      <c r="K85" s="118">
        <v>125</v>
      </c>
      <c r="L85" s="106">
        <v>2017</v>
      </c>
      <c r="M85" s="106">
        <v>2017</v>
      </c>
      <c r="N85" s="119"/>
      <c r="O85" s="120" t="str">
        <f>'Подтверждающие документы '!L93</f>
        <v>Акт №9 от 31.07.2017</v>
      </c>
      <c r="P85" s="295"/>
    </row>
    <row r="86" spans="1:18" ht="33" customHeight="1" x14ac:dyDescent="0.25">
      <c r="A86" s="316"/>
      <c r="B86" s="296"/>
      <c r="C86" s="318"/>
      <c r="D86" s="290" t="s">
        <v>158</v>
      </c>
      <c r="E86" s="290" t="s">
        <v>158</v>
      </c>
      <c r="F86" s="290" t="s">
        <v>381</v>
      </c>
      <c r="G86" s="290" t="s">
        <v>381</v>
      </c>
      <c r="H86" s="290">
        <v>164.3</v>
      </c>
      <c r="I86" s="106">
        <f>77/2</f>
        <v>38.5</v>
      </c>
      <c r="J86" s="290">
        <v>250</v>
      </c>
      <c r="K86" s="118">
        <v>250</v>
      </c>
      <c r="L86" s="106">
        <v>2017</v>
      </c>
      <c r="M86" s="106">
        <v>2017</v>
      </c>
      <c r="N86" s="121"/>
      <c r="O86" s="310" t="str">
        <f>'Подтверждающие документы '!L48</f>
        <v>Акт № 2 от 31.07.2017</v>
      </c>
      <c r="P86" s="305" t="s">
        <v>199</v>
      </c>
    </row>
    <row r="87" spans="1:18" ht="33" customHeight="1" thickBot="1" x14ac:dyDescent="0.3">
      <c r="A87" s="316"/>
      <c r="B87" s="296"/>
      <c r="C87" s="318"/>
      <c r="D87" s="290"/>
      <c r="E87" s="290"/>
      <c r="F87" s="290"/>
      <c r="G87" s="290"/>
      <c r="H87" s="290"/>
      <c r="I87" s="106">
        <f>3/2</f>
        <v>1.5</v>
      </c>
      <c r="J87" s="290"/>
      <c r="K87" s="118">
        <v>250</v>
      </c>
      <c r="L87" s="106">
        <v>2017</v>
      </c>
      <c r="M87" s="106">
        <v>2017</v>
      </c>
      <c r="N87" s="121"/>
      <c r="O87" s="310"/>
      <c r="P87" s="307"/>
    </row>
    <row r="88" spans="1:18" ht="33" customHeight="1" x14ac:dyDescent="0.25">
      <c r="A88" s="316"/>
      <c r="B88" s="296"/>
      <c r="C88" s="318"/>
      <c r="D88" s="290" t="s">
        <v>382</v>
      </c>
      <c r="E88" s="290" t="s">
        <v>382</v>
      </c>
      <c r="F88" s="290" t="s">
        <v>383</v>
      </c>
      <c r="G88" s="290" t="s">
        <v>383</v>
      </c>
      <c r="H88" s="290">
        <v>18</v>
      </c>
      <c r="I88" s="118">
        <v>2</v>
      </c>
      <c r="J88" s="290">
        <v>200</v>
      </c>
      <c r="K88" s="122">
        <v>400</v>
      </c>
      <c r="L88" s="106">
        <v>2017</v>
      </c>
      <c r="M88" s="106">
        <v>2017</v>
      </c>
      <c r="N88" s="123" t="s">
        <v>291</v>
      </c>
      <c r="O88" s="313" t="str">
        <f>'Подтверждающие документы '!L85</f>
        <v>Акт № 24 от 30.09.2017</v>
      </c>
      <c r="P88" s="294" t="s">
        <v>239</v>
      </c>
    </row>
    <row r="89" spans="1:18" ht="33" customHeight="1" thickBot="1" x14ac:dyDescent="0.3">
      <c r="A89" s="316"/>
      <c r="B89" s="296"/>
      <c r="C89" s="318"/>
      <c r="D89" s="290"/>
      <c r="E89" s="290"/>
      <c r="F89" s="290"/>
      <c r="G89" s="290"/>
      <c r="H89" s="290"/>
      <c r="I89" s="118">
        <v>3</v>
      </c>
      <c r="J89" s="290"/>
      <c r="K89" s="122">
        <v>125</v>
      </c>
      <c r="L89" s="106">
        <v>2017</v>
      </c>
      <c r="M89" s="106">
        <v>2017</v>
      </c>
      <c r="N89" s="123" t="s">
        <v>291</v>
      </c>
      <c r="O89" s="313"/>
      <c r="P89" s="295"/>
    </row>
    <row r="90" spans="1:18" ht="33" customHeight="1" x14ac:dyDescent="0.25">
      <c r="A90" s="316"/>
      <c r="B90" s="296"/>
      <c r="C90" s="318"/>
      <c r="D90" s="298" t="s">
        <v>384</v>
      </c>
      <c r="E90" s="298" t="s">
        <v>384</v>
      </c>
      <c r="F90" s="298" t="s">
        <v>385</v>
      </c>
      <c r="G90" s="298" t="s">
        <v>385</v>
      </c>
      <c r="H90" s="298">
        <v>170</v>
      </c>
      <c r="I90" s="109">
        <v>4.03</v>
      </c>
      <c r="J90" s="298">
        <v>300</v>
      </c>
      <c r="K90" s="109">
        <v>200</v>
      </c>
      <c r="L90" s="106">
        <v>2017</v>
      </c>
      <c r="M90" s="106">
        <v>2017</v>
      </c>
      <c r="N90" s="123" t="s">
        <v>286</v>
      </c>
      <c r="O90" s="308" t="str">
        <f>'Подтверждающие документы '!L61</f>
        <v>Акт №10 от 31.01.2017</v>
      </c>
      <c r="P90" s="305" t="s">
        <v>218</v>
      </c>
    </row>
    <row r="91" spans="1:18" ht="33" customHeight="1" x14ac:dyDescent="0.25">
      <c r="A91" s="316"/>
      <c r="B91" s="296"/>
      <c r="C91" s="318"/>
      <c r="D91" s="298"/>
      <c r="E91" s="298"/>
      <c r="F91" s="298"/>
      <c r="G91" s="298"/>
      <c r="H91" s="298"/>
      <c r="I91" s="109">
        <v>0.17</v>
      </c>
      <c r="J91" s="298"/>
      <c r="K91" s="109">
        <v>150</v>
      </c>
      <c r="L91" s="106">
        <v>2017</v>
      </c>
      <c r="M91" s="106">
        <v>2017</v>
      </c>
      <c r="N91" s="123" t="s">
        <v>287</v>
      </c>
      <c r="O91" s="308"/>
      <c r="P91" s="306"/>
    </row>
    <row r="92" spans="1:18" ht="33" customHeight="1" x14ac:dyDescent="0.25">
      <c r="A92" s="316"/>
      <c r="B92" s="296"/>
      <c r="C92" s="318"/>
      <c r="D92" s="298"/>
      <c r="E92" s="298"/>
      <c r="F92" s="298"/>
      <c r="G92" s="298"/>
      <c r="H92" s="298"/>
      <c r="I92" s="109">
        <v>0.26</v>
      </c>
      <c r="J92" s="298"/>
      <c r="K92" s="109">
        <v>100</v>
      </c>
      <c r="L92" s="106">
        <v>2017</v>
      </c>
      <c r="M92" s="106">
        <v>2017</v>
      </c>
      <c r="N92" s="123" t="s">
        <v>288</v>
      </c>
      <c r="O92" s="308"/>
      <c r="P92" s="306"/>
    </row>
    <row r="93" spans="1:18" ht="33" customHeight="1" x14ac:dyDescent="0.25">
      <c r="A93" s="316"/>
      <c r="B93" s="296"/>
      <c r="C93" s="318"/>
      <c r="D93" s="298"/>
      <c r="E93" s="298"/>
      <c r="F93" s="298"/>
      <c r="G93" s="298"/>
      <c r="H93" s="298"/>
      <c r="I93" s="109">
        <v>17.059999999999999</v>
      </c>
      <c r="J93" s="298"/>
      <c r="K93" s="109">
        <v>100</v>
      </c>
      <c r="L93" s="106">
        <v>2017</v>
      </c>
      <c r="M93" s="106">
        <v>2017</v>
      </c>
      <c r="N93" s="123" t="s">
        <v>289</v>
      </c>
      <c r="O93" s="308"/>
      <c r="P93" s="306"/>
    </row>
    <row r="94" spans="1:18" ht="33" customHeight="1" x14ac:dyDescent="0.25">
      <c r="A94" s="316"/>
      <c r="B94" s="296"/>
      <c r="C94" s="318"/>
      <c r="D94" s="298"/>
      <c r="E94" s="298"/>
      <c r="F94" s="298"/>
      <c r="G94" s="298"/>
      <c r="H94" s="298"/>
      <c r="I94" s="109">
        <v>5</v>
      </c>
      <c r="J94" s="298"/>
      <c r="K94" s="109">
        <v>150</v>
      </c>
      <c r="L94" s="106">
        <v>2017</v>
      </c>
      <c r="M94" s="106">
        <v>2017</v>
      </c>
      <c r="N94" s="124"/>
      <c r="O94" s="308"/>
      <c r="P94" s="306"/>
    </row>
    <row r="95" spans="1:18" ht="33" customHeight="1" x14ac:dyDescent="0.25">
      <c r="A95" s="316"/>
      <c r="B95" s="296"/>
      <c r="C95" s="318"/>
      <c r="D95" s="298"/>
      <c r="E95" s="298"/>
      <c r="F95" s="298"/>
      <c r="G95" s="298"/>
      <c r="H95" s="298"/>
      <c r="I95" s="109">
        <v>10.55</v>
      </c>
      <c r="J95" s="298"/>
      <c r="K95" s="109">
        <v>80</v>
      </c>
      <c r="L95" s="106">
        <v>2017</v>
      </c>
      <c r="M95" s="106">
        <v>2017</v>
      </c>
      <c r="N95" s="124"/>
      <c r="O95" s="308"/>
      <c r="P95" s="306"/>
      <c r="Q95" s="25"/>
      <c r="R95" s="29"/>
    </row>
    <row r="96" spans="1:18" ht="33" customHeight="1" thickBot="1" x14ac:dyDescent="0.3">
      <c r="A96" s="316"/>
      <c r="B96" s="296"/>
      <c r="C96" s="318"/>
      <c r="D96" s="298"/>
      <c r="E96" s="298"/>
      <c r="F96" s="298"/>
      <c r="G96" s="298"/>
      <c r="H96" s="298"/>
      <c r="I96" s="109">
        <v>2.5</v>
      </c>
      <c r="J96" s="298"/>
      <c r="K96" s="109">
        <v>50</v>
      </c>
      <c r="L96" s="106">
        <v>2017</v>
      </c>
      <c r="M96" s="106">
        <v>2017</v>
      </c>
      <c r="N96" s="123"/>
      <c r="O96" s="308"/>
      <c r="P96" s="307"/>
      <c r="Q96" s="25"/>
      <c r="R96" s="29"/>
    </row>
    <row r="97" spans="1:18" ht="33" customHeight="1" thickBot="1" x14ac:dyDescent="0.3">
      <c r="A97" s="316"/>
      <c r="B97" s="296"/>
      <c r="C97" s="318"/>
      <c r="D97" s="298"/>
      <c r="E97" s="298"/>
      <c r="F97" s="298"/>
      <c r="G97" s="298"/>
      <c r="H97" s="298"/>
      <c r="I97" s="109">
        <v>60</v>
      </c>
      <c r="J97" s="298"/>
      <c r="K97" s="109">
        <v>150</v>
      </c>
      <c r="L97" s="106">
        <v>2017</v>
      </c>
      <c r="M97" s="106">
        <v>2017</v>
      </c>
      <c r="N97" s="123"/>
      <c r="O97" s="123" t="str">
        <f>'Подтверждающие документы '!L106</f>
        <v>Акт №14 от 30.06.2017</v>
      </c>
      <c r="P97" s="89" t="s">
        <v>250</v>
      </c>
    </row>
    <row r="98" spans="1:18" ht="33" customHeight="1" x14ac:dyDescent="0.25">
      <c r="A98" s="316"/>
      <c r="B98" s="296"/>
      <c r="C98" s="318"/>
      <c r="D98" s="102" t="s">
        <v>386</v>
      </c>
      <c r="E98" s="105"/>
      <c r="F98" s="102" t="s">
        <v>387</v>
      </c>
      <c r="G98" s="102"/>
      <c r="H98" s="102">
        <v>42.2</v>
      </c>
      <c r="I98" s="104"/>
      <c r="J98" s="102">
        <v>125</v>
      </c>
      <c r="K98" s="104"/>
      <c r="L98" s="102"/>
      <c r="M98" s="103"/>
      <c r="N98" s="112"/>
      <c r="O98" s="112"/>
      <c r="P98" s="88"/>
    </row>
    <row r="99" spans="1:18" ht="33" customHeight="1" x14ac:dyDescent="0.25">
      <c r="A99" s="316"/>
      <c r="B99" s="296"/>
      <c r="C99" s="318"/>
      <c r="D99" s="102" t="s">
        <v>388</v>
      </c>
      <c r="E99" s="105"/>
      <c r="F99" s="102" t="s">
        <v>389</v>
      </c>
      <c r="G99" s="102"/>
      <c r="H99" s="102">
        <v>43</v>
      </c>
      <c r="I99" s="104"/>
      <c r="J99" s="102">
        <v>125</v>
      </c>
      <c r="K99" s="104"/>
      <c r="L99" s="102"/>
      <c r="M99" s="103"/>
      <c r="N99" s="112"/>
      <c r="O99" s="112"/>
      <c r="P99" s="88"/>
      <c r="Q99" s="25"/>
      <c r="R99" s="30"/>
    </row>
    <row r="100" spans="1:18" ht="33" customHeight="1" x14ac:dyDescent="0.25">
      <c r="A100" s="316"/>
      <c r="B100" s="296"/>
      <c r="C100" s="318"/>
      <c r="D100" s="102" t="s">
        <v>389</v>
      </c>
      <c r="E100" s="105"/>
      <c r="F100" s="102" t="s">
        <v>390</v>
      </c>
      <c r="G100" s="102"/>
      <c r="H100" s="102">
        <v>111.2</v>
      </c>
      <c r="I100" s="104"/>
      <c r="J100" s="102">
        <v>80</v>
      </c>
      <c r="K100" s="104"/>
      <c r="L100" s="102"/>
      <c r="M100" s="103"/>
      <c r="N100" s="112"/>
      <c r="O100" s="112"/>
      <c r="P100" s="88"/>
      <c r="Q100" s="25"/>
      <c r="R100" s="30"/>
    </row>
    <row r="101" spans="1:18" ht="33" customHeight="1" x14ac:dyDescent="0.25">
      <c r="A101" s="316"/>
      <c r="B101" s="296"/>
      <c r="C101" s="318"/>
      <c r="D101" s="102" t="s">
        <v>391</v>
      </c>
      <c r="E101" s="105"/>
      <c r="F101" s="102" t="s">
        <v>392</v>
      </c>
      <c r="G101" s="102"/>
      <c r="H101" s="102">
        <v>61</v>
      </c>
      <c r="I101" s="102"/>
      <c r="J101" s="102">
        <v>50</v>
      </c>
      <c r="K101" s="102"/>
      <c r="L101" s="102"/>
      <c r="M101" s="103"/>
      <c r="N101" s="112"/>
      <c r="O101" s="112"/>
      <c r="P101" s="88"/>
      <c r="Q101" s="25"/>
      <c r="R101" s="30"/>
    </row>
    <row r="102" spans="1:18" ht="33" customHeight="1" thickBot="1" x14ac:dyDescent="0.3">
      <c r="A102" s="316"/>
      <c r="B102" s="296"/>
      <c r="C102" s="318"/>
      <c r="D102" s="102" t="s">
        <v>393</v>
      </c>
      <c r="E102" s="105"/>
      <c r="F102" s="102" t="s">
        <v>394</v>
      </c>
      <c r="G102" s="102"/>
      <c r="H102" s="102">
        <v>16.399999999999999</v>
      </c>
      <c r="I102" s="102"/>
      <c r="J102" s="102">
        <v>80</v>
      </c>
      <c r="K102" s="102"/>
      <c r="L102" s="102"/>
      <c r="M102" s="103"/>
      <c r="N102" s="112"/>
      <c r="O102" s="112"/>
      <c r="P102" s="94"/>
      <c r="Q102" s="25"/>
      <c r="R102" s="30"/>
    </row>
    <row r="103" spans="1:18" ht="33" customHeight="1" thickBot="1" x14ac:dyDescent="0.3">
      <c r="A103" s="316"/>
      <c r="B103" s="296"/>
      <c r="C103" s="318"/>
      <c r="D103" s="102" t="s">
        <v>153</v>
      </c>
      <c r="E103" s="105"/>
      <c r="F103" s="102" t="s">
        <v>395</v>
      </c>
      <c r="G103" s="102"/>
      <c r="H103" s="102">
        <v>275</v>
      </c>
      <c r="I103" s="102"/>
      <c r="J103" s="102">
        <v>200</v>
      </c>
      <c r="K103" s="102"/>
      <c r="L103" s="102"/>
      <c r="M103" s="102"/>
      <c r="N103" s="112"/>
      <c r="O103" s="125"/>
      <c r="P103" s="95"/>
      <c r="Q103" s="25"/>
      <c r="R103" s="30"/>
    </row>
    <row r="104" spans="1:18" ht="33" customHeight="1" x14ac:dyDescent="0.25">
      <c r="A104" s="316"/>
      <c r="B104" s="296"/>
      <c r="C104" s="318"/>
      <c r="D104" s="102" t="s">
        <v>395</v>
      </c>
      <c r="E104" s="105"/>
      <c r="F104" s="102" t="s">
        <v>396</v>
      </c>
      <c r="G104" s="102"/>
      <c r="H104" s="102">
        <v>18</v>
      </c>
      <c r="I104" s="102"/>
      <c r="J104" s="102">
        <v>150</v>
      </c>
      <c r="K104" s="102"/>
      <c r="L104" s="102"/>
      <c r="M104" s="103"/>
      <c r="N104" s="112"/>
      <c r="O104" s="112"/>
      <c r="P104" s="88"/>
      <c r="Q104" s="26"/>
      <c r="R104" s="30"/>
    </row>
    <row r="105" spans="1:18" ht="33" customHeight="1" x14ac:dyDescent="0.25">
      <c r="A105" s="316"/>
      <c r="B105" s="296"/>
      <c r="C105" s="318"/>
      <c r="D105" s="102" t="s">
        <v>157</v>
      </c>
      <c r="E105" s="105"/>
      <c r="F105" s="102" t="s">
        <v>397</v>
      </c>
      <c r="G105" s="102"/>
      <c r="H105" s="102">
        <v>10.3</v>
      </c>
      <c r="I105" s="102"/>
      <c r="J105" s="102">
        <v>40</v>
      </c>
      <c r="K105" s="102"/>
      <c r="L105" s="102"/>
      <c r="M105" s="103"/>
      <c r="N105" s="112"/>
      <c r="O105" s="112"/>
      <c r="P105" s="88"/>
      <c r="Q105" s="26"/>
      <c r="R105" s="30"/>
    </row>
    <row r="106" spans="1:18" ht="33" customHeight="1" x14ac:dyDescent="0.25">
      <c r="A106" s="316"/>
      <c r="B106" s="296"/>
      <c r="C106" s="318"/>
      <c r="D106" s="102" t="s">
        <v>157</v>
      </c>
      <c r="E106" s="105"/>
      <c r="F106" s="102" t="s">
        <v>398</v>
      </c>
      <c r="G106" s="102"/>
      <c r="H106" s="102">
        <v>12.6</v>
      </c>
      <c r="I106" s="102"/>
      <c r="J106" s="102">
        <v>50</v>
      </c>
      <c r="K106" s="102"/>
      <c r="L106" s="102"/>
      <c r="M106" s="103"/>
      <c r="N106" s="112"/>
      <c r="O106" s="112"/>
      <c r="P106" s="88"/>
      <c r="Q106" s="26"/>
      <c r="R106" s="30"/>
    </row>
    <row r="107" spans="1:18" ht="33" customHeight="1" x14ac:dyDescent="0.25">
      <c r="A107" s="316"/>
      <c r="B107" s="296"/>
      <c r="C107" s="318"/>
      <c r="D107" s="102" t="s">
        <v>398</v>
      </c>
      <c r="E107" s="105"/>
      <c r="F107" s="102" t="s">
        <v>399</v>
      </c>
      <c r="G107" s="102"/>
      <c r="H107" s="102">
        <v>6</v>
      </c>
      <c r="I107" s="102"/>
      <c r="J107" s="102">
        <v>40</v>
      </c>
      <c r="K107" s="102"/>
      <c r="L107" s="102"/>
      <c r="M107" s="103"/>
      <c r="N107" s="112"/>
      <c r="O107" s="112"/>
      <c r="P107" s="88"/>
      <c r="Q107" s="26"/>
      <c r="R107" s="30"/>
    </row>
    <row r="108" spans="1:18" ht="33" customHeight="1" x14ac:dyDescent="0.25">
      <c r="A108" s="316"/>
      <c r="B108" s="296"/>
      <c r="C108" s="318"/>
      <c r="D108" s="102" t="s">
        <v>400</v>
      </c>
      <c r="E108" s="105"/>
      <c r="F108" s="102" t="s">
        <v>401</v>
      </c>
      <c r="G108" s="102"/>
      <c r="H108" s="102">
        <v>13.1</v>
      </c>
      <c r="I108" s="102"/>
      <c r="J108" s="102">
        <v>125</v>
      </c>
      <c r="K108" s="102"/>
      <c r="L108" s="102"/>
      <c r="M108" s="103"/>
      <c r="N108" s="112"/>
      <c r="O108" s="112"/>
      <c r="P108" s="88"/>
      <c r="Q108" s="26"/>
      <c r="R108" s="30"/>
    </row>
    <row r="109" spans="1:18" ht="33" customHeight="1" x14ac:dyDescent="0.25">
      <c r="A109" s="316"/>
      <c r="B109" s="296"/>
      <c r="C109" s="318"/>
      <c r="D109" s="77" t="s">
        <v>402</v>
      </c>
      <c r="E109" s="80"/>
      <c r="F109" s="77" t="s">
        <v>403</v>
      </c>
      <c r="G109" s="102"/>
      <c r="H109" s="102">
        <v>17</v>
      </c>
      <c r="I109" s="102"/>
      <c r="J109" s="102">
        <v>200</v>
      </c>
      <c r="K109" s="102"/>
      <c r="L109" s="102"/>
      <c r="M109" s="103"/>
      <c r="N109" s="112"/>
      <c r="O109" s="112"/>
      <c r="P109" s="88"/>
      <c r="Q109" s="26"/>
      <c r="R109" s="30"/>
    </row>
    <row r="110" spans="1:18" ht="33" customHeight="1" x14ac:dyDescent="0.25">
      <c r="A110" s="316"/>
      <c r="B110" s="296"/>
      <c r="C110" s="318"/>
      <c r="D110" s="77" t="s">
        <v>304</v>
      </c>
      <c r="E110" s="80"/>
      <c r="F110" s="77" t="s">
        <v>404</v>
      </c>
      <c r="G110" s="102"/>
      <c r="H110" s="102">
        <v>196</v>
      </c>
      <c r="I110" s="102"/>
      <c r="J110" s="102">
        <v>125</v>
      </c>
      <c r="K110" s="102"/>
      <c r="L110" s="102"/>
      <c r="M110" s="103"/>
      <c r="N110" s="112"/>
      <c r="O110" s="112"/>
      <c r="P110" s="88"/>
      <c r="Q110" s="26"/>
      <c r="R110" s="30"/>
    </row>
    <row r="111" spans="1:18" ht="33" customHeight="1" x14ac:dyDescent="0.25">
      <c r="A111" s="316"/>
      <c r="B111" s="296"/>
      <c r="C111" s="318"/>
      <c r="D111" s="77" t="s">
        <v>304</v>
      </c>
      <c r="E111" s="80"/>
      <c r="F111" s="77" t="s">
        <v>405</v>
      </c>
      <c r="G111" s="102"/>
      <c r="H111" s="102">
        <v>78</v>
      </c>
      <c r="I111" s="102"/>
      <c r="J111" s="102">
        <v>300</v>
      </c>
      <c r="K111" s="102"/>
      <c r="L111" s="102"/>
      <c r="M111" s="103"/>
      <c r="N111" s="112"/>
      <c r="O111" s="112"/>
      <c r="P111" s="88"/>
      <c r="Q111" s="26"/>
      <c r="R111" s="30"/>
    </row>
    <row r="112" spans="1:18" ht="33" customHeight="1" x14ac:dyDescent="0.25">
      <c r="A112" s="316"/>
      <c r="B112" s="296"/>
      <c r="C112" s="318"/>
      <c r="D112" s="77" t="s">
        <v>406</v>
      </c>
      <c r="E112" s="80"/>
      <c r="F112" s="77" t="s">
        <v>407</v>
      </c>
      <c r="G112" s="102"/>
      <c r="H112" s="102">
        <v>137</v>
      </c>
      <c r="I112" s="102"/>
      <c r="J112" s="102">
        <v>100</v>
      </c>
      <c r="K112" s="102"/>
      <c r="L112" s="102"/>
      <c r="M112" s="103"/>
      <c r="N112" s="112"/>
      <c r="O112" s="112"/>
      <c r="P112" s="88"/>
      <c r="Q112" s="26"/>
      <c r="R112" s="30"/>
    </row>
    <row r="113" spans="1:19" ht="33" customHeight="1" x14ac:dyDescent="0.25">
      <c r="A113" s="316"/>
      <c r="B113" s="296"/>
      <c r="C113" s="318"/>
      <c r="D113" s="77" t="s">
        <v>406</v>
      </c>
      <c r="E113" s="80"/>
      <c r="F113" s="77" t="s">
        <v>408</v>
      </c>
      <c r="G113" s="102"/>
      <c r="H113" s="102">
        <v>67.599999999999994</v>
      </c>
      <c r="I113" s="102"/>
      <c r="J113" s="102">
        <v>100</v>
      </c>
      <c r="K113" s="102"/>
      <c r="L113" s="102"/>
      <c r="M113" s="103"/>
      <c r="N113" s="112"/>
      <c r="O113" s="112"/>
      <c r="P113" s="88"/>
      <c r="Q113" s="26"/>
      <c r="R113" s="30"/>
    </row>
    <row r="114" spans="1:19" ht="33" customHeight="1" x14ac:dyDescent="0.25">
      <c r="A114" s="316"/>
      <c r="B114" s="296"/>
      <c r="C114" s="318"/>
      <c r="D114" s="77" t="s">
        <v>409</v>
      </c>
      <c r="E114" s="80"/>
      <c r="F114" s="77" t="s">
        <v>410</v>
      </c>
      <c r="G114" s="102"/>
      <c r="H114" s="102">
        <v>33</v>
      </c>
      <c r="I114" s="102"/>
      <c r="J114" s="102">
        <v>250</v>
      </c>
      <c r="K114" s="102"/>
      <c r="L114" s="102"/>
      <c r="M114" s="103"/>
      <c r="N114" s="112"/>
      <c r="O114" s="112"/>
      <c r="P114" s="88"/>
      <c r="Q114" s="26"/>
      <c r="R114" s="30"/>
    </row>
    <row r="115" spans="1:19" ht="33" customHeight="1" x14ac:dyDescent="0.25">
      <c r="A115" s="316"/>
      <c r="B115" s="296"/>
      <c r="C115" s="318"/>
      <c r="D115" s="77" t="s">
        <v>411</v>
      </c>
      <c r="E115" s="80"/>
      <c r="F115" s="77" t="s">
        <v>412</v>
      </c>
      <c r="G115" s="102"/>
      <c r="H115" s="102">
        <v>24</v>
      </c>
      <c r="I115" s="102"/>
      <c r="J115" s="102">
        <v>150</v>
      </c>
      <c r="K115" s="102"/>
      <c r="L115" s="102"/>
      <c r="M115" s="103"/>
      <c r="N115" s="112"/>
      <c r="O115" s="112"/>
      <c r="P115" s="88"/>
      <c r="Q115" s="26"/>
      <c r="R115" s="30"/>
    </row>
    <row r="116" spans="1:19" ht="33" customHeight="1" x14ac:dyDescent="0.25">
      <c r="A116" s="316"/>
      <c r="B116" s="296"/>
      <c r="C116" s="318"/>
      <c r="D116" s="77" t="s">
        <v>162</v>
      </c>
      <c r="E116" s="80"/>
      <c r="F116" s="77" t="s">
        <v>413</v>
      </c>
      <c r="G116" s="102"/>
      <c r="H116" s="102">
        <v>150.30000000000001</v>
      </c>
      <c r="I116" s="102"/>
      <c r="J116" s="102">
        <v>250</v>
      </c>
      <c r="K116" s="102"/>
      <c r="L116" s="102"/>
      <c r="M116" s="103"/>
      <c r="N116" s="112"/>
      <c r="O116" s="112"/>
      <c r="P116" s="88"/>
      <c r="Q116" s="35"/>
    </row>
    <row r="117" spans="1:19" ht="33" customHeight="1" x14ac:dyDescent="0.25">
      <c r="A117" s="316"/>
      <c r="B117" s="296"/>
      <c r="C117" s="318"/>
      <c r="D117" s="77" t="s">
        <v>413</v>
      </c>
      <c r="E117" s="80"/>
      <c r="F117" s="77" t="s">
        <v>414</v>
      </c>
      <c r="G117" s="102"/>
      <c r="H117" s="102">
        <v>367</v>
      </c>
      <c r="I117" s="102"/>
      <c r="J117" s="102">
        <v>50</v>
      </c>
      <c r="K117" s="102"/>
      <c r="L117" s="102"/>
      <c r="M117" s="103"/>
      <c r="N117" s="112"/>
      <c r="O117" s="112"/>
      <c r="P117" s="88"/>
      <c r="Q117" s="35"/>
    </row>
    <row r="118" spans="1:19" ht="33" customHeight="1" x14ac:dyDescent="0.25">
      <c r="A118" s="316"/>
      <c r="B118" s="296"/>
      <c r="C118" s="318"/>
      <c r="D118" s="77" t="s">
        <v>415</v>
      </c>
      <c r="E118" s="80"/>
      <c r="F118" s="77" t="s">
        <v>416</v>
      </c>
      <c r="G118" s="102"/>
      <c r="H118" s="77">
        <v>44.1</v>
      </c>
      <c r="I118" s="102"/>
      <c r="J118" s="77">
        <v>40</v>
      </c>
      <c r="K118" s="102"/>
      <c r="L118" s="102"/>
      <c r="M118" s="103"/>
      <c r="N118" s="112"/>
      <c r="O118" s="112"/>
      <c r="P118" s="88"/>
      <c r="Q118" s="35"/>
    </row>
    <row r="119" spans="1:19" ht="33" customHeight="1" x14ac:dyDescent="0.25">
      <c r="A119" s="316"/>
      <c r="B119" s="296"/>
      <c r="C119" s="318"/>
      <c r="D119" s="77" t="s">
        <v>315</v>
      </c>
      <c r="E119" s="80"/>
      <c r="F119" s="77" t="s">
        <v>417</v>
      </c>
      <c r="G119" s="102"/>
      <c r="H119" s="77">
        <v>36.700000000000003</v>
      </c>
      <c r="I119" s="102"/>
      <c r="J119" s="77">
        <v>40</v>
      </c>
      <c r="K119" s="102"/>
      <c r="L119" s="102"/>
      <c r="M119" s="103"/>
      <c r="N119" s="112"/>
      <c r="O119" s="112"/>
      <c r="P119" s="88"/>
      <c r="Q119" s="35"/>
    </row>
    <row r="120" spans="1:19" ht="33" customHeight="1" x14ac:dyDescent="0.25">
      <c r="A120" s="316"/>
      <c r="B120" s="296"/>
      <c r="C120" s="318"/>
      <c r="D120" s="77" t="s">
        <v>418</v>
      </c>
      <c r="E120" s="80"/>
      <c r="F120" s="77" t="s">
        <v>419</v>
      </c>
      <c r="G120" s="102"/>
      <c r="H120" s="77">
        <v>43.5</v>
      </c>
      <c r="I120" s="102"/>
      <c r="J120" s="77">
        <v>100</v>
      </c>
      <c r="K120" s="102"/>
      <c r="L120" s="102"/>
      <c r="M120" s="103"/>
      <c r="N120" s="112"/>
      <c r="O120" s="112"/>
      <c r="P120" s="88"/>
      <c r="Q120" s="35"/>
    </row>
    <row r="121" spans="1:19" ht="33" customHeight="1" thickBot="1" x14ac:dyDescent="0.3">
      <c r="A121" s="316"/>
      <c r="B121" s="296"/>
      <c r="C121" s="318"/>
      <c r="D121" s="77" t="s">
        <v>420</v>
      </c>
      <c r="E121" s="80"/>
      <c r="F121" s="77" t="s">
        <v>421</v>
      </c>
      <c r="G121" s="102"/>
      <c r="H121" s="77">
        <v>137.4</v>
      </c>
      <c r="I121" s="102"/>
      <c r="J121" s="77">
        <v>80</v>
      </c>
      <c r="K121" s="102"/>
      <c r="L121" s="102"/>
      <c r="M121" s="103"/>
      <c r="N121" s="112"/>
      <c r="O121" s="112"/>
      <c r="P121" s="88"/>
      <c r="Q121" s="35"/>
    </row>
    <row r="122" spans="1:19" ht="33" customHeight="1" thickBot="1" x14ac:dyDescent="0.3">
      <c r="A122" s="316"/>
      <c r="B122" s="296"/>
      <c r="C122" s="318"/>
      <c r="D122" s="106" t="s">
        <v>422</v>
      </c>
      <c r="E122" s="106" t="s">
        <v>422</v>
      </c>
      <c r="F122" s="106" t="s">
        <v>423</v>
      </c>
      <c r="G122" s="106" t="s">
        <v>423</v>
      </c>
      <c r="H122" s="106">
        <v>9.6</v>
      </c>
      <c r="I122" s="106">
        <f>164.6/2</f>
        <v>82.3</v>
      </c>
      <c r="J122" s="106">
        <v>250</v>
      </c>
      <c r="K122" s="106">
        <v>125</v>
      </c>
      <c r="L122" s="106">
        <v>2017</v>
      </c>
      <c r="M122" s="106">
        <v>2017</v>
      </c>
      <c r="N122" s="126"/>
      <c r="O122" s="127">
        <f>'Подтверждающие документы '!M72</f>
        <v>278.29000000000002</v>
      </c>
      <c r="P122" s="96" t="s">
        <v>233</v>
      </c>
    </row>
    <row r="123" spans="1:19" ht="33" customHeight="1" x14ac:dyDescent="0.25">
      <c r="A123" s="316"/>
      <c r="B123" s="296"/>
      <c r="C123" s="318"/>
      <c r="D123" s="77" t="s">
        <v>425</v>
      </c>
      <c r="E123" s="80"/>
      <c r="F123" s="77" t="s">
        <v>426</v>
      </c>
      <c r="G123" s="102"/>
      <c r="H123" s="77">
        <v>147.4</v>
      </c>
      <c r="I123" s="102"/>
      <c r="J123" s="77">
        <v>250</v>
      </c>
      <c r="K123" s="102"/>
      <c r="L123" s="102"/>
      <c r="M123" s="103"/>
      <c r="N123" s="112"/>
      <c r="O123" s="112"/>
      <c r="P123" s="88"/>
      <c r="Q123" s="35"/>
    </row>
    <row r="124" spans="1:19" ht="33" customHeight="1" x14ac:dyDescent="0.25">
      <c r="A124" s="316"/>
      <c r="B124" s="296"/>
      <c r="C124" s="318"/>
      <c r="D124" s="77" t="s">
        <v>426</v>
      </c>
      <c r="E124" s="80"/>
      <c r="F124" s="102" t="s">
        <v>427</v>
      </c>
      <c r="G124" s="102"/>
      <c r="H124" s="102">
        <v>50</v>
      </c>
      <c r="I124" s="102"/>
      <c r="J124" s="102">
        <v>200</v>
      </c>
      <c r="K124" s="102"/>
      <c r="L124" s="102"/>
      <c r="M124" s="103"/>
      <c r="N124" s="112"/>
      <c r="O124" s="112"/>
      <c r="P124" s="88"/>
      <c r="Q124" s="35"/>
    </row>
    <row r="125" spans="1:19" ht="33" customHeight="1" x14ac:dyDescent="0.25">
      <c r="A125" s="316"/>
      <c r="B125" s="296"/>
      <c r="C125" s="318"/>
      <c r="D125" s="77" t="s">
        <v>428</v>
      </c>
      <c r="E125" s="80"/>
      <c r="F125" s="102" t="s">
        <v>429</v>
      </c>
      <c r="G125" s="102"/>
      <c r="H125" s="102">
        <v>262</v>
      </c>
      <c r="I125" s="102"/>
      <c r="J125" s="102">
        <v>150</v>
      </c>
      <c r="K125" s="102"/>
      <c r="L125" s="102"/>
      <c r="M125" s="103"/>
      <c r="N125" s="112"/>
      <c r="O125" s="112"/>
      <c r="P125" s="88"/>
      <c r="Q125" s="35"/>
    </row>
    <row r="126" spans="1:19" ht="33" customHeight="1" thickBot="1" x14ac:dyDescent="0.3">
      <c r="A126" s="316"/>
      <c r="B126" s="296"/>
      <c r="C126" s="318"/>
      <c r="D126" s="77" t="s">
        <v>430</v>
      </c>
      <c r="E126" s="80"/>
      <c r="F126" s="102" t="s">
        <v>431</v>
      </c>
      <c r="G126" s="102"/>
      <c r="H126" s="102">
        <v>54</v>
      </c>
      <c r="I126" s="102"/>
      <c r="J126" s="102">
        <v>50</v>
      </c>
      <c r="K126" s="102"/>
      <c r="L126" s="102"/>
      <c r="M126" s="103"/>
      <c r="N126" s="112"/>
      <c r="O126" s="112"/>
      <c r="P126" s="88"/>
      <c r="Q126" s="26"/>
      <c r="R126" s="26"/>
      <c r="S126" s="31"/>
    </row>
    <row r="127" spans="1:19" ht="33" customHeight="1" x14ac:dyDescent="0.25">
      <c r="A127" s="316"/>
      <c r="B127" s="296"/>
      <c r="C127" s="318"/>
      <c r="D127" s="290" t="s">
        <v>413</v>
      </c>
      <c r="E127" s="290" t="s">
        <v>413</v>
      </c>
      <c r="F127" s="298" t="s">
        <v>432</v>
      </c>
      <c r="G127" s="298" t="s">
        <v>432</v>
      </c>
      <c r="H127" s="298">
        <v>13</v>
      </c>
      <c r="I127" s="109">
        <v>1.44</v>
      </c>
      <c r="J127" s="298">
        <v>250</v>
      </c>
      <c r="K127" s="108">
        <v>400</v>
      </c>
      <c r="L127" s="106">
        <v>2017</v>
      </c>
      <c r="M127" s="106">
        <v>2017</v>
      </c>
      <c r="N127" s="128" t="s">
        <v>292</v>
      </c>
      <c r="O127" s="297" t="str">
        <f>'Подтверждающие документы '!L110</f>
        <v>Акт № 7 от 30. 04. 2017</v>
      </c>
      <c r="P127" s="305" t="s">
        <v>253</v>
      </c>
      <c r="Q127" s="34"/>
      <c r="R127" s="34"/>
      <c r="S127" s="26"/>
    </row>
    <row r="128" spans="1:19" ht="33" customHeight="1" x14ac:dyDescent="0.25">
      <c r="A128" s="316"/>
      <c r="B128" s="296"/>
      <c r="C128" s="318"/>
      <c r="D128" s="290"/>
      <c r="E128" s="290"/>
      <c r="F128" s="298"/>
      <c r="G128" s="298"/>
      <c r="H128" s="298"/>
      <c r="I128" s="109">
        <v>41.5</v>
      </c>
      <c r="J128" s="298"/>
      <c r="K128" s="108">
        <v>200</v>
      </c>
      <c r="L128" s="106">
        <v>2017</v>
      </c>
      <c r="M128" s="106">
        <v>2017</v>
      </c>
      <c r="N128" s="126"/>
      <c r="O128" s="297"/>
      <c r="P128" s="306"/>
      <c r="Q128" s="34"/>
      <c r="R128" s="34"/>
      <c r="S128" s="26"/>
    </row>
    <row r="129" spans="1:19" ht="33" customHeight="1" x14ac:dyDescent="0.25">
      <c r="A129" s="316"/>
      <c r="B129" s="296"/>
      <c r="C129" s="318"/>
      <c r="D129" s="290"/>
      <c r="E129" s="290"/>
      <c r="F129" s="298"/>
      <c r="G129" s="298"/>
      <c r="H129" s="298"/>
      <c r="I129" s="109">
        <v>59</v>
      </c>
      <c r="J129" s="298"/>
      <c r="K129" s="108">
        <v>125</v>
      </c>
      <c r="L129" s="106">
        <v>2017</v>
      </c>
      <c r="M129" s="106">
        <v>2017</v>
      </c>
      <c r="N129" s="126"/>
      <c r="O129" s="297"/>
      <c r="P129" s="306"/>
      <c r="Q129" s="34"/>
      <c r="R129" s="34"/>
      <c r="S129" s="26"/>
    </row>
    <row r="130" spans="1:19" ht="33" customHeight="1" x14ac:dyDescent="0.25">
      <c r="A130" s="316"/>
      <c r="B130" s="296"/>
      <c r="C130" s="318"/>
      <c r="D130" s="290"/>
      <c r="E130" s="290"/>
      <c r="F130" s="298"/>
      <c r="G130" s="298"/>
      <c r="H130" s="298"/>
      <c r="I130" s="109">
        <v>2</v>
      </c>
      <c r="J130" s="298"/>
      <c r="K130" s="108">
        <v>125</v>
      </c>
      <c r="L130" s="106">
        <v>2017</v>
      </c>
      <c r="M130" s="106">
        <v>2017</v>
      </c>
      <c r="N130" s="126"/>
      <c r="O130" s="297"/>
      <c r="P130" s="306"/>
      <c r="Q130" s="34"/>
      <c r="R130" s="34"/>
      <c r="S130" s="26"/>
    </row>
    <row r="131" spans="1:19" ht="33" customHeight="1" x14ac:dyDescent="0.25">
      <c r="A131" s="316"/>
      <c r="B131" s="296"/>
      <c r="C131" s="318"/>
      <c r="D131" s="290"/>
      <c r="E131" s="290"/>
      <c r="F131" s="298"/>
      <c r="G131" s="298"/>
      <c r="H131" s="298"/>
      <c r="I131" s="109">
        <f>135/2</f>
        <v>67.5</v>
      </c>
      <c r="J131" s="298"/>
      <c r="K131" s="108">
        <v>150</v>
      </c>
      <c r="L131" s="106">
        <v>2017</v>
      </c>
      <c r="M131" s="106">
        <v>2017</v>
      </c>
      <c r="N131" s="126"/>
      <c r="O131" s="297"/>
      <c r="P131" s="306"/>
      <c r="Q131" s="34"/>
      <c r="R131" s="34"/>
      <c r="S131" s="26"/>
    </row>
    <row r="132" spans="1:19" ht="33" customHeight="1" x14ac:dyDescent="0.25">
      <c r="A132" s="316"/>
      <c r="B132" s="296"/>
      <c r="C132" s="318"/>
      <c r="D132" s="290"/>
      <c r="E132" s="290"/>
      <c r="F132" s="298"/>
      <c r="G132" s="298"/>
      <c r="H132" s="298"/>
      <c r="I132" s="109">
        <f>124/2</f>
        <v>62</v>
      </c>
      <c r="J132" s="298"/>
      <c r="K132" s="108">
        <v>125</v>
      </c>
      <c r="L132" s="106">
        <v>2017</v>
      </c>
      <c r="M132" s="106">
        <v>2017</v>
      </c>
      <c r="N132" s="126"/>
      <c r="O132" s="297"/>
      <c r="P132" s="306"/>
      <c r="Q132" s="34"/>
      <c r="R132" s="34"/>
      <c r="S132" s="26"/>
    </row>
    <row r="133" spans="1:19" ht="33" customHeight="1" thickBot="1" x14ac:dyDescent="0.3">
      <c r="A133" s="316"/>
      <c r="B133" s="296"/>
      <c r="C133" s="318"/>
      <c r="D133" s="290"/>
      <c r="E133" s="290"/>
      <c r="F133" s="298"/>
      <c r="G133" s="298"/>
      <c r="H133" s="298"/>
      <c r="I133" s="109">
        <v>71.7</v>
      </c>
      <c r="J133" s="298"/>
      <c r="K133" s="108">
        <v>125</v>
      </c>
      <c r="L133" s="106">
        <v>2017</v>
      </c>
      <c r="M133" s="106">
        <v>2017</v>
      </c>
      <c r="N133" s="126"/>
      <c r="O133" s="297"/>
      <c r="P133" s="307"/>
      <c r="Q133" s="34"/>
      <c r="R133" s="34"/>
      <c r="S133" s="26"/>
    </row>
    <row r="134" spans="1:19" ht="33" customHeight="1" x14ac:dyDescent="0.25">
      <c r="A134" s="316"/>
      <c r="B134" s="296"/>
      <c r="C134" s="318"/>
      <c r="D134" s="290"/>
      <c r="E134" s="290"/>
      <c r="F134" s="298"/>
      <c r="G134" s="298"/>
      <c r="H134" s="298"/>
      <c r="I134" s="108">
        <v>71.7</v>
      </c>
      <c r="J134" s="298"/>
      <c r="K134" s="108">
        <v>125</v>
      </c>
      <c r="L134" s="106">
        <v>2017</v>
      </c>
      <c r="M134" s="106">
        <v>2017</v>
      </c>
      <c r="N134" s="126"/>
      <c r="O134" s="107" t="str">
        <f>'Подтверждающие документы '!L110</f>
        <v>Акт № 7 от 30. 04. 2017</v>
      </c>
      <c r="P134" s="97" t="s">
        <v>261</v>
      </c>
      <c r="Q134" s="34"/>
      <c r="R134" s="34"/>
      <c r="S134" s="26"/>
    </row>
    <row r="135" spans="1:19" ht="33" customHeight="1" x14ac:dyDescent="0.25">
      <c r="A135" s="316"/>
      <c r="B135" s="296"/>
      <c r="C135" s="318"/>
      <c r="D135" s="77" t="s">
        <v>433</v>
      </c>
      <c r="E135" s="80"/>
      <c r="F135" s="102" t="s">
        <v>434</v>
      </c>
      <c r="G135" s="102"/>
      <c r="H135" s="102">
        <v>303</v>
      </c>
      <c r="I135" s="102"/>
      <c r="J135" s="102">
        <v>100</v>
      </c>
      <c r="K135" s="102"/>
      <c r="L135" s="102"/>
      <c r="M135" s="103"/>
      <c r="N135" s="112"/>
      <c r="O135" s="112"/>
      <c r="P135" s="88"/>
      <c r="Q135" s="34"/>
      <c r="R135" s="34"/>
      <c r="S135" s="26"/>
    </row>
    <row r="136" spans="1:19" ht="33" customHeight="1" x14ac:dyDescent="0.25">
      <c r="A136" s="316"/>
      <c r="B136" s="296"/>
      <c r="C136" s="318"/>
      <c r="D136" s="77" t="s">
        <v>435</v>
      </c>
      <c r="E136" s="80"/>
      <c r="F136" s="77" t="s">
        <v>436</v>
      </c>
      <c r="G136" s="102"/>
      <c r="H136" s="77">
        <v>171</v>
      </c>
      <c r="I136" s="102"/>
      <c r="J136" s="77">
        <v>50</v>
      </c>
      <c r="K136" s="102"/>
      <c r="L136" s="102"/>
      <c r="M136" s="103"/>
      <c r="N136" s="112"/>
      <c r="O136" s="112"/>
      <c r="P136" s="88"/>
      <c r="Q136" s="34"/>
      <c r="R136" s="34"/>
      <c r="S136" s="26"/>
    </row>
    <row r="137" spans="1:19" ht="33" customHeight="1" x14ac:dyDescent="0.25">
      <c r="A137" s="316"/>
      <c r="B137" s="296"/>
      <c r="C137" s="318"/>
      <c r="D137" s="77" t="s">
        <v>410</v>
      </c>
      <c r="E137" s="80"/>
      <c r="F137" s="77" t="s">
        <v>437</v>
      </c>
      <c r="G137" s="102"/>
      <c r="H137" s="77">
        <v>57.31</v>
      </c>
      <c r="I137" s="102"/>
      <c r="J137" s="77">
        <v>250</v>
      </c>
      <c r="K137" s="102"/>
      <c r="L137" s="102"/>
      <c r="M137" s="103"/>
      <c r="N137" s="112"/>
      <c r="O137" s="112"/>
      <c r="P137" s="88"/>
      <c r="Q137" s="34"/>
      <c r="R137" s="34"/>
      <c r="S137" s="26"/>
    </row>
    <row r="138" spans="1:19" ht="33" customHeight="1" thickBot="1" x14ac:dyDescent="0.3">
      <c r="A138" s="316"/>
      <c r="B138" s="296"/>
      <c r="C138" s="318"/>
      <c r="D138" s="77" t="s">
        <v>385</v>
      </c>
      <c r="E138" s="80"/>
      <c r="F138" s="77" t="s">
        <v>438</v>
      </c>
      <c r="G138" s="102"/>
      <c r="H138" s="77">
        <v>19.8</v>
      </c>
      <c r="I138" s="102"/>
      <c r="J138" s="77">
        <v>300</v>
      </c>
      <c r="K138" s="102"/>
      <c r="L138" s="102"/>
      <c r="M138" s="103"/>
      <c r="N138" s="112"/>
      <c r="O138" s="112"/>
      <c r="P138" s="88"/>
      <c r="Q138" s="34"/>
      <c r="R138" s="34"/>
      <c r="S138" s="26"/>
    </row>
    <row r="139" spans="1:19" ht="33" customHeight="1" thickBot="1" x14ac:dyDescent="0.3">
      <c r="A139" s="316"/>
      <c r="B139" s="296"/>
      <c r="C139" s="217"/>
      <c r="D139" s="290" t="s">
        <v>439</v>
      </c>
      <c r="E139" s="290" t="s">
        <v>439</v>
      </c>
      <c r="F139" s="290" t="s">
        <v>440</v>
      </c>
      <c r="G139" s="290" t="s">
        <v>440</v>
      </c>
      <c r="H139" s="290">
        <v>248</v>
      </c>
      <c r="I139" s="106">
        <v>25</v>
      </c>
      <c r="J139" s="290">
        <v>250</v>
      </c>
      <c r="K139" s="106">
        <v>50</v>
      </c>
      <c r="L139" s="106">
        <v>2017</v>
      </c>
      <c r="M139" s="106">
        <v>2017</v>
      </c>
      <c r="N139" s="126"/>
      <c r="O139" s="107" t="str">
        <f>'Подтверждающие документы '!L68</f>
        <v>Акт №10 от 30.04.2017</v>
      </c>
      <c r="P139" s="98" t="s">
        <v>227</v>
      </c>
      <c r="Q139" s="34"/>
      <c r="R139" s="34"/>
      <c r="S139" s="26"/>
    </row>
    <row r="140" spans="1:19" ht="33" customHeight="1" thickBot="1" x14ac:dyDescent="0.3">
      <c r="A140" s="317"/>
      <c r="B140" s="296"/>
      <c r="C140" s="217"/>
      <c r="D140" s="290"/>
      <c r="E140" s="290"/>
      <c r="F140" s="290"/>
      <c r="G140" s="290"/>
      <c r="H140" s="290"/>
      <c r="I140" s="106">
        <v>15.75</v>
      </c>
      <c r="J140" s="290"/>
      <c r="K140" s="106">
        <v>250</v>
      </c>
      <c r="L140" s="106">
        <v>2017</v>
      </c>
      <c r="M140" s="106">
        <v>2017</v>
      </c>
      <c r="N140" s="126"/>
      <c r="O140" s="126" t="str">
        <f>'Подтверждающие документы '!L136</f>
        <v>Акт № 7 от 30. 04. 2017</v>
      </c>
      <c r="P140" s="99" t="s">
        <v>262</v>
      </c>
    </row>
    <row r="141" spans="1:19" ht="47.25" customHeight="1" x14ac:dyDescent="0.25">
      <c r="A141" s="314">
        <v>11</v>
      </c>
      <c r="B141" s="296" t="s">
        <v>442</v>
      </c>
      <c r="C141" s="318" t="s">
        <v>214</v>
      </c>
      <c r="D141" s="77" t="s">
        <v>443</v>
      </c>
      <c r="E141" s="80"/>
      <c r="F141" s="77" t="s">
        <v>444</v>
      </c>
      <c r="G141" s="102"/>
      <c r="H141" s="77">
        <v>18.899999999999999</v>
      </c>
      <c r="I141" s="102"/>
      <c r="J141" s="77">
        <v>300</v>
      </c>
      <c r="K141" s="102"/>
      <c r="L141" s="102"/>
      <c r="M141" s="103"/>
      <c r="N141" s="112"/>
      <c r="O141" s="112"/>
      <c r="P141" s="88"/>
      <c r="Q141" s="35"/>
      <c r="R141" s="35"/>
      <c r="S141" s="35"/>
    </row>
    <row r="142" spans="1:19" ht="47.25" customHeight="1" x14ac:dyDescent="0.25">
      <c r="A142" s="314"/>
      <c r="B142" s="296"/>
      <c r="C142" s="318"/>
      <c r="D142" s="77" t="s">
        <v>443</v>
      </c>
      <c r="E142" s="80"/>
      <c r="F142" s="77" t="s">
        <v>445</v>
      </c>
      <c r="G142" s="102"/>
      <c r="H142" s="77">
        <v>315.7</v>
      </c>
      <c r="I142" s="102"/>
      <c r="J142" s="77">
        <v>600</v>
      </c>
      <c r="K142" s="102"/>
      <c r="L142" s="102"/>
      <c r="M142" s="103"/>
      <c r="N142" s="112"/>
      <c r="O142" s="112"/>
      <c r="P142" s="88"/>
      <c r="Q142" s="35"/>
      <c r="R142" s="35"/>
      <c r="S142" s="35"/>
    </row>
    <row r="143" spans="1:19" ht="47.25" customHeight="1" x14ac:dyDescent="0.25">
      <c r="A143" s="314"/>
      <c r="B143" s="296"/>
      <c r="C143" s="318"/>
      <c r="D143" s="77" t="s">
        <v>445</v>
      </c>
      <c r="E143" s="80"/>
      <c r="F143" s="77" t="s">
        <v>446</v>
      </c>
      <c r="G143" s="102"/>
      <c r="H143" s="77">
        <v>64</v>
      </c>
      <c r="I143" s="102"/>
      <c r="J143" s="77">
        <v>200</v>
      </c>
      <c r="K143" s="102"/>
      <c r="L143" s="102"/>
      <c r="M143" s="103"/>
      <c r="N143" s="112"/>
      <c r="O143" s="112"/>
      <c r="P143" s="88"/>
      <c r="Q143" s="35"/>
      <c r="R143" s="35"/>
      <c r="S143" s="35"/>
    </row>
    <row r="144" spans="1:19" ht="47.25" customHeight="1" x14ac:dyDescent="0.25">
      <c r="A144" s="314"/>
      <c r="B144" s="296"/>
      <c r="C144" s="318"/>
      <c r="D144" s="77" t="s">
        <v>445</v>
      </c>
      <c r="E144" s="80"/>
      <c r="F144" s="77" t="s">
        <v>447</v>
      </c>
      <c r="G144" s="102"/>
      <c r="H144" s="77">
        <v>186.3</v>
      </c>
      <c r="I144" s="102"/>
      <c r="J144" s="77">
        <v>600</v>
      </c>
      <c r="K144" s="102"/>
      <c r="L144" s="102"/>
      <c r="M144" s="103"/>
      <c r="N144" s="112"/>
      <c r="O144" s="112"/>
      <c r="P144" s="88"/>
      <c r="Q144" s="35"/>
      <c r="R144" s="35"/>
      <c r="S144" s="35"/>
    </row>
    <row r="145" spans="1:19" ht="47.25" customHeight="1" x14ac:dyDescent="0.25">
      <c r="A145" s="314"/>
      <c r="B145" s="296"/>
      <c r="C145" s="318"/>
      <c r="D145" s="77" t="s">
        <v>447</v>
      </c>
      <c r="E145" s="80"/>
      <c r="F145" s="77" t="s">
        <v>448</v>
      </c>
      <c r="G145" s="102"/>
      <c r="H145" s="77">
        <v>158.19999999999999</v>
      </c>
      <c r="I145" s="102"/>
      <c r="J145" s="77">
        <v>600</v>
      </c>
      <c r="K145" s="102"/>
      <c r="L145" s="102"/>
      <c r="M145" s="103"/>
      <c r="N145" s="112"/>
      <c r="O145" s="112"/>
      <c r="P145" s="88"/>
      <c r="Q145" s="35"/>
      <c r="R145" s="35"/>
      <c r="S145" s="35"/>
    </row>
    <row r="146" spans="1:19" ht="47.25" customHeight="1" x14ac:dyDescent="0.25">
      <c r="A146" s="314"/>
      <c r="B146" s="296"/>
      <c r="C146" s="318"/>
      <c r="D146" s="77" t="s">
        <v>448</v>
      </c>
      <c r="E146" s="80"/>
      <c r="F146" s="77" t="s">
        <v>450</v>
      </c>
      <c r="G146" s="102"/>
      <c r="H146" s="77">
        <v>43</v>
      </c>
      <c r="I146" s="102"/>
      <c r="J146" s="77">
        <v>100</v>
      </c>
      <c r="K146" s="102"/>
      <c r="L146" s="102"/>
      <c r="M146" s="103"/>
      <c r="N146" s="112"/>
      <c r="O146" s="112"/>
      <c r="P146" s="88"/>
      <c r="Q146" s="35"/>
      <c r="R146" s="35"/>
      <c r="S146" s="35"/>
    </row>
    <row r="147" spans="1:19" ht="47.25" customHeight="1" x14ac:dyDescent="0.25">
      <c r="A147" s="314"/>
      <c r="B147" s="296"/>
      <c r="C147" s="318"/>
      <c r="D147" s="77" t="s">
        <v>446</v>
      </c>
      <c r="E147" s="80"/>
      <c r="F147" s="77" t="s">
        <v>451</v>
      </c>
      <c r="G147" s="102"/>
      <c r="H147" s="77">
        <v>8</v>
      </c>
      <c r="I147" s="102"/>
      <c r="J147" s="77">
        <v>200</v>
      </c>
      <c r="K147" s="102"/>
      <c r="L147" s="102"/>
      <c r="M147" s="103"/>
      <c r="N147" s="112"/>
      <c r="O147" s="112"/>
      <c r="P147" s="88"/>
      <c r="Q147" s="35"/>
      <c r="R147" s="35"/>
      <c r="S147" s="35"/>
    </row>
    <row r="148" spans="1:19" ht="47.25" customHeight="1" x14ac:dyDescent="0.25">
      <c r="A148" s="314"/>
      <c r="B148" s="296"/>
      <c r="C148" s="318"/>
      <c r="D148" s="77" t="s">
        <v>446</v>
      </c>
      <c r="E148" s="80"/>
      <c r="F148" s="77" t="s">
        <v>452</v>
      </c>
      <c r="G148" s="102"/>
      <c r="H148" s="77">
        <v>336.5</v>
      </c>
      <c r="I148" s="102"/>
      <c r="J148" s="77">
        <v>40</v>
      </c>
      <c r="K148" s="102"/>
      <c r="L148" s="102"/>
      <c r="M148" s="103"/>
      <c r="N148" s="112"/>
      <c r="O148" s="112"/>
      <c r="P148" s="88"/>
      <c r="Q148" s="35"/>
      <c r="R148" s="35"/>
      <c r="S148" s="35"/>
    </row>
    <row r="149" spans="1:19" ht="47.25" customHeight="1" x14ac:dyDescent="0.25">
      <c r="A149" s="314"/>
      <c r="B149" s="296"/>
      <c r="C149" s="318"/>
      <c r="D149" s="77" t="s">
        <v>301</v>
      </c>
      <c r="E149" s="80"/>
      <c r="F149" s="77" t="s">
        <v>311</v>
      </c>
      <c r="G149" s="102"/>
      <c r="H149" s="77">
        <v>36.6</v>
      </c>
      <c r="I149" s="102"/>
      <c r="J149" s="77">
        <v>150</v>
      </c>
      <c r="K149" s="102"/>
      <c r="L149" s="102"/>
      <c r="M149" s="103"/>
      <c r="N149" s="112"/>
      <c r="O149" s="112"/>
      <c r="P149" s="88"/>
      <c r="Q149" s="35"/>
      <c r="R149" s="35"/>
      <c r="S149" s="35"/>
    </row>
    <row r="150" spans="1:19" ht="47.25" customHeight="1" x14ac:dyDescent="0.25">
      <c r="A150" s="314"/>
      <c r="B150" s="296"/>
      <c r="C150" s="318"/>
      <c r="D150" s="77" t="s">
        <v>454</v>
      </c>
      <c r="E150" s="80"/>
      <c r="F150" s="77" t="s">
        <v>455</v>
      </c>
      <c r="G150" s="102"/>
      <c r="H150" s="77">
        <v>55.6</v>
      </c>
      <c r="I150" s="102"/>
      <c r="J150" s="77">
        <v>250</v>
      </c>
      <c r="K150" s="102"/>
      <c r="L150" s="102"/>
      <c r="M150" s="103"/>
      <c r="N150" s="112"/>
      <c r="O150" s="112"/>
      <c r="P150" s="88"/>
      <c r="Q150" s="35"/>
      <c r="R150" s="35"/>
      <c r="S150" s="35"/>
    </row>
    <row r="151" spans="1:19" ht="32.25" customHeight="1" x14ac:dyDescent="0.25">
      <c r="A151" s="314"/>
      <c r="B151" s="296"/>
      <c r="C151" s="318"/>
      <c r="D151" s="77" t="s">
        <v>444</v>
      </c>
      <c r="E151" s="80"/>
      <c r="F151" s="77" t="s">
        <v>456</v>
      </c>
      <c r="G151" s="102"/>
      <c r="H151" s="77">
        <v>722.4</v>
      </c>
      <c r="I151" s="102"/>
      <c r="J151" s="77">
        <v>300</v>
      </c>
      <c r="K151" s="102"/>
      <c r="L151" s="102"/>
      <c r="M151" s="103"/>
      <c r="N151" s="112"/>
      <c r="O151" s="112"/>
      <c r="P151" s="88"/>
      <c r="Q151" s="35"/>
      <c r="R151" s="35"/>
      <c r="S151" s="35"/>
    </row>
    <row r="152" spans="1:19" ht="32.25" customHeight="1" x14ac:dyDescent="0.25">
      <c r="A152" s="314"/>
      <c r="B152" s="296"/>
      <c r="C152" s="318"/>
      <c r="D152" s="77" t="s">
        <v>456</v>
      </c>
      <c r="E152" s="80"/>
      <c r="F152" s="77" t="s">
        <v>457</v>
      </c>
      <c r="G152" s="102"/>
      <c r="H152" s="77">
        <v>55.2</v>
      </c>
      <c r="I152" s="102"/>
      <c r="J152" s="77">
        <v>200</v>
      </c>
      <c r="K152" s="102"/>
      <c r="L152" s="102"/>
      <c r="M152" s="103"/>
      <c r="N152" s="112"/>
      <c r="O152" s="112"/>
      <c r="P152" s="88"/>
      <c r="Q152" s="35"/>
      <c r="R152" s="35"/>
      <c r="S152" s="35"/>
    </row>
    <row r="153" spans="1:19" ht="32.25" customHeight="1" x14ac:dyDescent="0.25">
      <c r="A153" s="314"/>
      <c r="B153" s="296"/>
      <c r="C153" s="318"/>
      <c r="D153" s="77" t="s">
        <v>458</v>
      </c>
      <c r="E153" s="80"/>
      <c r="F153" s="77" t="s">
        <v>459</v>
      </c>
      <c r="G153" s="102"/>
      <c r="H153" s="77">
        <v>91</v>
      </c>
      <c r="I153" s="102"/>
      <c r="J153" s="77">
        <v>100</v>
      </c>
      <c r="K153" s="102"/>
      <c r="L153" s="102"/>
      <c r="M153" s="103"/>
      <c r="N153" s="112"/>
      <c r="O153" s="112"/>
      <c r="P153" s="88"/>
      <c r="Q153" s="35"/>
      <c r="R153" s="35"/>
      <c r="S153" s="35"/>
    </row>
    <row r="154" spans="1:19" ht="32.25" customHeight="1" x14ac:dyDescent="0.25">
      <c r="A154" s="314"/>
      <c r="B154" s="296"/>
      <c r="C154" s="318"/>
      <c r="D154" s="77" t="s">
        <v>460</v>
      </c>
      <c r="E154" s="80"/>
      <c r="F154" s="77" t="s">
        <v>461</v>
      </c>
      <c r="G154" s="102"/>
      <c r="H154" s="77">
        <v>42.3</v>
      </c>
      <c r="I154" s="102"/>
      <c r="J154" s="77">
        <v>80</v>
      </c>
      <c r="K154" s="102"/>
      <c r="L154" s="102"/>
      <c r="M154" s="103"/>
      <c r="N154" s="112"/>
      <c r="O154" s="112"/>
      <c r="P154" s="88"/>
      <c r="Q154" s="35"/>
      <c r="R154" s="35"/>
      <c r="S154" s="35"/>
    </row>
    <row r="155" spans="1:19" ht="32.25" customHeight="1" x14ac:dyDescent="0.25">
      <c r="A155" s="314"/>
      <c r="B155" s="296"/>
      <c r="C155" s="318"/>
      <c r="D155" s="129" t="s">
        <v>462</v>
      </c>
      <c r="E155" s="130"/>
      <c r="F155" s="129" t="s">
        <v>463</v>
      </c>
      <c r="G155" s="131"/>
      <c r="H155" s="129">
        <v>72.400000000000006</v>
      </c>
      <c r="I155" s="131"/>
      <c r="J155" s="129">
        <v>125</v>
      </c>
      <c r="K155" s="102"/>
      <c r="L155" s="102"/>
      <c r="M155" s="103"/>
      <c r="N155" s="112"/>
      <c r="O155" s="112"/>
      <c r="P155" s="88"/>
      <c r="Q155" s="35"/>
      <c r="R155" s="35"/>
      <c r="S155" s="35"/>
    </row>
    <row r="156" spans="1:19" ht="32.25" customHeight="1" x14ac:dyDescent="0.25">
      <c r="A156" s="314"/>
      <c r="B156" s="296"/>
      <c r="C156" s="318"/>
      <c r="D156" s="77" t="s">
        <v>464</v>
      </c>
      <c r="E156" s="80"/>
      <c r="F156" s="77" t="s">
        <v>465</v>
      </c>
      <c r="G156" s="131"/>
      <c r="H156" s="77">
        <v>137.19999999999999</v>
      </c>
      <c r="I156" s="102"/>
      <c r="J156" s="77">
        <v>250</v>
      </c>
      <c r="K156" s="102"/>
      <c r="L156" s="102"/>
      <c r="M156" s="103"/>
      <c r="N156" s="112"/>
      <c r="O156" s="112"/>
      <c r="P156" s="88"/>
      <c r="Q156" s="35"/>
      <c r="R156" s="35"/>
      <c r="S156" s="35"/>
    </row>
    <row r="157" spans="1:19" ht="32.25" customHeight="1" x14ac:dyDescent="0.25">
      <c r="A157" s="314"/>
      <c r="B157" s="296"/>
      <c r="C157" s="318"/>
      <c r="D157" s="78" t="s">
        <v>466</v>
      </c>
      <c r="E157" s="110"/>
      <c r="F157" s="78" t="s">
        <v>466</v>
      </c>
      <c r="G157" s="131"/>
      <c r="H157" s="77">
        <v>131</v>
      </c>
      <c r="I157" s="102"/>
      <c r="J157" s="77">
        <v>250</v>
      </c>
      <c r="K157" s="102"/>
      <c r="L157" s="102"/>
      <c r="M157" s="103"/>
      <c r="N157" s="112"/>
      <c r="O157" s="112"/>
      <c r="P157" s="88"/>
      <c r="Q157" s="35"/>
      <c r="R157" s="35"/>
      <c r="S157" s="35"/>
    </row>
    <row r="158" spans="1:19" ht="32.25" customHeight="1" x14ac:dyDescent="0.25">
      <c r="A158" s="314"/>
      <c r="B158" s="296"/>
      <c r="C158" s="318"/>
      <c r="D158" s="78" t="s">
        <v>467</v>
      </c>
      <c r="E158" s="110"/>
      <c r="F158" s="78" t="s">
        <v>467</v>
      </c>
      <c r="G158" s="131"/>
      <c r="H158" s="77">
        <v>84</v>
      </c>
      <c r="I158" s="102"/>
      <c r="J158" s="77">
        <v>150</v>
      </c>
      <c r="K158" s="102"/>
      <c r="L158" s="102"/>
      <c r="M158" s="103"/>
      <c r="N158" s="112"/>
      <c r="O158" s="112"/>
      <c r="P158" s="88"/>
      <c r="Q158" s="35"/>
      <c r="R158" s="35"/>
      <c r="S158" s="35"/>
    </row>
    <row r="159" spans="1:19" ht="32.25" customHeight="1" x14ac:dyDescent="0.25">
      <c r="A159" s="314"/>
      <c r="B159" s="296"/>
      <c r="C159" s="318"/>
      <c r="D159" s="78" t="s">
        <v>468</v>
      </c>
      <c r="E159" s="110"/>
      <c r="F159" s="78" t="s">
        <v>468</v>
      </c>
      <c r="G159" s="131"/>
      <c r="H159" s="77">
        <v>117</v>
      </c>
      <c r="I159" s="102"/>
      <c r="J159" s="77">
        <v>200</v>
      </c>
      <c r="K159" s="102"/>
      <c r="L159" s="102"/>
      <c r="M159" s="103"/>
      <c r="N159" s="112"/>
      <c r="O159" s="112"/>
      <c r="P159" s="88"/>
      <c r="Q159" s="35"/>
      <c r="R159" s="35"/>
      <c r="S159" s="35"/>
    </row>
    <row r="160" spans="1:19" ht="32.25" customHeight="1" x14ac:dyDescent="0.25">
      <c r="A160" s="314"/>
      <c r="B160" s="296"/>
      <c r="C160" s="318"/>
      <c r="D160" s="78" t="s">
        <v>468</v>
      </c>
      <c r="E160" s="110"/>
      <c r="F160" s="78" t="s">
        <v>468</v>
      </c>
      <c r="G160" s="131"/>
      <c r="H160" s="77">
        <v>117</v>
      </c>
      <c r="I160" s="102"/>
      <c r="J160" s="77">
        <v>100</v>
      </c>
      <c r="K160" s="102"/>
      <c r="L160" s="102"/>
      <c r="M160" s="103"/>
      <c r="N160" s="112"/>
      <c r="O160" s="112"/>
      <c r="P160" s="88"/>
      <c r="Q160" s="35"/>
      <c r="R160" s="35"/>
      <c r="S160" s="35"/>
    </row>
    <row r="161" spans="1:23" ht="32.25" customHeight="1" x14ac:dyDescent="0.25">
      <c r="A161" s="314"/>
      <c r="B161" s="296"/>
      <c r="C161" s="318"/>
      <c r="D161" s="78" t="s">
        <v>468</v>
      </c>
      <c r="E161" s="110"/>
      <c r="F161" s="78" t="s">
        <v>468</v>
      </c>
      <c r="G161" s="131"/>
      <c r="H161" s="77">
        <v>280</v>
      </c>
      <c r="I161" s="102"/>
      <c r="J161" s="77">
        <v>80</v>
      </c>
      <c r="K161" s="102"/>
      <c r="L161" s="102"/>
      <c r="M161" s="103"/>
      <c r="N161" s="112"/>
      <c r="O161" s="112"/>
      <c r="P161" s="88"/>
      <c r="Q161" s="35"/>
      <c r="R161" s="35"/>
      <c r="S161" s="35"/>
    </row>
    <row r="162" spans="1:23" ht="32.25" customHeight="1" x14ac:dyDescent="0.25">
      <c r="A162" s="314"/>
      <c r="B162" s="296"/>
      <c r="C162" s="318"/>
      <c r="D162" s="78" t="s">
        <v>469</v>
      </c>
      <c r="E162" s="110"/>
      <c r="F162" s="78" t="s">
        <v>469</v>
      </c>
      <c r="G162" s="131"/>
      <c r="H162" s="77">
        <v>137</v>
      </c>
      <c r="I162" s="102"/>
      <c r="J162" s="77">
        <v>250</v>
      </c>
      <c r="K162" s="102"/>
      <c r="L162" s="102"/>
      <c r="M162" s="103"/>
      <c r="N162" s="112"/>
      <c r="O162" s="112"/>
      <c r="P162" s="88"/>
      <c r="Q162" s="35"/>
      <c r="R162" s="35"/>
      <c r="S162" s="35"/>
    </row>
    <row r="163" spans="1:23" ht="32.25" customHeight="1" x14ac:dyDescent="0.25">
      <c r="A163" s="314"/>
      <c r="B163" s="296"/>
      <c r="C163" s="318"/>
      <c r="D163" s="78" t="s">
        <v>470</v>
      </c>
      <c r="E163" s="110"/>
      <c r="F163" s="78" t="s">
        <v>470</v>
      </c>
      <c r="G163" s="131"/>
      <c r="H163" s="77">
        <v>105</v>
      </c>
      <c r="I163" s="102"/>
      <c r="J163" s="77">
        <v>200</v>
      </c>
      <c r="K163" s="102"/>
      <c r="L163" s="102"/>
      <c r="M163" s="103"/>
      <c r="N163" s="112"/>
      <c r="O163" s="112"/>
      <c r="P163" s="88"/>
      <c r="Q163" s="35"/>
      <c r="R163" s="35"/>
      <c r="S163" s="35"/>
    </row>
    <row r="164" spans="1:23" ht="32.25" customHeight="1" x14ac:dyDescent="0.25">
      <c r="A164" s="314"/>
      <c r="B164" s="296"/>
      <c r="C164" s="318"/>
      <c r="D164" s="78" t="s">
        <v>471</v>
      </c>
      <c r="E164" s="110"/>
      <c r="F164" s="78" t="s">
        <v>471</v>
      </c>
      <c r="G164" s="131"/>
      <c r="H164" s="77">
        <v>66</v>
      </c>
      <c r="I164" s="102"/>
      <c r="J164" s="77">
        <v>125</v>
      </c>
      <c r="K164" s="102"/>
      <c r="L164" s="102"/>
      <c r="M164" s="103"/>
      <c r="N164" s="112"/>
      <c r="O164" s="112"/>
      <c r="P164" s="88"/>
      <c r="Q164" s="35"/>
      <c r="R164" s="35"/>
      <c r="S164" s="35"/>
    </row>
    <row r="165" spans="1:23" s="14" customFormat="1" ht="27.95" customHeight="1" x14ac:dyDescent="0.25">
      <c r="A165" s="325">
        <v>12</v>
      </c>
      <c r="B165" s="296" t="s">
        <v>476</v>
      </c>
      <c r="C165" s="314" t="s">
        <v>222</v>
      </c>
      <c r="D165" s="77" t="s">
        <v>477</v>
      </c>
      <c r="E165" s="80"/>
      <c r="F165" s="77" t="s">
        <v>304</v>
      </c>
      <c r="G165" s="102"/>
      <c r="H165" s="77">
        <v>65.5</v>
      </c>
      <c r="I165" s="102"/>
      <c r="J165" s="77">
        <v>600</v>
      </c>
      <c r="K165" s="58"/>
      <c r="L165" s="116"/>
      <c r="M165" s="116"/>
      <c r="N165" s="116"/>
      <c r="O165" s="116"/>
      <c r="P165" s="100"/>
      <c r="Q165" s="25"/>
      <c r="R165" s="25"/>
      <c r="S165" s="25"/>
      <c r="T165" s="25"/>
      <c r="U165" s="25"/>
      <c r="V165" s="25"/>
      <c r="W165" s="25"/>
    </row>
    <row r="166" spans="1:23" s="14" customFormat="1" ht="27.95" customHeight="1" x14ac:dyDescent="0.25">
      <c r="A166" s="325"/>
      <c r="B166" s="296"/>
      <c r="C166" s="314"/>
      <c r="D166" s="77" t="s">
        <v>304</v>
      </c>
      <c r="E166" s="80"/>
      <c r="F166" s="77" t="s">
        <v>478</v>
      </c>
      <c r="G166" s="102"/>
      <c r="H166" s="77">
        <v>14.5</v>
      </c>
      <c r="I166" s="102"/>
      <c r="J166" s="77">
        <v>600</v>
      </c>
      <c r="K166" s="58"/>
      <c r="L166" s="116"/>
      <c r="M166" s="116"/>
      <c r="N166" s="116"/>
      <c r="O166" s="116"/>
      <c r="P166" s="94"/>
      <c r="Q166" s="25"/>
      <c r="R166" s="25"/>
      <c r="S166" s="25"/>
      <c r="T166" s="25"/>
      <c r="U166" s="25"/>
      <c r="V166" s="25"/>
      <c r="W166" s="25"/>
    </row>
    <row r="167" spans="1:23" s="14" customFormat="1" ht="27.95" customHeight="1" x14ac:dyDescent="0.25">
      <c r="A167" s="325"/>
      <c r="B167" s="296"/>
      <c r="C167" s="314"/>
      <c r="D167" s="77" t="s">
        <v>478</v>
      </c>
      <c r="E167" s="80"/>
      <c r="F167" s="77" t="s">
        <v>479</v>
      </c>
      <c r="G167" s="102"/>
      <c r="H167" s="77">
        <v>27</v>
      </c>
      <c r="I167" s="102"/>
      <c r="J167" s="77">
        <v>500</v>
      </c>
      <c r="K167" s="58"/>
      <c r="L167" s="116"/>
      <c r="M167" s="116"/>
      <c r="N167" s="116"/>
      <c r="O167" s="116"/>
      <c r="P167" s="94"/>
      <c r="Q167" s="25"/>
      <c r="R167" s="25"/>
      <c r="S167" s="25"/>
      <c r="T167" s="25"/>
      <c r="U167" s="25"/>
      <c r="V167" s="25"/>
      <c r="W167" s="25"/>
    </row>
    <row r="168" spans="1:23" s="14" customFormat="1" ht="27.95" customHeight="1" x14ac:dyDescent="0.25">
      <c r="A168" s="325"/>
      <c r="B168" s="296"/>
      <c r="C168" s="314"/>
      <c r="D168" s="77" t="s">
        <v>479</v>
      </c>
      <c r="E168" s="80"/>
      <c r="F168" s="77" t="s">
        <v>301</v>
      </c>
      <c r="G168" s="102"/>
      <c r="H168" s="77">
        <v>10</v>
      </c>
      <c r="I168" s="102"/>
      <c r="J168" s="77">
        <v>600</v>
      </c>
      <c r="K168" s="58"/>
      <c r="L168" s="116"/>
      <c r="M168" s="116"/>
      <c r="N168" s="116"/>
      <c r="O168" s="116"/>
      <c r="P168" s="94"/>
      <c r="Q168" s="25"/>
      <c r="R168" s="25"/>
      <c r="S168" s="25"/>
      <c r="T168" s="25"/>
      <c r="U168" s="25"/>
      <c r="V168" s="25"/>
      <c r="W168" s="25"/>
    </row>
    <row r="169" spans="1:23" s="14" customFormat="1" ht="27.95" customHeight="1" x14ac:dyDescent="0.25">
      <c r="A169" s="325"/>
      <c r="B169" s="296"/>
      <c r="C169" s="314"/>
      <c r="D169" s="77" t="s">
        <v>301</v>
      </c>
      <c r="E169" s="80"/>
      <c r="F169" s="77" t="s">
        <v>458</v>
      </c>
      <c r="G169" s="102"/>
      <c r="H169" s="77">
        <v>67.5</v>
      </c>
      <c r="I169" s="102"/>
      <c r="J169" s="77">
        <v>600</v>
      </c>
      <c r="K169" s="58"/>
      <c r="L169" s="116"/>
      <c r="M169" s="116"/>
      <c r="N169" s="116"/>
      <c r="O169" s="116"/>
      <c r="P169" s="94"/>
      <c r="Q169" s="25"/>
      <c r="R169" s="25"/>
      <c r="S169" s="25"/>
      <c r="T169" s="25"/>
      <c r="U169" s="25"/>
      <c r="V169" s="25"/>
      <c r="W169" s="25"/>
    </row>
    <row r="170" spans="1:23" s="14" customFormat="1" ht="27.95" customHeight="1" x14ac:dyDescent="0.25">
      <c r="A170" s="325"/>
      <c r="B170" s="296"/>
      <c r="C170" s="314"/>
      <c r="D170" s="77" t="s">
        <v>304</v>
      </c>
      <c r="E170" s="80"/>
      <c r="F170" s="77" t="s">
        <v>301</v>
      </c>
      <c r="G170" s="102"/>
      <c r="H170" s="77">
        <v>64.3</v>
      </c>
      <c r="I170" s="102"/>
      <c r="J170" s="77">
        <v>350</v>
      </c>
      <c r="K170" s="58"/>
      <c r="L170" s="116"/>
      <c r="M170" s="116"/>
      <c r="N170" s="116"/>
      <c r="O170" s="116"/>
      <c r="P170" s="94"/>
      <c r="Q170" s="25"/>
      <c r="R170" s="25"/>
      <c r="S170" s="25"/>
      <c r="T170" s="25"/>
      <c r="U170" s="25"/>
      <c r="V170" s="25"/>
      <c r="W170" s="25"/>
    </row>
    <row r="171" spans="1:23" s="14" customFormat="1" ht="27.95" customHeight="1" x14ac:dyDescent="0.25">
      <c r="A171" s="325"/>
      <c r="B171" s="296"/>
      <c r="C171" s="314"/>
      <c r="D171" s="77" t="s">
        <v>301</v>
      </c>
      <c r="E171" s="80"/>
      <c r="F171" s="77" t="s">
        <v>154</v>
      </c>
      <c r="G171" s="102"/>
      <c r="H171" s="77">
        <v>97.7</v>
      </c>
      <c r="I171" s="102"/>
      <c r="J171" s="77">
        <v>350</v>
      </c>
      <c r="K171" s="58"/>
      <c r="L171" s="116"/>
      <c r="M171" s="116"/>
      <c r="N171" s="116"/>
      <c r="O171" s="116"/>
      <c r="P171" s="94"/>
      <c r="Q171" s="25"/>
      <c r="R171" s="25"/>
      <c r="S171" s="25"/>
      <c r="T171" s="25"/>
      <c r="U171" s="25"/>
      <c r="V171" s="25"/>
      <c r="W171" s="25"/>
    </row>
    <row r="172" spans="1:23" s="14" customFormat="1" ht="27.95" customHeight="1" x14ac:dyDescent="0.25">
      <c r="A172" s="325"/>
      <c r="B172" s="296"/>
      <c r="C172" s="314"/>
      <c r="D172" s="77" t="s">
        <v>298</v>
      </c>
      <c r="E172" s="80"/>
      <c r="F172" s="77" t="s">
        <v>300</v>
      </c>
      <c r="G172" s="102"/>
      <c r="H172" s="77">
        <v>46.16</v>
      </c>
      <c r="I172" s="102"/>
      <c r="J172" s="77">
        <v>200</v>
      </c>
      <c r="K172" s="58"/>
      <c r="L172" s="116"/>
      <c r="M172" s="116"/>
      <c r="N172" s="116"/>
      <c r="O172" s="116"/>
      <c r="P172" s="94"/>
      <c r="Q172" s="25"/>
      <c r="R172" s="25"/>
      <c r="S172" s="25"/>
      <c r="T172" s="25"/>
      <c r="U172" s="25"/>
      <c r="V172" s="25"/>
      <c r="W172" s="25"/>
    </row>
    <row r="173" spans="1:23" s="14" customFormat="1" ht="27.95" customHeight="1" x14ac:dyDescent="0.25">
      <c r="A173" s="325"/>
      <c r="B173" s="296"/>
      <c r="C173" s="314"/>
      <c r="D173" s="77" t="s">
        <v>484</v>
      </c>
      <c r="E173" s="80"/>
      <c r="F173" s="77" t="s">
        <v>485</v>
      </c>
      <c r="G173" s="102"/>
      <c r="H173" s="77">
        <v>34</v>
      </c>
      <c r="I173" s="102"/>
      <c r="J173" s="77">
        <v>150</v>
      </c>
      <c r="K173" s="58"/>
      <c r="L173" s="116"/>
      <c r="M173" s="116"/>
      <c r="N173" s="116"/>
      <c r="O173" s="116"/>
      <c r="P173" s="94"/>
      <c r="Q173" s="25"/>
      <c r="R173" s="25"/>
      <c r="S173" s="25"/>
      <c r="T173" s="25"/>
      <c r="U173" s="25"/>
      <c r="V173" s="25"/>
      <c r="W173" s="25"/>
    </row>
    <row r="174" spans="1:23" s="14" customFormat="1" ht="27.95" customHeight="1" x14ac:dyDescent="0.25">
      <c r="A174" s="325"/>
      <c r="B174" s="296"/>
      <c r="C174" s="314"/>
      <c r="D174" s="77" t="s">
        <v>485</v>
      </c>
      <c r="E174" s="80"/>
      <c r="F174" s="77" t="s">
        <v>486</v>
      </c>
      <c r="G174" s="102"/>
      <c r="H174" s="77">
        <v>124.3</v>
      </c>
      <c r="I174" s="102"/>
      <c r="J174" s="77">
        <v>150</v>
      </c>
      <c r="K174" s="58"/>
      <c r="L174" s="116"/>
      <c r="M174" s="116"/>
      <c r="N174" s="116"/>
      <c r="O174" s="116"/>
      <c r="P174" s="94"/>
      <c r="Q174" s="25"/>
      <c r="R174" s="25"/>
      <c r="S174" s="25"/>
      <c r="T174" s="25"/>
      <c r="U174" s="25"/>
      <c r="V174" s="25"/>
      <c r="W174" s="25"/>
    </row>
    <row r="175" spans="1:23" s="14" customFormat="1" ht="27.95" customHeight="1" x14ac:dyDescent="0.25">
      <c r="A175" s="325"/>
      <c r="B175" s="296"/>
      <c r="C175" s="314"/>
      <c r="D175" s="77" t="s">
        <v>486</v>
      </c>
      <c r="E175" s="80"/>
      <c r="F175" s="77" t="s">
        <v>296</v>
      </c>
      <c r="G175" s="102"/>
      <c r="H175" s="77">
        <v>331.3</v>
      </c>
      <c r="I175" s="102"/>
      <c r="J175" s="77">
        <v>150</v>
      </c>
      <c r="K175" s="58"/>
      <c r="L175" s="116"/>
      <c r="M175" s="116"/>
      <c r="N175" s="116"/>
      <c r="O175" s="116"/>
      <c r="P175" s="94"/>
      <c r="Q175" s="25"/>
      <c r="R175" s="25"/>
      <c r="S175" s="25"/>
      <c r="T175" s="25"/>
      <c r="U175" s="25"/>
      <c r="V175" s="25"/>
      <c r="W175" s="25"/>
    </row>
    <row r="176" spans="1:23" s="14" customFormat="1" ht="27.95" customHeight="1" x14ac:dyDescent="0.25">
      <c r="A176" s="325"/>
      <c r="B176" s="296"/>
      <c r="C176" s="314"/>
      <c r="D176" s="77" t="s">
        <v>487</v>
      </c>
      <c r="E176" s="80"/>
      <c r="F176" s="77" t="s">
        <v>488</v>
      </c>
      <c r="G176" s="102"/>
      <c r="H176" s="77">
        <v>100.2</v>
      </c>
      <c r="I176" s="102"/>
      <c r="J176" s="77">
        <v>200</v>
      </c>
      <c r="K176" s="58"/>
      <c r="L176" s="116"/>
      <c r="M176" s="116"/>
      <c r="N176" s="116"/>
      <c r="O176" s="116"/>
      <c r="P176" s="94"/>
      <c r="Q176" s="25"/>
      <c r="R176" s="25"/>
      <c r="S176" s="25"/>
      <c r="T176" s="25"/>
      <c r="U176" s="25"/>
      <c r="V176" s="25"/>
      <c r="W176" s="25"/>
    </row>
    <row r="177" spans="1:23" s="14" customFormat="1" ht="27.95" customHeight="1" x14ac:dyDescent="0.25">
      <c r="A177" s="325"/>
      <c r="B177" s="296"/>
      <c r="C177" s="314"/>
      <c r="D177" s="77" t="s">
        <v>488</v>
      </c>
      <c r="E177" s="80"/>
      <c r="F177" s="77" t="s">
        <v>489</v>
      </c>
      <c r="G177" s="102"/>
      <c r="H177" s="77">
        <v>125.6</v>
      </c>
      <c r="I177" s="102"/>
      <c r="J177" s="77">
        <v>200</v>
      </c>
      <c r="K177" s="58"/>
      <c r="L177" s="116"/>
      <c r="M177" s="116"/>
      <c r="N177" s="116"/>
      <c r="O177" s="116"/>
      <c r="P177" s="94"/>
      <c r="Q177" s="25"/>
      <c r="R177" s="25"/>
      <c r="S177" s="25"/>
      <c r="T177" s="25"/>
      <c r="U177" s="25"/>
      <c r="V177" s="25"/>
      <c r="W177" s="25"/>
    </row>
    <row r="178" spans="1:23" s="14" customFormat="1" ht="27.95" customHeight="1" x14ac:dyDescent="0.25">
      <c r="A178" s="325"/>
      <c r="B178" s="296"/>
      <c r="C178" s="314"/>
      <c r="D178" s="77" t="s">
        <v>489</v>
      </c>
      <c r="E178" s="80"/>
      <c r="F178" s="77" t="s">
        <v>154</v>
      </c>
      <c r="G178" s="102"/>
      <c r="H178" s="77">
        <v>17.25</v>
      </c>
      <c r="I178" s="102"/>
      <c r="J178" s="77">
        <v>200</v>
      </c>
      <c r="K178" s="58"/>
      <c r="L178" s="116"/>
      <c r="M178" s="116"/>
      <c r="N178" s="116"/>
      <c r="O178" s="116"/>
      <c r="P178" s="94"/>
      <c r="Q178" s="25"/>
      <c r="R178" s="25"/>
      <c r="S178" s="25"/>
      <c r="T178" s="25"/>
      <c r="U178" s="25"/>
      <c r="V178" s="25"/>
      <c r="W178" s="25"/>
    </row>
    <row r="179" spans="1:23" s="14" customFormat="1" ht="27.95" customHeight="1" x14ac:dyDescent="0.25">
      <c r="A179" s="325"/>
      <c r="B179" s="296"/>
      <c r="C179" s="314"/>
      <c r="D179" s="77" t="s">
        <v>490</v>
      </c>
      <c r="E179" s="80"/>
      <c r="F179" s="77" t="s">
        <v>491</v>
      </c>
      <c r="G179" s="102"/>
      <c r="H179" s="77">
        <v>87.3</v>
      </c>
      <c r="I179" s="102"/>
      <c r="J179" s="77">
        <v>250</v>
      </c>
      <c r="K179" s="58"/>
      <c r="L179" s="116"/>
      <c r="M179" s="116"/>
      <c r="N179" s="116"/>
      <c r="O179" s="116"/>
      <c r="P179" s="94"/>
      <c r="Q179" s="25"/>
      <c r="R179" s="25"/>
      <c r="S179" s="25"/>
      <c r="T179" s="25"/>
      <c r="U179" s="25"/>
      <c r="V179" s="25"/>
      <c r="W179" s="25"/>
    </row>
    <row r="180" spans="1:23" s="14" customFormat="1" ht="27.95" customHeight="1" x14ac:dyDescent="0.25">
      <c r="A180" s="325"/>
      <c r="B180" s="296"/>
      <c r="C180" s="314"/>
      <c r="D180" s="77" t="s">
        <v>491</v>
      </c>
      <c r="E180" s="80"/>
      <c r="F180" s="77" t="s">
        <v>492</v>
      </c>
      <c r="G180" s="102"/>
      <c r="H180" s="77">
        <v>180.4</v>
      </c>
      <c r="I180" s="102"/>
      <c r="J180" s="77">
        <v>250</v>
      </c>
      <c r="K180" s="58"/>
      <c r="L180" s="116"/>
      <c r="M180" s="116"/>
      <c r="N180" s="116"/>
      <c r="O180" s="116"/>
      <c r="P180" s="94"/>
      <c r="Q180" s="25"/>
      <c r="R180" s="25"/>
      <c r="S180" s="25"/>
      <c r="T180" s="25"/>
      <c r="U180" s="25"/>
      <c r="V180" s="25"/>
      <c r="W180" s="25"/>
    </row>
    <row r="181" spans="1:23" s="14" customFormat="1" ht="27.95" customHeight="1" x14ac:dyDescent="0.25">
      <c r="A181" s="325"/>
      <c r="B181" s="296"/>
      <c r="C181" s="314"/>
      <c r="D181" s="77" t="s">
        <v>493</v>
      </c>
      <c r="E181" s="80"/>
      <c r="F181" s="77" t="s">
        <v>494</v>
      </c>
      <c r="G181" s="102"/>
      <c r="H181" s="77">
        <v>87.9</v>
      </c>
      <c r="I181" s="102"/>
      <c r="J181" s="77">
        <v>125</v>
      </c>
      <c r="K181" s="58"/>
      <c r="L181" s="116"/>
      <c r="M181" s="116"/>
      <c r="N181" s="116"/>
      <c r="O181" s="116"/>
      <c r="P181" s="94"/>
      <c r="Q181" s="25"/>
      <c r="R181" s="25"/>
      <c r="S181" s="25"/>
      <c r="T181" s="25"/>
      <c r="U181" s="25"/>
      <c r="V181" s="25"/>
      <c r="W181" s="25"/>
    </row>
    <row r="182" spans="1:23" s="14" customFormat="1" ht="27.95" customHeight="1" x14ac:dyDescent="0.25">
      <c r="A182" s="325"/>
      <c r="B182" s="296"/>
      <c r="C182" s="314"/>
      <c r="D182" s="77" t="s">
        <v>152</v>
      </c>
      <c r="E182" s="80"/>
      <c r="F182" s="77" t="s">
        <v>302</v>
      </c>
      <c r="G182" s="102"/>
      <c r="H182" s="77">
        <v>16.600000000000001</v>
      </c>
      <c r="I182" s="102"/>
      <c r="J182" s="77">
        <v>150</v>
      </c>
      <c r="K182" s="58"/>
      <c r="L182" s="116"/>
      <c r="M182" s="116"/>
      <c r="N182" s="116"/>
      <c r="O182" s="116"/>
      <c r="P182" s="94"/>
      <c r="Q182" s="25"/>
      <c r="R182" s="25"/>
      <c r="S182" s="25"/>
      <c r="T182" s="25"/>
      <c r="U182" s="25"/>
      <c r="V182" s="25"/>
      <c r="W182" s="25"/>
    </row>
    <row r="183" spans="1:23" s="14" customFormat="1" ht="27.95" customHeight="1" x14ac:dyDescent="0.25">
      <c r="A183" s="325"/>
      <c r="B183" s="296"/>
      <c r="C183" s="314"/>
      <c r="D183" s="77" t="s">
        <v>154</v>
      </c>
      <c r="E183" s="80"/>
      <c r="F183" s="77" t="s">
        <v>480</v>
      </c>
      <c r="G183" s="102"/>
      <c r="H183" s="77">
        <v>172.58</v>
      </c>
      <c r="I183" s="102"/>
      <c r="J183" s="77">
        <v>350</v>
      </c>
      <c r="K183" s="58"/>
      <c r="L183" s="116"/>
      <c r="M183" s="116"/>
      <c r="N183" s="116"/>
      <c r="O183" s="116"/>
      <c r="P183" s="94"/>
      <c r="Q183" s="25"/>
      <c r="R183" s="25"/>
      <c r="S183" s="25"/>
      <c r="T183" s="25"/>
      <c r="U183" s="25"/>
      <c r="V183" s="25"/>
      <c r="W183" s="25"/>
    </row>
    <row r="184" spans="1:23" s="14" customFormat="1" ht="27.95" customHeight="1" x14ac:dyDescent="0.25">
      <c r="A184" s="325"/>
      <c r="B184" s="296"/>
      <c r="C184" s="314"/>
      <c r="D184" s="77" t="s">
        <v>154</v>
      </c>
      <c r="E184" s="80"/>
      <c r="F184" s="77" t="s">
        <v>154</v>
      </c>
      <c r="G184" s="102"/>
      <c r="H184" s="77">
        <v>111</v>
      </c>
      <c r="I184" s="102"/>
      <c r="J184" s="77">
        <v>350</v>
      </c>
      <c r="K184" s="58"/>
      <c r="L184" s="116"/>
      <c r="M184" s="116"/>
      <c r="N184" s="116"/>
      <c r="O184" s="116"/>
      <c r="P184" s="94"/>
      <c r="Q184" s="25"/>
      <c r="R184" s="25"/>
      <c r="S184" s="25"/>
      <c r="T184" s="25"/>
      <c r="U184" s="25"/>
      <c r="V184" s="25"/>
      <c r="W184" s="25"/>
    </row>
    <row r="185" spans="1:23" s="14" customFormat="1" ht="44.25" customHeight="1" x14ac:dyDescent="0.25">
      <c r="A185" s="326">
        <v>13</v>
      </c>
      <c r="B185" s="296" t="s">
        <v>495</v>
      </c>
      <c r="C185" s="314" t="s">
        <v>227</v>
      </c>
      <c r="D185" s="77" t="s">
        <v>496</v>
      </c>
      <c r="E185" s="80"/>
      <c r="F185" s="77" t="s">
        <v>315</v>
      </c>
      <c r="G185" s="102"/>
      <c r="H185" s="77">
        <v>20</v>
      </c>
      <c r="I185" s="102"/>
      <c r="J185" s="77">
        <v>125</v>
      </c>
      <c r="K185" s="57"/>
      <c r="L185" s="133"/>
      <c r="M185" s="132"/>
      <c r="N185" s="132"/>
      <c r="O185" s="132"/>
      <c r="P185" s="100"/>
      <c r="Q185" s="25"/>
      <c r="R185" s="25"/>
      <c r="S185" s="25"/>
      <c r="T185" s="25"/>
      <c r="U185" s="25"/>
      <c r="V185" s="25"/>
      <c r="W185" s="25"/>
    </row>
    <row r="186" spans="1:23" s="14" customFormat="1" ht="44.25" customHeight="1" x14ac:dyDescent="0.25">
      <c r="A186" s="326"/>
      <c r="B186" s="296"/>
      <c r="C186" s="314"/>
      <c r="D186" s="77" t="s">
        <v>497</v>
      </c>
      <c r="E186" s="80"/>
      <c r="F186" s="77" t="s">
        <v>317</v>
      </c>
      <c r="G186" s="102"/>
      <c r="H186" s="77">
        <v>32</v>
      </c>
      <c r="I186" s="102"/>
      <c r="J186" s="77">
        <v>200</v>
      </c>
      <c r="K186" s="58"/>
      <c r="L186" s="133"/>
      <c r="M186" s="132"/>
      <c r="N186" s="132"/>
      <c r="O186" s="132"/>
      <c r="P186" s="100"/>
      <c r="Q186" s="25"/>
      <c r="R186" s="25"/>
      <c r="S186" s="25"/>
      <c r="T186" s="25"/>
      <c r="U186" s="25"/>
      <c r="V186" s="25"/>
      <c r="W186" s="25"/>
    </row>
    <row r="187" spans="1:23" s="14" customFormat="1" ht="44.25" customHeight="1" x14ac:dyDescent="0.25">
      <c r="A187" s="326"/>
      <c r="B187" s="296"/>
      <c r="C187" s="314"/>
      <c r="D187" s="77" t="s">
        <v>317</v>
      </c>
      <c r="E187" s="80"/>
      <c r="F187" s="77" t="s">
        <v>498</v>
      </c>
      <c r="G187" s="102"/>
      <c r="H187" s="77">
        <v>126.1</v>
      </c>
      <c r="I187" s="102"/>
      <c r="J187" s="77">
        <v>200</v>
      </c>
      <c r="K187" s="58"/>
      <c r="L187" s="133"/>
      <c r="M187" s="132"/>
      <c r="N187" s="132"/>
      <c r="O187" s="132"/>
      <c r="P187" s="100"/>
      <c r="Q187" s="25"/>
      <c r="R187" s="25"/>
      <c r="S187" s="25"/>
      <c r="T187" s="25"/>
      <c r="U187" s="25"/>
      <c r="V187" s="25"/>
      <c r="W187" s="25"/>
    </row>
    <row r="188" spans="1:23" s="14" customFormat="1" ht="63" customHeight="1" x14ac:dyDescent="0.25">
      <c r="A188" s="314">
        <v>14</v>
      </c>
      <c r="B188" s="296" t="s">
        <v>499</v>
      </c>
      <c r="C188" s="314" t="s">
        <v>230</v>
      </c>
      <c r="D188" s="77" t="s">
        <v>500</v>
      </c>
      <c r="E188" s="80"/>
      <c r="F188" s="77" t="s">
        <v>481</v>
      </c>
      <c r="G188" s="102"/>
      <c r="H188" s="77">
        <v>78.8</v>
      </c>
      <c r="I188" s="102"/>
      <c r="J188" s="77">
        <v>200</v>
      </c>
      <c r="K188" s="58"/>
      <c r="L188" s="116"/>
      <c r="M188" s="132"/>
      <c r="N188" s="132"/>
      <c r="O188" s="132"/>
      <c r="P188" s="327"/>
      <c r="Q188" s="25"/>
      <c r="R188" s="25"/>
      <c r="S188" s="25"/>
      <c r="T188" s="25"/>
      <c r="U188" s="25"/>
      <c r="V188" s="25"/>
      <c r="W188" s="25"/>
    </row>
    <row r="189" spans="1:23" s="14" customFormat="1" ht="58.5" customHeight="1" x14ac:dyDescent="0.25">
      <c r="A189" s="314"/>
      <c r="B189" s="296"/>
      <c r="C189" s="314"/>
      <c r="D189" s="77" t="s">
        <v>481</v>
      </c>
      <c r="E189" s="80"/>
      <c r="F189" s="77" t="s">
        <v>154</v>
      </c>
      <c r="G189" s="102"/>
      <c r="H189" s="77">
        <v>69.040000000000006</v>
      </c>
      <c r="I189" s="102"/>
      <c r="J189" s="77">
        <v>200</v>
      </c>
      <c r="K189" s="58"/>
      <c r="L189" s="116"/>
      <c r="M189" s="132"/>
      <c r="N189" s="132"/>
      <c r="O189" s="132"/>
      <c r="P189" s="327"/>
      <c r="Q189" s="25"/>
      <c r="R189" s="25"/>
      <c r="S189" s="25"/>
      <c r="T189" s="25"/>
      <c r="U189" s="25"/>
      <c r="V189" s="25"/>
      <c r="W189" s="25"/>
    </row>
    <row r="190" spans="1:23" s="14" customFormat="1" ht="81" customHeight="1" x14ac:dyDescent="0.25">
      <c r="A190" s="314">
        <v>15</v>
      </c>
      <c r="B190" s="296" t="s">
        <v>501</v>
      </c>
      <c r="C190" s="314" t="s">
        <v>231</v>
      </c>
      <c r="D190" s="77" t="s">
        <v>500</v>
      </c>
      <c r="E190" s="80"/>
      <c r="F190" s="77" t="s">
        <v>154</v>
      </c>
      <c r="G190" s="102"/>
      <c r="H190" s="77">
        <v>11.99</v>
      </c>
      <c r="I190" s="102"/>
      <c r="J190" s="77">
        <v>250</v>
      </c>
      <c r="K190" s="58"/>
      <c r="L190" s="116"/>
      <c r="M190" s="132"/>
      <c r="N190" s="132"/>
      <c r="O190" s="132"/>
      <c r="P190" s="327"/>
      <c r="Q190" s="25"/>
      <c r="R190" s="25"/>
      <c r="S190" s="25"/>
      <c r="T190" s="25"/>
      <c r="U190" s="25"/>
      <c r="V190" s="25"/>
      <c r="W190" s="25"/>
    </row>
    <row r="191" spans="1:23" s="14" customFormat="1" ht="59.25" customHeight="1" x14ac:dyDescent="0.25">
      <c r="A191" s="314"/>
      <c r="B191" s="296"/>
      <c r="C191" s="314"/>
      <c r="D191" s="77" t="s">
        <v>304</v>
      </c>
      <c r="E191" s="80"/>
      <c r="F191" s="77" t="s">
        <v>301</v>
      </c>
      <c r="G191" s="102"/>
      <c r="H191" s="77">
        <v>99</v>
      </c>
      <c r="I191" s="102"/>
      <c r="J191" s="77">
        <v>200</v>
      </c>
      <c r="K191" s="58"/>
      <c r="L191" s="116"/>
      <c r="M191" s="132"/>
      <c r="N191" s="132"/>
      <c r="O191" s="132"/>
      <c r="P191" s="327"/>
      <c r="Q191" s="25"/>
      <c r="R191" s="25"/>
      <c r="S191" s="25"/>
      <c r="T191" s="25"/>
      <c r="U191" s="25"/>
      <c r="V191" s="25"/>
      <c r="W191" s="25"/>
    </row>
    <row r="192" spans="1:23" s="14" customFormat="1" ht="41.25" customHeight="1" x14ac:dyDescent="0.25">
      <c r="A192" s="325">
        <v>16</v>
      </c>
      <c r="B192" s="296" t="s">
        <v>502</v>
      </c>
      <c r="C192" s="314" t="s">
        <v>233</v>
      </c>
      <c r="D192" s="77" t="s">
        <v>313</v>
      </c>
      <c r="E192" s="80"/>
      <c r="F192" s="77" t="s">
        <v>458</v>
      </c>
      <c r="G192" s="102"/>
      <c r="H192" s="77">
        <v>168.5</v>
      </c>
      <c r="I192" s="102"/>
      <c r="J192" s="77">
        <v>350</v>
      </c>
      <c r="K192" s="57"/>
      <c r="L192" s="116"/>
      <c r="M192" s="116"/>
      <c r="N192" s="132"/>
      <c r="O192" s="132"/>
      <c r="P192" s="100"/>
      <c r="Q192" s="25"/>
      <c r="R192" s="25"/>
      <c r="S192" s="25"/>
      <c r="T192" s="25"/>
      <c r="U192" s="25"/>
      <c r="V192" s="25"/>
      <c r="W192" s="25"/>
    </row>
    <row r="193" spans="1:23" s="14" customFormat="1" ht="41.25" customHeight="1" x14ac:dyDescent="0.25">
      <c r="A193" s="325"/>
      <c r="B193" s="296"/>
      <c r="C193" s="314"/>
      <c r="D193" s="77" t="s">
        <v>458</v>
      </c>
      <c r="E193" s="80"/>
      <c r="F193" s="77" t="s">
        <v>154</v>
      </c>
      <c r="G193" s="102"/>
      <c r="H193" s="77">
        <v>100.07</v>
      </c>
      <c r="I193" s="102"/>
      <c r="J193" s="77">
        <v>350</v>
      </c>
      <c r="K193" s="57"/>
      <c r="L193" s="116"/>
      <c r="M193" s="116"/>
      <c r="N193" s="132"/>
      <c r="O193" s="132"/>
      <c r="P193" s="94"/>
      <c r="Q193" s="25"/>
      <c r="R193" s="25"/>
      <c r="S193" s="25"/>
      <c r="T193" s="25"/>
      <c r="U193" s="25"/>
      <c r="V193" s="25"/>
      <c r="W193" s="25"/>
    </row>
    <row r="194" spans="1:23" s="14" customFormat="1" ht="41.25" customHeight="1" x14ac:dyDescent="0.25">
      <c r="A194" s="325"/>
      <c r="B194" s="296"/>
      <c r="C194" s="314"/>
      <c r="D194" s="77" t="s">
        <v>158</v>
      </c>
      <c r="E194" s="80"/>
      <c r="F194" s="77" t="s">
        <v>154</v>
      </c>
      <c r="G194" s="102"/>
      <c r="H194" s="77">
        <v>90.41</v>
      </c>
      <c r="I194" s="102"/>
      <c r="J194" s="77">
        <v>300</v>
      </c>
      <c r="K194" s="57"/>
      <c r="L194" s="116"/>
      <c r="M194" s="116"/>
      <c r="N194" s="132"/>
      <c r="O194" s="132"/>
      <c r="P194" s="94"/>
      <c r="Q194" s="25"/>
      <c r="R194" s="25"/>
      <c r="S194" s="25"/>
      <c r="T194" s="25"/>
      <c r="U194" s="25"/>
      <c r="V194" s="25"/>
      <c r="W194" s="25"/>
    </row>
    <row r="195" spans="1:23" s="14" customFormat="1" ht="41.25" customHeight="1" x14ac:dyDescent="0.25">
      <c r="A195" s="325"/>
      <c r="B195" s="296"/>
      <c r="C195" s="314"/>
      <c r="D195" s="77" t="s">
        <v>301</v>
      </c>
      <c r="E195" s="80"/>
      <c r="F195" s="77" t="s">
        <v>154</v>
      </c>
      <c r="G195" s="102"/>
      <c r="H195" s="77">
        <v>71.739999999999995</v>
      </c>
      <c r="I195" s="102"/>
      <c r="J195" s="77">
        <v>400</v>
      </c>
      <c r="K195" s="57"/>
      <c r="L195" s="116"/>
      <c r="M195" s="116"/>
      <c r="N195" s="132"/>
      <c r="O195" s="132"/>
      <c r="P195" s="94"/>
      <c r="Q195" s="25"/>
      <c r="R195" s="25"/>
      <c r="S195" s="25"/>
      <c r="T195" s="25"/>
      <c r="U195" s="25"/>
      <c r="V195" s="25"/>
      <c r="W195" s="25"/>
    </row>
    <row r="196" spans="1:23" s="14" customFormat="1" ht="41.25" customHeight="1" x14ac:dyDescent="0.25">
      <c r="A196" s="325"/>
      <c r="B196" s="296"/>
      <c r="C196" s="314"/>
      <c r="D196" s="77" t="s">
        <v>158</v>
      </c>
      <c r="E196" s="80"/>
      <c r="F196" s="77" t="s">
        <v>154</v>
      </c>
      <c r="G196" s="102"/>
      <c r="H196" s="77">
        <v>124.99</v>
      </c>
      <c r="I196" s="102"/>
      <c r="J196" s="77">
        <v>350</v>
      </c>
      <c r="K196" s="57"/>
      <c r="L196" s="116"/>
      <c r="M196" s="116"/>
      <c r="N196" s="132"/>
      <c r="O196" s="132"/>
      <c r="P196" s="94"/>
      <c r="Q196" s="25"/>
      <c r="R196" s="25"/>
      <c r="S196" s="25"/>
      <c r="T196" s="25"/>
      <c r="U196" s="25"/>
      <c r="V196" s="25"/>
      <c r="W196" s="25"/>
    </row>
    <row r="197" spans="1:23" s="14" customFormat="1" ht="41.25" customHeight="1" x14ac:dyDescent="0.25">
      <c r="A197" s="325"/>
      <c r="B197" s="296"/>
      <c r="C197" s="314"/>
      <c r="D197" s="77" t="s">
        <v>154</v>
      </c>
      <c r="E197" s="80"/>
      <c r="F197" s="77" t="s">
        <v>158</v>
      </c>
      <c r="G197" s="102"/>
      <c r="H197" s="77">
        <v>278.47000000000003</v>
      </c>
      <c r="I197" s="102"/>
      <c r="J197" s="77">
        <v>350</v>
      </c>
      <c r="K197" s="57"/>
      <c r="L197" s="116"/>
      <c r="M197" s="116"/>
      <c r="N197" s="132"/>
      <c r="O197" s="132"/>
      <c r="P197" s="94"/>
      <c r="Q197" s="25"/>
      <c r="R197" s="25"/>
      <c r="S197" s="25"/>
      <c r="T197" s="25"/>
      <c r="U197" s="25"/>
      <c r="V197" s="25"/>
      <c r="W197" s="25"/>
    </row>
    <row r="198" spans="1:23" s="14" customFormat="1" ht="41.25" customHeight="1" x14ac:dyDescent="0.25">
      <c r="A198" s="325"/>
      <c r="B198" s="296"/>
      <c r="C198" s="314"/>
      <c r="D198" s="77" t="s">
        <v>154</v>
      </c>
      <c r="E198" s="80"/>
      <c r="F198" s="77" t="s">
        <v>158</v>
      </c>
      <c r="G198" s="102"/>
      <c r="H198" s="77">
        <v>97.15</v>
      </c>
      <c r="I198" s="102"/>
      <c r="J198" s="77">
        <v>350</v>
      </c>
      <c r="K198" s="57"/>
      <c r="L198" s="116"/>
      <c r="M198" s="116"/>
      <c r="N198" s="132"/>
      <c r="O198" s="132"/>
      <c r="P198" s="94"/>
      <c r="Q198" s="25"/>
      <c r="R198" s="25"/>
      <c r="S198" s="25"/>
      <c r="T198" s="25"/>
      <c r="U198" s="25"/>
      <c r="V198" s="25"/>
      <c r="W198" s="25"/>
    </row>
    <row r="199" spans="1:23" s="14" customFormat="1" ht="28.5" customHeight="1" x14ac:dyDescent="0.25">
      <c r="A199" s="325">
        <v>17</v>
      </c>
      <c r="B199" s="296" t="s">
        <v>503</v>
      </c>
      <c r="C199" s="314" t="s">
        <v>237</v>
      </c>
      <c r="D199" s="77" t="s">
        <v>504</v>
      </c>
      <c r="E199" s="80"/>
      <c r="F199" s="77" t="s">
        <v>505</v>
      </c>
      <c r="G199" s="102"/>
      <c r="H199" s="77">
        <v>144.30000000000001</v>
      </c>
      <c r="I199" s="102"/>
      <c r="J199" s="77">
        <v>500</v>
      </c>
      <c r="K199" s="57"/>
      <c r="L199" s="116"/>
      <c r="M199" s="116"/>
      <c r="N199" s="116"/>
      <c r="O199" s="116"/>
      <c r="P199" s="100"/>
      <c r="Q199" s="25"/>
      <c r="R199" s="25"/>
      <c r="S199" s="25"/>
      <c r="T199" s="25"/>
      <c r="U199" s="25"/>
      <c r="V199" s="25"/>
      <c r="W199" s="25"/>
    </row>
    <row r="200" spans="1:23" s="14" customFormat="1" ht="28.5" customHeight="1" x14ac:dyDescent="0.25">
      <c r="A200" s="325"/>
      <c r="B200" s="296"/>
      <c r="C200" s="314"/>
      <c r="D200" s="77" t="s">
        <v>504</v>
      </c>
      <c r="E200" s="80"/>
      <c r="F200" s="77" t="s">
        <v>312</v>
      </c>
      <c r="G200" s="102"/>
      <c r="H200" s="77">
        <v>23.7</v>
      </c>
      <c r="I200" s="102"/>
      <c r="J200" s="77">
        <v>500</v>
      </c>
      <c r="K200" s="57"/>
      <c r="L200" s="116"/>
      <c r="M200" s="116"/>
      <c r="N200" s="116"/>
      <c r="O200" s="116"/>
      <c r="P200" s="94"/>
      <c r="Q200" s="25"/>
      <c r="R200" s="25"/>
      <c r="S200" s="25"/>
      <c r="T200" s="25"/>
      <c r="U200" s="25"/>
      <c r="V200" s="25"/>
      <c r="W200" s="25"/>
    </row>
    <row r="201" spans="1:23" s="14" customFormat="1" ht="28.5" customHeight="1" x14ac:dyDescent="0.25">
      <c r="A201" s="325"/>
      <c r="B201" s="296"/>
      <c r="C201" s="314"/>
      <c r="D201" s="77" t="s">
        <v>415</v>
      </c>
      <c r="E201" s="80"/>
      <c r="F201" s="77" t="s">
        <v>506</v>
      </c>
      <c r="G201" s="102"/>
      <c r="H201" s="77">
        <v>202.8</v>
      </c>
      <c r="I201" s="102"/>
      <c r="J201" s="77">
        <v>250</v>
      </c>
      <c r="K201" s="57"/>
      <c r="L201" s="116"/>
      <c r="M201" s="116"/>
      <c r="N201" s="116"/>
      <c r="O201" s="116"/>
      <c r="P201" s="94"/>
      <c r="Q201" s="25"/>
      <c r="R201" s="25"/>
      <c r="S201" s="25"/>
      <c r="T201" s="25"/>
      <c r="U201" s="25"/>
      <c r="V201" s="25"/>
      <c r="W201" s="25"/>
    </row>
    <row r="202" spans="1:23" s="14" customFormat="1" ht="28.5" customHeight="1" x14ac:dyDescent="0.25">
      <c r="A202" s="325"/>
      <c r="B202" s="296"/>
      <c r="C202" s="314"/>
      <c r="D202" s="77" t="s">
        <v>506</v>
      </c>
      <c r="E202" s="80"/>
      <c r="F202" s="77" t="s">
        <v>424</v>
      </c>
      <c r="G202" s="102"/>
      <c r="H202" s="77">
        <v>56.01</v>
      </c>
      <c r="I202" s="102"/>
      <c r="J202" s="77">
        <v>250</v>
      </c>
      <c r="K202" s="57"/>
      <c r="L202" s="116"/>
      <c r="M202" s="116"/>
      <c r="N202" s="116"/>
      <c r="O202" s="116"/>
      <c r="P202" s="94"/>
      <c r="Q202" s="25"/>
      <c r="R202" s="25"/>
      <c r="S202" s="25"/>
      <c r="T202" s="25"/>
      <c r="U202" s="25"/>
      <c r="V202" s="25"/>
      <c r="W202" s="25"/>
    </row>
    <row r="203" spans="1:23" s="14" customFormat="1" ht="28.5" customHeight="1" thickBot="1" x14ac:dyDescent="0.3">
      <c r="A203" s="325"/>
      <c r="B203" s="296"/>
      <c r="C203" s="314"/>
      <c r="D203" s="77" t="s">
        <v>507</v>
      </c>
      <c r="E203" s="80"/>
      <c r="F203" s="77" t="s">
        <v>508</v>
      </c>
      <c r="G203" s="102"/>
      <c r="H203" s="77">
        <v>147.6</v>
      </c>
      <c r="I203" s="102"/>
      <c r="J203" s="77">
        <v>250</v>
      </c>
      <c r="K203" s="57"/>
      <c r="L203" s="116"/>
      <c r="M203" s="116"/>
      <c r="N203" s="116"/>
      <c r="O203" s="116"/>
      <c r="P203" s="94"/>
      <c r="Q203" s="25"/>
      <c r="R203" s="25"/>
      <c r="S203" s="25"/>
      <c r="T203" s="25"/>
      <c r="U203" s="25"/>
      <c r="V203" s="25"/>
      <c r="W203" s="25"/>
    </row>
    <row r="204" spans="1:23" s="14" customFormat="1" ht="33" customHeight="1" thickBot="1" x14ac:dyDescent="0.3">
      <c r="A204" s="325"/>
      <c r="B204" s="296"/>
      <c r="C204" s="314"/>
      <c r="D204" s="134" t="s">
        <v>376</v>
      </c>
      <c r="E204" s="134" t="s">
        <v>376</v>
      </c>
      <c r="F204" s="134" t="s">
        <v>425</v>
      </c>
      <c r="G204" s="134" t="s">
        <v>425</v>
      </c>
      <c r="H204" s="134">
        <v>115.86</v>
      </c>
      <c r="I204" s="106">
        <v>105</v>
      </c>
      <c r="J204" s="134">
        <v>200</v>
      </c>
      <c r="K204" s="118">
        <v>150</v>
      </c>
      <c r="L204" s="118">
        <v>2017</v>
      </c>
      <c r="M204" s="118">
        <v>2017</v>
      </c>
      <c r="N204" s="121"/>
      <c r="O204" s="135" t="str">
        <f>'Подтверждающие документы '!L138</f>
        <v>Акт № 1 от 31.03.2017</v>
      </c>
      <c r="P204" s="99" t="s">
        <v>205</v>
      </c>
      <c r="Q204" s="25"/>
      <c r="R204" s="25"/>
      <c r="S204" s="25"/>
      <c r="T204" s="25"/>
      <c r="U204" s="25"/>
      <c r="V204" s="25"/>
      <c r="W204" s="25"/>
    </row>
    <row r="205" spans="1:23" s="14" customFormat="1" ht="28.5" customHeight="1" x14ac:dyDescent="0.25">
      <c r="A205" s="325"/>
      <c r="B205" s="296"/>
      <c r="C205" s="314"/>
      <c r="D205" s="77" t="s">
        <v>508</v>
      </c>
      <c r="E205" s="80"/>
      <c r="F205" s="77" t="s">
        <v>409</v>
      </c>
      <c r="G205" s="102"/>
      <c r="H205" s="77">
        <v>55.99</v>
      </c>
      <c r="I205" s="102"/>
      <c r="J205" s="77">
        <v>250</v>
      </c>
      <c r="K205" s="57"/>
      <c r="L205" s="116"/>
      <c r="M205" s="116"/>
      <c r="N205" s="116"/>
      <c r="O205" s="116"/>
      <c r="P205" s="94"/>
      <c r="Q205" s="25"/>
      <c r="R205" s="25"/>
      <c r="S205" s="25"/>
      <c r="T205" s="25"/>
      <c r="U205" s="25"/>
      <c r="V205" s="25"/>
      <c r="W205" s="25"/>
    </row>
    <row r="206" spans="1:23" s="14" customFormat="1" ht="28.5" customHeight="1" x14ac:dyDescent="0.25">
      <c r="A206" s="325"/>
      <c r="B206" s="296"/>
      <c r="C206" s="314"/>
      <c r="D206" s="77" t="s">
        <v>440</v>
      </c>
      <c r="E206" s="80"/>
      <c r="F206" s="77" t="s">
        <v>441</v>
      </c>
      <c r="G206" s="102"/>
      <c r="H206" s="77">
        <v>199.8</v>
      </c>
      <c r="I206" s="102"/>
      <c r="J206" s="77">
        <v>350</v>
      </c>
      <c r="K206" s="57"/>
      <c r="L206" s="116"/>
      <c r="M206" s="116"/>
      <c r="N206" s="116"/>
      <c r="O206" s="116"/>
      <c r="P206" s="94"/>
      <c r="Q206" s="25"/>
      <c r="R206" s="25"/>
      <c r="S206" s="25"/>
      <c r="T206" s="25"/>
      <c r="U206" s="25"/>
      <c r="V206" s="25"/>
      <c r="W206" s="25"/>
    </row>
    <row r="207" spans="1:23" s="14" customFormat="1" ht="28.5" customHeight="1" x14ac:dyDescent="0.25">
      <c r="A207" s="325"/>
      <c r="B207" s="296"/>
      <c r="C207" s="314"/>
      <c r="D207" s="77" t="s">
        <v>315</v>
      </c>
      <c r="E207" s="80"/>
      <c r="F207" s="77" t="s">
        <v>428</v>
      </c>
      <c r="G207" s="102"/>
      <c r="H207" s="77">
        <v>69.5</v>
      </c>
      <c r="I207" s="102"/>
      <c r="J207" s="77">
        <v>150</v>
      </c>
      <c r="K207" s="57"/>
      <c r="L207" s="116"/>
      <c r="M207" s="116"/>
      <c r="N207" s="116"/>
      <c r="O207" s="116"/>
      <c r="P207" s="94"/>
      <c r="Q207" s="25"/>
      <c r="R207" s="25"/>
      <c r="S207" s="25"/>
      <c r="T207" s="25"/>
      <c r="U207" s="25"/>
      <c r="V207" s="25"/>
      <c r="W207" s="25"/>
    </row>
    <row r="208" spans="1:23" s="14" customFormat="1" ht="28.5" customHeight="1" x14ac:dyDescent="0.25">
      <c r="A208" s="325"/>
      <c r="B208" s="296"/>
      <c r="C208" s="314"/>
      <c r="D208" s="77" t="s">
        <v>315</v>
      </c>
      <c r="E208" s="80"/>
      <c r="F208" s="77" t="s">
        <v>509</v>
      </c>
      <c r="G208" s="102"/>
      <c r="H208" s="77">
        <v>152.80000000000001</v>
      </c>
      <c r="I208" s="102"/>
      <c r="J208" s="77">
        <v>300</v>
      </c>
      <c r="K208" s="57"/>
      <c r="L208" s="116"/>
      <c r="M208" s="116"/>
      <c r="N208" s="116"/>
      <c r="O208" s="116"/>
      <c r="P208" s="94"/>
      <c r="Q208" s="25"/>
      <c r="R208" s="25"/>
      <c r="S208" s="25"/>
      <c r="T208" s="25"/>
      <c r="U208" s="25"/>
      <c r="V208" s="25"/>
      <c r="W208" s="25"/>
    </row>
    <row r="209" spans="1:23" s="14" customFormat="1" ht="28.5" customHeight="1" x14ac:dyDescent="0.25">
      <c r="A209" s="325"/>
      <c r="B209" s="296"/>
      <c r="C209" s="314"/>
      <c r="D209" s="77" t="s">
        <v>509</v>
      </c>
      <c r="E209" s="80"/>
      <c r="F209" s="77" t="s">
        <v>415</v>
      </c>
      <c r="G209" s="102"/>
      <c r="H209" s="77">
        <v>52.3</v>
      </c>
      <c r="I209" s="102"/>
      <c r="J209" s="77">
        <v>250</v>
      </c>
      <c r="K209" s="57"/>
      <c r="L209" s="116"/>
      <c r="M209" s="116"/>
      <c r="N209" s="116"/>
      <c r="O209" s="116"/>
      <c r="P209" s="94"/>
      <c r="Q209" s="25"/>
      <c r="R209" s="25"/>
      <c r="S209" s="25"/>
      <c r="T209" s="25"/>
      <c r="U209" s="25"/>
      <c r="V209" s="25"/>
      <c r="W209" s="25"/>
    </row>
    <row r="210" spans="1:23" s="14" customFormat="1" ht="28.5" customHeight="1" x14ac:dyDescent="0.25">
      <c r="A210" s="325"/>
      <c r="B210" s="296"/>
      <c r="C210" s="314"/>
      <c r="D210" s="77" t="s">
        <v>157</v>
      </c>
      <c r="E210" s="80"/>
      <c r="F210" s="77" t="s">
        <v>510</v>
      </c>
      <c r="G210" s="102"/>
      <c r="H210" s="77">
        <v>91.4</v>
      </c>
      <c r="I210" s="102"/>
      <c r="J210" s="77">
        <v>250</v>
      </c>
      <c r="K210" s="57"/>
      <c r="L210" s="116"/>
      <c r="M210" s="116"/>
      <c r="N210" s="116"/>
      <c r="O210" s="116"/>
      <c r="P210" s="94"/>
      <c r="Q210" s="25"/>
      <c r="R210" s="25"/>
      <c r="S210" s="25"/>
      <c r="T210" s="25"/>
      <c r="U210" s="25"/>
      <c r="V210" s="25"/>
      <c r="W210" s="25"/>
    </row>
    <row r="211" spans="1:23" s="14" customFormat="1" ht="28.5" customHeight="1" x14ac:dyDescent="0.25">
      <c r="A211" s="325"/>
      <c r="B211" s="296"/>
      <c r="C211" s="314"/>
      <c r="D211" s="77" t="s">
        <v>420</v>
      </c>
      <c r="E211" s="80"/>
      <c r="F211" s="77" t="s">
        <v>378</v>
      </c>
      <c r="G211" s="102"/>
      <c r="H211" s="77">
        <v>287.01</v>
      </c>
      <c r="I211" s="102"/>
      <c r="J211" s="77">
        <v>300</v>
      </c>
      <c r="K211" s="57"/>
      <c r="L211" s="116"/>
      <c r="M211" s="116"/>
      <c r="N211" s="116"/>
      <c r="O211" s="116"/>
      <c r="P211" s="94"/>
      <c r="Q211" s="25"/>
      <c r="R211" s="25"/>
      <c r="S211" s="25"/>
      <c r="T211" s="25"/>
      <c r="U211" s="25"/>
      <c r="V211" s="25"/>
      <c r="W211" s="25"/>
    </row>
    <row r="212" spans="1:23" s="14" customFormat="1" ht="28.5" customHeight="1" x14ac:dyDescent="0.25">
      <c r="A212" s="325"/>
      <c r="B212" s="296"/>
      <c r="C212" s="314"/>
      <c r="D212" s="77" t="s">
        <v>386</v>
      </c>
      <c r="E212" s="80"/>
      <c r="F212" s="77" t="s">
        <v>388</v>
      </c>
      <c r="G212" s="102"/>
      <c r="H212" s="77">
        <v>39.49</v>
      </c>
      <c r="I212" s="102"/>
      <c r="J212" s="77">
        <v>500</v>
      </c>
      <c r="K212" s="57"/>
      <c r="L212" s="116"/>
      <c r="M212" s="116"/>
      <c r="N212" s="116"/>
      <c r="O212" s="116"/>
      <c r="P212" s="94"/>
      <c r="Q212" s="25"/>
      <c r="R212" s="25"/>
      <c r="S212" s="25"/>
      <c r="T212" s="25"/>
      <c r="U212" s="25"/>
      <c r="V212" s="25"/>
      <c r="W212" s="25"/>
    </row>
    <row r="213" spans="1:23" s="14" customFormat="1" ht="28.5" customHeight="1" x14ac:dyDescent="0.25">
      <c r="A213" s="325"/>
      <c r="B213" s="296"/>
      <c r="C213" s="314"/>
      <c r="D213" s="77" t="s">
        <v>388</v>
      </c>
      <c r="E213" s="80"/>
      <c r="F213" s="77" t="s">
        <v>505</v>
      </c>
      <c r="G213" s="102"/>
      <c r="H213" s="77">
        <v>110.28</v>
      </c>
      <c r="I213" s="102"/>
      <c r="J213" s="77">
        <v>500</v>
      </c>
      <c r="K213" s="57"/>
      <c r="L213" s="116"/>
      <c r="M213" s="116"/>
      <c r="N213" s="116"/>
      <c r="O213" s="116"/>
      <c r="P213" s="94"/>
      <c r="Q213" s="25"/>
      <c r="R213" s="25"/>
      <c r="S213" s="25"/>
      <c r="T213" s="25"/>
      <c r="U213" s="25"/>
      <c r="V213" s="25"/>
      <c r="W213" s="25"/>
    </row>
    <row r="214" spans="1:23" s="14" customFormat="1" ht="28.5" customHeight="1" x14ac:dyDescent="0.25">
      <c r="A214" s="325"/>
      <c r="B214" s="296"/>
      <c r="C214" s="314"/>
      <c r="D214" s="77" t="s">
        <v>378</v>
      </c>
      <c r="E214" s="80"/>
      <c r="F214" s="77" t="s">
        <v>376</v>
      </c>
      <c r="G214" s="102"/>
      <c r="H214" s="77">
        <v>80.78</v>
      </c>
      <c r="I214" s="102"/>
      <c r="J214" s="77">
        <v>250</v>
      </c>
      <c r="K214" s="57"/>
      <c r="L214" s="116"/>
      <c r="M214" s="116"/>
      <c r="N214" s="116"/>
      <c r="O214" s="116"/>
      <c r="P214" s="94"/>
      <c r="Q214" s="25"/>
      <c r="R214" s="25"/>
      <c r="S214" s="25"/>
      <c r="T214" s="25"/>
      <c r="U214" s="25"/>
      <c r="V214" s="25"/>
      <c r="W214" s="25"/>
    </row>
    <row r="215" spans="1:23" s="14" customFormat="1" ht="32.25" customHeight="1" x14ac:dyDescent="0.25">
      <c r="A215" s="314">
        <v>18</v>
      </c>
      <c r="B215" s="296" t="s">
        <v>511</v>
      </c>
      <c r="C215" s="314" t="s">
        <v>239</v>
      </c>
      <c r="D215" s="77" t="s">
        <v>512</v>
      </c>
      <c r="E215" s="80"/>
      <c r="F215" s="77" t="s">
        <v>301</v>
      </c>
      <c r="G215" s="102"/>
      <c r="H215" s="77">
        <v>121</v>
      </c>
      <c r="I215" s="102"/>
      <c r="J215" s="77">
        <v>350</v>
      </c>
      <c r="K215" s="57"/>
      <c r="L215" s="80"/>
      <c r="M215" s="116"/>
      <c r="N215" s="116"/>
      <c r="O215" s="116"/>
      <c r="P215" s="100"/>
      <c r="Q215" s="25"/>
      <c r="R215" s="25"/>
      <c r="S215" s="25"/>
      <c r="T215" s="25"/>
      <c r="U215" s="25"/>
      <c r="V215" s="25"/>
      <c r="W215" s="25"/>
    </row>
    <row r="216" spans="1:23" s="14" customFormat="1" ht="26.25" customHeight="1" x14ac:dyDescent="0.25">
      <c r="A216" s="314"/>
      <c r="B216" s="296"/>
      <c r="C216" s="314"/>
      <c r="D216" s="77" t="s">
        <v>513</v>
      </c>
      <c r="E216" s="80"/>
      <c r="F216" s="77" t="s">
        <v>301</v>
      </c>
      <c r="G216" s="102"/>
      <c r="H216" s="77">
        <v>230</v>
      </c>
      <c r="I216" s="102"/>
      <c r="J216" s="77">
        <v>350</v>
      </c>
      <c r="K216" s="57"/>
      <c r="L216" s="80"/>
      <c r="M216" s="116"/>
      <c r="N216" s="116"/>
      <c r="O216" s="116"/>
      <c r="P216" s="100"/>
      <c r="Q216" s="25"/>
      <c r="R216" s="25"/>
      <c r="S216" s="25"/>
      <c r="T216" s="25"/>
      <c r="U216" s="25"/>
      <c r="V216" s="25"/>
      <c r="W216" s="25"/>
    </row>
    <row r="217" spans="1:23" s="14" customFormat="1" ht="27" customHeight="1" x14ac:dyDescent="0.25">
      <c r="A217" s="314"/>
      <c r="B217" s="296"/>
      <c r="C217" s="314"/>
      <c r="D217" s="77" t="s">
        <v>453</v>
      </c>
      <c r="E217" s="80"/>
      <c r="F217" s="77" t="s">
        <v>513</v>
      </c>
      <c r="G217" s="102"/>
      <c r="H217" s="77">
        <v>60</v>
      </c>
      <c r="I217" s="102"/>
      <c r="J217" s="77">
        <v>350</v>
      </c>
      <c r="K217" s="57"/>
      <c r="L217" s="80"/>
      <c r="M217" s="116"/>
      <c r="N217" s="116"/>
      <c r="O217" s="116"/>
      <c r="P217" s="94"/>
      <c r="Q217" s="25"/>
      <c r="R217" s="25"/>
      <c r="S217" s="25"/>
      <c r="T217" s="25"/>
      <c r="U217" s="25"/>
      <c r="V217" s="25"/>
      <c r="W217" s="25"/>
    </row>
    <row r="218" spans="1:23" s="14" customFormat="1" ht="26.25" customHeight="1" x14ac:dyDescent="0.25">
      <c r="A218" s="314"/>
      <c r="B218" s="296"/>
      <c r="C218" s="314"/>
      <c r="D218" s="77" t="s">
        <v>514</v>
      </c>
      <c r="E218" s="80"/>
      <c r="F218" s="77" t="s">
        <v>515</v>
      </c>
      <c r="G218" s="102"/>
      <c r="H218" s="77">
        <v>33.1</v>
      </c>
      <c r="I218" s="102"/>
      <c r="J218" s="77">
        <v>200</v>
      </c>
      <c r="K218" s="57"/>
      <c r="L218" s="80"/>
      <c r="M218" s="116"/>
      <c r="N218" s="116"/>
      <c r="O218" s="116"/>
      <c r="P218" s="94"/>
      <c r="Q218" s="25"/>
      <c r="R218" s="25"/>
      <c r="S218" s="25"/>
      <c r="T218" s="25"/>
      <c r="U218" s="25"/>
      <c r="V218" s="25"/>
      <c r="W218" s="25"/>
    </row>
    <row r="219" spans="1:23" s="14" customFormat="1" ht="27" customHeight="1" x14ac:dyDescent="0.25">
      <c r="A219" s="314"/>
      <c r="B219" s="296"/>
      <c r="C219" s="314"/>
      <c r="D219" s="77" t="s">
        <v>515</v>
      </c>
      <c r="E219" s="80"/>
      <c r="F219" s="77" t="s">
        <v>462</v>
      </c>
      <c r="G219" s="102"/>
      <c r="H219" s="77">
        <v>93.16</v>
      </c>
      <c r="I219" s="102"/>
      <c r="J219" s="77">
        <v>150</v>
      </c>
      <c r="K219" s="57"/>
      <c r="L219" s="80"/>
      <c r="M219" s="116"/>
      <c r="N219" s="116"/>
      <c r="O219" s="116"/>
      <c r="P219" s="94"/>
      <c r="Q219" s="25"/>
      <c r="R219" s="25"/>
      <c r="S219" s="25"/>
      <c r="T219" s="25"/>
      <c r="U219" s="25"/>
      <c r="V219" s="25"/>
      <c r="W219" s="25"/>
    </row>
    <row r="220" spans="1:23" s="14" customFormat="1" ht="28.5" customHeight="1" x14ac:dyDescent="0.25">
      <c r="A220" s="314"/>
      <c r="B220" s="296"/>
      <c r="C220" s="314"/>
      <c r="D220" s="77" t="s">
        <v>449</v>
      </c>
      <c r="E220" s="80"/>
      <c r="F220" s="77" t="s">
        <v>453</v>
      </c>
      <c r="G220" s="102"/>
      <c r="H220" s="77">
        <v>74</v>
      </c>
      <c r="I220" s="102"/>
      <c r="J220" s="77">
        <v>350</v>
      </c>
      <c r="K220" s="57"/>
      <c r="L220" s="80"/>
      <c r="M220" s="116"/>
      <c r="N220" s="116"/>
      <c r="O220" s="116"/>
      <c r="P220" s="94"/>
      <c r="Q220" s="25"/>
      <c r="R220" s="25"/>
      <c r="S220" s="25"/>
      <c r="T220" s="25"/>
      <c r="U220" s="25"/>
      <c r="V220" s="25"/>
      <c r="W220" s="25"/>
    </row>
    <row r="221" spans="1:23" s="14" customFormat="1" ht="34.5" customHeight="1" x14ac:dyDescent="0.25">
      <c r="A221" s="325">
        <v>19</v>
      </c>
      <c r="B221" s="296" t="s">
        <v>516</v>
      </c>
      <c r="C221" s="314" t="s">
        <v>244</v>
      </c>
      <c r="D221" s="77" t="s">
        <v>159</v>
      </c>
      <c r="E221" s="80"/>
      <c r="F221" s="77" t="s">
        <v>163</v>
      </c>
      <c r="G221" s="102"/>
      <c r="H221" s="77">
        <v>250</v>
      </c>
      <c r="I221" s="102"/>
      <c r="J221" s="77">
        <v>200</v>
      </c>
      <c r="K221" s="57"/>
      <c r="L221" s="116"/>
      <c r="M221" s="116"/>
      <c r="N221" s="116"/>
      <c r="O221" s="116"/>
      <c r="P221" s="94"/>
      <c r="Q221" s="25"/>
      <c r="R221" s="25"/>
      <c r="S221" s="25"/>
      <c r="T221" s="25"/>
      <c r="U221" s="25"/>
      <c r="V221" s="25"/>
      <c r="W221" s="25"/>
    </row>
    <row r="222" spans="1:23" s="14" customFormat="1" ht="31.5" customHeight="1" x14ac:dyDescent="0.25">
      <c r="A222" s="325"/>
      <c r="B222" s="296"/>
      <c r="C222" s="314"/>
      <c r="D222" s="77" t="s">
        <v>517</v>
      </c>
      <c r="E222" s="80"/>
      <c r="F222" s="77" t="s">
        <v>341</v>
      </c>
      <c r="G222" s="102"/>
      <c r="H222" s="77">
        <v>167.13</v>
      </c>
      <c r="I222" s="102"/>
      <c r="J222" s="77">
        <v>300</v>
      </c>
      <c r="K222" s="57"/>
      <c r="L222" s="116"/>
      <c r="M222" s="116"/>
      <c r="N222" s="116"/>
      <c r="O222" s="116"/>
      <c r="P222" s="94"/>
      <c r="Q222" s="25"/>
      <c r="R222" s="25"/>
      <c r="S222" s="25"/>
      <c r="T222" s="25"/>
      <c r="U222" s="25"/>
      <c r="V222" s="25"/>
      <c r="W222" s="25"/>
    </row>
    <row r="223" spans="1:23" s="14" customFormat="1" ht="30.75" customHeight="1" x14ac:dyDescent="0.25">
      <c r="A223" s="325"/>
      <c r="B223" s="296"/>
      <c r="C223" s="314"/>
      <c r="D223" s="77" t="s">
        <v>518</v>
      </c>
      <c r="E223" s="80"/>
      <c r="F223" s="77" t="s">
        <v>345</v>
      </c>
      <c r="G223" s="102"/>
      <c r="H223" s="77">
        <v>226.28</v>
      </c>
      <c r="I223" s="102"/>
      <c r="J223" s="77">
        <v>300</v>
      </c>
      <c r="K223" s="57"/>
      <c r="L223" s="116"/>
      <c r="M223" s="116"/>
      <c r="N223" s="116"/>
      <c r="O223" s="116"/>
      <c r="P223" s="94"/>
      <c r="Q223" s="25"/>
      <c r="R223" s="25"/>
      <c r="S223" s="25"/>
      <c r="T223" s="25"/>
      <c r="U223" s="25"/>
      <c r="V223" s="25"/>
      <c r="W223" s="25"/>
    </row>
    <row r="224" spans="1:23" s="14" customFormat="1" ht="30.75" customHeight="1" x14ac:dyDescent="0.25">
      <c r="A224" s="325"/>
      <c r="B224" s="296"/>
      <c r="C224" s="314"/>
      <c r="D224" s="77" t="s">
        <v>519</v>
      </c>
      <c r="E224" s="80"/>
      <c r="F224" s="77" t="s">
        <v>520</v>
      </c>
      <c r="G224" s="102"/>
      <c r="H224" s="77">
        <v>123.98</v>
      </c>
      <c r="I224" s="102"/>
      <c r="J224" s="77">
        <v>100</v>
      </c>
      <c r="K224" s="57"/>
      <c r="L224" s="116"/>
      <c r="M224" s="116"/>
      <c r="N224" s="116"/>
      <c r="O224" s="116"/>
      <c r="P224" s="94"/>
      <c r="Q224" s="25"/>
      <c r="R224" s="25"/>
      <c r="S224" s="25"/>
      <c r="T224" s="25"/>
      <c r="U224" s="25"/>
      <c r="V224" s="25"/>
      <c r="W224" s="25"/>
    </row>
    <row r="225" spans="1:23" s="14" customFormat="1" ht="23.25" customHeight="1" x14ac:dyDescent="0.25">
      <c r="A225" s="325"/>
      <c r="B225" s="296"/>
      <c r="C225" s="314"/>
      <c r="D225" s="77" t="s">
        <v>521</v>
      </c>
      <c r="E225" s="80"/>
      <c r="F225" s="77" t="s">
        <v>353</v>
      </c>
      <c r="G225" s="102"/>
      <c r="H225" s="77">
        <v>32.049999999999997</v>
      </c>
      <c r="I225" s="102"/>
      <c r="J225" s="77">
        <v>200</v>
      </c>
      <c r="K225" s="57"/>
      <c r="L225" s="116"/>
      <c r="M225" s="116"/>
      <c r="N225" s="116"/>
      <c r="O225" s="116"/>
      <c r="P225" s="94"/>
      <c r="Q225" s="25"/>
      <c r="R225" s="25"/>
      <c r="S225" s="25"/>
      <c r="T225" s="25"/>
      <c r="U225" s="25"/>
      <c r="V225" s="25"/>
      <c r="W225" s="25"/>
    </row>
    <row r="226" spans="1:23" s="14" customFormat="1" ht="25.5" customHeight="1" x14ac:dyDescent="0.25">
      <c r="A226" s="325"/>
      <c r="B226" s="296"/>
      <c r="C226" s="314"/>
      <c r="D226" s="77" t="s">
        <v>341</v>
      </c>
      <c r="E226" s="80"/>
      <c r="F226" s="77" t="s">
        <v>522</v>
      </c>
      <c r="G226" s="102"/>
      <c r="H226" s="77">
        <v>102.46</v>
      </c>
      <c r="I226" s="102"/>
      <c r="J226" s="77">
        <v>300</v>
      </c>
      <c r="K226" s="57"/>
      <c r="L226" s="116"/>
      <c r="M226" s="116"/>
      <c r="N226" s="116"/>
      <c r="O226" s="116"/>
      <c r="P226" s="94"/>
      <c r="Q226" s="25"/>
      <c r="R226" s="25"/>
      <c r="S226" s="25"/>
      <c r="T226" s="25"/>
      <c r="U226" s="25"/>
      <c r="V226" s="25"/>
      <c r="W226" s="25"/>
    </row>
    <row r="227" spans="1:23" s="14" customFormat="1" ht="24" customHeight="1" x14ac:dyDescent="0.25">
      <c r="A227" s="325"/>
      <c r="B227" s="296"/>
      <c r="C227" s="314"/>
      <c r="D227" s="77" t="s">
        <v>153</v>
      </c>
      <c r="E227" s="80"/>
      <c r="F227" s="77" t="s">
        <v>523</v>
      </c>
      <c r="G227" s="102"/>
      <c r="H227" s="77">
        <v>344</v>
      </c>
      <c r="I227" s="102"/>
      <c r="J227" s="77">
        <v>900</v>
      </c>
      <c r="K227" s="57"/>
      <c r="L227" s="116"/>
      <c r="M227" s="116"/>
      <c r="N227" s="116"/>
      <c r="O227" s="116"/>
      <c r="P227" s="94"/>
      <c r="Q227" s="25"/>
      <c r="R227" s="25"/>
      <c r="S227" s="25"/>
      <c r="T227" s="25"/>
      <c r="U227" s="25"/>
      <c r="V227" s="25"/>
      <c r="W227" s="25"/>
    </row>
    <row r="228" spans="1:23" s="14" customFormat="1" ht="28.5" customHeight="1" x14ac:dyDescent="0.25">
      <c r="A228" s="325"/>
      <c r="B228" s="296"/>
      <c r="C228" s="314"/>
      <c r="D228" s="77" t="s">
        <v>524</v>
      </c>
      <c r="E228" s="80"/>
      <c r="F228" s="77" t="s">
        <v>153</v>
      </c>
      <c r="G228" s="102"/>
      <c r="H228" s="77">
        <v>725.66</v>
      </c>
      <c r="I228" s="102"/>
      <c r="J228" s="77">
        <v>900</v>
      </c>
      <c r="K228" s="57"/>
      <c r="L228" s="116"/>
      <c r="M228" s="116"/>
      <c r="N228" s="116"/>
      <c r="O228" s="116"/>
      <c r="P228" s="94"/>
      <c r="Q228" s="25"/>
      <c r="R228" s="25"/>
      <c r="S228" s="25"/>
      <c r="T228" s="25"/>
      <c r="U228" s="25"/>
      <c r="V228" s="25"/>
      <c r="W228" s="25"/>
    </row>
    <row r="229" spans="1:23" s="14" customFormat="1" ht="42.75" customHeight="1" x14ac:dyDescent="0.25">
      <c r="A229" s="314">
        <v>20</v>
      </c>
      <c r="B229" s="296" t="s">
        <v>525</v>
      </c>
      <c r="C229" s="314" t="s">
        <v>245</v>
      </c>
      <c r="D229" s="77" t="s">
        <v>526</v>
      </c>
      <c r="E229" s="80"/>
      <c r="F229" s="77" t="s">
        <v>367</v>
      </c>
      <c r="G229" s="102"/>
      <c r="H229" s="77">
        <v>67</v>
      </c>
      <c r="I229" s="102"/>
      <c r="J229" s="77">
        <v>200</v>
      </c>
      <c r="K229" s="58"/>
      <c r="L229" s="116"/>
      <c r="M229" s="116"/>
      <c r="N229" s="132"/>
      <c r="O229" s="132"/>
      <c r="P229" s="100"/>
      <c r="Q229" s="25"/>
      <c r="R229" s="25"/>
      <c r="S229" s="25"/>
      <c r="T229" s="25"/>
      <c r="U229" s="25"/>
      <c r="V229" s="25"/>
      <c r="W229" s="25"/>
    </row>
    <row r="230" spans="1:23" s="14" customFormat="1" ht="45.75" customHeight="1" x14ac:dyDescent="0.25">
      <c r="A230" s="314"/>
      <c r="B230" s="296"/>
      <c r="C230" s="314"/>
      <c r="D230" s="77" t="s">
        <v>527</v>
      </c>
      <c r="E230" s="80"/>
      <c r="F230" s="77" t="s">
        <v>528</v>
      </c>
      <c r="G230" s="102"/>
      <c r="H230" s="77">
        <v>45</v>
      </c>
      <c r="I230" s="102"/>
      <c r="J230" s="77">
        <v>200</v>
      </c>
      <c r="K230" s="58"/>
      <c r="L230" s="116"/>
      <c r="M230" s="116"/>
      <c r="N230" s="132"/>
      <c r="O230" s="132"/>
      <c r="P230" s="100"/>
      <c r="Q230" s="25"/>
      <c r="R230" s="25"/>
      <c r="S230" s="25"/>
      <c r="T230" s="25"/>
      <c r="U230" s="25"/>
      <c r="V230" s="25"/>
      <c r="W230" s="25"/>
    </row>
    <row r="231" spans="1:23" s="14" customFormat="1" ht="46.5" customHeight="1" x14ac:dyDescent="0.25">
      <c r="A231" s="314"/>
      <c r="B231" s="296"/>
      <c r="C231" s="314"/>
      <c r="D231" s="77" t="s">
        <v>528</v>
      </c>
      <c r="E231" s="80"/>
      <c r="F231" s="77" t="s">
        <v>526</v>
      </c>
      <c r="G231" s="102"/>
      <c r="H231" s="77">
        <v>144</v>
      </c>
      <c r="I231" s="102"/>
      <c r="J231" s="77">
        <v>200</v>
      </c>
      <c r="K231" s="136"/>
      <c r="L231" s="116"/>
      <c r="M231" s="116"/>
      <c r="N231" s="132"/>
      <c r="O231" s="132"/>
      <c r="P231" s="100"/>
      <c r="Q231" s="25"/>
      <c r="R231" s="25"/>
      <c r="S231" s="25"/>
      <c r="T231" s="25"/>
      <c r="U231" s="25"/>
      <c r="V231" s="25"/>
      <c r="W231" s="25"/>
    </row>
    <row r="232" spans="1:23" s="14" customFormat="1" ht="128.25" customHeight="1" x14ac:dyDescent="0.25">
      <c r="A232" s="247">
        <v>21</v>
      </c>
      <c r="B232" s="103" t="s">
        <v>529</v>
      </c>
      <c r="C232" s="218" t="s">
        <v>250</v>
      </c>
      <c r="D232" s="77" t="s">
        <v>160</v>
      </c>
      <c r="E232" s="80"/>
      <c r="F232" s="77" t="s">
        <v>164</v>
      </c>
      <c r="G232" s="102"/>
      <c r="H232" s="77">
        <v>140</v>
      </c>
      <c r="I232" s="102"/>
      <c r="J232" s="77">
        <v>200</v>
      </c>
      <c r="K232" s="58"/>
      <c r="L232" s="133"/>
      <c r="M232" s="133"/>
      <c r="N232" s="132"/>
      <c r="O232" s="132"/>
      <c r="P232" s="100"/>
      <c r="Q232" s="25"/>
      <c r="R232" s="25"/>
      <c r="S232" s="25"/>
      <c r="T232" s="25"/>
      <c r="U232" s="25"/>
      <c r="V232" s="25"/>
      <c r="W232" s="25"/>
    </row>
    <row r="233" spans="1:23" s="14" customFormat="1" ht="37.15" customHeight="1" x14ac:dyDescent="0.25">
      <c r="A233" s="325">
        <v>22</v>
      </c>
      <c r="B233" s="296" t="s">
        <v>530</v>
      </c>
      <c r="C233" s="314" t="s">
        <v>252</v>
      </c>
      <c r="D233" s="77" t="s">
        <v>531</v>
      </c>
      <c r="E233" s="80"/>
      <c r="F233" s="77" t="s">
        <v>532</v>
      </c>
      <c r="G233" s="102"/>
      <c r="H233" s="77">
        <v>13.67</v>
      </c>
      <c r="I233" s="102"/>
      <c r="J233" s="77">
        <v>200</v>
      </c>
      <c r="K233" s="136"/>
      <c r="L233" s="133"/>
      <c r="M233" s="133"/>
      <c r="N233" s="132"/>
      <c r="O233" s="132"/>
      <c r="P233" s="94"/>
      <c r="Q233" s="25"/>
      <c r="R233" s="25"/>
      <c r="S233" s="25"/>
      <c r="T233" s="25"/>
      <c r="U233" s="25"/>
      <c r="V233" s="25"/>
      <c r="W233" s="25"/>
    </row>
    <row r="234" spans="1:23" s="14" customFormat="1" ht="37.15" customHeight="1" x14ac:dyDescent="0.25">
      <c r="A234" s="325"/>
      <c r="B234" s="296"/>
      <c r="C234" s="314"/>
      <c r="D234" s="77" t="s">
        <v>533</v>
      </c>
      <c r="E234" s="80"/>
      <c r="F234" s="77" t="s">
        <v>534</v>
      </c>
      <c r="G234" s="102"/>
      <c r="H234" s="77">
        <v>5.75</v>
      </c>
      <c r="I234" s="102"/>
      <c r="J234" s="77">
        <v>100</v>
      </c>
      <c r="K234" s="136"/>
      <c r="L234" s="133"/>
      <c r="M234" s="133"/>
      <c r="N234" s="132"/>
      <c r="O234" s="132"/>
      <c r="P234" s="94"/>
      <c r="Q234" s="25"/>
      <c r="R234" s="25"/>
      <c r="S234" s="25"/>
      <c r="T234" s="25"/>
      <c r="U234" s="25"/>
      <c r="V234" s="25"/>
      <c r="W234" s="25"/>
    </row>
    <row r="235" spans="1:23" s="14" customFormat="1" ht="37.15" customHeight="1" x14ac:dyDescent="0.25">
      <c r="A235" s="325"/>
      <c r="B235" s="296"/>
      <c r="C235" s="314"/>
      <c r="D235" s="77" t="s">
        <v>535</v>
      </c>
      <c r="E235" s="80"/>
      <c r="F235" s="77" t="s">
        <v>533</v>
      </c>
      <c r="G235" s="102"/>
      <c r="H235" s="77">
        <v>9.41</v>
      </c>
      <c r="I235" s="102"/>
      <c r="J235" s="77">
        <v>200</v>
      </c>
      <c r="K235" s="136"/>
      <c r="L235" s="133"/>
      <c r="M235" s="133"/>
      <c r="N235" s="132"/>
      <c r="O235" s="132"/>
      <c r="P235" s="94"/>
      <c r="Q235" s="25"/>
      <c r="R235" s="25"/>
      <c r="S235" s="25"/>
      <c r="T235" s="25"/>
      <c r="U235" s="25"/>
      <c r="V235" s="25"/>
      <c r="W235" s="25"/>
    </row>
    <row r="236" spans="1:23" s="14" customFormat="1" ht="37.15" customHeight="1" x14ac:dyDescent="0.25">
      <c r="A236" s="325"/>
      <c r="B236" s="296"/>
      <c r="C236" s="314"/>
      <c r="D236" s="77" t="s">
        <v>534</v>
      </c>
      <c r="E236" s="80"/>
      <c r="F236" s="77" t="s">
        <v>373</v>
      </c>
      <c r="G236" s="102"/>
      <c r="H236" s="77">
        <v>23.11</v>
      </c>
      <c r="I236" s="102"/>
      <c r="J236" s="77">
        <v>150</v>
      </c>
      <c r="K236" s="136"/>
      <c r="L236" s="133"/>
      <c r="M236" s="133"/>
      <c r="N236" s="132"/>
      <c r="O236" s="132"/>
      <c r="P236" s="94"/>
      <c r="Q236" s="25"/>
      <c r="R236" s="25"/>
      <c r="S236" s="25"/>
      <c r="T236" s="25"/>
      <c r="U236" s="25"/>
      <c r="V236" s="25"/>
      <c r="W236" s="25"/>
    </row>
    <row r="237" spans="1:23" s="14" customFormat="1" ht="84.75" customHeight="1" x14ac:dyDescent="0.25">
      <c r="A237" s="247">
        <v>23</v>
      </c>
      <c r="B237" s="103" t="s">
        <v>538</v>
      </c>
      <c r="C237" s="218" t="s">
        <v>253</v>
      </c>
      <c r="D237" s="57"/>
      <c r="E237" s="57"/>
      <c r="F237" s="57"/>
      <c r="G237" s="116"/>
      <c r="H237" s="57">
        <v>18</v>
      </c>
      <c r="I237" s="136"/>
      <c r="J237" s="57">
        <v>250</v>
      </c>
      <c r="K237" s="136"/>
      <c r="L237" s="116"/>
      <c r="M237" s="116"/>
      <c r="N237" s="116"/>
      <c r="O237" s="116"/>
      <c r="P237" s="100"/>
      <c r="Q237" s="25"/>
      <c r="R237" s="25"/>
      <c r="S237" s="25"/>
      <c r="T237" s="25"/>
      <c r="U237" s="25"/>
      <c r="V237" s="25"/>
      <c r="W237" s="25"/>
    </row>
    <row r="238" spans="1:23" s="14" customFormat="1" ht="48" hidden="1" customHeight="1" x14ac:dyDescent="0.25">
      <c r="A238" s="325">
        <v>28</v>
      </c>
      <c r="B238" s="328"/>
      <c r="C238" s="329" t="s">
        <v>259</v>
      </c>
      <c r="D238" s="132"/>
      <c r="E238" s="132"/>
      <c r="F238" s="132"/>
      <c r="G238" s="132"/>
      <c r="H238" s="132"/>
      <c r="I238" s="137"/>
      <c r="J238" s="138"/>
      <c r="K238" s="137"/>
      <c r="L238" s="132"/>
      <c r="M238" s="132"/>
      <c r="N238" s="132"/>
      <c r="O238" s="132"/>
      <c r="P238" s="101"/>
      <c r="Q238" s="25"/>
      <c r="R238" s="25"/>
      <c r="S238" s="25"/>
      <c r="T238" s="25"/>
      <c r="U238" s="25"/>
      <c r="V238" s="25"/>
      <c r="W238" s="25"/>
    </row>
    <row r="239" spans="1:23" s="14" customFormat="1" ht="46.5" hidden="1" customHeight="1" thickBot="1" x14ac:dyDescent="0.3">
      <c r="A239" s="325"/>
      <c r="B239" s="328"/>
      <c r="C239" s="329"/>
      <c r="D239" s="132"/>
      <c r="E239" s="132"/>
      <c r="F239" s="132"/>
      <c r="G239" s="132"/>
      <c r="H239" s="132"/>
      <c r="I239" s="137"/>
      <c r="J239" s="138"/>
      <c r="K239" s="137"/>
      <c r="L239" s="132"/>
      <c r="M239" s="132"/>
      <c r="N239" s="132"/>
      <c r="O239" s="132"/>
      <c r="P239" s="101"/>
      <c r="Q239" s="25"/>
      <c r="R239" s="25"/>
      <c r="S239" s="25"/>
      <c r="T239" s="25"/>
      <c r="U239" s="25"/>
      <c r="V239" s="25"/>
      <c r="W239" s="25"/>
    </row>
    <row r="240" spans="1:23" s="14" customFormat="1" ht="27" customHeight="1" x14ac:dyDescent="0.25">
      <c r="A240" s="314">
        <v>24</v>
      </c>
      <c r="B240" s="296" t="s">
        <v>541</v>
      </c>
      <c r="C240" s="314" t="s">
        <v>261</v>
      </c>
      <c r="D240" s="77" t="s">
        <v>518</v>
      </c>
      <c r="E240" s="80"/>
      <c r="F240" s="77" t="s">
        <v>536</v>
      </c>
      <c r="G240" s="102"/>
      <c r="H240" s="77">
        <v>280</v>
      </c>
      <c r="I240" s="102"/>
      <c r="J240" s="77">
        <v>800</v>
      </c>
      <c r="K240" s="136"/>
      <c r="L240" s="116"/>
      <c r="M240" s="116"/>
      <c r="N240" s="116"/>
      <c r="O240" s="116"/>
      <c r="P240" s="100"/>
      <c r="Q240" s="25"/>
      <c r="R240" s="25"/>
      <c r="S240" s="25"/>
      <c r="T240" s="25"/>
      <c r="U240" s="25"/>
      <c r="V240" s="25"/>
      <c r="W240" s="25"/>
    </row>
    <row r="241" spans="1:23" s="14" customFormat="1" ht="27" customHeight="1" x14ac:dyDescent="0.25">
      <c r="A241" s="314"/>
      <c r="B241" s="296"/>
      <c r="C241" s="314"/>
      <c r="D241" s="77" t="s">
        <v>542</v>
      </c>
      <c r="E241" s="80"/>
      <c r="F241" s="77" t="s">
        <v>543</v>
      </c>
      <c r="G241" s="102"/>
      <c r="H241" s="77">
        <v>128</v>
      </c>
      <c r="I241" s="102"/>
      <c r="J241" s="77">
        <v>250</v>
      </c>
      <c r="K241" s="136"/>
      <c r="L241" s="116"/>
      <c r="M241" s="116"/>
      <c r="N241" s="116"/>
      <c r="O241" s="116"/>
      <c r="P241" s="100"/>
      <c r="Q241" s="25"/>
      <c r="R241" s="25"/>
      <c r="S241" s="25"/>
      <c r="T241" s="25"/>
      <c r="U241" s="25"/>
      <c r="V241" s="25"/>
      <c r="W241" s="25"/>
    </row>
    <row r="242" spans="1:23" s="14" customFormat="1" ht="25.5" customHeight="1" x14ac:dyDescent="0.25">
      <c r="A242" s="314"/>
      <c r="B242" s="296"/>
      <c r="C242" s="314"/>
      <c r="D242" s="77" t="s">
        <v>546</v>
      </c>
      <c r="E242" s="80"/>
      <c r="F242" s="77" t="s">
        <v>547</v>
      </c>
      <c r="G242" s="102"/>
      <c r="H242" s="77">
        <v>57</v>
      </c>
      <c r="I242" s="102"/>
      <c r="J242" s="77">
        <v>200</v>
      </c>
      <c r="K242" s="136"/>
      <c r="L242" s="116"/>
      <c r="M242" s="116"/>
      <c r="N242" s="116"/>
      <c r="O242" s="116"/>
      <c r="P242" s="100"/>
      <c r="Q242" s="25"/>
      <c r="R242" s="25"/>
      <c r="S242" s="25"/>
      <c r="T242" s="25"/>
      <c r="U242" s="25"/>
      <c r="V242" s="25"/>
      <c r="W242" s="25"/>
    </row>
    <row r="243" spans="1:23" s="14" customFormat="1" ht="25.5" customHeight="1" x14ac:dyDescent="0.25">
      <c r="A243" s="314"/>
      <c r="B243" s="296"/>
      <c r="C243" s="314"/>
      <c r="D243" s="77" t="s">
        <v>545</v>
      </c>
      <c r="E243" s="80"/>
      <c r="F243" s="77" t="s">
        <v>547</v>
      </c>
      <c r="G243" s="102"/>
      <c r="H243" s="77">
        <v>90</v>
      </c>
      <c r="I243" s="102"/>
      <c r="J243" s="77">
        <v>150</v>
      </c>
      <c r="K243" s="136"/>
      <c r="L243" s="116"/>
      <c r="M243" s="116"/>
      <c r="N243" s="116"/>
      <c r="O243" s="116"/>
      <c r="P243" s="100"/>
      <c r="Q243" s="25"/>
      <c r="R243" s="25"/>
      <c r="S243" s="25"/>
      <c r="T243" s="25"/>
      <c r="U243" s="25"/>
      <c r="V243" s="25"/>
      <c r="W243" s="25"/>
    </row>
    <row r="244" spans="1:23" s="14" customFormat="1" ht="22.5" customHeight="1" x14ac:dyDescent="0.25">
      <c r="A244" s="314"/>
      <c r="B244" s="296"/>
      <c r="C244" s="314"/>
      <c r="D244" s="77" t="s">
        <v>547</v>
      </c>
      <c r="E244" s="80"/>
      <c r="F244" s="77" t="s">
        <v>548</v>
      </c>
      <c r="G244" s="102"/>
      <c r="H244" s="77">
        <v>23</v>
      </c>
      <c r="I244" s="102"/>
      <c r="J244" s="77">
        <v>150</v>
      </c>
      <c r="K244" s="136"/>
      <c r="L244" s="116"/>
      <c r="M244" s="116"/>
      <c r="N244" s="116"/>
      <c r="O244" s="116"/>
      <c r="P244" s="100"/>
      <c r="Q244" s="25"/>
      <c r="R244" s="25"/>
      <c r="S244" s="25"/>
      <c r="T244" s="25"/>
      <c r="U244" s="25"/>
      <c r="V244" s="25"/>
      <c r="W244" s="25"/>
    </row>
    <row r="245" spans="1:23" s="14" customFormat="1" ht="23.25" customHeight="1" x14ac:dyDescent="0.25">
      <c r="A245" s="314"/>
      <c r="B245" s="296"/>
      <c r="C245" s="314"/>
      <c r="D245" s="77" t="s">
        <v>548</v>
      </c>
      <c r="E245" s="80"/>
      <c r="F245" s="77" t="s">
        <v>549</v>
      </c>
      <c r="G245" s="102"/>
      <c r="H245" s="77">
        <v>39</v>
      </c>
      <c r="I245" s="102"/>
      <c r="J245" s="77">
        <v>150</v>
      </c>
      <c r="K245" s="136"/>
      <c r="L245" s="116"/>
      <c r="M245" s="116"/>
      <c r="N245" s="116"/>
      <c r="O245" s="116"/>
      <c r="P245" s="100"/>
      <c r="Q245" s="25"/>
      <c r="R245" s="25"/>
      <c r="S245" s="25"/>
      <c r="T245" s="25"/>
      <c r="U245" s="25"/>
      <c r="V245" s="25"/>
      <c r="W245" s="25"/>
    </row>
    <row r="246" spans="1:23" s="14" customFormat="1" ht="29.25" customHeight="1" x14ac:dyDescent="0.25">
      <c r="A246" s="314"/>
      <c r="B246" s="296"/>
      <c r="C246" s="314"/>
      <c r="D246" s="77" t="s">
        <v>549</v>
      </c>
      <c r="E246" s="80"/>
      <c r="F246" s="77" t="s">
        <v>550</v>
      </c>
      <c r="G246" s="102"/>
      <c r="H246" s="77">
        <v>42.3</v>
      </c>
      <c r="I246" s="102"/>
      <c r="J246" s="77">
        <v>150</v>
      </c>
      <c r="K246" s="136"/>
      <c r="L246" s="116"/>
      <c r="M246" s="116"/>
      <c r="N246" s="116"/>
      <c r="O246" s="116"/>
      <c r="P246" s="100"/>
      <c r="Q246" s="25"/>
      <c r="R246" s="25"/>
      <c r="S246" s="25"/>
      <c r="T246" s="25"/>
      <c r="U246" s="25"/>
      <c r="V246" s="25"/>
      <c r="W246" s="25"/>
    </row>
    <row r="247" spans="1:23" s="14" customFormat="1" ht="27" customHeight="1" x14ac:dyDescent="0.25">
      <c r="A247" s="314"/>
      <c r="B247" s="296"/>
      <c r="C247" s="314"/>
      <c r="D247" s="77" t="s">
        <v>551</v>
      </c>
      <c r="E247" s="80"/>
      <c r="F247" s="77" t="s">
        <v>544</v>
      </c>
      <c r="G247" s="102"/>
      <c r="H247" s="77">
        <v>362</v>
      </c>
      <c r="I247" s="102"/>
      <c r="J247" s="77">
        <v>200</v>
      </c>
      <c r="K247" s="136"/>
      <c r="L247" s="116"/>
      <c r="M247" s="116"/>
      <c r="N247" s="116"/>
      <c r="O247" s="116"/>
      <c r="P247" s="100"/>
      <c r="Q247" s="25"/>
      <c r="R247" s="25"/>
      <c r="S247" s="25"/>
      <c r="T247" s="25"/>
      <c r="U247" s="25"/>
      <c r="V247" s="25"/>
      <c r="W247" s="25"/>
    </row>
    <row r="248" spans="1:23" s="14" customFormat="1" ht="29.25" customHeight="1" x14ac:dyDescent="0.25">
      <c r="A248" s="314"/>
      <c r="B248" s="296"/>
      <c r="C248" s="314"/>
      <c r="D248" s="77" t="s">
        <v>543</v>
      </c>
      <c r="E248" s="80"/>
      <c r="F248" s="77" t="s">
        <v>552</v>
      </c>
      <c r="G248" s="102"/>
      <c r="H248" s="77">
        <v>147.47999999999999</v>
      </c>
      <c r="I248" s="102"/>
      <c r="J248" s="77">
        <v>250</v>
      </c>
      <c r="K248" s="136"/>
      <c r="L248" s="116"/>
      <c r="M248" s="116"/>
      <c r="N248" s="116"/>
      <c r="O248" s="116"/>
      <c r="P248" s="100"/>
      <c r="Q248" s="25"/>
      <c r="R248" s="25"/>
      <c r="S248" s="25"/>
      <c r="T248" s="25"/>
      <c r="U248" s="25"/>
      <c r="V248" s="25"/>
      <c r="W248" s="25"/>
    </row>
    <row r="249" spans="1:23" s="14" customFormat="1" ht="30" customHeight="1" x14ac:dyDescent="0.25">
      <c r="A249" s="314"/>
      <c r="B249" s="296"/>
      <c r="C249" s="314"/>
      <c r="D249" s="77" t="s">
        <v>518</v>
      </c>
      <c r="E249" s="80"/>
      <c r="F249" s="77" t="s">
        <v>536</v>
      </c>
      <c r="G249" s="102"/>
      <c r="H249" s="77">
        <v>280</v>
      </c>
      <c r="I249" s="102"/>
      <c r="J249" s="77">
        <v>800</v>
      </c>
      <c r="K249" s="136"/>
      <c r="L249" s="116"/>
      <c r="M249" s="116"/>
      <c r="N249" s="116"/>
      <c r="O249" s="116"/>
      <c r="P249" s="100"/>
      <c r="Q249" s="25"/>
      <c r="R249" s="25"/>
      <c r="S249" s="25"/>
      <c r="T249" s="25"/>
      <c r="U249" s="25"/>
      <c r="V249" s="25"/>
      <c r="W249" s="25"/>
    </row>
    <row r="250" spans="1:23" s="14" customFormat="1" ht="29.25" customHeight="1" x14ac:dyDescent="0.25">
      <c r="A250" s="314"/>
      <c r="B250" s="296"/>
      <c r="C250" s="314"/>
      <c r="D250" s="77" t="s">
        <v>542</v>
      </c>
      <c r="E250" s="80"/>
      <c r="F250" s="77" t="s">
        <v>543</v>
      </c>
      <c r="G250" s="102"/>
      <c r="H250" s="77">
        <v>128</v>
      </c>
      <c r="I250" s="102"/>
      <c r="J250" s="77">
        <v>250</v>
      </c>
      <c r="K250" s="136"/>
      <c r="L250" s="116"/>
      <c r="M250" s="116"/>
      <c r="N250" s="116"/>
      <c r="O250" s="116"/>
      <c r="P250" s="100"/>
      <c r="Q250" s="25"/>
      <c r="R250" s="25"/>
      <c r="S250" s="25"/>
      <c r="T250" s="25"/>
      <c r="U250" s="25"/>
      <c r="V250" s="25"/>
      <c r="W250" s="25"/>
    </row>
    <row r="251" spans="1:23" s="14" customFormat="1" ht="30.75" customHeight="1" x14ac:dyDescent="0.25">
      <c r="A251" s="314"/>
      <c r="B251" s="296"/>
      <c r="C251" s="314"/>
      <c r="D251" s="77" t="s">
        <v>546</v>
      </c>
      <c r="E251" s="80"/>
      <c r="F251" s="77" t="s">
        <v>547</v>
      </c>
      <c r="G251" s="102"/>
      <c r="H251" s="77">
        <v>57</v>
      </c>
      <c r="I251" s="102"/>
      <c r="J251" s="77">
        <v>200</v>
      </c>
      <c r="K251" s="136"/>
      <c r="L251" s="116"/>
      <c r="M251" s="116"/>
      <c r="N251" s="116"/>
      <c r="O251" s="116"/>
      <c r="P251" s="100"/>
      <c r="Q251" s="25"/>
      <c r="R251" s="25"/>
      <c r="S251" s="25"/>
      <c r="T251" s="25"/>
      <c r="U251" s="25"/>
      <c r="V251" s="25"/>
      <c r="W251" s="25"/>
    </row>
    <row r="252" spans="1:23" s="14" customFormat="1" ht="29.25" customHeight="1" x14ac:dyDescent="0.25">
      <c r="A252" s="314"/>
      <c r="B252" s="296"/>
      <c r="C252" s="314"/>
      <c r="D252" s="77" t="s">
        <v>545</v>
      </c>
      <c r="E252" s="80"/>
      <c r="F252" s="77" t="s">
        <v>547</v>
      </c>
      <c r="G252" s="102"/>
      <c r="H252" s="77">
        <v>90</v>
      </c>
      <c r="I252" s="102"/>
      <c r="J252" s="77">
        <v>150</v>
      </c>
      <c r="K252" s="136"/>
      <c r="L252" s="116"/>
      <c r="M252" s="116"/>
      <c r="N252" s="116"/>
      <c r="O252" s="116"/>
      <c r="P252" s="100"/>
      <c r="Q252" s="25"/>
      <c r="R252" s="25"/>
      <c r="S252" s="25"/>
      <c r="T252" s="25"/>
      <c r="U252" s="25"/>
      <c r="V252" s="25"/>
      <c r="W252" s="25"/>
    </row>
    <row r="253" spans="1:23" s="14" customFormat="1" ht="33" customHeight="1" x14ac:dyDescent="0.25">
      <c r="A253" s="314"/>
      <c r="B253" s="296"/>
      <c r="C253" s="314"/>
      <c r="D253" s="77" t="s">
        <v>547</v>
      </c>
      <c r="E253" s="80"/>
      <c r="F253" s="77" t="s">
        <v>548</v>
      </c>
      <c r="G253" s="102"/>
      <c r="H253" s="77">
        <v>23</v>
      </c>
      <c r="I253" s="102"/>
      <c r="J253" s="77">
        <v>150</v>
      </c>
      <c r="K253" s="136"/>
      <c r="L253" s="116"/>
      <c r="M253" s="116"/>
      <c r="N253" s="116"/>
      <c r="O253" s="116"/>
      <c r="P253" s="100"/>
      <c r="Q253" s="25"/>
      <c r="R253" s="25"/>
      <c r="S253" s="25"/>
      <c r="T253" s="25"/>
      <c r="U253" s="25"/>
      <c r="V253" s="25"/>
      <c r="W253" s="25"/>
    </row>
    <row r="254" spans="1:23" s="14" customFormat="1" ht="29.25" customHeight="1" x14ac:dyDescent="0.25">
      <c r="A254" s="314"/>
      <c r="B254" s="296"/>
      <c r="C254" s="314"/>
      <c r="D254" s="77" t="s">
        <v>548</v>
      </c>
      <c r="E254" s="80"/>
      <c r="F254" s="77" t="s">
        <v>549</v>
      </c>
      <c r="G254" s="102"/>
      <c r="H254" s="77">
        <v>39</v>
      </c>
      <c r="I254" s="102"/>
      <c r="J254" s="77">
        <v>150</v>
      </c>
      <c r="K254" s="136"/>
      <c r="L254" s="116"/>
      <c r="M254" s="116"/>
      <c r="N254" s="116"/>
      <c r="O254" s="116"/>
      <c r="P254" s="100"/>
      <c r="Q254" s="25"/>
      <c r="R254" s="25"/>
      <c r="S254" s="25"/>
      <c r="T254" s="25"/>
      <c r="U254" s="25"/>
      <c r="V254" s="25"/>
      <c r="W254" s="25"/>
    </row>
    <row r="255" spans="1:23" s="14" customFormat="1" ht="29.25" customHeight="1" x14ac:dyDescent="0.25">
      <c r="A255" s="314"/>
      <c r="B255" s="296"/>
      <c r="C255" s="314"/>
      <c r="D255" s="77" t="s">
        <v>549</v>
      </c>
      <c r="E255" s="80"/>
      <c r="F255" s="77" t="s">
        <v>550</v>
      </c>
      <c r="G255" s="102"/>
      <c r="H255" s="77">
        <v>42.3</v>
      </c>
      <c r="I255" s="102"/>
      <c r="J255" s="77">
        <v>150</v>
      </c>
      <c r="K255" s="136"/>
      <c r="L255" s="116"/>
      <c r="M255" s="116"/>
      <c r="N255" s="116"/>
      <c r="O255" s="116"/>
      <c r="P255" s="100"/>
      <c r="Q255" s="25"/>
      <c r="R255" s="25"/>
      <c r="S255" s="25"/>
      <c r="T255" s="25"/>
      <c r="U255" s="25"/>
      <c r="V255" s="25"/>
      <c r="W255" s="25"/>
    </row>
    <row r="256" spans="1:23" s="14" customFormat="1" ht="29.25" customHeight="1" x14ac:dyDescent="0.25">
      <c r="A256" s="314"/>
      <c r="B256" s="296"/>
      <c r="C256" s="314"/>
      <c r="D256" s="77" t="s">
        <v>551</v>
      </c>
      <c r="E256" s="80"/>
      <c r="F256" s="77" t="s">
        <v>544</v>
      </c>
      <c r="G256" s="102"/>
      <c r="H256" s="77">
        <v>362</v>
      </c>
      <c r="I256" s="102"/>
      <c r="J256" s="77">
        <v>200</v>
      </c>
      <c r="K256" s="136"/>
      <c r="L256" s="116"/>
      <c r="M256" s="116"/>
      <c r="N256" s="116"/>
      <c r="O256" s="116"/>
      <c r="P256" s="100"/>
      <c r="Q256" s="25"/>
      <c r="R256" s="25"/>
      <c r="S256" s="25"/>
      <c r="T256" s="25"/>
      <c r="U256" s="25"/>
      <c r="V256" s="25"/>
      <c r="W256" s="25"/>
    </row>
    <row r="257" spans="1:23" s="14" customFormat="1" ht="30.75" customHeight="1" x14ac:dyDescent="0.25">
      <c r="A257" s="314"/>
      <c r="B257" s="296"/>
      <c r="C257" s="314"/>
      <c r="D257" s="77" t="s">
        <v>543</v>
      </c>
      <c r="E257" s="80"/>
      <c r="F257" s="77" t="s">
        <v>552</v>
      </c>
      <c r="G257" s="102"/>
      <c r="H257" s="77">
        <v>147.47999999999999</v>
      </c>
      <c r="I257" s="102"/>
      <c r="J257" s="77">
        <v>250</v>
      </c>
      <c r="K257" s="136"/>
      <c r="L257" s="116"/>
      <c r="M257" s="116"/>
      <c r="N257" s="116"/>
      <c r="O257" s="116"/>
      <c r="P257" s="100"/>
      <c r="Q257" s="25"/>
      <c r="R257" s="25"/>
      <c r="S257" s="25"/>
      <c r="T257" s="25"/>
      <c r="U257" s="25"/>
      <c r="V257" s="25"/>
      <c r="W257" s="25"/>
    </row>
    <row r="258" spans="1:23" s="14" customFormat="1" ht="47.25" customHeight="1" x14ac:dyDescent="0.25">
      <c r="A258" s="325">
        <v>25</v>
      </c>
      <c r="B258" s="296" t="s">
        <v>572</v>
      </c>
      <c r="C258" s="314" t="s">
        <v>262</v>
      </c>
      <c r="D258" s="77" t="s">
        <v>539</v>
      </c>
      <c r="E258" s="80"/>
      <c r="F258" s="77" t="s">
        <v>540</v>
      </c>
      <c r="G258" s="102"/>
      <c r="H258" s="77">
        <v>40</v>
      </c>
      <c r="I258" s="102"/>
      <c r="J258" s="77">
        <v>125</v>
      </c>
      <c r="K258" s="58"/>
      <c r="L258" s="116"/>
      <c r="M258" s="116"/>
      <c r="N258" s="116"/>
      <c r="O258" s="116"/>
      <c r="P258" s="100"/>
      <c r="Q258" s="25"/>
      <c r="R258" s="25"/>
      <c r="S258" s="25"/>
      <c r="T258" s="25"/>
      <c r="U258" s="25"/>
      <c r="V258" s="25"/>
      <c r="W258" s="25"/>
    </row>
    <row r="259" spans="1:23" s="14" customFormat="1" ht="47.25" customHeight="1" x14ac:dyDescent="0.25">
      <c r="A259" s="325"/>
      <c r="B259" s="296"/>
      <c r="C259" s="314"/>
      <c r="D259" s="77" t="s">
        <v>554</v>
      </c>
      <c r="E259" s="80"/>
      <c r="F259" s="77" t="s">
        <v>555</v>
      </c>
      <c r="G259" s="102"/>
      <c r="H259" s="77">
        <v>70</v>
      </c>
      <c r="I259" s="102"/>
      <c r="J259" s="77">
        <v>40</v>
      </c>
      <c r="K259" s="58"/>
      <c r="L259" s="116"/>
      <c r="M259" s="116"/>
      <c r="N259" s="116"/>
      <c r="O259" s="116"/>
      <c r="P259" s="100"/>
      <c r="Q259" s="25"/>
      <c r="R259" s="25"/>
      <c r="S259" s="25"/>
      <c r="T259" s="25"/>
      <c r="U259" s="25"/>
      <c r="V259" s="25"/>
      <c r="W259" s="25"/>
    </row>
    <row r="260" spans="1:23" s="14" customFormat="1" ht="47.25" customHeight="1" x14ac:dyDescent="0.25">
      <c r="A260" s="325"/>
      <c r="B260" s="296"/>
      <c r="C260" s="314"/>
      <c r="D260" s="77" t="s">
        <v>539</v>
      </c>
      <c r="E260" s="80"/>
      <c r="F260" s="77" t="s">
        <v>556</v>
      </c>
      <c r="G260" s="102"/>
      <c r="H260" s="77">
        <v>115.4</v>
      </c>
      <c r="I260" s="102"/>
      <c r="J260" s="77">
        <v>125</v>
      </c>
      <c r="K260" s="58"/>
      <c r="L260" s="116"/>
      <c r="M260" s="116"/>
      <c r="N260" s="116"/>
      <c r="O260" s="116"/>
      <c r="P260" s="100"/>
      <c r="Q260" s="25"/>
      <c r="R260" s="25"/>
      <c r="S260" s="25"/>
      <c r="T260" s="25"/>
      <c r="U260" s="25"/>
      <c r="V260" s="25"/>
      <c r="W260" s="25"/>
    </row>
    <row r="261" spans="1:23" s="14" customFormat="1" ht="84" hidden="1" customHeight="1" thickBot="1" x14ac:dyDescent="0.3">
      <c r="A261" s="247">
        <v>31</v>
      </c>
      <c r="B261" s="242"/>
      <c r="C261" s="221" t="s">
        <v>264</v>
      </c>
      <c r="D261" s="132"/>
      <c r="E261" s="132"/>
      <c r="F261" s="132"/>
      <c r="G261" s="132"/>
      <c r="H261" s="132"/>
      <c r="I261" s="137"/>
      <c r="J261" s="138"/>
      <c r="K261" s="137"/>
      <c r="L261" s="132"/>
      <c r="M261" s="132"/>
      <c r="N261" s="132"/>
      <c r="O261" s="132"/>
      <c r="P261" s="101"/>
      <c r="Q261" s="25"/>
      <c r="R261" s="25"/>
      <c r="S261" s="25"/>
      <c r="T261" s="25"/>
      <c r="U261" s="25"/>
      <c r="V261" s="25"/>
      <c r="W261" s="25"/>
    </row>
    <row r="262" spans="1:23" s="14" customFormat="1" ht="136.5" customHeight="1" x14ac:dyDescent="0.25">
      <c r="A262" s="247">
        <v>26</v>
      </c>
      <c r="B262" s="103" t="s">
        <v>557</v>
      </c>
      <c r="C262" s="217" t="s">
        <v>264</v>
      </c>
      <c r="D262" s="77" t="s">
        <v>558</v>
      </c>
      <c r="E262" s="80"/>
      <c r="F262" s="77" t="s">
        <v>559</v>
      </c>
      <c r="G262" s="102"/>
      <c r="H262" s="77">
        <v>24.74</v>
      </c>
      <c r="I262" s="102"/>
      <c r="J262" s="77">
        <v>50</v>
      </c>
      <c r="K262" s="58"/>
      <c r="L262" s="133"/>
      <c r="M262" s="133"/>
      <c r="N262" s="133"/>
      <c r="O262" s="133"/>
      <c r="P262" s="220"/>
      <c r="Q262" s="25"/>
      <c r="R262" s="25"/>
      <c r="S262" s="25"/>
      <c r="T262" s="25"/>
      <c r="U262" s="25"/>
      <c r="V262" s="25"/>
      <c r="W262" s="25"/>
    </row>
    <row r="263" spans="1:23" s="14" customFormat="1" ht="120" customHeight="1" x14ac:dyDescent="0.25">
      <c r="A263" s="247">
        <v>27</v>
      </c>
      <c r="B263" s="103" t="s">
        <v>560</v>
      </c>
      <c r="C263" s="218" t="s">
        <v>265</v>
      </c>
      <c r="D263" s="77" t="s">
        <v>156</v>
      </c>
      <c r="E263" s="80"/>
      <c r="F263" s="77" t="s">
        <v>561</v>
      </c>
      <c r="G263" s="102"/>
      <c r="H263" s="77">
        <v>113</v>
      </c>
      <c r="I263" s="102"/>
      <c r="J263" s="77">
        <v>150</v>
      </c>
      <c r="K263" s="58"/>
      <c r="L263" s="116"/>
      <c r="M263" s="116"/>
      <c r="N263" s="116"/>
      <c r="O263" s="116"/>
      <c r="P263" s="100"/>
      <c r="Q263" s="25"/>
      <c r="R263" s="25"/>
      <c r="S263" s="25"/>
      <c r="T263" s="25"/>
      <c r="U263" s="25"/>
      <c r="V263" s="25"/>
      <c r="W263" s="25"/>
    </row>
    <row r="264" spans="1:23" s="14" customFormat="1" ht="155.25" customHeight="1" x14ac:dyDescent="0.25">
      <c r="A264" s="248">
        <v>28</v>
      </c>
      <c r="B264" s="246" t="s">
        <v>562</v>
      </c>
      <c r="C264" s="245" t="s">
        <v>269</v>
      </c>
      <c r="D264" s="77" t="s">
        <v>563</v>
      </c>
      <c r="E264" s="80"/>
      <c r="F264" s="77" t="s">
        <v>564</v>
      </c>
      <c r="G264" s="102"/>
      <c r="H264" s="77">
        <v>50</v>
      </c>
      <c r="I264" s="102"/>
      <c r="J264" s="77">
        <v>100</v>
      </c>
      <c r="K264" s="58"/>
      <c r="L264" s="116"/>
      <c r="M264" s="116"/>
      <c r="N264" s="116"/>
      <c r="O264" s="116"/>
      <c r="P264" s="100"/>
      <c r="Q264" s="25"/>
      <c r="R264" s="25"/>
      <c r="S264" s="25"/>
      <c r="T264" s="25"/>
      <c r="U264" s="25"/>
      <c r="V264" s="25"/>
      <c r="W264" s="25"/>
    </row>
    <row r="265" spans="1:23" x14ac:dyDescent="0.25">
      <c r="I265" s="9"/>
      <c r="K265" s="9"/>
    </row>
    <row r="266" spans="1:23" x14ac:dyDescent="0.25">
      <c r="I266" s="9"/>
      <c r="K266" s="9"/>
    </row>
    <row r="267" spans="1:23" x14ac:dyDescent="0.25">
      <c r="I267" s="9"/>
      <c r="K267" s="9"/>
    </row>
    <row r="268" spans="1:23" x14ac:dyDescent="0.25">
      <c r="I268" s="9"/>
      <c r="K268" s="9"/>
    </row>
    <row r="269" spans="1:23" x14ac:dyDescent="0.25">
      <c r="I269" s="9"/>
      <c r="K269" s="9"/>
    </row>
    <row r="270" spans="1:23" x14ac:dyDescent="0.25">
      <c r="I270" s="9"/>
      <c r="K270" s="9"/>
    </row>
    <row r="271" spans="1:23" x14ac:dyDescent="0.25">
      <c r="I271" s="9"/>
      <c r="K271" s="9"/>
    </row>
    <row r="272" spans="1:23" x14ac:dyDescent="0.25">
      <c r="I272" s="9"/>
      <c r="K272" s="9"/>
    </row>
    <row r="273" spans="9:11" x14ac:dyDescent="0.25">
      <c r="I273" s="9"/>
      <c r="K273" s="9"/>
    </row>
    <row r="274" spans="9:11" x14ac:dyDescent="0.25">
      <c r="I274" s="9"/>
      <c r="K274" s="9"/>
    </row>
    <row r="275" spans="9:11" x14ac:dyDescent="0.25">
      <c r="I275" s="9"/>
      <c r="K275" s="9"/>
    </row>
    <row r="276" spans="9:11" x14ac:dyDescent="0.25">
      <c r="I276" s="9"/>
      <c r="K276" s="9"/>
    </row>
    <row r="277" spans="9:11" x14ac:dyDescent="0.25">
      <c r="I277" s="9"/>
      <c r="K277" s="9"/>
    </row>
    <row r="278" spans="9:11" x14ac:dyDescent="0.25">
      <c r="I278" s="9"/>
      <c r="K278" s="9"/>
    </row>
    <row r="279" spans="9:11" x14ac:dyDescent="0.25">
      <c r="I279" s="9"/>
      <c r="K279" s="9"/>
    </row>
    <row r="280" spans="9:11" x14ac:dyDescent="0.25">
      <c r="I280" s="9"/>
      <c r="K280" s="9"/>
    </row>
    <row r="281" spans="9:11" x14ac:dyDescent="0.25">
      <c r="I281" s="9"/>
      <c r="K281" s="9"/>
    </row>
    <row r="282" spans="9:11" x14ac:dyDescent="0.25">
      <c r="I282" s="9"/>
      <c r="K282" s="9"/>
    </row>
    <row r="283" spans="9:11" x14ac:dyDescent="0.25">
      <c r="I283" s="9"/>
      <c r="K283" s="9"/>
    </row>
    <row r="284" spans="9:11" x14ac:dyDescent="0.25">
      <c r="I284" s="9"/>
      <c r="K284" s="9"/>
    </row>
    <row r="285" spans="9:11" x14ac:dyDescent="0.25">
      <c r="I285" s="9"/>
      <c r="K285" s="9"/>
    </row>
    <row r="286" spans="9:11" x14ac:dyDescent="0.25">
      <c r="I286" s="9"/>
      <c r="K286" s="9"/>
    </row>
    <row r="287" spans="9:11" x14ac:dyDescent="0.25">
      <c r="I287" s="9"/>
      <c r="K287" s="9"/>
    </row>
    <row r="288" spans="9:11" x14ac:dyDescent="0.25">
      <c r="I288" s="9"/>
      <c r="K288" s="9"/>
    </row>
    <row r="289" spans="9:11" x14ac:dyDescent="0.25">
      <c r="I289" s="9"/>
      <c r="K289" s="9"/>
    </row>
    <row r="290" spans="9:11" x14ac:dyDescent="0.25">
      <c r="I290" s="9"/>
      <c r="K290" s="9"/>
    </row>
    <row r="291" spans="9:11" x14ac:dyDescent="0.25">
      <c r="I291" s="9"/>
      <c r="K291" s="9"/>
    </row>
    <row r="292" spans="9:11" x14ac:dyDescent="0.25">
      <c r="I292" s="9"/>
      <c r="K292" s="9"/>
    </row>
    <row r="293" spans="9:11" x14ac:dyDescent="0.25">
      <c r="I293" s="9"/>
      <c r="K293" s="9"/>
    </row>
    <row r="294" spans="9:11" x14ac:dyDescent="0.25">
      <c r="I294" s="9"/>
      <c r="K294" s="9"/>
    </row>
    <row r="295" spans="9:11" x14ac:dyDescent="0.25">
      <c r="I295" s="9"/>
      <c r="K295" s="9"/>
    </row>
    <row r="296" spans="9:11" x14ac:dyDescent="0.25">
      <c r="I296" s="9"/>
      <c r="K296" s="9"/>
    </row>
    <row r="297" spans="9:11" x14ac:dyDescent="0.25">
      <c r="I297" s="9"/>
      <c r="K297" s="9"/>
    </row>
    <row r="298" spans="9:11" x14ac:dyDescent="0.25">
      <c r="I298" s="9"/>
      <c r="K298" s="9"/>
    </row>
    <row r="299" spans="9:11" x14ac:dyDescent="0.25">
      <c r="I299" s="9"/>
      <c r="K299" s="9"/>
    </row>
    <row r="300" spans="9:11" x14ac:dyDescent="0.25">
      <c r="I300" s="9"/>
      <c r="K300" s="9"/>
    </row>
    <row r="301" spans="9:11" x14ac:dyDescent="0.25">
      <c r="I301" s="9"/>
      <c r="K301" s="9"/>
    </row>
    <row r="302" spans="9:11" x14ac:dyDescent="0.25">
      <c r="I302" s="9"/>
      <c r="K302" s="9"/>
    </row>
    <row r="303" spans="9:11" x14ac:dyDescent="0.25">
      <c r="I303" s="9"/>
      <c r="K303" s="9"/>
    </row>
    <row r="304" spans="9:11" x14ac:dyDescent="0.25">
      <c r="I304" s="9"/>
      <c r="K304" s="9"/>
    </row>
    <row r="305" spans="9:11" x14ac:dyDescent="0.25">
      <c r="I305" s="9"/>
      <c r="K305" s="9"/>
    </row>
    <row r="306" spans="9:11" x14ac:dyDescent="0.25">
      <c r="I306" s="9"/>
      <c r="K306" s="9"/>
    </row>
    <row r="307" spans="9:11" x14ac:dyDescent="0.25">
      <c r="I307" s="9"/>
      <c r="K307" s="9"/>
    </row>
    <row r="308" spans="9:11" x14ac:dyDescent="0.25">
      <c r="I308" s="9"/>
      <c r="K308" s="9"/>
    </row>
    <row r="309" spans="9:11" x14ac:dyDescent="0.25">
      <c r="I309" s="9"/>
      <c r="K309" s="9"/>
    </row>
    <row r="310" spans="9:11" x14ac:dyDescent="0.25">
      <c r="I310" s="9"/>
      <c r="K310" s="9"/>
    </row>
    <row r="311" spans="9:11" x14ac:dyDescent="0.25">
      <c r="I311" s="9"/>
      <c r="K311" s="9"/>
    </row>
    <row r="312" spans="9:11" x14ac:dyDescent="0.25">
      <c r="I312" s="9"/>
      <c r="K312" s="9"/>
    </row>
    <row r="313" spans="9:11" x14ac:dyDescent="0.25">
      <c r="I313" s="9"/>
      <c r="K313" s="9"/>
    </row>
    <row r="314" spans="9:11" x14ac:dyDescent="0.25">
      <c r="I314" s="9"/>
      <c r="K314" s="9"/>
    </row>
    <row r="315" spans="9:11" x14ac:dyDescent="0.25">
      <c r="I315" s="9"/>
      <c r="K315" s="9"/>
    </row>
    <row r="316" spans="9:11" x14ac:dyDescent="0.25">
      <c r="I316" s="9"/>
      <c r="K316" s="9"/>
    </row>
    <row r="317" spans="9:11" x14ac:dyDescent="0.25">
      <c r="I317" s="9"/>
      <c r="K317" s="9"/>
    </row>
    <row r="318" spans="9:11" x14ac:dyDescent="0.25">
      <c r="I318" s="9"/>
      <c r="K318" s="9"/>
    </row>
    <row r="319" spans="9:11" x14ac:dyDescent="0.25">
      <c r="I319" s="9"/>
      <c r="K319" s="9"/>
    </row>
    <row r="320" spans="9:11" x14ac:dyDescent="0.25">
      <c r="I320" s="9"/>
      <c r="K320" s="9"/>
    </row>
    <row r="321" spans="9:11" x14ac:dyDescent="0.25">
      <c r="I321" s="9"/>
      <c r="K321" s="9"/>
    </row>
    <row r="322" spans="9:11" x14ac:dyDescent="0.25">
      <c r="I322" s="9"/>
      <c r="K322" s="9"/>
    </row>
    <row r="323" spans="9:11" x14ac:dyDescent="0.25">
      <c r="I323" s="9"/>
      <c r="K323" s="9"/>
    </row>
    <row r="324" spans="9:11" x14ac:dyDescent="0.25">
      <c r="I324" s="9"/>
      <c r="K324" s="9"/>
    </row>
    <row r="325" spans="9:11" x14ac:dyDescent="0.25">
      <c r="I325" s="9"/>
      <c r="K325" s="9"/>
    </row>
    <row r="326" spans="9:11" x14ac:dyDescent="0.25">
      <c r="I326" s="9"/>
      <c r="K326" s="9"/>
    </row>
    <row r="327" spans="9:11" x14ac:dyDescent="0.25">
      <c r="I327" s="9"/>
      <c r="K327" s="9"/>
    </row>
    <row r="328" spans="9:11" x14ac:dyDescent="0.25">
      <c r="I328" s="9"/>
      <c r="K328" s="9"/>
    </row>
    <row r="329" spans="9:11" x14ac:dyDescent="0.25">
      <c r="I329" s="9"/>
      <c r="K329" s="9"/>
    </row>
    <row r="330" spans="9:11" x14ac:dyDescent="0.25">
      <c r="I330" s="9"/>
      <c r="K330" s="9"/>
    </row>
    <row r="331" spans="9:11" x14ac:dyDescent="0.25">
      <c r="I331" s="9"/>
      <c r="K331" s="9"/>
    </row>
    <row r="332" spans="9:11" x14ac:dyDescent="0.25">
      <c r="I332" s="9"/>
      <c r="K332" s="9"/>
    </row>
    <row r="333" spans="9:11" x14ac:dyDescent="0.25">
      <c r="I333" s="9"/>
      <c r="K333" s="9"/>
    </row>
    <row r="334" spans="9:11" x14ac:dyDescent="0.25">
      <c r="I334" s="9"/>
      <c r="K334" s="9"/>
    </row>
    <row r="335" spans="9:11" x14ac:dyDescent="0.25">
      <c r="I335" s="9"/>
      <c r="K335" s="9"/>
    </row>
    <row r="336" spans="9:11" x14ac:dyDescent="0.25">
      <c r="I336" s="9"/>
      <c r="K336" s="9"/>
    </row>
    <row r="337" spans="9:11" x14ac:dyDescent="0.25">
      <c r="I337" s="9"/>
      <c r="K337" s="9"/>
    </row>
    <row r="338" spans="9:11" x14ac:dyDescent="0.25">
      <c r="I338" s="9"/>
      <c r="K338" s="9"/>
    </row>
    <row r="339" spans="9:11" x14ac:dyDescent="0.25">
      <c r="I339" s="9"/>
      <c r="K339" s="9"/>
    </row>
    <row r="340" spans="9:11" x14ac:dyDescent="0.25">
      <c r="I340" s="9"/>
      <c r="K340" s="9"/>
    </row>
    <row r="341" spans="9:11" x14ac:dyDescent="0.25">
      <c r="I341" s="9"/>
      <c r="K341" s="9"/>
    </row>
    <row r="342" spans="9:11" x14ac:dyDescent="0.25">
      <c r="I342" s="9"/>
      <c r="K342" s="9"/>
    </row>
    <row r="343" spans="9:11" x14ac:dyDescent="0.25">
      <c r="I343" s="9"/>
      <c r="K343" s="9"/>
    </row>
    <row r="344" spans="9:11" x14ac:dyDescent="0.25">
      <c r="I344" s="9"/>
      <c r="K344" s="9"/>
    </row>
    <row r="345" spans="9:11" x14ac:dyDescent="0.25">
      <c r="I345" s="9"/>
      <c r="K345" s="9"/>
    </row>
    <row r="346" spans="9:11" x14ac:dyDescent="0.25">
      <c r="I346" s="9"/>
      <c r="K346" s="9"/>
    </row>
    <row r="347" spans="9:11" x14ac:dyDescent="0.25">
      <c r="I347" s="9"/>
      <c r="K347" s="9"/>
    </row>
    <row r="348" spans="9:11" x14ac:dyDescent="0.25">
      <c r="I348" s="9"/>
      <c r="K348" s="9"/>
    </row>
    <row r="349" spans="9:11" x14ac:dyDescent="0.25">
      <c r="I349" s="9"/>
      <c r="K349" s="9"/>
    </row>
    <row r="350" spans="9:11" x14ac:dyDescent="0.25">
      <c r="I350" s="9"/>
      <c r="K350" s="9"/>
    </row>
    <row r="351" spans="9:11" x14ac:dyDescent="0.25">
      <c r="I351" s="9"/>
      <c r="K351" s="9"/>
    </row>
    <row r="352" spans="9:11" x14ac:dyDescent="0.25">
      <c r="I352" s="9"/>
      <c r="K352" s="9"/>
    </row>
    <row r="353" spans="9:11" x14ac:dyDescent="0.25">
      <c r="I353" s="9"/>
      <c r="K353" s="9"/>
    </row>
    <row r="354" spans="9:11" x14ac:dyDescent="0.25">
      <c r="I354" s="9"/>
      <c r="K354" s="9"/>
    </row>
    <row r="355" spans="9:11" x14ac:dyDescent="0.25">
      <c r="I355" s="9"/>
      <c r="K355" s="9"/>
    </row>
    <row r="356" spans="9:11" x14ac:dyDescent="0.25">
      <c r="I356" s="9"/>
      <c r="K356" s="9"/>
    </row>
    <row r="357" spans="9:11" x14ac:dyDescent="0.25">
      <c r="I357" s="9"/>
      <c r="K357" s="9"/>
    </row>
    <row r="358" spans="9:11" x14ac:dyDescent="0.25">
      <c r="I358" s="9"/>
      <c r="K358" s="9"/>
    </row>
    <row r="359" spans="9:11" x14ac:dyDescent="0.25">
      <c r="I359" s="9"/>
      <c r="K359" s="9"/>
    </row>
    <row r="360" spans="9:11" x14ac:dyDescent="0.25">
      <c r="I360" s="9"/>
      <c r="K360" s="9"/>
    </row>
    <row r="361" spans="9:11" x14ac:dyDescent="0.25">
      <c r="I361" s="9"/>
      <c r="K361" s="9"/>
    </row>
    <row r="362" spans="9:11" x14ac:dyDescent="0.25">
      <c r="I362" s="9"/>
      <c r="K362" s="9"/>
    </row>
    <row r="363" spans="9:11" x14ac:dyDescent="0.25">
      <c r="I363" s="9"/>
      <c r="K363" s="9"/>
    </row>
    <row r="364" spans="9:11" x14ac:dyDescent="0.25">
      <c r="I364" s="9"/>
      <c r="K364" s="9"/>
    </row>
    <row r="365" spans="9:11" x14ac:dyDescent="0.25">
      <c r="I365" s="9"/>
      <c r="K365" s="9"/>
    </row>
    <row r="366" spans="9:11" x14ac:dyDescent="0.25">
      <c r="I366" s="9"/>
      <c r="K366" s="9"/>
    </row>
    <row r="367" spans="9:11" x14ac:dyDescent="0.25">
      <c r="I367" s="9"/>
      <c r="K367" s="9"/>
    </row>
    <row r="368" spans="9:11" x14ac:dyDescent="0.25">
      <c r="I368" s="9"/>
      <c r="K368" s="9"/>
    </row>
    <row r="369" spans="9:11" x14ac:dyDescent="0.25">
      <c r="I369" s="9"/>
      <c r="K369" s="9"/>
    </row>
    <row r="370" spans="9:11" x14ac:dyDescent="0.25">
      <c r="I370" s="9"/>
      <c r="K370" s="9"/>
    </row>
    <row r="371" spans="9:11" x14ac:dyDescent="0.25">
      <c r="I371" s="9"/>
      <c r="K371" s="9"/>
    </row>
    <row r="372" spans="9:11" x14ac:dyDescent="0.25">
      <c r="I372" s="9"/>
      <c r="K372" s="9"/>
    </row>
    <row r="373" spans="9:11" x14ac:dyDescent="0.25">
      <c r="I373" s="9"/>
      <c r="K373" s="9"/>
    </row>
    <row r="374" spans="9:11" x14ac:dyDescent="0.25">
      <c r="I374" s="9"/>
      <c r="K374" s="9"/>
    </row>
    <row r="375" spans="9:11" x14ac:dyDescent="0.25">
      <c r="I375" s="9"/>
      <c r="K375" s="9"/>
    </row>
    <row r="376" spans="9:11" x14ac:dyDescent="0.25">
      <c r="I376" s="9"/>
      <c r="K376" s="9"/>
    </row>
    <row r="377" spans="9:11" x14ac:dyDescent="0.25">
      <c r="I377" s="9"/>
      <c r="K377" s="9"/>
    </row>
    <row r="378" spans="9:11" x14ac:dyDescent="0.25">
      <c r="I378" s="9"/>
      <c r="K378" s="9"/>
    </row>
    <row r="379" spans="9:11" x14ac:dyDescent="0.25">
      <c r="I379" s="9"/>
      <c r="K379" s="9"/>
    </row>
    <row r="380" spans="9:11" x14ac:dyDescent="0.25">
      <c r="I380" s="9"/>
      <c r="K380" s="9"/>
    </row>
    <row r="381" spans="9:11" x14ac:dyDescent="0.25">
      <c r="I381" s="9"/>
      <c r="K381" s="9"/>
    </row>
    <row r="382" spans="9:11" x14ac:dyDescent="0.25">
      <c r="I382" s="9"/>
      <c r="K382" s="9"/>
    </row>
    <row r="383" spans="9:11" x14ac:dyDescent="0.25">
      <c r="I383" s="9"/>
      <c r="K383" s="9"/>
    </row>
    <row r="384" spans="9:11" x14ac:dyDescent="0.25">
      <c r="I384" s="9"/>
      <c r="K384" s="9"/>
    </row>
    <row r="385" spans="9:11" x14ac:dyDescent="0.25">
      <c r="I385" s="9"/>
      <c r="K385" s="9"/>
    </row>
    <row r="386" spans="9:11" x14ac:dyDescent="0.25">
      <c r="I386" s="9"/>
      <c r="K386" s="9"/>
    </row>
    <row r="387" spans="9:11" x14ac:dyDescent="0.25">
      <c r="I387" s="9"/>
      <c r="K387" s="9"/>
    </row>
    <row r="388" spans="9:11" x14ac:dyDescent="0.25">
      <c r="I388" s="9"/>
      <c r="K388" s="9"/>
    </row>
    <row r="389" spans="9:11" x14ac:dyDescent="0.25">
      <c r="I389" s="9"/>
      <c r="K389" s="9"/>
    </row>
    <row r="390" spans="9:11" x14ac:dyDescent="0.25">
      <c r="I390" s="9"/>
      <c r="K390" s="9"/>
    </row>
    <row r="391" spans="9:11" x14ac:dyDescent="0.25">
      <c r="I391" s="9"/>
      <c r="K391" s="9"/>
    </row>
    <row r="392" spans="9:11" x14ac:dyDescent="0.25">
      <c r="I392" s="9"/>
      <c r="K392" s="9"/>
    </row>
    <row r="393" spans="9:11" x14ac:dyDescent="0.25">
      <c r="I393" s="9"/>
      <c r="K393" s="9"/>
    </row>
    <row r="394" spans="9:11" x14ac:dyDescent="0.25">
      <c r="I394" s="9"/>
      <c r="K394" s="9"/>
    </row>
    <row r="395" spans="9:11" x14ac:dyDescent="0.25">
      <c r="I395" s="9"/>
      <c r="K395" s="9"/>
    </row>
    <row r="396" spans="9:11" x14ac:dyDescent="0.25">
      <c r="I396" s="9"/>
      <c r="K396" s="9"/>
    </row>
    <row r="397" spans="9:11" x14ac:dyDescent="0.25">
      <c r="I397" s="9"/>
      <c r="K397" s="9"/>
    </row>
    <row r="398" spans="9:11" x14ac:dyDescent="0.25">
      <c r="I398" s="9"/>
      <c r="K398" s="9"/>
    </row>
    <row r="399" spans="9:11" x14ac:dyDescent="0.25">
      <c r="I399" s="9"/>
      <c r="K399" s="9"/>
    </row>
    <row r="400" spans="9:11" x14ac:dyDescent="0.25">
      <c r="I400" s="9"/>
      <c r="K400" s="9"/>
    </row>
    <row r="401" spans="9:11" x14ac:dyDescent="0.25">
      <c r="I401" s="9"/>
      <c r="K401" s="9"/>
    </row>
    <row r="402" spans="9:11" x14ac:dyDescent="0.25">
      <c r="I402" s="9"/>
      <c r="K402" s="9"/>
    </row>
    <row r="403" spans="9:11" x14ac:dyDescent="0.25">
      <c r="I403" s="9"/>
      <c r="K403" s="9"/>
    </row>
    <row r="404" spans="9:11" x14ac:dyDescent="0.25">
      <c r="I404" s="9"/>
      <c r="K404" s="9"/>
    </row>
    <row r="405" spans="9:11" x14ac:dyDescent="0.25">
      <c r="I405" s="9"/>
      <c r="K405" s="9"/>
    </row>
    <row r="406" spans="9:11" x14ac:dyDescent="0.25">
      <c r="I406" s="9"/>
      <c r="K406" s="9"/>
    </row>
    <row r="407" spans="9:11" x14ac:dyDescent="0.25">
      <c r="I407" s="9"/>
      <c r="K407" s="9"/>
    </row>
    <row r="408" spans="9:11" x14ac:dyDescent="0.25">
      <c r="I408" s="9"/>
      <c r="K408" s="9"/>
    </row>
    <row r="409" spans="9:11" x14ac:dyDescent="0.25">
      <c r="I409" s="9"/>
      <c r="K409" s="9"/>
    </row>
    <row r="410" spans="9:11" x14ac:dyDescent="0.25">
      <c r="I410" s="9"/>
      <c r="K410" s="9"/>
    </row>
    <row r="411" spans="9:11" x14ac:dyDescent="0.25">
      <c r="I411" s="9"/>
      <c r="K411" s="9"/>
    </row>
    <row r="412" spans="9:11" x14ac:dyDescent="0.25">
      <c r="I412" s="9"/>
      <c r="K412" s="9"/>
    </row>
    <row r="413" spans="9:11" x14ac:dyDescent="0.25">
      <c r="I413" s="9"/>
      <c r="K413" s="9"/>
    </row>
  </sheetData>
  <mergeCells count="139">
    <mergeCell ref="P188:P189"/>
    <mergeCell ref="B192:B198"/>
    <mergeCell ref="B199:B214"/>
    <mergeCell ref="A215:A220"/>
    <mergeCell ref="C215:C220"/>
    <mergeCell ref="B215:B220"/>
    <mergeCell ref="B240:B257"/>
    <mergeCell ref="A238:A239"/>
    <mergeCell ref="C238:C239"/>
    <mergeCell ref="A240:A257"/>
    <mergeCell ref="C240:C257"/>
    <mergeCell ref="A258:A260"/>
    <mergeCell ref="C258:C260"/>
    <mergeCell ref="A185:A187"/>
    <mergeCell ref="A165:A184"/>
    <mergeCell ref="P190:P191"/>
    <mergeCell ref="A221:A228"/>
    <mergeCell ref="C221:C228"/>
    <mergeCell ref="C233:C236"/>
    <mergeCell ref="A233:A236"/>
    <mergeCell ref="B221:B228"/>
    <mergeCell ref="B229:B231"/>
    <mergeCell ref="B233:B236"/>
    <mergeCell ref="B238:B239"/>
    <mergeCell ref="A188:A189"/>
    <mergeCell ref="C188:C189"/>
    <mergeCell ref="A192:A198"/>
    <mergeCell ref="C192:C198"/>
    <mergeCell ref="A199:A214"/>
    <mergeCell ref="B188:B189"/>
    <mergeCell ref="B190:B191"/>
    <mergeCell ref="A229:A231"/>
    <mergeCell ref="C229:C231"/>
    <mergeCell ref="C190:C191"/>
    <mergeCell ref="A190:A191"/>
    <mergeCell ref="F86:F87"/>
    <mergeCell ref="H86:H87"/>
    <mergeCell ref="J86:J87"/>
    <mergeCell ref="E86:E87"/>
    <mergeCell ref="G86:G87"/>
    <mergeCell ref="B80:B140"/>
    <mergeCell ref="D139:D140"/>
    <mergeCell ref="E82:E85"/>
    <mergeCell ref="J90:J97"/>
    <mergeCell ref="G90:G97"/>
    <mergeCell ref="G139:G140"/>
    <mergeCell ref="F90:F97"/>
    <mergeCell ref="F88:F89"/>
    <mergeCell ref="H88:H89"/>
    <mergeCell ref="E90:E97"/>
    <mergeCell ref="H90:H97"/>
    <mergeCell ref="G82:G85"/>
    <mergeCell ref="E88:E89"/>
    <mergeCell ref="G88:G89"/>
    <mergeCell ref="B4:C5"/>
    <mergeCell ref="C8:C22"/>
    <mergeCell ref="A8:A22"/>
    <mergeCell ref="A24:A26"/>
    <mergeCell ref="A27:A33"/>
    <mergeCell ref="A34:A57"/>
    <mergeCell ref="N4:O6"/>
    <mergeCell ref="N7:O7"/>
    <mergeCell ref="B8:B22"/>
    <mergeCell ref="B24:B26"/>
    <mergeCell ref="B27:B33"/>
    <mergeCell ref="E45:E47"/>
    <mergeCell ref="G45:G47"/>
    <mergeCell ref="E48:E56"/>
    <mergeCell ref="G48:G56"/>
    <mergeCell ref="C27:C33"/>
    <mergeCell ref="C34:C57"/>
    <mergeCell ref="C24:C26"/>
    <mergeCell ref="F45:F47"/>
    <mergeCell ref="A58:A76"/>
    <mergeCell ref="C58:C76"/>
    <mergeCell ref="B34:B57"/>
    <mergeCell ref="B141:B164"/>
    <mergeCell ref="D82:D85"/>
    <mergeCell ref="A141:A164"/>
    <mergeCell ref="C141:C164"/>
    <mergeCell ref="D90:D97"/>
    <mergeCell ref="D45:D47"/>
    <mergeCell ref="D48:D56"/>
    <mergeCell ref="C80:C138"/>
    <mergeCell ref="D88:D89"/>
    <mergeCell ref="D86:D87"/>
    <mergeCell ref="B258:B260"/>
    <mergeCell ref="C199:C214"/>
    <mergeCell ref="F139:F140"/>
    <mergeCell ref="J139:J140"/>
    <mergeCell ref="H139:H140"/>
    <mergeCell ref="D127:D134"/>
    <mergeCell ref="F127:F134"/>
    <mergeCell ref="H127:H134"/>
    <mergeCell ref="J127:J134"/>
    <mergeCell ref="C165:C184"/>
    <mergeCell ref="E127:E134"/>
    <mergeCell ref="G127:G134"/>
    <mergeCell ref="E139:E140"/>
    <mergeCell ref="B165:B184"/>
    <mergeCell ref="B185:B187"/>
    <mergeCell ref="C185:C187"/>
    <mergeCell ref="P127:P133"/>
    <mergeCell ref="O90:O96"/>
    <mergeCell ref="P82:P83"/>
    <mergeCell ref="O82:O83"/>
    <mergeCell ref="O86:O87"/>
    <mergeCell ref="O127:O133"/>
    <mergeCell ref="P48:P51"/>
    <mergeCell ref="P90:P96"/>
    <mergeCell ref="J88:J89"/>
    <mergeCell ref="J82:J85"/>
    <mergeCell ref="P86:P87"/>
    <mergeCell ref="P84:P85"/>
    <mergeCell ref="O88:O89"/>
    <mergeCell ref="P4:P6"/>
    <mergeCell ref="A2:O2"/>
    <mergeCell ref="F48:F56"/>
    <mergeCell ref="H48:H56"/>
    <mergeCell ref="J48:J56"/>
    <mergeCell ref="P52:P56"/>
    <mergeCell ref="P88:P89"/>
    <mergeCell ref="B58:B76"/>
    <mergeCell ref="O48:O51"/>
    <mergeCell ref="O46:O47"/>
    <mergeCell ref="O52:O56"/>
    <mergeCell ref="F82:F85"/>
    <mergeCell ref="H82:H85"/>
    <mergeCell ref="H45:H47"/>
    <mergeCell ref="J45:J47"/>
    <mergeCell ref="P46:P47"/>
    <mergeCell ref="L5:M5"/>
    <mergeCell ref="D4:M4"/>
    <mergeCell ref="A4:A6"/>
    <mergeCell ref="D5:E5"/>
    <mergeCell ref="F5:G5"/>
    <mergeCell ref="H5:I5"/>
    <mergeCell ref="J5:K5"/>
    <mergeCell ref="A80:A140"/>
  </mergeCells>
  <pageMargins left="0.35433070866141736" right="0.35433070866141736" top="0.86614173228346458" bottom="0.23622047244094491" header="0.31496062992125984" footer="0.15748031496062992"/>
  <pageSetup paperSize="9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0"/>
    <pageSetUpPr fitToPage="1"/>
  </sheetPr>
  <dimension ref="A1:Z161"/>
  <sheetViews>
    <sheetView zoomScale="70" zoomScaleNormal="70" workbookViewId="0">
      <pane ySplit="6" topLeftCell="A7" activePane="bottomLeft" state="frozen"/>
      <selection pane="bottomLeft" activeCell="M154" sqref="M154"/>
    </sheetView>
  </sheetViews>
  <sheetFormatPr defaultColWidth="9.140625" defaultRowHeight="15.75" x14ac:dyDescent="0.25"/>
  <cols>
    <col min="1" max="1" width="8" style="15" customWidth="1"/>
    <col min="2" max="2" width="32.42578125" style="197" customWidth="1"/>
    <col min="3" max="3" width="32.28515625" style="15" hidden="1" customWidth="1"/>
    <col min="4" max="4" width="10.7109375" style="83" customWidth="1"/>
    <col min="5" max="5" width="11.140625" style="83" customWidth="1"/>
    <col min="6" max="6" width="25.42578125" style="83" customWidth="1"/>
    <col min="7" max="7" width="16.7109375" style="83" customWidth="1"/>
    <col min="8" max="8" width="19.5703125" style="83" customWidth="1"/>
    <col min="9" max="9" width="33.28515625" style="83" customWidth="1"/>
    <col min="10" max="10" width="24.7109375" style="83" customWidth="1"/>
    <col min="11" max="11" width="10.5703125" style="83" customWidth="1"/>
    <col min="12" max="12" width="39" style="83" customWidth="1"/>
    <col min="13" max="13" width="21.28515625" style="55" customWidth="1"/>
    <col min="14" max="14" width="18.5703125" style="83" customWidth="1"/>
    <col min="15" max="15" width="9.140625" style="83" customWidth="1"/>
    <col min="16" max="16" width="15.85546875" style="83" customWidth="1"/>
    <col min="17" max="17" width="18.140625" style="83" customWidth="1"/>
    <col min="18" max="18" width="14.140625" style="83" customWidth="1"/>
    <col min="19" max="19" width="30.140625" style="83" customWidth="1"/>
    <col min="20" max="20" width="9.140625" style="37"/>
    <col min="21" max="21" width="9.5703125" style="37" bestFit="1" customWidth="1"/>
    <col min="22" max="26" width="9.140625" style="37"/>
    <col min="27" max="16384" width="9.140625" style="16"/>
  </cols>
  <sheetData>
    <row r="1" spans="1:26" ht="15" customHeight="1" x14ac:dyDescent="0.25">
      <c r="R1" s="345" t="s">
        <v>136</v>
      </c>
      <c r="S1" s="345"/>
    </row>
    <row r="2" spans="1:26" ht="18.75" x14ac:dyDescent="0.25">
      <c r="A2" s="346" t="s">
        <v>115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</row>
    <row r="4" spans="1:26" ht="42.75" customHeight="1" x14ac:dyDescent="0.25">
      <c r="A4" s="347" t="s">
        <v>8</v>
      </c>
      <c r="B4" s="350" t="s">
        <v>662</v>
      </c>
      <c r="C4" s="348" t="s">
        <v>4</v>
      </c>
      <c r="D4" s="349" t="s">
        <v>9</v>
      </c>
      <c r="E4" s="349"/>
      <c r="F4" s="349"/>
      <c r="G4" s="349"/>
      <c r="H4" s="349"/>
      <c r="I4" s="349" t="s">
        <v>706</v>
      </c>
      <c r="J4" s="349"/>
      <c r="K4" s="349"/>
      <c r="L4" s="349"/>
      <c r="M4" s="349"/>
      <c r="N4" s="334" t="s">
        <v>664</v>
      </c>
      <c r="O4" s="349" t="s">
        <v>16</v>
      </c>
      <c r="P4" s="349"/>
      <c r="Q4" s="349" t="s">
        <v>15</v>
      </c>
      <c r="R4" s="349"/>
      <c r="S4" s="349" t="s">
        <v>21</v>
      </c>
    </row>
    <row r="5" spans="1:26" ht="80.25" customHeight="1" x14ac:dyDescent="0.25">
      <c r="A5" s="347"/>
      <c r="B5" s="351"/>
      <c r="C5" s="348"/>
      <c r="D5" s="86" t="s">
        <v>12</v>
      </c>
      <c r="E5" s="86" t="s">
        <v>10</v>
      </c>
      <c r="F5" s="86" t="s">
        <v>707</v>
      </c>
      <c r="G5" s="86" t="s">
        <v>11</v>
      </c>
      <c r="H5" s="86" t="s">
        <v>20</v>
      </c>
      <c r="I5" s="196" t="s">
        <v>708</v>
      </c>
      <c r="J5" s="86" t="s">
        <v>18</v>
      </c>
      <c r="K5" s="86" t="s">
        <v>709</v>
      </c>
      <c r="L5" s="86" t="s">
        <v>19</v>
      </c>
      <c r="M5" s="222" t="s">
        <v>665</v>
      </c>
      <c r="N5" s="336"/>
      <c r="O5" s="86" t="s">
        <v>17</v>
      </c>
      <c r="P5" s="86" t="s">
        <v>14</v>
      </c>
      <c r="Q5" s="86" t="s">
        <v>13</v>
      </c>
      <c r="R5" s="86" t="s">
        <v>14</v>
      </c>
      <c r="S5" s="349"/>
    </row>
    <row r="6" spans="1:26" ht="15.75" customHeight="1" x14ac:dyDescent="0.25">
      <c r="A6" s="140">
        <v>1</v>
      </c>
      <c r="B6" s="192">
        <v>2</v>
      </c>
      <c r="C6" s="141">
        <v>2</v>
      </c>
      <c r="D6" s="142">
        <v>3</v>
      </c>
      <c r="E6" s="86">
        <v>4</v>
      </c>
      <c r="F6" s="142">
        <v>5</v>
      </c>
      <c r="G6" s="86">
        <v>6</v>
      </c>
      <c r="H6" s="142">
        <v>7</v>
      </c>
      <c r="I6" s="196">
        <v>8</v>
      </c>
      <c r="J6" s="142">
        <v>9</v>
      </c>
      <c r="K6" s="86">
        <v>10</v>
      </c>
      <c r="L6" s="142">
        <v>11</v>
      </c>
      <c r="M6" s="222">
        <v>12</v>
      </c>
      <c r="N6" s="190">
        <v>13</v>
      </c>
      <c r="O6" s="142">
        <v>4</v>
      </c>
      <c r="P6" s="86">
        <v>15</v>
      </c>
      <c r="Q6" s="142">
        <v>16</v>
      </c>
      <c r="R6" s="86">
        <v>17</v>
      </c>
      <c r="S6" s="142">
        <v>18</v>
      </c>
    </row>
    <row r="7" spans="1:26" s="14" customFormat="1" ht="95.25" customHeight="1" x14ac:dyDescent="0.25">
      <c r="A7" s="342">
        <v>1</v>
      </c>
      <c r="B7" s="342" t="s">
        <v>329</v>
      </c>
      <c r="C7" s="144" t="s">
        <v>213</v>
      </c>
      <c r="D7" s="198"/>
      <c r="E7" s="198"/>
      <c r="F7" s="199"/>
      <c r="G7" s="198"/>
      <c r="H7" s="200"/>
      <c r="I7" s="204" t="s">
        <v>679</v>
      </c>
      <c r="J7" s="191" t="s">
        <v>198</v>
      </c>
      <c r="K7" s="198"/>
      <c r="L7" s="201" t="s">
        <v>575</v>
      </c>
      <c r="M7" s="202">
        <f>8591.19/1000</f>
        <v>8.59</v>
      </c>
      <c r="N7" s="337">
        <f>SUM(M7:M47)</f>
        <v>6766</v>
      </c>
      <c r="O7" s="198"/>
      <c r="P7" s="198"/>
      <c r="Q7" s="198"/>
      <c r="R7" s="198"/>
      <c r="S7" s="204" t="s">
        <v>213</v>
      </c>
      <c r="T7" s="25"/>
      <c r="U7" s="25"/>
      <c r="V7" s="25"/>
      <c r="W7" s="25"/>
      <c r="X7" s="25"/>
      <c r="Y7" s="25"/>
      <c r="Z7" s="25"/>
    </row>
    <row r="8" spans="1:26" s="14" customFormat="1" ht="38.25" customHeight="1" x14ac:dyDescent="0.25">
      <c r="A8" s="343"/>
      <c r="B8" s="343"/>
      <c r="C8" s="211"/>
      <c r="D8" s="212"/>
      <c r="E8" s="212"/>
      <c r="F8" s="213"/>
      <c r="G8" s="212"/>
      <c r="H8" s="214"/>
      <c r="I8" s="331" t="s">
        <v>679</v>
      </c>
      <c r="J8" s="334" t="s">
        <v>198</v>
      </c>
      <c r="K8" s="212"/>
      <c r="L8" s="215" t="s">
        <v>575</v>
      </c>
      <c r="M8" s="229">
        <v>8.14</v>
      </c>
      <c r="N8" s="338"/>
      <c r="O8" s="212"/>
      <c r="P8" s="212"/>
      <c r="Q8" s="212"/>
      <c r="R8" s="212"/>
      <c r="S8" s="331" t="s">
        <v>214</v>
      </c>
      <c r="T8" s="194"/>
      <c r="U8" s="194"/>
      <c r="V8" s="194"/>
      <c r="W8" s="194"/>
      <c r="X8" s="194"/>
      <c r="Y8" s="194"/>
      <c r="Z8" s="194"/>
    </row>
    <row r="9" spans="1:26" s="14" customFormat="1" ht="38.25" customHeight="1" x14ac:dyDescent="0.25">
      <c r="A9" s="343"/>
      <c r="B9" s="343"/>
      <c r="C9" s="211"/>
      <c r="D9" s="212"/>
      <c r="E9" s="212"/>
      <c r="F9" s="213"/>
      <c r="G9" s="212"/>
      <c r="H9" s="214"/>
      <c r="I9" s="332"/>
      <c r="J9" s="335"/>
      <c r="K9" s="212"/>
      <c r="L9" s="215" t="s">
        <v>587</v>
      </c>
      <c r="M9" s="229">
        <v>19.239999999999998</v>
      </c>
      <c r="N9" s="338"/>
      <c r="O9" s="212"/>
      <c r="P9" s="212"/>
      <c r="Q9" s="212"/>
      <c r="R9" s="212"/>
      <c r="S9" s="332"/>
      <c r="T9" s="194"/>
      <c r="U9" s="194"/>
      <c r="V9" s="194"/>
      <c r="W9" s="194"/>
      <c r="X9" s="194"/>
      <c r="Y9" s="194"/>
      <c r="Z9" s="194"/>
    </row>
    <row r="10" spans="1:26" s="14" customFormat="1" ht="36" customHeight="1" x14ac:dyDescent="0.25">
      <c r="A10" s="343"/>
      <c r="B10" s="343"/>
      <c r="C10" s="143" t="s">
        <v>214</v>
      </c>
      <c r="D10" s="198"/>
      <c r="E10" s="198"/>
      <c r="F10" s="199"/>
      <c r="G10" s="198"/>
      <c r="H10" s="200"/>
      <c r="I10" s="333"/>
      <c r="J10" s="336"/>
      <c r="K10" s="198"/>
      <c r="L10" s="201" t="s">
        <v>577</v>
      </c>
      <c r="M10" s="202">
        <v>19.239999999999998</v>
      </c>
      <c r="N10" s="338"/>
      <c r="O10" s="198"/>
      <c r="P10" s="198"/>
      <c r="Q10" s="198"/>
      <c r="R10" s="198"/>
      <c r="S10" s="333"/>
      <c r="T10" s="25"/>
      <c r="U10" s="25"/>
      <c r="V10" s="25"/>
      <c r="W10" s="25"/>
      <c r="X10" s="25"/>
      <c r="Y10" s="25"/>
      <c r="Z10" s="25"/>
    </row>
    <row r="11" spans="1:26" s="14" customFormat="1" ht="27.75" customHeight="1" x14ac:dyDescent="0.25">
      <c r="A11" s="343"/>
      <c r="B11" s="343"/>
      <c r="C11" s="329" t="s">
        <v>680</v>
      </c>
      <c r="D11" s="198"/>
      <c r="E11" s="198"/>
      <c r="F11" s="199"/>
      <c r="G11" s="198"/>
      <c r="H11" s="200"/>
      <c r="I11" s="331" t="s">
        <v>710</v>
      </c>
      <c r="J11" s="341" t="s">
        <v>223</v>
      </c>
      <c r="K11" s="198"/>
      <c r="L11" s="357" t="s">
        <v>224</v>
      </c>
      <c r="M11" s="202">
        <v>32.18</v>
      </c>
      <c r="N11" s="338"/>
      <c r="O11" s="198"/>
      <c r="P11" s="198"/>
      <c r="Q11" s="198"/>
      <c r="R11" s="198"/>
      <c r="S11" s="340" t="s">
        <v>680</v>
      </c>
      <c r="T11" s="25"/>
      <c r="U11" s="25"/>
      <c r="V11" s="25"/>
      <c r="W11" s="25"/>
      <c r="X11" s="25"/>
      <c r="Y11" s="25"/>
      <c r="Z11" s="25"/>
    </row>
    <row r="12" spans="1:26" s="14" customFormat="1" ht="29.25" customHeight="1" x14ac:dyDescent="0.25">
      <c r="A12" s="343"/>
      <c r="B12" s="343"/>
      <c r="C12" s="329"/>
      <c r="D12" s="198"/>
      <c r="E12" s="198"/>
      <c r="F12" s="199"/>
      <c r="G12" s="198"/>
      <c r="H12" s="200"/>
      <c r="I12" s="332"/>
      <c r="J12" s="341"/>
      <c r="K12" s="198"/>
      <c r="L12" s="357"/>
      <c r="M12" s="202">
        <v>52.62</v>
      </c>
      <c r="N12" s="338"/>
      <c r="O12" s="198"/>
      <c r="P12" s="198"/>
      <c r="Q12" s="198"/>
      <c r="R12" s="198"/>
      <c r="S12" s="340"/>
      <c r="T12" s="25"/>
      <c r="U12" s="25"/>
      <c r="V12" s="25"/>
      <c r="W12" s="25"/>
      <c r="X12" s="25"/>
      <c r="Y12" s="25"/>
      <c r="Z12" s="25"/>
    </row>
    <row r="13" spans="1:26" s="14" customFormat="1" ht="37.15" customHeight="1" x14ac:dyDescent="0.25">
      <c r="A13" s="343"/>
      <c r="B13" s="343"/>
      <c r="C13" s="329"/>
      <c r="D13" s="198"/>
      <c r="E13" s="198"/>
      <c r="F13" s="199"/>
      <c r="G13" s="198"/>
      <c r="H13" s="200"/>
      <c r="I13" s="332"/>
      <c r="J13" s="341"/>
      <c r="K13" s="198"/>
      <c r="L13" s="201" t="s">
        <v>225</v>
      </c>
      <c r="M13" s="202">
        <v>49.58</v>
      </c>
      <c r="N13" s="338"/>
      <c r="O13" s="198"/>
      <c r="P13" s="212"/>
      <c r="Q13" s="198"/>
      <c r="R13" s="198"/>
      <c r="S13" s="340"/>
      <c r="T13" s="25"/>
      <c r="U13" s="25"/>
      <c r="V13" s="25"/>
      <c r="W13" s="25"/>
      <c r="X13" s="25"/>
      <c r="Y13" s="25"/>
      <c r="Z13" s="25"/>
    </row>
    <row r="14" spans="1:26" s="14" customFormat="1" ht="37.15" customHeight="1" x14ac:dyDescent="0.25">
      <c r="A14" s="343"/>
      <c r="B14" s="343"/>
      <c r="C14" s="329"/>
      <c r="D14" s="198"/>
      <c r="E14" s="198"/>
      <c r="F14" s="199"/>
      <c r="G14" s="198"/>
      <c r="H14" s="200"/>
      <c r="I14" s="332"/>
      <c r="J14" s="341"/>
      <c r="K14" s="198"/>
      <c r="L14" s="201" t="s">
        <v>574</v>
      </c>
      <c r="M14" s="202">
        <v>12.21</v>
      </c>
      <c r="N14" s="338"/>
      <c r="O14" s="198"/>
      <c r="P14" s="212"/>
      <c r="Q14" s="198"/>
      <c r="R14" s="198"/>
      <c r="S14" s="340"/>
      <c r="T14" s="25"/>
      <c r="U14" s="25"/>
      <c r="V14" s="25"/>
      <c r="W14" s="25"/>
      <c r="X14" s="25"/>
      <c r="Y14" s="25"/>
      <c r="Z14" s="25"/>
    </row>
    <row r="15" spans="1:26" s="14" customFormat="1" ht="37.15" customHeight="1" x14ac:dyDescent="0.25">
      <c r="A15" s="343"/>
      <c r="B15" s="343"/>
      <c r="C15" s="354"/>
      <c r="D15" s="212"/>
      <c r="E15" s="212"/>
      <c r="F15" s="213"/>
      <c r="G15" s="212"/>
      <c r="H15" s="214"/>
      <c r="I15" s="332" t="s">
        <v>711</v>
      </c>
      <c r="J15" s="356"/>
      <c r="K15" s="198"/>
      <c r="L15" s="201" t="s">
        <v>226</v>
      </c>
      <c r="M15" s="202">
        <v>27.46</v>
      </c>
      <c r="N15" s="338"/>
      <c r="O15" s="212"/>
      <c r="P15" s="212"/>
      <c r="Q15" s="212"/>
      <c r="R15" s="212"/>
      <c r="S15" s="355"/>
      <c r="T15" s="194"/>
      <c r="U15" s="194"/>
      <c r="V15" s="194"/>
      <c r="W15" s="194"/>
      <c r="X15" s="194"/>
      <c r="Y15" s="194"/>
      <c r="Z15" s="194"/>
    </row>
    <row r="16" spans="1:26" s="14" customFormat="1" ht="37.15" customHeight="1" x14ac:dyDescent="0.25">
      <c r="A16" s="343"/>
      <c r="B16" s="343"/>
      <c r="C16" s="329"/>
      <c r="D16" s="198"/>
      <c r="E16" s="198"/>
      <c r="F16" s="199"/>
      <c r="G16" s="198"/>
      <c r="H16" s="200"/>
      <c r="I16" s="333"/>
      <c r="J16" s="341"/>
      <c r="K16" s="198"/>
      <c r="L16" s="201" t="s">
        <v>666</v>
      </c>
      <c r="M16" s="202">
        <v>3.78</v>
      </c>
      <c r="N16" s="338"/>
      <c r="O16" s="198"/>
      <c r="P16" s="198"/>
      <c r="Q16" s="198"/>
      <c r="R16" s="198"/>
      <c r="S16" s="340"/>
      <c r="T16" s="25"/>
      <c r="U16" s="25"/>
      <c r="V16" s="25"/>
      <c r="W16" s="25"/>
      <c r="X16" s="25"/>
      <c r="Y16" s="25"/>
      <c r="Z16" s="25"/>
    </row>
    <row r="17" spans="1:26" s="14" customFormat="1" ht="102.75" customHeight="1" x14ac:dyDescent="0.25">
      <c r="A17" s="343"/>
      <c r="B17" s="343"/>
      <c r="C17" s="143" t="s">
        <v>215</v>
      </c>
      <c r="D17" s="198"/>
      <c r="E17" s="198"/>
      <c r="F17" s="199"/>
      <c r="G17" s="198"/>
      <c r="H17" s="200"/>
      <c r="I17" s="204" t="s">
        <v>679</v>
      </c>
      <c r="J17" s="191" t="s">
        <v>198</v>
      </c>
      <c r="K17" s="198"/>
      <c r="L17" s="201" t="s">
        <v>576</v>
      </c>
      <c r="M17" s="202">
        <f>11.81017+5.90644</f>
        <v>17.72</v>
      </c>
      <c r="N17" s="338"/>
      <c r="O17" s="198"/>
      <c r="P17" s="198"/>
      <c r="Q17" s="198"/>
      <c r="R17" s="198"/>
      <c r="S17" s="204" t="s">
        <v>215</v>
      </c>
      <c r="T17" s="25"/>
      <c r="U17" s="25"/>
      <c r="V17" s="25"/>
      <c r="W17" s="25"/>
      <c r="X17" s="25"/>
      <c r="Y17" s="25"/>
      <c r="Z17" s="25"/>
    </row>
    <row r="18" spans="1:26" s="14" customFormat="1" ht="60" customHeight="1" x14ac:dyDescent="0.25">
      <c r="A18" s="343"/>
      <c r="B18" s="343"/>
      <c r="C18" s="216"/>
      <c r="D18" s="212"/>
      <c r="E18" s="212"/>
      <c r="F18" s="213"/>
      <c r="G18" s="212"/>
      <c r="H18" s="214"/>
      <c r="I18" s="331" t="s">
        <v>679</v>
      </c>
      <c r="J18" s="334" t="s">
        <v>198</v>
      </c>
      <c r="K18" s="212"/>
      <c r="L18" s="215" t="s">
        <v>581</v>
      </c>
      <c r="M18" s="229">
        <v>341.51</v>
      </c>
      <c r="N18" s="338"/>
      <c r="O18" s="212"/>
      <c r="P18" s="212"/>
      <c r="Q18" s="212"/>
      <c r="R18" s="212"/>
      <c r="S18" s="331" t="s">
        <v>216</v>
      </c>
      <c r="T18" s="194"/>
      <c r="U18" s="194"/>
      <c r="V18" s="194"/>
      <c r="W18" s="194"/>
      <c r="X18" s="194"/>
      <c r="Y18" s="194"/>
      <c r="Z18" s="194"/>
    </row>
    <row r="19" spans="1:26" s="14" customFormat="1" ht="60.75" customHeight="1" x14ac:dyDescent="0.25">
      <c r="A19" s="343"/>
      <c r="B19" s="343"/>
      <c r="C19" s="143" t="s">
        <v>216</v>
      </c>
      <c r="D19" s="198"/>
      <c r="E19" s="198"/>
      <c r="F19" s="199"/>
      <c r="G19" s="198"/>
      <c r="H19" s="200"/>
      <c r="I19" s="333"/>
      <c r="J19" s="336"/>
      <c r="K19" s="198"/>
      <c r="L19" s="201" t="s">
        <v>576</v>
      </c>
      <c r="M19" s="202">
        <f>5.90644</f>
        <v>5.91</v>
      </c>
      <c r="N19" s="338"/>
      <c r="O19" s="198"/>
      <c r="P19" s="198"/>
      <c r="Q19" s="198"/>
      <c r="R19" s="198"/>
      <c r="S19" s="333"/>
      <c r="T19" s="25"/>
      <c r="U19" s="25"/>
      <c r="V19" s="25"/>
      <c r="W19" s="25"/>
      <c r="X19" s="25"/>
      <c r="Y19" s="25"/>
      <c r="Z19" s="25"/>
    </row>
    <row r="20" spans="1:26" s="14" customFormat="1" ht="37.15" customHeight="1" x14ac:dyDescent="0.25">
      <c r="A20" s="343"/>
      <c r="B20" s="343"/>
      <c r="C20" s="329" t="s">
        <v>681</v>
      </c>
      <c r="D20" s="198"/>
      <c r="E20" s="198"/>
      <c r="F20" s="199"/>
      <c r="G20" s="198"/>
      <c r="H20" s="200"/>
      <c r="I20" s="340" t="s">
        <v>682</v>
      </c>
      <c r="J20" s="341" t="s">
        <v>198</v>
      </c>
      <c r="K20" s="198"/>
      <c r="L20" s="201" t="s">
        <v>270</v>
      </c>
      <c r="M20" s="202">
        <v>85.28</v>
      </c>
      <c r="N20" s="338"/>
      <c r="O20" s="198"/>
      <c r="P20" s="198"/>
      <c r="Q20" s="198"/>
      <c r="R20" s="198"/>
      <c r="S20" s="340" t="s">
        <v>681</v>
      </c>
      <c r="T20" s="25"/>
      <c r="U20" s="25"/>
      <c r="V20" s="25"/>
      <c r="W20" s="25"/>
      <c r="X20" s="25"/>
      <c r="Y20" s="25"/>
      <c r="Z20" s="25"/>
    </row>
    <row r="21" spans="1:26" s="14" customFormat="1" ht="37.15" customHeight="1" x14ac:dyDescent="0.25">
      <c r="A21" s="343"/>
      <c r="B21" s="343"/>
      <c r="C21" s="329"/>
      <c r="D21" s="198"/>
      <c r="E21" s="198"/>
      <c r="F21" s="199"/>
      <c r="G21" s="198"/>
      <c r="H21" s="200"/>
      <c r="I21" s="340"/>
      <c r="J21" s="341"/>
      <c r="K21" s="198"/>
      <c r="L21" s="201" t="s">
        <v>271</v>
      </c>
      <c r="M21" s="202">
        <v>97.12</v>
      </c>
      <c r="N21" s="338"/>
      <c r="O21" s="198"/>
      <c r="P21" s="198"/>
      <c r="Q21" s="198"/>
      <c r="R21" s="198"/>
      <c r="S21" s="340"/>
      <c r="T21" s="25"/>
      <c r="U21" s="25"/>
      <c r="V21" s="25"/>
      <c r="W21" s="25"/>
      <c r="X21" s="25"/>
      <c r="Y21" s="25"/>
      <c r="Z21" s="25"/>
    </row>
    <row r="22" spans="1:26" s="14" customFormat="1" ht="37.15" customHeight="1" x14ac:dyDescent="0.25">
      <c r="A22" s="343"/>
      <c r="B22" s="343"/>
      <c r="C22" s="329"/>
      <c r="D22" s="198"/>
      <c r="E22" s="198"/>
      <c r="F22" s="199"/>
      <c r="G22" s="198"/>
      <c r="H22" s="200"/>
      <c r="I22" s="340"/>
      <c r="J22" s="341"/>
      <c r="K22" s="198"/>
      <c r="L22" s="201" t="s">
        <v>273</v>
      </c>
      <c r="M22" s="202">
        <v>447.82</v>
      </c>
      <c r="N22" s="338"/>
      <c r="O22" s="198"/>
      <c r="P22" s="198"/>
      <c r="Q22" s="198"/>
      <c r="R22" s="198"/>
      <c r="S22" s="340"/>
      <c r="T22" s="25"/>
      <c r="U22" s="25"/>
      <c r="V22" s="25"/>
      <c r="W22" s="25"/>
      <c r="X22" s="25"/>
      <c r="Y22" s="25"/>
      <c r="Z22" s="25"/>
    </row>
    <row r="23" spans="1:26" s="14" customFormat="1" ht="37.15" customHeight="1" x14ac:dyDescent="0.25">
      <c r="A23" s="343"/>
      <c r="B23" s="343"/>
      <c r="C23" s="329"/>
      <c r="D23" s="198"/>
      <c r="E23" s="198"/>
      <c r="F23" s="199"/>
      <c r="G23" s="198"/>
      <c r="H23" s="200"/>
      <c r="I23" s="340"/>
      <c r="J23" s="341"/>
      <c r="K23" s="198"/>
      <c r="L23" s="201" t="s">
        <v>272</v>
      </c>
      <c r="M23" s="202">
        <v>187.26</v>
      </c>
      <c r="N23" s="338"/>
      <c r="O23" s="198"/>
      <c r="P23" s="205"/>
      <c r="Q23" s="198"/>
      <c r="R23" s="198"/>
      <c r="S23" s="340"/>
      <c r="T23" s="25"/>
      <c r="U23" s="25"/>
      <c r="V23" s="25"/>
      <c r="W23" s="25"/>
      <c r="X23" s="25"/>
      <c r="Y23" s="25"/>
      <c r="Z23" s="25"/>
    </row>
    <row r="24" spans="1:26" s="14" customFormat="1" ht="37.15" customHeight="1" x14ac:dyDescent="0.25">
      <c r="A24" s="343"/>
      <c r="B24" s="343"/>
      <c r="C24" s="329"/>
      <c r="D24" s="198"/>
      <c r="E24" s="198"/>
      <c r="F24" s="199"/>
      <c r="G24" s="198"/>
      <c r="H24" s="200"/>
      <c r="I24" s="340" t="s">
        <v>679</v>
      </c>
      <c r="J24" s="341" t="s">
        <v>198</v>
      </c>
      <c r="K24" s="198"/>
      <c r="L24" s="201" t="s">
        <v>575</v>
      </c>
      <c r="M24" s="202">
        <f>(11810.17+9128.14+134684.75+48862.37)/1000</f>
        <v>204.49</v>
      </c>
      <c r="N24" s="338"/>
      <c r="O24" s="198"/>
      <c r="P24" s="198"/>
      <c r="Q24" s="198"/>
      <c r="R24" s="198"/>
      <c r="S24" s="340"/>
      <c r="T24" s="25"/>
      <c r="U24" s="25"/>
      <c r="V24" s="25"/>
      <c r="W24" s="25"/>
      <c r="X24" s="25"/>
      <c r="Y24" s="25"/>
      <c r="Z24" s="25"/>
    </row>
    <row r="25" spans="1:26" s="14" customFormat="1" ht="37.15" customHeight="1" x14ac:dyDescent="0.25">
      <c r="A25" s="343"/>
      <c r="B25" s="343"/>
      <c r="C25" s="329"/>
      <c r="D25" s="198"/>
      <c r="E25" s="198"/>
      <c r="F25" s="199"/>
      <c r="G25" s="198"/>
      <c r="H25" s="200"/>
      <c r="I25" s="340"/>
      <c r="J25" s="341"/>
      <c r="K25" s="198"/>
      <c r="L25" s="201" t="s">
        <v>578</v>
      </c>
      <c r="M25" s="202">
        <f>(118101.69+9128.14+64433.9+38481.36+20941.02+6980.34)/1000</f>
        <v>258.07</v>
      </c>
      <c r="N25" s="338"/>
      <c r="O25" s="198"/>
      <c r="P25" s="198"/>
      <c r="Q25" s="198"/>
      <c r="R25" s="198"/>
      <c r="S25" s="340"/>
      <c r="T25" s="25"/>
      <c r="U25" s="25"/>
      <c r="V25" s="25"/>
      <c r="W25" s="25"/>
      <c r="X25" s="25"/>
      <c r="Y25" s="25"/>
      <c r="Z25" s="25"/>
    </row>
    <row r="26" spans="1:26" s="14" customFormat="1" ht="39" customHeight="1" x14ac:dyDescent="0.25">
      <c r="A26" s="343"/>
      <c r="B26" s="343"/>
      <c r="C26" s="329"/>
      <c r="D26" s="198"/>
      <c r="E26" s="198"/>
      <c r="F26" s="199"/>
      <c r="G26" s="198"/>
      <c r="H26" s="200"/>
      <c r="I26" s="340"/>
      <c r="J26" s="341"/>
      <c r="K26" s="198"/>
      <c r="L26" s="201" t="s">
        <v>579</v>
      </c>
      <c r="M26" s="222">
        <f>(8591.19+80542.37+6980.34)/1000</f>
        <v>96.113900000000001</v>
      </c>
      <c r="N26" s="338"/>
      <c r="O26" s="198"/>
      <c r="P26" s="202"/>
      <c r="Q26" s="198"/>
      <c r="R26" s="198"/>
      <c r="S26" s="340"/>
      <c r="T26" s="25"/>
      <c r="U26" s="25"/>
      <c r="V26" s="25"/>
      <c r="W26" s="25"/>
      <c r="X26" s="25"/>
      <c r="Y26" s="25"/>
      <c r="Z26" s="25"/>
    </row>
    <row r="27" spans="1:26" s="14" customFormat="1" ht="39" customHeight="1" x14ac:dyDescent="0.25">
      <c r="A27" s="343"/>
      <c r="B27" s="343"/>
      <c r="C27" s="329"/>
      <c r="D27" s="198"/>
      <c r="E27" s="198"/>
      <c r="F27" s="199"/>
      <c r="G27" s="198"/>
      <c r="H27" s="200"/>
      <c r="I27" s="340"/>
      <c r="J27" s="341"/>
      <c r="K27" s="198"/>
      <c r="L27" s="201" t="s">
        <v>580</v>
      </c>
      <c r="M27" s="202">
        <f>16108.47/1000</f>
        <v>16.11</v>
      </c>
      <c r="N27" s="338"/>
      <c r="O27" s="198"/>
      <c r="P27" s="198"/>
      <c r="Q27" s="198"/>
      <c r="R27" s="198"/>
      <c r="S27" s="340"/>
      <c r="T27" s="25"/>
      <c r="U27" s="25"/>
      <c r="V27" s="25"/>
      <c r="W27" s="25"/>
      <c r="X27" s="25"/>
      <c r="Y27" s="25"/>
      <c r="Z27" s="25"/>
    </row>
    <row r="28" spans="1:26" s="14" customFormat="1" ht="37.15" customHeight="1" x14ac:dyDescent="0.25">
      <c r="A28" s="343"/>
      <c r="B28" s="343"/>
      <c r="C28" s="329" t="s">
        <v>274</v>
      </c>
      <c r="D28" s="198"/>
      <c r="E28" s="198"/>
      <c r="F28" s="199"/>
      <c r="G28" s="198"/>
      <c r="H28" s="200"/>
      <c r="I28" s="340" t="s">
        <v>683</v>
      </c>
      <c r="J28" s="341" t="s">
        <v>198</v>
      </c>
      <c r="K28" s="198"/>
      <c r="L28" s="201" t="s">
        <v>668</v>
      </c>
      <c r="M28" s="202">
        <v>417.5</v>
      </c>
      <c r="N28" s="338"/>
      <c r="O28" s="198"/>
      <c r="P28" s="198"/>
      <c r="Q28" s="198"/>
      <c r="R28" s="198"/>
      <c r="S28" s="340" t="s">
        <v>274</v>
      </c>
      <c r="T28" s="25"/>
      <c r="U28" s="25"/>
      <c r="V28" s="25"/>
      <c r="W28" s="25"/>
      <c r="X28" s="25"/>
      <c r="Y28" s="25"/>
      <c r="Z28" s="25"/>
    </row>
    <row r="29" spans="1:26" s="14" customFormat="1" ht="37.15" customHeight="1" x14ac:dyDescent="0.25">
      <c r="A29" s="343"/>
      <c r="B29" s="343"/>
      <c r="C29" s="329"/>
      <c r="D29" s="198"/>
      <c r="E29" s="198"/>
      <c r="F29" s="199"/>
      <c r="G29" s="198"/>
      <c r="H29" s="200"/>
      <c r="I29" s="340"/>
      <c r="J29" s="341"/>
      <c r="K29" s="198"/>
      <c r="L29" s="201" t="s">
        <v>669</v>
      </c>
      <c r="M29" s="202">
        <v>75.2</v>
      </c>
      <c r="N29" s="338"/>
      <c r="O29" s="198"/>
      <c r="P29" s="198"/>
      <c r="Q29" s="198"/>
      <c r="R29" s="198"/>
      <c r="S29" s="340"/>
      <c r="T29" s="25"/>
      <c r="U29" s="25"/>
      <c r="V29" s="25"/>
      <c r="W29" s="25"/>
      <c r="X29" s="25"/>
      <c r="Y29" s="25"/>
      <c r="Z29" s="25"/>
    </row>
    <row r="30" spans="1:26" s="14" customFormat="1" ht="37.15" customHeight="1" x14ac:dyDescent="0.25">
      <c r="A30" s="343"/>
      <c r="B30" s="343"/>
      <c r="C30" s="329"/>
      <c r="D30" s="198"/>
      <c r="E30" s="198"/>
      <c r="F30" s="199"/>
      <c r="G30" s="198"/>
      <c r="H30" s="200"/>
      <c r="I30" s="340"/>
      <c r="J30" s="341"/>
      <c r="K30" s="198"/>
      <c r="L30" s="201" t="s">
        <v>670</v>
      </c>
      <c r="M30" s="202">
        <v>20.93</v>
      </c>
      <c r="N30" s="338"/>
      <c r="O30" s="198"/>
      <c r="P30" s="198"/>
      <c r="Q30" s="198"/>
      <c r="R30" s="198"/>
      <c r="S30" s="340"/>
      <c r="T30" s="25"/>
      <c r="U30" s="25"/>
      <c r="V30" s="25"/>
      <c r="W30" s="25"/>
      <c r="X30" s="25"/>
      <c r="Y30" s="25"/>
      <c r="Z30" s="25"/>
    </row>
    <row r="31" spans="1:26" s="14" customFormat="1" ht="37.15" customHeight="1" x14ac:dyDescent="0.25">
      <c r="A31" s="343"/>
      <c r="B31" s="343"/>
      <c r="C31" s="329"/>
      <c r="D31" s="198"/>
      <c r="E31" s="198"/>
      <c r="F31" s="199"/>
      <c r="G31" s="198"/>
      <c r="H31" s="200"/>
      <c r="I31" s="340"/>
      <c r="J31" s="341"/>
      <c r="K31" s="198"/>
      <c r="L31" s="201" t="s">
        <v>671</v>
      </c>
      <c r="M31" s="202">
        <v>6.04</v>
      </c>
      <c r="N31" s="338"/>
      <c r="O31" s="198"/>
      <c r="P31" s="198"/>
      <c r="Q31" s="198"/>
      <c r="R31" s="198"/>
      <c r="S31" s="340"/>
      <c r="T31" s="25"/>
      <c r="U31" s="25"/>
      <c r="V31" s="25"/>
      <c r="W31" s="25"/>
      <c r="X31" s="25"/>
      <c r="Y31" s="25"/>
      <c r="Z31" s="25"/>
    </row>
    <row r="32" spans="1:26" s="14" customFormat="1" ht="37.15" customHeight="1" x14ac:dyDescent="0.25">
      <c r="A32" s="343"/>
      <c r="B32" s="343"/>
      <c r="C32" s="329"/>
      <c r="D32" s="198"/>
      <c r="E32" s="198"/>
      <c r="F32" s="199"/>
      <c r="G32" s="198"/>
      <c r="H32" s="200"/>
      <c r="I32" s="340"/>
      <c r="J32" s="341"/>
      <c r="K32" s="198"/>
      <c r="L32" s="201" t="s">
        <v>275</v>
      </c>
      <c r="M32" s="202">
        <v>1220.57</v>
      </c>
      <c r="N32" s="338"/>
      <c r="O32" s="198"/>
      <c r="P32" s="198"/>
      <c r="Q32" s="198"/>
      <c r="R32" s="198"/>
      <c r="S32" s="340"/>
      <c r="T32" s="25"/>
      <c r="U32" s="25"/>
      <c r="V32" s="25"/>
      <c r="W32" s="25"/>
      <c r="X32" s="25"/>
      <c r="Y32" s="25"/>
      <c r="Z32" s="25"/>
    </row>
    <row r="33" spans="1:26" s="14" customFormat="1" ht="37.15" customHeight="1" x14ac:dyDescent="0.25">
      <c r="A33" s="343"/>
      <c r="B33" s="343"/>
      <c r="C33" s="329"/>
      <c r="D33" s="198"/>
      <c r="E33" s="198"/>
      <c r="F33" s="199"/>
      <c r="G33" s="198"/>
      <c r="H33" s="200"/>
      <c r="I33" s="340"/>
      <c r="J33" s="341"/>
      <c r="K33" s="198"/>
      <c r="L33" s="201" t="s">
        <v>277</v>
      </c>
      <c r="M33" s="202">
        <v>135.53</v>
      </c>
      <c r="N33" s="338"/>
      <c r="O33" s="198"/>
      <c r="P33" s="198"/>
      <c r="Q33" s="198"/>
      <c r="R33" s="198"/>
      <c r="S33" s="340"/>
      <c r="T33" s="25"/>
      <c r="U33" s="25"/>
      <c r="V33" s="25"/>
      <c r="W33" s="25"/>
      <c r="X33" s="25"/>
      <c r="Y33" s="25"/>
      <c r="Z33" s="25"/>
    </row>
    <row r="34" spans="1:26" s="14" customFormat="1" ht="37.15" customHeight="1" x14ac:dyDescent="0.25">
      <c r="A34" s="343"/>
      <c r="B34" s="343"/>
      <c r="C34" s="329"/>
      <c r="D34" s="198"/>
      <c r="E34" s="198"/>
      <c r="F34" s="199"/>
      <c r="G34" s="198"/>
      <c r="H34" s="200"/>
      <c r="I34" s="340"/>
      <c r="J34" s="341"/>
      <c r="K34" s="198"/>
      <c r="L34" s="201" t="s">
        <v>276</v>
      </c>
      <c r="M34" s="202">
        <v>31.1</v>
      </c>
      <c r="N34" s="338"/>
      <c r="O34" s="198"/>
      <c r="P34" s="198"/>
      <c r="Q34" s="205"/>
      <c r="R34" s="198"/>
      <c r="S34" s="340"/>
      <c r="T34" s="25"/>
      <c r="U34" s="25"/>
      <c r="V34" s="25"/>
      <c r="W34" s="25"/>
      <c r="X34" s="25"/>
      <c r="Y34" s="25"/>
      <c r="Z34" s="25"/>
    </row>
    <row r="35" spans="1:26" s="14" customFormat="1" ht="37.15" customHeight="1" x14ac:dyDescent="0.25">
      <c r="A35" s="343"/>
      <c r="B35" s="343"/>
      <c r="C35" s="329"/>
      <c r="D35" s="198"/>
      <c r="E35" s="198"/>
      <c r="F35" s="199"/>
      <c r="G35" s="198"/>
      <c r="H35" s="200"/>
      <c r="I35" s="340"/>
      <c r="J35" s="341"/>
      <c r="K35" s="198"/>
      <c r="L35" s="201" t="s">
        <v>278</v>
      </c>
      <c r="M35" s="202" t="s">
        <v>667</v>
      </c>
      <c r="N35" s="338"/>
      <c r="O35" s="198"/>
      <c r="P35" s="205"/>
      <c r="Q35" s="198"/>
      <c r="R35" s="198"/>
      <c r="S35" s="340"/>
      <c r="T35" s="25"/>
      <c r="U35" s="25"/>
      <c r="V35" s="25"/>
      <c r="W35" s="25"/>
      <c r="X35" s="25"/>
      <c r="Y35" s="25"/>
      <c r="Z35" s="25"/>
    </row>
    <row r="36" spans="1:26" s="14" customFormat="1" ht="37.15" customHeight="1" x14ac:dyDescent="0.25">
      <c r="A36" s="343"/>
      <c r="B36" s="343"/>
      <c r="C36" s="329"/>
      <c r="D36" s="198"/>
      <c r="E36" s="198"/>
      <c r="F36" s="199"/>
      <c r="G36" s="198"/>
      <c r="H36" s="200"/>
      <c r="I36" s="340" t="s">
        <v>679</v>
      </c>
      <c r="J36" s="341" t="s">
        <v>198</v>
      </c>
      <c r="K36" s="198"/>
      <c r="L36" s="201" t="s">
        <v>581</v>
      </c>
      <c r="M36" s="202">
        <f>53.15797+5.90644+106.29153+11.81017+63.89695+34.36475+82.67119+90.20746+346.3322+19.24068</f>
        <v>813.88</v>
      </c>
      <c r="N36" s="338"/>
      <c r="O36" s="198"/>
      <c r="P36" s="198"/>
      <c r="Q36" s="198"/>
      <c r="R36" s="198"/>
      <c r="S36" s="340"/>
      <c r="T36" s="25"/>
      <c r="U36" s="25"/>
      <c r="V36" s="25"/>
      <c r="W36" s="25"/>
      <c r="X36" s="25"/>
      <c r="Y36" s="25"/>
      <c r="Z36" s="25"/>
    </row>
    <row r="37" spans="1:26" s="14" customFormat="1" ht="37.15" customHeight="1" x14ac:dyDescent="0.25">
      <c r="A37" s="343"/>
      <c r="B37" s="343"/>
      <c r="C37" s="329"/>
      <c r="D37" s="198"/>
      <c r="E37" s="198"/>
      <c r="F37" s="199"/>
      <c r="G37" s="198"/>
      <c r="H37" s="200"/>
      <c r="I37" s="340"/>
      <c r="J37" s="341"/>
      <c r="K37" s="198"/>
      <c r="L37" s="201" t="s">
        <v>582</v>
      </c>
      <c r="M37" s="202">
        <f>(9128.14+9128.14+19240.68+38481.35)/1000</f>
        <v>75.98</v>
      </c>
      <c r="N37" s="338"/>
      <c r="O37" s="198"/>
      <c r="P37" s="198"/>
      <c r="Q37" s="198"/>
      <c r="R37" s="198"/>
      <c r="S37" s="340"/>
      <c r="T37" s="25"/>
      <c r="U37" s="25"/>
      <c r="V37" s="25"/>
      <c r="W37" s="25"/>
      <c r="X37" s="25"/>
      <c r="Y37" s="25"/>
      <c r="Z37" s="25"/>
    </row>
    <row r="38" spans="1:26" s="14" customFormat="1" ht="37.15" customHeight="1" x14ac:dyDescent="0.25">
      <c r="A38" s="343"/>
      <c r="B38" s="343"/>
      <c r="C38" s="329"/>
      <c r="D38" s="198"/>
      <c r="E38" s="198"/>
      <c r="F38" s="199"/>
      <c r="G38" s="198"/>
      <c r="H38" s="200"/>
      <c r="I38" s="340"/>
      <c r="J38" s="341"/>
      <c r="K38" s="198"/>
      <c r="L38" s="201" t="s">
        <v>579</v>
      </c>
      <c r="M38" s="202">
        <v>19.239999999999998</v>
      </c>
      <c r="N38" s="338"/>
      <c r="O38" s="198"/>
      <c r="P38" s="198"/>
      <c r="Q38" s="198"/>
      <c r="R38" s="198"/>
      <c r="S38" s="340"/>
      <c r="T38" s="25"/>
      <c r="U38" s="25"/>
      <c r="V38" s="25"/>
      <c r="W38" s="25"/>
      <c r="X38" s="25"/>
      <c r="Y38" s="25"/>
      <c r="Z38" s="25"/>
    </row>
    <row r="39" spans="1:26" s="14" customFormat="1" ht="37.15" customHeight="1" x14ac:dyDescent="0.25">
      <c r="A39" s="343"/>
      <c r="B39" s="343"/>
      <c r="C39" s="352" t="s">
        <v>684</v>
      </c>
      <c r="D39" s="198"/>
      <c r="E39" s="198"/>
      <c r="F39" s="203"/>
      <c r="G39" s="198"/>
      <c r="H39" s="200"/>
      <c r="I39" s="340" t="s">
        <v>685</v>
      </c>
      <c r="J39" s="341" t="s">
        <v>198</v>
      </c>
      <c r="K39" s="198"/>
      <c r="L39" s="201" t="s">
        <v>672</v>
      </c>
      <c r="M39" s="202">
        <v>169.6</v>
      </c>
      <c r="N39" s="338"/>
      <c r="O39" s="198"/>
      <c r="P39" s="198"/>
      <c r="Q39" s="198"/>
      <c r="R39" s="198"/>
      <c r="S39" s="340" t="s">
        <v>684</v>
      </c>
      <c r="T39" s="25"/>
      <c r="U39" s="25"/>
      <c r="V39" s="25"/>
      <c r="W39" s="25"/>
      <c r="X39" s="25"/>
      <c r="Y39" s="25"/>
      <c r="Z39" s="25"/>
    </row>
    <row r="40" spans="1:26" s="14" customFormat="1" ht="37.15" customHeight="1" x14ac:dyDescent="0.25">
      <c r="A40" s="343"/>
      <c r="B40" s="343"/>
      <c r="C40" s="352"/>
      <c r="D40" s="198"/>
      <c r="E40" s="198"/>
      <c r="F40" s="203"/>
      <c r="G40" s="198"/>
      <c r="H40" s="200"/>
      <c r="I40" s="340"/>
      <c r="J40" s="341"/>
      <c r="K40" s="198"/>
      <c r="L40" s="201" t="s">
        <v>673</v>
      </c>
      <c r="M40" s="202">
        <v>62.8</v>
      </c>
      <c r="N40" s="338"/>
      <c r="O40" s="198"/>
      <c r="P40" s="198"/>
      <c r="Q40" s="198"/>
      <c r="R40" s="198"/>
      <c r="S40" s="340"/>
      <c r="T40" s="25"/>
      <c r="U40" s="25"/>
      <c r="V40" s="25"/>
      <c r="W40" s="25"/>
      <c r="X40" s="25"/>
      <c r="Y40" s="25"/>
      <c r="Z40" s="25"/>
    </row>
    <row r="41" spans="1:26" s="14" customFormat="1" ht="37.15" customHeight="1" x14ac:dyDescent="0.25">
      <c r="A41" s="343"/>
      <c r="B41" s="343"/>
      <c r="C41" s="352"/>
      <c r="D41" s="198"/>
      <c r="E41" s="198"/>
      <c r="F41" s="203"/>
      <c r="G41" s="198"/>
      <c r="H41" s="200"/>
      <c r="I41" s="340"/>
      <c r="J41" s="341"/>
      <c r="K41" s="198"/>
      <c r="L41" s="201" t="s">
        <v>674</v>
      </c>
      <c r="M41" s="202">
        <v>70.81</v>
      </c>
      <c r="N41" s="338"/>
      <c r="O41" s="198"/>
      <c r="P41" s="198"/>
      <c r="Q41" s="198"/>
      <c r="R41" s="198"/>
      <c r="S41" s="340"/>
      <c r="T41" s="25"/>
      <c r="U41" s="25"/>
      <c r="V41" s="25"/>
      <c r="W41" s="25"/>
      <c r="X41" s="25"/>
      <c r="Y41" s="25"/>
      <c r="Z41" s="25"/>
    </row>
    <row r="42" spans="1:26" s="14" customFormat="1" ht="37.15" customHeight="1" x14ac:dyDescent="0.25">
      <c r="A42" s="343"/>
      <c r="B42" s="343"/>
      <c r="C42" s="352"/>
      <c r="D42" s="198"/>
      <c r="E42" s="198"/>
      <c r="F42" s="203"/>
      <c r="G42" s="198"/>
      <c r="H42" s="200"/>
      <c r="I42" s="340"/>
      <c r="J42" s="341"/>
      <c r="K42" s="198"/>
      <c r="L42" s="201" t="s">
        <v>266</v>
      </c>
      <c r="M42" s="202">
        <v>920.49</v>
      </c>
      <c r="N42" s="338"/>
      <c r="O42" s="198"/>
      <c r="P42" s="198"/>
      <c r="Q42" s="198"/>
      <c r="R42" s="198"/>
      <c r="S42" s="340"/>
      <c r="T42" s="25"/>
      <c r="U42" s="25"/>
      <c r="V42" s="25"/>
      <c r="W42" s="25"/>
      <c r="X42" s="25"/>
      <c r="Y42" s="25"/>
      <c r="Z42" s="25"/>
    </row>
    <row r="43" spans="1:26" s="14" customFormat="1" ht="37.15" customHeight="1" x14ac:dyDescent="0.25">
      <c r="A43" s="343"/>
      <c r="B43" s="343"/>
      <c r="C43" s="352"/>
      <c r="D43" s="198"/>
      <c r="E43" s="198"/>
      <c r="F43" s="199"/>
      <c r="G43" s="198"/>
      <c r="H43" s="200"/>
      <c r="I43" s="340"/>
      <c r="J43" s="341"/>
      <c r="K43" s="198"/>
      <c r="L43" s="201" t="s">
        <v>267</v>
      </c>
      <c r="M43" s="202">
        <v>239.12</v>
      </c>
      <c r="N43" s="338"/>
      <c r="O43" s="198"/>
      <c r="P43" s="205"/>
      <c r="Q43" s="198"/>
      <c r="R43" s="198"/>
      <c r="S43" s="340"/>
      <c r="T43" s="25"/>
      <c r="U43" s="25"/>
      <c r="V43" s="25"/>
      <c r="W43" s="25"/>
      <c r="X43" s="25"/>
      <c r="Y43" s="25"/>
      <c r="Z43" s="25"/>
    </row>
    <row r="44" spans="1:26" s="14" customFormat="1" ht="37.15" customHeight="1" x14ac:dyDescent="0.25">
      <c r="A44" s="343"/>
      <c r="B44" s="343"/>
      <c r="C44" s="352"/>
      <c r="D44" s="198"/>
      <c r="E44" s="198"/>
      <c r="F44" s="199"/>
      <c r="G44" s="198"/>
      <c r="H44" s="200"/>
      <c r="I44" s="340"/>
      <c r="J44" s="341"/>
      <c r="K44" s="198"/>
      <c r="L44" s="201" t="s">
        <v>268</v>
      </c>
      <c r="M44" s="202">
        <v>235.69</v>
      </c>
      <c r="N44" s="338"/>
      <c r="O44" s="198"/>
      <c r="P44" s="205"/>
      <c r="Q44" s="198"/>
      <c r="R44" s="198"/>
      <c r="S44" s="340"/>
      <c r="T44" s="25"/>
      <c r="U44" s="25"/>
      <c r="V44" s="25"/>
      <c r="W44" s="25"/>
      <c r="X44" s="25"/>
      <c r="Y44" s="25"/>
      <c r="Z44" s="25"/>
    </row>
    <row r="45" spans="1:26" s="14" customFormat="1" ht="37.15" customHeight="1" x14ac:dyDescent="0.25">
      <c r="A45" s="343"/>
      <c r="B45" s="343"/>
      <c r="C45" s="352"/>
      <c r="D45" s="198"/>
      <c r="E45" s="198"/>
      <c r="F45" s="199"/>
      <c r="G45" s="198"/>
      <c r="H45" s="200"/>
      <c r="I45" s="340" t="s">
        <v>679</v>
      </c>
      <c r="J45" s="341" t="s">
        <v>198</v>
      </c>
      <c r="K45" s="198"/>
      <c r="L45" s="201" t="s">
        <v>581</v>
      </c>
      <c r="M45" s="202">
        <v>207.08</v>
      </c>
      <c r="N45" s="338"/>
      <c r="O45" s="198"/>
      <c r="P45" s="198"/>
      <c r="Q45" s="198"/>
      <c r="R45" s="198"/>
      <c r="S45" s="340"/>
      <c r="T45" s="25"/>
      <c r="U45" s="25"/>
      <c r="V45" s="25"/>
      <c r="W45" s="25"/>
      <c r="X45" s="25"/>
      <c r="Y45" s="25"/>
      <c r="Z45" s="25"/>
    </row>
    <row r="46" spans="1:26" s="14" customFormat="1" ht="37.15" customHeight="1" x14ac:dyDescent="0.25">
      <c r="A46" s="343"/>
      <c r="B46" s="343"/>
      <c r="C46" s="352"/>
      <c r="D46" s="198"/>
      <c r="E46" s="198"/>
      <c r="F46" s="199"/>
      <c r="G46" s="198"/>
      <c r="H46" s="200"/>
      <c r="I46" s="340"/>
      <c r="J46" s="341"/>
      <c r="K46" s="198"/>
      <c r="L46" s="201" t="s">
        <v>582</v>
      </c>
      <c r="M46" s="202">
        <f>(5906.44+9128.14+19240.68)/1000</f>
        <v>34.28</v>
      </c>
      <c r="N46" s="338"/>
      <c r="O46" s="198"/>
      <c r="P46" s="198"/>
      <c r="Q46" s="198"/>
      <c r="R46" s="198"/>
      <c r="S46" s="340"/>
      <c r="T46" s="25"/>
      <c r="U46" s="25"/>
      <c r="V46" s="25"/>
      <c r="W46" s="25"/>
      <c r="X46" s="25"/>
      <c r="Y46" s="25"/>
      <c r="Z46" s="25"/>
    </row>
    <row r="47" spans="1:26" s="14" customFormat="1" ht="37.15" customHeight="1" x14ac:dyDescent="0.25">
      <c r="A47" s="344"/>
      <c r="B47" s="344"/>
      <c r="C47" s="352"/>
      <c r="D47" s="198"/>
      <c r="E47" s="198"/>
      <c r="F47" s="199"/>
      <c r="G47" s="198"/>
      <c r="H47" s="200"/>
      <c r="I47" s="340"/>
      <c r="J47" s="341"/>
      <c r="K47" s="198"/>
      <c r="L47" s="201" t="s">
        <v>591</v>
      </c>
      <c r="M47" s="202">
        <v>19.239999999999998</v>
      </c>
      <c r="N47" s="339"/>
      <c r="O47" s="198"/>
      <c r="P47" s="198"/>
      <c r="Q47" s="198"/>
      <c r="R47" s="198"/>
      <c r="S47" s="340"/>
      <c r="T47" s="25"/>
      <c r="U47" s="25"/>
      <c r="V47" s="25"/>
      <c r="W47" s="25"/>
      <c r="X47" s="25"/>
      <c r="Y47" s="25"/>
      <c r="Z47" s="25"/>
    </row>
    <row r="48" spans="1:26" s="14" customFormat="1" ht="37.15" customHeight="1" x14ac:dyDescent="0.25">
      <c r="A48" s="342">
        <v>2</v>
      </c>
      <c r="B48" s="342" t="s">
        <v>375</v>
      </c>
      <c r="C48" s="329" t="s">
        <v>199</v>
      </c>
      <c r="D48" s="191" t="s">
        <v>200</v>
      </c>
      <c r="E48" s="198"/>
      <c r="F48" s="340" t="s">
        <v>712</v>
      </c>
      <c r="G48" s="191" t="s">
        <v>201</v>
      </c>
      <c r="H48" s="202">
        <v>32817.199999999997</v>
      </c>
      <c r="I48" s="340" t="s">
        <v>703</v>
      </c>
      <c r="J48" s="341" t="s">
        <v>198</v>
      </c>
      <c r="K48" s="198"/>
      <c r="L48" s="193" t="s">
        <v>675</v>
      </c>
      <c r="M48" s="202">
        <v>226.08</v>
      </c>
      <c r="N48" s="337">
        <f>SUM(M48:M137)</f>
        <v>16767</v>
      </c>
      <c r="O48" s="198"/>
      <c r="P48" s="198"/>
      <c r="Q48" s="198"/>
      <c r="R48" s="198"/>
      <c r="S48" s="340" t="s">
        <v>199</v>
      </c>
      <c r="T48" s="25"/>
      <c r="U48" s="25"/>
      <c r="V48" s="25"/>
      <c r="W48" s="25"/>
      <c r="X48" s="25"/>
      <c r="Y48" s="25"/>
      <c r="Z48" s="25"/>
    </row>
    <row r="49" spans="1:26" s="14" customFormat="1" ht="35.25" customHeight="1" x14ac:dyDescent="0.25">
      <c r="A49" s="343"/>
      <c r="B49" s="343"/>
      <c r="C49" s="329"/>
      <c r="D49" s="198"/>
      <c r="E49" s="198"/>
      <c r="F49" s="340"/>
      <c r="G49" s="201" t="s">
        <v>202</v>
      </c>
      <c r="H49" s="202">
        <v>64706</v>
      </c>
      <c r="I49" s="340"/>
      <c r="J49" s="341"/>
      <c r="K49" s="198"/>
      <c r="L49" s="193" t="s">
        <v>676</v>
      </c>
      <c r="M49" s="202">
        <v>12.84</v>
      </c>
      <c r="N49" s="338"/>
      <c r="O49" s="198"/>
      <c r="P49" s="198"/>
      <c r="Q49" s="198"/>
      <c r="R49" s="198"/>
      <c r="S49" s="340"/>
      <c r="T49" s="25"/>
      <c r="U49" s="25"/>
      <c r="V49" s="25"/>
      <c r="W49" s="25"/>
      <c r="X49" s="25"/>
      <c r="Y49" s="25"/>
      <c r="Z49" s="25"/>
    </row>
    <row r="50" spans="1:26" s="14" customFormat="1" ht="37.15" customHeight="1" x14ac:dyDescent="0.25">
      <c r="A50" s="343"/>
      <c r="B50" s="343"/>
      <c r="C50" s="329"/>
      <c r="D50" s="198"/>
      <c r="E50" s="198"/>
      <c r="F50" s="203"/>
      <c r="G50" s="198"/>
      <c r="H50" s="200"/>
      <c r="I50" s="340"/>
      <c r="J50" s="341"/>
      <c r="K50" s="198"/>
      <c r="L50" s="201" t="s">
        <v>203</v>
      </c>
      <c r="M50" s="202">
        <v>806.31</v>
      </c>
      <c r="N50" s="338"/>
      <c r="O50" s="198"/>
      <c r="P50" s="198"/>
      <c r="Q50" s="198"/>
      <c r="R50" s="198"/>
      <c r="S50" s="340"/>
      <c r="T50" s="25"/>
      <c r="U50" s="25"/>
      <c r="V50" s="25"/>
      <c r="W50" s="25"/>
      <c r="X50" s="25"/>
      <c r="Y50" s="25"/>
      <c r="Z50" s="25"/>
    </row>
    <row r="51" spans="1:26" s="14" customFormat="1" ht="37.15" customHeight="1" x14ac:dyDescent="0.25">
      <c r="A51" s="343"/>
      <c r="B51" s="343"/>
      <c r="C51" s="329"/>
      <c r="D51" s="198"/>
      <c r="E51" s="198"/>
      <c r="F51" s="203"/>
      <c r="G51" s="198"/>
      <c r="H51" s="200"/>
      <c r="I51" s="340"/>
      <c r="J51" s="341"/>
      <c r="K51" s="198"/>
      <c r="L51" s="201" t="s">
        <v>204</v>
      </c>
      <c r="M51" s="202">
        <v>34.049999999999997</v>
      </c>
      <c r="N51" s="338"/>
      <c r="O51" s="198"/>
      <c r="P51" s="198"/>
      <c r="Q51" s="198"/>
      <c r="R51" s="198"/>
      <c r="S51" s="340"/>
      <c r="T51" s="25"/>
      <c r="U51" s="25"/>
      <c r="V51" s="25"/>
      <c r="W51" s="25"/>
      <c r="X51" s="25"/>
      <c r="Y51" s="25"/>
      <c r="Z51" s="25"/>
    </row>
    <row r="52" spans="1:26" s="14" customFormat="1" ht="37.15" customHeight="1" x14ac:dyDescent="0.25">
      <c r="A52" s="343"/>
      <c r="B52" s="343"/>
      <c r="C52" s="329"/>
      <c r="D52" s="198"/>
      <c r="E52" s="198"/>
      <c r="F52" s="203"/>
      <c r="G52" s="198"/>
      <c r="H52" s="200"/>
      <c r="I52" s="204" t="s">
        <v>678</v>
      </c>
      <c r="J52" s="191" t="s">
        <v>677</v>
      </c>
      <c r="K52" s="198"/>
      <c r="L52" s="193" t="s">
        <v>704</v>
      </c>
      <c r="M52" s="202">
        <v>53.23</v>
      </c>
      <c r="N52" s="338"/>
      <c r="O52" s="198"/>
      <c r="P52" s="198"/>
      <c r="Q52" s="198"/>
      <c r="R52" s="198"/>
      <c r="S52" s="340"/>
      <c r="T52" s="25"/>
      <c r="U52" s="25"/>
      <c r="V52" s="25"/>
      <c r="W52" s="25"/>
      <c r="X52" s="25"/>
      <c r="Y52" s="25"/>
      <c r="Z52" s="25"/>
    </row>
    <row r="53" spans="1:26" s="14" customFormat="1" ht="37.15" customHeight="1" x14ac:dyDescent="0.25">
      <c r="A53" s="343"/>
      <c r="B53" s="343"/>
      <c r="C53" s="329"/>
      <c r="D53" s="198"/>
      <c r="E53" s="198"/>
      <c r="F53" s="203"/>
      <c r="G53" s="198"/>
      <c r="H53" s="200"/>
      <c r="I53" s="340" t="s">
        <v>679</v>
      </c>
      <c r="J53" s="341" t="s">
        <v>198</v>
      </c>
      <c r="K53" s="198"/>
      <c r="L53" s="201" t="s">
        <v>575</v>
      </c>
      <c r="M53" s="230">
        <f>(5906.44+23620.34+8591.19+94481.36+16108.47+8135.59+20000+12886.78+57722.03+19240.68)/1000</f>
        <v>266.69</v>
      </c>
      <c r="N53" s="338"/>
      <c r="O53" s="198"/>
      <c r="P53" s="202"/>
      <c r="Q53" s="198"/>
      <c r="R53" s="198"/>
      <c r="S53" s="340"/>
      <c r="T53" s="25"/>
      <c r="U53" s="25"/>
      <c r="V53" s="25"/>
      <c r="W53" s="25"/>
      <c r="X53" s="25"/>
      <c r="Y53" s="25"/>
      <c r="Z53" s="25"/>
    </row>
    <row r="54" spans="1:26" s="14" customFormat="1" ht="37.15" customHeight="1" x14ac:dyDescent="0.25">
      <c r="A54" s="343"/>
      <c r="B54" s="343"/>
      <c r="C54" s="329"/>
      <c r="D54" s="198"/>
      <c r="E54" s="198"/>
      <c r="F54" s="203"/>
      <c r="G54" s="198"/>
      <c r="H54" s="200"/>
      <c r="I54" s="340"/>
      <c r="J54" s="341"/>
      <c r="K54" s="198"/>
      <c r="L54" s="201" t="s">
        <v>578</v>
      </c>
      <c r="M54" s="202">
        <f>(17719.32+42418.98+17715.25+23620.34+11810.17+106291.53+76962.71+57722.03)/1000</f>
        <v>354.26</v>
      </c>
      <c r="N54" s="338"/>
      <c r="O54" s="198"/>
      <c r="P54" s="198"/>
      <c r="Q54" s="198"/>
      <c r="R54" s="198"/>
      <c r="S54" s="340"/>
      <c r="T54" s="25"/>
      <c r="U54" s="25"/>
      <c r="V54" s="25"/>
      <c r="W54" s="25"/>
      <c r="X54" s="25"/>
      <c r="Y54" s="25"/>
      <c r="Z54" s="25"/>
    </row>
    <row r="55" spans="1:26" s="14" customFormat="1" ht="37.15" customHeight="1" x14ac:dyDescent="0.25">
      <c r="A55" s="343"/>
      <c r="B55" s="343"/>
      <c r="C55" s="329"/>
      <c r="D55" s="198"/>
      <c r="E55" s="198"/>
      <c r="F55" s="203"/>
      <c r="G55" s="198"/>
      <c r="H55" s="200"/>
      <c r="I55" s="340"/>
      <c r="J55" s="341"/>
      <c r="K55" s="198"/>
      <c r="L55" s="201" t="s">
        <v>579</v>
      </c>
      <c r="M55" s="202">
        <f>(6980.34+11810.17)/1000</f>
        <v>18.79</v>
      </c>
      <c r="N55" s="338"/>
      <c r="O55" s="198"/>
      <c r="P55" s="198"/>
      <c r="Q55" s="198"/>
      <c r="R55" s="198"/>
      <c r="S55" s="340"/>
      <c r="T55" s="25"/>
      <c r="U55" s="25"/>
      <c r="V55" s="25"/>
      <c r="W55" s="25"/>
      <c r="X55" s="25"/>
      <c r="Y55" s="25"/>
      <c r="Z55" s="25"/>
    </row>
    <row r="56" spans="1:26" s="14" customFormat="1" ht="47.25" customHeight="1" x14ac:dyDescent="0.25">
      <c r="A56" s="343"/>
      <c r="B56" s="343"/>
      <c r="C56" s="329" t="s">
        <v>209</v>
      </c>
      <c r="D56" s="198"/>
      <c r="E56" s="198"/>
      <c r="F56" s="199"/>
      <c r="G56" s="198"/>
      <c r="H56" s="200"/>
      <c r="I56" s="340" t="s">
        <v>686</v>
      </c>
      <c r="J56" s="341" t="s">
        <v>198</v>
      </c>
      <c r="K56" s="198"/>
      <c r="L56" s="193" t="s">
        <v>705</v>
      </c>
      <c r="M56" s="202">
        <v>18.329999999999998</v>
      </c>
      <c r="N56" s="338"/>
      <c r="O56" s="198"/>
      <c r="P56" s="198"/>
      <c r="Q56" s="198"/>
      <c r="R56" s="198"/>
      <c r="S56" s="340" t="s">
        <v>209</v>
      </c>
      <c r="T56" s="25"/>
      <c r="U56" s="25"/>
      <c r="V56" s="25"/>
      <c r="W56" s="25"/>
      <c r="X56" s="25"/>
      <c r="Y56" s="25"/>
      <c r="Z56" s="25"/>
    </row>
    <row r="57" spans="1:26" s="14" customFormat="1" ht="49.5" customHeight="1" x14ac:dyDescent="0.25">
      <c r="A57" s="343"/>
      <c r="B57" s="343"/>
      <c r="C57" s="329"/>
      <c r="D57" s="198"/>
      <c r="E57" s="198"/>
      <c r="F57" s="199"/>
      <c r="G57" s="198"/>
      <c r="H57" s="200"/>
      <c r="I57" s="340"/>
      <c r="J57" s="341"/>
      <c r="K57" s="198"/>
      <c r="L57" s="201" t="s">
        <v>210</v>
      </c>
      <c r="M57" s="202">
        <v>35.68</v>
      </c>
      <c r="N57" s="338"/>
      <c r="O57" s="198"/>
      <c r="P57" s="198"/>
      <c r="Q57" s="198"/>
      <c r="R57" s="198"/>
      <c r="S57" s="340"/>
      <c r="T57" s="25"/>
      <c r="U57" s="25"/>
      <c r="V57" s="25"/>
      <c r="W57" s="25"/>
      <c r="X57" s="25"/>
      <c r="Y57" s="25"/>
      <c r="Z57" s="25"/>
    </row>
    <row r="58" spans="1:26" s="14" customFormat="1" ht="48.75" customHeight="1" x14ac:dyDescent="0.25">
      <c r="A58" s="343"/>
      <c r="B58" s="343"/>
      <c r="C58" s="329" t="s">
        <v>211</v>
      </c>
      <c r="D58" s="198"/>
      <c r="E58" s="198"/>
      <c r="F58" s="199"/>
      <c r="G58" s="198"/>
      <c r="H58" s="200"/>
      <c r="I58" s="340" t="s">
        <v>679</v>
      </c>
      <c r="J58" s="341" t="s">
        <v>198</v>
      </c>
      <c r="K58" s="198"/>
      <c r="L58" s="201" t="s">
        <v>581</v>
      </c>
      <c r="M58" s="230">
        <v>18.260000000000002</v>
      </c>
      <c r="N58" s="338"/>
      <c r="O58" s="198"/>
      <c r="P58" s="200"/>
      <c r="Q58" s="198"/>
      <c r="R58" s="198"/>
      <c r="S58" s="340" t="s">
        <v>211</v>
      </c>
      <c r="T58" s="25"/>
      <c r="U58" s="25"/>
      <c r="V58" s="25"/>
      <c r="W58" s="25"/>
      <c r="X58" s="25"/>
      <c r="Y58" s="25"/>
      <c r="Z58" s="25"/>
    </row>
    <row r="59" spans="1:26" s="14" customFormat="1" ht="48.75" customHeight="1" x14ac:dyDescent="0.25">
      <c r="A59" s="343"/>
      <c r="B59" s="343"/>
      <c r="C59" s="329"/>
      <c r="D59" s="198"/>
      <c r="E59" s="198"/>
      <c r="F59" s="199"/>
      <c r="G59" s="198"/>
      <c r="H59" s="200"/>
      <c r="I59" s="340"/>
      <c r="J59" s="341"/>
      <c r="K59" s="198"/>
      <c r="L59" s="201" t="s">
        <v>580</v>
      </c>
      <c r="M59" s="202">
        <v>12.89</v>
      </c>
      <c r="N59" s="338"/>
      <c r="O59" s="198"/>
      <c r="P59" s="198"/>
      <c r="Q59" s="198"/>
      <c r="R59" s="198"/>
      <c r="S59" s="340"/>
      <c r="T59" s="25"/>
      <c r="U59" s="25"/>
      <c r="V59" s="25"/>
      <c r="W59" s="25"/>
      <c r="X59" s="25"/>
      <c r="Y59" s="25"/>
      <c r="Z59" s="25"/>
    </row>
    <row r="60" spans="1:26" s="14" customFormat="1" ht="81.75" customHeight="1" x14ac:dyDescent="0.25">
      <c r="A60" s="343"/>
      <c r="B60" s="343"/>
      <c r="C60" s="144" t="s">
        <v>217</v>
      </c>
      <c r="D60" s="198"/>
      <c r="E60" s="198"/>
      <c r="F60" s="199"/>
      <c r="G60" s="198"/>
      <c r="H60" s="200"/>
      <c r="I60" s="204" t="s">
        <v>679</v>
      </c>
      <c r="J60" s="191" t="s">
        <v>198</v>
      </c>
      <c r="K60" s="198"/>
      <c r="L60" s="201" t="s">
        <v>587</v>
      </c>
      <c r="M60" s="202">
        <f>(57722.03+19240.68+19240.68)/1000</f>
        <v>96.2</v>
      </c>
      <c r="N60" s="338"/>
      <c r="O60" s="198"/>
      <c r="P60" s="198"/>
      <c r="Q60" s="198"/>
      <c r="R60" s="198"/>
      <c r="S60" s="204" t="s">
        <v>217</v>
      </c>
      <c r="T60" s="25"/>
      <c r="U60" s="25"/>
      <c r="V60" s="25"/>
      <c r="W60" s="25"/>
      <c r="X60" s="25"/>
      <c r="Y60" s="25"/>
      <c r="Z60" s="25"/>
    </row>
    <row r="61" spans="1:26" s="14" customFormat="1" ht="42" customHeight="1" x14ac:dyDescent="0.25">
      <c r="A61" s="343"/>
      <c r="B61" s="343"/>
      <c r="C61" s="329" t="s">
        <v>687</v>
      </c>
      <c r="D61" s="198"/>
      <c r="E61" s="198"/>
      <c r="F61" s="199"/>
      <c r="G61" s="198"/>
      <c r="H61" s="200"/>
      <c r="I61" s="340" t="s">
        <v>713</v>
      </c>
      <c r="J61" s="341" t="s">
        <v>219</v>
      </c>
      <c r="K61" s="198"/>
      <c r="L61" s="193" t="s">
        <v>720</v>
      </c>
      <c r="M61" s="202">
        <v>55.17</v>
      </c>
      <c r="N61" s="338"/>
      <c r="O61" s="198"/>
      <c r="P61" s="198"/>
      <c r="Q61" s="198"/>
      <c r="R61" s="198"/>
      <c r="S61" s="340" t="s">
        <v>687</v>
      </c>
      <c r="T61" s="25"/>
      <c r="U61" s="25"/>
      <c r="V61" s="25"/>
      <c r="W61" s="25"/>
      <c r="X61" s="25"/>
      <c r="Y61" s="25"/>
      <c r="Z61" s="25"/>
    </row>
    <row r="62" spans="1:26" s="14" customFormat="1" ht="37.15" customHeight="1" x14ac:dyDescent="0.25">
      <c r="A62" s="343"/>
      <c r="B62" s="343"/>
      <c r="C62" s="329"/>
      <c r="D62" s="198"/>
      <c r="E62" s="198"/>
      <c r="F62" s="199"/>
      <c r="G62" s="198"/>
      <c r="H62" s="200"/>
      <c r="I62" s="340"/>
      <c r="J62" s="341"/>
      <c r="K62" s="198"/>
      <c r="L62" s="193" t="s">
        <v>721</v>
      </c>
      <c r="M62" s="202">
        <v>41.37</v>
      </c>
      <c r="N62" s="338"/>
      <c r="O62" s="198"/>
      <c r="P62" s="198"/>
      <c r="Q62" s="198"/>
      <c r="R62" s="198"/>
      <c r="S62" s="340"/>
      <c r="T62" s="25"/>
      <c r="U62" s="25"/>
      <c r="V62" s="25"/>
      <c r="W62" s="25"/>
      <c r="X62" s="25"/>
      <c r="Y62" s="25"/>
      <c r="Z62" s="25"/>
    </row>
    <row r="63" spans="1:26" s="14" customFormat="1" ht="37.15" customHeight="1" x14ac:dyDescent="0.25">
      <c r="A63" s="343"/>
      <c r="B63" s="343"/>
      <c r="C63" s="329"/>
      <c r="D63" s="198"/>
      <c r="E63" s="198"/>
      <c r="F63" s="199"/>
      <c r="G63" s="198"/>
      <c r="H63" s="200"/>
      <c r="I63" s="340"/>
      <c r="J63" s="341"/>
      <c r="K63" s="198"/>
      <c r="L63" s="201" t="s">
        <v>220</v>
      </c>
      <c r="M63" s="202">
        <v>194.33</v>
      </c>
      <c r="N63" s="338"/>
      <c r="O63" s="198"/>
      <c r="P63" s="198"/>
      <c r="Q63" s="198"/>
      <c r="R63" s="198"/>
      <c r="S63" s="340"/>
      <c r="T63" s="25"/>
      <c r="U63" s="25"/>
      <c r="V63" s="25"/>
      <c r="W63" s="25"/>
      <c r="X63" s="25"/>
      <c r="Y63" s="25"/>
      <c r="Z63" s="25"/>
    </row>
    <row r="64" spans="1:26" s="14" customFormat="1" ht="37.15" customHeight="1" x14ac:dyDescent="0.25">
      <c r="A64" s="343"/>
      <c r="B64" s="343"/>
      <c r="C64" s="329"/>
      <c r="D64" s="198"/>
      <c r="E64" s="198"/>
      <c r="F64" s="199"/>
      <c r="G64" s="198"/>
      <c r="H64" s="200"/>
      <c r="I64" s="340"/>
      <c r="J64" s="341"/>
      <c r="K64" s="198"/>
      <c r="L64" s="201" t="s">
        <v>221</v>
      </c>
      <c r="M64" s="202">
        <v>103.89</v>
      </c>
      <c r="N64" s="338"/>
      <c r="O64" s="198"/>
      <c r="P64" s="198"/>
      <c r="Q64" s="198"/>
      <c r="R64" s="198"/>
      <c r="S64" s="340"/>
      <c r="T64" s="25"/>
      <c r="U64" s="25"/>
      <c r="V64" s="25"/>
      <c r="W64" s="25"/>
      <c r="X64" s="25"/>
      <c r="Y64" s="25"/>
      <c r="Z64" s="25"/>
    </row>
    <row r="65" spans="1:26" s="14" customFormat="1" ht="37.15" customHeight="1" x14ac:dyDescent="0.25">
      <c r="A65" s="343"/>
      <c r="B65" s="343"/>
      <c r="C65" s="329"/>
      <c r="D65" s="198"/>
      <c r="E65" s="198"/>
      <c r="F65" s="199"/>
      <c r="G65" s="198"/>
      <c r="H65" s="200"/>
      <c r="I65" s="340" t="s">
        <v>679</v>
      </c>
      <c r="J65" s="341" t="s">
        <v>198</v>
      </c>
      <c r="K65" s="198"/>
      <c r="L65" s="201" t="s">
        <v>583</v>
      </c>
      <c r="M65" s="202">
        <v>12.89</v>
      </c>
      <c r="N65" s="338"/>
      <c r="O65" s="198"/>
      <c r="P65" s="198"/>
      <c r="Q65" s="198"/>
      <c r="R65" s="198"/>
      <c r="S65" s="340"/>
      <c r="T65" s="25"/>
      <c r="U65" s="25"/>
      <c r="V65" s="25"/>
      <c r="W65" s="25"/>
      <c r="X65" s="25"/>
      <c r="Y65" s="25"/>
      <c r="Z65" s="25"/>
    </row>
    <row r="66" spans="1:26" s="14" customFormat="1" ht="37.15" customHeight="1" x14ac:dyDescent="0.25">
      <c r="A66" s="343"/>
      <c r="B66" s="343"/>
      <c r="C66" s="329"/>
      <c r="D66" s="198"/>
      <c r="E66" s="198"/>
      <c r="F66" s="199"/>
      <c r="G66" s="198"/>
      <c r="H66" s="200"/>
      <c r="I66" s="340"/>
      <c r="J66" s="341"/>
      <c r="K66" s="198"/>
      <c r="L66" s="201" t="s">
        <v>584</v>
      </c>
      <c r="M66" s="202">
        <f>(5906.44+9128.14+13960.68)/1000</f>
        <v>29</v>
      </c>
      <c r="N66" s="338"/>
      <c r="O66" s="198"/>
      <c r="P66" s="198"/>
      <c r="Q66" s="198"/>
      <c r="R66" s="198"/>
      <c r="S66" s="340"/>
      <c r="T66" s="25"/>
      <c r="U66" s="25"/>
      <c r="V66" s="25"/>
      <c r="W66" s="25"/>
      <c r="X66" s="25"/>
      <c r="Y66" s="25"/>
      <c r="Z66" s="25"/>
    </row>
    <row r="67" spans="1:26" s="14" customFormat="1" ht="37.15" customHeight="1" x14ac:dyDescent="0.25">
      <c r="A67" s="343"/>
      <c r="B67" s="343"/>
      <c r="C67" s="329"/>
      <c r="D67" s="198"/>
      <c r="E67" s="198"/>
      <c r="F67" s="199"/>
      <c r="G67" s="198"/>
      <c r="H67" s="200"/>
      <c r="I67" s="340"/>
      <c r="J67" s="341"/>
      <c r="K67" s="198"/>
      <c r="L67" s="201" t="s">
        <v>581</v>
      </c>
      <c r="M67" s="202">
        <f>(25773.56+7069.83+23620.34+9128.14+11810.17+20000+115444.07)/1000</f>
        <v>212.85</v>
      </c>
      <c r="N67" s="338"/>
      <c r="O67" s="198"/>
      <c r="P67" s="198"/>
      <c r="Q67" s="198"/>
      <c r="R67" s="198"/>
      <c r="S67" s="340"/>
      <c r="T67" s="25"/>
      <c r="U67" s="25"/>
      <c r="V67" s="25"/>
      <c r="W67" s="25"/>
      <c r="X67" s="25"/>
      <c r="Y67" s="25"/>
      <c r="Z67" s="25"/>
    </row>
    <row r="68" spans="1:26" s="14" customFormat="1" ht="37.15" customHeight="1" x14ac:dyDescent="0.25">
      <c r="A68" s="343"/>
      <c r="B68" s="343"/>
      <c r="C68" s="352" t="s">
        <v>714</v>
      </c>
      <c r="D68" s="198"/>
      <c r="E68" s="198"/>
      <c r="F68" s="199"/>
      <c r="G68" s="198"/>
      <c r="H68" s="200"/>
      <c r="I68" s="340" t="s">
        <v>722</v>
      </c>
      <c r="J68" s="341" t="s">
        <v>223</v>
      </c>
      <c r="K68" s="198"/>
      <c r="L68" s="201" t="s">
        <v>228</v>
      </c>
      <c r="M68" s="202">
        <v>21.98</v>
      </c>
      <c r="N68" s="338"/>
      <c r="O68" s="198"/>
      <c r="P68" s="198"/>
      <c r="Q68" s="198"/>
      <c r="R68" s="198"/>
      <c r="S68" s="340" t="s">
        <v>714</v>
      </c>
      <c r="T68" s="25"/>
      <c r="U68" s="25"/>
      <c r="V68" s="25"/>
      <c r="W68" s="25"/>
      <c r="X68" s="25"/>
      <c r="Y68" s="25"/>
      <c r="Z68" s="25"/>
    </row>
    <row r="69" spans="1:26" s="14" customFormat="1" ht="45.75" customHeight="1" x14ac:dyDescent="0.25">
      <c r="A69" s="343"/>
      <c r="B69" s="343"/>
      <c r="C69" s="352"/>
      <c r="D69" s="198"/>
      <c r="E69" s="198"/>
      <c r="F69" s="199"/>
      <c r="G69" s="198"/>
      <c r="H69" s="200"/>
      <c r="I69" s="340"/>
      <c r="J69" s="341"/>
      <c r="K69" s="198"/>
      <c r="L69" s="201" t="s">
        <v>229</v>
      </c>
      <c r="M69" s="202">
        <v>83.55</v>
      </c>
      <c r="N69" s="338"/>
      <c r="O69" s="198"/>
      <c r="P69" s="198"/>
      <c r="Q69" s="198"/>
      <c r="R69" s="198"/>
      <c r="S69" s="340"/>
      <c r="T69" s="25"/>
      <c r="U69" s="25"/>
      <c r="V69" s="25"/>
      <c r="W69" s="25"/>
      <c r="X69" s="25"/>
      <c r="Y69" s="25"/>
      <c r="Z69" s="25"/>
    </row>
    <row r="70" spans="1:26" s="14" customFormat="1" ht="46.5" customHeight="1" x14ac:dyDescent="0.25">
      <c r="A70" s="343"/>
      <c r="B70" s="343"/>
      <c r="C70" s="329" t="s">
        <v>688</v>
      </c>
      <c r="D70" s="198"/>
      <c r="E70" s="198"/>
      <c r="F70" s="199"/>
      <c r="G70" s="198"/>
      <c r="H70" s="200"/>
      <c r="I70" s="340" t="s">
        <v>689</v>
      </c>
      <c r="J70" s="341" t="s">
        <v>198</v>
      </c>
      <c r="K70" s="198"/>
      <c r="L70" s="201" t="s">
        <v>723</v>
      </c>
      <c r="M70" s="202">
        <v>15.15</v>
      </c>
      <c r="N70" s="338"/>
      <c r="O70" s="198"/>
      <c r="P70" s="198"/>
      <c r="Q70" s="198"/>
      <c r="R70" s="198"/>
      <c r="S70" s="340" t="s">
        <v>688</v>
      </c>
      <c r="T70" s="25"/>
      <c r="U70" s="25"/>
      <c r="V70" s="25"/>
      <c r="W70" s="25"/>
      <c r="X70" s="25"/>
      <c r="Y70" s="25"/>
      <c r="Z70" s="25"/>
    </row>
    <row r="71" spans="1:26" s="14" customFormat="1" ht="39" customHeight="1" x14ac:dyDescent="0.25">
      <c r="A71" s="343"/>
      <c r="B71" s="343"/>
      <c r="C71" s="329"/>
      <c r="D71" s="198"/>
      <c r="E71" s="198"/>
      <c r="F71" s="199"/>
      <c r="G71" s="198"/>
      <c r="H71" s="200"/>
      <c r="I71" s="340"/>
      <c r="J71" s="341"/>
      <c r="K71" s="198"/>
      <c r="L71" s="201" t="s">
        <v>232</v>
      </c>
      <c r="M71" s="202">
        <v>37.22</v>
      </c>
      <c r="N71" s="338"/>
      <c r="O71" s="198"/>
      <c r="P71" s="198"/>
      <c r="Q71" s="198"/>
      <c r="R71" s="198"/>
      <c r="S71" s="340"/>
      <c r="T71" s="25"/>
      <c r="U71" s="25"/>
      <c r="V71" s="25"/>
      <c r="W71" s="25"/>
      <c r="X71" s="25"/>
      <c r="Y71" s="25"/>
      <c r="Z71" s="25"/>
    </row>
    <row r="72" spans="1:26" s="14" customFormat="1" ht="37.15" customHeight="1" x14ac:dyDescent="0.25">
      <c r="A72" s="343"/>
      <c r="B72" s="343"/>
      <c r="C72" s="329" t="s">
        <v>233</v>
      </c>
      <c r="D72" s="198"/>
      <c r="E72" s="198"/>
      <c r="F72" s="199"/>
      <c r="G72" s="198"/>
      <c r="H72" s="200"/>
      <c r="I72" s="340" t="s">
        <v>690</v>
      </c>
      <c r="J72" s="341" t="s">
        <v>198</v>
      </c>
      <c r="K72" s="198"/>
      <c r="L72" s="201" t="s">
        <v>724</v>
      </c>
      <c r="M72" s="202">
        <v>278.29000000000002</v>
      </c>
      <c r="N72" s="338"/>
      <c r="O72" s="198"/>
      <c r="P72" s="198"/>
      <c r="Q72" s="198"/>
      <c r="R72" s="198"/>
      <c r="S72" s="340" t="s">
        <v>233</v>
      </c>
      <c r="T72" s="25"/>
      <c r="U72" s="25"/>
      <c r="V72" s="25"/>
      <c r="W72" s="25"/>
      <c r="X72" s="25"/>
      <c r="Y72" s="25"/>
      <c r="Z72" s="25"/>
    </row>
    <row r="73" spans="1:26" s="14" customFormat="1" ht="37.15" customHeight="1" x14ac:dyDescent="0.25">
      <c r="A73" s="343"/>
      <c r="B73" s="343"/>
      <c r="C73" s="329"/>
      <c r="D73" s="198"/>
      <c r="E73" s="198"/>
      <c r="F73" s="199"/>
      <c r="G73" s="198"/>
      <c r="H73" s="200"/>
      <c r="I73" s="340"/>
      <c r="J73" s="341"/>
      <c r="K73" s="198"/>
      <c r="L73" s="201" t="s">
        <v>725</v>
      </c>
      <c r="M73" s="202">
        <v>17.309999999999999</v>
      </c>
      <c r="N73" s="338"/>
      <c r="O73" s="198"/>
      <c r="P73" s="198"/>
      <c r="Q73" s="198"/>
      <c r="R73" s="198"/>
      <c r="S73" s="340"/>
      <c r="T73" s="25"/>
      <c r="U73" s="25"/>
      <c r="V73" s="25"/>
      <c r="W73" s="25"/>
      <c r="X73" s="25"/>
      <c r="Y73" s="25"/>
      <c r="Z73" s="25"/>
    </row>
    <row r="74" spans="1:26" s="14" customFormat="1" ht="37.15" customHeight="1" x14ac:dyDescent="0.25">
      <c r="A74" s="343"/>
      <c r="B74" s="343"/>
      <c r="C74" s="329"/>
      <c r="D74" s="198"/>
      <c r="E74" s="198"/>
      <c r="F74" s="199"/>
      <c r="G74" s="198"/>
      <c r="H74" s="200"/>
      <c r="I74" s="340"/>
      <c r="J74" s="341"/>
      <c r="K74" s="198"/>
      <c r="L74" s="201" t="s">
        <v>726</v>
      </c>
      <c r="M74" s="202">
        <v>33.75</v>
      </c>
      <c r="N74" s="338"/>
      <c r="O74" s="198"/>
      <c r="P74" s="198"/>
      <c r="Q74" s="198"/>
      <c r="R74" s="198"/>
      <c r="S74" s="340"/>
      <c r="T74" s="25"/>
      <c r="U74" s="25"/>
      <c r="V74" s="25"/>
      <c r="W74" s="25"/>
      <c r="X74" s="25"/>
      <c r="Y74" s="25"/>
      <c r="Z74" s="25"/>
    </row>
    <row r="75" spans="1:26" s="14" customFormat="1" ht="37.15" customHeight="1" x14ac:dyDescent="0.25">
      <c r="A75" s="343"/>
      <c r="B75" s="343"/>
      <c r="C75" s="329"/>
      <c r="D75" s="198"/>
      <c r="E75" s="198"/>
      <c r="F75" s="199"/>
      <c r="G75" s="198"/>
      <c r="H75" s="200"/>
      <c r="I75" s="340"/>
      <c r="J75" s="341"/>
      <c r="K75" s="198"/>
      <c r="L75" s="201" t="s">
        <v>234</v>
      </c>
      <c r="M75" s="202">
        <v>510.29</v>
      </c>
      <c r="N75" s="338"/>
      <c r="O75" s="198"/>
      <c r="P75" s="198"/>
      <c r="Q75" s="198"/>
      <c r="R75" s="198"/>
      <c r="S75" s="340"/>
      <c r="T75" s="25"/>
      <c r="U75" s="25"/>
      <c r="V75" s="25"/>
      <c r="W75" s="25"/>
      <c r="X75" s="25"/>
      <c r="Y75" s="25"/>
      <c r="Z75" s="25"/>
    </row>
    <row r="76" spans="1:26" s="14" customFormat="1" ht="37.15" customHeight="1" x14ac:dyDescent="0.25">
      <c r="A76" s="343"/>
      <c r="B76" s="343"/>
      <c r="C76" s="329"/>
      <c r="D76" s="198"/>
      <c r="E76" s="198"/>
      <c r="F76" s="199"/>
      <c r="G76" s="198"/>
      <c r="H76" s="200"/>
      <c r="I76" s="340"/>
      <c r="J76" s="341"/>
      <c r="K76" s="198"/>
      <c r="L76" s="201" t="s">
        <v>235</v>
      </c>
      <c r="M76" s="202">
        <v>69.38</v>
      </c>
      <c r="N76" s="338"/>
      <c r="O76" s="198"/>
      <c r="P76" s="205"/>
      <c r="Q76" s="198"/>
      <c r="R76" s="198"/>
      <c r="S76" s="340"/>
      <c r="T76" s="25"/>
      <c r="U76" s="25"/>
      <c r="V76" s="25"/>
      <c r="W76" s="25"/>
      <c r="X76" s="25"/>
      <c r="Y76" s="25"/>
      <c r="Z76" s="25"/>
    </row>
    <row r="77" spans="1:26" s="14" customFormat="1" ht="37.15" customHeight="1" x14ac:dyDescent="0.25">
      <c r="A77" s="343"/>
      <c r="B77" s="343"/>
      <c r="C77" s="329"/>
      <c r="D77" s="198"/>
      <c r="E77" s="198"/>
      <c r="F77" s="199"/>
      <c r="G77" s="198"/>
      <c r="H77" s="200"/>
      <c r="I77" s="340"/>
      <c r="J77" s="341"/>
      <c r="K77" s="198"/>
      <c r="L77" s="201" t="s">
        <v>236</v>
      </c>
      <c r="M77" s="202">
        <v>236.07</v>
      </c>
      <c r="N77" s="338"/>
      <c r="O77" s="198"/>
      <c r="P77" s="205"/>
      <c r="Q77" s="198"/>
      <c r="R77" s="198"/>
      <c r="S77" s="340"/>
      <c r="T77" s="25"/>
      <c r="U77" s="25"/>
      <c r="V77" s="25"/>
      <c r="W77" s="25"/>
      <c r="X77" s="25"/>
      <c r="Y77" s="25"/>
      <c r="Z77" s="25"/>
    </row>
    <row r="78" spans="1:26" s="14" customFormat="1" ht="37.15" customHeight="1" x14ac:dyDescent="0.25">
      <c r="A78" s="343"/>
      <c r="B78" s="343"/>
      <c r="C78" s="329"/>
      <c r="D78" s="198"/>
      <c r="E78" s="198"/>
      <c r="F78" s="199"/>
      <c r="G78" s="198"/>
      <c r="H78" s="200"/>
      <c r="I78" s="340" t="s">
        <v>679</v>
      </c>
      <c r="J78" s="341" t="s">
        <v>198</v>
      </c>
      <c r="K78" s="198"/>
      <c r="L78" s="201" t="s">
        <v>585</v>
      </c>
      <c r="M78" s="202">
        <v>11.81</v>
      </c>
      <c r="N78" s="338"/>
      <c r="O78" s="198"/>
      <c r="P78" s="198"/>
      <c r="Q78" s="198"/>
      <c r="R78" s="198"/>
      <c r="S78" s="340"/>
      <c r="T78" s="25"/>
      <c r="U78" s="25"/>
      <c r="V78" s="25"/>
      <c r="W78" s="25"/>
      <c r="X78" s="25"/>
      <c r="Y78" s="25"/>
      <c r="Z78" s="25"/>
    </row>
    <row r="79" spans="1:26" s="14" customFormat="1" ht="37.15" customHeight="1" x14ac:dyDescent="0.25">
      <c r="A79" s="343"/>
      <c r="B79" s="343"/>
      <c r="C79" s="329"/>
      <c r="D79" s="198"/>
      <c r="E79" s="198"/>
      <c r="F79" s="199"/>
      <c r="G79" s="198"/>
      <c r="H79" s="200"/>
      <c r="I79" s="340"/>
      <c r="J79" s="341"/>
      <c r="K79" s="198"/>
      <c r="L79" s="201" t="s">
        <v>586</v>
      </c>
      <c r="M79" s="202">
        <f>(47240.68+9128.14+35430.51+11810.16+27384.41+32216.95+38660.34+115444.07+153925.42+38481.36+23620.32)/1000</f>
        <v>533.34</v>
      </c>
      <c r="N79" s="338"/>
      <c r="O79" s="198"/>
      <c r="P79" s="198"/>
      <c r="Q79" s="198"/>
      <c r="R79" s="198"/>
      <c r="S79" s="340"/>
      <c r="T79" s="25"/>
      <c r="U79" s="25"/>
      <c r="V79" s="25"/>
      <c r="W79" s="25"/>
      <c r="X79" s="25"/>
      <c r="Y79" s="25"/>
      <c r="Z79" s="25"/>
    </row>
    <row r="80" spans="1:26" s="14" customFormat="1" ht="37.15" customHeight="1" x14ac:dyDescent="0.25">
      <c r="A80" s="343"/>
      <c r="B80" s="343"/>
      <c r="C80" s="352" t="s">
        <v>691</v>
      </c>
      <c r="D80" s="198"/>
      <c r="E80" s="198"/>
      <c r="F80" s="199"/>
      <c r="G80" s="198"/>
      <c r="H80" s="200"/>
      <c r="I80" s="340" t="s">
        <v>692</v>
      </c>
      <c r="J80" s="341" t="s">
        <v>198</v>
      </c>
      <c r="K80" s="198"/>
      <c r="L80" s="201" t="s">
        <v>727</v>
      </c>
      <c r="M80" s="202">
        <v>6.48</v>
      </c>
      <c r="N80" s="338"/>
      <c r="O80" s="198"/>
      <c r="P80" s="198"/>
      <c r="Q80" s="198"/>
      <c r="R80" s="198"/>
      <c r="S80" s="340" t="s">
        <v>691</v>
      </c>
      <c r="T80" s="25"/>
      <c r="U80" s="25"/>
      <c r="V80" s="25"/>
      <c r="W80" s="25"/>
      <c r="X80" s="25"/>
      <c r="Y80" s="25"/>
      <c r="Z80" s="25"/>
    </row>
    <row r="81" spans="1:26" s="14" customFormat="1" ht="37.15" customHeight="1" x14ac:dyDescent="0.25">
      <c r="A81" s="343"/>
      <c r="B81" s="343"/>
      <c r="C81" s="352"/>
      <c r="D81" s="198"/>
      <c r="E81" s="198"/>
      <c r="F81" s="199"/>
      <c r="G81" s="198"/>
      <c r="H81" s="200"/>
      <c r="I81" s="340"/>
      <c r="J81" s="341"/>
      <c r="K81" s="198"/>
      <c r="L81" s="201" t="s">
        <v>238</v>
      </c>
      <c r="M81" s="202">
        <v>70.58</v>
      </c>
      <c r="N81" s="338"/>
      <c r="O81" s="198"/>
      <c r="P81" s="198"/>
      <c r="Q81" s="198"/>
      <c r="R81" s="198"/>
      <c r="S81" s="340"/>
      <c r="T81" s="25"/>
      <c r="U81" s="25"/>
      <c r="V81" s="25"/>
      <c r="W81" s="25"/>
      <c r="X81" s="25"/>
      <c r="Y81" s="25"/>
      <c r="Z81" s="25"/>
    </row>
    <row r="82" spans="1:26" s="14" customFormat="1" ht="37.15" customHeight="1" x14ac:dyDescent="0.25">
      <c r="A82" s="343"/>
      <c r="B82" s="343"/>
      <c r="C82" s="352"/>
      <c r="D82" s="198"/>
      <c r="E82" s="198"/>
      <c r="F82" s="199"/>
      <c r="G82" s="198"/>
      <c r="H82" s="200"/>
      <c r="I82" s="204" t="s">
        <v>679</v>
      </c>
      <c r="J82" s="191" t="s">
        <v>198</v>
      </c>
      <c r="K82" s="198"/>
      <c r="L82" s="201" t="s">
        <v>588</v>
      </c>
      <c r="M82" s="202">
        <f>(11812.88+11810.17+11810.17+19240.68)/1000</f>
        <v>54.67</v>
      </c>
      <c r="N82" s="338"/>
      <c r="O82" s="198"/>
      <c r="P82" s="198"/>
      <c r="Q82" s="198"/>
      <c r="R82" s="198"/>
      <c r="S82" s="340"/>
      <c r="T82" s="25"/>
      <c r="U82" s="25"/>
      <c r="V82" s="25"/>
      <c r="W82" s="25"/>
      <c r="X82" s="25"/>
      <c r="Y82" s="25"/>
      <c r="Z82" s="25"/>
    </row>
    <row r="83" spans="1:26" s="14" customFormat="1" ht="37.15" customHeight="1" x14ac:dyDescent="0.25">
      <c r="A83" s="343"/>
      <c r="B83" s="343"/>
      <c r="C83" s="329" t="s">
        <v>239</v>
      </c>
      <c r="D83" s="198"/>
      <c r="E83" s="198"/>
      <c r="F83" s="199"/>
      <c r="G83" s="198"/>
      <c r="H83" s="200"/>
      <c r="I83" s="340" t="s">
        <v>693</v>
      </c>
      <c r="J83" s="341" t="s">
        <v>198</v>
      </c>
      <c r="K83" s="198"/>
      <c r="L83" s="201" t="s">
        <v>728</v>
      </c>
      <c r="M83" s="202">
        <v>27</v>
      </c>
      <c r="N83" s="338"/>
      <c r="O83" s="198"/>
      <c r="P83" s="198"/>
      <c r="Q83" s="198"/>
      <c r="R83" s="198"/>
      <c r="S83" s="340" t="s">
        <v>239</v>
      </c>
      <c r="T83" s="25"/>
      <c r="U83" s="25"/>
      <c r="V83" s="25"/>
      <c r="W83" s="25"/>
      <c r="X83" s="25"/>
      <c r="Y83" s="25"/>
      <c r="Z83" s="25"/>
    </row>
    <row r="84" spans="1:26" s="14" customFormat="1" ht="37.15" customHeight="1" x14ac:dyDescent="0.25">
      <c r="A84" s="343"/>
      <c r="B84" s="343"/>
      <c r="C84" s="329"/>
      <c r="D84" s="198"/>
      <c r="E84" s="198"/>
      <c r="F84" s="199"/>
      <c r="G84" s="198"/>
      <c r="H84" s="200"/>
      <c r="I84" s="340"/>
      <c r="J84" s="341"/>
      <c r="K84" s="198"/>
      <c r="L84" s="201" t="s">
        <v>729</v>
      </c>
      <c r="M84" s="202">
        <v>121.5</v>
      </c>
      <c r="N84" s="338"/>
      <c r="O84" s="198"/>
      <c r="P84" s="198"/>
      <c r="Q84" s="198"/>
      <c r="R84" s="198"/>
      <c r="S84" s="340"/>
      <c r="T84" s="25"/>
      <c r="U84" s="25"/>
      <c r="V84" s="25"/>
      <c r="W84" s="25"/>
      <c r="X84" s="25"/>
      <c r="Y84" s="25"/>
      <c r="Z84" s="25"/>
    </row>
    <row r="85" spans="1:26" s="14" customFormat="1" ht="37.15" customHeight="1" x14ac:dyDescent="0.25">
      <c r="A85" s="343"/>
      <c r="B85" s="343"/>
      <c r="C85" s="329"/>
      <c r="D85" s="198"/>
      <c r="E85" s="198"/>
      <c r="F85" s="199"/>
      <c r="G85" s="198"/>
      <c r="H85" s="200"/>
      <c r="I85" s="340"/>
      <c r="J85" s="341"/>
      <c r="K85" s="198"/>
      <c r="L85" s="201" t="s">
        <v>730</v>
      </c>
      <c r="M85" s="202">
        <v>130.18</v>
      </c>
      <c r="N85" s="338"/>
      <c r="O85" s="198"/>
      <c r="P85" s="198"/>
      <c r="Q85" s="198"/>
      <c r="R85" s="198"/>
      <c r="S85" s="340"/>
      <c r="T85" s="25"/>
      <c r="U85" s="25"/>
      <c r="V85" s="25"/>
      <c r="W85" s="25"/>
      <c r="X85" s="25"/>
      <c r="Y85" s="25"/>
      <c r="Z85" s="25"/>
    </row>
    <row r="86" spans="1:26" s="14" customFormat="1" ht="37.15" customHeight="1" x14ac:dyDescent="0.25">
      <c r="A86" s="343"/>
      <c r="B86" s="343"/>
      <c r="C86" s="329"/>
      <c r="D86" s="198"/>
      <c r="E86" s="198"/>
      <c r="F86" s="199"/>
      <c r="G86" s="198"/>
      <c r="H86" s="200"/>
      <c r="I86" s="340"/>
      <c r="J86" s="341"/>
      <c r="K86" s="198"/>
      <c r="L86" s="201" t="s">
        <v>731</v>
      </c>
      <c r="M86" s="202">
        <v>1.2</v>
      </c>
      <c r="N86" s="338"/>
      <c r="O86" s="198"/>
      <c r="P86" s="198"/>
      <c r="Q86" s="198"/>
      <c r="R86" s="198"/>
      <c r="S86" s="340"/>
      <c r="T86" s="25"/>
      <c r="U86" s="25"/>
      <c r="V86" s="25"/>
      <c r="W86" s="25"/>
      <c r="X86" s="25"/>
      <c r="Y86" s="25"/>
      <c r="Z86" s="25"/>
    </row>
    <row r="87" spans="1:26" s="14" customFormat="1" ht="37.15" customHeight="1" x14ac:dyDescent="0.25">
      <c r="A87" s="343"/>
      <c r="B87" s="343"/>
      <c r="C87" s="329"/>
      <c r="D87" s="198"/>
      <c r="E87" s="198"/>
      <c r="F87" s="199"/>
      <c r="G87" s="198"/>
      <c r="H87" s="200"/>
      <c r="I87" s="340"/>
      <c r="J87" s="341"/>
      <c r="K87" s="198"/>
      <c r="L87" s="201" t="s">
        <v>240</v>
      </c>
      <c r="M87" s="202">
        <v>22.24</v>
      </c>
      <c r="N87" s="338"/>
      <c r="O87" s="198"/>
      <c r="P87" s="198"/>
      <c r="Q87" s="198"/>
      <c r="R87" s="198"/>
      <c r="S87" s="340"/>
      <c r="T87" s="25"/>
      <c r="U87" s="25"/>
      <c r="V87" s="25"/>
      <c r="W87" s="25"/>
      <c r="X87" s="25"/>
      <c r="Y87" s="25"/>
      <c r="Z87" s="25"/>
    </row>
    <row r="88" spans="1:26" s="14" customFormat="1" ht="37.15" customHeight="1" x14ac:dyDescent="0.25">
      <c r="A88" s="343"/>
      <c r="B88" s="343"/>
      <c r="C88" s="329"/>
      <c r="D88" s="198"/>
      <c r="E88" s="198"/>
      <c r="F88" s="199"/>
      <c r="G88" s="198"/>
      <c r="H88" s="200"/>
      <c r="I88" s="340"/>
      <c r="J88" s="341"/>
      <c r="K88" s="198"/>
      <c r="L88" s="201" t="s">
        <v>241</v>
      </c>
      <c r="M88" s="202">
        <v>92.8</v>
      </c>
      <c r="N88" s="338"/>
      <c r="O88" s="198"/>
      <c r="P88" s="205"/>
      <c r="Q88" s="198"/>
      <c r="R88" s="198"/>
      <c r="S88" s="340"/>
      <c r="T88" s="25"/>
      <c r="U88" s="25"/>
      <c r="V88" s="25"/>
      <c r="W88" s="25"/>
      <c r="X88" s="25"/>
      <c r="Y88" s="25"/>
      <c r="Z88" s="25"/>
    </row>
    <row r="89" spans="1:26" s="14" customFormat="1" ht="37.15" customHeight="1" x14ac:dyDescent="0.25">
      <c r="A89" s="343"/>
      <c r="B89" s="343"/>
      <c r="C89" s="329"/>
      <c r="D89" s="198"/>
      <c r="E89" s="198"/>
      <c r="F89" s="199"/>
      <c r="G89" s="198"/>
      <c r="H89" s="200"/>
      <c r="I89" s="340"/>
      <c r="J89" s="341"/>
      <c r="K89" s="198"/>
      <c r="L89" s="201" t="s">
        <v>242</v>
      </c>
      <c r="M89" s="202">
        <v>255.12</v>
      </c>
      <c r="N89" s="338"/>
      <c r="O89" s="198"/>
      <c r="P89" s="205"/>
      <c r="Q89" s="198"/>
      <c r="R89" s="198"/>
      <c r="S89" s="340"/>
      <c r="T89" s="25"/>
      <c r="U89" s="25"/>
      <c r="V89" s="25"/>
      <c r="W89" s="25"/>
      <c r="X89" s="25"/>
      <c r="Y89" s="25"/>
      <c r="Z89" s="25"/>
    </row>
    <row r="90" spans="1:26" s="14" customFormat="1" ht="37.15" customHeight="1" x14ac:dyDescent="0.25">
      <c r="A90" s="343"/>
      <c r="B90" s="343"/>
      <c r="C90" s="329"/>
      <c r="D90" s="198"/>
      <c r="E90" s="198"/>
      <c r="F90" s="199"/>
      <c r="G90" s="198"/>
      <c r="H90" s="200"/>
      <c r="I90" s="340"/>
      <c r="J90" s="341"/>
      <c r="K90" s="198"/>
      <c r="L90" s="201" t="s">
        <v>243</v>
      </c>
      <c r="M90" s="202">
        <v>20.13</v>
      </c>
      <c r="N90" s="338"/>
      <c r="O90" s="198"/>
      <c r="P90" s="205"/>
      <c r="Q90" s="198"/>
      <c r="R90" s="198"/>
      <c r="S90" s="340"/>
      <c r="T90" s="25"/>
      <c r="U90" s="25"/>
      <c r="V90" s="25"/>
      <c r="W90" s="25"/>
      <c r="X90" s="25"/>
      <c r="Y90" s="25"/>
      <c r="Z90" s="25"/>
    </row>
    <row r="91" spans="1:26" s="14" customFormat="1" ht="37.15" customHeight="1" x14ac:dyDescent="0.25">
      <c r="A91" s="343"/>
      <c r="B91" s="343"/>
      <c r="C91" s="329"/>
      <c r="D91" s="198"/>
      <c r="E91" s="198"/>
      <c r="F91" s="199"/>
      <c r="G91" s="198"/>
      <c r="H91" s="200"/>
      <c r="I91" s="204" t="s">
        <v>679</v>
      </c>
      <c r="J91" s="191" t="s">
        <v>198</v>
      </c>
      <c r="K91" s="198"/>
      <c r="L91" s="201" t="s">
        <v>587</v>
      </c>
      <c r="M91" s="202">
        <f>(14139.66+11810.17+32216.95+38660.34)/1000</f>
        <v>96.83</v>
      </c>
      <c r="N91" s="338"/>
      <c r="O91" s="198"/>
      <c r="P91" s="198"/>
      <c r="Q91" s="198"/>
      <c r="R91" s="198"/>
      <c r="S91" s="340"/>
      <c r="T91" s="25"/>
      <c r="U91" s="25"/>
      <c r="V91" s="25"/>
      <c r="W91" s="25"/>
      <c r="X91" s="25"/>
      <c r="Y91" s="25"/>
      <c r="Z91" s="25"/>
    </row>
    <row r="92" spans="1:26" s="14" customFormat="1" ht="37.15" customHeight="1" x14ac:dyDescent="0.25">
      <c r="A92" s="343"/>
      <c r="B92" s="343"/>
      <c r="C92" s="329" t="s">
        <v>245</v>
      </c>
      <c r="D92" s="198"/>
      <c r="E92" s="198"/>
      <c r="F92" s="199"/>
      <c r="G92" s="198"/>
      <c r="H92" s="200"/>
      <c r="I92" s="340" t="s">
        <v>694</v>
      </c>
      <c r="J92" s="341" t="s">
        <v>198</v>
      </c>
      <c r="K92" s="198"/>
      <c r="L92" s="201" t="s">
        <v>246</v>
      </c>
      <c r="M92" s="202">
        <v>233.83</v>
      </c>
      <c r="N92" s="338"/>
      <c r="O92" s="198"/>
      <c r="P92" s="198"/>
      <c r="Q92" s="198"/>
      <c r="R92" s="198"/>
      <c r="S92" s="340" t="s">
        <v>245</v>
      </c>
      <c r="T92" s="25"/>
      <c r="U92" s="25"/>
      <c r="V92" s="25"/>
      <c r="W92" s="25"/>
      <c r="X92" s="25"/>
      <c r="Y92" s="25"/>
      <c r="Z92" s="25"/>
    </row>
    <row r="93" spans="1:26" s="14" customFormat="1" ht="37.15" customHeight="1" x14ac:dyDescent="0.25">
      <c r="A93" s="343"/>
      <c r="B93" s="343"/>
      <c r="C93" s="329"/>
      <c r="D93" s="198"/>
      <c r="E93" s="198"/>
      <c r="F93" s="199"/>
      <c r="G93" s="198"/>
      <c r="H93" s="200"/>
      <c r="I93" s="340"/>
      <c r="J93" s="341"/>
      <c r="K93" s="198"/>
      <c r="L93" s="201" t="s">
        <v>247</v>
      </c>
      <c r="M93" s="202">
        <v>57</v>
      </c>
      <c r="N93" s="338"/>
      <c r="O93" s="198"/>
      <c r="P93" s="198"/>
      <c r="Q93" s="198"/>
      <c r="R93" s="198"/>
      <c r="S93" s="340"/>
      <c r="T93" s="25"/>
      <c r="U93" s="25"/>
      <c r="V93" s="25"/>
      <c r="W93" s="25"/>
      <c r="X93" s="25"/>
      <c r="Y93" s="25"/>
      <c r="Z93" s="25"/>
    </row>
    <row r="94" spans="1:26" s="14" customFormat="1" ht="37.15" customHeight="1" x14ac:dyDescent="0.25">
      <c r="A94" s="343"/>
      <c r="B94" s="343"/>
      <c r="C94" s="329"/>
      <c r="D94" s="198"/>
      <c r="E94" s="198"/>
      <c r="F94" s="199"/>
      <c r="G94" s="198"/>
      <c r="H94" s="200"/>
      <c r="I94" s="340"/>
      <c r="J94" s="341"/>
      <c r="K94" s="198"/>
      <c r="L94" s="201" t="s">
        <v>249</v>
      </c>
      <c r="M94" s="202">
        <v>793.56</v>
      </c>
      <c r="N94" s="338"/>
      <c r="O94" s="198"/>
      <c r="P94" s="198"/>
      <c r="Q94" s="198"/>
      <c r="R94" s="198"/>
      <c r="S94" s="340"/>
      <c r="T94" s="25"/>
      <c r="U94" s="25"/>
      <c r="V94" s="25"/>
      <c r="W94" s="25"/>
      <c r="X94" s="25"/>
      <c r="Y94" s="25"/>
      <c r="Z94" s="25"/>
    </row>
    <row r="95" spans="1:26" s="14" customFormat="1" ht="37.15" customHeight="1" x14ac:dyDescent="0.25">
      <c r="A95" s="343"/>
      <c r="B95" s="343"/>
      <c r="C95" s="329"/>
      <c r="D95" s="198"/>
      <c r="E95" s="198"/>
      <c r="F95" s="199"/>
      <c r="G95" s="198"/>
      <c r="H95" s="200"/>
      <c r="I95" s="340"/>
      <c r="J95" s="341"/>
      <c r="K95" s="198"/>
      <c r="L95" s="201" t="s">
        <v>248</v>
      </c>
      <c r="M95" s="202">
        <v>254.48</v>
      </c>
      <c r="N95" s="338"/>
      <c r="O95" s="198"/>
      <c r="P95" s="205"/>
      <c r="Q95" s="198"/>
      <c r="R95" s="198"/>
      <c r="S95" s="340"/>
      <c r="T95" s="25"/>
      <c r="U95" s="25"/>
      <c r="V95" s="25"/>
      <c r="W95" s="25"/>
      <c r="X95" s="25"/>
      <c r="Y95" s="25"/>
      <c r="Z95" s="25"/>
    </row>
    <row r="96" spans="1:26" s="14" customFormat="1" ht="37.15" customHeight="1" x14ac:dyDescent="0.25">
      <c r="A96" s="343"/>
      <c r="B96" s="343"/>
      <c r="C96" s="329"/>
      <c r="D96" s="198"/>
      <c r="E96" s="198"/>
      <c r="F96" s="199"/>
      <c r="G96" s="198"/>
      <c r="H96" s="200"/>
      <c r="I96" s="340" t="s">
        <v>679</v>
      </c>
      <c r="J96" s="341" t="s">
        <v>198</v>
      </c>
      <c r="K96" s="198"/>
      <c r="L96" s="201" t="s">
        <v>589</v>
      </c>
      <c r="M96" s="202">
        <f>(5906.44+21209.49+11810.17+23620.34+19240.68)/1000</f>
        <v>81.790000000000006</v>
      </c>
      <c r="N96" s="338"/>
      <c r="O96" s="198"/>
      <c r="P96" s="202"/>
      <c r="Q96" s="198"/>
      <c r="R96" s="198"/>
      <c r="S96" s="340"/>
      <c r="T96" s="25"/>
      <c r="U96" s="25"/>
      <c r="V96" s="25"/>
      <c r="W96" s="25"/>
      <c r="X96" s="25"/>
      <c r="Y96" s="25"/>
      <c r="Z96" s="25"/>
    </row>
    <row r="97" spans="1:26" s="14" customFormat="1" ht="37.15" customHeight="1" x14ac:dyDescent="0.25">
      <c r="A97" s="343"/>
      <c r="B97" s="343"/>
      <c r="C97" s="329"/>
      <c r="D97" s="198"/>
      <c r="E97" s="198"/>
      <c r="F97" s="199"/>
      <c r="G97" s="198"/>
      <c r="H97" s="200"/>
      <c r="I97" s="340"/>
      <c r="J97" s="341"/>
      <c r="K97" s="198"/>
      <c r="L97" s="201" t="s">
        <v>584</v>
      </c>
      <c r="M97" s="202">
        <v>19.239999999999998</v>
      </c>
      <c r="N97" s="338"/>
      <c r="O97" s="198"/>
      <c r="P97" s="198"/>
      <c r="Q97" s="198"/>
      <c r="R97" s="198"/>
      <c r="S97" s="340"/>
      <c r="T97" s="25"/>
      <c r="U97" s="25"/>
      <c r="V97" s="25"/>
      <c r="W97" s="25"/>
      <c r="X97" s="25"/>
      <c r="Y97" s="25"/>
      <c r="Z97" s="25"/>
    </row>
    <row r="98" spans="1:26" s="14" customFormat="1" ht="37.15" customHeight="1" x14ac:dyDescent="0.25">
      <c r="A98" s="343"/>
      <c r="B98" s="343"/>
      <c r="C98" s="329"/>
      <c r="D98" s="198"/>
      <c r="E98" s="198"/>
      <c r="F98" s="199"/>
      <c r="G98" s="198"/>
      <c r="H98" s="200"/>
      <c r="I98" s="340"/>
      <c r="J98" s="341"/>
      <c r="K98" s="198"/>
      <c r="L98" s="201" t="s">
        <v>581</v>
      </c>
      <c r="M98" s="202">
        <v>5.91</v>
      </c>
      <c r="N98" s="338"/>
      <c r="O98" s="198"/>
      <c r="P98" s="198"/>
      <c r="Q98" s="198"/>
      <c r="R98" s="198"/>
      <c r="S98" s="340"/>
      <c r="T98" s="25"/>
      <c r="U98" s="25"/>
      <c r="V98" s="25"/>
      <c r="W98" s="25"/>
      <c r="X98" s="25"/>
      <c r="Y98" s="25"/>
      <c r="Z98" s="25"/>
    </row>
    <row r="99" spans="1:26" s="14" customFormat="1" ht="37.15" customHeight="1" x14ac:dyDescent="0.25">
      <c r="A99" s="343"/>
      <c r="B99" s="343"/>
      <c r="C99" s="329"/>
      <c r="D99" s="198"/>
      <c r="E99" s="198"/>
      <c r="F99" s="199"/>
      <c r="G99" s="198"/>
      <c r="H99" s="200"/>
      <c r="I99" s="340"/>
      <c r="J99" s="341"/>
      <c r="K99" s="198"/>
      <c r="L99" s="201" t="s">
        <v>582</v>
      </c>
      <c r="M99" s="202">
        <f>(11810.17+19240.68+19240.68)/1000</f>
        <v>50.29</v>
      </c>
      <c r="N99" s="338"/>
      <c r="O99" s="198"/>
      <c r="P99" s="198"/>
      <c r="Q99" s="198"/>
      <c r="R99" s="198"/>
      <c r="S99" s="340"/>
      <c r="T99" s="25"/>
      <c r="U99" s="25"/>
      <c r="V99" s="25"/>
      <c r="W99" s="25"/>
      <c r="X99" s="25"/>
      <c r="Y99" s="25"/>
      <c r="Z99" s="25"/>
    </row>
    <row r="100" spans="1:26" s="14" customFormat="1" ht="37.15" customHeight="1" x14ac:dyDescent="0.25">
      <c r="A100" s="343"/>
      <c r="B100" s="343"/>
      <c r="C100" s="329"/>
      <c r="D100" s="198"/>
      <c r="E100" s="198"/>
      <c r="F100" s="199"/>
      <c r="G100" s="198"/>
      <c r="H100" s="200"/>
      <c r="I100" s="340"/>
      <c r="J100" s="341"/>
      <c r="K100" s="198"/>
      <c r="L100" s="201" t="s">
        <v>575</v>
      </c>
      <c r="M100" s="202">
        <f>(35438.64+5906.44+23625.76+21209.49+11810.17+35430.51+23620.34+23620.34+11810.17+16108.47+8135.59+60000+38660.34+19240.68+57722.03)/1000</f>
        <v>392.34</v>
      </c>
      <c r="N100" s="338"/>
      <c r="O100" s="198"/>
      <c r="P100" s="198"/>
      <c r="Q100" s="198"/>
      <c r="R100" s="198"/>
      <c r="S100" s="340"/>
      <c r="T100" s="25"/>
      <c r="U100" s="25"/>
      <c r="V100" s="25"/>
      <c r="W100" s="25"/>
      <c r="X100" s="25"/>
      <c r="Y100" s="25"/>
      <c r="Z100" s="25"/>
    </row>
    <row r="101" spans="1:26" s="14" customFormat="1" ht="37.15" customHeight="1" x14ac:dyDescent="0.25">
      <c r="A101" s="343"/>
      <c r="B101" s="343"/>
      <c r="C101" s="329"/>
      <c r="D101" s="198"/>
      <c r="E101" s="198"/>
      <c r="F101" s="199"/>
      <c r="G101" s="198"/>
      <c r="H101" s="200"/>
      <c r="I101" s="340"/>
      <c r="J101" s="341"/>
      <c r="K101" s="198"/>
      <c r="L101" s="201" t="s">
        <v>578</v>
      </c>
      <c r="M101" s="202">
        <f>(22033.9+23625.76+42418.98+11810.17+18256.27+59050.85+9128.14+35430.51+12881.36+115444.07)/1000</f>
        <v>350.08</v>
      </c>
      <c r="N101" s="338"/>
      <c r="O101" s="198"/>
      <c r="P101" s="198"/>
      <c r="Q101" s="198"/>
      <c r="R101" s="198"/>
      <c r="S101" s="340"/>
      <c r="T101" s="25"/>
      <c r="U101" s="25"/>
      <c r="V101" s="25"/>
      <c r="W101" s="25"/>
      <c r="X101" s="25"/>
      <c r="Y101" s="25"/>
      <c r="Z101" s="25"/>
    </row>
    <row r="102" spans="1:26" s="14" customFormat="1" ht="37.15" customHeight="1" x14ac:dyDescent="0.25">
      <c r="A102" s="343"/>
      <c r="B102" s="343"/>
      <c r="C102" s="329"/>
      <c r="D102" s="198"/>
      <c r="E102" s="198"/>
      <c r="F102" s="199"/>
      <c r="G102" s="198"/>
      <c r="H102" s="200"/>
      <c r="I102" s="340"/>
      <c r="J102" s="341"/>
      <c r="K102" s="198"/>
      <c r="L102" s="201" t="s">
        <v>579</v>
      </c>
      <c r="M102" s="202">
        <f>(6980.34+9128.14+8591.19+19240.68+57722.03+19240.68)/1000</f>
        <v>120.9</v>
      </c>
      <c r="N102" s="338"/>
      <c r="O102" s="198"/>
      <c r="P102" s="198"/>
      <c r="Q102" s="198"/>
      <c r="R102" s="198"/>
      <c r="S102" s="340"/>
      <c r="T102" s="25"/>
      <c r="U102" s="25"/>
      <c r="V102" s="25"/>
      <c r="W102" s="25"/>
      <c r="X102" s="25"/>
      <c r="Y102" s="25"/>
      <c r="Z102" s="25"/>
    </row>
    <row r="103" spans="1:26" s="14" customFormat="1" ht="37.15" customHeight="1" x14ac:dyDescent="0.25">
      <c r="A103" s="343"/>
      <c r="B103" s="343"/>
      <c r="C103" s="329"/>
      <c r="D103" s="198"/>
      <c r="E103" s="198"/>
      <c r="F103" s="199"/>
      <c r="G103" s="198"/>
      <c r="H103" s="200"/>
      <c r="I103" s="340"/>
      <c r="J103" s="341"/>
      <c r="K103" s="198"/>
      <c r="L103" s="201" t="s">
        <v>590</v>
      </c>
      <c r="M103" s="202">
        <f>(6980.34+7069.83+11810.17+11810.17+9128.14+38644.07+76962.71+19240.68+76962.71)/1000</f>
        <v>258.61</v>
      </c>
      <c r="N103" s="338"/>
      <c r="O103" s="198"/>
      <c r="P103" s="198"/>
      <c r="Q103" s="198"/>
      <c r="R103" s="198"/>
      <c r="S103" s="340"/>
      <c r="T103" s="25"/>
      <c r="U103" s="25"/>
      <c r="V103" s="25"/>
      <c r="W103" s="25"/>
      <c r="X103" s="25"/>
      <c r="Y103" s="25"/>
      <c r="Z103" s="25"/>
    </row>
    <row r="104" spans="1:26" s="14" customFormat="1" ht="37.15" customHeight="1" x14ac:dyDescent="0.25">
      <c r="A104" s="343"/>
      <c r="B104" s="343"/>
      <c r="C104" s="329"/>
      <c r="D104" s="198"/>
      <c r="E104" s="198"/>
      <c r="F104" s="199"/>
      <c r="G104" s="198"/>
      <c r="H104" s="200"/>
      <c r="I104" s="340"/>
      <c r="J104" s="341"/>
      <c r="K104" s="198"/>
      <c r="L104" s="201" t="s">
        <v>591</v>
      </c>
      <c r="M104" s="202">
        <f>(6980.34+7069.83)/1000</f>
        <v>14.05</v>
      </c>
      <c r="N104" s="338"/>
      <c r="O104" s="198"/>
      <c r="P104" s="198"/>
      <c r="Q104" s="198"/>
      <c r="R104" s="198"/>
      <c r="S104" s="340"/>
      <c r="T104" s="25"/>
      <c r="U104" s="25"/>
      <c r="V104" s="25"/>
      <c r="W104" s="25"/>
      <c r="X104" s="25"/>
      <c r="Y104" s="25"/>
      <c r="Z104" s="25"/>
    </row>
    <row r="105" spans="1:26" s="14" customFormat="1" ht="37.15" customHeight="1" x14ac:dyDescent="0.25">
      <c r="A105" s="343"/>
      <c r="B105" s="343"/>
      <c r="C105" s="329"/>
      <c r="D105" s="198"/>
      <c r="E105" s="198"/>
      <c r="F105" s="199"/>
      <c r="G105" s="198"/>
      <c r="H105" s="200"/>
      <c r="I105" s="340"/>
      <c r="J105" s="341"/>
      <c r="K105" s="198"/>
      <c r="L105" s="201" t="s">
        <v>580</v>
      </c>
      <c r="M105" s="202">
        <f>19.24068</f>
        <v>19.239999999999998</v>
      </c>
      <c r="N105" s="338"/>
      <c r="O105" s="198"/>
      <c r="P105" s="198"/>
      <c r="Q105" s="198"/>
      <c r="R105" s="198"/>
      <c r="S105" s="340"/>
      <c r="T105" s="25"/>
      <c r="U105" s="25"/>
      <c r="V105" s="25"/>
      <c r="W105" s="25"/>
      <c r="X105" s="25"/>
      <c r="Y105" s="25"/>
      <c r="Z105" s="25"/>
    </row>
    <row r="106" spans="1:26" s="14" customFormat="1" ht="37.15" customHeight="1" x14ac:dyDescent="0.25">
      <c r="A106" s="343"/>
      <c r="B106" s="343"/>
      <c r="C106" s="352" t="s">
        <v>695</v>
      </c>
      <c r="D106" s="198"/>
      <c r="E106" s="198"/>
      <c r="F106" s="199"/>
      <c r="G106" s="198"/>
      <c r="H106" s="200"/>
      <c r="I106" s="340" t="s">
        <v>696</v>
      </c>
      <c r="J106" s="341" t="s">
        <v>198</v>
      </c>
      <c r="K106" s="198"/>
      <c r="L106" s="201" t="s">
        <v>251</v>
      </c>
      <c r="M106" s="202">
        <v>130.65</v>
      </c>
      <c r="N106" s="338"/>
      <c r="O106" s="198"/>
      <c r="P106" s="198"/>
      <c r="Q106" s="198"/>
      <c r="R106" s="198"/>
      <c r="S106" s="340" t="s">
        <v>695</v>
      </c>
      <c r="T106" s="25"/>
      <c r="U106" s="25"/>
      <c r="V106" s="25"/>
      <c r="W106" s="25"/>
      <c r="X106" s="25"/>
      <c r="Y106" s="25"/>
      <c r="Z106" s="25"/>
    </row>
    <row r="107" spans="1:26" s="14" customFormat="1" ht="37.15" customHeight="1" x14ac:dyDescent="0.25">
      <c r="A107" s="343"/>
      <c r="B107" s="343"/>
      <c r="C107" s="352"/>
      <c r="D107" s="198"/>
      <c r="E107" s="198"/>
      <c r="F107" s="199"/>
      <c r="G107" s="198"/>
      <c r="H107" s="200"/>
      <c r="I107" s="340"/>
      <c r="J107" s="341"/>
      <c r="K107" s="198"/>
      <c r="L107" s="201" t="s">
        <v>573</v>
      </c>
      <c r="M107" s="202">
        <v>589.87</v>
      </c>
      <c r="N107" s="338"/>
      <c r="O107" s="198"/>
      <c r="P107" s="198"/>
      <c r="Q107" s="198"/>
      <c r="R107" s="198"/>
      <c r="S107" s="340"/>
      <c r="T107" s="25"/>
      <c r="U107" s="25"/>
      <c r="V107" s="25"/>
      <c r="W107" s="25"/>
      <c r="X107" s="25"/>
      <c r="Y107" s="25"/>
      <c r="Z107" s="25"/>
    </row>
    <row r="108" spans="1:26" s="14" customFormat="1" ht="37.15" customHeight="1" x14ac:dyDescent="0.25">
      <c r="A108" s="343"/>
      <c r="B108" s="343"/>
      <c r="C108" s="352"/>
      <c r="D108" s="198"/>
      <c r="E108" s="198"/>
      <c r="F108" s="199"/>
      <c r="G108" s="198"/>
      <c r="H108" s="200"/>
      <c r="I108" s="340" t="s">
        <v>679</v>
      </c>
      <c r="J108" s="341" t="s">
        <v>198</v>
      </c>
      <c r="K108" s="198"/>
      <c r="L108" s="201" t="s">
        <v>578</v>
      </c>
      <c r="M108" s="231">
        <f>11.81017</f>
        <v>11.81</v>
      </c>
      <c r="N108" s="338"/>
      <c r="O108" s="198"/>
      <c r="P108" s="198"/>
      <c r="Q108" s="198"/>
      <c r="R108" s="198"/>
      <c r="S108" s="340"/>
      <c r="T108" s="25"/>
      <c r="U108" s="25"/>
      <c r="V108" s="25"/>
      <c r="W108" s="25"/>
      <c r="X108" s="25"/>
      <c r="Y108" s="25"/>
      <c r="Z108" s="25"/>
    </row>
    <row r="109" spans="1:26" s="14" customFormat="1" ht="37.15" customHeight="1" x14ac:dyDescent="0.25">
      <c r="A109" s="343"/>
      <c r="B109" s="343"/>
      <c r="C109" s="352"/>
      <c r="D109" s="198"/>
      <c r="E109" s="198"/>
      <c r="F109" s="199"/>
      <c r="G109" s="198"/>
      <c r="H109" s="200"/>
      <c r="I109" s="340"/>
      <c r="J109" s="341"/>
      <c r="K109" s="198"/>
      <c r="L109" s="201" t="s">
        <v>590</v>
      </c>
      <c r="M109" s="202">
        <f>(9128.14+8591.19+12881.36)/1000</f>
        <v>30.6</v>
      </c>
      <c r="N109" s="338"/>
      <c r="O109" s="198"/>
      <c r="P109" s="198"/>
      <c r="Q109" s="198"/>
      <c r="R109" s="198"/>
      <c r="S109" s="340"/>
      <c r="T109" s="25"/>
      <c r="U109" s="25"/>
      <c r="V109" s="25"/>
      <c r="W109" s="25"/>
      <c r="X109" s="25"/>
      <c r="Y109" s="25"/>
      <c r="Z109" s="25"/>
    </row>
    <row r="110" spans="1:26" s="14" customFormat="1" ht="37.15" customHeight="1" x14ac:dyDescent="0.25">
      <c r="A110" s="343"/>
      <c r="B110" s="343"/>
      <c r="C110" s="352" t="s">
        <v>715</v>
      </c>
      <c r="D110" s="198"/>
      <c r="E110" s="198"/>
      <c r="F110" s="199"/>
      <c r="G110" s="198"/>
      <c r="H110" s="200"/>
      <c r="I110" s="340" t="s">
        <v>697</v>
      </c>
      <c r="J110" s="341" t="s">
        <v>198</v>
      </c>
      <c r="K110" s="198"/>
      <c r="L110" s="201" t="s">
        <v>732</v>
      </c>
      <c r="M110" s="202">
        <v>286.06</v>
      </c>
      <c r="N110" s="338"/>
      <c r="O110" s="198"/>
      <c r="P110" s="198"/>
      <c r="Q110" s="198"/>
      <c r="R110" s="198"/>
      <c r="S110" s="340" t="s">
        <v>715</v>
      </c>
      <c r="T110" s="25"/>
      <c r="U110" s="25"/>
      <c r="V110" s="25"/>
      <c r="W110" s="25"/>
      <c r="X110" s="25"/>
      <c r="Y110" s="25"/>
      <c r="Z110" s="25"/>
    </row>
    <row r="111" spans="1:26" s="14" customFormat="1" ht="37.15" customHeight="1" x14ac:dyDescent="0.25">
      <c r="A111" s="343"/>
      <c r="B111" s="343"/>
      <c r="C111" s="352"/>
      <c r="D111" s="198"/>
      <c r="E111" s="198"/>
      <c r="F111" s="199"/>
      <c r="G111" s="198"/>
      <c r="H111" s="200"/>
      <c r="I111" s="340"/>
      <c r="J111" s="341"/>
      <c r="K111" s="198"/>
      <c r="L111" s="201" t="s">
        <v>733</v>
      </c>
      <c r="M111" s="202">
        <v>238.69</v>
      </c>
      <c r="N111" s="338"/>
      <c r="O111" s="198"/>
      <c r="P111" s="198"/>
      <c r="Q111" s="198"/>
      <c r="R111" s="198"/>
      <c r="S111" s="340"/>
      <c r="T111" s="25"/>
      <c r="U111" s="25"/>
      <c r="V111" s="25"/>
      <c r="W111" s="25"/>
      <c r="X111" s="25"/>
      <c r="Y111" s="25"/>
      <c r="Z111" s="25"/>
    </row>
    <row r="112" spans="1:26" s="14" customFormat="1" ht="37.15" customHeight="1" x14ac:dyDescent="0.25">
      <c r="A112" s="343"/>
      <c r="B112" s="343"/>
      <c r="C112" s="352"/>
      <c r="D112" s="198"/>
      <c r="E112" s="198"/>
      <c r="F112" s="199"/>
      <c r="G112" s="198"/>
      <c r="H112" s="200"/>
      <c r="I112" s="340"/>
      <c r="J112" s="341"/>
      <c r="K112" s="198"/>
      <c r="L112" s="201" t="s">
        <v>734</v>
      </c>
      <c r="M112" s="202">
        <v>155.88999999999999</v>
      </c>
      <c r="N112" s="338"/>
      <c r="O112" s="198"/>
      <c r="P112" s="198"/>
      <c r="Q112" s="198"/>
      <c r="R112" s="198"/>
      <c r="S112" s="340"/>
      <c r="T112" s="25"/>
      <c r="U112" s="25"/>
      <c r="V112" s="25"/>
      <c r="W112" s="25"/>
      <c r="X112" s="25"/>
      <c r="Y112" s="25"/>
      <c r="Z112" s="25"/>
    </row>
    <row r="113" spans="1:26" s="14" customFormat="1" ht="37.15" customHeight="1" x14ac:dyDescent="0.25">
      <c r="A113" s="343"/>
      <c r="B113" s="343"/>
      <c r="C113" s="352"/>
      <c r="D113" s="198"/>
      <c r="E113" s="198"/>
      <c r="F113" s="199"/>
      <c r="G113" s="198"/>
      <c r="H113" s="200"/>
      <c r="I113" s="340"/>
      <c r="J113" s="341"/>
      <c r="K113" s="198"/>
      <c r="L113" s="201" t="s">
        <v>735</v>
      </c>
      <c r="M113" s="202">
        <v>13.63</v>
      </c>
      <c r="N113" s="338"/>
      <c r="O113" s="198"/>
      <c r="P113" s="198"/>
      <c r="Q113" s="198"/>
      <c r="R113" s="198"/>
      <c r="S113" s="340"/>
      <c r="T113" s="25"/>
      <c r="U113" s="25"/>
      <c r="V113" s="25"/>
      <c r="W113" s="25"/>
      <c r="X113" s="25"/>
      <c r="Y113" s="25"/>
      <c r="Z113" s="25"/>
    </row>
    <row r="114" spans="1:26" s="14" customFormat="1" ht="37.15" customHeight="1" x14ac:dyDescent="0.25">
      <c r="A114" s="343"/>
      <c r="B114" s="343"/>
      <c r="C114" s="352"/>
      <c r="D114" s="198"/>
      <c r="E114" s="198"/>
      <c r="F114" s="199"/>
      <c r="G114" s="198"/>
      <c r="H114" s="200"/>
      <c r="I114" s="340"/>
      <c r="J114" s="341"/>
      <c r="K114" s="198"/>
      <c r="L114" s="201" t="s">
        <v>736</v>
      </c>
      <c r="M114" s="202">
        <v>93.15</v>
      </c>
      <c r="N114" s="338"/>
      <c r="O114" s="198"/>
      <c r="P114" s="198"/>
      <c r="Q114" s="198"/>
      <c r="R114" s="198"/>
      <c r="S114" s="340"/>
      <c r="T114" s="25"/>
      <c r="U114" s="25"/>
      <c r="V114" s="25"/>
      <c r="W114" s="25"/>
      <c r="X114" s="25"/>
      <c r="Y114" s="25"/>
      <c r="Z114" s="25"/>
    </row>
    <row r="115" spans="1:26" s="14" customFormat="1" ht="37.15" customHeight="1" x14ac:dyDescent="0.25">
      <c r="A115" s="343"/>
      <c r="B115" s="343"/>
      <c r="C115" s="352"/>
      <c r="D115" s="198"/>
      <c r="E115" s="198"/>
      <c r="F115" s="199"/>
      <c r="G115" s="198"/>
      <c r="H115" s="200"/>
      <c r="I115" s="340"/>
      <c r="J115" s="341"/>
      <c r="K115" s="198"/>
      <c r="L115" s="201" t="s">
        <v>254</v>
      </c>
      <c r="M115" s="232">
        <v>1024.2</v>
      </c>
      <c r="N115" s="338"/>
      <c r="O115" s="198"/>
      <c r="P115" s="198"/>
      <c r="Q115" s="198"/>
      <c r="R115" s="198"/>
      <c r="S115" s="340"/>
      <c r="T115" s="25"/>
      <c r="U115" s="25"/>
      <c r="V115" s="25"/>
      <c r="W115" s="25"/>
      <c r="X115" s="25"/>
      <c r="Y115" s="25"/>
      <c r="Z115" s="25"/>
    </row>
    <row r="116" spans="1:26" s="14" customFormat="1" ht="37.15" customHeight="1" x14ac:dyDescent="0.25">
      <c r="A116" s="343"/>
      <c r="B116" s="343"/>
      <c r="C116" s="352"/>
      <c r="D116" s="198"/>
      <c r="E116" s="198"/>
      <c r="F116" s="199"/>
      <c r="G116" s="198"/>
      <c r="H116" s="200"/>
      <c r="I116" s="340"/>
      <c r="J116" s="341"/>
      <c r="K116" s="198"/>
      <c r="L116" s="201" t="s">
        <v>255</v>
      </c>
      <c r="M116" s="202">
        <v>682.12</v>
      </c>
      <c r="N116" s="338"/>
      <c r="O116" s="198"/>
      <c r="P116" s="198"/>
      <c r="Q116" s="198"/>
      <c r="R116" s="198"/>
      <c r="S116" s="340"/>
      <c r="T116" s="25"/>
      <c r="U116" s="25"/>
      <c r="V116" s="25"/>
      <c r="W116" s="25"/>
      <c r="X116" s="25"/>
      <c r="Y116" s="25"/>
      <c r="Z116" s="25"/>
    </row>
    <row r="117" spans="1:26" s="14" customFormat="1" ht="37.15" customHeight="1" x14ac:dyDescent="0.25">
      <c r="A117" s="343"/>
      <c r="B117" s="343"/>
      <c r="C117" s="352"/>
      <c r="D117" s="198"/>
      <c r="E117" s="198"/>
      <c r="F117" s="199"/>
      <c r="G117" s="198"/>
      <c r="H117" s="200"/>
      <c r="I117" s="340"/>
      <c r="J117" s="341"/>
      <c r="K117" s="198"/>
      <c r="L117" s="201" t="s">
        <v>256</v>
      </c>
      <c r="M117" s="202">
        <v>686.87</v>
      </c>
      <c r="N117" s="338"/>
      <c r="O117" s="198"/>
      <c r="P117" s="210"/>
      <c r="Q117" s="198"/>
      <c r="R117" s="198"/>
      <c r="S117" s="340"/>
      <c r="T117" s="25"/>
      <c r="U117" s="25"/>
      <c r="V117" s="25"/>
      <c r="W117" s="25"/>
      <c r="X117" s="25"/>
      <c r="Y117" s="25"/>
      <c r="Z117" s="25"/>
    </row>
    <row r="118" spans="1:26" s="14" customFormat="1" ht="37.15" customHeight="1" x14ac:dyDescent="0.25">
      <c r="A118" s="343"/>
      <c r="B118" s="343"/>
      <c r="C118" s="352"/>
      <c r="D118" s="198"/>
      <c r="E118" s="198"/>
      <c r="F118" s="199"/>
      <c r="G118" s="198"/>
      <c r="H118" s="200"/>
      <c r="I118" s="340"/>
      <c r="J118" s="341"/>
      <c r="K118" s="198"/>
      <c r="L118" s="201" t="s">
        <v>257</v>
      </c>
      <c r="M118" s="202">
        <v>1</v>
      </c>
      <c r="N118" s="338"/>
      <c r="O118" s="198"/>
      <c r="P118" s="210"/>
      <c r="Q118" s="198"/>
      <c r="R118" s="198"/>
      <c r="S118" s="340"/>
      <c r="T118" s="25"/>
      <c r="U118" s="25"/>
      <c r="V118" s="25"/>
      <c r="W118" s="25"/>
      <c r="X118" s="25"/>
      <c r="Y118" s="25"/>
      <c r="Z118" s="25"/>
    </row>
    <row r="119" spans="1:26" s="14" customFormat="1" ht="37.15" customHeight="1" x14ac:dyDescent="0.25">
      <c r="A119" s="343"/>
      <c r="B119" s="343"/>
      <c r="C119" s="352"/>
      <c r="D119" s="198"/>
      <c r="E119" s="198"/>
      <c r="F119" s="199"/>
      <c r="G119" s="198"/>
      <c r="H119" s="200"/>
      <c r="I119" s="340"/>
      <c r="J119" s="341"/>
      <c r="K119" s="198"/>
      <c r="L119" s="201" t="s">
        <v>258</v>
      </c>
      <c r="M119" s="202">
        <v>626.42999999999995</v>
      </c>
      <c r="N119" s="338"/>
      <c r="O119" s="198"/>
      <c r="P119" s="210"/>
      <c r="Q119" s="198"/>
      <c r="R119" s="198"/>
      <c r="S119" s="340"/>
      <c r="T119" s="25"/>
      <c r="U119" s="25"/>
      <c r="V119" s="25"/>
      <c r="W119" s="25"/>
      <c r="X119" s="25"/>
      <c r="Y119" s="25"/>
      <c r="Z119" s="25"/>
    </row>
    <row r="120" spans="1:26" s="14" customFormat="1" ht="37.15" customHeight="1" x14ac:dyDescent="0.25">
      <c r="A120" s="343"/>
      <c r="B120" s="343"/>
      <c r="C120" s="352"/>
      <c r="D120" s="198"/>
      <c r="E120" s="198"/>
      <c r="F120" s="199"/>
      <c r="G120" s="198"/>
      <c r="H120" s="200"/>
      <c r="I120" s="340" t="s">
        <v>679</v>
      </c>
      <c r="J120" s="341" t="s">
        <v>198</v>
      </c>
      <c r="K120" s="198"/>
      <c r="L120" s="201" t="s">
        <v>589</v>
      </c>
      <c r="M120" s="202">
        <f>(11810.17+9128.16+12881.36)/1000</f>
        <v>33.82</v>
      </c>
      <c r="N120" s="338"/>
      <c r="O120" s="198"/>
      <c r="P120" s="198"/>
      <c r="Q120" s="198"/>
      <c r="R120" s="198"/>
      <c r="S120" s="340"/>
      <c r="T120" s="25"/>
      <c r="U120" s="25"/>
      <c r="V120" s="25"/>
      <c r="W120" s="25"/>
      <c r="X120" s="25"/>
      <c r="Y120" s="25"/>
      <c r="Z120" s="25"/>
    </row>
    <row r="121" spans="1:26" s="14" customFormat="1" ht="37.15" customHeight="1" x14ac:dyDescent="0.25">
      <c r="A121" s="343"/>
      <c r="B121" s="343"/>
      <c r="C121" s="352"/>
      <c r="D121" s="198"/>
      <c r="E121" s="198"/>
      <c r="F121" s="199"/>
      <c r="G121" s="198"/>
      <c r="H121" s="200"/>
      <c r="I121" s="340"/>
      <c r="J121" s="341"/>
      <c r="K121" s="198"/>
      <c r="L121" s="201" t="s">
        <v>583</v>
      </c>
      <c r="M121" s="202">
        <f>(29532.2+11810.17+27384.41+59050.85+8054.24+60000+25762.71+12886.78+96203.39+20941.02)/1000</f>
        <v>351.63</v>
      </c>
      <c r="N121" s="338"/>
      <c r="O121" s="198"/>
      <c r="P121" s="198"/>
      <c r="Q121" s="198"/>
      <c r="R121" s="198"/>
      <c r="S121" s="340"/>
      <c r="T121" s="25"/>
      <c r="U121" s="25"/>
      <c r="V121" s="25"/>
      <c r="W121" s="25"/>
      <c r="X121" s="25"/>
      <c r="Y121" s="25"/>
      <c r="Z121" s="25"/>
    </row>
    <row r="122" spans="1:26" s="14" customFormat="1" ht="37.15" customHeight="1" x14ac:dyDescent="0.25">
      <c r="A122" s="343"/>
      <c r="B122" s="343"/>
      <c r="C122" s="352"/>
      <c r="D122" s="198"/>
      <c r="E122" s="198"/>
      <c r="F122" s="199"/>
      <c r="G122" s="198"/>
      <c r="H122" s="200"/>
      <c r="I122" s="340"/>
      <c r="J122" s="341"/>
      <c r="K122" s="198"/>
      <c r="L122" s="201" t="s">
        <v>584</v>
      </c>
      <c r="M122" s="202">
        <f>(64970.85+29532.2+14139.66+23620.34+47240.68+44499.66+106291.53+40000+192406.78+34029.15)/1000</f>
        <v>596.73</v>
      </c>
      <c r="N122" s="338"/>
      <c r="O122" s="198"/>
      <c r="P122" s="198"/>
      <c r="Q122" s="198"/>
      <c r="R122" s="198"/>
      <c r="S122" s="340"/>
      <c r="T122" s="25"/>
      <c r="U122" s="25"/>
      <c r="V122" s="25"/>
      <c r="W122" s="25"/>
      <c r="X122" s="25"/>
      <c r="Y122" s="25"/>
      <c r="Z122" s="25"/>
    </row>
    <row r="123" spans="1:26" s="14" customFormat="1" ht="37.15" customHeight="1" x14ac:dyDescent="0.25">
      <c r="A123" s="343"/>
      <c r="B123" s="343"/>
      <c r="C123" s="352"/>
      <c r="D123" s="198"/>
      <c r="E123" s="198"/>
      <c r="F123" s="199"/>
      <c r="G123" s="198"/>
      <c r="H123" s="200"/>
      <c r="I123" s="340"/>
      <c r="J123" s="341"/>
      <c r="K123" s="198"/>
      <c r="L123" s="201" t="s">
        <v>581</v>
      </c>
      <c r="M123" s="202">
        <f>(5906.44+2953.22+35349.15+11810.17+23620.34)/1000</f>
        <v>79.64</v>
      </c>
      <c r="N123" s="338"/>
      <c r="O123" s="198"/>
      <c r="P123" s="198"/>
      <c r="Q123" s="198"/>
      <c r="R123" s="198"/>
      <c r="S123" s="340"/>
      <c r="T123" s="25"/>
      <c r="U123" s="25"/>
      <c r="V123" s="25"/>
      <c r="W123" s="25"/>
      <c r="X123" s="25"/>
      <c r="Y123" s="25"/>
      <c r="Z123" s="25"/>
    </row>
    <row r="124" spans="1:26" s="14" customFormat="1" ht="37.15" customHeight="1" x14ac:dyDescent="0.25">
      <c r="A124" s="343"/>
      <c r="B124" s="343"/>
      <c r="C124" s="352"/>
      <c r="D124" s="198"/>
      <c r="E124" s="198"/>
      <c r="F124" s="199"/>
      <c r="G124" s="198"/>
      <c r="H124" s="200"/>
      <c r="I124" s="340"/>
      <c r="J124" s="341"/>
      <c r="K124" s="198"/>
      <c r="L124" s="201" t="s">
        <v>582</v>
      </c>
      <c r="M124" s="202">
        <f>(5906.44+7069.83+11810.17+16108.47)/1000</f>
        <v>40.89</v>
      </c>
      <c r="N124" s="338"/>
      <c r="O124" s="198"/>
      <c r="P124" s="198"/>
      <c r="Q124" s="198"/>
      <c r="R124" s="198"/>
      <c r="S124" s="340"/>
      <c r="T124" s="25"/>
      <c r="U124" s="25"/>
      <c r="V124" s="25"/>
      <c r="W124" s="25"/>
      <c r="X124" s="25"/>
      <c r="Y124" s="25"/>
      <c r="Z124" s="25"/>
    </row>
    <row r="125" spans="1:26" s="14" customFormat="1" ht="37.15" customHeight="1" x14ac:dyDescent="0.25">
      <c r="A125" s="343"/>
      <c r="B125" s="343"/>
      <c r="C125" s="352"/>
      <c r="D125" s="198"/>
      <c r="E125" s="198"/>
      <c r="F125" s="199"/>
      <c r="G125" s="198"/>
      <c r="H125" s="200"/>
      <c r="I125" s="340"/>
      <c r="J125" s="341"/>
      <c r="K125" s="198"/>
      <c r="L125" s="201" t="s">
        <v>579</v>
      </c>
      <c r="M125" s="202">
        <v>11.81</v>
      </c>
      <c r="N125" s="338"/>
      <c r="O125" s="198"/>
      <c r="P125" s="198"/>
      <c r="Q125" s="198"/>
      <c r="R125" s="198"/>
      <c r="S125" s="340"/>
      <c r="T125" s="25"/>
      <c r="U125" s="25"/>
      <c r="V125" s="25"/>
      <c r="W125" s="25"/>
      <c r="X125" s="25"/>
      <c r="Y125" s="25"/>
      <c r="Z125" s="25"/>
    </row>
    <row r="126" spans="1:26" s="14" customFormat="1" ht="37.15" customHeight="1" x14ac:dyDescent="0.25">
      <c r="A126" s="343"/>
      <c r="B126" s="343"/>
      <c r="C126" s="352"/>
      <c r="D126" s="198"/>
      <c r="E126" s="198"/>
      <c r="F126" s="199"/>
      <c r="G126" s="198"/>
      <c r="H126" s="200"/>
      <c r="I126" s="340"/>
      <c r="J126" s="341"/>
      <c r="K126" s="198"/>
      <c r="L126" s="201" t="s">
        <v>580</v>
      </c>
      <c r="M126" s="202">
        <f>(20941.02+47240.68+9128.14+11810.16+45640.68+211647.46+47240.64)/1000</f>
        <v>393.65</v>
      </c>
      <c r="N126" s="338"/>
      <c r="O126" s="198"/>
      <c r="P126" s="198"/>
      <c r="Q126" s="198"/>
      <c r="R126" s="198"/>
      <c r="S126" s="340"/>
      <c r="T126" s="25"/>
      <c r="U126" s="25"/>
      <c r="V126" s="25"/>
      <c r="W126" s="25"/>
      <c r="X126" s="25"/>
      <c r="Y126" s="25"/>
      <c r="Z126" s="25"/>
    </row>
    <row r="127" spans="1:26" s="14" customFormat="1" ht="37.15" customHeight="1" x14ac:dyDescent="0.25">
      <c r="A127" s="343"/>
      <c r="B127" s="343"/>
      <c r="C127" s="352"/>
      <c r="D127" s="198"/>
      <c r="E127" s="198"/>
      <c r="F127" s="199"/>
      <c r="G127" s="198"/>
      <c r="H127" s="200"/>
      <c r="I127" s="340"/>
      <c r="J127" s="341"/>
      <c r="K127" s="198"/>
      <c r="L127" s="201" t="s">
        <v>577</v>
      </c>
      <c r="M127" s="202">
        <f>(27921.36+35430.51+45640.68+16108.47+230888.14+11810.16)/1000</f>
        <v>367.8</v>
      </c>
      <c r="N127" s="338"/>
      <c r="O127" s="198"/>
      <c r="P127" s="198"/>
      <c r="Q127" s="198"/>
      <c r="R127" s="198"/>
      <c r="S127" s="340"/>
      <c r="T127" s="25"/>
      <c r="U127" s="25"/>
      <c r="V127" s="25"/>
      <c r="W127" s="25"/>
      <c r="X127" s="25"/>
      <c r="Y127" s="25"/>
      <c r="Z127" s="25"/>
    </row>
    <row r="128" spans="1:26" s="14" customFormat="1" ht="48" customHeight="1" x14ac:dyDescent="0.25">
      <c r="A128" s="343"/>
      <c r="B128" s="343"/>
      <c r="C128" s="329" t="s">
        <v>698</v>
      </c>
      <c r="D128" s="198"/>
      <c r="E128" s="198"/>
      <c r="F128" s="199"/>
      <c r="G128" s="198"/>
      <c r="H128" s="200"/>
      <c r="I128" s="340" t="s">
        <v>699</v>
      </c>
      <c r="J128" s="341" t="s">
        <v>198</v>
      </c>
      <c r="K128" s="198"/>
      <c r="L128" s="201" t="s">
        <v>737</v>
      </c>
      <c r="M128" s="202">
        <v>0.43</v>
      </c>
      <c r="N128" s="338"/>
      <c r="O128" s="198"/>
      <c r="P128" s="198"/>
      <c r="Q128" s="198"/>
      <c r="R128" s="198"/>
      <c r="S128" s="340" t="s">
        <v>698</v>
      </c>
      <c r="T128" s="25"/>
      <c r="U128" s="25"/>
      <c r="V128" s="25"/>
      <c r="W128" s="25"/>
      <c r="X128" s="25"/>
      <c r="Y128" s="25"/>
      <c r="Z128" s="25"/>
    </row>
    <row r="129" spans="1:26" s="14" customFormat="1" ht="50.25" customHeight="1" x14ac:dyDescent="0.25">
      <c r="A129" s="343"/>
      <c r="B129" s="343"/>
      <c r="C129" s="329"/>
      <c r="D129" s="198"/>
      <c r="E129" s="198"/>
      <c r="F129" s="199"/>
      <c r="G129" s="198"/>
      <c r="H129" s="200"/>
      <c r="I129" s="340"/>
      <c r="J129" s="341"/>
      <c r="K129" s="198"/>
      <c r="L129" s="201" t="s">
        <v>260</v>
      </c>
      <c r="M129" s="202">
        <v>18.97</v>
      </c>
      <c r="N129" s="338"/>
      <c r="O129" s="198"/>
      <c r="P129" s="198"/>
      <c r="Q129" s="198"/>
      <c r="R129" s="198"/>
      <c r="S129" s="340"/>
      <c r="T129" s="25"/>
      <c r="U129" s="25"/>
      <c r="V129" s="25"/>
      <c r="W129" s="25"/>
      <c r="X129" s="25"/>
      <c r="Y129" s="25"/>
      <c r="Z129" s="25"/>
    </row>
    <row r="130" spans="1:26" s="14" customFormat="1" ht="37.15" customHeight="1" x14ac:dyDescent="0.25">
      <c r="A130" s="343"/>
      <c r="B130" s="343"/>
      <c r="C130" s="352" t="s">
        <v>716</v>
      </c>
      <c r="D130" s="198"/>
      <c r="E130" s="198"/>
      <c r="F130" s="199"/>
      <c r="G130" s="198"/>
      <c r="H130" s="200"/>
      <c r="I130" s="340" t="s">
        <v>697</v>
      </c>
      <c r="J130" s="341" t="s">
        <v>198</v>
      </c>
      <c r="K130" s="198"/>
      <c r="L130" s="201" t="s">
        <v>733</v>
      </c>
      <c r="M130" s="202">
        <v>132.99</v>
      </c>
      <c r="N130" s="338"/>
      <c r="O130" s="198"/>
      <c r="P130" s="198"/>
      <c r="Q130" s="198"/>
      <c r="R130" s="198"/>
      <c r="S130" s="340" t="s">
        <v>716</v>
      </c>
      <c r="T130" s="25"/>
      <c r="U130" s="25"/>
      <c r="V130" s="25"/>
      <c r="W130" s="25"/>
      <c r="X130" s="25"/>
      <c r="Y130" s="25"/>
      <c r="Z130" s="25"/>
    </row>
    <row r="131" spans="1:26" s="14" customFormat="1" ht="37.15" customHeight="1" x14ac:dyDescent="0.25">
      <c r="A131" s="343"/>
      <c r="B131" s="343"/>
      <c r="C131" s="352"/>
      <c r="D131" s="198"/>
      <c r="E131" s="198"/>
      <c r="F131" s="199"/>
      <c r="G131" s="198"/>
      <c r="H131" s="200"/>
      <c r="I131" s="340"/>
      <c r="J131" s="341"/>
      <c r="K131" s="198"/>
      <c r="L131" s="201" t="s">
        <v>255</v>
      </c>
      <c r="M131" s="202">
        <v>725.89</v>
      </c>
      <c r="N131" s="338"/>
      <c r="O131" s="198"/>
      <c r="P131" s="198"/>
      <c r="Q131" s="198"/>
      <c r="R131" s="198"/>
      <c r="S131" s="340"/>
      <c r="T131" s="25"/>
      <c r="U131" s="25"/>
      <c r="V131" s="25"/>
      <c r="W131" s="25"/>
      <c r="X131" s="25"/>
      <c r="Y131" s="25"/>
      <c r="Z131" s="25"/>
    </row>
    <row r="132" spans="1:26" s="14" customFormat="1" ht="37.15" customHeight="1" x14ac:dyDescent="0.25">
      <c r="A132" s="343"/>
      <c r="B132" s="343"/>
      <c r="C132" s="352"/>
      <c r="D132" s="198"/>
      <c r="E132" s="198"/>
      <c r="F132" s="199"/>
      <c r="G132" s="198"/>
      <c r="H132" s="200"/>
      <c r="I132" s="340" t="s">
        <v>679</v>
      </c>
      <c r="J132" s="341" t="s">
        <v>198</v>
      </c>
      <c r="K132" s="198"/>
      <c r="L132" s="201" t="s">
        <v>583</v>
      </c>
      <c r="M132" s="202">
        <v>18.260000000000002</v>
      </c>
      <c r="N132" s="338"/>
      <c r="O132" s="198"/>
      <c r="P132" s="198"/>
      <c r="Q132" s="198"/>
      <c r="R132" s="198"/>
      <c r="S132" s="340"/>
      <c r="T132" s="25"/>
      <c r="U132" s="25"/>
      <c r="V132" s="25"/>
      <c r="W132" s="25"/>
      <c r="X132" s="25"/>
      <c r="Y132" s="25"/>
      <c r="Z132" s="25"/>
    </row>
    <row r="133" spans="1:26" s="14" customFormat="1" ht="37.15" customHeight="1" x14ac:dyDescent="0.25">
      <c r="A133" s="343"/>
      <c r="B133" s="343"/>
      <c r="C133" s="352"/>
      <c r="D133" s="198"/>
      <c r="E133" s="198"/>
      <c r="F133" s="199"/>
      <c r="G133" s="198"/>
      <c r="H133" s="200"/>
      <c r="I133" s="340"/>
      <c r="J133" s="341"/>
      <c r="K133" s="198"/>
      <c r="L133" s="201" t="s">
        <v>581</v>
      </c>
      <c r="M133" s="202">
        <f>(64970.85+17719.32+29532.2+14766.1+14139.66+7069.83+9128.14+11810.17+18256.27+16108.47+120000+12886.78+173166.1+76962.71)/1000</f>
        <v>586.52</v>
      </c>
      <c r="N133" s="338"/>
      <c r="O133" s="198"/>
      <c r="P133" s="198"/>
      <c r="Q133" s="198"/>
      <c r="R133" s="198"/>
      <c r="S133" s="340"/>
      <c r="T133" s="25"/>
      <c r="U133" s="25"/>
      <c r="V133" s="25"/>
      <c r="W133" s="25"/>
      <c r="X133" s="25"/>
      <c r="Y133" s="25"/>
      <c r="Z133" s="25"/>
    </row>
    <row r="134" spans="1:26" s="14" customFormat="1" ht="37.15" customHeight="1" x14ac:dyDescent="0.25">
      <c r="A134" s="343"/>
      <c r="B134" s="343"/>
      <c r="C134" s="352"/>
      <c r="D134" s="198"/>
      <c r="E134" s="198"/>
      <c r="F134" s="199"/>
      <c r="G134" s="198"/>
      <c r="H134" s="200"/>
      <c r="I134" s="340"/>
      <c r="J134" s="341"/>
      <c r="K134" s="198"/>
      <c r="L134" s="201" t="s">
        <v>582</v>
      </c>
      <c r="M134" s="202">
        <f>(17719.32+17719.32+59050.85+27384.41+23620.34+134684.75)/1000</f>
        <v>280.18</v>
      </c>
      <c r="N134" s="338"/>
      <c r="O134" s="198"/>
      <c r="P134" s="198"/>
      <c r="Q134" s="198"/>
      <c r="R134" s="198"/>
      <c r="S134" s="340"/>
      <c r="T134" s="25"/>
      <c r="U134" s="25"/>
      <c r="V134" s="25"/>
      <c r="W134" s="25"/>
      <c r="X134" s="25"/>
      <c r="Y134" s="25"/>
      <c r="Z134" s="25"/>
    </row>
    <row r="135" spans="1:26" s="14" customFormat="1" ht="37.15" customHeight="1" x14ac:dyDescent="0.25">
      <c r="A135" s="343"/>
      <c r="B135" s="343"/>
      <c r="C135" s="352"/>
      <c r="D135" s="198"/>
      <c r="E135" s="198"/>
      <c r="F135" s="199"/>
      <c r="G135" s="198"/>
      <c r="H135" s="200"/>
      <c r="I135" s="340"/>
      <c r="J135" s="341"/>
      <c r="K135" s="198"/>
      <c r="L135" s="201" t="s">
        <v>579</v>
      </c>
      <c r="M135" s="202">
        <f>9.12814</f>
        <v>9.1300000000000008</v>
      </c>
      <c r="N135" s="338"/>
      <c r="O135" s="198"/>
      <c r="P135" s="198"/>
      <c r="Q135" s="198"/>
      <c r="R135" s="198"/>
      <c r="S135" s="340"/>
      <c r="T135" s="25"/>
      <c r="U135" s="25"/>
      <c r="V135" s="25"/>
      <c r="W135" s="25"/>
      <c r="X135" s="25"/>
      <c r="Y135" s="25"/>
      <c r="Z135" s="25"/>
    </row>
    <row r="136" spans="1:26" s="14" customFormat="1" ht="37.15" customHeight="1" x14ac:dyDescent="0.25">
      <c r="A136" s="343"/>
      <c r="B136" s="343"/>
      <c r="C136" s="352" t="s">
        <v>700</v>
      </c>
      <c r="D136" s="198"/>
      <c r="E136" s="198"/>
      <c r="F136" s="199"/>
      <c r="G136" s="198"/>
      <c r="H136" s="200"/>
      <c r="I136" s="340" t="s">
        <v>701</v>
      </c>
      <c r="J136" s="341" t="s">
        <v>198</v>
      </c>
      <c r="K136" s="198"/>
      <c r="L136" s="201" t="s">
        <v>732</v>
      </c>
      <c r="M136" s="202">
        <v>32.39</v>
      </c>
      <c r="N136" s="338"/>
      <c r="O136" s="198"/>
      <c r="P136" s="198"/>
      <c r="Q136" s="198"/>
      <c r="R136" s="198"/>
      <c r="S136" s="340" t="s">
        <v>700</v>
      </c>
      <c r="T136" s="25"/>
      <c r="U136" s="25"/>
      <c r="V136" s="25"/>
      <c r="W136" s="25"/>
      <c r="X136" s="25"/>
      <c r="Y136" s="25"/>
      <c r="Z136" s="25"/>
    </row>
    <row r="137" spans="1:26" s="14" customFormat="1" ht="84.75" customHeight="1" x14ac:dyDescent="0.25">
      <c r="A137" s="344"/>
      <c r="B137" s="344"/>
      <c r="C137" s="352"/>
      <c r="D137" s="198"/>
      <c r="E137" s="198"/>
      <c r="F137" s="199"/>
      <c r="G137" s="198"/>
      <c r="H137" s="200"/>
      <c r="I137" s="340"/>
      <c r="J137" s="341"/>
      <c r="K137" s="198"/>
      <c r="L137" s="201" t="s">
        <v>263</v>
      </c>
      <c r="M137" s="202">
        <v>513.80999999999995</v>
      </c>
      <c r="N137" s="339"/>
      <c r="O137" s="198"/>
      <c r="P137" s="198"/>
      <c r="Q137" s="198"/>
      <c r="R137" s="198"/>
      <c r="S137" s="340"/>
      <c r="T137" s="25"/>
      <c r="U137" s="25"/>
      <c r="V137" s="25"/>
      <c r="W137" s="25"/>
      <c r="X137" s="25"/>
      <c r="Y137" s="25"/>
      <c r="Z137" s="25"/>
    </row>
    <row r="138" spans="1:26" s="14" customFormat="1" ht="37.15" customHeight="1" x14ac:dyDescent="0.25">
      <c r="A138" s="352">
        <v>3</v>
      </c>
      <c r="B138" s="353" t="s">
        <v>503</v>
      </c>
      <c r="C138" s="329" t="s">
        <v>205</v>
      </c>
      <c r="D138" s="191" t="s">
        <v>200</v>
      </c>
      <c r="E138" s="198"/>
      <c r="F138" s="340" t="s">
        <v>717</v>
      </c>
      <c r="G138" s="198"/>
      <c r="H138" s="202">
        <v>125313</v>
      </c>
      <c r="I138" s="340" t="s">
        <v>702</v>
      </c>
      <c r="J138" s="341" t="s">
        <v>198</v>
      </c>
      <c r="K138" s="198"/>
      <c r="L138" s="193" t="s">
        <v>738</v>
      </c>
      <c r="M138" s="202">
        <v>762.71</v>
      </c>
      <c r="N138" s="337">
        <f>SUM(M138:M146)</f>
        <v>2576</v>
      </c>
      <c r="O138" s="198"/>
      <c r="P138" s="198"/>
      <c r="Q138" s="198"/>
      <c r="R138" s="198"/>
      <c r="S138" s="340" t="s">
        <v>205</v>
      </c>
      <c r="T138" s="25"/>
      <c r="U138" s="25"/>
      <c r="V138" s="25"/>
      <c r="W138" s="25"/>
      <c r="X138" s="25"/>
      <c r="Y138" s="25"/>
      <c r="Z138" s="25"/>
    </row>
    <row r="139" spans="1:26" s="14" customFormat="1" ht="42.75" customHeight="1" x14ac:dyDescent="0.25">
      <c r="A139" s="352"/>
      <c r="B139" s="353"/>
      <c r="C139" s="329"/>
      <c r="D139" s="198"/>
      <c r="E139" s="198"/>
      <c r="F139" s="340"/>
      <c r="G139" s="198"/>
      <c r="H139" s="202">
        <v>125313</v>
      </c>
      <c r="I139" s="340"/>
      <c r="J139" s="341"/>
      <c r="K139" s="198"/>
      <c r="L139" s="193" t="s">
        <v>739</v>
      </c>
      <c r="M139" s="202">
        <v>41.78</v>
      </c>
      <c r="N139" s="338"/>
      <c r="O139" s="198"/>
      <c r="P139" s="198"/>
      <c r="Q139" s="198"/>
      <c r="R139" s="198"/>
      <c r="S139" s="340"/>
      <c r="T139" s="25"/>
      <c r="U139" s="25"/>
      <c r="V139" s="25"/>
      <c r="W139" s="25"/>
      <c r="X139" s="25"/>
      <c r="Y139" s="25"/>
      <c r="Z139" s="25"/>
    </row>
    <row r="140" spans="1:26" s="14" customFormat="1" ht="37.15" customHeight="1" x14ac:dyDescent="0.25">
      <c r="A140" s="352"/>
      <c r="B140" s="353"/>
      <c r="C140" s="329"/>
      <c r="D140" s="198"/>
      <c r="E140" s="198"/>
      <c r="F140" s="199"/>
      <c r="G140" s="198"/>
      <c r="H140" s="200"/>
      <c r="I140" s="340"/>
      <c r="J140" s="341"/>
      <c r="K140" s="198"/>
      <c r="L140" s="193" t="s">
        <v>740</v>
      </c>
      <c r="M140" s="202">
        <v>223.57</v>
      </c>
      <c r="N140" s="338"/>
      <c r="O140" s="198"/>
      <c r="P140" s="198"/>
      <c r="Q140" s="198"/>
      <c r="R140" s="198"/>
      <c r="S140" s="340"/>
      <c r="T140" s="25"/>
      <c r="U140" s="25"/>
      <c r="V140" s="25"/>
      <c r="W140" s="25"/>
      <c r="X140" s="25"/>
      <c r="Y140" s="25"/>
      <c r="Z140" s="25"/>
    </row>
    <row r="141" spans="1:26" s="14" customFormat="1" ht="37.15" customHeight="1" x14ac:dyDescent="0.25">
      <c r="A141" s="352"/>
      <c r="B141" s="353"/>
      <c r="C141" s="329"/>
      <c r="D141" s="198"/>
      <c r="E141" s="198"/>
      <c r="F141" s="199"/>
      <c r="G141" s="198"/>
      <c r="H141" s="200"/>
      <c r="I141" s="340"/>
      <c r="J141" s="341"/>
      <c r="K141" s="198"/>
      <c r="L141" s="193" t="s">
        <v>741</v>
      </c>
      <c r="M141" s="202">
        <v>18.62</v>
      </c>
      <c r="N141" s="338"/>
      <c r="O141" s="198"/>
      <c r="P141" s="198"/>
      <c r="Q141" s="198"/>
      <c r="R141" s="198"/>
      <c r="S141" s="340"/>
      <c r="T141" s="25"/>
      <c r="U141" s="25"/>
      <c r="V141" s="25"/>
      <c r="W141" s="25"/>
      <c r="X141" s="25"/>
      <c r="Y141" s="25"/>
      <c r="Z141" s="25"/>
    </row>
    <row r="142" spans="1:26" s="14" customFormat="1" ht="37.15" customHeight="1" x14ac:dyDescent="0.25">
      <c r="A142" s="352"/>
      <c r="B142" s="353"/>
      <c r="C142" s="329"/>
      <c r="D142" s="198"/>
      <c r="E142" s="198"/>
      <c r="F142" s="199"/>
      <c r="G142" s="198"/>
      <c r="H142" s="200"/>
      <c r="I142" s="340"/>
      <c r="J142" s="341"/>
      <c r="K142" s="198"/>
      <c r="L142" s="201" t="s">
        <v>206</v>
      </c>
      <c r="M142" s="202">
        <v>957.65</v>
      </c>
      <c r="N142" s="338"/>
      <c r="O142" s="198"/>
      <c r="P142" s="198"/>
      <c r="Q142" s="198"/>
      <c r="R142" s="198"/>
      <c r="S142" s="340"/>
      <c r="T142" s="25"/>
      <c r="U142" s="25"/>
      <c r="V142" s="25"/>
      <c r="W142" s="25"/>
      <c r="X142" s="25"/>
      <c r="Y142" s="25"/>
      <c r="Z142" s="25"/>
    </row>
    <row r="143" spans="1:26" s="14" customFormat="1" ht="37.15" customHeight="1" x14ac:dyDescent="0.25">
      <c r="A143" s="352"/>
      <c r="B143" s="353"/>
      <c r="C143" s="329"/>
      <c r="D143" s="198"/>
      <c r="E143" s="198"/>
      <c r="F143" s="199"/>
      <c r="G143" s="198"/>
      <c r="H143" s="200"/>
      <c r="I143" s="340"/>
      <c r="J143" s="341"/>
      <c r="K143" s="198"/>
      <c r="L143" s="201" t="s">
        <v>207</v>
      </c>
      <c r="M143" s="202">
        <v>197.83</v>
      </c>
      <c r="N143" s="338"/>
      <c r="O143" s="198"/>
      <c r="P143" s="210"/>
      <c r="Q143" s="198"/>
      <c r="R143" s="198"/>
      <c r="S143" s="340"/>
      <c r="T143" s="25"/>
      <c r="U143" s="25"/>
      <c r="V143" s="25"/>
      <c r="W143" s="25"/>
      <c r="X143" s="25"/>
      <c r="Y143" s="25"/>
      <c r="Z143" s="25"/>
    </row>
    <row r="144" spans="1:26" s="14" customFormat="1" ht="37.15" customHeight="1" x14ac:dyDescent="0.25">
      <c r="A144" s="352"/>
      <c r="B144" s="353"/>
      <c r="C144" s="329"/>
      <c r="D144" s="198"/>
      <c r="E144" s="198"/>
      <c r="F144" s="199"/>
      <c r="G144" s="198"/>
      <c r="H144" s="200"/>
      <c r="I144" s="340"/>
      <c r="J144" s="341"/>
      <c r="K144" s="198"/>
      <c r="L144" s="201" t="s">
        <v>208</v>
      </c>
      <c r="M144" s="202">
        <v>18.34</v>
      </c>
      <c r="N144" s="338"/>
      <c r="O144" s="198"/>
      <c r="P144" s="210"/>
      <c r="Q144" s="198"/>
      <c r="R144" s="198"/>
      <c r="S144" s="340"/>
      <c r="T144" s="25"/>
      <c r="U144" s="25"/>
      <c r="V144" s="25"/>
      <c r="W144" s="25"/>
      <c r="X144" s="25"/>
      <c r="Y144" s="25"/>
      <c r="Z144" s="25"/>
    </row>
    <row r="145" spans="1:26" s="14" customFormat="1" ht="37.15" customHeight="1" x14ac:dyDescent="0.25">
      <c r="A145" s="352"/>
      <c r="B145" s="353"/>
      <c r="C145" s="329"/>
      <c r="D145" s="198"/>
      <c r="E145" s="198"/>
      <c r="F145" s="199"/>
      <c r="G145" s="198"/>
      <c r="H145" s="200"/>
      <c r="I145" s="340" t="s">
        <v>679</v>
      </c>
      <c r="J145" s="341" t="s">
        <v>198</v>
      </c>
      <c r="K145" s="198"/>
      <c r="L145" s="201" t="s">
        <v>584</v>
      </c>
      <c r="M145" s="202">
        <f>(5906.44+11810.17+112759.32+6980.34)/1000</f>
        <v>137.46</v>
      </c>
      <c r="N145" s="338"/>
      <c r="O145" s="198"/>
      <c r="P145" s="198"/>
      <c r="Q145" s="198"/>
      <c r="R145" s="198"/>
      <c r="S145" s="340"/>
      <c r="T145" s="25"/>
      <c r="U145" s="25"/>
      <c r="V145" s="25"/>
      <c r="W145" s="25"/>
      <c r="X145" s="25"/>
      <c r="Y145" s="25"/>
      <c r="Z145" s="25"/>
    </row>
    <row r="146" spans="1:26" s="14" customFormat="1" ht="36.75" customHeight="1" x14ac:dyDescent="0.25">
      <c r="A146" s="352"/>
      <c r="B146" s="353"/>
      <c r="C146" s="329"/>
      <c r="D146" s="198"/>
      <c r="E146" s="198"/>
      <c r="F146" s="199"/>
      <c r="G146" s="198"/>
      <c r="H146" s="200"/>
      <c r="I146" s="340"/>
      <c r="J146" s="341"/>
      <c r="K146" s="198"/>
      <c r="L146" s="201" t="s">
        <v>581</v>
      </c>
      <c r="M146" s="202">
        <f>(2651.19+2651.19+3534.92+35430.51+161084.75+12886.78)/1000</f>
        <v>218.24</v>
      </c>
      <c r="N146" s="339"/>
      <c r="O146" s="198"/>
      <c r="P146" s="198"/>
      <c r="Q146" s="198"/>
      <c r="R146" s="198"/>
      <c r="S146" s="340"/>
      <c r="T146" s="25"/>
      <c r="U146" s="25"/>
      <c r="V146" s="25"/>
      <c r="W146" s="25"/>
      <c r="X146" s="25"/>
      <c r="Y146" s="25"/>
      <c r="Z146" s="25"/>
    </row>
    <row r="147" spans="1:26" s="14" customFormat="1" ht="55.5" customHeight="1" x14ac:dyDescent="0.25">
      <c r="A147" s="352">
        <v>4</v>
      </c>
      <c r="B147" s="353" t="s">
        <v>472</v>
      </c>
      <c r="C147" s="329" t="s">
        <v>279</v>
      </c>
      <c r="D147" s="198"/>
      <c r="E147" s="198"/>
      <c r="F147" s="199"/>
      <c r="G147" s="198"/>
      <c r="H147" s="200"/>
      <c r="I147" s="204" t="s">
        <v>744</v>
      </c>
      <c r="J147" s="206" t="s">
        <v>198</v>
      </c>
      <c r="K147" s="198"/>
      <c r="L147" s="201" t="s">
        <v>742</v>
      </c>
      <c r="M147" s="202">
        <v>57.69</v>
      </c>
      <c r="N147" s="337">
        <f>SUM(M147:M152)</f>
        <v>378</v>
      </c>
      <c r="O147" s="341" t="s">
        <v>280</v>
      </c>
      <c r="P147" s="341" t="s">
        <v>281</v>
      </c>
      <c r="Q147" s="202"/>
      <c r="R147" s="341"/>
      <c r="S147" s="340" t="s">
        <v>279</v>
      </c>
      <c r="T147" s="25"/>
      <c r="U147" s="25"/>
      <c r="V147" s="25"/>
      <c r="W147" s="25"/>
      <c r="X147" s="25"/>
      <c r="Y147" s="25"/>
      <c r="Z147" s="25"/>
    </row>
    <row r="148" spans="1:26" s="14" customFormat="1" ht="37.15" customHeight="1" x14ac:dyDescent="0.25">
      <c r="A148" s="352"/>
      <c r="B148" s="353"/>
      <c r="C148" s="329"/>
      <c r="D148" s="198"/>
      <c r="E148" s="198"/>
      <c r="F148" s="199"/>
      <c r="G148" s="198"/>
      <c r="H148" s="200"/>
      <c r="I148" s="331" t="s">
        <v>743</v>
      </c>
      <c r="J148" s="206"/>
      <c r="K148" s="198"/>
      <c r="L148" s="201" t="s">
        <v>293</v>
      </c>
      <c r="M148" s="202">
        <v>210.58</v>
      </c>
      <c r="N148" s="338"/>
      <c r="O148" s="341"/>
      <c r="P148" s="341"/>
      <c r="Q148" s="202"/>
      <c r="R148" s="341"/>
      <c r="S148" s="340"/>
      <c r="T148" s="25"/>
      <c r="U148" s="25"/>
      <c r="V148" s="25"/>
      <c r="W148" s="25"/>
      <c r="X148" s="25"/>
      <c r="Y148" s="25"/>
      <c r="Z148" s="25"/>
    </row>
    <row r="149" spans="1:26" s="14" customFormat="1" ht="37.15" customHeight="1" x14ac:dyDescent="0.25">
      <c r="A149" s="352"/>
      <c r="B149" s="353"/>
      <c r="C149" s="329"/>
      <c r="D149" s="198"/>
      <c r="E149" s="198"/>
      <c r="F149" s="199"/>
      <c r="G149" s="198"/>
      <c r="H149" s="200"/>
      <c r="I149" s="333"/>
      <c r="J149" s="206"/>
      <c r="K149" s="198"/>
      <c r="L149" s="201" t="s">
        <v>294</v>
      </c>
      <c r="M149" s="202">
        <v>10</v>
      </c>
      <c r="N149" s="338"/>
      <c r="O149" s="198"/>
      <c r="P149" s="191"/>
      <c r="Q149" s="206"/>
      <c r="R149" s="191"/>
      <c r="S149" s="340"/>
      <c r="T149" s="25"/>
      <c r="U149" s="25"/>
      <c r="V149" s="25"/>
      <c r="W149" s="25"/>
      <c r="X149" s="25"/>
      <c r="Y149" s="25"/>
      <c r="Z149" s="25"/>
    </row>
    <row r="150" spans="1:26" s="14" customFormat="1" ht="37.15" customHeight="1" x14ac:dyDescent="0.25">
      <c r="A150" s="352"/>
      <c r="B150" s="353"/>
      <c r="C150" s="329"/>
      <c r="D150" s="198"/>
      <c r="E150" s="198"/>
      <c r="F150" s="199"/>
      <c r="G150" s="198"/>
      <c r="H150" s="200"/>
      <c r="I150" s="340" t="s">
        <v>679</v>
      </c>
      <c r="J150" s="341" t="s">
        <v>198</v>
      </c>
      <c r="K150" s="198"/>
      <c r="L150" s="201" t="s">
        <v>584</v>
      </c>
      <c r="M150" s="202">
        <v>12.89</v>
      </c>
      <c r="N150" s="338"/>
      <c r="O150" s="198"/>
      <c r="P150" s="191"/>
      <c r="Q150" s="206"/>
      <c r="R150" s="191"/>
      <c r="S150" s="340"/>
      <c r="T150" s="25"/>
      <c r="U150" s="25"/>
      <c r="V150" s="25"/>
      <c r="W150" s="25"/>
      <c r="X150" s="25"/>
      <c r="Y150" s="25"/>
      <c r="Z150" s="25"/>
    </row>
    <row r="151" spans="1:26" s="14" customFormat="1" ht="37.15" customHeight="1" x14ac:dyDescent="0.25">
      <c r="A151" s="352"/>
      <c r="B151" s="353"/>
      <c r="C151" s="329"/>
      <c r="D151" s="198"/>
      <c r="E151" s="198"/>
      <c r="F151" s="199"/>
      <c r="G151" s="198"/>
      <c r="H151" s="200"/>
      <c r="I151" s="340"/>
      <c r="J151" s="341"/>
      <c r="K151" s="198"/>
      <c r="L151" s="201" t="s">
        <v>592</v>
      </c>
      <c r="M151" s="202">
        <v>71.19</v>
      </c>
      <c r="N151" s="338"/>
      <c r="O151" s="198"/>
      <c r="P151" s="191"/>
      <c r="Q151" s="206"/>
      <c r="R151" s="191"/>
      <c r="S151" s="340"/>
      <c r="T151" s="25"/>
      <c r="U151" s="25"/>
      <c r="V151" s="25"/>
      <c r="W151" s="25"/>
      <c r="X151" s="25"/>
      <c r="Y151" s="25"/>
      <c r="Z151" s="25"/>
    </row>
    <row r="152" spans="1:26" s="14" customFormat="1" ht="37.15" customHeight="1" x14ac:dyDescent="0.25">
      <c r="A152" s="352"/>
      <c r="B152" s="353"/>
      <c r="C152" s="329"/>
      <c r="D152" s="198"/>
      <c r="E152" s="198"/>
      <c r="F152" s="199"/>
      <c r="G152" s="198"/>
      <c r="H152" s="200"/>
      <c r="I152" s="340"/>
      <c r="J152" s="341"/>
      <c r="K152" s="198"/>
      <c r="L152" s="201" t="s">
        <v>577</v>
      </c>
      <c r="M152" s="202">
        <v>16.11</v>
      </c>
      <c r="N152" s="339"/>
      <c r="O152" s="198"/>
      <c r="P152" s="198"/>
      <c r="Q152" s="198"/>
      <c r="R152" s="198"/>
      <c r="S152" s="340"/>
      <c r="T152" s="25"/>
      <c r="U152" s="25"/>
      <c r="V152" s="25"/>
      <c r="W152" s="25"/>
      <c r="X152" s="25"/>
      <c r="Y152" s="25"/>
      <c r="Z152" s="25"/>
    </row>
    <row r="153" spans="1:26" s="14" customFormat="1" ht="58.5" customHeight="1" x14ac:dyDescent="0.25">
      <c r="A153" s="352">
        <v>5</v>
      </c>
      <c r="B153" s="353" t="s">
        <v>565</v>
      </c>
      <c r="C153" s="352" t="s">
        <v>282</v>
      </c>
      <c r="D153" s="191" t="s">
        <v>280</v>
      </c>
      <c r="E153" s="198"/>
      <c r="F153" s="340" t="s">
        <v>718</v>
      </c>
      <c r="G153" s="191" t="s">
        <v>284</v>
      </c>
      <c r="H153" s="202">
        <v>147.88</v>
      </c>
      <c r="I153" s="340" t="s">
        <v>719</v>
      </c>
      <c r="J153" s="341" t="s">
        <v>283</v>
      </c>
      <c r="K153" s="198"/>
      <c r="L153" s="203" t="s">
        <v>750</v>
      </c>
      <c r="M153" s="202">
        <v>1090.6099999999999</v>
      </c>
      <c r="N153" s="337">
        <f>SUM(H153+H154+M153+M154)</f>
        <v>2329</v>
      </c>
      <c r="O153" s="198"/>
      <c r="P153" s="198"/>
      <c r="Q153" s="198"/>
      <c r="R153" s="198"/>
      <c r="S153" s="340" t="s">
        <v>282</v>
      </c>
      <c r="T153" s="25"/>
      <c r="U153" s="25"/>
      <c r="V153" s="25"/>
      <c r="W153" s="25"/>
      <c r="X153" s="25"/>
      <c r="Y153" s="25"/>
      <c r="Z153" s="25"/>
    </row>
    <row r="154" spans="1:26" s="14" customFormat="1" ht="60" customHeight="1" x14ac:dyDescent="0.25">
      <c r="A154" s="352"/>
      <c r="B154" s="353"/>
      <c r="C154" s="352"/>
      <c r="D154" s="198"/>
      <c r="E154" s="198"/>
      <c r="F154" s="340"/>
      <c r="G154" s="191" t="s">
        <v>285</v>
      </c>
      <c r="H154" s="202">
        <v>139.19</v>
      </c>
      <c r="I154" s="340"/>
      <c r="J154" s="341"/>
      <c r="K154" s="198"/>
      <c r="L154" s="203" t="s">
        <v>751</v>
      </c>
      <c r="M154" s="202">
        <v>950.92</v>
      </c>
      <c r="N154" s="339"/>
      <c r="O154" s="198"/>
      <c r="P154" s="198"/>
      <c r="Q154" s="198"/>
      <c r="R154" s="198"/>
      <c r="S154" s="340"/>
      <c r="T154" s="25"/>
      <c r="U154" s="25"/>
      <c r="V154" s="25"/>
      <c r="W154" s="25"/>
      <c r="X154" s="25"/>
      <c r="Y154" s="25"/>
      <c r="Z154" s="25"/>
    </row>
    <row r="155" spans="1:26" s="14" customFormat="1" ht="28.5" customHeight="1" x14ac:dyDescent="0.25">
      <c r="A155" s="145"/>
      <c r="B155" s="145" t="s">
        <v>663</v>
      </c>
      <c r="C155" s="145"/>
      <c r="D155" s="145"/>
      <c r="E155" s="145"/>
      <c r="F155" s="145"/>
      <c r="G155" s="145"/>
      <c r="H155" s="145"/>
      <c r="I155" s="195"/>
      <c r="J155" s="145"/>
      <c r="K155" s="145"/>
      <c r="L155" s="145"/>
      <c r="M155" s="146"/>
      <c r="N155" s="209">
        <f>SUM(N7:N154)</f>
        <v>28816</v>
      </c>
      <c r="O155" s="330"/>
      <c r="P155" s="330"/>
      <c r="Q155" s="330"/>
      <c r="R155" s="330"/>
      <c r="S155" s="330"/>
      <c r="T155" s="25"/>
      <c r="U155" s="25"/>
      <c r="V155" s="25"/>
      <c r="W155" s="25"/>
      <c r="X155" s="25"/>
      <c r="Y155" s="25"/>
      <c r="Z155" s="25"/>
    </row>
    <row r="156" spans="1:26" x14ac:dyDescent="0.25">
      <c r="M156" s="233"/>
      <c r="N156" s="208"/>
    </row>
    <row r="157" spans="1:26" x14ac:dyDescent="0.25">
      <c r="L157" s="207"/>
      <c r="M157" s="234"/>
      <c r="N157" s="197"/>
    </row>
    <row r="158" spans="1:26" x14ac:dyDescent="0.25">
      <c r="M158" s="234"/>
      <c r="N158" s="236"/>
    </row>
    <row r="159" spans="1:26" x14ac:dyDescent="0.25">
      <c r="M159" s="235"/>
      <c r="N159" s="207"/>
    </row>
    <row r="160" spans="1:26" x14ac:dyDescent="0.25">
      <c r="N160" s="207"/>
      <c r="Q160" s="227"/>
    </row>
    <row r="161" spans="13:16" x14ac:dyDescent="0.25">
      <c r="M161" s="235"/>
      <c r="N161" s="207"/>
      <c r="P161" s="228"/>
    </row>
  </sheetData>
  <mergeCells count="152">
    <mergeCell ref="B7:B47"/>
    <mergeCell ref="J120:J127"/>
    <mergeCell ref="I80:I81"/>
    <mergeCell ref="J80:J81"/>
    <mergeCell ref="J106:J107"/>
    <mergeCell ref="J83:J90"/>
    <mergeCell ref="I83:I90"/>
    <mergeCell ref="J96:J105"/>
    <mergeCell ref="I72:I77"/>
    <mergeCell ref="J11:J16"/>
    <mergeCell ref="I68:I69"/>
    <mergeCell ref="J108:J109"/>
    <mergeCell ref="I45:I47"/>
    <mergeCell ref="I120:I127"/>
    <mergeCell ref="I53:I55"/>
    <mergeCell ref="F48:F49"/>
    <mergeCell ref="I48:I51"/>
    <mergeCell ref="J48:J51"/>
    <mergeCell ref="C56:C57"/>
    <mergeCell ref="C110:C127"/>
    <mergeCell ref="C68:C69"/>
    <mergeCell ref="C39:C47"/>
    <mergeCell ref="C72:C79"/>
    <mergeCell ref="C80:C82"/>
    <mergeCell ref="J20:J23"/>
    <mergeCell ref="N7:N47"/>
    <mergeCell ref="S11:S16"/>
    <mergeCell ref="I61:I64"/>
    <mergeCell ref="J61:J64"/>
    <mergeCell ref="S61:S67"/>
    <mergeCell ref="C20:C27"/>
    <mergeCell ref="S20:S27"/>
    <mergeCell ref="I24:I27"/>
    <mergeCell ref="C58:C59"/>
    <mergeCell ref="I58:I59"/>
    <mergeCell ref="J58:J59"/>
    <mergeCell ref="L11:L12"/>
    <mergeCell ref="C61:C67"/>
    <mergeCell ref="A147:A152"/>
    <mergeCell ref="A153:A154"/>
    <mergeCell ref="C153:C154"/>
    <mergeCell ref="J138:J144"/>
    <mergeCell ref="B153:B154"/>
    <mergeCell ref="J145:J146"/>
    <mergeCell ref="I136:I137"/>
    <mergeCell ref="I132:I135"/>
    <mergeCell ref="S72:S79"/>
    <mergeCell ref="I78:I79"/>
    <mergeCell ref="J78:J79"/>
    <mergeCell ref="C83:C91"/>
    <mergeCell ref="F138:F139"/>
    <mergeCell ref="I138:I144"/>
    <mergeCell ref="F153:F154"/>
    <mergeCell ref="I128:I129"/>
    <mergeCell ref="J128:J129"/>
    <mergeCell ref="B138:B146"/>
    <mergeCell ref="C138:C146"/>
    <mergeCell ref="C147:C152"/>
    <mergeCell ref="C136:C137"/>
    <mergeCell ref="A138:A146"/>
    <mergeCell ref="C128:C129"/>
    <mergeCell ref="B147:B152"/>
    <mergeCell ref="O147:O148"/>
    <mergeCell ref="P147:P148"/>
    <mergeCell ref="I153:I154"/>
    <mergeCell ref="J153:J154"/>
    <mergeCell ref="S153:S154"/>
    <mergeCell ref="I150:I152"/>
    <mergeCell ref="J150:J152"/>
    <mergeCell ref="N147:N152"/>
    <mergeCell ref="N153:N154"/>
    <mergeCell ref="I148:I149"/>
    <mergeCell ref="R1:S1"/>
    <mergeCell ref="A2:S2"/>
    <mergeCell ref="A4:A5"/>
    <mergeCell ref="C4:C5"/>
    <mergeCell ref="D4:H4"/>
    <mergeCell ref="I4:M4"/>
    <mergeCell ref="O4:P4"/>
    <mergeCell ref="Q4:R4"/>
    <mergeCell ref="S4:S5"/>
    <mergeCell ref="B4:B5"/>
    <mergeCell ref="N4:N5"/>
    <mergeCell ref="S28:S38"/>
    <mergeCell ref="I65:I67"/>
    <mergeCell ref="J65:J67"/>
    <mergeCell ref="C48:C55"/>
    <mergeCell ref="S39:S47"/>
    <mergeCell ref="S83:S91"/>
    <mergeCell ref="I92:I95"/>
    <mergeCell ref="J92:J95"/>
    <mergeCell ref="A7:A47"/>
    <mergeCell ref="A48:A137"/>
    <mergeCell ref="C130:C135"/>
    <mergeCell ref="I130:I131"/>
    <mergeCell ref="J130:J131"/>
    <mergeCell ref="S130:S135"/>
    <mergeCell ref="S136:S137"/>
    <mergeCell ref="C11:C16"/>
    <mergeCell ref="C28:C38"/>
    <mergeCell ref="I28:I35"/>
    <mergeCell ref="J28:J35"/>
    <mergeCell ref="S68:S69"/>
    <mergeCell ref="J53:J55"/>
    <mergeCell ref="J45:J47"/>
    <mergeCell ref="J24:J27"/>
    <mergeCell ref="I20:I23"/>
    <mergeCell ref="I110:I119"/>
    <mergeCell ref="J110:J119"/>
    <mergeCell ref="B48:B137"/>
    <mergeCell ref="S106:S109"/>
    <mergeCell ref="I106:I107"/>
    <mergeCell ref="C92:C105"/>
    <mergeCell ref="I96:I105"/>
    <mergeCell ref="J136:J137"/>
    <mergeCell ref="J68:J69"/>
    <mergeCell ref="C70:C71"/>
    <mergeCell ref="I70:I71"/>
    <mergeCell ref="J70:J71"/>
    <mergeCell ref="S70:S71"/>
    <mergeCell ref="S48:S55"/>
    <mergeCell ref="S58:S59"/>
    <mergeCell ref="I56:I57"/>
    <mergeCell ref="J56:J57"/>
    <mergeCell ref="S128:S129"/>
    <mergeCell ref="S110:S127"/>
    <mergeCell ref="S92:S105"/>
    <mergeCell ref="C106:C109"/>
    <mergeCell ref="O155:S155"/>
    <mergeCell ref="I8:I10"/>
    <mergeCell ref="J8:J10"/>
    <mergeCell ref="S8:S10"/>
    <mergeCell ref="I18:I19"/>
    <mergeCell ref="J18:J19"/>
    <mergeCell ref="S18:S19"/>
    <mergeCell ref="I11:I14"/>
    <mergeCell ref="I15:I16"/>
    <mergeCell ref="N48:N137"/>
    <mergeCell ref="S138:S146"/>
    <mergeCell ref="N138:N146"/>
    <mergeCell ref="R147:R148"/>
    <mergeCell ref="S147:S152"/>
    <mergeCell ref="I145:I146"/>
    <mergeCell ref="I36:I38"/>
    <mergeCell ref="J36:J38"/>
    <mergeCell ref="S56:S57"/>
    <mergeCell ref="I39:I44"/>
    <mergeCell ref="J39:J44"/>
    <mergeCell ref="S80:S82"/>
    <mergeCell ref="J132:J135"/>
    <mergeCell ref="J72:J77"/>
    <mergeCell ref="I108:I109"/>
  </mergeCells>
  <pageMargins left="0.15748031496062992" right="0.19685039370078741" top="0.43307086614173229" bottom="0.35433070866141736" header="0.31496062992125984" footer="0.19685039370078741"/>
  <pageSetup paperSize="9" scale="4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43"/>
  <sheetViews>
    <sheetView zoomScale="80" zoomScaleNormal="80" workbookViewId="0">
      <pane ySplit="7" topLeftCell="A35" activePane="bottomLeft" state="frozen"/>
      <selection pane="bottomLeft" activeCell="F46" sqref="F46"/>
    </sheetView>
  </sheetViews>
  <sheetFormatPr defaultColWidth="9.140625" defaultRowHeight="15" x14ac:dyDescent="0.25"/>
  <cols>
    <col min="1" max="1" width="4.7109375" style="2" customWidth="1"/>
    <col min="2" max="2" width="68.7109375" style="2" customWidth="1"/>
    <col min="3" max="3" width="19.28515625" style="2" customWidth="1"/>
    <col min="4" max="4" width="18.7109375" style="2" customWidth="1"/>
    <col min="5" max="5" width="20.7109375" style="2" customWidth="1"/>
    <col min="6" max="7" width="14.7109375" style="2" customWidth="1"/>
    <col min="8" max="16384" width="9.140625" style="2"/>
  </cols>
  <sheetData>
    <row r="1" spans="1:7" ht="21" customHeight="1" x14ac:dyDescent="0.25">
      <c r="F1" s="358" t="s">
        <v>139</v>
      </c>
      <c r="G1" s="358"/>
    </row>
    <row r="2" spans="1:7" ht="26.25" customHeight="1" x14ac:dyDescent="0.25">
      <c r="A2" s="269" t="s">
        <v>81</v>
      </c>
      <c r="B2" s="269"/>
      <c r="C2" s="269"/>
      <c r="D2" s="269"/>
      <c r="E2" s="269"/>
      <c r="F2" s="269"/>
      <c r="G2" s="269"/>
    </row>
    <row r="4" spans="1:7" ht="15" customHeight="1" x14ac:dyDescent="0.25">
      <c r="A4" s="362" t="s">
        <v>8</v>
      </c>
      <c r="B4" s="362" t="s">
        <v>89</v>
      </c>
      <c r="C4" s="362" t="s">
        <v>82</v>
      </c>
      <c r="D4" s="359" t="s">
        <v>749</v>
      </c>
      <c r="E4" s="359"/>
      <c r="F4" s="359"/>
      <c r="G4" s="359"/>
    </row>
    <row r="5" spans="1:7" x14ac:dyDescent="0.25">
      <c r="A5" s="363"/>
      <c r="B5" s="363"/>
      <c r="C5" s="363"/>
      <c r="D5" s="359" t="s">
        <v>28</v>
      </c>
      <c r="E5" s="359"/>
      <c r="F5" s="359"/>
      <c r="G5" s="359"/>
    </row>
    <row r="6" spans="1:7" ht="44.25" customHeight="1" x14ac:dyDescent="0.25">
      <c r="A6" s="363"/>
      <c r="B6" s="363"/>
      <c r="C6" s="363"/>
      <c r="D6" s="359" t="s">
        <v>80</v>
      </c>
      <c r="E6" s="359"/>
      <c r="F6" s="360" t="s">
        <v>79</v>
      </c>
      <c r="G6" s="361"/>
    </row>
    <row r="7" spans="1:7" ht="33" customHeight="1" x14ac:dyDescent="0.25">
      <c r="A7" s="364"/>
      <c r="B7" s="364"/>
      <c r="C7" s="364"/>
      <c r="D7" s="48" t="s">
        <v>77</v>
      </c>
      <c r="E7" s="48" t="s">
        <v>78</v>
      </c>
      <c r="F7" s="48" t="s">
        <v>746</v>
      </c>
      <c r="G7" s="48" t="s">
        <v>745</v>
      </c>
    </row>
    <row r="8" spans="1:7" x14ac:dyDescent="0.25">
      <c r="A8" s="46">
        <v>1</v>
      </c>
      <c r="B8" s="46">
        <v>2</v>
      </c>
      <c r="C8" s="46">
        <v>3</v>
      </c>
      <c r="D8" s="46">
        <v>4</v>
      </c>
      <c r="E8" s="46">
        <v>5</v>
      </c>
      <c r="F8" s="46">
        <v>6</v>
      </c>
      <c r="G8" s="46">
        <v>7</v>
      </c>
    </row>
    <row r="9" spans="1:7" ht="38.450000000000003" customHeight="1" x14ac:dyDescent="0.25">
      <c r="A9" s="39">
        <v>4</v>
      </c>
      <c r="B9" s="41" t="s">
        <v>295</v>
      </c>
      <c r="C9" s="44" t="s">
        <v>146</v>
      </c>
      <c r="D9" s="48">
        <v>43009</v>
      </c>
      <c r="E9" s="45" t="s">
        <v>166</v>
      </c>
      <c r="F9" s="44">
        <v>3173</v>
      </c>
      <c r="G9" s="44">
        <v>0</v>
      </c>
    </row>
    <row r="10" spans="1:7" ht="38.450000000000003" customHeight="1" x14ac:dyDescent="0.25">
      <c r="A10" s="39">
        <v>5</v>
      </c>
      <c r="B10" s="41" t="s">
        <v>314</v>
      </c>
      <c r="C10" s="44" t="s">
        <v>146</v>
      </c>
      <c r="D10" s="48">
        <v>43009</v>
      </c>
      <c r="E10" s="45" t="s">
        <v>166</v>
      </c>
      <c r="F10" s="44">
        <v>21</v>
      </c>
      <c r="G10" s="44">
        <v>0</v>
      </c>
    </row>
    <row r="11" spans="1:7" ht="38.450000000000003" customHeight="1" x14ac:dyDescent="0.25">
      <c r="A11" s="39">
        <v>8</v>
      </c>
      <c r="B11" s="41" t="s">
        <v>320</v>
      </c>
      <c r="C11" s="44" t="s">
        <v>146</v>
      </c>
      <c r="D11" s="48">
        <v>43009</v>
      </c>
      <c r="E11" s="45" t="s">
        <v>166</v>
      </c>
      <c r="F11" s="44">
        <v>1070</v>
      </c>
      <c r="G11" s="44">
        <v>0</v>
      </c>
    </row>
    <row r="12" spans="1:7" ht="38.450000000000003" customHeight="1" x14ac:dyDescent="0.25">
      <c r="A12" s="39">
        <v>9</v>
      </c>
      <c r="B12" s="41" t="s">
        <v>323</v>
      </c>
      <c r="C12" s="44" t="s">
        <v>146</v>
      </c>
      <c r="D12" s="48">
        <v>43009</v>
      </c>
      <c r="E12" s="45" t="s">
        <v>166</v>
      </c>
      <c r="F12" s="44">
        <v>346</v>
      </c>
      <c r="G12" s="44">
        <v>0</v>
      </c>
    </row>
    <row r="13" spans="1:7" ht="38.450000000000003" customHeight="1" x14ac:dyDescent="0.25">
      <c r="A13" s="39">
        <v>10</v>
      </c>
      <c r="B13" s="41" t="s">
        <v>329</v>
      </c>
      <c r="C13" s="44" t="s">
        <v>146</v>
      </c>
      <c r="D13" s="48">
        <v>43009</v>
      </c>
      <c r="E13" s="45" t="s">
        <v>193</v>
      </c>
      <c r="F13" s="44">
        <v>1291</v>
      </c>
      <c r="G13" s="243">
        <f>SUM('Контроль соответствия мероприят'!I45:I56)</f>
        <v>433</v>
      </c>
    </row>
    <row r="14" spans="1:7" ht="38.450000000000003" customHeight="1" x14ac:dyDescent="0.25">
      <c r="A14" s="39">
        <v>11</v>
      </c>
      <c r="B14" s="41" t="s">
        <v>338</v>
      </c>
      <c r="C14" s="44" t="s">
        <v>146</v>
      </c>
      <c r="D14" s="48">
        <v>43009</v>
      </c>
      <c r="E14" s="45" t="s">
        <v>166</v>
      </c>
      <c r="F14" s="44">
        <v>1862</v>
      </c>
      <c r="G14" s="44">
        <v>0</v>
      </c>
    </row>
    <row r="15" spans="1:7" ht="38.450000000000003" customHeight="1" x14ac:dyDescent="0.25">
      <c r="A15" s="39">
        <v>12</v>
      </c>
      <c r="B15" s="41" t="s">
        <v>366</v>
      </c>
      <c r="C15" s="44" t="s">
        <v>146</v>
      </c>
      <c r="D15" s="48">
        <v>43009</v>
      </c>
      <c r="E15" s="45" t="s">
        <v>166</v>
      </c>
      <c r="F15" s="44">
        <v>17</v>
      </c>
      <c r="G15" s="44">
        <v>0</v>
      </c>
    </row>
    <row r="16" spans="1:7" ht="38.450000000000003" customHeight="1" x14ac:dyDescent="0.25">
      <c r="A16" s="39">
        <v>13</v>
      </c>
      <c r="B16" s="41" t="s">
        <v>369</v>
      </c>
      <c r="C16" s="44" t="s">
        <v>146</v>
      </c>
      <c r="D16" s="48">
        <v>43009</v>
      </c>
      <c r="E16" s="45" t="s">
        <v>166</v>
      </c>
      <c r="F16" s="44">
        <v>37</v>
      </c>
      <c r="G16" s="44">
        <v>0</v>
      </c>
    </row>
    <row r="17" spans="1:7" ht="38.450000000000003" customHeight="1" x14ac:dyDescent="0.25">
      <c r="A17" s="39">
        <v>14</v>
      </c>
      <c r="B17" s="41" t="s">
        <v>372</v>
      </c>
      <c r="C17" s="44" t="s">
        <v>146</v>
      </c>
      <c r="D17" s="48">
        <v>43009</v>
      </c>
      <c r="E17" s="45" t="s">
        <v>166</v>
      </c>
      <c r="F17" s="44">
        <v>116</v>
      </c>
      <c r="G17" s="44">
        <v>0</v>
      </c>
    </row>
    <row r="18" spans="1:7" ht="51.6" customHeight="1" x14ac:dyDescent="0.25">
      <c r="A18" s="39">
        <v>17</v>
      </c>
      <c r="B18" s="41" t="s">
        <v>375</v>
      </c>
      <c r="C18" s="44" t="s">
        <v>146</v>
      </c>
      <c r="D18" s="48">
        <v>43009</v>
      </c>
      <c r="E18" s="45" t="s">
        <v>193</v>
      </c>
      <c r="F18" s="44">
        <v>3485</v>
      </c>
      <c r="G18" s="244">
        <f>SUM('Контроль соответствия мероприят'!I80:I140)</f>
        <v>804</v>
      </c>
    </row>
    <row r="19" spans="1:7" ht="51.6" customHeight="1" x14ac:dyDescent="0.25">
      <c r="A19" s="39">
        <v>24</v>
      </c>
      <c r="B19" s="41" t="s">
        <v>442</v>
      </c>
      <c r="C19" s="44" t="s">
        <v>146</v>
      </c>
      <c r="D19" s="48">
        <v>43009</v>
      </c>
      <c r="E19" s="45" t="s">
        <v>166</v>
      </c>
      <c r="F19" s="44">
        <v>3380</v>
      </c>
      <c r="G19" s="44">
        <v>0</v>
      </c>
    </row>
    <row r="20" spans="1:7" ht="54.75" customHeight="1" x14ac:dyDescent="0.25">
      <c r="A20" s="39">
        <v>27</v>
      </c>
      <c r="B20" s="41" t="s">
        <v>472</v>
      </c>
      <c r="C20" s="44" t="s">
        <v>40</v>
      </c>
      <c r="D20" s="48">
        <v>43009</v>
      </c>
      <c r="E20" s="45" t="s">
        <v>193</v>
      </c>
      <c r="F20" s="44">
        <v>150</v>
      </c>
      <c r="G20" s="44">
        <v>0</v>
      </c>
    </row>
    <row r="21" spans="1:7" ht="68.25" customHeight="1" x14ac:dyDescent="0.25">
      <c r="A21" s="39">
        <v>28</v>
      </c>
      <c r="B21" s="42" t="s">
        <v>473</v>
      </c>
      <c r="C21" s="44" t="s">
        <v>40</v>
      </c>
      <c r="D21" s="48">
        <v>43009</v>
      </c>
      <c r="E21" s="45" t="s">
        <v>166</v>
      </c>
      <c r="F21" s="44">
        <v>60</v>
      </c>
      <c r="G21" s="44">
        <v>0</v>
      </c>
    </row>
    <row r="22" spans="1:7" ht="68.25" customHeight="1" x14ac:dyDescent="0.25">
      <c r="A22" s="39">
        <v>29</v>
      </c>
      <c r="B22" s="42" t="s">
        <v>474</v>
      </c>
      <c r="C22" s="44" t="s">
        <v>40</v>
      </c>
      <c r="D22" s="48">
        <v>43009</v>
      </c>
      <c r="E22" s="45" t="s">
        <v>166</v>
      </c>
      <c r="F22" s="44">
        <v>60</v>
      </c>
      <c r="G22" s="44">
        <v>0</v>
      </c>
    </row>
    <row r="23" spans="1:7" ht="68.25" customHeight="1" x14ac:dyDescent="0.25">
      <c r="A23" s="39">
        <v>30</v>
      </c>
      <c r="B23" s="42" t="s">
        <v>475</v>
      </c>
      <c r="C23" s="44" t="s">
        <v>40</v>
      </c>
      <c r="D23" s="48">
        <v>43009</v>
      </c>
      <c r="E23" s="45" t="s">
        <v>166</v>
      </c>
      <c r="F23" s="44">
        <v>40</v>
      </c>
      <c r="G23" s="44">
        <v>0</v>
      </c>
    </row>
    <row r="24" spans="1:7" ht="45" x14ac:dyDescent="0.25">
      <c r="A24" s="39">
        <v>35</v>
      </c>
      <c r="B24" s="41" t="s">
        <v>476</v>
      </c>
      <c r="C24" s="44" t="s">
        <v>146</v>
      </c>
      <c r="D24" s="48">
        <v>43009</v>
      </c>
      <c r="E24" s="45" t="s">
        <v>166</v>
      </c>
      <c r="F24" s="44">
        <v>1782</v>
      </c>
      <c r="G24" s="44">
        <v>0</v>
      </c>
    </row>
    <row r="25" spans="1:7" ht="45" x14ac:dyDescent="0.25">
      <c r="A25" s="39">
        <v>36</v>
      </c>
      <c r="B25" s="41" t="s">
        <v>495</v>
      </c>
      <c r="C25" s="44" t="s">
        <v>146</v>
      </c>
      <c r="D25" s="48">
        <v>43009</v>
      </c>
      <c r="E25" s="45" t="s">
        <v>166</v>
      </c>
      <c r="F25" s="44">
        <v>178</v>
      </c>
      <c r="G25" s="44">
        <v>0</v>
      </c>
    </row>
    <row r="26" spans="1:7" ht="45" x14ac:dyDescent="0.25">
      <c r="A26" s="39">
        <v>37</v>
      </c>
      <c r="B26" s="41" t="s">
        <v>499</v>
      </c>
      <c r="C26" s="44" t="s">
        <v>146</v>
      </c>
      <c r="D26" s="48">
        <v>43009</v>
      </c>
      <c r="E26" s="45" t="s">
        <v>166</v>
      </c>
      <c r="F26" s="44">
        <v>148</v>
      </c>
      <c r="G26" s="44">
        <v>0</v>
      </c>
    </row>
    <row r="27" spans="1:7" ht="57" customHeight="1" x14ac:dyDescent="0.25">
      <c r="A27" s="39">
        <v>38</v>
      </c>
      <c r="B27" s="41" t="s">
        <v>501</v>
      </c>
      <c r="C27" s="44" t="s">
        <v>146</v>
      </c>
      <c r="D27" s="48">
        <v>43009</v>
      </c>
      <c r="E27" s="45" t="s">
        <v>166</v>
      </c>
      <c r="F27" s="44">
        <v>111</v>
      </c>
      <c r="G27" s="44">
        <v>0</v>
      </c>
    </row>
    <row r="28" spans="1:7" ht="45" x14ac:dyDescent="0.25">
      <c r="A28" s="39">
        <v>39</v>
      </c>
      <c r="B28" s="41" t="s">
        <v>502</v>
      </c>
      <c r="C28" s="44" t="s">
        <v>146</v>
      </c>
      <c r="D28" s="48">
        <v>43009</v>
      </c>
      <c r="E28" s="45" t="s">
        <v>166</v>
      </c>
      <c r="F28" s="44">
        <v>931</v>
      </c>
      <c r="G28" s="44">
        <v>0</v>
      </c>
    </row>
    <row r="29" spans="1:7" ht="45" x14ac:dyDescent="0.25">
      <c r="A29" s="39">
        <v>40</v>
      </c>
      <c r="B29" s="41" t="s">
        <v>503</v>
      </c>
      <c r="C29" s="44" t="s">
        <v>146</v>
      </c>
      <c r="D29" s="48">
        <v>43009</v>
      </c>
      <c r="E29" s="45" t="s">
        <v>193</v>
      </c>
      <c r="F29" s="44">
        <v>1830</v>
      </c>
      <c r="G29" s="44">
        <f>SUM('Контроль соответствия мероприят'!I199:I214)</f>
        <v>105</v>
      </c>
    </row>
    <row r="30" spans="1:7" ht="45" x14ac:dyDescent="0.25">
      <c r="A30" s="39">
        <v>41</v>
      </c>
      <c r="B30" s="41" t="s">
        <v>511</v>
      </c>
      <c r="C30" s="44" t="s">
        <v>146</v>
      </c>
      <c r="D30" s="48">
        <v>43009</v>
      </c>
      <c r="E30" s="45" t="s">
        <v>166</v>
      </c>
      <c r="F30" s="44">
        <v>611</v>
      </c>
      <c r="G30" s="44">
        <v>0</v>
      </c>
    </row>
    <row r="31" spans="1:7" ht="45" x14ac:dyDescent="0.25">
      <c r="A31" s="39">
        <v>42</v>
      </c>
      <c r="B31" s="41" t="s">
        <v>516</v>
      </c>
      <c r="C31" s="44" t="s">
        <v>146</v>
      </c>
      <c r="D31" s="48">
        <v>43009</v>
      </c>
      <c r="E31" s="45" t="s">
        <v>166</v>
      </c>
      <c r="F31" s="44">
        <v>1971</v>
      </c>
      <c r="G31" s="44">
        <v>0</v>
      </c>
    </row>
    <row r="32" spans="1:7" ht="45" x14ac:dyDescent="0.25">
      <c r="A32" s="39">
        <v>43</v>
      </c>
      <c r="B32" s="41" t="s">
        <v>525</v>
      </c>
      <c r="C32" s="44" t="s">
        <v>146</v>
      </c>
      <c r="D32" s="48">
        <v>43009</v>
      </c>
      <c r="E32" s="45" t="s">
        <v>166</v>
      </c>
      <c r="F32" s="44">
        <v>256</v>
      </c>
      <c r="G32" s="44">
        <v>0</v>
      </c>
    </row>
    <row r="33" spans="1:7" ht="45" x14ac:dyDescent="0.25">
      <c r="A33" s="39">
        <v>44</v>
      </c>
      <c r="B33" s="41" t="s">
        <v>529</v>
      </c>
      <c r="C33" s="44" t="s">
        <v>146</v>
      </c>
      <c r="D33" s="48">
        <v>43009</v>
      </c>
      <c r="E33" s="45" t="s">
        <v>166</v>
      </c>
      <c r="F33" s="44">
        <v>140</v>
      </c>
      <c r="G33" s="44">
        <v>0</v>
      </c>
    </row>
    <row r="34" spans="1:7" ht="45" x14ac:dyDescent="0.25">
      <c r="A34" s="39">
        <v>45</v>
      </c>
      <c r="B34" s="41" t="s">
        <v>530</v>
      </c>
      <c r="C34" s="44" t="s">
        <v>146</v>
      </c>
      <c r="D34" s="48">
        <v>43009</v>
      </c>
      <c r="E34" s="45" t="s">
        <v>166</v>
      </c>
      <c r="F34" s="44">
        <v>52</v>
      </c>
      <c r="G34" s="44">
        <v>0</v>
      </c>
    </row>
    <row r="35" spans="1:7" ht="38.25" customHeight="1" x14ac:dyDescent="0.25">
      <c r="A35" s="39">
        <v>51</v>
      </c>
      <c r="B35" s="41" t="s">
        <v>537</v>
      </c>
      <c r="C35" s="44" t="s">
        <v>149</v>
      </c>
      <c r="D35" s="47">
        <v>43009</v>
      </c>
      <c r="E35" s="45" t="s">
        <v>166</v>
      </c>
      <c r="F35" s="44">
        <v>100</v>
      </c>
      <c r="G35" s="44">
        <v>0</v>
      </c>
    </row>
    <row r="36" spans="1:7" ht="38.25" customHeight="1" x14ac:dyDescent="0.25">
      <c r="A36" s="39">
        <v>52</v>
      </c>
      <c r="B36" s="41" t="s">
        <v>538</v>
      </c>
      <c r="C36" s="44" t="s">
        <v>149</v>
      </c>
      <c r="D36" s="47">
        <v>43009</v>
      </c>
      <c r="E36" s="45" t="s">
        <v>166</v>
      </c>
      <c r="F36" s="44">
        <v>18</v>
      </c>
      <c r="G36" s="44">
        <v>0</v>
      </c>
    </row>
    <row r="37" spans="1:7" ht="45" x14ac:dyDescent="0.25">
      <c r="A37" s="39">
        <v>68</v>
      </c>
      <c r="B37" s="41" t="s">
        <v>541</v>
      </c>
      <c r="C37" s="44" t="s">
        <v>146</v>
      </c>
      <c r="D37" s="48">
        <v>43009</v>
      </c>
      <c r="E37" s="45" t="s">
        <v>166</v>
      </c>
      <c r="F37" s="44">
        <v>1168</v>
      </c>
      <c r="G37" s="44">
        <v>0</v>
      </c>
    </row>
    <row r="38" spans="1:7" ht="45" x14ac:dyDescent="0.25">
      <c r="A38" s="39">
        <v>70</v>
      </c>
      <c r="B38" s="41" t="s">
        <v>553</v>
      </c>
      <c r="C38" s="44" t="s">
        <v>146</v>
      </c>
      <c r="D38" s="48">
        <v>43009</v>
      </c>
      <c r="E38" s="45" t="s">
        <v>166</v>
      </c>
      <c r="F38" s="44">
        <v>225</v>
      </c>
      <c r="G38" s="44">
        <v>0</v>
      </c>
    </row>
    <row r="39" spans="1:7" ht="45" x14ac:dyDescent="0.25">
      <c r="A39" s="39">
        <v>71</v>
      </c>
      <c r="B39" s="41" t="s">
        <v>596</v>
      </c>
      <c r="C39" s="44" t="s">
        <v>146</v>
      </c>
      <c r="D39" s="48">
        <v>43009</v>
      </c>
      <c r="E39" s="45" t="s">
        <v>166</v>
      </c>
      <c r="F39" s="44">
        <v>25</v>
      </c>
      <c r="G39" s="44">
        <v>0</v>
      </c>
    </row>
    <row r="40" spans="1:7" ht="51" customHeight="1" x14ac:dyDescent="0.25">
      <c r="A40" s="39">
        <v>72</v>
      </c>
      <c r="B40" s="41" t="s">
        <v>560</v>
      </c>
      <c r="C40" s="44" t="s">
        <v>146</v>
      </c>
      <c r="D40" s="48">
        <v>43009</v>
      </c>
      <c r="E40" s="45" t="s">
        <v>166</v>
      </c>
      <c r="F40" s="44">
        <v>113</v>
      </c>
      <c r="G40" s="44">
        <v>0</v>
      </c>
    </row>
    <row r="41" spans="1:7" ht="51" customHeight="1" x14ac:dyDescent="0.25">
      <c r="A41" s="39">
        <v>73</v>
      </c>
      <c r="B41" s="41" t="s">
        <v>562</v>
      </c>
      <c r="C41" s="44" t="s">
        <v>146</v>
      </c>
      <c r="D41" s="48">
        <v>43009</v>
      </c>
      <c r="E41" s="45" t="s">
        <v>166</v>
      </c>
      <c r="F41" s="44">
        <v>50</v>
      </c>
      <c r="G41" s="44">
        <v>0</v>
      </c>
    </row>
    <row r="42" spans="1:7" ht="39.75" customHeight="1" x14ac:dyDescent="0.25">
      <c r="A42" s="39">
        <v>74</v>
      </c>
      <c r="B42" s="41" t="s">
        <v>565</v>
      </c>
      <c r="C42" s="44" t="s">
        <v>40</v>
      </c>
      <c r="D42" s="48">
        <v>43009</v>
      </c>
      <c r="E42" s="261" t="s">
        <v>193</v>
      </c>
      <c r="F42" s="262">
        <v>3.28</v>
      </c>
      <c r="G42" s="263">
        <v>2.2000000000000002</v>
      </c>
    </row>
    <row r="43" spans="1:7" ht="49.5" customHeight="1" x14ac:dyDescent="0.25">
      <c r="A43" s="51"/>
      <c r="B43" s="52"/>
      <c r="C43" s="147"/>
      <c r="D43" s="148"/>
      <c r="E43" s="53"/>
      <c r="F43" s="147"/>
      <c r="G43" s="147"/>
    </row>
  </sheetData>
  <mergeCells count="9">
    <mergeCell ref="F1:G1"/>
    <mergeCell ref="A2:G2"/>
    <mergeCell ref="D4:G4"/>
    <mergeCell ref="D5:G5"/>
    <mergeCell ref="D6:E6"/>
    <mergeCell ref="F6:G6"/>
    <mergeCell ref="A4:A7"/>
    <mergeCell ref="B4:B7"/>
    <mergeCell ref="C4:C7"/>
  </mergeCells>
  <pageMargins left="0.15748031496062992" right="0.15748031496062992" top="0.78740157480314965" bottom="0.27559055118110237" header="0.31496062992125984" footer="0.15748031496062992"/>
  <pageSetup paperSize="9" scale="6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pageSetUpPr fitToPage="1"/>
  </sheetPr>
  <dimension ref="A1:K47"/>
  <sheetViews>
    <sheetView topLeftCell="A46" zoomScale="80" zoomScaleNormal="80" workbookViewId="0">
      <selection activeCell="B45" sqref="B45:B46"/>
    </sheetView>
  </sheetViews>
  <sheetFormatPr defaultColWidth="9.140625" defaultRowHeight="15" x14ac:dyDescent="0.25"/>
  <cols>
    <col min="1" max="1" width="7.5703125" style="3" customWidth="1"/>
    <col min="2" max="2" width="71.42578125" style="3" customWidth="1"/>
    <col min="3" max="3" width="17.28515625" style="3" customWidth="1"/>
    <col min="4" max="4" width="19.140625" style="3" customWidth="1"/>
    <col min="5" max="5" width="24.7109375" style="3" customWidth="1"/>
    <col min="6" max="6" width="13.42578125" style="3" customWidth="1"/>
    <col min="7" max="7" width="28.28515625" style="3" customWidth="1"/>
    <col min="8" max="8" width="18.5703125" style="3" customWidth="1"/>
    <col min="9" max="9" width="13.42578125" style="3" customWidth="1"/>
    <col min="10" max="10" width="22.28515625" style="3" customWidth="1"/>
    <col min="11" max="11" width="26" style="3" hidden="1" customWidth="1"/>
    <col min="12" max="16384" width="9.140625" style="3"/>
  </cols>
  <sheetData>
    <row r="1" spans="1:11" x14ac:dyDescent="0.25">
      <c r="J1" s="19" t="s">
        <v>137</v>
      </c>
    </row>
    <row r="2" spans="1:11" ht="31.5" customHeight="1" x14ac:dyDescent="0.25">
      <c r="A2" s="370" t="s">
        <v>138</v>
      </c>
      <c r="B2" s="370"/>
      <c r="C2" s="370"/>
      <c r="D2" s="370"/>
      <c r="E2" s="370"/>
      <c r="F2" s="370"/>
      <c r="G2" s="370"/>
      <c r="H2" s="370"/>
      <c r="I2" s="370"/>
      <c r="J2" s="370"/>
    </row>
    <row r="3" spans="1:11" ht="189" x14ac:dyDescent="0.25">
      <c r="A3" s="5" t="s">
        <v>8</v>
      </c>
      <c r="B3" s="5" t="s">
        <v>4</v>
      </c>
      <c r="C3" s="5" t="s">
        <v>143</v>
      </c>
      <c r="D3" s="5" t="s">
        <v>2</v>
      </c>
      <c r="E3" s="5" t="s">
        <v>3</v>
      </c>
      <c r="F3" s="5" t="s">
        <v>5</v>
      </c>
      <c r="G3" s="5" t="s">
        <v>6</v>
      </c>
      <c r="H3" s="5" t="s">
        <v>7</v>
      </c>
      <c r="I3" s="5" t="s">
        <v>0</v>
      </c>
      <c r="J3" s="5" t="s">
        <v>1</v>
      </c>
    </row>
    <row r="4" spans="1:11" x14ac:dyDescent="0.25">
      <c r="A4" s="18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18">
        <v>9</v>
      </c>
      <c r="J4" s="18">
        <v>10</v>
      </c>
    </row>
    <row r="5" spans="1:11" ht="47.45" customHeight="1" x14ac:dyDescent="0.25">
      <c r="A5" s="224">
        <v>1</v>
      </c>
      <c r="B5" s="50" t="s">
        <v>295</v>
      </c>
      <c r="C5" s="20"/>
      <c r="D5" s="18"/>
      <c r="E5" s="21"/>
      <c r="F5" s="18"/>
      <c r="G5" s="22"/>
      <c r="H5" s="22"/>
      <c r="I5" s="18"/>
      <c r="J5" s="18"/>
      <c r="K5" s="3" t="e">
        <f>#REF!</f>
        <v>#REF!</v>
      </c>
    </row>
    <row r="6" spans="1:11" ht="39" customHeight="1" x14ac:dyDescent="0.25">
      <c r="A6" s="224">
        <v>2</v>
      </c>
      <c r="B6" s="38" t="s">
        <v>314</v>
      </c>
      <c r="C6" s="18"/>
      <c r="D6" s="18"/>
      <c r="E6" s="18"/>
      <c r="F6" s="18"/>
      <c r="G6" s="18"/>
      <c r="H6" s="18"/>
      <c r="I6" s="18"/>
      <c r="J6" s="18"/>
    </row>
    <row r="7" spans="1:11" ht="39" customHeight="1" x14ac:dyDescent="0.25">
      <c r="A7" s="224">
        <v>3</v>
      </c>
      <c r="B7" s="38" t="s">
        <v>320</v>
      </c>
      <c r="C7" s="18"/>
      <c r="D7" s="18"/>
      <c r="E7" s="18"/>
      <c r="F7" s="18"/>
      <c r="G7" s="18"/>
      <c r="H7" s="18"/>
      <c r="I7" s="18"/>
      <c r="J7" s="18"/>
    </row>
    <row r="8" spans="1:11" ht="42" customHeight="1" x14ac:dyDescent="0.25">
      <c r="A8" s="224">
        <v>4</v>
      </c>
      <c r="B8" s="41" t="s">
        <v>323</v>
      </c>
      <c r="C8" s="40"/>
      <c r="D8" s="40"/>
      <c r="E8" s="40"/>
      <c r="F8" s="40"/>
      <c r="G8" s="40"/>
      <c r="H8" s="40"/>
      <c r="I8" s="40"/>
      <c r="J8" s="40"/>
    </row>
    <row r="9" spans="1:11" ht="42" customHeight="1" x14ac:dyDescent="0.25">
      <c r="A9" s="365">
        <v>5</v>
      </c>
      <c r="B9" s="368" t="s">
        <v>329</v>
      </c>
      <c r="C9" s="49">
        <v>746831.79</v>
      </c>
      <c r="D9" s="49">
        <v>31705249505</v>
      </c>
      <c r="E9" s="49" t="s">
        <v>597</v>
      </c>
      <c r="F9" s="49" t="s">
        <v>598</v>
      </c>
      <c r="G9" s="48">
        <v>42908</v>
      </c>
      <c r="H9" s="48">
        <v>42908</v>
      </c>
      <c r="I9" s="49" t="s">
        <v>194</v>
      </c>
      <c r="J9" s="49"/>
      <c r="K9" s="49"/>
    </row>
    <row r="10" spans="1:11" ht="42" customHeight="1" x14ac:dyDescent="0.25">
      <c r="A10" s="366"/>
      <c r="B10" s="371"/>
      <c r="C10" s="49">
        <v>1405916.78</v>
      </c>
      <c r="D10" s="49">
        <v>31704951517</v>
      </c>
      <c r="E10" s="49" t="s">
        <v>597</v>
      </c>
      <c r="F10" s="49" t="s">
        <v>598</v>
      </c>
      <c r="G10" s="48">
        <v>42823</v>
      </c>
      <c r="H10" s="48">
        <v>42823</v>
      </c>
      <c r="I10" s="49" t="s">
        <v>194</v>
      </c>
      <c r="J10" s="49"/>
      <c r="K10" s="49"/>
    </row>
    <row r="11" spans="1:11" ht="42" customHeight="1" x14ac:dyDescent="0.25">
      <c r="A11" s="224">
        <v>7</v>
      </c>
      <c r="B11" s="41" t="s">
        <v>338</v>
      </c>
      <c r="C11" s="49"/>
      <c r="D11" s="49"/>
      <c r="E11" s="49"/>
      <c r="F11" s="49"/>
      <c r="G11" s="48"/>
      <c r="H11" s="48"/>
      <c r="I11" s="49"/>
      <c r="J11" s="49"/>
      <c r="K11" s="49"/>
    </row>
    <row r="12" spans="1:11" ht="42" customHeight="1" x14ac:dyDescent="0.25">
      <c r="A12" s="224">
        <v>8</v>
      </c>
      <c r="B12" s="41" t="s">
        <v>366</v>
      </c>
      <c r="C12" s="49"/>
      <c r="D12" s="49"/>
      <c r="E12" s="49"/>
      <c r="F12" s="49"/>
      <c r="G12" s="48"/>
      <c r="H12" s="48"/>
      <c r="I12" s="49"/>
      <c r="J12" s="49"/>
      <c r="K12" s="49"/>
    </row>
    <row r="13" spans="1:11" ht="42" customHeight="1" x14ac:dyDescent="0.25">
      <c r="A13" s="224">
        <v>9</v>
      </c>
      <c r="B13" s="41" t="s">
        <v>369</v>
      </c>
      <c r="C13" s="49"/>
      <c r="D13" s="49"/>
      <c r="E13" s="49"/>
      <c r="F13" s="49"/>
      <c r="G13" s="48"/>
      <c r="H13" s="48"/>
      <c r="I13" s="49"/>
      <c r="J13" s="49"/>
      <c r="K13" s="49"/>
    </row>
    <row r="14" spans="1:11" ht="42" customHeight="1" x14ac:dyDescent="0.25">
      <c r="A14" s="224">
        <v>10</v>
      </c>
      <c r="B14" s="41" t="s">
        <v>372</v>
      </c>
      <c r="C14" s="49"/>
      <c r="D14" s="49"/>
      <c r="E14" s="49"/>
      <c r="F14" s="49"/>
      <c r="G14" s="48"/>
      <c r="H14" s="48"/>
      <c r="I14" s="49"/>
      <c r="J14" s="49"/>
      <c r="K14" s="49"/>
    </row>
    <row r="15" spans="1:11" ht="39.75" customHeight="1" x14ac:dyDescent="0.25">
      <c r="A15" s="365">
        <v>11</v>
      </c>
      <c r="B15" s="368" t="s">
        <v>375</v>
      </c>
      <c r="C15" s="49">
        <v>474921</v>
      </c>
      <c r="D15" s="49">
        <v>31704910411</v>
      </c>
      <c r="E15" s="49" t="s">
        <v>597</v>
      </c>
      <c r="F15" s="49" t="s">
        <v>598</v>
      </c>
      <c r="G15" s="48">
        <v>42814</v>
      </c>
      <c r="H15" s="48">
        <v>42814</v>
      </c>
      <c r="I15" s="49" t="s">
        <v>194</v>
      </c>
      <c r="J15" s="49"/>
      <c r="K15" s="49"/>
    </row>
    <row r="16" spans="1:11" ht="39.75" customHeight="1" x14ac:dyDescent="0.25">
      <c r="A16" s="367"/>
      <c r="B16" s="369"/>
      <c r="C16" s="49">
        <v>9395778.4900000002</v>
      </c>
      <c r="D16" s="49">
        <v>31603615429</v>
      </c>
      <c r="E16" s="49" t="s">
        <v>597</v>
      </c>
      <c r="F16" s="49" t="s">
        <v>598</v>
      </c>
      <c r="G16" s="48">
        <v>42489</v>
      </c>
      <c r="H16" s="48">
        <v>42489</v>
      </c>
      <c r="I16" s="49" t="s">
        <v>194</v>
      </c>
      <c r="J16" s="49"/>
      <c r="K16" s="49"/>
    </row>
    <row r="17" spans="1:11" ht="39.75" customHeight="1" x14ac:dyDescent="0.25">
      <c r="A17" s="367"/>
      <c r="B17" s="369"/>
      <c r="C17" s="49">
        <v>105638.32</v>
      </c>
      <c r="D17" s="49" t="s">
        <v>599</v>
      </c>
      <c r="E17" s="49" t="s">
        <v>597</v>
      </c>
      <c r="F17" s="49" t="s">
        <v>598</v>
      </c>
      <c r="G17" s="48">
        <v>42908</v>
      </c>
      <c r="H17" s="48">
        <v>42908</v>
      </c>
      <c r="I17" s="49" t="s">
        <v>194</v>
      </c>
      <c r="J17" s="49"/>
      <c r="K17" s="49"/>
    </row>
    <row r="18" spans="1:11" ht="39.75" customHeight="1" x14ac:dyDescent="0.25">
      <c r="A18" s="367"/>
      <c r="B18" s="369"/>
      <c r="C18" s="49">
        <v>4902870.42</v>
      </c>
      <c r="D18" s="49">
        <v>31501950752</v>
      </c>
      <c r="E18" s="49" t="s">
        <v>597</v>
      </c>
      <c r="F18" s="49" t="s">
        <v>598</v>
      </c>
      <c r="G18" s="48">
        <v>42030</v>
      </c>
      <c r="H18" s="48">
        <v>42030</v>
      </c>
      <c r="I18" s="49" t="s">
        <v>194</v>
      </c>
      <c r="J18" s="49"/>
      <c r="K18" s="49"/>
    </row>
    <row r="19" spans="1:11" ht="39.75" customHeight="1" x14ac:dyDescent="0.25">
      <c r="A19" s="367"/>
      <c r="B19" s="369"/>
      <c r="C19" s="49">
        <v>1843790.72</v>
      </c>
      <c r="D19" s="49">
        <v>31604135598</v>
      </c>
      <c r="E19" s="49" t="s">
        <v>597</v>
      </c>
      <c r="F19" s="49" t="s">
        <v>598</v>
      </c>
      <c r="G19" s="48">
        <v>42639</v>
      </c>
      <c r="H19" s="48">
        <v>42639</v>
      </c>
      <c r="I19" s="49" t="s">
        <v>194</v>
      </c>
      <c r="J19" s="49"/>
      <c r="K19" s="49"/>
    </row>
    <row r="20" spans="1:11" ht="39.75" customHeight="1" x14ac:dyDescent="0.25">
      <c r="A20" s="367"/>
      <c r="B20" s="369"/>
      <c r="C20" s="49">
        <v>5553650.2999999998</v>
      </c>
      <c r="D20" s="49">
        <v>31604140458</v>
      </c>
      <c r="E20" s="49" t="s">
        <v>597</v>
      </c>
      <c r="F20" s="49" t="s">
        <v>598</v>
      </c>
      <c r="G20" s="48">
        <v>42640</v>
      </c>
      <c r="H20" s="48">
        <v>42640</v>
      </c>
      <c r="I20" s="49" t="s">
        <v>194</v>
      </c>
      <c r="J20" s="49"/>
      <c r="K20" s="49"/>
    </row>
    <row r="21" spans="1:11" ht="39.75" customHeight="1" x14ac:dyDescent="0.25">
      <c r="A21" s="366"/>
      <c r="B21" s="371"/>
      <c r="C21" s="49">
        <v>1084328.43</v>
      </c>
      <c r="D21" s="49">
        <v>31603824367</v>
      </c>
      <c r="E21" s="49" t="s">
        <v>597</v>
      </c>
      <c r="F21" s="49" t="s">
        <v>598</v>
      </c>
      <c r="G21" s="48">
        <v>42549</v>
      </c>
      <c r="H21" s="48">
        <v>42549</v>
      </c>
      <c r="I21" s="49" t="s">
        <v>194</v>
      </c>
      <c r="J21" s="49"/>
      <c r="K21" s="49"/>
    </row>
    <row r="22" spans="1:11" ht="52.15" customHeight="1" x14ac:dyDescent="0.25">
      <c r="A22" s="224">
        <v>12</v>
      </c>
      <c r="B22" s="249" t="s">
        <v>442</v>
      </c>
      <c r="C22" s="49"/>
      <c r="D22" s="49"/>
      <c r="E22" s="49"/>
      <c r="F22" s="49"/>
      <c r="G22" s="48"/>
      <c r="H22" s="48"/>
      <c r="I22" s="49"/>
      <c r="J22" s="49"/>
      <c r="K22" s="49" t="e">
        <f>#REF!</f>
        <v>#REF!</v>
      </c>
    </row>
    <row r="23" spans="1:11" ht="57.75" customHeight="1" x14ac:dyDescent="0.25">
      <c r="A23" s="224">
        <v>13</v>
      </c>
      <c r="B23" s="41" t="s">
        <v>472</v>
      </c>
      <c r="C23" s="49"/>
      <c r="D23" s="49"/>
      <c r="E23" s="49"/>
      <c r="F23" s="49"/>
      <c r="G23" s="48"/>
      <c r="H23" s="48"/>
      <c r="I23" s="49"/>
      <c r="J23" s="49"/>
      <c r="K23" s="49"/>
    </row>
    <row r="24" spans="1:11" ht="33" customHeight="1" x14ac:dyDescent="0.25">
      <c r="A24" s="224">
        <v>14</v>
      </c>
      <c r="B24" s="81" t="s">
        <v>473</v>
      </c>
      <c r="C24" s="49"/>
      <c r="D24" s="49"/>
      <c r="E24" s="49"/>
      <c r="F24" s="49"/>
      <c r="G24" s="48"/>
      <c r="H24" s="48"/>
      <c r="I24" s="49"/>
      <c r="J24" s="49"/>
      <c r="K24" s="49"/>
    </row>
    <row r="25" spans="1:11" ht="33" customHeight="1" x14ac:dyDescent="0.25">
      <c r="A25" s="224">
        <v>15</v>
      </c>
      <c r="B25" s="42" t="s">
        <v>474</v>
      </c>
      <c r="C25" s="49"/>
      <c r="D25" s="49"/>
      <c r="E25" s="49"/>
      <c r="F25" s="49"/>
      <c r="G25" s="48"/>
      <c r="H25" s="48"/>
      <c r="I25" s="49"/>
      <c r="J25" s="49"/>
      <c r="K25" s="49"/>
    </row>
    <row r="26" spans="1:11" ht="33" customHeight="1" x14ac:dyDescent="0.25">
      <c r="A26" s="224">
        <v>16</v>
      </c>
      <c r="B26" s="42" t="s">
        <v>475</v>
      </c>
      <c r="C26" s="49"/>
      <c r="D26" s="49"/>
      <c r="E26" s="49"/>
      <c r="F26" s="49"/>
      <c r="G26" s="48"/>
      <c r="H26" s="48"/>
      <c r="I26" s="49"/>
      <c r="J26" s="49"/>
      <c r="K26" s="49"/>
    </row>
    <row r="27" spans="1:11" ht="45" x14ac:dyDescent="0.25">
      <c r="A27" s="224">
        <v>17</v>
      </c>
      <c r="B27" s="38" t="s">
        <v>476</v>
      </c>
      <c r="C27" s="49"/>
      <c r="D27" s="49"/>
      <c r="E27" s="49"/>
      <c r="F27" s="49"/>
      <c r="G27" s="48"/>
      <c r="H27" s="48"/>
      <c r="I27" s="49"/>
      <c r="J27" s="49"/>
      <c r="K27" s="49"/>
    </row>
    <row r="28" spans="1:11" ht="45" x14ac:dyDescent="0.25">
      <c r="A28" s="224">
        <v>18</v>
      </c>
      <c r="B28" s="38" t="s">
        <v>495</v>
      </c>
      <c r="C28" s="49"/>
      <c r="D28" s="49"/>
      <c r="E28" s="49"/>
      <c r="F28" s="49"/>
      <c r="G28" s="48"/>
      <c r="H28" s="48"/>
      <c r="I28" s="49"/>
      <c r="J28" s="49"/>
      <c r="K28" s="49"/>
    </row>
    <row r="29" spans="1:11" ht="45" x14ac:dyDescent="0.25">
      <c r="A29" s="224">
        <v>19</v>
      </c>
      <c r="B29" s="38" t="s">
        <v>499</v>
      </c>
      <c r="C29" s="49"/>
      <c r="D29" s="49"/>
      <c r="E29" s="49"/>
      <c r="F29" s="49"/>
      <c r="G29" s="48"/>
      <c r="H29" s="48"/>
      <c r="I29" s="49"/>
      <c r="J29" s="49"/>
      <c r="K29" s="49"/>
    </row>
    <row r="30" spans="1:11" ht="45" x14ac:dyDescent="0.25">
      <c r="A30" s="224">
        <v>20</v>
      </c>
      <c r="B30" s="38" t="s">
        <v>501</v>
      </c>
      <c r="C30" s="49"/>
      <c r="D30" s="49"/>
      <c r="E30" s="49"/>
      <c r="F30" s="49"/>
      <c r="G30" s="48"/>
      <c r="H30" s="48"/>
      <c r="I30" s="49"/>
      <c r="J30" s="49"/>
      <c r="K30" s="49"/>
    </row>
    <row r="31" spans="1:11" ht="45" x14ac:dyDescent="0.25">
      <c r="A31" s="224">
        <v>21</v>
      </c>
      <c r="B31" s="41" t="s">
        <v>502</v>
      </c>
      <c r="C31" s="49"/>
      <c r="D31" s="49"/>
      <c r="E31" s="49"/>
      <c r="F31" s="49"/>
      <c r="G31" s="48"/>
      <c r="H31" s="48"/>
      <c r="I31" s="49"/>
      <c r="J31" s="49"/>
      <c r="K31" s="49"/>
    </row>
    <row r="32" spans="1:11" ht="45" x14ac:dyDescent="0.25">
      <c r="A32" s="224">
        <v>22</v>
      </c>
      <c r="B32" s="41" t="s">
        <v>503</v>
      </c>
      <c r="C32" s="49">
        <v>250626</v>
      </c>
      <c r="D32" s="49">
        <v>31704765505</v>
      </c>
      <c r="E32" s="49" t="s">
        <v>597</v>
      </c>
      <c r="F32" s="49" t="s">
        <v>598</v>
      </c>
      <c r="G32" s="48">
        <v>42774</v>
      </c>
      <c r="H32" s="48">
        <v>42774</v>
      </c>
      <c r="I32" s="49" t="s">
        <v>194</v>
      </c>
      <c r="J32" s="49"/>
      <c r="K32" s="49"/>
    </row>
    <row r="33" spans="1:11" ht="45" x14ac:dyDescent="0.25">
      <c r="A33" s="224">
        <v>23</v>
      </c>
      <c r="B33" s="41" t="s">
        <v>511</v>
      </c>
      <c r="C33" s="49"/>
      <c r="D33" s="49"/>
      <c r="E33" s="49"/>
      <c r="F33" s="49"/>
      <c r="G33" s="48"/>
      <c r="H33" s="48"/>
      <c r="I33" s="49"/>
      <c r="J33" s="49"/>
      <c r="K33" s="49"/>
    </row>
    <row r="34" spans="1:11" ht="45" x14ac:dyDescent="0.25">
      <c r="A34" s="224">
        <v>24</v>
      </c>
      <c r="B34" s="41" t="s">
        <v>516</v>
      </c>
      <c r="C34" s="49"/>
      <c r="D34" s="49"/>
      <c r="E34" s="49"/>
      <c r="F34" s="49"/>
      <c r="G34" s="48"/>
      <c r="H34" s="48"/>
      <c r="I34" s="49"/>
      <c r="J34" s="49"/>
      <c r="K34" s="49"/>
    </row>
    <row r="35" spans="1:11" ht="45" x14ac:dyDescent="0.25">
      <c r="A35" s="224">
        <v>25</v>
      </c>
      <c r="B35" s="41" t="s">
        <v>525</v>
      </c>
      <c r="C35" s="49"/>
      <c r="D35" s="49"/>
      <c r="E35" s="49"/>
      <c r="F35" s="49"/>
      <c r="G35" s="48"/>
      <c r="H35" s="48"/>
      <c r="I35" s="49"/>
      <c r="J35" s="49"/>
      <c r="K35" s="49"/>
    </row>
    <row r="36" spans="1:11" ht="45" customHeight="1" x14ac:dyDescent="0.25">
      <c r="A36" s="224">
        <v>26</v>
      </c>
      <c r="B36" s="41" t="s">
        <v>529</v>
      </c>
      <c r="C36" s="49"/>
      <c r="D36" s="49"/>
      <c r="E36" s="49"/>
      <c r="F36" s="49"/>
      <c r="G36" s="48"/>
      <c r="H36" s="48"/>
      <c r="I36" s="49"/>
      <c r="J36" s="49"/>
      <c r="K36" s="49"/>
    </row>
    <row r="37" spans="1:11" ht="45" x14ac:dyDescent="0.25">
      <c r="A37" s="224">
        <v>27</v>
      </c>
      <c r="B37" s="41" t="s">
        <v>530</v>
      </c>
      <c r="C37" s="49"/>
      <c r="D37" s="49"/>
      <c r="E37" s="49"/>
      <c r="F37" s="49"/>
      <c r="G37" s="48"/>
      <c r="H37" s="48"/>
      <c r="I37" s="49"/>
      <c r="J37" s="49"/>
      <c r="K37" s="49"/>
    </row>
    <row r="38" spans="1:11" ht="30" x14ac:dyDescent="0.25">
      <c r="A38" s="224">
        <v>28</v>
      </c>
      <c r="B38" s="79" t="s">
        <v>537</v>
      </c>
      <c r="C38" s="49"/>
      <c r="D38" s="49"/>
      <c r="E38" s="49"/>
      <c r="F38" s="49"/>
      <c r="G38" s="48"/>
      <c r="H38" s="48"/>
      <c r="I38" s="49"/>
      <c r="J38" s="49"/>
      <c r="K38" s="49"/>
    </row>
    <row r="39" spans="1:11" ht="30" x14ac:dyDescent="0.25">
      <c r="A39" s="224">
        <v>29</v>
      </c>
      <c r="B39" s="79" t="s">
        <v>538</v>
      </c>
      <c r="C39" s="49"/>
      <c r="D39" s="49"/>
      <c r="E39" s="49"/>
      <c r="F39" s="49"/>
      <c r="G39" s="48"/>
      <c r="H39" s="48"/>
      <c r="I39" s="49"/>
      <c r="J39" s="49"/>
      <c r="K39" s="49"/>
    </row>
    <row r="40" spans="1:11" ht="45" x14ac:dyDescent="0.25">
      <c r="A40" s="224">
        <v>30</v>
      </c>
      <c r="B40" s="38" t="s">
        <v>541</v>
      </c>
      <c r="C40" s="49"/>
      <c r="D40" s="49"/>
      <c r="E40" s="49"/>
      <c r="F40" s="49"/>
      <c r="G40" s="48"/>
      <c r="H40" s="48"/>
      <c r="I40" s="49"/>
      <c r="J40" s="49"/>
      <c r="K40" s="49"/>
    </row>
    <row r="41" spans="1:11" ht="45" x14ac:dyDescent="0.25">
      <c r="A41" s="224">
        <v>31</v>
      </c>
      <c r="B41" s="38" t="s">
        <v>593</v>
      </c>
      <c r="C41" s="49"/>
      <c r="D41" s="49"/>
      <c r="E41" s="49"/>
      <c r="F41" s="49"/>
      <c r="G41" s="48"/>
      <c r="H41" s="48"/>
      <c r="I41" s="49"/>
      <c r="J41" s="49"/>
      <c r="K41" s="49"/>
    </row>
    <row r="42" spans="1:11" ht="45" x14ac:dyDescent="0.25">
      <c r="A42" s="224">
        <v>32</v>
      </c>
      <c r="B42" s="38" t="s">
        <v>557</v>
      </c>
      <c r="C42" s="49"/>
      <c r="D42" s="49"/>
      <c r="E42" s="49"/>
      <c r="F42" s="49"/>
      <c r="G42" s="48"/>
      <c r="H42" s="48"/>
      <c r="I42" s="49"/>
      <c r="J42" s="49"/>
      <c r="K42" s="49"/>
    </row>
    <row r="43" spans="1:11" ht="51.75" customHeight="1" x14ac:dyDescent="0.25">
      <c r="A43" s="224">
        <v>33</v>
      </c>
      <c r="B43" s="43" t="s">
        <v>560</v>
      </c>
      <c r="C43" s="49"/>
      <c r="D43" s="49"/>
      <c r="E43" s="49"/>
      <c r="F43" s="49"/>
      <c r="G43" s="48"/>
      <c r="H43" s="48"/>
      <c r="I43" s="49"/>
      <c r="J43" s="49"/>
      <c r="K43" s="49"/>
    </row>
    <row r="44" spans="1:11" ht="51.75" customHeight="1" x14ac:dyDescent="0.25">
      <c r="A44" s="224">
        <v>34</v>
      </c>
      <c r="B44" s="43" t="s">
        <v>562</v>
      </c>
      <c r="C44" s="49"/>
      <c r="D44" s="49"/>
      <c r="E44" s="49"/>
      <c r="F44" s="49"/>
      <c r="G44" s="48"/>
      <c r="H44" s="48"/>
      <c r="I44" s="49"/>
      <c r="J44" s="49"/>
      <c r="K44" s="49"/>
    </row>
    <row r="45" spans="1:11" ht="44.25" customHeight="1" x14ac:dyDescent="0.25">
      <c r="A45" s="365">
        <v>35</v>
      </c>
      <c r="B45" s="368" t="s">
        <v>565</v>
      </c>
      <c r="C45" s="49">
        <v>1461419.45</v>
      </c>
      <c r="D45" s="49">
        <v>31705036133</v>
      </c>
      <c r="E45" s="49" t="s">
        <v>594</v>
      </c>
      <c r="F45" s="49" t="s">
        <v>595</v>
      </c>
      <c r="G45" s="48">
        <v>42845</v>
      </c>
      <c r="H45" s="48">
        <v>42845</v>
      </c>
      <c r="I45" s="49" t="s">
        <v>194</v>
      </c>
      <c r="J45" s="49"/>
      <c r="K45" s="49"/>
    </row>
    <row r="46" spans="1:11" ht="44.25" customHeight="1" x14ac:dyDescent="0.25">
      <c r="A46" s="366"/>
      <c r="B46" s="369"/>
      <c r="C46" s="49">
        <v>1286320.6200000001</v>
      </c>
      <c r="D46" s="49">
        <v>31705036139</v>
      </c>
      <c r="E46" s="49" t="s">
        <v>594</v>
      </c>
      <c r="F46" s="49" t="s">
        <v>595</v>
      </c>
      <c r="G46" s="48">
        <v>42845</v>
      </c>
      <c r="H46" s="48">
        <v>42845</v>
      </c>
      <c r="I46" s="49" t="s">
        <v>194</v>
      </c>
      <c r="J46" s="49"/>
      <c r="K46" s="49"/>
    </row>
    <row r="47" spans="1:11" ht="44.25" customHeight="1" x14ac:dyDescent="0.25">
      <c r="A47" s="39">
        <v>36</v>
      </c>
      <c r="B47" s="41" t="s">
        <v>566</v>
      </c>
      <c r="C47" s="49">
        <v>5789336.8700000001</v>
      </c>
      <c r="D47" s="49">
        <v>31705005805</v>
      </c>
      <c r="E47" s="49" t="s">
        <v>594</v>
      </c>
      <c r="F47" s="49" t="s">
        <v>595</v>
      </c>
      <c r="G47" s="48">
        <v>42837</v>
      </c>
      <c r="H47" s="48">
        <v>42837</v>
      </c>
      <c r="I47" s="49" t="s">
        <v>194</v>
      </c>
      <c r="J47" s="49"/>
      <c r="K47" s="49"/>
    </row>
  </sheetData>
  <mergeCells count="7">
    <mergeCell ref="A9:A10"/>
    <mergeCell ref="A45:A46"/>
    <mergeCell ref="A15:A21"/>
    <mergeCell ref="B45:B46"/>
    <mergeCell ref="A2:J2"/>
    <mergeCell ref="B9:B10"/>
    <mergeCell ref="B15:B21"/>
  </mergeCells>
  <hyperlinks>
    <hyperlink ref="E9" r:id="rId1"/>
    <hyperlink ref="E10" r:id="rId2"/>
    <hyperlink ref="E15" r:id="rId3"/>
    <hyperlink ref="E16" r:id="rId4"/>
    <hyperlink ref="E17" r:id="rId5"/>
    <hyperlink ref="E18" r:id="rId6"/>
    <hyperlink ref="E19" r:id="rId7"/>
    <hyperlink ref="E21" r:id="rId8"/>
    <hyperlink ref="E20" r:id="rId9"/>
    <hyperlink ref="E32" r:id="rId10"/>
  </hyperlinks>
  <pageMargins left="0.15748031496062992" right="0.15748031496062992" top="0.39370078740157483" bottom="0.23622047244094491" header="0.31496062992125984" footer="0.15748031496062992"/>
  <pageSetup paperSize="9" scale="61" fitToHeight="0" orientation="landscape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O11"/>
  <sheetViews>
    <sheetView zoomScale="80" zoomScaleNormal="80" zoomScaleSheetLayoutView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L10" sqref="L10"/>
    </sheetView>
  </sheetViews>
  <sheetFormatPr defaultColWidth="9.140625" defaultRowHeight="12.75" x14ac:dyDescent="0.2"/>
  <cols>
    <col min="1" max="1" width="6.42578125" style="1" customWidth="1"/>
    <col min="2" max="2" width="34.5703125" style="1" customWidth="1"/>
    <col min="3" max="12" width="15.140625" style="1" customWidth="1"/>
    <col min="13" max="14" width="0" style="1" hidden="1" customWidth="1"/>
    <col min="15" max="15" width="11.42578125" style="1" hidden="1" customWidth="1"/>
    <col min="16" max="16" width="29.140625" style="1" customWidth="1"/>
    <col min="17" max="16384" width="9.140625" style="1"/>
  </cols>
  <sheetData>
    <row r="1" spans="1:14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251" t="s">
        <v>140</v>
      </c>
    </row>
    <row r="2" spans="1:14" ht="45" customHeight="1" x14ac:dyDescent="0.2">
      <c r="A2" s="373" t="s">
        <v>622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</row>
    <row r="3" spans="1:14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4" ht="23.25" customHeight="1" x14ac:dyDescent="0.2">
      <c r="A4" s="374" t="s">
        <v>8</v>
      </c>
      <c r="B4" s="372" t="s">
        <v>22</v>
      </c>
      <c r="C4" s="372" t="s">
        <v>23</v>
      </c>
      <c r="D4" s="372"/>
      <c r="E4" s="372"/>
      <c r="F4" s="372"/>
      <c r="G4" s="372" t="s">
        <v>24</v>
      </c>
      <c r="H4" s="372"/>
      <c r="I4" s="372"/>
      <c r="J4" s="372"/>
      <c r="K4" s="372"/>
      <c r="L4" s="372"/>
    </row>
    <row r="5" spans="1:14" ht="26.25" customHeight="1" x14ac:dyDescent="0.2">
      <c r="A5" s="375"/>
      <c r="B5" s="372"/>
      <c r="C5" s="372" t="s">
        <v>25</v>
      </c>
      <c r="D5" s="372"/>
      <c r="E5" s="377" t="s">
        <v>29</v>
      </c>
      <c r="F5" s="377"/>
      <c r="G5" s="372" t="s">
        <v>30</v>
      </c>
      <c r="H5" s="372"/>
      <c r="I5" s="372" t="s">
        <v>31</v>
      </c>
      <c r="J5" s="372"/>
      <c r="K5" s="372" t="s">
        <v>32</v>
      </c>
      <c r="L5" s="372"/>
    </row>
    <row r="6" spans="1:14" ht="60.75" customHeight="1" x14ac:dyDescent="0.2">
      <c r="A6" s="375"/>
      <c r="B6" s="372"/>
      <c r="C6" s="372"/>
      <c r="D6" s="372"/>
      <c r="E6" s="378"/>
      <c r="F6" s="378"/>
      <c r="G6" s="372"/>
      <c r="H6" s="372"/>
      <c r="I6" s="372"/>
      <c r="J6" s="372"/>
      <c r="K6" s="372"/>
      <c r="L6" s="372"/>
      <c r="N6" s="1" t="s">
        <v>626</v>
      </c>
    </row>
    <row r="7" spans="1:14" ht="29.25" customHeight="1" x14ac:dyDescent="0.2">
      <c r="A7" s="375"/>
      <c r="B7" s="372"/>
      <c r="C7" s="372" t="s">
        <v>28</v>
      </c>
      <c r="D7" s="372"/>
      <c r="E7" s="372" t="s">
        <v>28</v>
      </c>
      <c r="F7" s="372"/>
      <c r="G7" s="372" t="s">
        <v>28</v>
      </c>
      <c r="H7" s="372"/>
      <c r="I7" s="372" t="s">
        <v>28</v>
      </c>
      <c r="J7" s="372"/>
      <c r="K7" s="372" t="s">
        <v>28</v>
      </c>
      <c r="L7" s="372"/>
    </row>
    <row r="8" spans="1:14" ht="25.5" customHeight="1" x14ac:dyDescent="0.2">
      <c r="A8" s="376"/>
      <c r="B8" s="372"/>
      <c r="C8" s="57" t="s">
        <v>26</v>
      </c>
      <c r="D8" s="57" t="s">
        <v>27</v>
      </c>
      <c r="E8" s="57" t="s">
        <v>26</v>
      </c>
      <c r="F8" s="57" t="s">
        <v>27</v>
      </c>
      <c r="G8" s="57" t="s">
        <v>26</v>
      </c>
      <c r="H8" s="57" t="s">
        <v>27</v>
      </c>
      <c r="I8" s="57" t="s">
        <v>26</v>
      </c>
      <c r="J8" s="57" t="s">
        <v>27</v>
      </c>
      <c r="K8" s="57" t="s">
        <v>26</v>
      </c>
      <c r="L8" s="57" t="s">
        <v>27</v>
      </c>
    </row>
    <row r="9" spans="1:14" ht="15" x14ac:dyDescent="0.2">
      <c r="A9" s="57">
        <v>1</v>
      </c>
      <c r="B9" s="58">
        <v>2</v>
      </c>
      <c r="C9" s="57">
        <v>3</v>
      </c>
      <c r="D9" s="58">
        <v>4</v>
      </c>
      <c r="E9" s="57">
        <v>5</v>
      </c>
      <c r="F9" s="58">
        <v>6</v>
      </c>
      <c r="G9" s="57">
        <v>7</v>
      </c>
      <c r="H9" s="58">
        <v>8</v>
      </c>
      <c r="I9" s="57">
        <v>9</v>
      </c>
      <c r="J9" s="58">
        <v>10</v>
      </c>
      <c r="K9" s="57">
        <v>11</v>
      </c>
      <c r="L9" s="58">
        <v>12</v>
      </c>
    </row>
    <row r="10" spans="1:14" ht="54" customHeight="1" x14ac:dyDescent="0.2">
      <c r="A10" s="57">
        <v>1</v>
      </c>
      <c r="B10" s="250" t="s">
        <v>747</v>
      </c>
      <c r="C10" s="59">
        <v>0.17499999999999999</v>
      </c>
      <c r="D10" s="59">
        <v>5.8000000000000003E-2</v>
      </c>
      <c r="E10" s="59">
        <v>1.8800000000000001E-2</v>
      </c>
      <c r="F10" s="59">
        <v>0</v>
      </c>
      <c r="G10" s="59">
        <v>155.22999999999999</v>
      </c>
      <c r="H10" s="59">
        <v>155.32</v>
      </c>
      <c r="I10" s="59">
        <v>1.97</v>
      </c>
      <c r="J10" s="60">
        <v>1.33</v>
      </c>
      <c r="K10" s="61">
        <v>136282</v>
      </c>
      <c r="L10" s="61">
        <v>78184</v>
      </c>
      <c r="N10" s="1" t="e">
        <f>SUM(#REF!)</f>
        <v>#REF!</v>
      </c>
    </row>
    <row r="11" spans="1:14" ht="36" customHeight="1" x14ac:dyDescent="0.2"/>
  </sheetData>
  <mergeCells count="15">
    <mergeCell ref="K7:L7"/>
    <mergeCell ref="I7:J7"/>
    <mergeCell ref="E7:F7"/>
    <mergeCell ref="G7:H7"/>
    <mergeCell ref="A2:L2"/>
    <mergeCell ref="A4:A8"/>
    <mergeCell ref="B4:B8"/>
    <mergeCell ref="C4:F4"/>
    <mergeCell ref="G4:L4"/>
    <mergeCell ref="C5:D6"/>
    <mergeCell ref="E5:F6"/>
    <mergeCell ref="G5:H6"/>
    <mergeCell ref="I5:J6"/>
    <mergeCell ref="K5:L6"/>
    <mergeCell ref="C7:D7"/>
  </mergeCells>
  <pageMargins left="0.17" right="0.17" top="0.74803149606299213" bottom="0.56999999999999995" header="0.31496062992125984" footer="0.31496062992125984"/>
  <pageSetup paperSize="9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N40"/>
  <sheetViews>
    <sheetView zoomScale="80" zoomScaleNormal="80" workbookViewId="0">
      <selection activeCell="F7" sqref="F7"/>
    </sheetView>
  </sheetViews>
  <sheetFormatPr defaultColWidth="9.140625" defaultRowHeight="15" x14ac:dyDescent="0.25"/>
  <cols>
    <col min="1" max="1" width="9.140625" style="7"/>
    <col min="2" max="2" width="51.85546875" style="2" customWidth="1"/>
    <col min="3" max="3" width="20.42578125" style="2" customWidth="1"/>
    <col min="4" max="4" width="19.28515625" style="2" customWidth="1"/>
    <col min="5" max="5" width="16" style="2" customWidth="1"/>
    <col min="6" max="6" width="21.140625" style="3" customWidth="1"/>
    <col min="7" max="16384" width="9.140625" style="2"/>
  </cols>
  <sheetData>
    <row r="1" spans="1:14" x14ac:dyDescent="0.25">
      <c r="F1" s="226" t="s">
        <v>141</v>
      </c>
    </row>
    <row r="2" spans="1:14" ht="61.5" customHeight="1" x14ac:dyDescent="0.25">
      <c r="A2" s="386" t="s">
        <v>196</v>
      </c>
      <c r="B2" s="386"/>
      <c r="C2" s="386"/>
      <c r="D2" s="386"/>
      <c r="E2" s="386"/>
      <c r="F2" s="386"/>
    </row>
    <row r="4" spans="1:14" ht="52.5" customHeight="1" x14ac:dyDescent="0.25">
      <c r="A4" s="382" t="s">
        <v>8</v>
      </c>
      <c r="B4" s="362" t="s">
        <v>33</v>
      </c>
      <c r="C4" s="362" t="s">
        <v>34</v>
      </c>
      <c r="D4" s="387" t="s">
        <v>73</v>
      </c>
      <c r="E4" s="387"/>
      <c r="F4" s="223" t="s">
        <v>74</v>
      </c>
    </row>
    <row r="5" spans="1:14" ht="29.25" customHeight="1" x14ac:dyDescent="0.25">
      <c r="A5" s="383"/>
      <c r="B5" s="364"/>
      <c r="C5" s="364"/>
      <c r="D5" s="84" t="s">
        <v>35</v>
      </c>
      <c r="E5" s="225" t="s">
        <v>28</v>
      </c>
      <c r="F5" s="84" t="s">
        <v>28</v>
      </c>
    </row>
    <row r="6" spans="1:14" ht="15.75" x14ac:dyDescent="0.25">
      <c r="A6" s="149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</row>
    <row r="7" spans="1:14" ht="33.75" customHeight="1" x14ac:dyDescent="0.25">
      <c r="A7" s="62">
        <v>1</v>
      </c>
      <c r="B7" s="64" t="s">
        <v>36</v>
      </c>
      <c r="C7" s="63" t="s">
        <v>197</v>
      </c>
      <c r="D7" s="63">
        <v>1.1399999999999999</v>
      </c>
      <c r="E7" s="65">
        <v>1.04</v>
      </c>
      <c r="F7" s="63">
        <v>0.83499999999999996</v>
      </c>
    </row>
    <row r="8" spans="1:14" ht="39" customHeight="1" x14ac:dyDescent="0.25">
      <c r="A8" s="62">
        <v>2</v>
      </c>
      <c r="B8" s="64" t="s">
        <v>37</v>
      </c>
      <c r="C8" s="63" t="s">
        <v>38</v>
      </c>
      <c r="D8" s="63">
        <v>154.5</v>
      </c>
      <c r="E8" s="65">
        <v>155.22999999999999</v>
      </c>
      <c r="F8" s="66">
        <f>'Показатели надежности и ЭФ'!H10</f>
        <v>155.32</v>
      </c>
    </row>
    <row r="9" spans="1:14" ht="36" customHeight="1" x14ac:dyDescent="0.25">
      <c r="A9" s="62">
        <v>3</v>
      </c>
      <c r="B9" s="64" t="s">
        <v>39</v>
      </c>
      <c r="C9" s="63" t="s">
        <v>40</v>
      </c>
      <c r="D9" s="63">
        <v>0</v>
      </c>
      <c r="E9" s="65">
        <v>129.81100000000001</v>
      </c>
      <c r="F9" s="57">
        <f>'Контроль использ платы за ТП'!I14</f>
        <v>27</v>
      </c>
    </row>
    <row r="10" spans="1:14" ht="54.75" customHeight="1" x14ac:dyDescent="0.25">
      <c r="A10" s="62">
        <v>4</v>
      </c>
      <c r="B10" s="64" t="s">
        <v>41</v>
      </c>
      <c r="C10" s="63" t="s">
        <v>42</v>
      </c>
      <c r="D10" s="63">
        <v>58.1</v>
      </c>
      <c r="E10" s="65">
        <v>72.64</v>
      </c>
      <c r="F10" s="57">
        <v>72</v>
      </c>
      <c r="I10" s="381"/>
      <c r="J10" s="381"/>
      <c r="K10" s="381"/>
      <c r="L10" s="381"/>
      <c r="M10" s="381"/>
      <c r="N10" s="381"/>
    </row>
    <row r="11" spans="1:14" ht="27.6" customHeight="1" x14ac:dyDescent="0.25">
      <c r="A11" s="382">
        <v>5</v>
      </c>
      <c r="B11" s="384" t="s">
        <v>43</v>
      </c>
      <c r="C11" s="63" t="s">
        <v>44</v>
      </c>
      <c r="D11" s="67">
        <v>94534</v>
      </c>
      <c r="E11" s="68">
        <v>136282</v>
      </c>
      <c r="F11" s="66">
        <f>'Показатели надежности и ЭФ'!L10</f>
        <v>78184</v>
      </c>
    </row>
    <row r="12" spans="1:14" ht="45" x14ac:dyDescent="0.25">
      <c r="A12" s="383"/>
      <c r="B12" s="385"/>
      <c r="C12" s="63" t="s">
        <v>75</v>
      </c>
      <c r="D12" s="223">
        <v>12.46</v>
      </c>
      <c r="E12" s="66">
        <v>8.4600000000000009</v>
      </c>
      <c r="F12" s="66">
        <v>5.95</v>
      </c>
    </row>
    <row r="13" spans="1:14" x14ac:dyDescent="0.25">
      <c r="A13" s="379">
        <v>6</v>
      </c>
      <c r="B13" s="380" t="s">
        <v>45</v>
      </c>
      <c r="C13" s="63" t="s">
        <v>46</v>
      </c>
      <c r="D13" s="69">
        <v>409188</v>
      </c>
      <c r="E13" s="71">
        <v>506185</v>
      </c>
      <c r="F13" s="66">
        <v>202.32</v>
      </c>
    </row>
    <row r="14" spans="1:14" x14ac:dyDescent="0.25">
      <c r="A14" s="379"/>
      <c r="B14" s="380"/>
      <c r="C14" s="63" t="s">
        <v>47</v>
      </c>
      <c r="D14" s="72" t="s">
        <v>165</v>
      </c>
      <c r="E14" s="70"/>
      <c r="F14" s="66" t="s">
        <v>165</v>
      </c>
    </row>
    <row r="15" spans="1:14" ht="88.9" customHeight="1" x14ac:dyDescent="0.25">
      <c r="A15" s="62">
        <v>7</v>
      </c>
      <c r="B15" s="64" t="s">
        <v>76</v>
      </c>
      <c r="C15" s="63" t="s">
        <v>48</v>
      </c>
      <c r="D15" s="64"/>
      <c r="E15" s="24"/>
      <c r="F15" s="63" t="s">
        <v>192</v>
      </c>
    </row>
    <row r="16" spans="1:14" ht="18.600000000000001" customHeight="1" x14ac:dyDescent="0.25">
      <c r="A16" s="62" t="s">
        <v>178</v>
      </c>
      <c r="B16" s="64" t="s">
        <v>49</v>
      </c>
      <c r="C16" s="63" t="s">
        <v>50</v>
      </c>
      <c r="D16" s="73">
        <v>6.7000000000000002E-3</v>
      </c>
      <c r="E16" s="74">
        <v>6.7000000000000002E-3</v>
      </c>
      <c r="F16" s="75">
        <f>E16</f>
        <v>6.7000000000000002E-3</v>
      </c>
    </row>
    <row r="17" spans="1:6" ht="24" customHeight="1" x14ac:dyDescent="0.25">
      <c r="A17" s="62" t="s">
        <v>167</v>
      </c>
      <c r="B17" s="64" t="s">
        <v>51</v>
      </c>
      <c r="C17" s="63" t="s">
        <v>50</v>
      </c>
      <c r="D17" s="73">
        <v>4.0000000000000002E-4</v>
      </c>
      <c r="E17" s="74">
        <v>4.0000000000000002E-4</v>
      </c>
      <c r="F17" s="75">
        <f t="shared" ref="F17:F39" si="0">E17</f>
        <v>4.0000000000000002E-4</v>
      </c>
    </row>
    <row r="18" spans="1:6" ht="18.600000000000001" customHeight="1" x14ac:dyDescent="0.25">
      <c r="A18" s="62" t="s">
        <v>168</v>
      </c>
      <c r="B18" s="64" t="s">
        <v>52</v>
      </c>
      <c r="C18" s="63" t="s">
        <v>50</v>
      </c>
      <c r="D18" s="73">
        <v>199.48609999999999</v>
      </c>
      <c r="E18" s="74">
        <v>199.48609999999999</v>
      </c>
      <c r="F18" s="75">
        <f t="shared" si="0"/>
        <v>199.48609999999999</v>
      </c>
    </row>
    <row r="19" spans="1:6" ht="18.600000000000001" customHeight="1" x14ac:dyDescent="0.25">
      <c r="A19" s="62" t="s">
        <v>169</v>
      </c>
      <c r="B19" s="64" t="s">
        <v>53</v>
      </c>
      <c r="C19" s="63" t="s">
        <v>50</v>
      </c>
      <c r="D19" s="73">
        <v>32.414700000000003</v>
      </c>
      <c r="E19" s="74">
        <v>32.414700000000003</v>
      </c>
      <c r="F19" s="75">
        <f t="shared" si="0"/>
        <v>32.414700000000003</v>
      </c>
    </row>
    <row r="20" spans="1:6" ht="18.600000000000001" customHeight="1" x14ac:dyDescent="0.25">
      <c r="A20" s="62" t="s">
        <v>170</v>
      </c>
      <c r="B20" s="64" t="s">
        <v>54</v>
      </c>
      <c r="C20" s="63" t="s">
        <v>50</v>
      </c>
      <c r="D20" s="73">
        <v>0.20530000000000001</v>
      </c>
      <c r="E20" s="74">
        <v>0.20530000000000001</v>
      </c>
      <c r="F20" s="75">
        <f t="shared" si="0"/>
        <v>0.20530000000000001</v>
      </c>
    </row>
    <row r="21" spans="1:6" ht="18.600000000000001" customHeight="1" x14ac:dyDescent="0.25">
      <c r="A21" s="62" t="s">
        <v>171</v>
      </c>
      <c r="B21" s="64" t="s">
        <v>55</v>
      </c>
      <c r="C21" s="63" t="s">
        <v>50</v>
      </c>
      <c r="D21" s="73">
        <v>27.035900000000002</v>
      </c>
      <c r="E21" s="74">
        <v>27.035900000000002</v>
      </c>
      <c r="F21" s="75">
        <f t="shared" si="0"/>
        <v>27.035900000000002</v>
      </c>
    </row>
    <row r="22" spans="1:6" ht="18.600000000000001" customHeight="1" x14ac:dyDescent="0.25">
      <c r="A22" s="62" t="s">
        <v>172</v>
      </c>
      <c r="B22" s="64" t="s">
        <v>56</v>
      </c>
      <c r="C22" s="63" t="s">
        <v>50</v>
      </c>
      <c r="D22" s="73">
        <v>0.38879999999999998</v>
      </c>
      <c r="E22" s="74">
        <v>0.38879999999999998</v>
      </c>
      <c r="F22" s="75">
        <f t="shared" si="0"/>
        <v>0.38879999999999998</v>
      </c>
    </row>
    <row r="23" spans="1:6" ht="18.600000000000001" customHeight="1" x14ac:dyDescent="0.25">
      <c r="A23" s="62" t="s">
        <v>173</v>
      </c>
      <c r="B23" s="64" t="s">
        <v>57</v>
      </c>
      <c r="C23" s="63" t="s">
        <v>50</v>
      </c>
      <c r="D23" s="54">
        <v>342.94049999999999</v>
      </c>
      <c r="E23" s="74">
        <v>342.94049999999999</v>
      </c>
      <c r="F23" s="75">
        <f t="shared" si="0"/>
        <v>342.94049999999999</v>
      </c>
    </row>
    <row r="24" spans="1:6" ht="18.600000000000001" customHeight="1" x14ac:dyDescent="0.25">
      <c r="A24" s="62" t="s">
        <v>174</v>
      </c>
      <c r="B24" s="64" t="s">
        <v>189</v>
      </c>
      <c r="C24" s="72" t="s">
        <v>50</v>
      </c>
      <c r="D24" s="76">
        <v>1.9199999999999998E-2</v>
      </c>
      <c r="E24" s="74">
        <v>1.9199999999999998E-2</v>
      </c>
      <c r="F24" s="75">
        <f t="shared" si="0"/>
        <v>1.9199999999999998E-2</v>
      </c>
    </row>
    <row r="25" spans="1:6" ht="18.600000000000001" customHeight="1" x14ac:dyDescent="0.25">
      <c r="A25" s="62" t="s">
        <v>175</v>
      </c>
      <c r="B25" s="64" t="s">
        <v>58</v>
      </c>
      <c r="C25" s="63" t="s">
        <v>50</v>
      </c>
      <c r="D25" s="23">
        <v>0.1133</v>
      </c>
      <c r="E25" s="74">
        <v>0.1133</v>
      </c>
      <c r="F25" s="75">
        <f t="shared" si="0"/>
        <v>0.1133</v>
      </c>
    </row>
    <row r="26" spans="1:6" ht="18.600000000000001" customHeight="1" x14ac:dyDescent="0.25">
      <c r="A26" s="62" t="s">
        <v>176</v>
      </c>
      <c r="B26" s="64" t="s">
        <v>59</v>
      </c>
      <c r="C26" s="63" t="s">
        <v>50</v>
      </c>
      <c r="D26" s="76">
        <v>0.01</v>
      </c>
      <c r="E26" s="74">
        <v>0.01</v>
      </c>
      <c r="F26" s="75">
        <f t="shared" si="0"/>
        <v>0.01</v>
      </c>
    </row>
    <row r="27" spans="1:6" ht="18.600000000000001" customHeight="1" x14ac:dyDescent="0.25">
      <c r="A27" s="62" t="s">
        <v>177</v>
      </c>
      <c r="B27" s="64" t="s">
        <v>60</v>
      </c>
      <c r="C27" s="63" t="s">
        <v>50</v>
      </c>
      <c r="D27" s="76">
        <v>4.4999999999999997E-3</v>
      </c>
      <c r="E27" s="74">
        <v>4.4999999999999997E-3</v>
      </c>
      <c r="F27" s="75">
        <f t="shared" si="0"/>
        <v>4.4999999999999997E-3</v>
      </c>
    </row>
    <row r="28" spans="1:6" ht="18.600000000000001" customHeight="1" x14ac:dyDescent="0.25">
      <c r="A28" s="62" t="s">
        <v>179</v>
      </c>
      <c r="B28" s="64" t="s">
        <v>61</v>
      </c>
      <c r="C28" s="63" t="s">
        <v>50</v>
      </c>
      <c r="D28" s="76">
        <v>3.0000000000000001E-3</v>
      </c>
      <c r="E28" s="74">
        <v>3.0000000000000001E-3</v>
      </c>
      <c r="F28" s="75">
        <f t="shared" si="0"/>
        <v>3.0000000000000001E-3</v>
      </c>
    </row>
    <row r="29" spans="1:6" ht="18.600000000000001" customHeight="1" x14ac:dyDescent="0.25">
      <c r="A29" s="62" t="s">
        <v>180</v>
      </c>
      <c r="B29" s="64" t="s">
        <v>62</v>
      </c>
      <c r="C29" s="63" t="s">
        <v>50</v>
      </c>
      <c r="D29" s="76">
        <v>2E-3</v>
      </c>
      <c r="E29" s="74">
        <v>2E-3</v>
      </c>
      <c r="F29" s="75">
        <f t="shared" si="0"/>
        <v>2E-3</v>
      </c>
    </row>
    <row r="30" spans="1:6" ht="26.45" customHeight="1" x14ac:dyDescent="0.25">
      <c r="A30" s="62" t="s">
        <v>181</v>
      </c>
      <c r="B30" s="64" t="s">
        <v>63</v>
      </c>
      <c r="C30" s="63" t="s">
        <v>50</v>
      </c>
      <c r="D30" s="76">
        <v>1.6000000000000001E-3</v>
      </c>
      <c r="E30" s="74">
        <v>1.6000000000000001E-3</v>
      </c>
      <c r="F30" s="75">
        <f t="shared" si="0"/>
        <v>1.6000000000000001E-3</v>
      </c>
    </row>
    <row r="31" spans="1:6" ht="18.600000000000001" customHeight="1" x14ac:dyDescent="0.25">
      <c r="A31" s="62" t="s">
        <v>182</v>
      </c>
      <c r="B31" s="64" t="s">
        <v>64</v>
      </c>
      <c r="C31" s="63" t="s">
        <v>50</v>
      </c>
      <c r="D31" s="76">
        <v>2E-3</v>
      </c>
      <c r="E31" s="74">
        <v>2E-3</v>
      </c>
      <c r="F31" s="75">
        <f t="shared" si="0"/>
        <v>2E-3</v>
      </c>
    </row>
    <row r="32" spans="1:6" ht="18.600000000000001" customHeight="1" x14ac:dyDescent="0.25">
      <c r="A32" s="62" t="s">
        <v>183</v>
      </c>
      <c r="B32" s="64" t="s">
        <v>65</v>
      </c>
      <c r="C32" s="63" t="s">
        <v>50</v>
      </c>
      <c r="D32" s="76">
        <v>1.4E-3</v>
      </c>
      <c r="E32" s="74">
        <v>1.4E-3</v>
      </c>
      <c r="F32" s="75">
        <f t="shared" si="0"/>
        <v>1.4E-3</v>
      </c>
    </row>
    <row r="33" spans="1:6" ht="18.600000000000001" customHeight="1" x14ac:dyDescent="0.25">
      <c r="A33" s="62" t="s">
        <v>184</v>
      </c>
      <c r="B33" s="64" t="s">
        <v>66</v>
      </c>
      <c r="C33" s="63" t="s">
        <v>50</v>
      </c>
      <c r="D33" s="76">
        <v>1.4999999999999999E-2</v>
      </c>
      <c r="E33" s="74">
        <v>1.4999999999999999E-2</v>
      </c>
      <c r="F33" s="75">
        <f t="shared" si="0"/>
        <v>1.4999999999999999E-2</v>
      </c>
    </row>
    <row r="34" spans="1:6" ht="18.600000000000001" customHeight="1" x14ac:dyDescent="0.25">
      <c r="A34" s="62" t="s">
        <v>185</v>
      </c>
      <c r="B34" s="64" t="s">
        <v>67</v>
      </c>
      <c r="C34" s="63" t="s">
        <v>50</v>
      </c>
      <c r="D34" s="76">
        <v>6.2E-2</v>
      </c>
      <c r="E34" s="74">
        <v>6.2E-2</v>
      </c>
      <c r="F34" s="75">
        <f t="shared" si="0"/>
        <v>6.2E-2</v>
      </c>
    </row>
    <row r="35" spans="1:6" ht="18.600000000000001" customHeight="1" x14ac:dyDescent="0.25">
      <c r="A35" s="62" t="s">
        <v>186</v>
      </c>
      <c r="B35" s="64" t="s">
        <v>68</v>
      </c>
      <c r="C35" s="63" t="s">
        <v>50</v>
      </c>
      <c r="D35" s="76">
        <v>0.1134</v>
      </c>
      <c r="E35" s="74">
        <v>0.1134</v>
      </c>
      <c r="F35" s="75">
        <f t="shared" si="0"/>
        <v>0.1134</v>
      </c>
    </row>
    <row r="36" spans="1:6" ht="18.600000000000001" customHeight="1" x14ac:dyDescent="0.25">
      <c r="A36" s="62" t="s">
        <v>187</v>
      </c>
      <c r="B36" s="64" t="s">
        <v>69</v>
      </c>
      <c r="C36" s="63" t="s">
        <v>50</v>
      </c>
      <c r="D36" s="76">
        <v>2.3300000000000001E-2</v>
      </c>
      <c r="E36" s="74">
        <v>2.3300000000000001E-2</v>
      </c>
      <c r="F36" s="75">
        <f t="shared" si="0"/>
        <v>2.3300000000000001E-2</v>
      </c>
    </row>
    <row r="37" spans="1:6" ht="18.600000000000001" customHeight="1" x14ac:dyDescent="0.25">
      <c r="A37" s="62" t="s">
        <v>188</v>
      </c>
      <c r="B37" s="64" t="s">
        <v>70</v>
      </c>
      <c r="C37" s="63" t="s">
        <v>50</v>
      </c>
      <c r="D37" s="76">
        <v>7.3000000000000001E-3</v>
      </c>
      <c r="E37" s="74">
        <v>7.3000000000000001E-3</v>
      </c>
      <c r="F37" s="75">
        <f t="shared" si="0"/>
        <v>7.3000000000000001E-3</v>
      </c>
    </row>
    <row r="38" spans="1:6" ht="18.600000000000001" customHeight="1" x14ac:dyDescent="0.25">
      <c r="A38" s="62" t="s">
        <v>190</v>
      </c>
      <c r="B38" s="64" t="s">
        <v>71</v>
      </c>
      <c r="C38" s="63" t="s">
        <v>50</v>
      </c>
      <c r="D38" s="76">
        <v>2.0000000000000001E-4</v>
      </c>
      <c r="E38" s="74">
        <v>2.0000000000000001E-4</v>
      </c>
      <c r="F38" s="75">
        <f t="shared" si="0"/>
        <v>2.0000000000000001E-4</v>
      </c>
    </row>
    <row r="39" spans="1:6" ht="18.600000000000001" customHeight="1" x14ac:dyDescent="0.25">
      <c r="A39" s="62" t="s">
        <v>191</v>
      </c>
      <c r="B39" s="64" t="s">
        <v>72</v>
      </c>
      <c r="C39" s="63" t="s">
        <v>50</v>
      </c>
      <c r="D39" s="73">
        <f>SUM(D16:D38)</f>
        <v>602.85659999999996</v>
      </c>
      <c r="E39" s="74">
        <v>602.85659999999996</v>
      </c>
      <c r="F39" s="75">
        <f t="shared" si="0"/>
        <v>602.85659999999996</v>
      </c>
    </row>
    <row r="40" spans="1:6" ht="44.25" customHeight="1" x14ac:dyDescent="0.25"/>
  </sheetData>
  <mergeCells count="10">
    <mergeCell ref="A2:F2"/>
    <mergeCell ref="D4:E4"/>
    <mergeCell ref="A4:A5"/>
    <mergeCell ref="B4:B5"/>
    <mergeCell ref="C4:C5"/>
    <mergeCell ref="A13:A14"/>
    <mergeCell ref="B13:B14"/>
    <mergeCell ref="I10:N10"/>
    <mergeCell ref="A11:A12"/>
    <mergeCell ref="B11:B12"/>
  </mergeCells>
  <pageMargins left="0.86614173228346458" right="0.31496062992125984" top="0.43307086614173229" bottom="0.15748031496062992" header="0.31496062992125984" footer="0.15748031496062992"/>
  <pageSetup paperSize="9" scale="47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13</vt:i4>
      </vt:variant>
    </vt:vector>
  </HeadingPairs>
  <TitlesOfParts>
    <vt:vector size="23" baseType="lpstr">
      <vt:lpstr>Титульный</vt:lpstr>
      <vt:lpstr>Контроль исполнения финплана</vt:lpstr>
      <vt:lpstr>Контроль соответствия источник</vt:lpstr>
      <vt:lpstr>Контроль соответствия мероприят</vt:lpstr>
      <vt:lpstr>Подтверждающие документы </vt:lpstr>
      <vt:lpstr>Контроль сроков</vt:lpstr>
      <vt:lpstr>Закупочная деятельность</vt:lpstr>
      <vt:lpstr>Показатели надежности и ЭФ</vt:lpstr>
      <vt:lpstr>Плановые показатели</vt:lpstr>
      <vt:lpstr>Контроль использ платы за ТП</vt:lpstr>
      <vt:lpstr>'Закупочная деятельность'!Заголовки_для_печати</vt:lpstr>
      <vt:lpstr>'Контроль использ платы за ТП'!Заголовки_для_печати</vt:lpstr>
      <vt:lpstr>'Контроль соответствия источник'!Заголовки_для_печати</vt:lpstr>
      <vt:lpstr>'Контроль соответствия мероприят'!Заголовки_для_печати</vt:lpstr>
      <vt:lpstr>'Контроль сроков'!Заголовки_для_печати</vt:lpstr>
      <vt:lpstr>'Плановые показатели'!Заголовки_для_печати</vt:lpstr>
      <vt:lpstr>'Подтверждающие документы '!Заголовки_для_печати</vt:lpstr>
      <vt:lpstr>'Закупочная деятельность'!Область_печати</vt:lpstr>
      <vt:lpstr>'Контроль соответствия источник'!Область_печати</vt:lpstr>
      <vt:lpstr>'Контроль соответствия мероприят'!Область_печати</vt:lpstr>
      <vt:lpstr>'Контроль сроков'!Область_печати</vt:lpstr>
      <vt:lpstr>'Подтверждающие документы '!Область_печати</vt:lpstr>
      <vt:lpstr>'Показатели надежности и ЭФ'!Область_печати</vt:lpstr>
    </vt:vector>
  </TitlesOfParts>
  <Company>REK DCT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Шуляк Сергей Юрьевич</dc:creator>
  <cp:lastModifiedBy>Наталья Валерьевна Мельникова</cp:lastModifiedBy>
  <cp:lastPrinted>2018-05-22T06:29:12Z</cp:lastPrinted>
  <dcterms:created xsi:type="dcterms:W3CDTF">2016-03-25T13:32:44Z</dcterms:created>
  <dcterms:modified xsi:type="dcterms:W3CDTF">2018-06-05T05:25:48Z</dcterms:modified>
</cp:coreProperties>
</file>